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esktop\AIyu\"/>
    </mc:Choice>
  </mc:AlternateContent>
  <xr:revisionPtr revIDLastSave="0" documentId="8_{9EE5BD9A-2F36-4DF2-A4C1-950458040EEE}" xr6:coauthVersionLast="47" xr6:coauthVersionMax="47" xr10:uidLastSave="{00000000-0000-0000-0000-000000000000}"/>
  <bookViews>
    <workbookView xWindow="-108" yWindow="-108" windowWidth="23256" windowHeight="12456" tabRatio="992" firstSheet="11" activeTab="16" xr2:uid="{678D8DA5-6875-4B40-BCC7-EC2A909B7B73}"/>
  </bookViews>
  <sheets>
    <sheet name="FuzzyLookup_AddIn_Undo_Sheet" sheetId="24" state="hidden" r:id="rId1"/>
    <sheet name="Working" sheetId="21" state="hidden" r:id="rId2"/>
    <sheet name="Max Refund can be claimed" sheetId="1" r:id="rId3"/>
    <sheet name="SR Oct-25 to Dec-25" sheetId="3" r:id="rId4"/>
    <sheet name="Sales Summary" sheetId="26" r:id="rId5"/>
    <sheet name="Adjusted Total Turnover" sheetId="39" r:id="rId6"/>
    <sheet name="Export Turnover" sheetId="28" r:id="rId7"/>
    <sheet name="Export sales" sheetId="27" r:id="rId8"/>
    <sheet name="Exp invoics Apr to Sep 25" sheetId="40" r:id="rId9"/>
    <sheet name="Sales Vs FIRC " sheetId="31" r:id="rId10"/>
    <sheet name="FIRC Register" sheetId="30" r:id="rId11"/>
    <sheet name="statement 3" sheetId="42" r:id="rId12"/>
    <sheet name="Monthly Return Summary" sheetId="25" r:id="rId13"/>
    <sheet name="Annexure-B" sheetId="43" r:id="rId14"/>
    <sheet name="PR Conso (Oct 25-dec 2025)" sheetId="32" r:id="rId15"/>
    <sheet name="2B Listing " sheetId="38" r:id="rId16"/>
    <sheet name="ITC summery" sheetId="37" r:id="rId17"/>
    <sheet name="Domestic ITC Availed" sheetId="44" r:id="rId18"/>
    <sheet name="IMPS" sheetId="33" r:id="rId19"/>
    <sheet name="RCM-Domestic" sheetId="36" r:id="rId20"/>
    <sheet name="Rule-42 Reversal" sheetId="34" r:id="rId21"/>
    <sheet name="Rule-42 (reversal working)" sheetId="35"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DAT1" localSheetId="13">#REF!</definedName>
    <definedName name="______DAT1" localSheetId="12">#REF!</definedName>
    <definedName name="______DAT1" localSheetId="4">#REF!</definedName>
    <definedName name="______DAT1">#REF!</definedName>
    <definedName name="______DAT2" localSheetId="13">#REF!</definedName>
    <definedName name="______DAT2" localSheetId="12">#REF!</definedName>
    <definedName name="______DAT2" localSheetId="4">#REF!</definedName>
    <definedName name="______DAT2">#REF!</definedName>
    <definedName name="______DAT3" localSheetId="13">#REF!</definedName>
    <definedName name="______DAT3" localSheetId="12">#REF!</definedName>
    <definedName name="______DAT3" localSheetId="4">#REF!</definedName>
    <definedName name="______DAT3">#REF!</definedName>
    <definedName name="______DAT4" localSheetId="13">#REF!</definedName>
    <definedName name="______DAT4" localSheetId="12">#REF!</definedName>
    <definedName name="______DAT4" localSheetId="4">#REF!</definedName>
    <definedName name="______DAT4">#REF!</definedName>
    <definedName name="______DAT5" localSheetId="13">#REF!</definedName>
    <definedName name="______DAT5" localSheetId="12">#REF!</definedName>
    <definedName name="______DAT5" localSheetId="4">#REF!</definedName>
    <definedName name="______DAT5">#REF!</definedName>
    <definedName name="______DAT6" localSheetId="13">#REF!</definedName>
    <definedName name="______DAT6" localSheetId="12">#REF!</definedName>
    <definedName name="______DAT6" localSheetId="4">#REF!</definedName>
    <definedName name="______DAT6">#REF!</definedName>
    <definedName name="______DAT7" localSheetId="13">#REF!</definedName>
    <definedName name="______DAT7" localSheetId="12">#REF!</definedName>
    <definedName name="______DAT7" localSheetId="4">#REF!</definedName>
    <definedName name="______DAT7">#REF!</definedName>
    <definedName name="______DAT8" localSheetId="13">#REF!</definedName>
    <definedName name="______DAT8" localSheetId="12">#REF!</definedName>
    <definedName name="______DAT8" localSheetId="4">#REF!</definedName>
    <definedName name="______DAT8">#REF!</definedName>
    <definedName name="_____DAT1" localSheetId="13">#REF!</definedName>
    <definedName name="_____DAT1" localSheetId="12">#REF!</definedName>
    <definedName name="_____DAT1" localSheetId="4">#REF!</definedName>
    <definedName name="_____DAT1">#REF!</definedName>
    <definedName name="_____DAT2" localSheetId="13">#REF!</definedName>
    <definedName name="_____DAT2" localSheetId="12">#REF!</definedName>
    <definedName name="_____DAT2" localSheetId="4">#REF!</definedName>
    <definedName name="_____DAT2">#REF!</definedName>
    <definedName name="_____DAT3" localSheetId="13">#REF!</definedName>
    <definedName name="_____DAT3" localSheetId="12">#REF!</definedName>
    <definedName name="_____DAT3" localSheetId="4">#REF!</definedName>
    <definedName name="_____DAT3">#REF!</definedName>
    <definedName name="_____DAT4" localSheetId="13">#REF!</definedName>
    <definedName name="_____DAT4" localSheetId="12">#REF!</definedName>
    <definedName name="_____DAT4" localSheetId="4">#REF!</definedName>
    <definedName name="_____DAT4">#REF!</definedName>
    <definedName name="_____DAT5" localSheetId="13">#REF!</definedName>
    <definedName name="_____DAT5" localSheetId="12">#REF!</definedName>
    <definedName name="_____DAT5" localSheetId="4">#REF!</definedName>
    <definedName name="_____DAT5">#REF!</definedName>
    <definedName name="_____DAT6" localSheetId="13">#REF!</definedName>
    <definedName name="_____DAT6" localSheetId="12">#REF!</definedName>
    <definedName name="_____DAT6" localSheetId="4">#REF!</definedName>
    <definedName name="_____DAT6">#REF!</definedName>
    <definedName name="_____DAT7" localSheetId="13">#REF!</definedName>
    <definedName name="_____DAT7" localSheetId="12">#REF!</definedName>
    <definedName name="_____DAT7" localSheetId="4">#REF!</definedName>
    <definedName name="_____DAT7">#REF!</definedName>
    <definedName name="_____DAT8" localSheetId="13">#REF!</definedName>
    <definedName name="_____DAT8" localSheetId="12">#REF!</definedName>
    <definedName name="_____DAT8" localSheetId="4">#REF!</definedName>
    <definedName name="_____DAT8">#REF!</definedName>
    <definedName name="____DAT1" localSheetId="13">#REF!</definedName>
    <definedName name="____DAT1" localSheetId="12">#REF!</definedName>
    <definedName name="____DAT1" localSheetId="4">#REF!</definedName>
    <definedName name="____DAT1">#REF!</definedName>
    <definedName name="____DAT2" localSheetId="13">#REF!</definedName>
    <definedName name="____DAT2" localSheetId="12">#REF!</definedName>
    <definedName name="____DAT2" localSheetId="4">#REF!</definedName>
    <definedName name="____DAT2">#REF!</definedName>
    <definedName name="____DAT3" localSheetId="13">#REF!</definedName>
    <definedName name="____DAT3" localSheetId="12">#REF!</definedName>
    <definedName name="____DAT3" localSheetId="4">#REF!</definedName>
    <definedName name="____DAT3">#REF!</definedName>
    <definedName name="____DAT4" localSheetId="13">#REF!</definedName>
    <definedName name="____DAT4" localSheetId="12">#REF!</definedName>
    <definedName name="____DAT4" localSheetId="4">#REF!</definedName>
    <definedName name="____DAT4">#REF!</definedName>
    <definedName name="____DAT5" localSheetId="13">#REF!</definedName>
    <definedName name="____DAT5" localSheetId="12">#REF!</definedName>
    <definedName name="____DAT5" localSheetId="4">#REF!</definedName>
    <definedName name="____DAT5">#REF!</definedName>
    <definedName name="____DAT6" localSheetId="13">#REF!</definedName>
    <definedName name="____DAT6" localSheetId="12">#REF!</definedName>
    <definedName name="____DAT6" localSheetId="4">#REF!</definedName>
    <definedName name="____DAT6">#REF!</definedName>
    <definedName name="____DAT7" localSheetId="13">#REF!</definedName>
    <definedName name="____DAT7" localSheetId="12">#REF!</definedName>
    <definedName name="____DAT7" localSheetId="4">#REF!</definedName>
    <definedName name="____DAT7">#REF!</definedName>
    <definedName name="____DAT8" localSheetId="13">#REF!</definedName>
    <definedName name="____DAT8" localSheetId="12">#REF!</definedName>
    <definedName name="____DAT8" localSheetId="4">#REF!</definedName>
    <definedName name="____DAT8">#REF!</definedName>
    <definedName name="___DAT1" localSheetId="13">#REF!</definedName>
    <definedName name="___DAT1" localSheetId="12">#REF!</definedName>
    <definedName name="___DAT1" localSheetId="4">#REF!</definedName>
    <definedName name="___DAT1">#REF!</definedName>
    <definedName name="___DAT2" localSheetId="13">#REF!</definedName>
    <definedName name="___DAT2" localSheetId="12">#REF!</definedName>
    <definedName name="___DAT2" localSheetId="4">#REF!</definedName>
    <definedName name="___DAT2">#REF!</definedName>
    <definedName name="___DAT3" localSheetId="13">#REF!</definedName>
    <definedName name="___DAT3" localSheetId="12">#REF!</definedName>
    <definedName name="___DAT3" localSheetId="4">#REF!</definedName>
    <definedName name="___DAT3">#REF!</definedName>
    <definedName name="___DAT4" localSheetId="13">#REF!</definedName>
    <definedName name="___DAT4" localSheetId="12">#REF!</definedName>
    <definedName name="___DAT4" localSheetId="4">#REF!</definedName>
    <definedName name="___DAT4">#REF!</definedName>
    <definedName name="___DAT5" localSheetId="13">#REF!</definedName>
    <definedName name="___DAT5" localSheetId="12">#REF!</definedName>
    <definedName name="___DAT5" localSheetId="4">#REF!</definedName>
    <definedName name="___DAT5">#REF!</definedName>
    <definedName name="___DAT6" localSheetId="13">#REF!</definedName>
    <definedName name="___DAT6" localSheetId="12">#REF!</definedName>
    <definedName name="___DAT6" localSheetId="4">#REF!</definedName>
    <definedName name="___DAT6">#REF!</definedName>
    <definedName name="___DAT7" localSheetId="13">#REF!</definedName>
    <definedName name="___DAT7" localSheetId="12">#REF!</definedName>
    <definedName name="___DAT7" localSheetId="4">#REF!</definedName>
    <definedName name="___DAT7">#REF!</definedName>
    <definedName name="___DAT8" localSheetId="13">#REF!</definedName>
    <definedName name="___DAT8" localSheetId="12">#REF!</definedName>
    <definedName name="___DAT8" localSheetId="4">#REF!</definedName>
    <definedName name="___DAT8">#REF!</definedName>
    <definedName name="__DAT1" localSheetId="13">#REF!</definedName>
    <definedName name="__DAT1" localSheetId="12">#REF!</definedName>
    <definedName name="__DAT1" localSheetId="4">#REF!</definedName>
    <definedName name="__DAT1">#REF!</definedName>
    <definedName name="__DAT2" localSheetId="13">#REF!</definedName>
    <definedName name="__DAT2" localSheetId="12">#REF!</definedName>
    <definedName name="__DAT2" localSheetId="4">#REF!</definedName>
    <definedName name="__DAT2">#REF!</definedName>
    <definedName name="__DAT3" localSheetId="13">#REF!</definedName>
    <definedName name="__DAT3" localSheetId="12">#REF!</definedName>
    <definedName name="__DAT3" localSheetId="4">#REF!</definedName>
    <definedName name="__DAT3">#REF!</definedName>
    <definedName name="__DAT4" localSheetId="13">#REF!</definedName>
    <definedName name="__DAT4" localSheetId="12">#REF!</definedName>
    <definedName name="__DAT4" localSheetId="4">#REF!</definedName>
    <definedName name="__DAT4">#REF!</definedName>
    <definedName name="__DAT5" localSheetId="13">#REF!</definedName>
    <definedName name="__DAT5" localSheetId="12">#REF!</definedName>
    <definedName name="__DAT5" localSheetId="4">#REF!</definedName>
    <definedName name="__DAT5">#REF!</definedName>
    <definedName name="__DAT6" localSheetId="13">#REF!</definedName>
    <definedName name="__DAT6" localSheetId="12">#REF!</definedName>
    <definedName name="__DAT6" localSheetId="4">#REF!</definedName>
    <definedName name="__DAT6">#REF!</definedName>
    <definedName name="__DAT7" localSheetId="13">#REF!</definedName>
    <definedName name="__DAT7" localSheetId="12">#REF!</definedName>
    <definedName name="__DAT7" localSheetId="4">#REF!</definedName>
    <definedName name="__DAT7">#REF!</definedName>
    <definedName name="__DAT8" localSheetId="13">#REF!</definedName>
    <definedName name="__DAT8" localSheetId="12">#REF!</definedName>
    <definedName name="__DAT8" localSheetId="4">#REF!</definedName>
    <definedName name="__DAT8">#REF!</definedName>
    <definedName name="_DAT1" localSheetId="13">#REF!</definedName>
    <definedName name="_DAT1" localSheetId="12">#REF!</definedName>
    <definedName name="_DAT1" localSheetId="4">#REF!</definedName>
    <definedName name="_DAT1">#REF!</definedName>
    <definedName name="_DAT2" localSheetId="13">#REF!</definedName>
    <definedName name="_DAT2" localSheetId="12">#REF!</definedName>
    <definedName name="_DAT2" localSheetId="4">#REF!</definedName>
    <definedName name="_DAT2">#REF!</definedName>
    <definedName name="_DAT3" localSheetId="13">#REF!</definedName>
    <definedName name="_DAT3" localSheetId="12">#REF!</definedName>
    <definedName name="_DAT3" localSheetId="4">#REF!</definedName>
    <definedName name="_DAT3">#REF!</definedName>
    <definedName name="_DAT4" localSheetId="13">#REF!</definedName>
    <definedName name="_DAT4" localSheetId="12">#REF!</definedName>
    <definedName name="_DAT4" localSheetId="4">#REF!</definedName>
    <definedName name="_DAT4">#REF!</definedName>
    <definedName name="_DAT5" localSheetId="13">#REF!</definedName>
    <definedName name="_DAT5" localSheetId="12">#REF!</definedName>
    <definedName name="_DAT5" localSheetId="4">#REF!</definedName>
    <definedName name="_DAT5">#REF!</definedName>
    <definedName name="_DAT6" localSheetId="13">#REF!</definedName>
    <definedName name="_DAT6" localSheetId="12">#REF!</definedName>
    <definedName name="_DAT6" localSheetId="4">#REF!</definedName>
    <definedName name="_DAT6">#REF!</definedName>
    <definedName name="_DAT7" localSheetId="13">#REF!</definedName>
    <definedName name="_DAT7" localSheetId="12">#REF!</definedName>
    <definedName name="_DAT7" localSheetId="4">#REF!</definedName>
    <definedName name="_DAT7">#REF!</definedName>
    <definedName name="_DAT8" localSheetId="13">#REF!</definedName>
    <definedName name="_DAT8" localSheetId="12">#REF!</definedName>
    <definedName name="_DAT8" localSheetId="4">#REF!</definedName>
    <definedName name="_DAT8">#REF!</definedName>
    <definedName name="_xlnm._FilterDatabase" localSheetId="15" hidden="1">'2B Listing '!$A$5:$AA$3268</definedName>
    <definedName name="_xlnm._FilterDatabase" localSheetId="13" hidden="1">'Annexure-B'!$A$6:$R$901</definedName>
    <definedName name="_xlnm._FilterDatabase" localSheetId="17" hidden="1">'Domestic ITC Availed'!$A$5:$T$865</definedName>
    <definedName name="_xlnm._FilterDatabase" localSheetId="8" hidden="1">'Exp invoics Apr to Sep 25'!$A$5:$T$32</definedName>
    <definedName name="_xlnm._FilterDatabase" localSheetId="7" hidden="1">'Export sales'!$A$5:$W$17</definedName>
    <definedName name="_xlnm._FilterDatabase" localSheetId="10" hidden="1">'FIRC Register'!$A$3:$J$28</definedName>
    <definedName name="_xlnm._FilterDatabase" localSheetId="18" hidden="1">IMPS!$A$3:$M$34</definedName>
    <definedName name="_xlnm._FilterDatabase" localSheetId="14" hidden="1">'PR Conso (Oct 25-dec 2025)'!$A$5:$AE$900</definedName>
    <definedName name="_xlnm._FilterDatabase" localSheetId="19" hidden="1">'RCM-Domestic'!$A$5:$W$6</definedName>
    <definedName name="_xlnm._FilterDatabase" localSheetId="20" hidden="1">'Rule-42 Reversal'!$A$4:$M$6</definedName>
    <definedName name="_xlnm._FilterDatabase" localSheetId="3" hidden="1">'SR Oct-25 to Dec-25'!$A$5:$V$43</definedName>
    <definedName name="a" localSheetId="13">#REF!</definedName>
    <definedName name="a" localSheetId="12">#REF!</definedName>
    <definedName name="a" localSheetId="4">#REF!</definedName>
    <definedName name="a">#REF!</definedName>
    <definedName name="Beg_Bal" localSheetId="13">#REF!</definedName>
    <definedName name="Beg_Bal" localSheetId="12">#REF!</definedName>
    <definedName name="Beg_Bal" localSheetId="4">#REF!</definedName>
    <definedName name="Beg_Bal">#REF!</definedName>
    <definedName name="D">#N/A</definedName>
    <definedName name="Data" localSheetId="13">#REF!</definedName>
    <definedName name="Data" localSheetId="12">#REF!</definedName>
    <definedName name="Data" localSheetId="4">#REF!</definedName>
    <definedName name="Data">#REF!</definedName>
    <definedName name="End_Bal" localSheetId="13">#REF!</definedName>
    <definedName name="End_Bal" localSheetId="12">#REF!</definedName>
    <definedName name="End_Bal" localSheetId="4">#REF!</definedName>
    <definedName name="End_Bal">#REF!</definedName>
    <definedName name="EXP" localSheetId="13">#REF!</definedName>
    <definedName name="EXP" localSheetId="12">#REF!</definedName>
    <definedName name="EXP" localSheetId="4">#REF!</definedName>
    <definedName name="EXP">#REF!</definedName>
    <definedName name="Expense_Type" localSheetId="13">#REF!</definedName>
    <definedName name="Expense_Type" localSheetId="12">#REF!</definedName>
    <definedName name="Expense_Type" localSheetId="4">#REF!</definedName>
    <definedName name="Expense_Type">#REF!</definedName>
    <definedName name="Extra_Pay" localSheetId="13">#REF!</definedName>
    <definedName name="Extra_Pay" localSheetId="12">#REF!</definedName>
    <definedName name="Extra_Pay" localSheetId="4">#REF!</definedName>
    <definedName name="Extra_Pay">#REF!</definedName>
    <definedName name="Full_Print" localSheetId="13">#REF!</definedName>
    <definedName name="Full_Print" localSheetId="12">#REF!</definedName>
    <definedName name="Full_Print" localSheetId="4">#REF!</definedName>
    <definedName name="Full_Print">#REF!</definedName>
    <definedName name="GoodsOrService" localSheetId="13">#REF!</definedName>
    <definedName name="GoodsOrService" localSheetId="12">#REF!</definedName>
    <definedName name="GoodsOrService" localSheetId="4">#REF!</definedName>
    <definedName name="GoodsOrService">#REF!</definedName>
    <definedName name="Header_Row" localSheetId="13">ROW(#REF!)</definedName>
    <definedName name="Header_Row" localSheetId="12">ROW(#REF!)</definedName>
    <definedName name="Header_Row" localSheetId="4">ROW(#REF!)</definedName>
    <definedName name="Header_Row">ROW(#REF!)</definedName>
    <definedName name="ImportType" localSheetId="13">#REF!</definedName>
    <definedName name="ImportType" localSheetId="12">#REF!</definedName>
    <definedName name="ImportType" localSheetId="4">#REF!</definedName>
    <definedName name="ImportType">#REF!</definedName>
    <definedName name="Int" localSheetId="13">#REF!</definedName>
    <definedName name="Int" localSheetId="12">#REF!</definedName>
    <definedName name="Int" localSheetId="4">#REF!</definedName>
    <definedName name="Int">#REF!</definedName>
    <definedName name="Interest_Rate" localSheetId="13">#REF!</definedName>
    <definedName name="Interest_Rate" localSheetId="12">#REF!</definedName>
    <definedName name="Interest_Rate" localSheetId="4">#REF!</definedName>
    <definedName name="Interest_Rate">#REF!</definedName>
    <definedName name="inv_typ">[2]master!$N$2:$N$2</definedName>
    <definedName name="invoice_typ">[2]master!$AF$2:$AF$3</definedName>
    <definedName name="InvoiceType">[3]Masters!$J$2:$J$6</definedName>
    <definedName name="INVTYPE" localSheetId="12">[6]master!$H$2:$H$5</definedName>
    <definedName name="INVTYPE">[4]master!$H$2:$H$5</definedName>
    <definedName name="IT" localSheetId="13">#REF!</definedName>
    <definedName name="IT" localSheetId="12">#REF!</definedName>
    <definedName name="IT" localSheetId="4">#REF!</definedName>
    <definedName name="IT">#REF!</definedName>
    <definedName name="Last_Row">#N/A</definedName>
    <definedName name="Loan_Amount" localSheetId="13">#REF!</definedName>
    <definedName name="Loan_Amount" localSheetId="12">#REF!</definedName>
    <definedName name="Loan_Amount" localSheetId="4">#REF!</definedName>
    <definedName name="Loan_Amount">#REF!</definedName>
    <definedName name="Loan_Start" localSheetId="13">#REF!</definedName>
    <definedName name="Loan_Start" localSheetId="12">#REF!</definedName>
    <definedName name="Loan_Start" localSheetId="4">#REF!</definedName>
    <definedName name="Loan_Start">#REF!</definedName>
    <definedName name="Loan_Years" localSheetId="13">#REF!</definedName>
    <definedName name="Loan_Years" localSheetId="12">#REF!</definedName>
    <definedName name="Loan_Years" localSheetId="4">#REF!</definedName>
    <definedName name="Loan_Years">#REF!</definedName>
    <definedName name="ntty">[2]master!$F$2:$F$3</definedName>
    <definedName name="Num_Pmt_Per_Year" localSheetId="13">#REF!</definedName>
    <definedName name="Num_Pmt_Per_Year" localSheetId="12">#REF!</definedName>
    <definedName name="Num_Pmt_Per_Year" localSheetId="4">#REF!</definedName>
    <definedName name="Num_Pmt_Per_Year">#REF!</definedName>
    <definedName name="Number_of_Payments" localSheetId="13">MATCH(0.01,'Annexure-B'!End_Bal,-1)+1</definedName>
    <definedName name="Number_of_Payments" localSheetId="6">MATCH(0.01,End_Bal,-1)+1</definedName>
    <definedName name="Number_of_Payments" localSheetId="12">MATCH(0.01,'Monthly Return Summary'!End_Bal,-1)+1</definedName>
    <definedName name="Number_of_Payments" localSheetId="21">MATCH(0.01,End_Bal,-1)+1</definedName>
    <definedName name="Number_of_Payments" localSheetId="4">MATCH(0.01,'Sales Summary'!End_Bal,-1)+1</definedName>
    <definedName name="Number_of_Payments">MATCH(0.01,End_Bal,-1)+1</definedName>
    <definedName name="p_gst">[2]master!$C$2:$C$3</definedName>
    <definedName name="Pay_Date" localSheetId="13">#REF!</definedName>
    <definedName name="Pay_Date" localSheetId="12">#REF!</definedName>
    <definedName name="Pay_Date" localSheetId="4">#REF!</definedName>
    <definedName name="Pay_Date">#REF!</definedName>
    <definedName name="Pay_Num" localSheetId="13">#REF!</definedName>
    <definedName name="Pay_Num" localSheetId="12">#REF!</definedName>
    <definedName name="Pay_Num" localSheetId="4">#REF!</definedName>
    <definedName name="Pay_Num">#REF!</definedName>
    <definedName name="Payment_Date" localSheetId="13">DATE(YEAR('Annexure-B'!Loan_Start),MONTH('Annexure-B'!Loan_Start)+Payment_Number,DAY('Annexure-B'!Loan_Start))</definedName>
    <definedName name="Payment_Date" localSheetId="6">DATE(YEAR(Loan_Start),MONTH(Loan_Start)+Payment_Number,DAY(Loan_Start))</definedName>
    <definedName name="Payment_Date" localSheetId="12">DATE(YEAR('Monthly Return Summary'!Loan_Start),MONTH('Monthly Return Summary'!Loan_Start)+Payment_Number,DAY('Monthly Return Summary'!Loan_Start))</definedName>
    <definedName name="Payment_Date" localSheetId="21">DATE(YEAR(Loan_Start),MONTH(Loan_Start)+Payment_Number,DAY(Loan_Start))</definedName>
    <definedName name="Payment_Date" localSheetId="4">DATE(YEAR('Sales Summary'!Loan_Start),MONTH('Sales Summary'!Loan_Start)+Payment_Number,DAY('Sales Summary'!Loan_Start))</definedName>
    <definedName name="Payment_Date">DATE(YEAR(Loan_Start),MONTH(Loan_Start)+Payment_Number,DAY(Loan_Start))</definedName>
    <definedName name="POS" localSheetId="13">#REF!</definedName>
    <definedName name="POS" localSheetId="12">#REF!</definedName>
    <definedName name="POS" localSheetId="4">#REF!</definedName>
    <definedName name="POS">#REF!</definedName>
    <definedName name="Princ" localSheetId="13">#REF!</definedName>
    <definedName name="Princ" localSheetId="12">#REF!</definedName>
    <definedName name="Princ" localSheetId="4">#REF!</definedName>
    <definedName name="Princ">#REF!</definedName>
    <definedName name="Print_Area_Reset" localSheetId="13">OFFSET('Annexure-B'!Full_Print,0,0,Last_Row)</definedName>
    <definedName name="Print_Area_Reset" localSheetId="6">OFFSET(Full_Print,0,0,Last_Row)</definedName>
    <definedName name="Print_Area_Reset" localSheetId="12">OFFSET('Monthly Return Summary'!Full_Print,0,0,Last_Row)</definedName>
    <definedName name="Print_Area_Reset" localSheetId="21">OFFSET(Full_Print,0,0,Last_Row)</definedName>
    <definedName name="Print_Area_Reset" localSheetId="4">OFFSET('Sales Summary'!Full_Print,0,0,Last_Row)</definedName>
    <definedName name="Print_Area_Reset">OFFSET(Full_Print,0,0,Last_Row)</definedName>
    <definedName name="RATE" localSheetId="12">[6]master!$F$2:$F$8</definedName>
    <definedName name="RATE">[4]master!$F$2:$F$8</definedName>
    <definedName name="RCHARGE" localSheetId="12">[6]master!$C$2:$C$3</definedName>
    <definedName name="RCHARGE">[4]master!$C$2:$C$3</definedName>
    <definedName name="rchrg">[2]master!$C$3</definedName>
    <definedName name="retq" localSheetId="13">#REF!</definedName>
    <definedName name="retq" localSheetId="12">#REF!</definedName>
    <definedName name="retq" localSheetId="4">#REF!</definedName>
    <definedName name="retq">#REF!</definedName>
    <definedName name="rsn">[2]master!$Q$2:$Q$8</definedName>
    <definedName name="rt">[2]master!$H$2:$H$8</definedName>
    <definedName name="Sales" localSheetId="13">DATE(YEAR('Annexure-B'!Loan_Start),MONTH('Annexure-B'!Loan_Start)+Payment_Number,DAY('Annexure-B'!Loan_Start))</definedName>
    <definedName name="Sales" localSheetId="6">DATE(YEAR([0]!Loan_Start),MONTH([0]!Loan_Start)+Payment_Number,DAY([0]!Loan_Start))</definedName>
    <definedName name="Sales" localSheetId="12">DATE(YEAR('Monthly Return Summary'!Loan_Start),MONTH('Monthly Return Summary'!Loan_Start)+Payment_Number,DAY('Monthly Return Summary'!Loan_Start))</definedName>
    <definedName name="Sales" localSheetId="21">DATE(YEAR([0]!Loan_Start),MONTH([0]!Loan_Start)+Payment_Number,DAY([0]!Loan_Start))</definedName>
    <definedName name="Sales" localSheetId="4">DATE(YEAR('Sales Summary'!Loan_Start),MONTH('Sales Summary'!Loan_Start)+Payment_Number,DAY('Sales Summary'!Loan_Start))</definedName>
    <definedName name="Sales">DATE(YEAR([0]!Loan_Start),MONTH([0]!Loan_Start)+Payment_Number,DAY([0]!Loan_Start))</definedName>
    <definedName name="Sched_Pay" localSheetId="13">#REF!</definedName>
    <definedName name="Sched_Pay" localSheetId="12">#REF!</definedName>
    <definedName name="Sched_Pay" localSheetId="4">#REF!</definedName>
    <definedName name="Sched_Pay">#REF!</definedName>
    <definedName name="Scheduled_Extra_Payments" localSheetId="13">#REF!</definedName>
    <definedName name="Scheduled_Extra_Payments" localSheetId="12">#REF!</definedName>
    <definedName name="Scheduled_Extra_Payments" localSheetId="4">#REF!</definedName>
    <definedName name="Scheduled_Extra_Payments">#REF!</definedName>
    <definedName name="Scheduled_Interest_Rate" localSheetId="13">#REF!</definedName>
    <definedName name="Scheduled_Interest_Rate" localSheetId="12">#REF!</definedName>
    <definedName name="Scheduled_Interest_Rate" localSheetId="4">#REF!</definedName>
    <definedName name="Scheduled_Interest_Rate">#REF!</definedName>
    <definedName name="Scheduled_Monthly_Payment" localSheetId="13">#REF!</definedName>
    <definedName name="Scheduled_Monthly_Payment" localSheetId="12">#REF!</definedName>
    <definedName name="Scheduled_Monthly_Payment" localSheetId="4">#REF!</definedName>
    <definedName name="Scheduled_Monthly_Payment">#REF!</definedName>
    <definedName name="sply_ty">[2]master!$T$2:$T$3</definedName>
    <definedName name="Status" localSheetId="13">#REF!</definedName>
    <definedName name="Status" localSheetId="12">#REF!</definedName>
    <definedName name="Status" localSheetId="4">#REF!</definedName>
    <definedName name="Status">#REF!</definedName>
    <definedName name="TaxRate">[3]Masters!$H$2:$H$8</definedName>
    <definedName name="tenants" localSheetId="13">#REF!</definedName>
    <definedName name="tenants" localSheetId="12">#REF!</definedName>
    <definedName name="tenants" localSheetId="4">#REF!</definedName>
    <definedName name="tenants">#REF!</definedName>
    <definedName name="TEST1" localSheetId="13">#REF!</definedName>
    <definedName name="TEST1" localSheetId="12">#REF!</definedName>
    <definedName name="TEST1" localSheetId="4">#REF!</definedName>
    <definedName name="TEST1">#REF!</definedName>
    <definedName name="TEST2" localSheetId="13">#REF!</definedName>
    <definedName name="TEST2" localSheetId="12">#REF!</definedName>
    <definedName name="TEST2" localSheetId="4">#REF!</definedName>
    <definedName name="TEST2">#REF!</definedName>
    <definedName name="TESTHKEY" localSheetId="13">#REF!</definedName>
    <definedName name="TESTHKEY" localSheetId="12">#REF!</definedName>
    <definedName name="TESTHKEY" localSheetId="4">#REF!</definedName>
    <definedName name="TESTHKEY">#REF!</definedName>
    <definedName name="TESTKEYS" localSheetId="13">#REF!</definedName>
    <definedName name="TESTKEYS" localSheetId="12">#REF!</definedName>
    <definedName name="TESTKEYS" localSheetId="4">#REF!</definedName>
    <definedName name="TESTKEYS">#REF!</definedName>
    <definedName name="TESTVKEY" localSheetId="13">#REF!</definedName>
    <definedName name="TESTVKEY" localSheetId="12">#REF!</definedName>
    <definedName name="TESTVKEY" localSheetId="4">#REF!</definedName>
    <definedName name="TESTVKEY">#REF!</definedName>
    <definedName name="Total_Interest" localSheetId="13">#REF!</definedName>
    <definedName name="Total_Interest" localSheetId="12">#REF!</definedName>
    <definedName name="Total_Interest" localSheetId="4">#REF!</definedName>
    <definedName name="Total_Interest">#REF!</definedName>
    <definedName name="Total_Pay" localSheetId="13">#REF!</definedName>
    <definedName name="Total_Pay" localSheetId="12">#REF!</definedName>
    <definedName name="Total_Pay" localSheetId="4">#REF!</definedName>
    <definedName name="Total_Pay">#REF!</definedName>
    <definedName name="Total_Payment" localSheetId="13">Scheduled_Payment+Extra_Payment</definedName>
    <definedName name="Total_Payment" localSheetId="6">Scheduled_Payment+Extra_Payment</definedName>
    <definedName name="Total_Payment" localSheetId="12">Scheduled_Payment+Extra_Payment</definedName>
    <definedName name="Total_Payment" localSheetId="21">Scheduled_Payment+Extra_Payment</definedName>
    <definedName name="Total_Payment" localSheetId="4">Scheduled_Payment+Extra_Payment</definedName>
    <definedName name="Total_Payment">Scheduled_Payment+Extra_Payment</definedName>
    <definedName name="Units" localSheetId="13">#REF!</definedName>
    <definedName name="Units" localSheetId="12">#REF!</definedName>
    <definedName name="Units" localSheetId="4">#REF!</definedName>
    <definedName name="Units">#REF!</definedName>
    <definedName name="Values_Entered" localSheetId="13">IF('Annexure-B'!Loan_Amount*'Annexure-B'!Interest_Rate*'Annexure-B'!Loan_Years*'Annexure-B'!Loan_Start&gt;0,1,0)</definedName>
    <definedName name="Values_Entered" localSheetId="6">IF(Loan_Amount*Interest_Rate*Loan_Years*Loan_Start&gt;0,1,0)</definedName>
    <definedName name="Values_Entered" localSheetId="12">IF('Monthly Return Summary'!Loan_Amount*'Monthly Return Summary'!Interest_Rate*'Monthly Return Summary'!Loan_Years*'Monthly Return Summary'!Loan_Start&gt;0,1,0)</definedName>
    <definedName name="Values_Entered" localSheetId="21">IF(Loan_Amount*Interest_Rate*Loan_Years*Loan_Start&gt;0,1,0)</definedName>
    <definedName name="Values_Entered" localSheetId="4">IF('Sales Summary'!Loan_Amount*'Sales Summary'!Interest_Rate*'Sales Summary'!Loan_Years*'Sales Summary'!Loan_Start&gt;0,1,0)</definedName>
    <definedName name="Values_Entered">IF(Loan_Amount*Interest_Rate*Loan_Years*Loan_Start&gt;0,1,0)</definedName>
    <definedName name="Voucher_Type" localSheetId="13">#REF!</definedName>
    <definedName name="Voucher_Type" localSheetId="12">#REF!</definedName>
    <definedName name="Voucher_Type" localSheetId="4">#REF!</definedName>
    <definedName name="Voucher_Type">#REF!</definedName>
    <definedName name="Year" localSheetId="13">#REF!</definedName>
    <definedName name="Year" localSheetId="12">#REF!</definedName>
    <definedName name="Year" localSheetId="4">#REF!</definedName>
    <definedName name="Year">#REF!</definedName>
  </definedNames>
  <calcPr calcId="191029"/>
  <pivotCaches>
    <pivotCache cacheId="0" r:id="rId33"/>
    <pivotCache cacheId="1" r:id="rId34"/>
    <pivotCache cacheId="2" r:id="rId35"/>
    <pivotCache cacheId="3" r:id="rId36"/>
    <pivotCache cacheId="4"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39" l="1"/>
  <c r="E17" i="1"/>
  <c r="E18" i="1"/>
  <c r="A18" i="42"/>
  <c r="A19" i="42"/>
  <c r="A20" i="42"/>
  <c r="A21" i="42"/>
  <c r="A22" i="42"/>
  <c r="A23" i="42"/>
  <c r="A24" i="42"/>
  <c r="Q28" i="31" l="1"/>
  <c r="P28" i="31"/>
  <c r="N28" i="31"/>
  <c r="L28" i="31" s="1"/>
  <c r="N20" i="31"/>
  <c r="L20" i="31" s="1"/>
  <c r="P10" i="31"/>
  <c r="Q10" i="31" s="1"/>
  <c r="L10" i="31"/>
  <c r="N7" i="31"/>
  <c r="L7" i="31" s="1"/>
  <c r="A5" i="30"/>
  <c r="A6" i="30" s="1"/>
  <c r="A7" i="30" s="1"/>
  <c r="A8" i="30" s="1"/>
  <c r="A9" i="30" s="1"/>
  <c r="A10" i="30" s="1"/>
  <c r="A11" i="30" s="1"/>
  <c r="A12" i="30" s="1"/>
  <c r="A13" i="30" s="1"/>
  <c r="A14" i="30" s="1"/>
  <c r="A15" i="30" s="1"/>
  <c r="A16" i="30" s="1"/>
  <c r="A17" i="30" l="1"/>
  <c r="A18" i="30" s="1"/>
  <c r="A19" i="30" s="1"/>
  <c r="A20" i="30" s="1"/>
  <c r="A21" i="30" s="1"/>
  <c r="A22" i="30" s="1"/>
  <c r="A23" i="30" s="1"/>
  <c r="A24" i="30" s="1"/>
  <c r="A25" i="30" s="1"/>
  <c r="A26" i="30" s="1"/>
  <c r="A27" i="30" s="1"/>
  <c r="A28" i="30" s="1"/>
  <c r="N8" i="31"/>
  <c r="L8" i="31" s="1"/>
  <c r="P7" i="31"/>
  <c r="Q7" i="31" s="1"/>
  <c r="N9" i="31"/>
  <c r="C33" i="35"/>
  <c r="L3" i="34"/>
  <c r="C31" i="35"/>
  <c r="C29" i="35"/>
  <c r="C28" i="35"/>
  <c r="C27" i="35"/>
  <c r="C20" i="35"/>
  <c r="C21" i="35"/>
  <c r="C19" i="35"/>
  <c r="C16" i="35"/>
  <c r="C14" i="35"/>
  <c r="C7" i="35"/>
  <c r="C6" i="35"/>
  <c r="L9" i="31" l="1"/>
  <c r="N11" i="31"/>
  <c r="P9" i="31"/>
  <c r="Q9" i="31" s="1"/>
  <c r="M27" i="25"/>
  <c r="J3" i="43"/>
  <c r="I3" i="43"/>
  <c r="H27" i="25"/>
  <c r="N904" i="43"/>
  <c r="K3" i="43"/>
  <c r="K904" i="43"/>
  <c r="J904" i="43"/>
  <c r="I904" i="43"/>
  <c r="J903" i="43"/>
  <c r="K903" i="43"/>
  <c r="I903" i="43"/>
  <c r="E31" i="37"/>
  <c r="D8" i="1"/>
  <c r="A3" i="44"/>
  <c r="C26" i="37"/>
  <c r="B26" i="37"/>
  <c r="V27" i="25"/>
  <c r="D26" i="37"/>
  <c r="J3" i="32"/>
  <c r="K3" i="32"/>
  <c r="I3" i="32"/>
  <c r="I4" i="32"/>
  <c r="I2" i="32" s="1"/>
  <c r="J4" i="32"/>
  <c r="J2" i="32" s="1"/>
  <c r="K4" i="32"/>
  <c r="K2" i="32" s="1"/>
  <c r="E20" i="37"/>
  <c r="D19" i="37"/>
  <c r="C19" i="37"/>
  <c r="C21" i="37" s="1"/>
  <c r="E18" i="37"/>
  <c r="F15" i="37"/>
  <c r="E15" i="37"/>
  <c r="D15" i="37"/>
  <c r="D21" i="37"/>
  <c r="B19" i="37"/>
  <c r="B21" i="37" s="1"/>
  <c r="B27" i="37"/>
  <c r="C27" i="37"/>
  <c r="D27" i="37"/>
  <c r="B28" i="37"/>
  <c r="C28" i="37"/>
  <c r="D28" i="37"/>
  <c r="B29" i="37"/>
  <c r="C29" i="37"/>
  <c r="D29" i="37"/>
  <c r="L11" i="31" l="1"/>
  <c r="N12" i="31"/>
  <c r="N13" i="31" s="1"/>
  <c r="N14" i="31" s="1"/>
  <c r="N903" i="43"/>
  <c r="N905" i="43" s="1"/>
  <c r="N3" i="43"/>
  <c r="K905" i="43"/>
  <c r="J905" i="43"/>
  <c r="I905" i="43"/>
  <c r="E32" i="37"/>
  <c r="E19" i="37"/>
  <c r="E21" i="37"/>
  <c r="E26" i="37"/>
  <c r="E27" i="37"/>
  <c r="E29" i="37"/>
  <c r="C30" i="37"/>
  <c r="E28" i="37"/>
  <c r="E30" i="37"/>
  <c r="D30" i="37"/>
  <c r="B30" i="37"/>
  <c r="N15" i="31" l="1"/>
  <c r="P14" i="31"/>
  <c r="Q14" i="31" s="1"/>
  <c r="L14" i="31"/>
  <c r="L12" i="31"/>
  <c r="P12" i="31"/>
  <c r="Q12" i="31" s="1"/>
  <c r="L13" i="31"/>
  <c r="G30" i="37"/>
  <c r="N16" i="31" l="1"/>
  <c r="L15" i="31"/>
  <c r="T5" i="25"/>
  <c r="R8" i="25"/>
  <c r="B17" i="26"/>
  <c r="L16" i="31" l="1"/>
  <c r="P16" i="31"/>
  <c r="Q16" i="31" s="1"/>
  <c r="N17" i="31"/>
  <c r="A3" i="37"/>
  <c r="A2" i="37"/>
  <c r="L17" i="31" l="1"/>
  <c r="N18" i="31"/>
  <c r="A14" i="42"/>
  <c r="A15" i="42" s="1"/>
  <c r="A16" i="42" s="1"/>
  <c r="A17" i="42" s="1"/>
  <c r="P18" i="31" l="1"/>
  <c r="Q18" i="31" s="1"/>
  <c r="L18" i="31"/>
  <c r="N19" i="31"/>
  <c r="AC6" i="32"/>
  <c r="Z6" i="32" s="1"/>
  <c r="AB7" i="32"/>
  <c r="AC7" i="32" s="1"/>
  <c r="Z7" i="32" s="1"/>
  <c r="L19" i="31" l="1"/>
  <c r="N21" i="31"/>
  <c r="AB8" i="32"/>
  <c r="N22" i="31" l="1"/>
  <c r="L21" i="31"/>
  <c r="P21" i="31"/>
  <c r="Q21" i="31" s="1"/>
  <c r="AC8" i="32"/>
  <c r="Z8" i="32" s="1"/>
  <c r="AB9" i="32"/>
  <c r="L22" i="31" l="1"/>
  <c r="N23" i="31"/>
  <c r="AB10" i="32"/>
  <c r="AC9" i="32"/>
  <c r="Z9" i="32" s="1"/>
  <c r="L23" i="31" l="1"/>
  <c r="N24" i="31"/>
  <c r="P23" i="31"/>
  <c r="Q23" i="31" s="1"/>
  <c r="AB11" i="32"/>
  <c r="AC10" i="32"/>
  <c r="Z10" i="32" s="1"/>
  <c r="L24" i="31" l="1"/>
  <c r="N25" i="31"/>
  <c r="AC11" i="32"/>
  <c r="Z11" i="32" s="1"/>
  <c r="AB12" i="32"/>
  <c r="P25" i="31" l="1"/>
  <c r="Q25" i="31" s="1"/>
  <c r="N26" i="31"/>
  <c r="L25" i="31"/>
  <c r="AB13" i="32"/>
  <c r="AC12" i="32"/>
  <c r="Z12" i="32" s="1"/>
  <c r="L26" i="31" l="1"/>
  <c r="N27" i="31"/>
  <c r="AC13" i="32"/>
  <c r="Z13" i="32" s="1"/>
  <c r="AB14" i="32"/>
  <c r="P27" i="31" l="1"/>
  <c r="Q27" i="31" s="1"/>
  <c r="L27" i="31"/>
  <c r="AC14" i="32"/>
  <c r="Z14" i="32" s="1"/>
  <c r="AB15" i="32"/>
  <c r="AB16" i="32" l="1"/>
  <c r="AC15" i="32"/>
  <c r="Z15" i="32" s="1"/>
  <c r="AC16" i="32" l="1"/>
  <c r="Z16" i="32" s="1"/>
  <c r="AB17" i="32"/>
  <c r="AB18" i="32" l="1"/>
  <c r="AC17" i="32"/>
  <c r="Z17" i="32" s="1"/>
  <c r="AB19" i="32" l="1"/>
  <c r="AC18" i="32"/>
  <c r="Z18" i="32" s="1"/>
  <c r="AC19" i="32" l="1"/>
  <c r="Z19" i="32" s="1"/>
  <c r="AB20" i="32"/>
  <c r="AB21" i="32" l="1"/>
  <c r="AC20" i="32"/>
  <c r="Z20" i="32" s="1"/>
  <c r="AB22" i="32" l="1"/>
  <c r="AC21" i="32"/>
  <c r="Z21" i="32" s="1"/>
  <c r="AB23" i="32" l="1"/>
  <c r="AC22" i="32"/>
  <c r="Z22" i="32" s="1"/>
  <c r="AB24" i="32" l="1"/>
  <c r="AC23" i="32"/>
  <c r="Z23" i="32" s="1"/>
  <c r="AB25" i="32" l="1"/>
  <c r="AC24" i="32"/>
  <c r="Z24" i="32" s="1"/>
  <c r="AB26" i="32" l="1"/>
  <c r="AC25" i="32"/>
  <c r="Z25" i="32" s="1"/>
  <c r="AB27" i="32" l="1"/>
  <c r="AC26" i="32"/>
  <c r="Z26" i="32" s="1"/>
  <c r="AB28" i="32" l="1"/>
  <c r="AC27" i="32"/>
  <c r="Z27" i="32" s="1"/>
  <c r="AB29" i="32" l="1"/>
  <c r="AC28" i="32"/>
  <c r="Z28" i="32" s="1"/>
  <c r="AB30" i="32" l="1"/>
  <c r="AC29" i="32"/>
  <c r="Z29" i="32" s="1"/>
  <c r="AB31" i="32" l="1"/>
  <c r="AC30" i="32"/>
  <c r="Z30" i="32" s="1"/>
  <c r="AB32" i="32" l="1"/>
  <c r="AC31" i="32"/>
  <c r="Z31" i="32" s="1"/>
  <c r="AB33" i="32" l="1"/>
  <c r="AC32" i="32"/>
  <c r="Z32" i="32" s="1"/>
  <c r="AB34" i="32" l="1"/>
  <c r="AC33" i="32"/>
  <c r="Z33" i="32" s="1"/>
  <c r="AB35" i="32" l="1"/>
  <c r="AC34" i="32"/>
  <c r="Z34" i="32" s="1"/>
  <c r="AA175" i="32"/>
  <c r="AA174" i="32"/>
  <c r="AA173" i="32"/>
  <c r="AA172" i="32"/>
  <c r="AA171" i="32"/>
  <c r="AA170" i="32"/>
  <c r="AA169" i="32"/>
  <c r="AA168" i="32"/>
  <c r="AA167" i="32"/>
  <c r="AA166" i="32"/>
  <c r="AA165" i="32"/>
  <c r="AA164" i="32"/>
  <c r="AA163" i="32"/>
  <c r="AA162" i="32"/>
  <c r="AA161" i="32"/>
  <c r="AA160" i="32"/>
  <c r="AA159" i="32"/>
  <c r="AA158" i="32"/>
  <c r="AA157" i="32"/>
  <c r="AA156" i="32"/>
  <c r="AA155" i="32"/>
  <c r="AA154" i="32"/>
  <c r="AA153" i="32"/>
  <c r="AA152" i="32"/>
  <c r="AA151" i="32"/>
  <c r="AA150" i="32"/>
  <c r="AA149" i="32"/>
  <c r="AA148" i="32"/>
  <c r="AA147" i="32"/>
  <c r="AA146" i="32"/>
  <c r="AA145" i="32"/>
  <c r="AA144" i="32"/>
  <c r="AA143" i="32"/>
  <c r="AA142" i="32"/>
  <c r="AA141" i="32"/>
  <c r="AA140" i="32"/>
  <c r="AA139" i="32"/>
  <c r="AA138" i="32"/>
  <c r="AA137" i="32"/>
  <c r="AA136" i="32"/>
  <c r="AA135" i="32"/>
  <c r="AA134" i="32"/>
  <c r="AA133" i="32"/>
  <c r="AA132" i="32"/>
  <c r="AA131" i="32"/>
  <c r="AA130" i="32"/>
  <c r="AA129" i="32"/>
  <c r="AA128" i="32"/>
  <c r="AA127" i="32"/>
  <c r="AA126" i="32"/>
  <c r="AA125" i="32"/>
  <c r="AA124" i="32"/>
  <c r="AA123" i="32"/>
  <c r="AA122" i="32"/>
  <c r="AA121" i="32"/>
  <c r="AA120" i="32"/>
  <c r="AA119" i="32"/>
  <c r="AA118" i="32"/>
  <c r="AA117" i="32"/>
  <c r="AA116" i="32"/>
  <c r="AA115" i="32"/>
  <c r="AA114" i="32"/>
  <c r="AA113" i="32"/>
  <c r="AA112" i="32"/>
  <c r="AA111" i="32"/>
  <c r="AA110" i="32"/>
  <c r="AA109" i="32"/>
  <c r="AA108" i="32"/>
  <c r="AA107" i="32"/>
  <c r="AA106" i="32"/>
  <c r="AA105" i="32"/>
  <c r="AA104" i="32"/>
  <c r="AA103" i="32"/>
  <c r="AA102" i="32"/>
  <c r="AA101" i="32"/>
  <c r="AA100" i="32"/>
  <c r="AA99" i="32"/>
  <c r="AA98" i="32"/>
  <c r="AA97" i="32"/>
  <c r="AA96" i="32"/>
  <c r="AA95" i="32"/>
  <c r="AA94" i="32"/>
  <c r="AA93" i="32"/>
  <c r="AA92" i="32"/>
  <c r="AA91" i="32"/>
  <c r="AA90" i="32"/>
  <c r="AA89" i="32"/>
  <c r="AA88" i="32"/>
  <c r="AA87" i="32"/>
  <c r="AA86" i="32"/>
  <c r="AA85" i="32"/>
  <c r="AA84" i="32"/>
  <c r="AA83" i="32"/>
  <c r="AA82" i="32"/>
  <c r="AA81" i="32"/>
  <c r="AA80" i="32"/>
  <c r="AA79" i="32"/>
  <c r="AA78" i="32"/>
  <c r="AA77" i="32"/>
  <c r="AA76" i="32"/>
  <c r="AA75" i="32"/>
  <c r="AA74" i="32"/>
  <c r="AA73" i="32"/>
  <c r="AB1" i="32"/>
  <c r="AB36" i="32" l="1"/>
  <c r="AC35" i="32"/>
  <c r="Z35" i="32" s="1"/>
  <c r="AB37" i="32" l="1"/>
  <c r="AC36" i="32"/>
  <c r="Z36" i="32" s="1"/>
  <c r="B7" i="38"/>
  <c r="B8" i="38"/>
  <c r="B9"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44" i="38"/>
  <c r="B45" i="38"/>
  <c r="B46" i="38"/>
  <c r="B47" i="38"/>
  <c r="B48" i="38"/>
  <c r="B49" i="38"/>
  <c r="B50" i="38"/>
  <c r="B51" i="38"/>
  <c r="B52" i="38"/>
  <c r="B53" i="38"/>
  <c r="B54" i="38"/>
  <c r="B55" i="38"/>
  <c r="B56" i="38"/>
  <c r="B57" i="38"/>
  <c r="B58" i="38"/>
  <c r="B59" i="38"/>
  <c r="B60" i="38"/>
  <c r="B61" i="38"/>
  <c r="B62" i="38"/>
  <c r="B63" i="38"/>
  <c r="B64" i="38"/>
  <c r="B65" i="38"/>
  <c r="B66" i="38"/>
  <c r="B67" i="38"/>
  <c r="B68" i="38"/>
  <c r="B69" i="38"/>
  <c r="B70" i="38"/>
  <c r="B71" i="38"/>
  <c r="B72" i="38"/>
  <c r="B73" i="38"/>
  <c r="B74" i="38"/>
  <c r="B75" i="38"/>
  <c r="B76" i="38"/>
  <c r="B77" i="38"/>
  <c r="B78" i="38"/>
  <c r="B79" i="38"/>
  <c r="B80" i="38"/>
  <c r="B81" i="38"/>
  <c r="B82" i="38"/>
  <c r="B83" i="38"/>
  <c r="B84" i="38"/>
  <c r="B85" i="38"/>
  <c r="B86" i="38"/>
  <c r="B87" i="38"/>
  <c r="B88" i="38"/>
  <c r="B89" i="38"/>
  <c r="B90" i="38"/>
  <c r="B91" i="38"/>
  <c r="B92" i="38"/>
  <c r="B93" i="38"/>
  <c r="B94" i="38"/>
  <c r="B95" i="38"/>
  <c r="B96" i="38"/>
  <c r="B97" i="38"/>
  <c r="B98" i="38"/>
  <c r="B99" i="38"/>
  <c r="B100" i="38"/>
  <c r="B101" i="38"/>
  <c r="B102" i="38"/>
  <c r="B103" i="38"/>
  <c r="B104" i="38"/>
  <c r="B105" i="38"/>
  <c r="B106" i="38"/>
  <c r="B107" i="38"/>
  <c r="B108" i="38"/>
  <c r="B109" i="38"/>
  <c r="B110" i="38"/>
  <c r="B111" i="38"/>
  <c r="B112" i="38"/>
  <c r="B113" i="38"/>
  <c r="B114" i="38"/>
  <c r="B115" i="38"/>
  <c r="B116" i="38"/>
  <c r="B117" i="38"/>
  <c r="B118" i="38"/>
  <c r="B119" i="38"/>
  <c r="B120" i="38"/>
  <c r="B121" i="38"/>
  <c r="B122" i="38"/>
  <c r="B123" i="38"/>
  <c r="B124" i="38"/>
  <c r="B125" i="38"/>
  <c r="B126" i="38"/>
  <c r="B127" i="38"/>
  <c r="B128" i="38"/>
  <c r="B129" i="38"/>
  <c r="B130" i="38"/>
  <c r="B131" i="38"/>
  <c r="B132" i="38"/>
  <c r="B133" i="38"/>
  <c r="B134" i="38"/>
  <c r="B135" i="38"/>
  <c r="B136" i="38"/>
  <c r="B137" i="38"/>
  <c r="B138" i="38"/>
  <c r="B139" i="38"/>
  <c r="B140" i="38"/>
  <c r="B141" i="38"/>
  <c r="B142" i="38"/>
  <c r="B143" i="38"/>
  <c r="B144" i="38"/>
  <c r="B145" i="38"/>
  <c r="B146" i="38"/>
  <c r="B147" i="38"/>
  <c r="B148" i="38"/>
  <c r="B149" i="38"/>
  <c r="B150" i="38"/>
  <c r="B151" i="38"/>
  <c r="B152" i="38"/>
  <c r="B153" i="38"/>
  <c r="B154" i="38"/>
  <c r="B155" i="38"/>
  <c r="B156" i="38"/>
  <c r="B157" i="38"/>
  <c r="B158" i="38"/>
  <c r="B159" i="38"/>
  <c r="B160" i="38"/>
  <c r="B161" i="38"/>
  <c r="B162" i="38"/>
  <c r="B163" i="38"/>
  <c r="B164" i="38"/>
  <c r="B165" i="38"/>
  <c r="B166" i="38"/>
  <c r="B167" i="38"/>
  <c r="B168" i="38"/>
  <c r="B169" i="38"/>
  <c r="B170" i="38"/>
  <c r="B171" i="38"/>
  <c r="B172" i="38"/>
  <c r="B173" i="38"/>
  <c r="B174" i="38"/>
  <c r="B175" i="38"/>
  <c r="B176" i="38"/>
  <c r="B177" i="38"/>
  <c r="B178" i="38"/>
  <c r="B179" i="38"/>
  <c r="B180" i="38"/>
  <c r="B181" i="38"/>
  <c r="B182" i="38"/>
  <c r="B183" i="38"/>
  <c r="B184" i="38"/>
  <c r="B185" i="38"/>
  <c r="B186" i="38"/>
  <c r="B187" i="38"/>
  <c r="B188" i="38"/>
  <c r="B189" i="38"/>
  <c r="B190" i="38"/>
  <c r="B191" i="38"/>
  <c r="B192" i="38"/>
  <c r="B193" i="38"/>
  <c r="B194" i="38"/>
  <c r="B195" i="38"/>
  <c r="B196" i="38"/>
  <c r="B197" i="38"/>
  <c r="B198" i="38"/>
  <c r="B199" i="38"/>
  <c r="B200" i="38"/>
  <c r="B201" i="38"/>
  <c r="B202" i="38"/>
  <c r="B203" i="38"/>
  <c r="B204" i="38"/>
  <c r="B205" i="38"/>
  <c r="B206" i="38"/>
  <c r="B207" i="38"/>
  <c r="B208" i="38"/>
  <c r="B209" i="38"/>
  <c r="B210" i="38"/>
  <c r="B211" i="38"/>
  <c r="B212" i="38"/>
  <c r="B213" i="38"/>
  <c r="B214" i="38"/>
  <c r="B215" i="38"/>
  <c r="B216" i="38"/>
  <c r="B217" i="38"/>
  <c r="B218" i="38"/>
  <c r="B219" i="38"/>
  <c r="B220" i="38"/>
  <c r="B221" i="38"/>
  <c r="B222" i="38"/>
  <c r="B223" i="38"/>
  <c r="B224" i="38"/>
  <c r="B225" i="38"/>
  <c r="B226" i="38"/>
  <c r="B227" i="38"/>
  <c r="B228" i="38"/>
  <c r="B229" i="38"/>
  <c r="B230" i="38"/>
  <c r="B231" i="38"/>
  <c r="B232" i="38"/>
  <c r="B233" i="38"/>
  <c r="B234" i="38"/>
  <c r="B235" i="38"/>
  <c r="B236" i="38"/>
  <c r="B237" i="38"/>
  <c r="B238" i="38"/>
  <c r="B239" i="38"/>
  <c r="B240" i="38"/>
  <c r="B241" i="38"/>
  <c r="B242" i="38"/>
  <c r="B243" i="38"/>
  <c r="B244" i="38"/>
  <c r="B245" i="38"/>
  <c r="B246" i="38"/>
  <c r="B247" i="38"/>
  <c r="B248" i="38"/>
  <c r="B249" i="38"/>
  <c r="B250" i="38"/>
  <c r="B251" i="38"/>
  <c r="B252" i="38"/>
  <c r="B253" i="38"/>
  <c r="B254" i="38"/>
  <c r="B255" i="38"/>
  <c r="B256" i="38"/>
  <c r="B257" i="38"/>
  <c r="B258" i="38"/>
  <c r="B259" i="38"/>
  <c r="B260" i="38"/>
  <c r="B261" i="38"/>
  <c r="B262" i="38"/>
  <c r="B263" i="38"/>
  <c r="B264" i="38"/>
  <c r="B265" i="38"/>
  <c r="B266" i="38"/>
  <c r="B267" i="38"/>
  <c r="B268" i="38"/>
  <c r="B269" i="38"/>
  <c r="B270" i="38"/>
  <c r="B271" i="38"/>
  <c r="B272" i="38"/>
  <c r="B273" i="38"/>
  <c r="B274" i="38"/>
  <c r="B275" i="38"/>
  <c r="B276" i="38"/>
  <c r="B277" i="38"/>
  <c r="B278" i="38"/>
  <c r="B279" i="38"/>
  <c r="B280" i="38"/>
  <c r="B281" i="38"/>
  <c r="B282" i="38"/>
  <c r="B283" i="38"/>
  <c r="B284" i="38"/>
  <c r="B285" i="38"/>
  <c r="B286" i="38"/>
  <c r="B287" i="38"/>
  <c r="B288" i="38"/>
  <c r="B289" i="38"/>
  <c r="B290" i="38"/>
  <c r="B291" i="38"/>
  <c r="B292" i="38"/>
  <c r="B293" i="38"/>
  <c r="B294" i="38"/>
  <c r="B295" i="38"/>
  <c r="B296" i="38"/>
  <c r="B297" i="38"/>
  <c r="B298" i="38"/>
  <c r="B299" i="38"/>
  <c r="B300" i="38"/>
  <c r="B301" i="38"/>
  <c r="B302" i="38"/>
  <c r="B303" i="38"/>
  <c r="B304" i="38"/>
  <c r="B305" i="38"/>
  <c r="B306" i="38"/>
  <c r="B307" i="38"/>
  <c r="B308" i="38"/>
  <c r="B309" i="38"/>
  <c r="B310" i="38"/>
  <c r="B311" i="38"/>
  <c r="B312" i="38"/>
  <c r="B313" i="38"/>
  <c r="B314" i="38"/>
  <c r="B315" i="38"/>
  <c r="B316" i="38"/>
  <c r="B317" i="38"/>
  <c r="B318" i="38"/>
  <c r="B319" i="38"/>
  <c r="B320" i="38"/>
  <c r="B321" i="38"/>
  <c r="B322" i="38"/>
  <c r="B323" i="38"/>
  <c r="B324" i="38"/>
  <c r="B325" i="38"/>
  <c r="B326" i="38"/>
  <c r="B327" i="38"/>
  <c r="B328" i="38"/>
  <c r="B329" i="38"/>
  <c r="B330" i="38"/>
  <c r="B331" i="38"/>
  <c r="B332" i="38"/>
  <c r="B333" i="38"/>
  <c r="B334" i="38"/>
  <c r="B335" i="38"/>
  <c r="B336" i="38"/>
  <c r="B337" i="38"/>
  <c r="B338" i="38"/>
  <c r="B339" i="38"/>
  <c r="B340" i="38"/>
  <c r="B341" i="38"/>
  <c r="B342" i="38"/>
  <c r="B343" i="38"/>
  <c r="B344" i="38"/>
  <c r="B345" i="38"/>
  <c r="B346" i="38"/>
  <c r="B347" i="38"/>
  <c r="B348" i="38"/>
  <c r="B349" i="38"/>
  <c r="B350" i="38"/>
  <c r="B351" i="38"/>
  <c r="B352" i="38"/>
  <c r="B353" i="38"/>
  <c r="B354" i="38"/>
  <c r="B355" i="38"/>
  <c r="B356" i="38"/>
  <c r="B357" i="38"/>
  <c r="B358" i="38"/>
  <c r="B359" i="38"/>
  <c r="B360" i="38"/>
  <c r="B361" i="38"/>
  <c r="B362" i="38"/>
  <c r="B363" i="38"/>
  <c r="B364" i="38"/>
  <c r="B365" i="38"/>
  <c r="B366" i="38"/>
  <c r="B367" i="38"/>
  <c r="B368" i="38"/>
  <c r="B369" i="38"/>
  <c r="B370" i="38"/>
  <c r="B371" i="38"/>
  <c r="B372" i="38"/>
  <c r="B373" i="38"/>
  <c r="B374" i="38"/>
  <c r="B375" i="38"/>
  <c r="B376" i="38"/>
  <c r="B377" i="38"/>
  <c r="B378" i="38"/>
  <c r="B379" i="38"/>
  <c r="B380" i="38"/>
  <c r="B381" i="38"/>
  <c r="B382" i="38"/>
  <c r="B383" i="38"/>
  <c r="B384" i="38"/>
  <c r="B385" i="38"/>
  <c r="B386" i="38"/>
  <c r="B387" i="38"/>
  <c r="B388" i="38"/>
  <c r="B389" i="38"/>
  <c r="B390" i="38"/>
  <c r="B391" i="38"/>
  <c r="B392" i="38"/>
  <c r="B393" i="38"/>
  <c r="B394" i="38"/>
  <c r="B395" i="38"/>
  <c r="B396" i="38"/>
  <c r="B397" i="38"/>
  <c r="B398" i="38"/>
  <c r="B399" i="38"/>
  <c r="B400" i="38"/>
  <c r="B401" i="38"/>
  <c r="B402" i="38"/>
  <c r="B403" i="38"/>
  <c r="B404" i="38"/>
  <c r="B405" i="38"/>
  <c r="B406" i="38"/>
  <c r="B407" i="38"/>
  <c r="B408" i="38"/>
  <c r="B409" i="38"/>
  <c r="B410" i="38"/>
  <c r="B411" i="38"/>
  <c r="B412" i="38"/>
  <c r="B413" i="38"/>
  <c r="B414" i="38"/>
  <c r="B415" i="38"/>
  <c r="B416" i="38"/>
  <c r="B417" i="38"/>
  <c r="B418" i="38"/>
  <c r="B419" i="38"/>
  <c r="B420" i="38"/>
  <c r="B421" i="38"/>
  <c r="B422" i="38"/>
  <c r="B423" i="38"/>
  <c r="B424" i="38"/>
  <c r="B425" i="38"/>
  <c r="B426" i="38"/>
  <c r="B427" i="38"/>
  <c r="B428" i="38"/>
  <c r="B429" i="38"/>
  <c r="B430" i="38"/>
  <c r="B431" i="38"/>
  <c r="B432" i="38"/>
  <c r="B433" i="38"/>
  <c r="B434" i="38"/>
  <c r="B435" i="38"/>
  <c r="B436" i="38"/>
  <c r="B437" i="38"/>
  <c r="B438" i="38"/>
  <c r="B439" i="38"/>
  <c r="B440" i="38"/>
  <c r="B441" i="38"/>
  <c r="B442" i="38"/>
  <c r="B443" i="38"/>
  <c r="B444" i="38"/>
  <c r="B445" i="38"/>
  <c r="B446" i="38"/>
  <c r="B447" i="38"/>
  <c r="B448" i="38"/>
  <c r="B449" i="38"/>
  <c r="B450" i="38"/>
  <c r="B451" i="38"/>
  <c r="B452" i="38"/>
  <c r="B453" i="38"/>
  <c r="B454" i="38"/>
  <c r="B455" i="38"/>
  <c r="B456" i="38"/>
  <c r="B457" i="38"/>
  <c r="B458" i="38"/>
  <c r="B459" i="38"/>
  <c r="B460" i="38"/>
  <c r="B461" i="38"/>
  <c r="B462" i="38"/>
  <c r="B463" i="38"/>
  <c r="B464" i="38"/>
  <c r="B465" i="38"/>
  <c r="B466" i="38"/>
  <c r="B467" i="38"/>
  <c r="B468" i="38"/>
  <c r="B469" i="38"/>
  <c r="B470" i="38"/>
  <c r="B471" i="38"/>
  <c r="B472" i="38"/>
  <c r="B473" i="38"/>
  <c r="B474" i="38"/>
  <c r="B475" i="38"/>
  <c r="B476" i="38"/>
  <c r="B477" i="38"/>
  <c r="B478" i="38"/>
  <c r="B479" i="38"/>
  <c r="B480" i="38"/>
  <c r="B481" i="38"/>
  <c r="B482" i="38"/>
  <c r="B483" i="38"/>
  <c r="B484" i="38"/>
  <c r="B485" i="38"/>
  <c r="B486" i="38"/>
  <c r="B487" i="38"/>
  <c r="B488" i="38"/>
  <c r="B489" i="38"/>
  <c r="B490" i="38"/>
  <c r="B491" i="38"/>
  <c r="B492" i="38"/>
  <c r="B493" i="38"/>
  <c r="B494" i="38"/>
  <c r="B495" i="38"/>
  <c r="B496" i="38"/>
  <c r="B497" i="38"/>
  <c r="B498" i="38"/>
  <c r="B499" i="38"/>
  <c r="B500" i="38"/>
  <c r="B501" i="38"/>
  <c r="B502" i="38"/>
  <c r="B503" i="38"/>
  <c r="B504" i="38"/>
  <c r="B505" i="38"/>
  <c r="B506" i="38"/>
  <c r="B507" i="38"/>
  <c r="B508" i="38"/>
  <c r="B509" i="38"/>
  <c r="B510" i="38"/>
  <c r="B511" i="38"/>
  <c r="B512" i="38"/>
  <c r="B513" i="38"/>
  <c r="B514" i="38"/>
  <c r="B515" i="38"/>
  <c r="B516" i="38"/>
  <c r="B517" i="38"/>
  <c r="B518" i="38"/>
  <c r="B519" i="38"/>
  <c r="B520" i="38"/>
  <c r="B521" i="38"/>
  <c r="B522" i="38"/>
  <c r="B523" i="38"/>
  <c r="B524" i="38"/>
  <c r="B525" i="38"/>
  <c r="B526" i="38"/>
  <c r="B527" i="38"/>
  <c r="B528" i="38"/>
  <c r="B529" i="38"/>
  <c r="B530" i="38"/>
  <c r="B531" i="38"/>
  <c r="B532" i="38"/>
  <c r="B533" i="38"/>
  <c r="B534" i="38"/>
  <c r="B535" i="38"/>
  <c r="B536" i="38"/>
  <c r="B537" i="38"/>
  <c r="B538" i="38"/>
  <c r="B539" i="38"/>
  <c r="B540" i="38"/>
  <c r="B541" i="38"/>
  <c r="B542" i="38"/>
  <c r="B543" i="38"/>
  <c r="B544" i="38"/>
  <c r="B545" i="38"/>
  <c r="B546" i="38"/>
  <c r="B547" i="38"/>
  <c r="B548" i="38"/>
  <c r="B549" i="38"/>
  <c r="B550" i="38"/>
  <c r="B551" i="38"/>
  <c r="B552" i="38"/>
  <c r="B553" i="38"/>
  <c r="B554" i="38"/>
  <c r="B555" i="38"/>
  <c r="B556" i="38"/>
  <c r="B557" i="38"/>
  <c r="B558" i="38"/>
  <c r="B559" i="38"/>
  <c r="B560" i="38"/>
  <c r="B561" i="38"/>
  <c r="B562" i="38"/>
  <c r="B563" i="38"/>
  <c r="B564" i="38"/>
  <c r="B565" i="38"/>
  <c r="B566" i="38"/>
  <c r="B567" i="38"/>
  <c r="B568" i="38"/>
  <c r="B569" i="38"/>
  <c r="B570" i="38"/>
  <c r="B3105" i="38"/>
  <c r="B3106" i="38"/>
  <c r="B3107" i="38"/>
  <c r="B3108" i="38"/>
  <c r="B3109" i="38"/>
  <c r="B3110" i="38"/>
  <c r="B3111" i="38"/>
  <c r="B3112" i="38"/>
  <c r="B3113" i="38"/>
  <c r="B3114" i="38"/>
  <c r="B3115" i="38"/>
  <c r="B3116" i="38"/>
  <c r="B3117" i="38"/>
  <c r="B3118" i="38"/>
  <c r="B3119" i="38"/>
  <c r="B3120" i="38"/>
  <c r="B3121" i="38"/>
  <c r="B3122" i="38"/>
  <c r="B3123" i="38"/>
  <c r="B3124" i="38"/>
  <c r="B3125" i="38"/>
  <c r="B3126" i="38"/>
  <c r="B3127" i="38"/>
  <c r="B3128" i="38"/>
  <c r="B3129" i="38"/>
  <c r="B3130" i="38"/>
  <c r="B3131" i="38"/>
  <c r="B3132" i="38"/>
  <c r="B3133" i="38"/>
  <c r="B3134" i="38"/>
  <c r="B3135" i="38"/>
  <c r="B3136" i="38"/>
  <c r="B3137" i="38"/>
  <c r="B3138" i="38"/>
  <c r="B3139" i="38"/>
  <c r="B3140" i="38"/>
  <c r="B3141" i="38"/>
  <c r="B3142" i="38"/>
  <c r="B571" i="38"/>
  <c r="B572" i="38"/>
  <c r="B573" i="38"/>
  <c r="B574" i="38"/>
  <c r="B575" i="38"/>
  <c r="B576" i="38"/>
  <c r="B577" i="38"/>
  <c r="B578" i="38"/>
  <c r="B579" i="38"/>
  <c r="B580" i="38"/>
  <c r="B581" i="38"/>
  <c r="B582" i="38"/>
  <c r="B583" i="38"/>
  <c r="B584" i="38"/>
  <c r="B585" i="38"/>
  <c r="B586" i="38"/>
  <c r="B587" i="38"/>
  <c r="B588" i="38"/>
  <c r="B589" i="38"/>
  <c r="B590" i="38"/>
  <c r="B591" i="38"/>
  <c r="B592" i="38"/>
  <c r="B593" i="38"/>
  <c r="B594" i="38"/>
  <c r="B595" i="38"/>
  <c r="B596" i="38"/>
  <c r="B597" i="38"/>
  <c r="B598" i="38"/>
  <c r="B599" i="38"/>
  <c r="B600" i="38"/>
  <c r="B601" i="38"/>
  <c r="B602" i="38"/>
  <c r="B603" i="38"/>
  <c r="B604" i="38"/>
  <c r="B605" i="38"/>
  <c r="B606" i="38"/>
  <c r="B607" i="38"/>
  <c r="B608" i="38"/>
  <c r="B609" i="38"/>
  <c r="B610" i="38"/>
  <c r="B611" i="38"/>
  <c r="B612" i="38"/>
  <c r="B613" i="38"/>
  <c r="B614" i="38"/>
  <c r="B615" i="38"/>
  <c r="B616" i="38"/>
  <c r="B617" i="38"/>
  <c r="B618" i="38"/>
  <c r="B619" i="38"/>
  <c r="B620" i="38"/>
  <c r="B621" i="38"/>
  <c r="B622" i="38"/>
  <c r="B623" i="38"/>
  <c r="B624" i="38"/>
  <c r="B625" i="38"/>
  <c r="B626" i="38"/>
  <c r="B627" i="38"/>
  <c r="B628" i="38"/>
  <c r="B629" i="38"/>
  <c r="B630" i="38"/>
  <c r="B631" i="38"/>
  <c r="B632" i="38"/>
  <c r="B633" i="38"/>
  <c r="B634" i="38"/>
  <c r="B635" i="38"/>
  <c r="B636" i="38"/>
  <c r="B637" i="38"/>
  <c r="B638" i="38"/>
  <c r="B639" i="38"/>
  <c r="B640" i="38"/>
  <c r="B641" i="38"/>
  <c r="B642" i="38"/>
  <c r="B643" i="38"/>
  <c r="B644" i="38"/>
  <c r="B645" i="38"/>
  <c r="B646" i="38"/>
  <c r="B647" i="38"/>
  <c r="B648" i="38"/>
  <c r="B649" i="38"/>
  <c r="B650" i="38"/>
  <c r="B651" i="38"/>
  <c r="B652" i="38"/>
  <c r="B653" i="38"/>
  <c r="B654" i="38"/>
  <c r="B655" i="38"/>
  <c r="B656" i="38"/>
  <c r="B657" i="38"/>
  <c r="B658" i="38"/>
  <c r="B659" i="38"/>
  <c r="B660" i="38"/>
  <c r="B661" i="38"/>
  <c r="B662" i="38"/>
  <c r="B663" i="38"/>
  <c r="B664" i="38"/>
  <c r="B665" i="38"/>
  <c r="B666" i="38"/>
  <c r="B667" i="38"/>
  <c r="B668" i="38"/>
  <c r="B669" i="38"/>
  <c r="B670" i="38"/>
  <c r="B671" i="38"/>
  <c r="B672" i="38"/>
  <c r="B673" i="38"/>
  <c r="B674" i="38"/>
  <c r="B675" i="38"/>
  <c r="B676" i="38"/>
  <c r="B677" i="38"/>
  <c r="B678" i="38"/>
  <c r="B679" i="38"/>
  <c r="B680" i="38"/>
  <c r="B681" i="38"/>
  <c r="B682" i="38"/>
  <c r="B683" i="38"/>
  <c r="B684" i="38"/>
  <c r="B685" i="38"/>
  <c r="B686" i="38"/>
  <c r="B687" i="38"/>
  <c r="B688" i="38"/>
  <c r="B689" i="38"/>
  <c r="B690" i="38"/>
  <c r="B691" i="38"/>
  <c r="B3143" i="38"/>
  <c r="B3144" i="38"/>
  <c r="B3145" i="38"/>
  <c r="B3146" i="38"/>
  <c r="B3147" i="38"/>
  <c r="B3148" i="38"/>
  <c r="B3149" i="38"/>
  <c r="B3150" i="38"/>
  <c r="B3151" i="38"/>
  <c r="B692" i="38"/>
  <c r="B693" i="38"/>
  <c r="B694" i="38"/>
  <c r="B695" i="38"/>
  <c r="B696" i="38"/>
  <c r="B697" i="38"/>
  <c r="B698" i="38"/>
  <c r="B699" i="38"/>
  <c r="B700" i="38"/>
  <c r="B701" i="38"/>
  <c r="B702" i="38"/>
  <c r="B703" i="38"/>
  <c r="B704" i="38"/>
  <c r="B705" i="38"/>
  <c r="B706" i="38"/>
  <c r="B707" i="38"/>
  <c r="B708" i="38"/>
  <c r="B709" i="38"/>
  <c r="B710" i="38"/>
  <c r="B711" i="38"/>
  <c r="B712" i="38"/>
  <c r="B713" i="38"/>
  <c r="B714" i="38"/>
  <c r="B715" i="38"/>
  <c r="B716" i="38"/>
  <c r="B717" i="38"/>
  <c r="B718" i="38"/>
  <c r="B719" i="38"/>
  <c r="B720" i="38"/>
  <c r="B721" i="38"/>
  <c r="B722" i="38"/>
  <c r="B723" i="38"/>
  <c r="B724" i="38"/>
  <c r="B725" i="38"/>
  <c r="B726" i="38"/>
  <c r="B727" i="38"/>
  <c r="B728" i="38"/>
  <c r="B729" i="38"/>
  <c r="B730" i="38"/>
  <c r="B731" i="38"/>
  <c r="B732" i="38"/>
  <c r="B733" i="38"/>
  <c r="B734" i="38"/>
  <c r="B735" i="38"/>
  <c r="B736" i="38"/>
  <c r="B737" i="38"/>
  <c r="B738" i="38"/>
  <c r="B739" i="38"/>
  <c r="B740" i="38"/>
  <c r="B741" i="38"/>
  <c r="B742" i="38"/>
  <c r="B743" i="38"/>
  <c r="B744" i="38"/>
  <c r="B745" i="38"/>
  <c r="B746" i="38"/>
  <c r="B747" i="38"/>
  <c r="B748" i="38"/>
  <c r="B749" i="38"/>
  <c r="B750" i="38"/>
  <c r="B751" i="38"/>
  <c r="B752" i="38"/>
  <c r="B753" i="38"/>
  <c r="B754" i="38"/>
  <c r="B755" i="38"/>
  <c r="B756" i="38"/>
  <c r="B757" i="38"/>
  <c r="B758" i="38"/>
  <c r="B759" i="38"/>
  <c r="B760" i="38"/>
  <c r="B761" i="38"/>
  <c r="B762" i="38"/>
  <c r="B763" i="38"/>
  <c r="B764" i="38"/>
  <c r="B765" i="38"/>
  <c r="B766" i="38"/>
  <c r="B767" i="38"/>
  <c r="B768" i="38"/>
  <c r="B769" i="38"/>
  <c r="B770" i="38"/>
  <c r="B771" i="38"/>
  <c r="B772" i="38"/>
  <c r="B773" i="38"/>
  <c r="B774" i="38"/>
  <c r="B775" i="38"/>
  <c r="B776" i="38"/>
  <c r="B777" i="38"/>
  <c r="B778" i="38"/>
  <c r="B779" i="38"/>
  <c r="B780" i="38"/>
  <c r="B781" i="38"/>
  <c r="B782" i="38"/>
  <c r="B783" i="38"/>
  <c r="B784" i="38"/>
  <c r="B785" i="38"/>
  <c r="B786" i="38"/>
  <c r="B787" i="38"/>
  <c r="B788" i="38"/>
  <c r="B789" i="38"/>
  <c r="B790" i="38"/>
  <c r="B791" i="38"/>
  <c r="B792" i="38"/>
  <c r="B793" i="38"/>
  <c r="B794" i="38"/>
  <c r="B795" i="38"/>
  <c r="B796" i="38"/>
  <c r="B797" i="38"/>
  <c r="B798" i="38"/>
  <c r="B799" i="38"/>
  <c r="B800" i="38"/>
  <c r="B801" i="38"/>
  <c r="B802" i="38"/>
  <c r="B803" i="38"/>
  <c r="B804" i="38"/>
  <c r="B805" i="38"/>
  <c r="B806" i="38"/>
  <c r="B807" i="38"/>
  <c r="B808" i="38"/>
  <c r="B809" i="38"/>
  <c r="B810" i="38"/>
  <c r="B811" i="38"/>
  <c r="B812" i="38"/>
  <c r="B813" i="38"/>
  <c r="B814" i="38"/>
  <c r="B815" i="38"/>
  <c r="B816" i="38"/>
  <c r="B817" i="38"/>
  <c r="B818" i="38"/>
  <c r="B819" i="38"/>
  <c r="B820" i="38"/>
  <c r="B821" i="38"/>
  <c r="B822" i="38"/>
  <c r="B823" i="38"/>
  <c r="B824" i="38"/>
  <c r="B825" i="38"/>
  <c r="B826" i="38"/>
  <c r="B827" i="38"/>
  <c r="B828" i="38"/>
  <c r="B829" i="38"/>
  <c r="B830" i="38"/>
  <c r="B831" i="38"/>
  <c r="B832" i="38"/>
  <c r="B833" i="38"/>
  <c r="B834" i="38"/>
  <c r="B835" i="38"/>
  <c r="B836" i="38"/>
  <c r="B837" i="38"/>
  <c r="B838" i="38"/>
  <c r="B839" i="38"/>
  <c r="B840" i="38"/>
  <c r="B841" i="38"/>
  <c r="B842" i="38"/>
  <c r="B843" i="38"/>
  <c r="B844" i="38"/>
  <c r="B845" i="38"/>
  <c r="B846" i="38"/>
  <c r="B847" i="38"/>
  <c r="B848" i="38"/>
  <c r="B849" i="38"/>
  <c r="B850" i="38"/>
  <c r="B851" i="38"/>
  <c r="B852" i="38"/>
  <c r="B853" i="38"/>
  <c r="B854" i="38"/>
  <c r="B855" i="38"/>
  <c r="B856" i="38"/>
  <c r="B857" i="38"/>
  <c r="B858" i="38"/>
  <c r="B859" i="38"/>
  <c r="B860" i="38"/>
  <c r="B861" i="38"/>
  <c r="B862" i="38"/>
  <c r="B863" i="38"/>
  <c r="B864" i="38"/>
  <c r="B865" i="38"/>
  <c r="B866" i="38"/>
  <c r="B867" i="38"/>
  <c r="B868" i="38"/>
  <c r="B869" i="38"/>
  <c r="B870" i="38"/>
  <c r="B871" i="38"/>
  <c r="B872" i="38"/>
  <c r="B873" i="38"/>
  <c r="B874" i="38"/>
  <c r="B875" i="38"/>
  <c r="B876" i="38"/>
  <c r="B877" i="38"/>
  <c r="B878" i="38"/>
  <c r="B879" i="38"/>
  <c r="B880" i="38"/>
  <c r="B881" i="38"/>
  <c r="B882" i="38"/>
  <c r="B883" i="38"/>
  <c r="B884" i="38"/>
  <c r="B885" i="38"/>
  <c r="B3152" i="38"/>
  <c r="B3153" i="38"/>
  <c r="B3154" i="38"/>
  <c r="B3155" i="38"/>
  <c r="B3156" i="38"/>
  <c r="B3157" i="38"/>
  <c r="B3158" i="38"/>
  <c r="B3159" i="38"/>
  <c r="B3160" i="38"/>
  <c r="B3161" i="38"/>
  <c r="B3162" i="38"/>
  <c r="B3163" i="38"/>
  <c r="B886" i="38"/>
  <c r="B887" i="38"/>
  <c r="B888" i="38"/>
  <c r="B889" i="38"/>
  <c r="B890" i="38"/>
  <c r="B891" i="38"/>
  <c r="B892" i="38"/>
  <c r="B893" i="38"/>
  <c r="B894" i="38"/>
  <c r="B895" i="38"/>
  <c r="B896" i="38"/>
  <c r="B897" i="38"/>
  <c r="B898" i="38"/>
  <c r="B899" i="38"/>
  <c r="B900" i="38"/>
  <c r="B901" i="38"/>
  <c r="B902" i="38"/>
  <c r="B903" i="38"/>
  <c r="B904" i="38"/>
  <c r="B905" i="38"/>
  <c r="B906" i="38"/>
  <c r="B907" i="38"/>
  <c r="B908" i="38"/>
  <c r="B909" i="38"/>
  <c r="B910" i="38"/>
  <c r="B911" i="38"/>
  <c r="B912" i="38"/>
  <c r="B913" i="38"/>
  <c r="B914" i="38"/>
  <c r="B915" i="38"/>
  <c r="B916" i="38"/>
  <c r="B917" i="38"/>
  <c r="B918" i="38"/>
  <c r="B919" i="38"/>
  <c r="B920" i="38"/>
  <c r="B921" i="38"/>
  <c r="B922" i="38"/>
  <c r="B923" i="38"/>
  <c r="B924" i="38"/>
  <c r="B925" i="38"/>
  <c r="B926" i="38"/>
  <c r="B927" i="38"/>
  <c r="B928" i="38"/>
  <c r="B929" i="38"/>
  <c r="B930" i="38"/>
  <c r="B931" i="38"/>
  <c r="B932" i="38"/>
  <c r="B933" i="38"/>
  <c r="B934" i="38"/>
  <c r="B935" i="38"/>
  <c r="B936" i="38"/>
  <c r="B937" i="38"/>
  <c r="B938" i="38"/>
  <c r="B939" i="38"/>
  <c r="B940" i="38"/>
  <c r="B941" i="38"/>
  <c r="B942" i="38"/>
  <c r="B943" i="38"/>
  <c r="B944" i="38"/>
  <c r="B945" i="38"/>
  <c r="B946" i="38"/>
  <c r="B947" i="38"/>
  <c r="B948" i="38"/>
  <c r="B949" i="38"/>
  <c r="B950" i="38"/>
  <c r="B951" i="38"/>
  <c r="B952" i="38"/>
  <c r="B953" i="38"/>
  <c r="B954" i="38"/>
  <c r="B955" i="38"/>
  <c r="B956" i="38"/>
  <c r="B957" i="38"/>
  <c r="B958" i="38"/>
  <c r="B959" i="38"/>
  <c r="B960" i="38"/>
  <c r="B961" i="38"/>
  <c r="B962" i="38"/>
  <c r="B963" i="38"/>
  <c r="B964" i="38"/>
  <c r="B965" i="38"/>
  <c r="B966" i="38"/>
  <c r="B967" i="38"/>
  <c r="B968" i="38"/>
  <c r="B969" i="38"/>
  <c r="B970" i="38"/>
  <c r="B971" i="38"/>
  <c r="B972" i="38"/>
  <c r="B973" i="38"/>
  <c r="B974" i="38"/>
  <c r="B975" i="38"/>
  <c r="B976" i="38"/>
  <c r="B977" i="38"/>
  <c r="B978" i="38"/>
  <c r="B979" i="38"/>
  <c r="B980" i="38"/>
  <c r="B981" i="38"/>
  <c r="B982" i="38"/>
  <c r="B983" i="38"/>
  <c r="B984" i="38"/>
  <c r="B985" i="38"/>
  <c r="B986" i="38"/>
  <c r="B987" i="38"/>
  <c r="B988" i="38"/>
  <c r="B989" i="38"/>
  <c r="B990" i="38"/>
  <c r="B991" i="38"/>
  <c r="B992" i="38"/>
  <c r="B993" i="38"/>
  <c r="B994" i="38"/>
  <c r="B995" i="38"/>
  <c r="B996" i="38"/>
  <c r="B997" i="38"/>
  <c r="B998" i="38"/>
  <c r="B999" i="38"/>
  <c r="B1000" i="38"/>
  <c r="B1001" i="38"/>
  <c r="B1002" i="38"/>
  <c r="B1003" i="38"/>
  <c r="B1004" i="38"/>
  <c r="B1005" i="38"/>
  <c r="B1006" i="38"/>
  <c r="B1007" i="38"/>
  <c r="B1008" i="38"/>
  <c r="B1009" i="38"/>
  <c r="B1010" i="38"/>
  <c r="B1011" i="38"/>
  <c r="B1012" i="38"/>
  <c r="B1013" i="38"/>
  <c r="B1014" i="38"/>
  <c r="B1015" i="38"/>
  <c r="B1016" i="38"/>
  <c r="B1017" i="38"/>
  <c r="B1018" i="38"/>
  <c r="B1019" i="38"/>
  <c r="B1020" i="38"/>
  <c r="B1021" i="38"/>
  <c r="B1022" i="38"/>
  <c r="B1023" i="38"/>
  <c r="B1024" i="38"/>
  <c r="B1025" i="38"/>
  <c r="B1026" i="38"/>
  <c r="B1027" i="38"/>
  <c r="B1028" i="38"/>
  <c r="B1029" i="38"/>
  <c r="B1030" i="38"/>
  <c r="B1031" i="38"/>
  <c r="B1032" i="38"/>
  <c r="B1033" i="38"/>
  <c r="B1034" i="38"/>
  <c r="B1035" i="38"/>
  <c r="B1036" i="38"/>
  <c r="B1037" i="38"/>
  <c r="B1038" i="38"/>
  <c r="B1039" i="38"/>
  <c r="B1040" i="38"/>
  <c r="B1041" i="38"/>
  <c r="B1042" i="38"/>
  <c r="B1043" i="38"/>
  <c r="B1044" i="38"/>
  <c r="B1045" i="38"/>
  <c r="B1046" i="38"/>
  <c r="B1047" i="38"/>
  <c r="B1048" i="38"/>
  <c r="B1049" i="38"/>
  <c r="B1050" i="38"/>
  <c r="B1051" i="38"/>
  <c r="B1052" i="38"/>
  <c r="B1053" i="38"/>
  <c r="B1054" i="38"/>
  <c r="B1055" i="38"/>
  <c r="B1056" i="38"/>
  <c r="B1057" i="38"/>
  <c r="B1058" i="38"/>
  <c r="B1059" i="38"/>
  <c r="B1060" i="38"/>
  <c r="B1061" i="38"/>
  <c r="B1062" i="38"/>
  <c r="B1063" i="38"/>
  <c r="B1064" i="38"/>
  <c r="B1065" i="38"/>
  <c r="B1066" i="38"/>
  <c r="B1067" i="38"/>
  <c r="B1068" i="38"/>
  <c r="B1069" i="38"/>
  <c r="B1070" i="38"/>
  <c r="B1071" i="38"/>
  <c r="B1072" i="38"/>
  <c r="B1073" i="38"/>
  <c r="B1074" i="38"/>
  <c r="B1075" i="38"/>
  <c r="B1076" i="38"/>
  <c r="B1077" i="38"/>
  <c r="B1078" i="38"/>
  <c r="B1079" i="38"/>
  <c r="B1080" i="38"/>
  <c r="B1081" i="38"/>
  <c r="B1082" i="38"/>
  <c r="B1083" i="38"/>
  <c r="B1084" i="38"/>
  <c r="B1085" i="38"/>
  <c r="B1086" i="38"/>
  <c r="B1087" i="38"/>
  <c r="B1088" i="38"/>
  <c r="B1089" i="38"/>
  <c r="B1090" i="38"/>
  <c r="B1091" i="38"/>
  <c r="B1092" i="38"/>
  <c r="B1093" i="38"/>
  <c r="B1094" i="38"/>
  <c r="B1095" i="38"/>
  <c r="B1096" i="38"/>
  <c r="B1097" i="38"/>
  <c r="B1098" i="38"/>
  <c r="B1099" i="38"/>
  <c r="B1100" i="38"/>
  <c r="B1101" i="38"/>
  <c r="B1102" i="38"/>
  <c r="B1103" i="38"/>
  <c r="B1104" i="38"/>
  <c r="B1105" i="38"/>
  <c r="B1106" i="38"/>
  <c r="B1107" i="38"/>
  <c r="B1108" i="38"/>
  <c r="B1109" i="38"/>
  <c r="B1110" i="38"/>
  <c r="B1111" i="38"/>
  <c r="B1112" i="38"/>
  <c r="B1113" i="38"/>
  <c r="B1114" i="38"/>
  <c r="B1115" i="38"/>
  <c r="B1116" i="38"/>
  <c r="B1117" i="38"/>
  <c r="B1118" i="38"/>
  <c r="B1119" i="38"/>
  <c r="B1120" i="38"/>
  <c r="B1121" i="38"/>
  <c r="B1122" i="38"/>
  <c r="B1123" i="38"/>
  <c r="B1124" i="38"/>
  <c r="B1125" i="38"/>
  <c r="B1126" i="38"/>
  <c r="B1127" i="38"/>
  <c r="B1128" i="38"/>
  <c r="B1129" i="38"/>
  <c r="B1130" i="38"/>
  <c r="B1131" i="38"/>
  <c r="B1132" i="38"/>
  <c r="B1133" i="38"/>
  <c r="B1134" i="38"/>
  <c r="B1135" i="38"/>
  <c r="B1136" i="38"/>
  <c r="B1137" i="38"/>
  <c r="B1138" i="38"/>
  <c r="B1139" i="38"/>
  <c r="B1140" i="38"/>
  <c r="B1141" i="38"/>
  <c r="B1142" i="38"/>
  <c r="B1143" i="38"/>
  <c r="B1144" i="38"/>
  <c r="B1145" i="38"/>
  <c r="B1146" i="38"/>
  <c r="B1147" i="38"/>
  <c r="B1148" i="38"/>
  <c r="B1149" i="38"/>
  <c r="B1150" i="38"/>
  <c r="B1151" i="38"/>
  <c r="B1152" i="38"/>
  <c r="B1153" i="38"/>
  <c r="B1154" i="38"/>
  <c r="B1155" i="38"/>
  <c r="B1156" i="38"/>
  <c r="B1157" i="38"/>
  <c r="B1158" i="38"/>
  <c r="B1159" i="38"/>
  <c r="B1160" i="38"/>
  <c r="B1161" i="38"/>
  <c r="B1162" i="38"/>
  <c r="B1163" i="38"/>
  <c r="B1164" i="38"/>
  <c r="B1165" i="38"/>
  <c r="B1166" i="38"/>
  <c r="B1167" i="38"/>
  <c r="B1168" i="38"/>
  <c r="B1169" i="38"/>
  <c r="B1170" i="38"/>
  <c r="B1171" i="38"/>
  <c r="B1172" i="38"/>
  <c r="B1173" i="38"/>
  <c r="B1174" i="38"/>
  <c r="B1175" i="38"/>
  <c r="B1176" i="38"/>
  <c r="B1177" i="38"/>
  <c r="B1178" i="38"/>
  <c r="B1179" i="38"/>
  <c r="B1180" i="38"/>
  <c r="B1181" i="38"/>
  <c r="B1182" i="38"/>
  <c r="B1183" i="38"/>
  <c r="B1184" i="38"/>
  <c r="B1185" i="38"/>
  <c r="B1186" i="38"/>
  <c r="B1187" i="38"/>
  <c r="B1188" i="38"/>
  <c r="B1189" i="38"/>
  <c r="B1190" i="38"/>
  <c r="B1191" i="38"/>
  <c r="B1192" i="38"/>
  <c r="B1193" i="38"/>
  <c r="B1194" i="38"/>
  <c r="B1195" i="38"/>
  <c r="B1196" i="38"/>
  <c r="B1197" i="38"/>
  <c r="B1198" i="38"/>
  <c r="B1199" i="38"/>
  <c r="B1200" i="38"/>
  <c r="B1201" i="38"/>
  <c r="B1202" i="38"/>
  <c r="B1203" i="38"/>
  <c r="B1204" i="38"/>
  <c r="B1205" i="38"/>
  <c r="B1206" i="38"/>
  <c r="B1207" i="38"/>
  <c r="B1208" i="38"/>
  <c r="B1209" i="38"/>
  <c r="B1210" i="38"/>
  <c r="B1211" i="38"/>
  <c r="B1212" i="38"/>
  <c r="B1213" i="38"/>
  <c r="B1214" i="38"/>
  <c r="B1215" i="38"/>
  <c r="B1216" i="38"/>
  <c r="B1217" i="38"/>
  <c r="B1218" i="38"/>
  <c r="B1219" i="38"/>
  <c r="B1220" i="38"/>
  <c r="B1221" i="38"/>
  <c r="B1222" i="38"/>
  <c r="B1223" i="38"/>
  <c r="B1224" i="38"/>
  <c r="B1225" i="38"/>
  <c r="B1226" i="38"/>
  <c r="B1227" i="38"/>
  <c r="B1228" i="38"/>
  <c r="B1229" i="38"/>
  <c r="B1230" i="38"/>
  <c r="B1231" i="38"/>
  <c r="B1232" i="38"/>
  <c r="B1233" i="38"/>
  <c r="B1234" i="38"/>
  <c r="B1235" i="38"/>
  <c r="B1236" i="38"/>
  <c r="B1237" i="38"/>
  <c r="B1238" i="38"/>
  <c r="B1239" i="38"/>
  <c r="B1240" i="38"/>
  <c r="B1241" i="38"/>
  <c r="B1242" i="38"/>
  <c r="B1243" i="38"/>
  <c r="B1244" i="38"/>
  <c r="B1245" i="38"/>
  <c r="B1246" i="38"/>
  <c r="B1247" i="38"/>
  <c r="B1248" i="38"/>
  <c r="B1249" i="38"/>
  <c r="B1250" i="38"/>
  <c r="B1251" i="38"/>
  <c r="B1252" i="38"/>
  <c r="B1253" i="38"/>
  <c r="B1254" i="38"/>
  <c r="B1255" i="38"/>
  <c r="B1256" i="38"/>
  <c r="B1257" i="38"/>
  <c r="B1258" i="38"/>
  <c r="B1259" i="38"/>
  <c r="B1260" i="38"/>
  <c r="B1261" i="38"/>
  <c r="B1262" i="38"/>
  <c r="B1263" i="38"/>
  <c r="B1264" i="38"/>
  <c r="B1265" i="38"/>
  <c r="B1266" i="38"/>
  <c r="B1267" i="38"/>
  <c r="B1268" i="38"/>
  <c r="B1269" i="38"/>
  <c r="B1270" i="38"/>
  <c r="B1271" i="38"/>
  <c r="B1272" i="38"/>
  <c r="B1273" i="38"/>
  <c r="B1274" i="38"/>
  <c r="B1275" i="38"/>
  <c r="B1276" i="38"/>
  <c r="B1277" i="38"/>
  <c r="B1278" i="38"/>
  <c r="B1279" i="38"/>
  <c r="B1280" i="38"/>
  <c r="B1281" i="38"/>
  <c r="B1282" i="38"/>
  <c r="B1283" i="38"/>
  <c r="B1284" i="38"/>
  <c r="B1285" i="38"/>
  <c r="B1286" i="38"/>
  <c r="B1287" i="38"/>
  <c r="B1288" i="38"/>
  <c r="B1289" i="38"/>
  <c r="B1290" i="38"/>
  <c r="B1291" i="38"/>
  <c r="B1292" i="38"/>
  <c r="B1293" i="38"/>
  <c r="B1294" i="38"/>
  <c r="B1295" i="38"/>
  <c r="B1296" i="38"/>
  <c r="B1297" i="38"/>
  <c r="B1298" i="38"/>
  <c r="B1299" i="38"/>
  <c r="B1300" i="38"/>
  <c r="B1301" i="38"/>
  <c r="B1302" i="38"/>
  <c r="B1303" i="38"/>
  <c r="B1304" i="38"/>
  <c r="B1305" i="38"/>
  <c r="B1306" i="38"/>
  <c r="B1307" i="38"/>
  <c r="B1308" i="38"/>
  <c r="B1309" i="38"/>
  <c r="B1310" i="38"/>
  <c r="B1311" i="38"/>
  <c r="B1312" i="38"/>
  <c r="B1313" i="38"/>
  <c r="B1314" i="38"/>
  <c r="B1315" i="38"/>
  <c r="B1316" i="38"/>
  <c r="B1317" i="38"/>
  <c r="B1318" i="38"/>
  <c r="B1319" i="38"/>
  <c r="B1320" i="38"/>
  <c r="B1321" i="38"/>
  <c r="B1322" i="38"/>
  <c r="B1323" i="38"/>
  <c r="B1324" i="38"/>
  <c r="B1325" i="38"/>
  <c r="B1326" i="38"/>
  <c r="B1327" i="38"/>
  <c r="B1328" i="38"/>
  <c r="B1329" i="38"/>
  <c r="B1330" i="38"/>
  <c r="B1331" i="38"/>
  <c r="B1332" i="38"/>
  <c r="B1333" i="38"/>
  <c r="B1334" i="38"/>
  <c r="B1335" i="38"/>
  <c r="B1336" i="38"/>
  <c r="B1337" i="38"/>
  <c r="B1338" i="38"/>
  <c r="B1339" i="38"/>
  <c r="B1340" i="38"/>
  <c r="B1341" i="38"/>
  <c r="B1342" i="38"/>
  <c r="B1343" i="38"/>
  <c r="B1344" i="38"/>
  <c r="B1345" i="38"/>
  <c r="B1346" i="38"/>
  <c r="B1347" i="38"/>
  <c r="B1348" i="38"/>
  <c r="B1349" i="38"/>
  <c r="B1350" i="38"/>
  <c r="B1351" i="38"/>
  <c r="B1352" i="38"/>
  <c r="B1353" i="38"/>
  <c r="B1354" i="38"/>
  <c r="B1355" i="38"/>
  <c r="B1356" i="38"/>
  <c r="B1357" i="38"/>
  <c r="B1358" i="38"/>
  <c r="B1359" i="38"/>
  <c r="B1360" i="38"/>
  <c r="B1361" i="38"/>
  <c r="B1362" i="38"/>
  <c r="B1363" i="38"/>
  <c r="B1364" i="38"/>
  <c r="B1365" i="38"/>
  <c r="B1366" i="38"/>
  <c r="B1367" i="38"/>
  <c r="B1368" i="38"/>
  <c r="B1369" i="38"/>
  <c r="B1370" i="38"/>
  <c r="B1371" i="38"/>
  <c r="B1372" i="38"/>
  <c r="B1373" i="38"/>
  <c r="B1374" i="38"/>
  <c r="B1375" i="38"/>
  <c r="B1376" i="38"/>
  <c r="B1377" i="38"/>
  <c r="B1378" i="38"/>
  <c r="B1379" i="38"/>
  <c r="B1380" i="38"/>
  <c r="B1381" i="38"/>
  <c r="B1382" i="38"/>
  <c r="B1383" i="38"/>
  <c r="B1384" i="38"/>
  <c r="B1385" i="38"/>
  <c r="B1386" i="38"/>
  <c r="B1387" i="38"/>
  <c r="B1388" i="38"/>
  <c r="B1389" i="38"/>
  <c r="B1390" i="38"/>
  <c r="B1391" i="38"/>
  <c r="B1392" i="38"/>
  <c r="B1393" i="38"/>
  <c r="B1394" i="38"/>
  <c r="B1395" i="38"/>
  <c r="B1396" i="38"/>
  <c r="B1397" i="38"/>
  <c r="B1398" i="38"/>
  <c r="B1399" i="38"/>
  <c r="B1400" i="38"/>
  <c r="B1401" i="38"/>
  <c r="B1402" i="38"/>
  <c r="B1403" i="38"/>
  <c r="B1404" i="38"/>
  <c r="B1405" i="38"/>
  <c r="B1406" i="38"/>
  <c r="B1407" i="38"/>
  <c r="B1408" i="38"/>
  <c r="B1409" i="38"/>
  <c r="B1410" i="38"/>
  <c r="B1411" i="38"/>
  <c r="B1412" i="38"/>
  <c r="B1413" i="38"/>
  <c r="B1414" i="38"/>
  <c r="B1415" i="38"/>
  <c r="B1416" i="38"/>
  <c r="B1417" i="38"/>
  <c r="B1418" i="38"/>
  <c r="B1419" i="38"/>
  <c r="B1420" i="38"/>
  <c r="B1421" i="38"/>
  <c r="B1422" i="38"/>
  <c r="B1423" i="38"/>
  <c r="B1424" i="38"/>
  <c r="B1425" i="38"/>
  <c r="B1426" i="38"/>
  <c r="B1427" i="38"/>
  <c r="B1428" i="38"/>
  <c r="B1429" i="38"/>
  <c r="B1430" i="38"/>
  <c r="B1431" i="38"/>
  <c r="B1432" i="38"/>
  <c r="B1433" i="38"/>
  <c r="B1434" i="38"/>
  <c r="B1435" i="38"/>
  <c r="B1436" i="38"/>
  <c r="B1437" i="38"/>
  <c r="B1438" i="38"/>
  <c r="B1439" i="38"/>
  <c r="B1440" i="38"/>
  <c r="B1441" i="38"/>
  <c r="B1442" i="38"/>
  <c r="B1443" i="38"/>
  <c r="B1444" i="38"/>
  <c r="B1445" i="38"/>
  <c r="B1446" i="38"/>
  <c r="B1447" i="38"/>
  <c r="B1448" i="38"/>
  <c r="B1449" i="38"/>
  <c r="B1450" i="38"/>
  <c r="B1451" i="38"/>
  <c r="B1452" i="38"/>
  <c r="B1453" i="38"/>
  <c r="B1454" i="38"/>
  <c r="B1455" i="38"/>
  <c r="B1456" i="38"/>
  <c r="B1457" i="38"/>
  <c r="B1458" i="38"/>
  <c r="B1459" i="38"/>
  <c r="B1460" i="38"/>
  <c r="B1461" i="38"/>
  <c r="B1462" i="38"/>
  <c r="B1463" i="38"/>
  <c r="B1464" i="38"/>
  <c r="B1465" i="38"/>
  <c r="B1466" i="38"/>
  <c r="B1467" i="38"/>
  <c r="B1468" i="38"/>
  <c r="B1469" i="38"/>
  <c r="B1470" i="38"/>
  <c r="B1471" i="38"/>
  <c r="B1472" i="38"/>
  <c r="B1473" i="38"/>
  <c r="B1474" i="38"/>
  <c r="B1475" i="38"/>
  <c r="B1476" i="38"/>
  <c r="B1477" i="38"/>
  <c r="B1478" i="38"/>
  <c r="B1479" i="38"/>
  <c r="B1480" i="38"/>
  <c r="B1481" i="38"/>
  <c r="B1482" i="38"/>
  <c r="B1483" i="38"/>
  <c r="B1484" i="38"/>
  <c r="B1485" i="38"/>
  <c r="B1486" i="38"/>
  <c r="B1487" i="38"/>
  <c r="B1488" i="38"/>
  <c r="B1489" i="38"/>
  <c r="B1490" i="38"/>
  <c r="B1491" i="38"/>
  <c r="B1492" i="38"/>
  <c r="B1493" i="38"/>
  <c r="B1494" i="38"/>
  <c r="B1495" i="38"/>
  <c r="B1496" i="38"/>
  <c r="B1497" i="38"/>
  <c r="B1498" i="38"/>
  <c r="B1499" i="38"/>
  <c r="B1500" i="38"/>
  <c r="B1501" i="38"/>
  <c r="B1502" i="38"/>
  <c r="B1503" i="38"/>
  <c r="B1504" i="38"/>
  <c r="B1505" i="38"/>
  <c r="B1506" i="38"/>
  <c r="B1507" i="38"/>
  <c r="B1508" i="38"/>
  <c r="B1509" i="38"/>
  <c r="B1510" i="38"/>
  <c r="B1511" i="38"/>
  <c r="B1512" i="38"/>
  <c r="B1513" i="38"/>
  <c r="B1514" i="38"/>
  <c r="B1515" i="38"/>
  <c r="B1516" i="38"/>
  <c r="B1517" i="38"/>
  <c r="B1518" i="38"/>
  <c r="B1519" i="38"/>
  <c r="B1520" i="38"/>
  <c r="B1521" i="38"/>
  <c r="B1522" i="38"/>
  <c r="B1523" i="38"/>
  <c r="B1524" i="38"/>
  <c r="B1525" i="38"/>
  <c r="B1526" i="38"/>
  <c r="B1527" i="38"/>
  <c r="B1528" i="38"/>
  <c r="B1529" i="38"/>
  <c r="B1530" i="38"/>
  <c r="B1531" i="38"/>
  <c r="B1532" i="38"/>
  <c r="B1533" i="38"/>
  <c r="B1534" i="38"/>
  <c r="B1535" i="38"/>
  <c r="B1536" i="38"/>
  <c r="B1537" i="38"/>
  <c r="B1538" i="38"/>
  <c r="B1539" i="38"/>
  <c r="B1540" i="38"/>
  <c r="B1541" i="38"/>
  <c r="B1542" i="38"/>
  <c r="B1543" i="38"/>
  <c r="B1544" i="38"/>
  <c r="B1545" i="38"/>
  <c r="B1546" i="38"/>
  <c r="B1547" i="38"/>
  <c r="B1548" i="38"/>
  <c r="B1549" i="38"/>
  <c r="B1550" i="38"/>
  <c r="B1551" i="38"/>
  <c r="B1552" i="38"/>
  <c r="B1553" i="38"/>
  <c r="B1554" i="38"/>
  <c r="B1555" i="38"/>
  <c r="B1556" i="38"/>
  <c r="B1557" i="38"/>
  <c r="B1558" i="38"/>
  <c r="B1559" i="38"/>
  <c r="B1560" i="38"/>
  <c r="B1561" i="38"/>
  <c r="B1562" i="38"/>
  <c r="B1563" i="38"/>
  <c r="B1564" i="38"/>
  <c r="B1565" i="38"/>
  <c r="B1566" i="38"/>
  <c r="B1567" i="38"/>
  <c r="B1568" i="38"/>
  <c r="B1569" i="38"/>
  <c r="B1570" i="38"/>
  <c r="B1571" i="38"/>
  <c r="B1572" i="38"/>
  <c r="B1573" i="38"/>
  <c r="B1574" i="38"/>
  <c r="B1575" i="38"/>
  <c r="B1576" i="38"/>
  <c r="B1577" i="38"/>
  <c r="B1578" i="38"/>
  <c r="B1579" i="38"/>
  <c r="B1580" i="38"/>
  <c r="B1581" i="38"/>
  <c r="B1582" i="38"/>
  <c r="B1583" i="38"/>
  <c r="B1584" i="38"/>
  <c r="B1585" i="38"/>
  <c r="B1586" i="38"/>
  <c r="B1587" i="38"/>
  <c r="B1588" i="38"/>
  <c r="B1589" i="38"/>
  <c r="B1590" i="38"/>
  <c r="B1591" i="38"/>
  <c r="B1592" i="38"/>
  <c r="B1593" i="38"/>
  <c r="B1594" i="38"/>
  <c r="B1595" i="38"/>
  <c r="B1596" i="38"/>
  <c r="B1597" i="38"/>
  <c r="B1598" i="38"/>
  <c r="B1599" i="38"/>
  <c r="B1600" i="38"/>
  <c r="B1601" i="38"/>
  <c r="B1602" i="38"/>
  <c r="B1603" i="38"/>
  <c r="B1604" i="38"/>
  <c r="B1605" i="38"/>
  <c r="B1606" i="38"/>
  <c r="B1607" i="38"/>
  <c r="B1608" i="38"/>
  <c r="B1609" i="38"/>
  <c r="B1610" i="38"/>
  <c r="B1611" i="38"/>
  <c r="B1612" i="38"/>
  <c r="B1613" i="38"/>
  <c r="B1614" i="38"/>
  <c r="B1615" i="38"/>
  <c r="B1616" i="38"/>
  <c r="B1617" i="38"/>
  <c r="B1618" i="38"/>
  <c r="B1619" i="38"/>
  <c r="B1620" i="38"/>
  <c r="B1621" i="38"/>
  <c r="B1622" i="38"/>
  <c r="B1623" i="38"/>
  <c r="B1624" i="38"/>
  <c r="B1625" i="38"/>
  <c r="B1626" i="38"/>
  <c r="B1627" i="38"/>
  <c r="B1628" i="38"/>
  <c r="B1629" i="38"/>
  <c r="B1630" i="38"/>
  <c r="B1631" i="38"/>
  <c r="B1632" i="38"/>
  <c r="B1633" i="38"/>
  <c r="B1634" i="38"/>
  <c r="B1635" i="38"/>
  <c r="B1636" i="38"/>
  <c r="B1637" i="38"/>
  <c r="B1638" i="38"/>
  <c r="B1639" i="38"/>
  <c r="B1640" i="38"/>
  <c r="B1641" i="38"/>
  <c r="B1642" i="38"/>
  <c r="B1643" i="38"/>
  <c r="B1644" i="38"/>
  <c r="B1645" i="38"/>
  <c r="B1646" i="38"/>
  <c r="B1647" i="38"/>
  <c r="B1648" i="38"/>
  <c r="B1649" i="38"/>
  <c r="B1650" i="38"/>
  <c r="B1651" i="38"/>
  <c r="B1652" i="38"/>
  <c r="B1653" i="38"/>
  <c r="B1654" i="38"/>
  <c r="B1655" i="38"/>
  <c r="B1656" i="38"/>
  <c r="B1657" i="38"/>
  <c r="B1658" i="38"/>
  <c r="B1659" i="38"/>
  <c r="B1660" i="38"/>
  <c r="B1661" i="38"/>
  <c r="B1662" i="38"/>
  <c r="B1663" i="38"/>
  <c r="B1664" i="38"/>
  <c r="B1665" i="38"/>
  <c r="B1666" i="38"/>
  <c r="B1667" i="38"/>
  <c r="B1668" i="38"/>
  <c r="B1669" i="38"/>
  <c r="B1670" i="38"/>
  <c r="B1671" i="38"/>
  <c r="B1672" i="38"/>
  <c r="B1673" i="38"/>
  <c r="B1674" i="38"/>
  <c r="B1675" i="38"/>
  <c r="B1676" i="38"/>
  <c r="B1677" i="38"/>
  <c r="B1678" i="38"/>
  <c r="B1679" i="38"/>
  <c r="B1680" i="38"/>
  <c r="B1681" i="38"/>
  <c r="B1682" i="38"/>
  <c r="B1683" i="38"/>
  <c r="B1684" i="38"/>
  <c r="B1685" i="38"/>
  <c r="B1686" i="38"/>
  <c r="B1687" i="38"/>
  <c r="B1688" i="38"/>
  <c r="B1689" i="38"/>
  <c r="B1690" i="38"/>
  <c r="B1691" i="38"/>
  <c r="B1692" i="38"/>
  <c r="B1693" i="38"/>
  <c r="B1694" i="38"/>
  <c r="B1695" i="38"/>
  <c r="B1696" i="38"/>
  <c r="B1697" i="38"/>
  <c r="B1698" i="38"/>
  <c r="B1699" i="38"/>
  <c r="B1700" i="38"/>
  <c r="B1701" i="38"/>
  <c r="B1702" i="38"/>
  <c r="B1703" i="38"/>
  <c r="B1704" i="38"/>
  <c r="B1705" i="38"/>
  <c r="B1706" i="38"/>
  <c r="B1707" i="38"/>
  <c r="B1708" i="38"/>
  <c r="B1709" i="38"/>
  <c r="B1710" i="38"/>
  <c r="B1711" i="38"/>
  <c r="B1712" i="38"/>
  <c r="B1713" i="38"/>
  <c r="B1714" i="38"/>
  <c r="B1715" i="38"/>
  <c r="B1716" i="38"/>
  <c r="B1717" i="38"/>
  <c r="B1718" i="38"/>
  <c r="B1719" i="38"/>
  <c r="B1720" i="38"/>
  <c r="B1721" i="38"/>
  <c r="B1722" i="38"/>
  <c r="B1723" i="38"/>
  <c r="B1724" i="38"/>
  <c r="B1725" i="38"/>
  <c r="B1726" i="38"/>
  <c r="B1727" i="38"/>
  <c r="B1728" i="38"/>
  <c r="B1729" i="38"/>
  <c r="B1730" i="38"/>
  <c r="B1731" i="38"/>
  <c r="B1732" i="38"/>
  <c r="B1733" i="38"/>
  <c r="B1734" i="38"/>
  <c r="B1735" i="38"/>
  <c r="B1736" i="38"/>
  <c r="B1737" i="38"/>
  <c r="B1738" i="38"/>
  <c r="B1739" i="38"/>
  <c r="B1740" i="38"/>
  <c r="B1741" i="38"/>
  <c r="B1742" i="38"/>
  <c r="B1743" i="38"/>
  <c r="B1744" i="38"/>
  <c r="B1745" i="38"/>
  <c r="B1746" i="38"/>
  <c r="B1747" i="38"/>
  <c r="B1748" i="38"/>
  <c r="B1749" i="38"/>
  <c r="B1750" i="38"/>
  <c r="B1751" i="38"/>
  <c r="B1752" i="38"/>
  <c r="B1753" i="38"/>
  <c r="B1754" i="38"/>
  <c r="B1755" i="38"/>
  <c r="B1756" i="38"/>
  <c r="B1757" i="38"/>
  <c r="B1758" i="38"/>
  <c r="B1759" i="38"/>
  <c r="B1760" i="38"/>
  <c r="B1761" i="38"/>
  <c r="B1762" i="38"/>
  <c r="B1763" i="38"/>
  <c r="B1764" i="38"/>
  <c r="B1765" i="38"/>
  <c r="B1766" i="38"/>
  <c r="B1767" i="38"/>
  <c r="B1768" i="38"/>
  <c r="B1769" i="38"/>
  <c r="B1770" i="38"/>
  <c r="B1771" i="38"/>
  <c r="B1772" i="38"/>
  <c r="B1773" i="38"/>
  <c r="B3164" i="38"/>
  <c r="B3165" i="38"/>
  <c r="B3166" i="38"/>
  <c r="B3167" i="38"/>
  <c r="B3168" i="38"/>
  <c r="B3169" i="38"/>
  <c r="B3170" i="38"/>
  <c r="B3171" i="38"/>
  <c r="B3172" i="38"/>
  <c r="B3173" i="38"/>
  <c r="B3174" i="38"/>
  <c r="B3175" i="38"/>
  <c r="B3176" i="38"/>
  <c r="B3177" i="38"/>
  <c r="B3178" i="38"/>
  <c r="B3179" i="38"/>
  <c r="B3180" i="38"/>
  <c r="B3181" i="38"/>
  <c r="B3182" i="38"/>
  <c r="B3183" i="38"/>
  <c r="B3184" i="38"/>
  <c r="B3185" i="38"/>
  <c r="B3186" i="38"/>
  <c r="B3187" i="38"/>
  <c r="B3188" i="38"/>
  <c r="B3189" i="38"/>
  <c r="B3190" i="38"/>
  <c r="B3191" i="38"/>
  <c r="B3192" i="38"/>
  <c r="B3193" i="38"/>
  <c r="B3194" i="38"/>
  <c r="B3195" i="38"/>
  <c r="B3196" i="38"/>
  <c r="B3197" i="38"/>
  <c r="B3198" i="38"/>
  <c r="B3199" i="38"/>
  <c r="B3200" i="38"/>
  <c r="B3201" i="38"/>
  <c r="B3202" i="38"/>
  <c r="B3203" i="38"/>
  <c r="B1774" i="38"/>
  <c r="B1775" i="38"/>
  <c r="B1776" i="38"/>
  <c r="B1777" i="38"/>
  <c r="B1778" i="38"/>
  <c r="B1779" i="38"/>
  <c r="B1780" i="38"/>
  <c r="B1781" i="38"/>
  <c r="B1782" i="38"/>
  <c r="B1783" i="38"/>
  <c r="B1784" i="38"/>
  <c r="B1785" i="38"/>
  <c r="B1786" i="38"/>
  <c r="B1787" i="38"/>
  <c r="B1788" i="38"/>
  <c r="B1789" i="38"/>
  <c r="B1790" i="38"/>
  <c r="B1791" i="38"/>
  <c r="B1792" i="38"/>
  <c r="B1793" i="38"/>
  <c r="B1794" i="38"/>
  <c r="B1795" i="38"/>
  <c r="B1796" i="38"/>
  <c r="B1797" i="38"/>
  <c r="B1798" i="38"/>
  <c r="B1799" i="38"/>
  <c r="B1800" i="38"/>
  <c r="B1801" i="38"/>
  <c r="B1802" i="38"/>
  <c r="B1803" i="38"/>
  <c r="B1804" i="38"/>
  <c r="B1805" i="38"/>
  <c r="B1806" i="38"/>
  <c r="B1807" i="38"/>
  <c r="B1808" i="38"/>
  <c r="B1809" i="38"/>
  <c r="B1810" i="38"/>
  <c r="B1811" i="38"/>
  <c r="B1812" i="38"/>
  <c r="B1813" i="38"/>
  <c r="B1814" i="38"/>
  <c r="B1815" i="38"/>
  <c r="B1816" i="38"/>
  <c r="B1817" i="38"/>
  <c r="B1818" i="38"/>
  <c r="B1819" i="38"/>
  <c r="B1820" i="38"/>
  <c r="B1821" i="38"/>
  <c r="B1822" i="38"/>
  <c r="B1823" i="38"/>
  <c r="B1824" i="38"/>
  <c r="B1825" i="38"/>
  <c r="B1826" i="38"/>
  <c r="B1827" i="38"/>
  <c r="B1828" i="38"/>
  <c r="B1829" i="38"/>
  <c r="B1830" i="38"/>
  <c r="B1831" i="38"/>
  <c r="B1832" i="38"/>
  <c r="B1833" i="38"/>
  <c r="B1834" i="38"/>
  <c r="B1835" i="38"/>
  <c r="B1836" i="38"/>
  <c r="B1837" i="38"/>
  <c r="B1838" i="38"/>
  <c r="B1839" i="38"/>
  <c r="B1840" i="38"/>
  <c r="B1841" i="38"/>
  <c r="B1842" i="38"/>
  <c r="B1843" i="38"/>
  <c r="B1844" i="38"/>
  <c r="B1845" i="38"/>
  <c r="B1846" i="38"/>
  <c r="B1847" i="38"/>
  <c r="B1848" i="38"/>
  <c r="B1849" i="38"/>
  <c r="B1850" i="38"/>
  <c r="B1851" i="38"/>
  <c r="B1852" i="38"/>
  <c r="B1853" i="38"/>
  <c r="B1854" i="38"/>
  <c r="B1855" i="38"/>
  <c r="B1856" i="38"/>
  <c r="B1857" i="38"/>
  <c r="B1858" i="38"/>
  <c r="B1859" i="38"/>
  <c r="B1860" i="38"/>
  <c r="B1861" i="38"/>
  <c r="B1862" i="38"/>
  <c r="B1863" i="38"/>
  <c r="B1864" i="38"/>
  <c r="B1865" i="38"/>
  <c r="B1866" i="38"/>
  <c r="B1867" i="38"/>
  <c r="B1868" i="38"/>
  <c r="B1869" i="38"/>
  <c r="B1870" i="38"/>
  <c r="B1871" i="38"/>
  <c r="B1872" i="38"/>
  <c r="B1873" i="38"/>
  <c r="B1874" i="38"/>
  <c r="B1875" i="38"/>
  <c r="B1876" i="38"/>
  <c r="B1877" i="38"/>
  <c r="B1878" i="38"/>
  <c r="B1879" i="38"/>
  <c r="B1880" i="38"/>
  <c r="B1881" i="38"/>
  <c r="B1882" i="38"/>
  <c r="B1883" i="38"/>
  <c r="B1884" i="38"/>
  <c r="B1885" i="38"/>
  <c r="B1886" i="38"/>
  <c r="B1887" i="38"/>
  <c r="B1888" i="38"/>
  <c r="B1889" i="38"/>
  <c r="B1890" i="38"/>
  <c r="B1891" i="38"/>
  <c r="B1892" i="38"/>
  <c r="B1893" i="38"/>
  <c r="B1894" i="38"/>
  <c r="B1895" i="38"/>
  <c r="B1896" i="38"/>
  <c r="B1897" i="38"/>
  <c r="B1898" i="38"/>
  <c r="B1899" i="38"/>
  <c r="B1900" i="38"/>
  <c r="B1901" i="38"/>
  <c r="B1902" i="38"/>
  <c r="B1903" i="38"/>
  <c r="B1904" i="38"/>
  <c r="B1905" i="38"/>
  <c r="B1906" i="38"/>
  <c r="B1907" i="38"/>
  <c r="B1908" i="38"/>
  <c r="B1909" i="38"/>
  <c r="B1910" i="38"/>
  <c r="B1911" i="38"/>
  <c r="B1912" i="38"/>
  <c r="B1913" i="38"/>
  <c r="B1914" i="38"/>
  <c r="B1915" i="38"/>
  <c r="B1916" i="38"/>
  <c r="B1917" i="38"/>
  <c r="B1918" i="38"/>
  <c r="B1919" i="38"/>
  <c r="B1920" i="38"/>
  <c r="B1921" i="38"/>
  <c r="B1922" i="38"/>
  <c r="B1923" i="38"/>
  <c r="B1924" i="38"/>
  <c r="B1925" i="38"/>
  <c r="B1926" i="38"/>
  <c r="B1927" i="38"/>
  <c r="B1928" i="38"/>
  <c r="B1929" i="38"/>
  <c r="B1930" i="38"/>
  <c r="B1931" i="38"/>
  <c r="B1932" i="38"/>
  <c r="B1933" i="38"/>
  <c r="B1934" i="38"/>
  <c r="B1935" i="38"/>
  <c r="B1936" i="38"/>
  <c r="B1937" i="38"/>
  <c r="B1938" i="38"/>
  <c r="B1939" i="38"/>
  <c r="B1940" i="38"/>
  <c r="B1941" i="38"/>
  <c r="B1942" i="38"/>
  <c r="B1943" i="38"/>
  <c r="B1944" i="38"/>
  <c r="B1945" i="38"/>
  <c r="B1946" i="38"/>
  <c r="B1947" i="38"/>
  <c r="B1948" i="38"/>
  <c r="B1949" i="38"/>
  <c r="B1950" i="38"/>
  <c r="B1951" i="38"/>
  <c r="B1952" i="38"/>
  <c r="B1953" i="38"/>
  <c r="B1954" i="38"/>
  <c r="B1955" i="38"/>
  <c r="B1956" i="38"/>
  <c r="B1957" i="38"/>
  <c r="B1958" i="38"/>
  <c r="B1959" i="38"/>
  <c r="B1960" i="38"/>
  <c r="B1961" i="38"/>
  <c r="B1962" i="38"/>
  <c r="B1963" i="38"/>
  <c r="B1964" i="38"/>
  <c r="B1965" i="38"/>
  <c r="B1966" i="38"/>
  <c r="B1967" i="38"/>
  <c r="B1968" i="38"/>
  <c r="B1969" i="38"/>
  <c r="B1970" i="38"/>
  <c r="B1971" i="38"/>
  <c r="B1972" i="38"/>
  <c r="B1973" i="38"/>
  <c r="B1974" i="38"/>
  <c r="B1975" i="38"/>
  <c r="B1976" i="38"/>
  <c r="B1977" i="38"/>
  <c r="B1978" i="38"/>
  <c r="B1979" i="38"/>
  <c r="B1980" i="38"/>
  <c r="B1981" i="38"/>
  <c r="B1982" i="38"/>
  <c r="B1983" i="38"/>
  <c r="B1984" i="38"/>
  <c r="B1985" i="38"/>
  <c r="B1986" i="38"/>
  <c r="B1987" i="38"/>
  <c r="B1988" i="38"/>
  <c r="B1989" i="38"/>
  <c r="B1990" i="38"/>
  <c r="B1991" i="38"/>
  <c r="B1992" i="38"/>
  <c r="B1993" i="38"/>
  <c r="B1994" i="38"/>
  <c r="B1995" i="38"/>
  <c r="B1996" i="38"/>
  <c r="B1997" i="38"/>
  <c r="B1998" i="38"/>
  <c r="B1999" i="38"/>
  <c r="B2000" i="38"/>
  <c r="B2001" i="38"/>
  <c r="B2002" i="38"/>
  <c r="B2003" i="38"/>
  <c r="B2004" i="38"/>
  <c r="B2005" i="38"/>
  <c r="B2006" i="38"/>
  <c r="B2007" i="38"/>
  <c r="B2008" i="38"/>
  <c r="B2009" i="38"/>
  <c r="B2010" i="38"/>
  <c r="B2011" i="38"/>
  <c r="B2012" i="38"/>
  <c r="B2013" i="38"/>
  <c r="B2014" i="38"/>
  <c r="B2015" i="38"/>
  <c r="B2016" i="38"/>
  <c r="B2017" i="38"/>
  <c r="B2018" i="38"/>
  <c r="B2019" i="38"/>
  <c r="B2020" i="38"/>
  <c r="B2021" i="38"/>
  <c r="B2022" i="38"/>
  <c r="B2023" i="38"/>
  <c r="B2024" i="38"/>
  <c r="B2025" i="38"/>
  <c r="B2026" i="38"/>
  <c r="B2027" i="38"/>
  <c r="B2028" i="38"/>
  <c r="B2029" i="38"/>
  <c r="B2030" i="38"/>
  <c r="B2031" i="38"/>
  <c r="B2032" i="38"/>
  <c r="B2033" i="38"/>
  <c r="B2034" i="38"/>
  <c r="B2035" i="38"/>
  <c r="B2036" i="38"/>
  <c r="B2037" i="38"/>
  <c r="B2038" i="38"/>
  <c r="B2039" i="38"/>
  <c r="B2040" i="38"/>
  <c r="B2041" i="38"/>
  <c r="B2042" i="38"/>
  <c r="B2043" i="38"/>
  <c r="B2044" i="38"/>
  <c r="B2045" i="38"/>
  <c r="B2046" i="38"/>
  <c r="B2047" i="38"/>
  <c r="B2048" i="38"/>
  <c r="B2049" i="38"/>
  <c r="B2050" i="38"/>
  <c r="B2051" i="38"/>
  <c r="B2052" i="38"/>
  <c r="B2053" i="38"/>
  <c r="B2054" i="38"/>
  <c r="B2055" i="38"/>
  <c r="B2056" i="38"/>
  <c r="B2057" i="38"/>
  <c r="B2058" i="38"/>
  <c r="B2059" i="38"/>
  <c r="B2060" i="38"/>
  <c r="B2061" i="38"/>
  <c r="B2062" i="38"/>
  <c r="B2063" i="38"/>
  <c r="B2064" i="38"/>
  <c r="B2065" i="38"/>
  <c r="B2066" i="38"/>
  <c r="B2067" i="38"/>
  <c r="B2068" i="38"/>
  <c r="B2069" i="38"/>
  <c r="B2070" i="38"/>
  <c r="B2071" i="38"/>
  <c r="B2072" i="38"/>
  <c r="B2073" i="38"/>
  <c r="B2074" i="38"/>
  <c r="B2075" i="38"/>
  <c r="B2076" i="38"/>
  <c r="B2077" i="38"/>
  <c r="B2078" i="38"/>
  <c r="B2079" i="38"/>
  <c r="B2080" i="38"/>
  <c r="B2081" i="38"/>
  <c r="B2082" i="38"/>
  <c r="B2083" i="38"/>
  <c r="B2084" i="38"/>
  <c r="B2085" i="38"/>
  <c r="B2086" i="38"/>
  <c r="B2087" i="38"/>
  <c r="B2088" i="38"/>
  <c r="B2089" i="38"/>
  <c r="B2090" i="38"/>
  <c r="B2091" i="38"/>
  <c r="B2092" i="38"/>
  <c r="B2093" i="38"/>
  <c r="B2094" i="38"/>
  <c r="B2095" i="38"/>
  <c r="B2096" i="38"/>
  <c r="B2097" i="38"/>
  <c r="B2098" i="38"/>
  <c r="B2099" i="38"/>
  <c r="B2100" i="38"/>
  <c r="B2101" i="38"/>
  <c r="B2102" i="38"/>
  <c r="B2103" i="38"/>
  <c r="B2104" i="38"/>
  <c r="B2105" i="38"/>
  <c r="B2106" i="38"/>
  <c r="B2107" i="38"/>
  <c r="B2108" i="38"/>
  <c r="B2109" i="38"/>
  <c r="B2110" i="38"/>
  <c r="B2111" i="38"/>
  <c r="B2112" i="38"/>
  <c r="B2113" i="38"/>
  <c r="B2114" i="38"/>
  <c r="B2115" i="38"/>
  <c r="B2116" i="38"/>
  <c r="B2117" i="38"/>
  <c r="B2118" i="38"/>
  <c r="B2119" i="38"/>
  <c r="B2120" i="38"/>
  <c r="B2121" i="38"/>
  <c r="B2122" i="38"/>
  <c r="B2123" i="38"/>
  <c r="B2124" i="38"/>
  <c r="B2125" i="38"/>
  <c r="B2126" i="38"/>
  <c r="B2127" i="38"/>
  <c r="B2128" i="38"/>
  <c r="B2129" i="38"/>
  <c r="B2130" i="38"/>
  <c r="B2131" i="38"/>
  <c r="B2132" i="38"/>
  <c r="B2133" i="38"/>
  <c r="B2134" i="38"/>
  <c r="B2135" i="38"/>
  <c r="B2136" i="38"/>
  <c r="B2137" i="38"/>
  <c r="B2138" i="38"/>
  <c r="B2139" i="38"/>
  <c r="B2140" i="38"/>
  <c r="B2141" i="38"/>
  <c r="B2142" i="38"/>
  <c r="B2143" i="38"/>
  <c r="B2144" i="38"/>
  <c r="B2145" i="38"/>
  <c r="B2146" i="38"/>
  <c r="B2147" i="38"/>
  <c r="B2148" i="38"/>
  <c r="B2149" i="38"/>
  <c r="B2150" i="38"/>
  <c r="B2151" i="38"/>
  <c r="B2152" i="38"/>
  <c r="B2153" i="38"/>
  <c r="B2154" i="38"/>
  <c r="B2155" i="38"/>
  <c r="B2156" i="38"/>
  <c r="B2157" i="38"/>
  <c r="B2158" i="38"/>
  <c r="B2159" i="38"/>
  <c r="B2160" i="38"/>
  <c r="B2161" i="38"/>
  <c r="B2162" i="38"/>
  <c r="B2163" i="38"/>
  <c r="B2164" i="38"/>
  <c r="B2165" i="38"/>
  <c r="B2166" i="38"/>
  <c r="B2167" i="38"/>
  <c r="B2168" i="38"/>
  <c r="B2169" i="38"/>
  <c r="B2170" i="38"/>
  <c r="B2171" i="38"/>
  <c r="B2172" i="38"/>
  <c r="B2173" i="38"/>
  <c r="B2174" i="38"/>
  <c r="B2175" i="38"/>
  <c r="B2176" i="38"/>
  <c r="B2177" i="38"/>
  <c r="B2178" i="38"/>
  <c r="B2179" i="38"/>
  <c r="B2180" i="38"/>
  <c r="B2181" i="38"/>
  <c r="B2182" i="38"/>
  <c r="B2183" i="38"/>
  <c r="B2184" i="38"/>
  <c r="B2185" i="38"/>
  <c r="B2186" i="38"/>
  <c r="B2187" i="38"/>
  <c r="B2188" i="38"/>
  <c r="B2189" i="38"/>
  <c r="B2190" i="38"/>
  <c r="B2191" i="38"/>
  <c r="B2192" i="38"/>
  <c r="B2193" i="38"/>
  <c r="B2194" i="38"/>
  <c r="B2195" i="38"/>
  <c r="B2196" i="38"/>
  <c r="B2197" i="38"/>
  <c r="B2198" i="38"/>
  <c r="B2199" i="38"/>
  <c r="B2200" i="38"/>
  <c r="B2201" i="38"/>
  <c r="B2202" i="38"/>
  <c r="B2203" i="38"/>
  <c r="B2204" i="38"/>
  <c r="B2205" i="38"/>
  <c r="B2206" i="38"/>
  <c r="B2207" i="38"/>
  <c r="B2208" i="38"/>
  <c r="B2209" i="38"/>
  <c r="B2210" i="38"/>
  <c r="B2211" i="38"/>
  <c r="B2212" i="38"/>
  <c r="B3204" i="38"/>
  <c r="B3205" i="38"/>
  <c r="B3206" i="38"/>
  <c r="B3207" i="38"/>
  <c r="B3208" i="38"/>
  <c r="B3209" i="38"/>
  <c r="B3210" i="38"/>
  <c r="B3211" i="38"/>
  <c r="B3212" i="38"/>
  <c r="B3213" i="38"/>
  <c r="B3214" i="38"/>
  <c r="B3215" i="38"/>
  <c r="B3216" i="38"/>
  <c r="B3217" i="38"/>
  <c r="B3218" i="38"/>
  <c r="B3219" i="38"/>
  <c r="B3220" i="38"/>
  <c r="B3221" i="38"/>
  <c r="B3222" i="38"/>
  <c r="B3223" i="38"/>
  <c r="B3224" i="38"/>
  <c r="B3225" i="38"/>
  <c r="B2213" i="38"/>
  <c r="B2214" i="38"/>
  <c r="B2215" i="38"/>
  <c r="B2216" i="38"/>
  <c r="B2217" i="38"/>
  <c r="B2218" i="38"/>
  <c r="B2219" i="38"/>
  <c r="B2220" i="38"/>
  <c r="B2221" i="38"/>
  <c r="B2222" i="38"/>
  <c r="B2223" i="38"/>
  <c r="B2224" i="38"/>
  <c r="B2225" i="38"/>
  <c r="B2226" i="38"/>
  <c r="B2227" i="38"/>
  <c r="B2228" i="38"/>
  <c r="B2229" i="38"/>
  <c r="B2230" i="38"/>
  <c r="B2231" i="38"/>
  <c r="B2232" i="38"/>
  <c r="B2233" i="38"/>
  <c r="B2234" i="38"/>
  <c r="B2235" i="38"/>
  <c r="B2236" i="38"/>
  <c r="B2237" i="38"/>
  <c r="B2238" i="38"/>
  <c r="B2239" i="38"/>
  <c r="B2240" i="38"/>
  <c r="B2241" i="38"/>
  <c r="B2242" i="38"/>
  <c r="B2243" i="38"/>
  <c r="B2244" i="38"/>
  <c r="B2245" i="38"/>
  <c r="B2246" i="38"/>
  <c r="B2247" i="38"/>
  <c r="B2248" i="38"/>
  <c r="B2249" i="38"/>
  <c r="B2250" i="38"/>
  <c r="B2251" i="38"/>
  <c r="B2252" i="38"/>
  <c r="B2253" i="38"/>
  <c r="B2254" i="38"/>
  <c r="B2255" i="38"/>
  <c r="B2256" i="38"/>
  <c r="B2257" i="38"/>
  <c r="B2258" i="38"/>
  <c r="B2259" i="38"/>
  <c r="B2260" i="38"/>
  <c r="B2261" i="38"/>
  <c r="B2262" i="38"/>
  <c r="B2263" i="38"/>
  <c r="B2264" i="38"/>
  <c r="B2265" i="38"/>
  <c r="B2266" i="38"/>
  <c r="B2267" i="38"/>
  <c r="B2268" i="38"/>
  <c r="B2269" i="38"/>
  <c r="B2270" i="38"/>
  <c r="B2271" i="38"/>
  <c r="B2272" i="38"/>
  <c r="B2273" i="38"/>
  <c r="B2274" i="38"/>
  <c r="B2275" i="38"/>
  <c r="B2276" i="38"/>
  <c r="B2277" i="38"/>
  <c r="B2278" i="38"/>
  <c r="B2279" i="38"/>
  <c r="B2280" i="38"/>
  <c r="B2281" i="38"/>
  <c r="B2282" i="38"/>
  <c r="B2283" i="38"/>
  <c r="B2284" i="38"/>
  <c r="B2285" i="38"/>
  <c r="B2286" i="38"/>
  <c r="B2287" i="38"/>
  <c r="B2288" i="38"/>
  <c r="B2289" i="38"/>
  <c r="B2290" i="38"/>
  <c r="B2291" i="38"/>
  <c r="B2292" i="38"/>
  <c r="B2293" i="38"/>
  <c r="B2294" i="38"/>
  <c r="B2295" i="38"/>
  <c r="B2296" i="38"/>
  <c r="B2297" i="38"/>
  <c r="B2298" i="38"/>
  <c r="B2299" i="38"/>
  <c r="B2300" i="38"/>
  <c r="B2301" i="38"/>
  <c r="B2302" i="38"/>
  <c r="B2303" i="38"/>
  <c r="B2304" i="38"/>
  <c r="B2305" i="38"/>
  <c r="B2306" i="38"/>
  <c r="B2307" i="38"/>
  <c r="B2308" i="38"/>
  <c r="B2309" i="38"/>
  <c r="B2310" i="38"/>
  <c r="B2311" i="38"/>
  <c r="B2312" i="38"/>
  <c r="B2313" i="38"/>
  <c r="B2314" i="38"/>
  <c r="B2315" i="38"/>
  <c r="B2316" i="38"/>
  <c r="B2317" i="38"/>
  <c r="B2318" i="38"/>
  <c r="B2319" i="38"/>
  <c r="B2320" i="38"/>
  <c r="B2321" i="38"/>
  <c r="B2322" i="38"/>
  <c r="B2323" i="38"/>
  <c r="B2324" i="38"/>
  <c r="B2325" i="38"/>
  <c r="B2326" i="38"/>
  <c r="B2327" i="38"/>
  <c r="B2328" i="38"/>
  <c r="B2329" i="38"/>
  <c r="B2330" i="38"/>
  <c r="B2331" i="38"/>
  <c r="B2332" i="38"/>
  <c r="B2333" i="38"/>
  <c r="B2334" i="38"/>
  <c r="B2335" i="38"/>
  <c r="B2336" i="38"/>
  <c r="B2337" i="38"/>
  <c r="B2338" i="38"/>
  <c r="B2339" i="38"/>
  <c r="B2340" i="38"/>
  <c r="B2341" i="38"/>
  <c r="B2342" i="38"/>
  <c r="B2343" i="38"/>
  <c r="B2344" i="38"/>
  <c r="B2345" i="38"/>
  <c r="B2346" i="38"/>
  <c r="B2347" i="38"/>
  <c r="B2348" i="38"/>
  <c r="B2349" i="38"/>
  <c r="B2350" i="38"/>
  <c r="B2351" i="38"/>
  <c r="B2352" i="38"/>
  <c r="B2353" i="38"/>
  <c r="B2354" i="38"/>
  <c r="B2355" i="38"/>
  <c r="B2356" i="38"/>
  <c r="B2357" i="38"/>
  <c r="B2358" i="38"/>
  <c r="B2359" i="38"/>
  <c r="B2360" i="38"/>
  <c r="B2361" i="38"/>
  <c r="B2362" i="38"/>
  <c r="B2363" i="38"/>
  <c r="B2364" i="38"/>
  <c r="B2365" i="38"/>
  <c r="B2366" i="38"/>
  <c r="B2367" i="38"/>
  <c r="B2368" i="38"/>
  <c r="B2369" i="38"/>
  <c r="B2370" i="38"/>
  <c r="B2371" i="38"/>
  <c r="B2372" i="38"/>
  <c r="B2373" i="38"/>
  <c r="B2374" i="38"/>
  <c r="B2375" i="38"/>
  <c r="B2376" i="38"/>
  <c r="B2377" i="38"/>
  <c r="B2378" i="38"/>
  <c r="B2379" i="38"/>
  <c r="B2380" i="38"/>
  <c r="B2381" i="38"/>
  <c r="B2382" i="38"/>
  <c r="B2383" i="38"/>
  <c r="B2384" i="38"/>
  <c r="B2385" i="38"/>
  <c r="B2386" i="38"/>
  <c r="B2387" i="38"/>
  <c r="B2388" i="38"/>
  <c r="B2389" i="38"/>
  <c r="B2390" i="38"/>
  <c r="B2391" i="38"/>
  <c r="B2392" i="38"/>
  <c r="B2393" i="38"/>
  <c r="B2394" i="38"/>
  <c r="B2395" i="38"/>
  <c r="B2396" i="38"/>
  <c r="B2397" i="38"/>
  <c r="B2398" i="38"/>
  <c r="B2399" i="38"/>
  <c r="B2400" i="38"/>
  <c r="B2401" i="38"/>
  <c r="B2402" i="38"/>
  <c r="B2403" i="38"/>
  <c r="B2404" i="38"/>
  <c r="B2405" i="38"/>
  <c r="B2406" i="38"/>
  <c r="B2407" i="38"/>
  <c r="B2408" i="38"/>
  <c r="B2409" i="38"/>
  <c r="B2410" i="38"/>
  <c r="B2411" i="38"/>
  <c r="B2412" i="38"/>
  <c r="B2413" i="38"/>
  <c r="B2414" i="38"/>
  <c r="B2415" i="38"/>
  <c r="B2416" i="38"/>
  <c r="B2417" i="38"/>
  <c r="B2418" i="38"/>
  <c r="B2419" i="38"/>
  <c r="B2420" i="38"/>
  <c r="B2421" i="38"/>
  <c r="B2422" i="38"/>
  <c r="B2423" i="38"/>
  <c r="B2424" i="38"/>
  <c r="B2425" i="38"/>
  <c r="B2426" i="38"/>
  <c r="B2427" i="38"/>
  <c r="B2428" i="38"/>
  <c r="B2429" i="38"/>
  <c r="B2430" i="38"/>
  <c r="B2431" i="38"/>
  <c r="B2432" i="38"/>
  <c r="B2433" i="38"/>
  <c r="B2434" i="38"/>
  <c r="B2435" i="38"/>
  <c r="B2436" i="38"/>
  <c r="B2437" i="38"/>
  <c r="B2438" i="38"/>
  <c r="B2439" i="38"/>
  <c r="B2440" i="38"/>
  <c r="B2441" i="38"/>
  <c r="B2442" i="38"/>
  <c r="B2443" i="38"/>
  <c r="B2444" i="38"/>
  <c r="B2445" i="38"/>
  <c r="B2446" i="38"/>
  <c r="B2447" i="38"/>
  <c r="B2448" i="38"/>
  <c r="B2449" i="38"/>
  <c r="B2450" i="38"/>
  <c r="B2451" i="38"/>
  <c r="B2452" i="38"/>
  <c r="B2453" i="38"/>
  <c r="B2454" i="38"/>
  <c r="B2455" i="38"/>
  <c r="B2456" i="38"/>
  <c r="B2457" i="38"/>
  <c r="B2458" i="38"/>
  <c r="B2459" i="38"/>
  <c r="B2460" i="38"/>
  <c r="B2461" i="38"/>
  <c r="B2462" i="38"/>
  <c r="B2463" i="38"/>
  <c r="B2464" i="38"/>
  <c r="B2465" i="38"/>
  <c r="B2466" i="38"/>
  <c r="B2467" i="38"/>
  <c r="B2468" i="38"/>
  <c r="B2469" i="38"/>
  <c r="B2470" i="38"/>
  <c r="B2471" i="38"/>
  <c r="B2472" i="38"/>
  <c r="B2473" i="38"/>
  <c r="B2474" i="38"/>
  <c r="B2475" i="38"/>
  <c r="B2476" i="38"/>
  <c r="B2477" i="38"/>
  <c r="B2478" i="38"/>
  <c r="B2479" i="38"/>
  <c r="B2480" i="38"/>
  <c r="B2481" i="38"/>
  <c r="B2482" i="38"/>
  <c r="B2483" i="38"/>
  <c r="B2484" i="38"/>
  <c r="B2485" i="38"/>
  <c r="B2486" i="38"/>
  <c r="B2487" i="38"/>
  <c r="B2488" i="38"/>
  <c r="B2489" i="38"/>
  <c r="B2490" i="38"/>
  <c r="B2491" i="38"/>
  <c r="B2492" i="38"/>
  <c r="B2493" i="38"/>
  <c r="B2494" i="38"/>
  <c r="B2495" i="38"/>
  <c r="B2496" i="38"/>
  <c r="B2497" i="38"/>
  <c r="B2498" i="38"/>
  <c r="B2499" i="38"/>
  <c r="B2500" i="38"/>
  <c r="B2501" i="38"/>
  <c r="B2502" i="38"/>
  <c r="B2503" i="38"/>
  <c r="B2504" i="38"/>
  <c r="B2505" i="38"/>
  <c r="B2506" i="38"/>
  <c r="B2507" i="38"/>
  <c r="B2508" i="38"/>
  <c r="B2509" i="38"/>
  <c r="B2510" i="38"/>
  <c r="B2511" i="38"/>
  <c r="B2512" i="38"/>
  <c r="B2513" i="38"/>
  <c r="B2514" i="38"/>
  <c r="B2515" i="38"/>
  <c r="B2516" i="38"/>
  <c r="B2517" i="38"/>
  <c r="B2518" i="38"/>
  <c r="B2519" i="38"/>
  <c r="B2520" i="38"/>
  <c r="B2521" i="38"/>
  <c r="B2522" i="38"/>
  <c r="B2523" i="38"/>
  <c r="B2524" i="38"/>
  <c r="B2525" i="38"/>
  <c r="B2526" i="38"/>
  <c r="B2527" i="38"/>
  <c r="B2528" i="38"/>
  <c r="B2529" i="38"/>
  <c r="B2530" i="38"/>
  <c r="B2531" i="38"/>
  <c r="B2532" i="38"/>
  <c r="B2533" i="38"/>
  <c r="B2534" i="38"/>
  <c r="B2535" i="38"/>
  <c r="B2536" i="38"/>
  <c r="B2537" i="38"/>
  <c r="B2538" i="38"/>
  <c r="B2539" i="38"/>
  <c r="B2540" i="38"/>
  <c r="B2541" i="38"/>
  <c r="B2542" i="38"/>
  <c r="B2543" i="38"/>
  <c r="B2544" i="38"/>
  <c r="B2545" i="38"/>
  <c r="B2546" i="38"/>
  <c r="B2547" i="38"/>
  <c r="B2548" i="38"/>
  <c r="B2549" i="38"/>
  <c r="B2550" i="38"/>
  <c r="B2551" i="38"/>
  <c r="B2552" i="38"/>
  <c r="B2553" i="38"/>
  <c r="B2554" i="38"/>
  <c r="B2555" i="38"/>
  <c r="B2556" i="38"/>
  <c r="B2557" i="38"/>
  <c r="B2558" i="38"/>
  <c r="B2559" i="38"/>
  <c r="B2560" i="38"/>
  <c r="B2561" i="38"/>
  <c r="B2562" i="38"/>
  <c r="B2563" i="38"/>
  <c r="B2564" i="38"/>
  <c r="B2565" i="38"/>
  <c r="B2566" i="38"/>
  <c r="B2567" i="38"/>
  <c r="B2568" i="38"/>
  <c r="B2569" i="38"/>
  <c r="B2570" i="38"/>
  <c r="B2571" i="38"/>
  <c r="B2572" i="38"/>
  <c r="B2573" i="38"/>
  <c r="B2574" i="38"/>
  <c r="B2575" i="38"/>
  <c r="B2576" i="38"/>
  <c r="B2577" i="38"/>
  <c r="B2578" i="38"/>
  <c r="B2579" i="38"/>
  <c r="B2580" i="38"/>
  <c r="B2581" i="38"/>
  <c r="B2582" i="38"/>
  <c r="B2583" i="38"/>
  <c r="B2584" i="38"/>
  <c r="B2585" i="38"/>
  <c r="B2586" i="38"/>
  <c r="B2587" i="38"/>
  <c r="B2588" i="38"/>
  <c r="B2589" i="38"/>
  <c r="B2590" i="38"/>
  <c r="B2591" i="38"/>
  <c r="B2592" i="38"/>
  <c r="B2593" i="38"/>
  <c r="B2594" i="38"/>
  <c r="B2595" i="38"/>
  <c r="B2596" i="38"/>
  <c r="B2597" i="38"/>
  <c r="B2598" i="38"/>
  <c r="B2599" i="38"/>
  <c r="B2600" i="38"/>
  <c r="B3261" i="38"/>
  <c r="B3226" i="38"/>
  <c r="B3227" i="38"/>
  <c r="B3228" i="38"/>
  <c r="B3229" i="38"/>
  <c r="B3230" i="38"/>
  <c r="B3231" i="38"/>
  <c r="B3232" i="38"/>
  <c r="B3262" i="38"/>
  <c r="B3233" i="38"/>
  <c r="B3234" i="38"/>
  <c r="B3235" i="38"/>
  <c r="B3236" i="38"/>
  <c r="B3237" i="38"/>
  <c r="B3263" i="38"/>
  <c r="B3238" i="38"/>
  <c r="B3264" i="38"/>
  <c r="B3239" i="38"/>
  <c r="B3240" i="38"/>
  <c r="B3241" i="38"/>
  <c r="B2601" i="38"/>
  <c r="B2602" i="38"/>
  <c r="B2603" i="38"/>
  <c r="B2604" i="38"/>
  <c r="B2605" i="38"/>
  <c r="B2606" i="38"/>
  <c r="B2607" i="38"/>
  <c r="B2608" i="38"/>
  <c r="B2609" i="38"/>
  <c r="B2610" i="38"/>
  <c r="B2611" i="38"/>
  <c r="B2612" i="38"/>
  <c r="B2613" i="38"/>
  <c r="B2614" i="38"/>
  <c r="B2615" i="38"/>
  <c r="B2616" i="38"/>
  <c r="B2617" i="38"/>
  <c r="B2618" i="38"/>
  <c r="B2619" i="38"/>
  <c r="B2620" i="38"/>
  <c r="B2621" i="38"/>
  <c r="B2622" i="38"/>
  <c r="B2623" i="38"/>
  <c r="B2624" i="38"/>
  <c r="B2625" i="38"/>
  <c r="B2626" i="38"/>
  <c r="B2627" i="38"/>
  <c r="B2628" i="38"/>
  <c r="B2629" i="38"/>
  <c r="B2630" i="38"/>
  <c r="B2631" i="38"/>
  <c r="B2632" i="38"/>
  <c r="B2633" i="38"/>
  <c r="B2634" i="38"/>
  <c r="B2635" i="38"/>
  <c r="B2636" i="38"/>
  <c r="B2637" i="38"/>
  <c r="B2638" i="38"/>
  <c r="B2639" i="38"/>
  <c r="B2640" i="38"/>
  <c r="B2641" i="38"/>
  <c r="B2642" i="38"/>
  <c r="B2643" i="38"/>
  <c r="B2644" i="38"/>
  <c r="B2645" i="38"/>
  <c r="B2646" i="38"/>
  <c r="B2647" i="38"/>
  <c r="B2648" i="38"/>
  <c r="B2649" i="38"/>
  <c r="B2650" i="38"/>
  <c r="B2651" i="38"/>
  <c r="B2652" i="38"/>
  <c r="B2653" i="38"/>
  <c r="B2654" i="38"/>
  <c r="B2655" i="38"/>
  <c r="B2656" i="38"/>
  <c r="B2657" i="38"/>
  <c r="B2658" i="38"/>
  <c r="B2659" i="38"/>
  <c r="B2660" i="38"/>
  <c r="B2661" i="38"/>
  <c r="B2662" i="38"/>
  <c r="B2663" i="38"/>
  <c r="B2664" i="38"/>
  <c r="B2665" i="38"/>
  <c r="B2666" i="38"/>
  <c r="B2667" i="38"/>
  <c r="B2668" i="38"/>
  <c r="B2669" i="38"/>
  <c r="B2670" i="38"/>
  <c r="B2671" i="38"/>
  <c r="B2672" i="38"/>
  <c r="B2673" i="38"/>
  <c r="B2674" i="38"/>
  <c r="B2675" i="38"/>
  <c r="B2676" i="38"/>
  <c r="B2677" i="38"/>
  <c r="B2678" i="38"/>
  <c r="B2679" i="38"/>
  <c r="B2680" i="38"/>
  <c r="B2681" i="38"/>
  <c r="B2682" i="38"/>
  <c r="B2683" i="38"/>
  <c r="B2684" i="38"/>
  <c r="B2685" i="38"/>
  <c r="B2686" i="38"/>
  <c r="B2687" i="38"/>
  <c r="B2688" i="38"/>
  <c r="B2689" i="38"/>
  <c r="B2690" i="38"/>
  <c r="B2691" i="38"/>
  <c r="B2692" i="38"/>
  <c r="B2693" i="38"/>
  <c r="B2694" i="38"/>
  <c r="B2695" i="38"/>
  <c r="B2696" i="38"/>
  <c r="B2697" i="38"/>
  <c r="B2698" i="38"/>
  <c r="B2699" i="38"/>
  <c r="B2700" i="38"/>
  <c r="B2701" i="38"/>
  <c r="B2702" i="38"/>
  <c r="B2703" i="38"/>
  <c r="B2704" i="38"/>
  <c r="B2705" i="38"/>
  <c r="B2706" i="38"/>
  <c r="B2707" i="38"/>
  <c r="B2708" i="38"/>
  <c r="B2709" i="38"/>
  <c r="B2710" i="38"/>
  <c r="B2711" i="38"/>
  <c r="B2712" i="38"/>
  <c r="B2713" i="38"/>
  <c r="B2714" i="38"/>
  <c r="B2715" i="38"/>
  <c r="B2716" i="38"/>
  <c r="B2717" i="38"/>
  <c r="B2718" i="38"/>
  <c r="B2719" i="38"/>
  <c r="B2720" i="38"/>
  <c r="B2721" i="38"/>
  <c r="B2722" i="38"/>
  <c r="B2723" i="38"/>
  <c r="B2724" i="38"/>
  <c r="B2725" i="38"/>
  <c r="B2726" i="38"/>
  <c r="B2727" i="38"/>
  <c r="B2728" i="38"/>
  <c r="B2729" i="38"/>
  <c r="B2730" i="38"/>
  <c r="B2731" i="38"/>
  <c r="B2732" i="38"/>
  <c r="B2733" i="38"/>
  <c r="B2734" i="38"/>
  <c r="B2735" i="38"/>
  <c r="B2736" i="38"/>
  <c r="B2737" i="38"/>
  <c r="B2738" i="38"/>
  <c r="B2739" i="38"/>
  <c r="B2740" i="38"/>
  <c r="B2741" i="38"/>
  <c r="B2742" i="38"/>
  <c r="B2743" i="38"/>
  <c r="B2744" i="38"/>
  <c r="B3242" i="38"/>
  <c r="B3265" i="38"/>
  <c r="B2745" i="38"/>
  <c r="B2746" i="38"/>
  <c r="B2747" i="38"/>
  <c r="B2748" i="38"/>
  <c r="B2749" i="38"/>
  <c r="B2750" i="38"/>
  <c r="B2751" i="38"/>
  <c r="B2752" i="38"/>
  <c r="B2753" i="38"/>
  <c r="B2754" i="38"/>
  <c r="B2755" i="38"/>
  <c r="B2756" i="38"/>
  <c r="B2757" i="38"/>
  <c r="B2758" i="38"/>
  <c r="B2759" i="38"/>
  <c r="B2760" i="38"/>
  <c r="B2761" i="38"/>
  <c r="B2762" i="38"/>
  <c r="B2763" i="38"/>
  <c r="B2764" i="38"/>
  <c r="B2765" i="38"/>
  <c r="B2766" i="38"/>
  <c r="B2767" i="38"/>
  <c r="B2768" i="38"/>
  <c r="B2769" i="38"/>
  <c r="B2770" i="38"/>
  <c r="B2771" i="38"/>
  <c r="B2772" i="38"/>
  <c r="B2773" i="38"/>
  <c r="B2774" i="38"/>
  <c r="B2775" i="38"/>
  <c r="B2776" i="38"/>
  <c r="B2777" i="38"/>
  <c r="B2778" i="38"/>
  <c r="B2779" i="38"/>
  <c r="B2780" i="38"/>
  <c r="B2781" i="38"/>
  <c r="B2782" i="38"/>
  <c r="B2783" i="38"/>
  <c r="B2784" i="38"/>
  <c r="B2785" i="38"/>
  <c r="B2786" i="38"/>
  <c r="B2787" i="38"/>
  <c r="B2788" i="38"/>
  <c r="B2789" i="38"/>
  <c r="B2790" i="38"/>
  <c r="B2791" i="38"/>
  <c r="B2792" i="38"/>
  <c r="B2793" i="38"/>
  <c r="B2794" i="38"/>
  <c r="B2795" i="38"/>
  <c r="B2796" i="38"/>
  <c r="B2797" i="38"/>
  <c r="B2798" i="38"/>
  <c r="B2799" i="38"/>
  <c r="B2800" i="38"/>
  <c r="B2801" i="38"/>
  <c r="B2802" i="38"/>
  <c r="B2803" i="38"/>
  <c r="B2804" i="38"/>
  <c r="B2805" i="38"/>
  <c r="B2806" i="38"/>
  <c r="B2807" i="38"/>
  <c r="B2808" i="38"/>
  <c r="B2809" i="38"/>
  <c r="B2810" i="38"/>
  <c r="B2811" i="38"/>
  <c r="B2812" i="38"/>
  <c r="B2813" i="38"/>
  <c r="B2814" i="38"/>
  <c r="B2815" i="38"/>
  <c r="B2816" i="38"/>
  <c r="B2817" i="38"/>
  <c r="B2818" i="38"/>
  <c r="B2819" i="38"/>
  <c r="B2820" i="38"/>
  <c r="B2821" i="38"/>
  <c r="B2822" i="38"/>
  <c r="B2823" i="38"/>
  <c r="B2824" i="38"/>
  <c r="B2825" i="38"/>
  <c r="B2826" i="38"/>
  <c r="B2827" i="38"/>
  <c r="B2828" i="38"/>
  <c r="B2829" i="38"/>
  <c r="B2830" i="38"/>
  <c r="B2831" i="38"/>
  <c r="B2832" i="38"/>
  <c r="B2833" i="38"/>
  <c r="B2834" i="38"/>
  <c r="B2835" i="38"/>
  <c r="B2836" i="38"/>
  <c r="B2837" i="38"/>
  <c r="B2838" i="38"/>
  <c r="B2839" i="38"/>
  <c r="B2840" i="38"/>
  <c r="B2841" i="38"/>
  <c r="B2842" i="38"/>
  <c r="B2843" i="38"/>
  <c r="B2844" i="38"/>
  <c r="B2845" i="38"/>
  <c r="B2846" i="38"/>
  <c r="B2847" i="38"/>
  <c r="B2848" i="38"/>
  <c r="B2849" i="38"/>
  <c r="B2850" i="38"/>
  <c r="B2851" i="38"/>
  <c r="B2852" i="38"/>
  <c r="B2853" i="38"/>
  <c r="B2854" i="38"/>
  <c r="B2855" i="38"/>
  <c r="B2856" i="38"/>
  <c r="B2857" i="38"/>
  <c r="B2858" i="38"/>
  <c r="B2859" i="38"/>
  <c r="B2860" i="38"/>
  <c r="B2861" i="38"/>
  <c r="B2862" i="38"/>
  <c r="B2863" i="38"/>
  <c r="B2864" i="38"/>
  <c r="B2865" i="38"/>
  <c r="B2866" i="38"/>
  <c r="B2867" i="38"/>
  <c r="B2868" i="38"/>
  <c r="B2869" i="38"/>
  <c r="B2870" i="38"/>
  <c r="B2871" i="38"/>
  <c r="B2872" i="38"/>
  <c r="B2873" i="38"/>
  <c r="B2874" i="38"/>
  <c r="B2875" i="38"/>
  <c r="B2876" i="38"/>
  <c r="B2877" i="38"/>
  <c r="B2878" i="38"/>
  <c r="B2879" i="38"/>
  <c r="B2880" i="38"/>
  <c r="B2881" i="38"/>
  <c r="B2882" i="38"/>
  <c r="B2883" i="38"/>
  <c r="B2884" i="38"/>
  <c r="B2885" i="38"/>
  <c r="B2886" i="38"/>
  <c r="B2887" i="38"/>
  <c r="B2888" i="38"/>
  <c r="B2889" i="38"/>
  <c r="B2890" i="38"/>
  <c r="B2891" i="38"/>
  <c r="B2892" i="38"/>
  <c r="B2893" i="38"/>
  <c r="B2894" i="38"/>
  <c r="B2895" i="38"/>
  <c r="B2896" i="38"/>
  <c r="B2897" i="38"/>
  <c r="B2898" i="38"/>
  <c r="B2899" i="38"/>
  <c r="B2900" i="38"/>
  <c r="B2901" i="38"/>
  <c r="B2902" i="38"/>
  <c r="B2903" i="38"/>
  <c r="B2904" i="38"/>
  <c r="B2905" i="38"/>
  <c r="B2906" i="38"/>
  <c r="B2907" i="38"/>
  <c r="B2908" i="38"/>
  <c r="B2909" i="38"/>
  <c r="B2910" i="38"/>
  <c r="B2911" i="38"/>
  <c r="B2912" i="38"/>
  <c r="B2913" i="38"/>
  <c r="B2914" i="38"/>
  <c r="B2915" i="38"/>
  <c r="B2916" i="38"/>
  <c r="B2917" i="38"/>
  <c r="B2918" i="38"/>
  <c r="B2919" i="38"/>
  <c r="B2920" i="38"/>
  <c r="B2921" i="38"/>
  <c r="B2922" i="38"/>
  <c r="B2923" i="38"/>
  <c r="B2924" i="38"/>
  <c r="B2925" i="38"/>
  <c r="B2926" i="38"/>
  <c r="B3266" i="38"/>
  <c r="B3267" i="38"/>
  <c r="B3243" i="38"/>
  <c r="B3268" i="38"/>
  <c r="B3244" i="38"/>
  <c r="B2927" i="38"/>
  <c r="B2928" i="38"/>
  <c r="B2929" i="38"/>
  <c r="B2930" i="38"/>
  <c r="B2931" i="38"/>
  <c r="B2932" i="38"/>
  <c r="B2933" i="38"/>
  <c r="B2934" i="38"/>
  <c r="B2935" i="38"/>
  <c r="B2936" i="38"/>
  <c r="B2937" i="38"/>
  <c r="B2938" i="38"/>
  <c r="B2939" i="38"/>
  <c r="B2940" i="38"/>
  <c r="B2941" i="38"/>
  <c r="B2942" i="38"/>
  <c r="B2943" i="38"/>
  <c r="B2944" i="38"/>
  <c r="B2945" i="38"/>
  <c r="B2946" i="38"/>
  <c r="B2947" i="38"/>
  <c r="B2948" i="38"/>
  <c r="B2949" i="38"/>
  <c r="B2950" i="38"/>
  <c r="B2951" i="38"/>
  <c r="B2952" i="38"/>
  <c r="B2953" i="38"/>
  <c r="B2954" i="38"/>
  <c r="B2955" i="38"/>
  <c r="B2956" i="38"/>
  <c r="B2957" i="38"/>
  <c r="B2958" i="38"/>
  <c r="B2959" i="38"/>
  <c r="B2960" i="38"/>
  <c r="B2961" i="38"/>
  <c r="B2962" i="38"/>
  <c r="B2963" i="38"/>
  <c r="B2964" i="38"/>
  <c r="B2965" i="38"/>
  <c r="B2966" i="38"/>
  <c r="B2967" i="38"/>
  <c r="B2968" i="38"/>
  <c r="B2969" i="38"/>
  <c r="B2970" i="38"/>
  <c r="B2971" i="38"/>
  <c r="B2972" i="38"/>
  <c r="B2973" i="38"/>
  <c r="B2974" i="38"/>
  <c r="B2975" i="38"/>
  <c r="B2976" i="38"/>
  <c r="B2977" i="38"/>
  <c r="B2978" i="38"/>
  <c r="B2979" i="38"/>
  <c r="B2980" i="38"/>
  <c r="B2981" i="38"/>
  <c r="B2982" i="38"/>
  <c r="B2983" i="38"/>
  <c r="B2984" i="38"/>
  <c r="B2985" i="38"/>
  <c r="B2986" i="38"/>
  <c r="B2987" i="38"/>
  <c r="B2988" i="38"/>
  <c r="B2989" i="38"/>
  <c r="B2990" i="38"/>
  <c r="B2991" i="38"/>
  <c r="B2992" i="38"/>
  <c r="B2993" i="38"/>
  <c r="B2994" i="38"/>
  <c r="B2995" i="38"/>
  <c r="B2996" i="38"/>
  <c r="B2997" i="38"/>
  <c r="B2998" i="38"/>
  <c r="B2999" i="38"/>
  <c r="B3000" i="38"/>
  <c r="B3001" i="38"/>
  <c r="B3002" i="38"/>
  <c r="B3003" i="38"/>
  <c r="B3004" i="38"/>
  <c r="B3005" i="38"/>
  <c r="B3006" i="38"/>
  <c r="B3007" i="38"/>
  <c r="B3008" i="38"/>
  <c r="B3009" i="38"/>
  <c r="B3010" i="38"/>
  <c r="B3011" i="38"/>
  <c r="B3012" i="38"/>
  <c r="B3013" i="38"/>
  <c r="B3014" i="38"/>
  <c r="B3015" i="38"/>
  <c r="B3016" i="38"/>
  <c r="B3017" i="38"/>
  <c r="B3018" i="38"/>
  <c r="B3019" i="38"/>
  <c r="B3020" i="38"/>
  <c r="B3021" i="38"/>
  <c r="B3022" i="38"/>
  <c r="B3023" i="38"/>
  <c r="B3024" i="38"/>
  <c r="B3025" i="38"/>
  <c r="B3026" i="38"/>
  <c r="B3027" i="38"/>
  <c r="B3028" i="38"/>
  <c r="B3029" i="38"/>
  <c r="B3030" i="38"/>
  <c r="B3031" i="38"/>
  <c r="B3032" i="38"/>
  <c r="B3033" i="38"/>
  <c r="B3034" i="38"/>
  <c r="B3035" i="38"/>
  <c r="B3036" i="38"/>
  <c r="B3037" i="38"/>
  <c r="B3038" i="38"/>
  <c r="B3039" i="38"/>
  <c r="B3040" i="38"/>
  <c r="B3041" i="38"/>
  <c r="B3042" i="38"/>
  <c r="B3043" i="38"/>
  <c r="B3044" i="38"/>
  <c r="B3045" i="38"/>
  <c r="B3046" i="38"/>
  <c r="B3047" i="38"/>
  <c r="B3048" i="38"/>
  <c r="B3049" i="38"/>
  <c r="B3050" i="38"/>
  <c r="B3051" i="38"/>
  <c r="B3052" i="38"/>
  <c r="B3053" i="38"/>
  <c r="B3054" i="38"/>
  <c r="B3055" i="38"/>
  <c r="B3056" i="38"/>
  <c r="B3057" i="38"/>
  <c r="B3058" i="38"/>
  <c r="B3059" i="38"/>
  <c r="B3060" i="38"/>
  <c r="B3061" i="38"/>
  <c r="B3062" i="38"/>
  <c r="B3063" i="38"/>
  <c r="B3064" i="38"/>
  <c r="B3065" i="38"/>
  <c r="B3066" i="38"/>
  <c r="B3067" i="38"/>
  <c r="B3068" i="38"/>
  <c r="B3069" i="38"/>
  <c r="B3070" i="38"/>
  <c r="B3071" i="38"/>
  <c r="B3072" i="38"/>
  <c r="B3073" i="38"/>
  <c r="B3074" i="38"/>
  <c r="B3075" i="38"/>
  <c r="B3076" i="38"/>
  <c r="B3077" i="38"/>
  <c r="B3078" i="38"/>
  <c r="B3079" i="38"/>
  <c r="B3080" i="38"/>
  <c r="B3081" i="38"/>
  <c r="B3082" i="38"/>
  <c r="B3083" i="38"/>
  <c r="B3084" i="38"/>
  <c r="B3085" i="38"/>
  <c r="B3086" i="38"/>
  <c r="B3087" i="38"/>
  <c r="B3088" i="38"/>
  <c r="B3089" i="38"/>
  <c r="B3090" i="38"/>
  <c r="B3091" i="38"/>
  <c r="B3092" i="38"/>
  <c r="B3093" i="38"/>
  <c r="B3094" i="38"/>
  <c r="B3095" i="38"/>
  <c r="B3096" i="38"/>
  <c r="B3097" i="38"/>
  <c r="B3098" i="38"/>
  <c r="B3099" i="38"/>
  <c r="B3100" i="38"/>
  <c r="B3101" i="38"/>
  <c r="B3102" i="38"/>
  <c r="B3103" i="38"/>
  <c r="B3104" i="38"/>
  <c r="B3245" i="38"/>
  <c r="B3246" i="38"/>
  <c r="B3247" i="38"/>
  <c r="B3248" i="38"/>
  <c r="B3249" i="38"/>
  <c r="B3250" i="38"/>
  <c r="B3251" i="38"/>
  <c r="B3252" i="38"/>
  <c r="B3253" i="38"/>
  <c r="B3254" i="38"/>
  <c r="B3255" i="38"/>
  <c r="B3256" i="38"/>
  <c r="B3257" i="38"/>
  <c r="B3258" i="38"/>
  <c r="B3259" i="38"/>
  <c r="B3260" i="38"/>
  <c r="C7" i="38"/>
  <c r="C8" i="38" s="1"/>
  <c r="C9" i="38" s="1"/>
  <c r="C10" i="38" s="1"/>
  <c r="C11" i="38" s="1"/>
  <c r="C12" i="38" s="1"/>
  <c r="C13" i="38" s="1"/>
  <c r="C14" i="38" s="1"/>
  <c r="C15" i="38" s="1"/>
  <c r="C16" i="38" s="1"/>
  <c r="C17" i="38" s="1"/>
  <c r="C18" i="38" s="1"/>
  <c r="C19" i="38" s="1"/>
  <c r="C20" i="38" s="1"/>
  <c r="C21" i="38" s="1"/>
  <c r="C22" i="38" s="1"/>
  <c r="C23" i="38" s="1"/>
  <c r="C24" i="38" s="1"/>
  <c r="C25" i="38" s="1"/>
  <c r="C26" i="38" s="1"/>
  <c r="C27" i="38" s="1"/>
  <c r="C28" i="38" s="1"/>
  <c r="C29" i="38" s="1"/>
  <c r="C30" i="38" s="1"/>
  <c r="C31" i="38" s="1"/>
  <c r="C32" i="38" s="1"/>
  <c r="C33" i="38" s="1"/>
  <c r="C34" i="38" s="1"/>
  <c r="C35" i="38" s="1"/>
  <c r="C36" i="38" s="1"/>
  <c r="C37" i="38" s="1"/>
  <c r="C38" i="38" s="1"/>
  <c r="C39" i="38" s="1"/>
  <c r="C40" i="38" s="1"/>
  <c r="C41" i="38" s="1"/>
  <c r="C42" i="38" s="1"/>
  <c r="C43" i="38" s="1"/>
  <c r="C44" i="38" s="1"/>
  <c r="C45" i="38" s="1"/>
  <c r="C46" i="38" s="1"/>
  <c r="C47" i="38" s="1"/>
  <c r="C48" i="38" s="1"/>
  <c r="C49" i="38" s="1"/>
  <c r="C50" i="38" s="1"/>
  <c r="C51" i="38" s="1"/>
  <c r="C52" i="38" s="1"/>
  <c r="C53" i="38" s="1"/>
  <c r="C54" i="38" s="1"/>
  <c r="C55" i="38" s="1"/>
  <c r="C56" i="38" s="1"/>
  <c r="C57" i="38" s="1"/>
  <c r="C58" i="38" s="1"/>
  <c r="C59" i="38" s="1"/>
  <c r="C60" i="38" s="1"/>
  <c r="C61" i="38" s="1"/>
  <c r="C62" i="38" s="1"/>
  <c r="C63" i="38" s="1"/>
  <c r="C64" i="38" s="1"/>
  <c r="C65" i="38" s="1"/>
  <c r="C66" i="38" s="1"/>
  <c r="C67" i="38" s="1"/>
  <c r="C68" i="38" s="1"/>
  <c r="C69" i="38" s="1"/>
  <c r="C70" i="38" s="1"/>
  <c r="C71" i="38" s="1"/>
  <c r="C72" i="38" s="1"/>
  <c r="C73" i="38" s="1"/>
  <c r="C74" i="38" s="1"/>
  <c r="C75" i="38" s="1"/>
  <c r="C76" i="38" s="1"/>
  <c r="C77" i="38" s="1"/>
  <c r="C78" i="38" s="1"/>
  <c r="C79" i="38" s="1"/>
  <c r="C80" i="38" s="1"/>
  <c r="C81" i="38" s="1"/>
  <c r="C82" i="38" s="1"/>
  <c r="C83" i="38" s="1"/>
  <c r="C84" i="38" s="1"/>
  <c r="C85" i="38" s="1"/>
  <c r="C86" i="38" s="1"/>
  <c r="C87" i="38" s="1"/>
  <c r="C88" i="38" s="1"/>
  <c r="C89" i="38" s="1"/>
  <c r="C90" i="38" s="1"/>
  <c r="C91" i="38" s="1"/>
  <c r="C92" i="38" s="1"/>
  <c r="C93" i="38" s="1"/>
  <c r="C94" i="38" s="1"/>
  <c r="C95" i="38" s="1"/>
  <c r="C96" i="38" s="1"/>
  <c r="C97" i="38" s="1"/>
  <c r="C98" i="38" s="1"/>
  <c r="C99" i="38" s="1"/>
  <c r="C100" i="38" s="1"/>
  <c r="C101" i="38" s="1"/>
  <c r="C102" i="38" s="1"/>
  <c r="C103" i="38" s="1"/>
  <c r="C104" i="38" s="1"/>
  <c r="C105" i="38" s="1"/>
  <c r="C106" i="38" s="1"/>
  <c r="C107" i="38" s="1"/>
  <c r="C108" i="38" s="1"/>
  <c r="C109" i="38" s="1"/>
  <c r="C110" i="38" s="1"/>
  <c r="C111" i="38" s="1"/>
  <c r="C112" i="38" s="1"/>
  <c r="C113" i="38" s="1"/>
  <c r="C114" i="38" s="1"/>
  <c r="C115" i="38" s="1"/>
  <c r="C116" i="38" s="1"/>
  <c r="C117" i="38" s="1"/>
  <c r="C118" i="38" s="1"/>
  <c r="C119" i="38" s="1"/>
  <c r="C120" i="38" s="1"/>
  <c r="C121" i="38" s="1"/>
  <c r="C122" i="38" s="1"/>
  <c r="C123" i="38" s="1"/>
  <c r="C124" i="38" s="1"/>
  <c r="C125" i="38" s="1"/>
  <c r="C126" i="38" s="1"/>
  <c r="C127" i="38" s="1"/>
  <c r="C128" i="38" s="1"/>
  <c r="C129" i="38" s="1"/>
  <c r="C130" i="38" s="1"/>
  <c r="C131" i="38" s="1"/>
  <c r="C132" i="38" s="1"/>
  <c r="C133" i="38" s="1"/>
  <c r="C134" i="38" s="1"/>
  <c r="C135" i="38" s="1"/>
  <c r="C136" i="38" s="1"/>
  <c r="C137" i="38" s="1"/>
  <c r="C138" i="38" s="1"/>
  <c r="C139" i="38" s="1"/>
  <c r="C140" i="38" s="1"/>
  <c r="C141" i="38" s="1"/>
  <c r="C142" i="38" s="1"/>
  <c r="C143" i="38" s="1"/>
  <c r="C144" i="38" s="1"/>
  <c r="C145" i="38" s="1"/>
  <c r="C146" i="38" s="1"/>
  <c r="C147" i="38" s="1"/>
  <c r="C148" i="38" s="1"/>
  <c r="C149" i="38" s="1"/>
  <c r="C150" i="38" s="1"/>
  <c r="C151" i="38" s="1"/>
  <c r="C152" i="38" s="1"/>
  <c r="C153" i="38" s="1"/>
  <c r="C154" i="38" s="1"/>
  <c r="C155" i="38" s="1"/>
  <c r="C156" i="38" s="1"/>
  <c r="C157" i="38" s="1"/>
  <c r="C158" i="38" s="1"/>
  <c r="C159" i="38" s="1"/>
  <c r="C160" i="38" s="1"/>
  <c r="C161" i="38" s="1"/>
  <c r="C162" i="38" s="1"/>
  <c r="C163" i="38" s="1"/>
  <c r="C164" i="38" s="1"/>
  <c r="C165" i="38" s="1"/>
  <c r="C166" i="38" s="1"/>
  <c r="C167" i="38" s="1"/>
  <c r="C168" i="38" s="1"/>
  <c r="C169" i="38" s="1"/>
  <c r="C170" i="38" s="1"/>
  <c r="C171" i="38" s="1"/>
  <c r="C172" i="38" s="1"/>
  <c r="C173" i="38" s="1"/>
  <c r="C174" i="38" s="1"/>
  <c r="C175" i="38" s="1"/>
  <c r="C176" i="38" s="1"/>
  <c r="C177" i="38" s="1"/>
  <c r="C178" i="38" s="1"/>
  <c r="C179" i="38" s="1"/>
  <c r="C180" i="38" s="1"/>
  <c r="C181" i="38" s="1"/>
  <c r="C182" i="38" s="1"/>
  <c r="C183" i="38" s="1"/>
  <c r="C184" i="38" s="1"/>
  <c r="C185" i="38" s="1"/>
  <c r="C186" i="38" s="1"/>
  <c r="C187" i="38" s="1"/>
  <c r="C188" i="38" s="1"/>
  <c r="C189" i="38" s="1"/>
  <c r="C190" i="38" s="1"/>
  <c r="C191" i="38" s="1"/>
  <c r="C192" i="38" s="1"/>
  <c r="C193" i="38" s="1"/>
  <c r="C194" i="38" s="1"/>
  <c r="C195" i="38" s="1"/>
  <c r="C196" i="38" s="1"/>
  <c r="C197" i="38" s="1"/>
  <c r="C198" i="38" s="1"/>
  <c r="C199" i="38" s="1"/>
  <c r="C200" i="38" s="1"/>
  <c r="C201" i="38" s="1"/>
  <c r="C202" i="38" s="1"/>
  <c r="C203" i="38" s="1"/>
  <c r="C204" i="38" s="1"/>
  <c r="C205" i="38" s="1"/>
  <c r="C206" i="38" s="1"/>
  <c r="C207" i="38" s="1"/>
  <c r="C208" i="38" s="1"/>
  <c r="C209" i="38" s="1"/>
  <c r="C210" i="38" s="1"/>
  <c r="C211" i="38" s="1"/>
  <c r="C212" i="38" s="1"/>
  <c r="C213" i="38" s="1"/>
  <c r="C214" i="38" s="1"/>
  <c r="C215" i="38" s="1"/>
  <c r="C216" i="38" s="1"/>
  <c r="C217" i="38" s="1"/>
  <c r="C218" i="38" s="1"/>
  <c r="C219" i="38" s="1"/>
  <c r="C220" i="38" s="1"/>
  <c r="C221" i="38" s="1"/>
  <c r="C222" i="38" s="1"/>
  <c r="C223" i="38" s="1"/>
  <c r="C224" i="38" s="1"/>
  <c r="C225" i="38" s="1"/>
  <c r="C226" i="38" s="1"/>
  <c r="C227" i="38" s="1"/>
  <c r="C228" i="38" s="1"/>
  <c r="C229" i="38" s="1"/>
  <c r="C230" i="38" s="1"/>
  <c r="C231" i="38" s="1"/>
  <c r="C232" i="38" s="1"/>
  <c r="C233" i="38" s="1"/>
  <c r="C234" i="38" s="1"/>
  <c r="C235" i="38" s="1"/>
  <c r="C236" i="38" s="1"/>
  <c r="C237" i="38" s="1"/>
  <c r="C238" i="38" s="1"/>
  <c r="C239" i="38" s="1"/>
  <c r="C240" i="38" s="1"/>
  <c r="C241" i="38" s="1"/>
  <c r="C242" i="38" s="1"/>
  <c r="C243" i="38" s="1"/>
  <c r="C244" i="38" s="1"/>
  <c r="C245" i="38" s="1"/>
  <c r="C246" i="38" s="1"/>
  <c r="C247" i="38" s="1"/>
  <c r="C248" i="38" s="1"/>
  <c r="C249" i="38" s="1"/>
  <c r="C250" i="38" s="1"/>
  <c r="C251" i="38" s="1"/>
  <c r="C252" i="38" s="1"/>
  <c r="C253" i="38" s="1"/>
  <c r="C254" i="38" s="1"/>
  <c r="C255" i="38" s="1"/>
  <c r="C256" i="38" s="1"/>
  <c r="C257" i="38" s="1"/>
  <c r="C258" i="38" s="1"/>
  <c r="C259" i="38" s="1"/>
  <c r="C260" i="38" s="1"/>
  <c r="C261" i="38" s="1"/>
  <c r="C262" i="38" s="1"/>
  <c r="C263" i="38" s="1"/>
  <c r="C264" i="38" s="1"/>
  <c r="C265" i="38" s="1"/>
  <c r="C266" i="38" s="1"/>
  <c r="C267" i="38" s="1"/>
  <c r="C268" i="38" s="1"/>
  <c r="C269" i="38" s="1"/>
  <c r="C270" i="38" s="1"/>
  <c r="C271" i="38" s="1"/>
  <c r="C272" i="38" s="1"/>
  <c r="C273" i="38" s="1"/>
  <c r="C274" i="38" s="1"/>
  <c r="C275" i="38" s="1"/>
  <c r="C276" i="38" s="1"/>
  <c r="C277" i="38" s="1"/>
  <c r="C278" i="38" s="1"/>
  <c r="C279" i="38" s="1"/>
  <c r="C280" i="38" s="1"/>
  <c r="C281" i="38" s="1"/>
  <c r="C282" i="38" s="1"/>
  <c r="C283" i="38" s="1"/>
  <c r="C284" i="38" s="1"/>
  <c r="C285" i="38" s="1"/>
  <c r="C286" i="38" s="1"/>
  <c r="C287" i="38" s="1"/>
  <c r="C288" i="38" s="1"/>
  <c r="C289" i="38" s="1"/>
  <c r="C290" i="38" s="1"/>
  <c r="C291" i="38" s="1"/>
  <c r="C292" i="38" s="1"/>
  <c r="C293" i="38" s="1"/>
  <c r="C294" i="38" s="1"/>
  <c r="C295" i="38" s="1"/>
  <c r="C296" i="38" s="1"/>
  <c r="C297" i="38" s="1"/>
  <c r="C298" i="38" s="1"/>
  <c r="C299" i="38" s="1"/>
  <c r="C300" i="38" s="1"/>
  <c r="C301" i="38" s="1"/>
  <c r="C302" i="38" s="1"/>
  <c r="C303" i="38" s="1"/>
  <c r="C304" i="38" s="1"/>
  <c r="C305" i="38" s="1"/>
  <c r="C306" i="38" s="1"/>
  <c r="C307" i="38" s="1"/>
  <c r="C308" i="38" s="1"/>
  <c r="C309" i="38" s="1"/>
  <c r="C310" i="38" s="1"/>
  <c r="C311" i="38" s="1"/>
  <c r="C312" i="38" s="1"/>
  <c r="C313" i="38" s="1"/>
  <c r="C314" i="38" s="1"/>
  <c r="C315" i="38" s="1"/>
  <c r="C316" i="38" s="1"/>
  <c r="C317" i="38" s="1"/>
  <c r="C318" i="38" s="1"/>
  <c r="C319" i="38" s="1"/>
  <c r="C320" i="38" s="1"/>
  <c r="C321" i="38" s="1"/>
  <c r="C322" i="38" s="1"/>
  <c r="C323" i="38" s="1"/>
  <c r="C324" i="38" s="1"/>
  <c r="C325" i="38" s="1"/>
  <c r="C326" i="38" s="1"/>
  <c r="C327" i="38" s="1"/>
  <c r="C328" i="38" s="1"/>
  <c r="C329" i="38" s="1"/>
  <c r="C330" i="38" s="1"/>
  <c r="C331" i="38" s="1"/>
  <c r="C332" i="38" s="1"/>
  <c r="C333" i="38" s="1"/>
  <c r="C334" i="38" s="1"/>
  <c r="C335" i="38" s="1"/>
  <c r="C336" i="38" s="1"/>
  <c r="C337" i="38" s="1"/>
  <c r="C338" i="38" s="1"/>
  <c r="C339" i="38" s="1"/>
  <c r="C340" i="38" s="1"/>
  <c r="C341" i="38" s="1"/>
  <c r="C342" i="38" s="1"/>
  <c r="C343" i="38" s="1"/>
  <c r="C344" i="38" s="1"/>
  <c r="C345" i="38" s="1"/>
  <c r="C346" i="38" s="1"/>
  <c r="C347" i="38" s="1"/>
  <c r="C348" i="38" s="1"/>
  <c r="C349" i="38" s="1"/>
  <c r="C350" i="38" s="1"/>
  <c r="C351" i="38" s="1"/>
  <c r="C352" i="38" s="1"/>
  <c r="C353" i="38" s="1"/>
  <c r="C354" i="38" s="1"/>
  <c r="C355" i="38" s="1"/>
  <c r="C356" i="38" s="1"/>
  <c r="C357" i="38" s="1"/>
  <c r="C358" i="38" s="1"/>
  <c r="C359" i="38" s="1"/>
  <c r="C360" i="38" s="1"/>
  <c r="C361" i="38" s="1"/>
  <c r="C362" i="38" s="1"/>
  <c r="C363" i="38" s="1"/>
  <c r="C364" i="38" s="1"/>
  <c r="C365" i="38" s="1"/>
  <c r="C366" i="38" s="1"/>
  <c r="C367" i="38" s="1"/>
  <c r="C368" i="38" s="1"/>
  <c r="C369" i="38" s="1"/>
  <c r="C370" i="38" s="1"/>
  <c r="C371" i="38" s="1"/>
  <c r="C372" i="38" s="1"/>
  <c r="C373" i="38" s="1"/>
  <c r="C374" i="38" s="1"/>
  <c r="C375" i="38" s="1"/>
  <c r="C376" i="38" s="1"/>
  <c r="C377" i="38" s="1"/>
  <c r="C378" i="38" s="1"/>
  <c r="C379" i="38" s="1"/>
  <c r="C380" i="38" s="1"/>
  <c r="C381" i="38" s="1"/>
  <c r="C382" i="38" s="1"/>
  <c r="C383" i="38" s="1"/>
  <c r="C384" i="38" s="1"/>
  <c r="C385" i="38" s="1"/>
  <c r="C386" i="38" s="1"/>
  <c r="C387" i="38" s="1"/>
  <c r="C388" i="38" s="1"/>
  <c r="C389" i="38" s="1"/>
  <c r="C390" i="38" s="1"/>
  <c r="C391" i="38" s="1"/>
  <c r="C392" i="38" s="1"/>
  <c r="C393" i="38" s="1"/>
  <c r="C394" i="38" s="1"/>
  <c r="C395" i="38" s="1"/>
  <c r="C396" i="38" s="1"/>
  <c r="C397" i="38" s="1"/>
  <c r="C398" i="38" s="1"/>
  <c r="C399" i="38" s="1"/>
  <c r="C400" i="38" s="1"/>
  <c r="C401" i="38" s="1"/>
  <c r="C402" i="38" s="1"/>
  <c r="C403" i="38" s="1"/>
  <c r="C404" i="38" s="1"/>
  <c r="C405" i="38" s="1"/>
  <c r="C406" i="38" s="1"/>
  <c r="C407" i="38" s="1"/>
  <c r="C408" i="38" s="1"/>
  <c r="C409" i="38" s="1"/>
  <c r="C410" i="38" s="1"/>
  <c r="C411" i="38" s="1"/>
  <c r="C412" i="38" s="1"/>
  <c r="C413" i="38" s="1"/>
  <c r="C414" i="38" s="1"/>
  <c r="C415" i="38" s="1"/>
  <c r="C416" i="38" s="1"/>
  <c r="C417" i="38" s="1"/>
  <c r="C418" i="38" s="1"/>
  <c r="C419" i="38" s="1"/>
  <c r="C420" i="38" s="1"/>
  <c r="C421" i="38" s="1"/>
  <c r="C422" i="38" s="1"/>
  <c r="C423" i="38" s="1"/>
  <c r="C424" i="38" s="1"/>
  <c r="C425" i="38" s="1"/>
  <c r="C426" i="38" s="1"/>
  <c r="C427" i="38" s="1"/>
  <c r="C428" i="38" s="1"/>
  <c r="C429" i="38" s="1"/>
  <c r="C430" i="38" s="1"/>
  <c r="C431" i="38" s="1"/>
  <c r="C432" i="38" s="1"/>
  <c r="C433" i="38" s="1"/>
  <c r="C434" i="38" s="1"/>
  <c r="C435" i="38" s="1"/>
  <c r="C436" i="38" s="1"/>
  <c r="C437" i="38" s="1"/>
  <c r="C438" i="38" s="1"/>
  <c r="C439" i="38" s="1"/>
  <c r="C440" i="38" s="1"/>
  <c r="C441" i="38" s="1"/>
  <c r="C442" i="38" s="1"/>
  <c r="C443" i="38" s="1"/>
  <c r="C444" i="38" s="1"/>
  <c r="C445" i="38" s="1"/>
  <c r="C446" i="38" s="1"/>
  <c r="C447" i="38" s="1"/>
  <c r="C448" i="38" s="1"/>
  <c r="C449" i="38" s="1"/>
  <c r="C450" i="38" s="1"/>
  <c r="C451" i="38" s="1"/>
  <c r="C452" i="38" s="1"/>
  <c r="C453" i="38" s="1"/>
  <c r="C454" i="38" s="1"/>
  <c r="C455" i="38" s="1"/>
  <c r="C456" i="38" s="1"/>
  <c r="C457" i="38" s="1"/>
  <c r="C458" i="38" s="1"/>
  <c r="C459" i="38" s="1"/>
  <c r="C460" i="38" s="1"/>
  <c r="C461" i="38" s="1"/>
  <c r="C462" i="38" s="1"/>
  <c r="C463" i="38" s="1"/>
  <c r="C464" i="38" s="1"/>
  <c r="C465" i="38" s="1"/>
  <c r="C466" i="38" s="1"/>
  <c r="C467" i="38" s="1"/>
  <c r="C468" i="38" s="1"/>
  <c r="C469" i="38" s="1"/>
  <c r="C470" i="38" s="1"/>
  <c r="C471" i="38" s="1"/>
  <c r="C472" i="38" s="1"/>
  <c r="C473" i="38" s="1"/>
  <c r="C474" i="38" s="1"/>
  <c r="C475" i="38" s="1"/>
  <c r="C476" i="38" s="1"/>
  <c r="C477" i="38" s="1"/>
  <c r="C478" i="38" s="1"/>
  <c r="C479" i="38" s="1"/>
  <c r="C480" i="38" s="1"/>
  <c r="C481" i="38" s="1"/>
  <c r="C482" i="38" s="1"/>
  <c r="C483" i="38" s="1"/>
  <c r="C484" i="38" s="1"/>
  <c r="C485" i="38" s="1"/>
  <c r="C486" i="38" s="1"/>
  <c r="C487" i="38" s="1"/>
  <c r="C488" i="38" s="1"/>
  <c r="C489" i="38" s="1"/>
  <c r="C490" i="38" s="1"/>
  <c r="C491" i="38" s="1"/>
  <c r="C492" i="38" s="1"/>
  <c r="C493" i="38" s="1"/>
  <c r="C494" i="38" s="1"/>
  <c r="C495" i="38" s="1"/>
  <c r="C496" i="38" s="1"/>
  <c r="C497" i="38" s="1"/>
  <c r="C498" i="38" s="1"/>
  <c r="C499" i="38" s="1"/>
  <c r="C500" i="38" s="1"/>
  <c r="C501" i="38" s="1"/>
  <c r="C502" i="38" s="1"/>
  <c r="C503" i="38" s="1"/>
  <c r="C504" i="38" s="1"/>
  <c r="C505" i="38" s="1"/>
  <c r="C506" i="38" s="1"/>
  <c r="C507" i="38" s="1"/>
  <c r="C508" i="38" s="1"/>
  <c r="C509" i="38" s="1"/>
  <c r="C510" i="38" s="1"/>
  <c r="C511" i="38" s="1"/>
  <c r="C512" i="38" s="1"/>
  <c r="C513" i="38" s="1"/>
  <c r="C514" i="38" s="1"/>
  <c r="C515" i="38" s="1"/>
  <c r="C516" i="38" s="1"/>
  <c r="C517" i="38" s="1"/>
  <c r="C518" i="38" s="1"/>
  <c r="C519" i="38" s="1"/>
  <c r="C520" i="38" s="1"/>
  <c r="C521" i="38" s="1"/>
  <c r="C522" i="38" s="1"/>
  <c r="C523" i="38" s="1"/>
  <c r="C524" i="38" s="1"/>
  <c r="C525" i="38" s="1"/>
  <c r="C526" i="38" s="1"/>
  <c r="C527" i="38" s="1"/>
  <c r="C528" i="38" s="1"/>
  <c r="C529" i="38" s="1"/>
  <c r="C530" i="38" s="1"/>
  <c r="C531" i="38" s="1"/>
  <c r="C532" i="38" s="1"/>
  <c r="C533" i="38" s="1"/>
  <c r="C534" i="38" s="1"/>
  <c r="C535" i="38" s="1"/>
  <c r="C536" i="38" s="1"/>
  <c r="C537" i="38" s="1"/>
  <c r="C538" i="38" s="1"/>
  <c r="C539" i="38" s="1"/>
  <c r="C540" i="38" s="1"/>
  <c r="C541" i="38" s="1"/>
  <c r="C542" i="38" s="1"/>
  <c r="C543" i="38" s="1"/>
  <c r="C544" i="38" s="1"/>
  <c r="C545" i="38" s="1"/>
  <c r="C546" i="38" s="1"/>
  <c r="C547" i="38" s="1"/>
  <c r="C548" i="38" s="1"/>
  <c r="C549" i="38" s="1"/>
  <c r="C550" i="38" s="1"/>
  <c r="C551" i="38" s="1"/>
  <c r="C552" i="38" s="1"/>
  <c r="C553" i="38" s="1"/>
  <c r="C554" i="38" s="1"/>
  <c r="C555" i="38" s="1"/>
  <c r="C556" i="38" s="1"/>
  <c r="C557" i="38" s="1"/>
  <c r="C558" i="38" s="1"/>
  <c r="C559" i="38" s="1"/>
  <c r="C560" i="38" s="1"/>
  <c r="C561" i="38" s="1"/>
  <c r="C562" i="38" s="1"/>
  <c r="C563" i="38" s="1"/>
  <c r="C564" i="38" s="1"/>
  <c r="C565" i="38" s="1"/>
  <c r="C566" i="38" s="1"/>
  <c r="C567" i="38" s="1"/>
  <c r="C568" i="38" s="1"/>
  <c r="C569" i="38" s="1"/>
  <c r="C570" i="38" s="1"/>
  <c r="B6" i="38"/>
  <c r="AB38" i="32" l="1"/>
  <c r="AC37" i="32"/>
  <c r="Z37" i="32" s="1"/>
  <c r="AB39" i="32" l="1"/>
  <c r="AC38" i="32"/>
  <c r="Z38" i="32" s="1"/>
  <c r="AB40" i="32" l="1"/>
  <c r="AC39" i="32"/>
  <c r="Z39" i="32" s="1"/>
  <c r="B16" i="28"/>
  <c r="AB41" i="32" l="1"/>
  <c r="AC40" i="32"/>
  <c r="Z40" i="32" s="1"/>
  <c r="AB42" i="32" l="1"/>
  <c r="AC41" i="32"/>
  <c r="Z41" i="32" s="1"/>
  <c r="B19" i="39"/>
  <c r="B20" i="39" s="1"/>
  <c r="C8" i="1" s="1"/>
  <c r="C16" i="28"/>
  <c r="C16" i="39"/>
  <c r="D16" i="39"/>
  <c r="E16" i="39"/>
  <c r="B16" i="39"/>
  <c r="C7" i="39"/>
  <c r="D7" i="39"/>
  <c r="E7" i="39"/>
  <c r="C8" i="39"/>
  <c r="C10" i="39" s="1"/>
  <c r="C20" i="39" s="1"/>
  <c r="D8" i="39"/>
  <c r="D15" i="39" s="1"/>
  <c r="E8" i="39"/>
  <c r="E15" i="39" s="1"/>
  <c r="C9" i="39"/>
  <c r="D9" i="39"/>
  <c r="E9" i="39"/>
  <c r="B9" i="39"/>
  <c r="B8" i="39"/>
  <c r="B7" i="39"/>
  <c r="C15" i="39"/>
  <c r="B10" i="39"/>
  <c r="AB43" i="32" l="1"/>
  <c r="AC42" i="32"/>
  <c r="Z42" i="32" s="1"/>
  <c r="D10" i="39"/>
  <c r="D20" i="39" s="1"/>
  <c r="E10" i="39"/>
  <c r="E20" i="39" s="1"/>
  <c r="AB44" i="32" l="1"/>
  <c r="AC43" i="32"/>
  <c r="Z43" i="32" s="1"/>
  <c r="A23" i="35"/>
  <c r="C8" i="35"/>
  <c r="H2" i="33"/>
  <c r="I2" i="33"/>
  <c r="J2" i="33"/>
  <c r="K2" i="33"/>
  <c r="G2" i="33"/>
  <c r="Q4" i="31" l="1"/>
  <c r="AB45" i="32"/>
  <c r="AC44" i="32"/>
  <c r="Z44" i="32" s="1"/>
  <c r="C12" i="35"/>
  <c r="AB46" i="32" l="1"/>
  <c r="AC45" i="32"/>
  <c r="Z45" i="32" s="1"/>
  <c r="C23" i="35"/>
  <c r="AB47" i="32" l="1"/>
  <c r="AC46" i="32"/>
  <c r="Z46" i="32" s="1"/>
  <c r="AB48" i="32" l="1"/>
  <c r="AC47" i="32"/>
  <c r="Z47" i="32" s="1"/>
  <c r="C35" i="35"/>
  <c r="AB49" i="32" l="1"/>
  <c r="AC48" i="32"/>
  <c r="Z48" i="32" s="1"/>
  <c r="H4" i="32"/>
  <c r="L4" i="32"/>
  <c r="G4" i="32"/>
  <c r="AB50" i="32" l="1"/>
  <c r="AC49" i="32"/>
  <c r="Z49" i="32" s="1"/>
  <c r="B19" i="1"/>
  <c r="N4" i="31"/>
  <c r="I4" i="31"/>
  <c r="F2" i="30"/>
  <c r="AB51" i="32" l="1"/>
  <c r="AC50" i="32"/>
  <c r="Z50" i="32" s="1"/>
  <c r="P4" i="31"/>
  <c r="S4" i="31" s="1"/>
  <c r="AB52" i="32" l="1"/>
  <c r="AC51" i="32"/>
  <c r="Z51" i="32" s="1"/>
  <c r="Q4" i="27"/>
  <c r="P4" i="27"/>
  <c r="O4" i="27"/>
  <c r="N4" i="27"/>
  <c r="M4" i="27"/>
  <c r="L4" i="27"/>
  <c r="C17" i="28"/>
  <c r="B17" i="28"/>
  <c r="B8" i="1" s="1"/>
  <c r="B13" i="28"/>
  <c r="AB53" i="32" l="1"/>
  <c r="AC52" i="32"/>
  <c r="Z52" i="32" s="1"/>
  <c r="O27" i="25"/>
  <c r="N27" i="25"/>
  <c r="L27" i="25"/>
  <c r="J27" i="25"/>
  <c r="I27" i="25"/>
  <c r="G27" i="25"/>
  <c r="E27" i="25"/>
  <c r="D27" i="25"/>
  <c r="C27" i="25"/>
  <c r="B27" i="25"/>
  <c r="O17" i="25"/>
  <c r="N17" i="25"/>
  <c r="M17" i="25"/>
  <c r="L17" i="25"/>
  <c r="J17" i="25"/>
  <c r="I17" i="25"/>
  <c r="H17" i="25"/>
  <c r="G17" i="25"/>
  <c r="C17" i="25"/>
  <c r="D17" i="25"/>
  <c r="E17" i="25"/>
  <c r="B17" i="25"/>
  <c r="E10" i="25"/>
  <c r="D10" i="25"/>
  <c r="C10" i="25"/>
  <c r="B10" i="25"/>
  <c r="J10" i="25"/>
  <c r="I10" i="25"/>
  <c r="H10" i="25"/>
  <c r="G10" i="25"/>
  <c r="M10" i="25"/>
  <c r="N10" i="25"/>
  <c r="O10" i="25"/>
  <c r="L10" i="25"/>
  <c r="U26" i="25"/>
  <c r="T26" i="25"/>
  <c r="S26" i="25"/>
  <c r="R26" i="25"/>
  <c r="U25" i="25"/>
  <c r="T25" i="25"/>
  <c r="S25" i="25"/>
  <c r="R25" i="25"/>
  <c r="U24" i="25"/>
  <c r="T24" i="25"/>
  <c r="S24" i="25"/>
  <c r="R24" i="25"/>
  <c r="U23" i="25"/>
  <c r="T23" i="25"/>
  <c r="S23" i="25"/>
  <c r="R23" i="25"/>
  <c r="U22" i="25"/>
  <c r="T22" i="25"/>
  <c r="S22" i="25"/>
  <c r="R22" i="25"/>
  <c r="U21" i="25"/>
  <c r="T21" i="25"/>
  <c r="S21" i="25"/>
  <c r="R21" i="25"/>
  <c r="U16" i="25"/>
  <c r="E25" i="26" s="1"/>
  <c r="T16" i="25"/>
  <c r="D25" i="26" s="1"/>
  <c r="S16" i="25"/>
  <c r="C25" i="26" s="1"/>
  <c r="R16" i="25"/>
  <c r="B25" i="26" s="1"/>
  <c r="U15" i="25"/>
  <c r="E24" i="26" s="1"/>
  <c r="T15" i="25"/>
  <c r="D24" i="26" s="1"/>
  <c r="S15" i="25"/>
  <c r="C24" i="26" s="1"/>
  <c r="R15" i="25"/>
  <c r="B24" i="26" s="1"/>
  <c r="U14" i="25"/>
  <c r="E23" i="26" s="1"/>
  <c r="E26" i="26" s="1"/>
  <c r="T14" i="25"/>
  <c r="D23" i="26" s="1"/>
  <c r="S14" i="25"/>
  <c r="C23" i="26" s="1"/>
  <c r="R14" i="25"/>
  <c r="B23" i="26" s="1"/>
  <c r="U9" i="25"/>
  <c r="E18" i="26" s="1"/>
  <c r="T9" i="25"/>
  <c r="D18" i="26" s="1"/>
  <c r="S9" i="25"/>
  <c r="C18" i="26" s="1"/>
  <c r="R9" i="25"/>
  <c r="B18" i="26" s="1"/>
  <c r="U8" i="25"/>
  <c r="E17" i="26" s="1"/>
  <c r="T8" i="25"/>
  <c r="D17" i="26" s="1"/>
  <c r="S8" i="25"/>
  <c r="C17" i="26" s="1"/>
  <c r="U7" i="25"/>
  <c r="E16" i="26" s="1"/>
  <c r="T7" i="25"/>
  <c r="D16" i="26" s="1"/>
  <c r="S7" i="25"/>
  <c r="C16" i="26" s="1"/>
  <c r="R7" i="25"/>
  <c r="B16" i="26" s="1"/>
  <c r="U6" i="25"/>
  <c r="E15" i="26" s="1"/>
  <c r="T6" i="25"/>
  <c r="D15" i="26" s="1"/>
  <c r="S6" i="25"/>
  <c r="C15" i="26" s="1"/>
  <c r="R6" i="25"/>
  <c r="B15" i="26" s="1"/>
  <c r="U5" i="25"/>
  <c r="D14" i="26"/>
  <c r="S5" i="25"/>
  <c r="R5" i="25"/>
  <c r="B14" i="26" s="1"/>
  <c r="Q4" i="3"/>
  <c r="P4" i="3"/>
  <c r="O4" i="3"/>
  <c r="N4" i="3"/>
  <c r="L4" i="3"/>
  <c r="AB54" i="32" l="1"/>
  <c r="AC53" i="32"/>
  <c r="Z53" i="32" s="1"/>
  <c r="C26" i="26"/>
  <c r="D26" i="26"/>
  <c r="B26" i="26"/>
  <c r="B19" i="26"/>
  <c r="S10" i="25"/>
  <c r="S11" i="25" s="1"/>
  <c r="C14" i="26"/>
  <c r="C19" i="26" s="1"/>
  <c r="S27" i="25"/>
  <c r="D19" i="26"/>
  <c r="U10" i="25"/>
  <c r="U11" i="25" s="1"/>
  <c r="E14" i="26"/>
  <c r="E19" i="26" s="1"/>
  <c r="E30" i="26" s="1"/>
  <c r="E31" i="26" s="1"/>
  <c r="T10" i="25"/>
  <c r="T11" i="25" s="1"/>
  <c r="R10" i="25"/>
  <c r="R11" i="25" s="1"/>
  <c r="T27" i="25"/>
  <c r="U27" i="25"/>
  <c r="R27" i="25"/>
  <c r="U17" i="25"/>
  <c r="R17" i="25"/>
  <c r="S17" i="25"/>
  <c r="T17" i="25"/>
  <c r="D30" i="26" l="1"/>
  <c r="D31" i="26" s="1"/>
  <c r="C30" i="26"/>
  <c r="C31" i="26" s="1"/>
  <c r="AB55" i="32"/>
  <c r="AC54" i="32"/>
  <c r="Z54" i="32" s="1"/>
  <c r="B30" i="26"/>
  <c r="B31" i="26" s="1"/>
  <c r="B12" i="1"/>
  <c r="AB56" i="32" l="1"/>
  <c r="AC55" i="32"/>
  <c r="Z55" i="32" s="1"/>
  <c r="D12" i="1"/>
  <c r="AB57" i="32" l="1"/>
  <c r="AC56" i="32"/>
  <c r="Z56" i="32" s="1"/>
  <c r="D19" i="24"/>
  <c r="C19" i="24"/>
  <c r="B19" i="24"/>
  <c r="D18" i="24"/>
  <c r="D17" i="24"/>
  <c r="D16" i="24"/>
  <c r="AB58" i="32" l="1"/>
  <c r="AC57" i="32"/>
  <c r="Z57" i="32" s="1"/>
  <c r="C12" i="1"/>
  <c r="E8" i="1"/>
  <c r="D17" i="1" s="1"/>
  <c r="AB59" i="32" l="1"/>
  <c r="AC58" i="32"/>
  <c r="Z58" i="32" s="1"/>
  <c r="D18" i="1"/>
  <c r="E12" i="1"/>
  <c r="AB60" i="32" l="1"/>
  <c r="AC59" i="32"/>
  <c r="Z59" i="32" s="1"/>
  <c r="E19" i="1"/>
  <c r="F17" i="1"/>
  <c r="D8" i="24"/>
  <c r="E8" i="24" s="1"/>
  <c r="E12" i="24" s="1"/>
  <c r="D16" i="1"/>
  <c r="AB61" i="32" l="1"/>
  <c r="AC60" i="32"/>
  <c r="Z60" i="32" s="1"/>
  <c r="F18" i="1"/>
  <c r="F19" i="1" s="1"/>
  <c r="C19" i="1"/>
  <c r="D19" i="1"/>
  <c r="AB62" i="32" l="1"/>
  <c r="AC61" i="32"/>
  <c r="Z61" i="32" s="1"/>
  <c r="E21" i="21"/>
  <c r="C21" i="21"/>
  <c r="D21" i="21"/>
  <c r="B21" i="21"/>
  <c r="AF5" i="21"/>
  <c r="AG5" i="21"/>
  <c r="AH5" i="21"/>
  <c r="AI5" i="21"/>
  <c r="AF6" i="21"/>
  <c r="AG6" i="21"/>
  <c r="AH6" i="21"/>
  <c r="AI6" i="21"/>
  <c r="AF7" i="21"/>
  <c r="AG7" i="21"/>
  <c r="AH7" i="21"/>
  <c r="AI7" i="21"/>
  <c r="AF8" i="21"/>
  <c r="AG8" i="21"/>
  <c r="AH8" i="21"/>
  <c r="AI8" i="21"/>
  <c r="AF9" i="21"/>
  <c r="AG9" i="21"/>
  <c r="AH9" i="21"/>
  <c r="AI9" i="21"/>
  <c r="AF4" i="21"/>
  <c r="AG4" i="21"/>
  <c r="AH4" i="21"/>
  <c r="AI4" i="21"/>
  <c r="Z5" i="21"/>
  <c r="AA5" i="21"/>
  <c r="AB5" i="21"/>
  <c r="AC5" i="21"/>
  <c r="Z6" i="21"/>
  <c r="AA6" i="21"/>
  <c r="AB6" i="21"/>
  <c r="AC6" i="21"/>
  <c r="Z7" i="21"/>
  <c r="AA7" i="21"/>
  <c r="AB7" i="21"/>
  <c r="AC7" i="21"/>
  <c r="Z8" i="21"/>
  <c r="AA8" i="21"/>
  <c r="AB8" i="21"/>
  <c r="AC8" i="21"/>
  <c r="Z9" i="21"/>
  <c r="AA9" i="21"/>
  <c r="AB9" i="21"/>
  <c r="AC9" i="21"/>
  <c r="AA4" i="21"/>
  <c r="AB4" i="21"/>
  <c r="AC4" i="21"/>
  <c r="Z4" i="21"/>
  <c r="W10" i="21"/>
  <c r="V10" i="21"/>
  <c r="U10" i="21"/>
  <c r="T10" i="21"/>
  <c r="C10" i="21"/>
  <c r="D10" i="21"/>
  <c r="E10" i="21"/>
  <c r="I10" i="21"/>
  <c r="J10" i="21"/>
  <c r="K10" i="21"/>
  <c r="H10" i="21"/>
  <c r="O10" i="21"/>
  <c r="P10" i="21"/>
  <c r="Q10" i="21"/>
  <c r="N10" i="21"/>
  <c r="B10" i="21"/>
  <c r="AB63" i="32" l="1"/>
  <c r="AC62" i="32"/>
  <c r="Z62" i="32" s="1"/>
  <c r="Z10" i="21"/>
  <c r="AB10" i="21"/>
  <c r="AB12" i="21" s="1"/>
  <c r="AC10" i="21"/>
  <c r="AC12" i="21" s="1"/>
  <c r="AA10" i="21"/>
  <c r="AA12" i="21" s="1"/>
  <c r="AG10" i="21"/>
  <c r="AG12" i="21" s="1"/>
  <c r="AF10" i="21"/>
  <c r="AI10" i="21"/>
  <c r="AI12" i="21" s="1"/>
  <c r="AH10" i="21"/>
  <c r="AH12" i="21" s="1"/>
  <c r="C571" i="38"/>
  <c r="C572" i="38" s="1"/>
  <c r="C573" i="38" s="1"/>
  <c r="C574" i="38" s="1"/>
  <c r="C575" i="38" s="1"/>
  <c r="C576" i="38" s="1"/>
  <c r="C577" i="38" s="1"/>
  <c r="C578" i="38" s="1"/>
  <c r="C579" i="38" s="1"/>
  <c r="C580" i="38" s="1"/>
  <c r="C581" i="38" s="1"/>
  <c r="C582" i="38" s="1"/>
  <c r="C583" i="38" s="1"/>
  <c r="C584" i="38" s="1"/>
  <c r="C585" i="38" s="1"/>
  <c r="C586" i="38" s="1"/>
  <c r="C587" i="38" s="1"/>
  <c r="C588" i="38" s="1"/>
  <c r="C589" i="38" s="1"/>
  <c r="C590" i="38" s="1"/>
  <c r="C591" i="38" s="1"/>
  <c r="AB64" i="32" l="1"/>
  <c r="AC63" i="32"/>
  <c r="Z63" i="32" s="1"/>
  <c r="C592" i="38"/>
  <c r="AB65" i="32" l="1"/>
  <c r="AC64" i="32"/>
  <c r="Z64" i="32" s="1"/>
  <c r="C593" i="38"/>
  <c r="AB66" i="32" l="1"/>
  <c r="AC65" i="32"/>
  <c r="Z65" i="32" s="1"/>
  <c r="C594" i="38"/>
  <c r="C595" i="38" s="1"/>
  <c r="C596" i="38" s="1"/>
  <c r="C597" i="38" s="1"/>
  <c r="C598" i="38" s="1"/>
  <c r="C599" i="38" s="1"/>
  <c r="C600" i="38" s="1"/>
  <c r="C601" i="38" s="1"/>
  <c r="C602" i="38" s="1"/>
  <c r="C603" i="38" s="1"/>
  <c r="C604" i="38" s="1"/>
  <c r="C605" i="38" s="1"/>
  <c r="AB67" i="32" l="1"/>
  <c r="AC66" i="32"/>
  <c r="Z66" i="32" s="1"/>
  <c r="C606" i="38"/>
  <c r="C607" i="38" s="1"/>
  <c r="C608" i="38" s="1"/>
  <c r="C609" i="38" s="1"/>
  <c r="C610" i="38" s="1"/>
  <c r="C611" i="38" s="1"/>
  <c r="C612" i="38" s="1"/>
  <c r="C613" i="38" s="1"/>
  <c r="C614" i="38" s="1"/>
  <c r="C615" i="38" s="1"/>
  <c r="C616" i="38" s="1"/>
  <c r="C617" i="38" s="1"/>
  <c r="C618" i="38" s="1"/>
  <c r="C619" i="38" s="1"/>
  <c r="C620" i="38" s="1"/>
  <c r="C621" i="38" s="1"/>
  <c r="C622" i="38" s="1"/>
  <c r="C623" i="38" s="1"/>
  <c r="C624" i="38" s="1"/>
  <c r="C625" i="38" s="1"/>
  <c r="C626" i="38" s="1"/>
  <c r="C627" i="38" s="1"/>
  <c r="C628" i="38" s="1"/>
  <c r="C629" i="38" s="1"/>
  <c r="C630" i="38" s="1"/>
  <c r="C631" i="38" s="1"/>
  <c r="C632" i="38" s="1"/>
  <c r="C633" i="38" s="1"/>
  <c r="C634" i="38" s="1"/>
  <c r="C635" i="38" s="1"/>
  <c r="C636" i="38" s="1"/>
  <c r="C637" i="38" s="1"/>
  <c r="C638" i="38" s="1"/>
  <c r="C639" i="38" s="1"/>
  <c r="C640" i="38" s="1"/>
  <c r="C641" i="38" s="1"/>
  <c r="C642" i="38" s="1"/>
  <c r="C643" i="38" s="1"/>
  <c r="C644" i="38" s="1"/>
  <c r="C645" i="38" s="1"/>
  <c r="C646" i="38" s="1"/>
  <c r="C647" i="38" s="1"/>
  <c r="C648" i="38" s="1"/>
  <c r="C649" i="38" s="1"/>
  <c r="C650" i="38" s="1"/>
  <c r="C651" i="38" s="1"/>
  <c r="C652" i="38" s="1"/>
  <c r="C653" i="38" s="1"/>
  <c r="C654" i="38" s="1"/>
  <c r="C655" i="38" s="1"/>
  <c r="C656" i="38" s="1"/>
  <c r="C657" i="38" s="1"/>
  <c r="C658" i="38" s="1"/>
  <c r="C659" i="38" s="1"/>
  <c r="C660" i="38" s="1"/>
  <c r="C661" i="38" s="1"/>
  <c r="C662" i="38" s="1"/>
  <c r="C663" i="38" s="1"/>
  <c r="C664" i="38" s="1"/>
  <c r="C665" i="38" s="1"/>
  <c r="C666" i="38" s="1"/>
  <c r="C667" i="38" s="1"/>
  <c r="C668" i="38" s="1"/>
  <c r="C669" i="38" s="1"/>
  <c r="C670" i="38" s="1"/>
  <c r="C671" i="38" s="1"/>
  <c r="C672" i="38" s="1"/>
  <c r="C673" i="38" s="1"/>
  <c r="C674" i="38" s="1"/>
  <c r="C675" i="38" s="1"/>
  <c r="C676" i="38" s="1"/>
  <c r="C677" i="38" s="1"/>
  <c r="C678" i="38" s="1"/>
  <c r="C679" i="38" s="1"/>
  <c r="C680" i="38" s="1"/>
  <c r="C681" i="38" s="1"/>
  <c r="C682" i="38" s="1"/>
  <c r="AB68" i="32" l="1"/>
  <c r="AC67" i="32"/>
  <c r="Z67" i="32" s="1"/>
  <c r="C683" i="38"/>
  <c r="C684" i="38" s="1"/>
  <c r="C685" i="38" s="1"/>
  <c r="C686" i="38" s="1"/>
  <c r="C687" i="38" s="1"/>
  <c r="C688" i="38" s="1"/>
  <c r="C689" i="38" s="1"/>
  <c r="C690" i="38" s="1"/>
  <c r="C691" i="38" s="1"/>
  <c r="C692" i="38" s="1"/>
  <c r="C693" i="38" s="1"/>
  <c r="AB69" i="32" l="1"/>
  <c r="AC68" i="32"/>
  <c r="Z68" i="32" s="1"/>
  <c r="C694" i="38"/>
  <c r="AB70" i="32" l="1"/>
  <c r="AC69" i="32"/>
  <c r="Z69" i="32" s="1"/>
  <c r="C695" i="38"/>
  <c r="C696" i="38" s="1"/>
  <c r="C697" i="38" s="1"/>
  <c r="C698" i="38" s="1"/>
  <c r="C699" i="38" s="1"/>
  <c r="C700" i="38" s="1"/>
  <c r="C701" i="38" s="1"/>
  <c r="C702" i="38" s="1"/>
  <c r="C703" i="38" s="1"/>
  <c r="AB71" i="32" l="1"/>
  <c r="AC70" i="32"/>
  <c r="Z70" i="32" s="1"/>
  <c r="C704" i="38"/>
  <c r="C705" i="38" s="1"/>
  <c r="C706" i="38" s="1"/>
  <c r="C707" i="38" s="1"/>
  <c r="C708" i="38" s="1"/>
  <c r="C709" i="38" s="1"/>
  <c r="AB72" i="32" l="1"/>
  <c r="AC71" i="32"/>
  <c r="Z71" i="32" s="1"/>
  <c r="C710" i="38"/>
  <c r="AB73" i="32" l="1"/>
  <c r="AC72" i="32"/>
  <c r="Z72" i="32" s="1"/>
  <c r="C711" i="38"/>
  <c r="C712" i="38" s="1"/>
  <c r="C713" i="38" s="1"/>
  <c r="C714" i="38" s="1"/>
  <c r="C715" i="38" s="1"/>
  <c r="C716" i="38" s="1"/>
  <c r="AB74" i="32" l="1"/>
  <c r="AC73" i="32"/>
  <c r="Z73" i="32" s="1"/>
  <c r="C717" i="38"/>
  <c r="C718" i="38" s="1"/>
  <c r="C719" i="38" s="1"/>
  <c r="C720" i="38" s="1"/>
  <c r="AB75" i="32" l="1"/>
  <c r="AC74" i="32"/>
  <c r="Z74" i="32" s="1"/>
  <c r="C721" i="38"/>
  <c r="C722" i="38" s="1"/>
  <c r="C723" i="38" s="1"/>
  <c r="C724" i="38" s="1"/>
  <c r="C725" i="38" s="1"/>
  <c r="C726" i="38" s="1"/>
  <c r="C727" i="38" s="1"/>
  <c r="C728" i="38" s="1"/>
  <c r="C729" i="38" s="1"/>
  <c r="C730" i="38" s="1"/>
  <c r="C731" i="38" s="1"/>
  <c r="C732" i="38" s="1"/>
  <c r="C733" i="38" s="1"/>
  <c r="C734" i="38" s="1"/>
  <c r="C735" i="38" s="1"/>
  <c r="C736" i="38" s="1"/>
  <c r="C737" i="38" s="1"/>
  <c r="C738" i="38" s="1"/>
  <c r="AB76" i="32" l="1"/>
  <c r="AC75" i="32"/>
  <c r="Z75" i="32" s="1"/>
  <c r="C739" i="38"/>
  <c r="AB77" i="32" l="1"/>
  <c r="AC76" i="32"/>
  <c r="Z76" i="32" s="1"/>
  <c r="C740" i="38"/>
  <c r="C741" i="38" s="1"/>
  <c r="C742" i="38" s="1"/>
  <c r="AB78" i="32" l="1"/>
  <c r="AC77" i="32"/>
  <c r="Z77" i="32" s="1"/>
  <c r="C743" i="38"/>
  <c r="C744" i="38" s="1"/>
  <c r="C745" i="38" s="1"/>
  <c r="C746" i="38" s="1"/>
  <c r="C747" i="38" s="1"/>
  <c r="C748" i="38" s="1"/>
  <c r="C749" i="38" s="1"/>
  <c r="AB79" i="32" l="1"/>
  <c r="AC78" i="32"/>
  <c r="Z78" i="32" s="1"/>
  <c r="C750" i="38"/>
  <c r="AB80" i="32" l="1"/>
  <c r="AC79" i="32"/>
  <c r="Z79" i="32" s="1"/>
  <c r="C751" i="38"/>
  <c r="AB81" i="32" l="1"/>
  <c r="AC80" i="32"/>
  <c r="Z80" i="32" s="1"/>
  <c r="C752" i="38"/>
  <c r="C753" i="38" s="1"/>
  <c r="C754" i="38" s="1"/>
  <c r="C755" i="38" s="1"/>
  <c r="C756" i="38" s="1"/>
  <c r="C757" i="38" s="1"/>
  <c r="C758" i="38" s="1"/>
  <c r="C759" i="38" s="1"/>
  <c r="C760" i="38" s="1"/>
  <c r="C761" i="38" s="1"/>
  <c r="C762" i="38" s="1"/>
  <c r="C763" i="38" s="1"/>
  <c r="C764" i="38" s="1"/>
  <c r="C765" i="38" s="1"/>
  <c r="C766" i="38" s="1"/>
  <c r="AB82" i="32" l="1"/>
  <c r="AC81" i="32"/>
  <c r="Z81" i="32" s="1"/>
  <c r="C767" i="38"/>
  <c r="C768" i="38" s="1"/>
  <c r="C769" i="38" s="1"/>
  <c r="C770" i="38" s="1"/>
  <c r="C771" i="38" s="1"/>
  <c r="C772" i="38" s="1"/>
  <c r="C773" i="38" s="1"/>
  <c r="C774" i="38" s="1"/>
  <c r="AB83" i="32" l="1"/>
  <c r="AC82" i="32"/>
  <c r="Z82" i="32" s="1"/>
  <c r="C775" i="38"/>
  <c r="AB84" i="32" l="1"/>
  <c r="AC83" i="32"/>
  <c r="Z83" i="32" s="1"/>
  <c r="C776" i="38"/>
  <c r="AB85" i="32" l="1"/>
  <c r="AC84" i="32"/>
  <c r="Z84" i="32" s="1"/>
  <c r="C777" i="38"/>
  <c r="C778" i="38" s="1"/>
  <c r="C779" i="38" s="1"/>
  <c r="C780" i="38" s="1"/>
  <c r="C781" i="38" s="1"/>
  <c r="C782" i="38" s="1"/>
  <c r="C783" i="38" s="1"/>
  <c r="C784" i="38" s="1"/>
  <c r="C785" i="38" s="1"/>
  <c r="C786" i="38" s="1"/>
  <c r="C787" i="38" s="1"/>
  <c r="C788" i="38" s="1"/>
  <c r="C789" i="38" s="1"/>
  <c r="C790" i="38" s="1"/>
  <c r="C791" i="38" s="1"/>
  <c r="C792" i="38" s="1"/>
  <c r="AB86" i="32" l="1"/>
  <c r="AC85" i="32"/>
  <c r="Z85" i="32" s="1"/>
  <c r="C793" i="38"/>
  <c r="AB87" i="32" l="1"/>
  <c r="AC86" i="32"/>
  <c r="Z86" i="32" s="1"/>
  <c r="C794" i="38"/>
  <c r="AB88" i="32" l="1"/>
  <c r="AC87" i="32"/>
  <c r="Z87" i="32" s="1"/>
  <c r="C795" i="38"/>
  <c r="AB89" i="32" l="1"/>
  <c r="AC88" i="32"/>
  <c r="Z88" i="32" s="1"/>
  <c r="C796" i="38"/>
  <c r="C797" i="38" s="1"/>
  <c r="C798" i="38" s="1"/>
  <c r="C799" i="38" s="1"/>
  <c r="C800" i="38" s="1"/>
  <c r="C801" i="38" s="1"/>
  <c r="C802" i="38" s="1"/>
  <c r="C803" i="38" s="1"/>
  <c r="C804" i="38" s="1"/>
  <c r="C805" i="38" s="1"/>
  <c r="AB90" i="32" l="1"/>
  <c r="AC89" i="32"/>
  <c r="Z89" i="32" s="1"/>
  <c r="C806" i="38"/>
  <c r="C807" i="38" s="1"/>
  <c r="C808" i="38" s="1"/>
  <c r="C809" i="38" s="1"/>
  <c r="C810" i="38" s="1"/>
  <c r="C811" i="38" s="1"/>
  <c r="C812" i="38" s="1"/>
  <c r="C813" i="38" s="1"/>
  <c r="AB91" i="32" l="1"/>
  <c r="AC90" i="32"/>
  <c r="Z90" i="32" s="1"/>
  <c r="C814" i="38"/>
  <c r="AB92" i="32" l="1"/>
  <c r="AC91" i="32"/>
  <c r="Z91" i="32" s="1"/>
  <c r="C815" i="38"/>
  <c r="AB93" i="32" l="1"/>
  <c r="AC92" i="32"/>
  <c r="Z92" i="32" s="1"/>
  <c r="C816" i="38"/>
  <c r="AB94" i="32" l="1"/>
  <c r="AC93" i="32"/>
  <c r="Z93" i="32" s="1"/>
  <c r="C817" i="38"/>
  <c r="AB95" i="32" l="1"/>
  <c r="AC94" i="32"/>
  <c r="Z94" i="32" s="1"/>
  <c r="C818" i="38"/>
  <c r="AB96" i="32" l="1"/>
  <c r="AC95" i="32"/>
  <c r="Z95" i="32" s="1"/>
  <c r="C819" i="38"/>
  <c r="AB97" i="32" l="1"/>
  <c r="AC96" i="32"/>
  <c r="Z96" i="32" s="1"/>
  <c r="C820" i="38"/>
  <c r="AB98" i="32" l="1"/>
  <c r="AC97" i="32"/>
  <c r="Z97" i="32" s="1"/>
  <c r="C821" i="38"/>
  <c r="C822" i="38" s="1"/>
  <c r="C823" i="38" s="1"/>
  <c r="C824" i="38" s="1"/>
  <c r="C825" i="38" s="1"/>
  <c r="C826" i="38" s="1"/>
  <c r="AB99" i="32" l="1"/>
  <c r="AC98" i="32"/>
  <c r="Z98" i="32" s="1"/>
  <c r="C827" i="38"/>
  <c r="C828" i="38" s="1"/>
  <c r="AB100" i="32" l="1"/>
  <c r="AC99" i="32"/>
  <c r="Z99" i="32" s="1"/>
  <c r="C829" i="38"/>
  <c r="AB101" i="32" l="1"/>
  <c r="AC100" i="32"/>
  <c r="Z100" i="32" s="1"/>
  <c r="C830" i="38"/>
  <c r="C831" i="38" s="1"/>
  <c r="C832" i="38" s="1"/>
  <c r="AB102" i="32" l="1"/>
  <c r="AC101" i="32"/>
  <c r="Z101" i="32" s="1"/>
  <c r="C833" i="38"/>
  <c r="AB103" i="32" l="1"/>
  <c r="AC102" i="32"/>
  <c r="Z102" i="32" s="1"/>
  <c r="C834" i="38"/>
  <c r="AB104" i="32" l="1"/>
  <c r="AC103" i="32"/>
  <c r="Z103" i="32" s="1"/>
  <c r="C835" i="38"/>
  <c r="AB105" i="32" l="1"/>
  <c r="AC104" i="32"/>
  <c r="Z104" i="32" s="1"/>
  <c r="C836" i="38"/>
  <c r="AB106" i="32" l="1"/>
  <c r="AC105" i="32"/>
  <c r="Z105" i="32" s="1"/>
  <c r="C837" i="38"/>
  <c r="AB107" i="32" l="1"/>
  <c r="AC106" i="32"/>
  <c r="Z106" i="32" s="1"/>
  <c r="C838" i="38"/>
  <c r="AB108" i="32" l="1"/>
  <c r="AC107" i="32"/>
  <c r="Z107" i="32" s="1"/>
  <c r="C839" i="38"/>
  <c r="C840" i="38" s="1"/>
  <c r="C841" i="38" s="1"/>
  <c r="C842" i="38" s="1"/>
  <c r="C843" i="38" s="1"/>
  <c r="C844" i="38" s="1"/>
  <c r="C845" i="38" s="1"/>
  <c r="C846" i="38" s="1"/>
  <c r="C847" i="38" s="1"/>
  <c r="C848" i="38" s="1"/>
  <c r="AB109" i="32" l="1"/>
  <c r="AC108" i="32"/>
  <c r="Z108" i="32" s="1"/>
  <c r="C849" i="38"/>
  <c r="AB110" i="32" l="1"/>
  <c r="AC109" i="32"/>
  <c r="Z109" i="32" s="1"/>
  <c r="C850" i="38"/>
  <c r="C851" i="38" s="1"/>
  <c r="C852" i="38" s="1"/>
  <c r="C853" i="38" s="1"/>
  <c r="C854" i="38" s="1"/>
  <c r="C855" i="38" s="1"/>
  <c r="C856" i="38" s="1"/>
  <c r="C857" i="38" s="1"/>
  <c r="C858" i="38" s="1"/>
  <c r="C859" i="38" s="1"/>
  <c r="C860" i="38" s="1"/>
  <c r="C861" i="38" s="1"/>
  <c r="C862" i="38" s="1"/>
  <c r="C863" i="38" s="1"/>
  <c r="AB111" i="32" l="1"/>
  <c r="AC110" i="32"/>
  <c r="Z110" i="32" s="1"/>
  <c r="C864" i="38"/>
  <c r="C865" i="38" s="1"/>
  <c r="C866" i="38" s="1"/>
  <c r="C867" i="38" s="1"/>
  <c r="C868" i="38" s="1"/>
  <c r="C869" i="38" s="1"/>
  <c r="C870" i="38" s="1"/>
  <c r="C871" i="38" s="1"/>
  <c r="C872" i="38" s="1"/>
  <c r="C873" i="38" s="1"/>
  <c r="C874" i="38" s="1"/>
  <c r="C875" i="38" s="1"/>
  <c r="AB112" i="32" l="1"/>
  <c r="AC111" i="32"/>
  <c r="Z111" i="32" s="1"/>
  <c r="C876" i="38"/>
  <c r="AB113" i="32" l="1"/>
  <c r="AC112" i="32"/>
  <c r="Z112" i="32" s="1"/>
  <c r="C877" i="38"/>
  <c r="C878" i="38" s="1"/>
  <c r="C879" i="38" s="1"/>
  <c r="C880" i="38" s="1"/>
  <c r="C881" i="38" s="1"/>
  <c r="C882" i="38" s="1"/>
  <c r="AB114" i="32" l="1"/>
  <c r="AC113" i="32"/>
  <c r="Z113" i="32" s="1"/>
  <c r="C883" i="38"/>
  <c r="C884" i="38" s="1"/>
  <c r="C885" i="38" s="1"/>
  <c r="AB115" i="32" l="1"/>
  <c r="AC114" i="32"/>
  <c r="Z114" i="32" s="1"/>
  <c r="C886" i="38"/>
  <c r="C887" i="38" s="1"/>
  <c r="C888" i="38" s="1"/>
  <c r="C889" i="38" s="1"/>
  <c r="C890" i="38" s="1"/>
  <c r="C891" i="38" s="1"/>
  <c r="C892" i="38" s="1"/>
  <c r="C893" i="38" s="1"/>
  <c r="C894" i="38" s="1"/>
  <c r="C895" i="38" s="1"/>
  <c r="C896" i="38" s="1"/>
  <c r="C897" i="38" s="1"/>
  <c r="C898" i="38" s="1"/>
  <c r="C899" i="38" s="1"/>
  <c r="C900" i="38" s="1"/>
  <c r="C901" i="38" s="1"/>
  <c r="C902" i="38" s="1"/>
  <c r="C903" i="38" s="1"/>
  <c r="C904" i="38" s="1"/>
  <c r="C905" i="38" s="1"/>
  <c r="C906" i="38" s="1"/>
  <c r="C907" i="38" s="1"/>
  <c r="C908" i="38" s="1"/>
  <c r="C909" i="38" s="1"/>
  <c r="C910" i="38" s="1"/>
  <c r="C911" i="38" s="1"/>
  <c r="C912" i="38" s="1"/>
  <c r="C913" i="38" s="1"/>
  <c r="C914" i="38" s="1"/>
  <c r="C915" i="38" s="1"/>
  <c r="C916" i="38" s="1"/>
  <c r="C917" i="38" s="1"/>
  <c r="C918" i="38" s="1"/>
  <c r="C919" i="38" s="1"/>
  <c r="C920" i="38" s="1"/>
  <c r="C921" i="38" s="1"/>
  <c r="C922" i="38" s="1"/>
  <c r="C923" i="38" s="1"/>
  <c r="C924" i="38" s="1"/>
  <c r="C925" i="38" s="1"/>
  <c r="C926" i="38" s="1"/>
  <c r="C927" i="38" s="1"/>
  <c r="C928" i="38" s="1"/>
  <c r="C929" i="38" s="1"/>
  <c r="C930" i="38" s="1"/>
  <c r="C931" i="38" s="1"/>
  <c r="C932" i="38" s="1"/>
  <c r="C933" i="38" s="1"/>
  <c r="C934" i="38" s="1"/>
  <c r="C935" i="38" s="1"/>
  <c r="C936" i="38" s="1"/>
  <c r="C937" i="38" s="1"/>
  <c r="C938" i="38" s="1"/>
  <c r="C939" i="38" s="1"/>
  <c r="C940" i="38" s="1"/>
  <c r="C941" i="38" s="1"/>
  <c r="C942" i="38" s="1"/>
  <c r="C943" i="38" s="1"/>
  <c r="C944" i="38" s="1"/>
  <c r="C945" i="38" s="1"/>
  <c r="C946" i="38" s="1"/>
  <c r="C947" i="38" s="1"/>
  <c r="C948" i="38" s="1"/>
  <c r="C949" i="38" s="1"/>
  <c r="C950" i="38" s="1"/>
  <c r="C951" i="38" s="1"/>
  <c r="C952" i="38" s="1"/>
  <c r="C953" i="38" s="1"/>
  <c r="C954" i="38" s="1"/>
  <c r="C955" i="38" s="1"/>
  <c r="C956" i="38" s="1"/>
  <c r="C957" i="38" s="1"/>
  <c r="C958" i="38" s="1"/>
  <c r="C959" i="38" s="1"/>
  <c r="C960" i="38" s="1"/>
  <c r="C961" i="38" s="1"/>
  <c r="C962" i="38" s="1"/>
  <c r="C963" i="38" s="1"/>
  <c r="C964" i="38" s="1"/>
  <c r="C965" i="38" s="1"/>
  <c r="C966" i="38" s="1"/>
  <c r="C967" i="38" s="1"/>
  <c r="C968" i="38" s="1"/>
  <c r="C969" i="38" s="1"/>
  <c r="C970" i="38" s="1"/>
  <c r="C971" i="38" s="1"/>
  <c r="C972" i="38" s="1"/>
  <c r="C973" i="38" s="1"/>
  <c r="C974" i="38" s="1"/>
  <c r="C975" i="38" s="1"/>
  <c r="C976" i="38" s="1"/>
  <c r="C977" i="38" s="1"/>
  <c r="C978" i="38" s="1"/>
  <c r="C979" i="38" s="1"/>
  <c r="C980" i="38" s="1"/>
  <c r="C981" i="38" s="1"/>
  <c r="C982" i="38" s="1"/>
  <c r="C983" i="38" s="1"/>
  <c r="C984" i="38" s="1"/>
  <c r="C985" i="38" s="1"/>
  <c r="C986" i="38" s="1"/>
  <c r="C987" i="38" s="1"/>
  <c r="C988" i="38" s="1"/>
  <c r="C989" i="38" s="1"/>
  <c r="C990" i="38" s="1"/>
  <c r="C991" i="38" s="1"/>
  <c r="C992" i="38" s="1"/>
  <c r="C993" i="38" s="1"/>
  <c r="C994" i="38" s="1"/>
  <c r="C995" i="38" s="1"/>
  <c r="C996" i="38" s="1"/>
  <c r="C997" i="38" s="1"/>
  <c r="C998" i="38" s="1"/>
  <c r="C999" i="38" s="1"/>
  <c r="C1000" i="38" s="1"/>
  <c r="C1001" i="38" s="1"/>
  <c r="C1002" i="38" s="1"/>
  <c r="C1003" i="38" s="1"/>
  <c r="C1004" i="38" s="1"/>
  <c r="C1005" i="38" s="1"/>
  <c r="C1006" i="38" s="1"/>
  <c r="C1007" i="38" s="1"/>
  <c r="C1008" i="38" s="1"/>
  <c r="C1009" i="38" s="1"/>
  <c r="C1010" i="38" s="1"/>
  <c r="C1011" i="38" s="1"/>
  <c r="C1012" i="38" s="1"/>
  <c r="C1013" i="38" s="1"/>
  <c r="C1014" i="38" s="1"/>
  <c r="C1015" i="38" s="1"/>
  <c r="C1016" i="38" s="1"/>
  <c r="C1017" i="38" s="1"/>
  <c r="C1018" i="38" s="1"/>
  <c r="C1019" i="38" s="1"/>
  <c r="C1020" i="38" s="1"/>
  <c r="C1021" i="38" s="1"/>
  <c r="C1022" i="38" s="1"/>
  <c r="C1023" i="38" s="1"/>
  <c r="C1024" i="38" s="1"/>
  <c r="C1025" i="38" s="1"/>
  <c r="C1026" i="38" s="1"/>
  <c r="C1027" i="38" s="1"/>
  <c r="C1028" i="38" s="1"/>
  <c r="C1029" i="38" s="1"/>
  <c r="C1030" i="38" s="1"/>
  <c r="C1031" i="38" s="1"/>
  <c r="C1032" i="38" s="1"/>
  <c r="C1033" i="38" s="1"/>
  <c r="C1034" i="38" s="1"/>
  <c r="C1035" i="38" s="1"/>
  <c r="C1036" i="38" s="1"/>
  <c r="C1037" i="38" s="1"/>
  <c r="C1038" i="38" s="1"/>
  <c r="C1039" i="38" s="1"/>
  <c r="C1040" i="38" s="1"/>
  <c r="C1041" i="38" s="1"/>
  <c r="C1042" i="38" s="1"/>
  <c r="C1043" i="38" s="1"/>
  <c r="C1044" i="38" s="1"/>
  <c r="C1045" i="38" s="1"/>
  <c r="C1046" i="38" s="1"/>
  <c r="C1047" i="38" s="1"/>
  <c r="C1048" i="38" s="1"/>
  <c r="C1049" i="38" s="1"/>
  <c r="C1050" i="38" s="1"/>
  <c r="C1051" i="38" s="1"/>
  <c r="C1052" i="38" s="1"/>
  <c r="C1053" i="38" s="1"/>
  <c r="C1054" i="38" s="1"/>
  <c r="C1055" i="38" s="1"/>
  <c r="C1056" i="38" s="1"/>
  <c r="C1057" i="38" s="1"/>
  <c r="C1058" i="38" s="1"/>
  <c r="C1059" i="38" s="1"/>
  <c r="C1060" i="38" s="1"/>
  <c r="C1061" i="38" s="1"/>
  <c r="C1062" i="38" s="1"/>
  <c r="C1063" i="38" s="1"/>
  <c r="C1064" i="38" s="1"/>
  <c r="C1065" i="38" s="1"/>
  <c r="C1066" i="38" s="1"/>
  <c r="C1067" i="38" s="1"/>
  <c r="C1068" i="38" s="1"/>
  <c r="C1069" i="38" s="1"/>
  <c r="C1070" i="38" s="1"/>
  <c r="C1071" i="38" s="1"/>
  <c r="C1072" i="38" s="1"/>
  <c r="C1073" i="38" s="1"/>
  <c r="C1074" i="38" s="1"/>
  <c r="C1075" i="38" s="1"/>
  <c r="C1076" i="38" s="1"/>
  <c r="C1077" i="38" s="1"/>
  <c r="C1078" i="38" s="1"/>
  <c r="C1079" i="38" s="1"/>
  <c r="C1080" i="38" s="1"/>
  <c r="C1081" i="38" s="1"/>
  <c r="C1082" i="38" s="1"/>
  <c r="C1083" i="38" s="1"/>
  <c r="C1084" i="38" s="1"/>
  <c r="C1085" i="38" s="1"/>
  <c r="C1086" i="38" s="1"/>
  <c r="C1087" i="38" s="1"/>
  <c r="C1088" i="38" s="1"/>
  <c r="C1089" i="38" s="1"/>
  <c r="C1090" i="38" s="1"/>
  <c r="C1091" i="38" s="1"/>
  <c r="C1092" i="38" s="1"/>
  <c r="C1093" i="38" s="1"/>
  <c r="C1094" i="38" s="1"/>
  <c r="C1095" i="38" s="1"/>
  <c r="C1096" i="38" s="1"/>
  <c r="C1097" i="38" s="1"/>
  <c r="C1098" i="38" s="1"/>
  <c r="C1099" i="38" s="1"/>
  <c r="C1100" i="38" s="1"/>
  <c r="C1101" i="38" s="1"/>
  <c r="C1102" i="38" s="1"/>
  <c r="C1103" i="38" s="1"/>
  <c r="C1104" i="38" s="1"/>
  <c r="C1105" i="38" s="1"/>
  <c r="C1106" i="38" s="1"/>
  <c r="C1107" i="38" s="1"/>
  <c r="C1108" i="38" s="1"/>
  <c r="C1109" i="38" s="1"/>
  <c r="C1110" i="38" s="1"/>
  <c r="C1111" i="38" s="1"/>
  <c r="C1112" i="38" s="1"/>
  <c r="C1113" i="38" s="1"/>
  <c r="C1114" i="38" s="1"/>
  <c r="C1115" i="38" s="1"/>
  <c r="C1116" i="38" s="1"/>
  <c r="C1117" i="38" s="1"/>
  <c r="C1118" i="38" s="1"/>
  <c r="C1119" i="38" s="1"/>
  <c r="C1120" i="38" s="1"/>
  <c r="C1121" i="38" s="1"/>
  <c r="C1122" i="38" s="1"/>
  <c r="C1123" i="38" s="1"/>
  <c r="C1124" i="38" s="1"/>
  <c r="C1125" i="38" s="1"/>
  <c r="C1126" i="38" s="1"/>
  <c r="C1127" i="38" s="1"/>
  <c r="C1128" i="38" s="1"/>
  <c r="C1129" i="38" s="1"/>
  <c r="C1130" i="38" s="1"/>
  <c r="C1131" i="38" s="1"/>
  <c r="C1132" i="38" s="1"/>
  <c r="C1133" i="38" s="1"/>
  <c r="C1134" i="38" s="1"/>
  <c r="C1135" i="38" s="1"/>
  <c r="C1136" i="38" s="1"/>
  <c r="C1137" i="38" s="1"/>
  <c r="C1138" i="38" s="1"/>
  <c r="C1139" i="38" s="1"/>
  <c r="C1140" i="38" s="1"/>
  <c r="C1141" i="38" s="1"/>
  <c r="C1142" i="38" s="1"/>
  <c r="C1143" i="38" s="1"/>
  <c r="C1144" i="38" s="1"/>
  <c r="C1145" i="38" s="1"/>
  <c r="C1146" i="38" s="1"/>
  <c r="C1147" i="38" s="1"/>
  <c r="C1148" i="38" s="1"/>
  <c r="C1149" i="38" s="1"/>
  <c r="C1150" i="38" s="1"/>
  <c r="C1151" i="38" s="1"/>
  <c r="C1152" i="38" s="1"/>
  <c r="C1153" i="38" s="1"/>
  <c r="C1154" i="38" s="1"/>
  <c r="C1155" i="38" s="1"/>
  <c r="C1156" i="38" s="1"/>
  <c r="C1157" i="38" s="1"/>
  <c r="C1158" i="38" s="1"/>
  <c r="C1159" i="38" s="1"/>
  <c r="C1160" i="38" s="1"/>
  <c r="C1161" i="38" s="1"/>
  <c r="C1162" i="38" s="1"/>
  <c r="C1163" i="38" s="1"/>
  <c r="C1164" i="38" s="1"/>
  <c r="C1165" i="38" s="1"/>
  <c r="C1166" i="38" s="1"/>
  <c r="C1167" i="38" s="1"/>
  <c r="C1168" i="38" s="1"/>
  <c r="C1169" i="38" s="1"/>
  <c r="C1170" i="38" s="1"/>
  <c r="C1171" i="38" s="1"/>
  <c r="C1172" i="38" s="1"/>
  <c r="C1173" i="38" s="1"/>
  <c r="C1174" i="38" s="1"/>
  <c r="C1175" i="38" s="1"/>
  <c r="C1176" i="38" s="1"/>
  <c r="C1177" i="38" s="1"/>
  <c r="C1178" i="38" s="1"/>
  <c r="C1179" i="38" s="1"/>
  <c r="C1180" i="38" s="1"/>
  <c r="C1181" i="38" s="1"/>
  <c r="C1182" i="38" s="1"/>
  <c r="C1183" i="38" s="1"/>
  <c r="C1184" i="38" s="1"/>
  <c r="C1185" i="38" s="1"/>
  <c r="C1186" i="38" s="1"/>
  <c r="C1187" i="38" s="1"/>
  <c r="C1188" i="38" s="1"/>
  <c r="C1189" i="38" s="1"/>
  <c r="C1190" i="38" s="1"/>
  <c r="C1191" i="38" s="1"/>
  <c r="C1192" i="38" s="1"/>
  <c r="C1193" i="38" s="1"/>
  <c r="C1194" i="38" s="1"/>
  <c r="C1195" i="38" s="1"/>
  <c r="C1196" i="38" s="1"/>
  <c r="C1197" i="38" s="1"/>
  <c r="C1198" i="38" s="1"/>
  <c r="C1199" i="38" s="1"/>
  <c r="C1200" i="38" s="1"/>
  <c r="C1201" i="38" s="1"/>
  <c r="C1202" i="38" s="1"/>
  <c r="C1203" i="38" s="1"/>
  <c r="C1204" i="38" s="1"/>
  <c r="C1205" i="38" s="1"/>
  <c r="C1206" i="38" s="1"/>
  <c r="C1207" i="38" s="1"/>
  <c r="C1208" i="38" s="1"/>
  <c r="C1209" i="38" s="1"/>
  <c r="C1210" i="38" s="1"/>
  <c r="C1211" i="38" s="1"/>
  <c r="C1212" i="38" s="1"/>
  <c r="C1213" i="38" s="1"/>
  <c r="C1214" i="38" s="1"/>
  <c r="C1215" i="38" s="1"/>
  <c r="C1216" i="38" s="1"/>
  <c r="C1217" i="38" s="1"/>
  <c r="C1218" i="38" s="1"/>
  <c r="C1219" i="38" s="1"/>
  <c r="C1220" i="38" s="1"/>
  <c r="C1221" i="38" s="1"/>
  <c r="C1222" i="38" s="1"/>
  <c r="C1223" i="38" s="1"/>
  <c r="C1224" i="38" s="1"/>
  <c r="C1225" i="38" s="1"/>
  <c r="C1226" i="38" s="1"/>
  <c r="C1227" i="38" s="1"/>
  <c r="C1228" i="38" s="1"/>
  <c r="C1229" i="38" s="1"/>
  <c r="C1230" i="38" s="1"/>
  <c r="C1231" i="38" s="1"/>
  <c r="C1232" i="38" s="1"/>
  <c r="C1233" i="38" s="1"/>
  <c r="C1234" i="38" s="1"/>
  <c r="C1235" i="38" s="1"/>
  <c r="C1236" i="38" s="1"/>
  <c r="C1237" i="38" s="1"/>
  <c r="C1238" i="38" s="1"/>
  <c r="C1239" i="38" s="1"/>
  <c r="C1240" i="38" s="1"/>
  <c r="C1241" i="38" s="1"/>
  <c r="C1242" i="38" s="1"/>
  <c r="C1243" i="38" s="1"/>
  <c r="C1244" i="38" s="1"/>
  <c r="C1245" i="38" s="1"/>
  <c r="C1246" i="38" s="1"/>
  <c r="C1247" i="38" s="1"/>
  <c r="C1248" i="38" s="1"/>
  <c r="C1249" i="38" s="1"/>
  <c r="C1250" i="38" s="1"/>
  <c r="C1251" i="38" s="1"/>
  <c r="C1252" i="38" s="1"/>
  <c r="C1253" i="38" s="1"/>
  <c r="C1254" i="38" s="1"/>
  <c r="C1255" i="38" s="1"/>
  <c r="C1256" i="38" s="1"/>
  <c r="C1257" i="38" s="1"/>
  <c r="C1258" i="38" s="1"/>
  <c r="C1259" i="38" s="1"/>
  <c r="C1260" i="38" s="1"/>
  <c r="C1261" i="38" s="1"/>
  <c r="C1262" i="38" s="1"/>
  <c r="C1263" i="38" s="1"/>
  <c r="C1264" i="38" s="1"/>
  <c r="C1265" i="38" s="1"/>
  <c r="C1266" i="38" s="1"/>
  <c r="C1267" i="38" s="1"/>
  <c r="C1268" i="38" s="1"/>
  <c r="C1269" i="38" s="1"/>
  <c r="C1270" i="38" s="1"/>
  <c r="C1271" i="38" s="1"/>
  <c r="C1272" i="38" s="1"/>
  <c r="C1273" i="38" s="1"/>
  <c r="C1274" i="38" s="1"/>
  <c r="C1275" i="38" s="1"/>
  <c r="C1276" i="38" s="1"/>
  <c r="C1277" i="38" s="1"/>
  <c r="C1278" i="38" s="1"/>
  <c r="C1279" i="38" s="1"/>
  <c r="C1280" i="38" s="1"/>
  <c r="C1281" i="38" s="1"/>
  <c r="C1282" i="38" s="1"/>
  <c r="C1283" i="38" s="1"/>
  <c r="C1284" i="38" s="1"/>
  <c r="C1285" i="38" s="1"/>
  <c r="C1286" i="38" s="1"/>
  <c r="C1287" i="38" s="1"/>
  <c r="C1288" i="38" s="1"/>
  <c r="C1289" i="38" s="1"/>
  <c r="C1290" i="38" s="1"/>
  <c r="C1291" i="38" s="1"/>
  <c r="C1292" i="38" s="1"/>
  <c r="C1293" i="38" s="1"/>
  <c r="C1294" i="38" s="1"/>
  <c r="C1295" i="38" s="1"/>
  <c r="C1296" i="38" s="1"/>
  <c r="C1297" i="38" s="1"/>
  <c r="C1298" i="38" s="1"/>
  <c r="C1299" i="38" s="1"/>
  <c r="C1300" i="38" s="1"/>
  <c r="C1301" i="38" s="1"/>
  <c r="C1302" i="38" s="1"/>
  <c r="C1303" i="38" s="1"/>
  <c r="C1304" i="38" s="1"/>
  <c r="C1305" i="38" s="1"/>
  <c r="C1306" i="38" s="1"/>
  <c r="C1307" i="38" s="1"/>
  <c r="C1308" i="38" s="1"/>
  <c r="C1309" i="38" s="1"/>
  <c r="C1310" i="38" s="1"/>
  <c r="C1311" i="38" s="1"/>
  <c r="C1312" i="38" s="1"/>
  <c r="C1313" i="38" s="1"/>
  <c r="C1314" i="38" s="1"/>
  <c r="C1315" i="38" s="1"/>
  <c r="C1316" i="38" s="1"/>
  <c r="C1317" i="38" s="1"/>
  <c r="C1318" i="38" s="1"/>
  <c r="C1319" i="38" s="1"/>
  <c r="C1320" i="38" s="1"/>
  <c r="C1321" i="38" s="1"/>
  <c r="C1322" i="38" s="1"/>
  <c r="C1323" i="38" s="1"/>
  <c r="C1324" i="38" s="1"/>
  <c r="C1325" i="38" s="1"/>
  <c r="C1326" i="38" s="1"/>
  <c r="C1327" i="38" s="1"/>
  <c r="C1328" i="38" s="1"/>
  <c r="C1329" i="38" s="1"/>
  <c r="C1330" i="38" s="1"/>
  <c r="C1331" i="38" s="1"/>
  <c r="C1332" i="38" s="1"/>
  <c r="C1333" i="38" s="1"/>
  <c r="C1334" i="38" s="1"/>
  <c r="C1335" i="38" s="1"/>
  <c r="C1336" i="38" s="1"/>
  <c r="C1337" i="38" s="1"/>
  <c r="C1338" i="38" s="1"/>
  <c r="C1339" i="38" s="1"/>
  <c r="C1340" i="38" s="1"/>
  <c r="C1341" i="38" s="1"/>
  <c r="C1342" i="38" s="1"/>
  <c r="C1343" i="38" s="1"/>
  <c r="C1344" i="38" s="1"/>
  <c r="C1345" i="38" s="1"/>
  <c r="C1346" i="38" s="1"/>
  <c r="C1347" i="38" s="1"/>
  <c r="C1348" i="38" s="1"/>
  <c r="C1349" i="38" s="1"/>
  <c r="C1350" i="38" s="1"/>
  <c r="C1351" i="38" s="1"/>
  <c r="C1352" i="38" s="1"/>
  <c r="C1353" i="38" s="1"/>
  <c r="C1354" i="38" s="1"/>
  <c r="C1355" i="38" s="1"/>
  <c r="C1356" i="38" s="1"/>
  <c r="C1357" i="38" s="1"/>
  <c r="C1358" i="38" s="1"/>
  <c r="C1359" i="38" s="1"/>
  <c r="C1360" i="38" s="1"/>
  <c r="C1361" i="38" s="1"/>
  <c r="C1362" i="38" s="1"/>
  <c r="C1363" i="38" s="1"/>
  <c r="C1364" i="38" s="1"/>
  <c r="C1365" i="38" s="1"/>
  <c r="C1366" i="38" s="1"/>
  <c r="C1367" i="38" s="1"/>
  <c r="C1368" i="38" s="1"/>
  <c r="C1369" i="38" s="1"/>
  <c r="C1370" i="38" s="1"/>
  <c r="C1371" i="38" s="1"/>
  <c r="C1372" i="38" s="1"/>
  <c r="C1373" i="38" s="1"/>
  <c r="C1374" i="38" s="1"/>
  <c r="C1375" i="38" s="1"/>
  <c r="C1376" i="38" s="1"/>
  <c r="C1377" i="38" s="1"/>
  <c r="C1378" i="38" s="1"/>
  <c r="C1379" i="38" s="1"/>
  <c r="C1380" i="38" s="1"/>
  <c r="C1381" i="38" s="1"/>
  <c r="C1382" i="38" s="1"/>
  <c r="C1383" i="38" s="1"/>
  <c r="C1384" i="38" s="1"/>
  <c r="C1385" i="38" s="1"/>
  <c r="C1386" i="38" s="1"/>
  <c r="C1387" i="38" s="1"/>
  <c r="C1388" i="38" s="1"/>
  <c r="C1389" i="38" s="1"/>
  <c r="C1390" i="38" s="1"/>
  <c r="C1391" i="38" s="1"/>
  <c r="C1392" i="38" s="1"/>
  <c r="C1393" i="38" s="1"/>
  <c r="C1394" i="38" s="1"/>
  <c r="C1395" i="38" s="1"/>
  <c r="C1396" i="38" s="1"/>
  <c r="C1397" i="38" s="1"/>
  <c r="C1398" i="38" s="1"/>
  <c r="C1399" i="38" s="1"/>
  <c r="C1400" i="38" s="1"/>
  <c r="C1401" i="38" s="1"/>
  <c r="C1402" i="38" s="1"/>
  <c r="C1403" i="38" s="1"/>
  <c r="C1404" i="38" s="1"/>
  <c r="C1405" i="38" s="1"/>
  <c r="C1406" i="38" s="1"/>
  <c r="C1407" i="38" s="1"/>
  <c r="C1408" i="38" s="1"/>
  <c r="C1409" i="38" s="1"/>
  <c r="C1410" i="38" s="1"/>
  <c r="C1411" i="38" s="1"/>
  <c r="C1412" i="38" s="1"/>
  <c r="C1413" i="38" s="1"/>
  <c r="C1414" i="38" s="1"/>
  <c r="C1415" i="38" s="1"/>
  <c r="C1416" i="38" s="1"/>
  <c r="C1417" i="38" s="1"/>
  <c r="C1418" i="38" s="1"/>
  <c r="C1419" i="38" s="1"/>
  <c r="C1420" i="38" s="1"/>
  <c r="C1421" i="38" s="1"/>
  <c r="C1422" i="38" s="1"/>
  <c r="C1423" i="38" s="1"/>
  <c r="C1424" i="38" s="1"/>
  <c r="C1425" i="38" s="1"/>
  <c r="C1426" i="38" s="1"/>
  <c r="C1427" i="38" s="1"/>
  <c r="C1428" i="38" s="1"/>
  <c r="C1429" i="38" s="1"/>
  <c r="C1430" i="38" s="1"/>
  <c r="C1431" i="38" s="1"/>
  <c r="C1432" i="38" s="1"/>
  <c r="C1433" i="38" s="1"/>
  <c r="C1434" i="38" s="1"/>
  <c r="C1435" i="38" s="1"/>
  <c r="C1436" i="38" s="1"/>
  <c r="C1437" i="38" s="1"/>
  <c r="C1438" i="38" s="1"/>
  <c r="C1439" i="38" s="1"/>
  <c r="C1440" i="38" s="1"/>
  <c r="C1441" i="38" s="1"/>
  <c r="C1442" i="38" s="1"/>
  <c r="C1443" i="38" s="1"/>
  <c r="C1444" i="38" s="1"/>
  <c r="C1445" i="38" s="1"/>
  <c r="C1446" i="38" s="1"/>
  <c r="C1447" i="38" s="1"/>
  <c r="C1448" i="38" s="1"/>
  <c r="C1449" i="38" s="1"/>
  <c r="C1450" i="38" s="1"/>
  <c r="C1451" i="38" s="1"/>
  <c r="C1452" i="38" s="1"/>
  <c r="C1453" i="38" s="1"/>
  <c r="C1454" i="38" s="1"/>
  <c r="C1455" i="38" s="1"/>
  <c r="C1456" i="38" s="1"/>
  <c r="C1457" i="38" s="1"/>
  <c r="C1458" i="38" s="1"/>
  <c r="C1459" i="38" s="1"/>
  <c r="C1460" i="38" s="1"/>
  <c r="C1461" i="38" s="1"/>
  <c r="C1462" i="38" s="1"/>
  <c r="C1463" i="38" s="1"/>
  <c r="C1464" i="38" s="1"/>
  <c r="C1465" i="38" s="1"/>
  <c r="C1466" i="38" s="1"/>
  <c r="C1467" i="38" s="1"/>
  <c r="C1468" i="38" s="1"/>
  <c r="C1469" i="38" s="1"/>
  <c r="C1470" i="38" s="1"/>
  <c r="C1471" i="38" s="1"/>
  <c r="C1472" i="38" s="1"/>
  <c r="C1473" i="38" s="1"/>
  <c r="C1474" i="38" s="1"/>
  <c r="C1475" i="38" s="1"/>
  <c r="C1476" i="38" s="1"/>
  <c r="C1477" i="38" s="1"/>
  <c r="C1478" i="38" s="1"/>
  <c r="C1479" i="38" s="1"/>
  <c r="C1480" i="38" s="1"/>
  <c r="C1481" i="38" s="1"/>
  <c r="C1482" i="38" s="1"/>
  <c r="C1483" i="38" s="1"/>
  <c r="C1484" i="38" s="1"/>
  <c r="C1485" i="38" s="1"/>
  <c r="C1486" i="38" s="1"/>
  <c r="C1487" i="38" s="1"/>
  <c r="C1488" i="38" s="1"/>
  <c r="C1489" i="38" s="1"/>
  <c r="C1490" i="38" s="1"/>
  <c r="C1491" i="38" s="1"/>
  <c r="C1492" i="38" s="1"/>
  <c r="C1493" i="38" s="1"/>
  <c r="C1494" i="38" s="1"/>
  <c r="C1495" i="38" s="1"/>
  <c r="C1496" i="38" s="1"/>
  <c r="C1497" i="38" s="1"/>
  <c r="C1498" i="38" s="1"/>
  <c r="C1499" i="38" s="1"/>
  <c r="C1500" i="38" s="1"/>
  <c r="C1501" i="38" s="1"/>
  <c r="C1502" i="38" s="1"/>
  <c r="C1503" i="38" s="1"/>
  <c r="C1504" i="38" s="1"/>
  <c r="C1505" i="38" s="1"/>
  <c r="C1506" i="38" s="1"/>
  <c r="C1507" i="38" s="1"/>
  <c r="C1508" i="38" s="1"/>
  <c r="C1509" i="38" s="1"/>
  <c r="C1510" i="38" s="1"/>
  <c r="C1511" i="38" s="1"/>
  <c r="C1512" i="38" s="1"/>
  <c r="C1513" i="38" s="1"/>
  <c r="C1514" i="38" s="1"/>
  <c r="C1515" i="38" s="1"/>
  <c r="C1516" i="38" s="1"/>
  <c r="C1517" i="38" s="1"/>
  <c r="C1518" i="38" s="1"/>
  <c r="C1519" i="38" s="1"/>
  <c r="C1520" i="38" s="1"/>
  <c r="C1521" i="38" s="1"/>
  <c r="C1522" i="38" s="1"/>
  <c r="C1523" i="38" s="1"/>
  <c r="C1524" i="38" s="1"/>
  <c r="C1525" i="38" s="1"/>
  <c r="C1526" i="38" s="1"/>
  <c r="C1527" i="38" s="1"/>
  <c r="C1528" i="38" s="1"/>
  <c r="C1529" i="38" s="1"/>
  <c r="C1530" i="38" s="1"/>
  <c r="C1531" i="38" s="1"/>
  <c r="C1532" i="38" s="1"/>
  <c r="C1533" i="38" s="1"/>
  <c r="C1534" i="38" s="1"/>
  <c r="C1535" i="38" s="1"/>
  <c r="C1536" i="38" s="1"/>
  <c r="C1537" i="38" s="1"/>
  <c r="C1538" i="38" s="1"/>
  <c r="C1539" i="38" s="1"/>
  <c r="C1540" i="38" s="1"/>
  <c r="C1541" i="38" s="1"/>
  <c r="C1542" i="38" s="1"/>
  <c r="C1543" i="38" s="1"/>
  <c r="C1544" i="38" s="1"/>
  <c r="C1545" i="38" s="1"/>
  <c r="C1546" i="38" s="1"/>
  <c r="C1547" i="38" s="1"/>
  <c r="C1548" i="38" s="1"/>
  <c r="C1549" i="38" s="1"/>
  <c r="C1550" i="38" s="1"/>
  <c r="C1551" i="38" s="1"/>
  <c r="C1552" i="38" s="1"/>
  <c r="C1553" i="38" s="1"/>
  <c r="C1554" i="38" s="1"/>
  <c r="C1555" i="38" s="1"/>
  <c r="C1556" i="38" s="1"/>
  <c r="C1557" i="38" s="1"/>
  <c r="C1558" i="38" s="1"/>
  <c r="C1559" i="38" s="1"/>
  <c r="C1560" i="38" s="1"/>
  <c r="C1561" i="38" s="1"/>
  <c r="C1562" i="38" s="1"/>
  <c r="C1563" i="38" s="1"/>
  <c r="C1564" i="38" s="1"/>
  <c r="C1565" i="38" s="1"/>
  <c r="C1566" i="38" s="1"/>
  <c r="C1567" i="38" s="1"/>
  <c r="C1568" i="38" s="1"/>
  <c r="C1569" i="38" s="1"/>
  <c r="C1570" i="38" s="1"/>
  <c r="C1571" i="38" s="1"/>
  <c r="C1572" i="38" s="1"/>
  <c r="C1573" i="38" s="1"/>
  <c r="C1574" i="38" s="1"/>
  <c r="C1575" i="38" s="1"/>
  <c r="C1576" i="38" s="1"/>
  <c r="C1577" i="38" s="1"/>
  <c r="C1578" i="38" s="1"/>
  <c r="C1579" i="38" s="1"/>
  <c r="C1580" i="38" s="1"/>
  <c r="C1581" i="38" s="1"/>
  <c r="C1582" i="38" s="1"/>
  <c r="C1583" i="38" s="1"/>
  <c r="C1584" i="38" s="1"/>
  <c r="C1585" i="38" s="1"/>
  <c r="C1586" i="38" s="1"/>
  <c r="C1587" i="38" s="1"/>
  <c r="C1588" i="38" s="1"/>
  <c r="C1589" i="38" s="1"/>
  <c r="C1590" i="38" s="1"/>
  <c r="C1591" i="38" s="1"/>
  <c r="C1592" i="38" s="1"/>
  <c r="C1593" i="38" s="1"/>
  <c r="C1594" i="38" s="1"/>
  <c r="C1595" i="38" s="1"/>
  <c r="C1596" i="38" s="1"/>
  <c r="C1597" i="38" s="1"/>
  <c r="C1598" i="38" s="1"/>
  <c r="C1599" i="38" s="1"/>
  <c r="C1600" i="38" s="1"/>
  <c r="C1601" i="38" s="1"/>
  <c r="C1602" i="38" s="1"/>
  <c r="C1603" i="38" s="1"/>
  <c r="C1604" i="38" s="1"/>
  <c r="C1605" i="38" s="1"/>
  <c r="C1606" i="38" s="1"/>
  <c r="C1607" i="38" s="1"/>
  <c r="C1608" i="38" s="1"/>
  <c r="C1609" i="38" s="1"/>
  <c r="C1610" i="38" s="1"/>
  <c r="C1611" i="38" s="1"/>
  <c r="C1612" i="38" s="1"/>
  <c r="C1613" i="38" s="1"/>
  <c r="C1614" i="38" s="1"/>
  <c r="C1615" i="38" s="1"/>
  <c r="C1616" i="38" s="1"/>
  <c r="C1617" i="38" s="1"/>
  <c r="C1618" i="38" s="1"/>
  <c r="C1619" i="38" s="1"/>
  <c r="C1620" i="38" s="1"/>
  <c r="C1621" i="38" s="1"/>
  <c r="C1622" i="38" s="1"/>
  <c r="C1623" i="38" s="1"/>
  <c r="C1624" i="38" s="1"/>
  <c r="C1625" i="38" s="1"/>
  <c r="C1626" i="38" s="1"/>
  <c r="C1627" i="38" s="1"/>
  <c r="C1628" i="38" s="1"/>
  <c r="C1629" i="38" s="1"/>
  <c r="C1630" i="38" s="1"/>
  <c r="C1631" i="38" s="1"/>
  <c r="C1632" i="38" s="1"/>
  <c r="C1633" i="38" s="1"/>
  <c r="C1634" i="38" s="1"/>
  <c r="C1635" i="38" s="1"/>
  <c r="C1636" i="38" s="1"/>
  <c r="C1637" i="38" s="1"/>
  <c r="C1638" i="38" s="1"/>
  <c r="C1639" i="38" s="1"/>
  <c r="C1640" i="38" s="1"/>
  <c r="C1641" i="38" s="1"/>
  <c r="C1642" i="38" s="1"/>
  <c r="C1643" i="38" s="1"/>
  <c r="C1644" i="38" s="1"/>
  <c r="C1645" i="38" s="1"/>
  <c r="C1646" i="38" s="1"/>
  <c r="C1647" i="38" s="1"/>
  <c r="C1648" i="38" s="1"/>
  <c r="C1649" i="38" s="1"/>
  <c r="C1650" i="38" s="1"/>
  <c r="C1651" i="38" s="1"/>
  <c r="C1652" i="38" s="1"/>
  <c r="C1653" i="38" s="1"/>
  <c r="C1654" i="38" s="1"/>
  <c r="C1655" i="38" s="1"/>
  <c r="C1656" i="38" s="1"/>
  <c r="C1657" i="38" s="1"/>
  <c r="C1658" i="38" s="1"/>
  <c r="C1659" i="38" s="1"/>
  <c r="C1660" i="38" s="1"/>
  <c r="C1661" i="38" s="1"/>
  <c r="C1662" i="38" s="1"/>
  <c r="C1663" i="38" s="1"/>
  <c r="C1664" i="38" s="1"/>
  <c r="C1665" i="38" s="1"/>
  <c r="C1666" i="38" s="1"/>
  <c r="C1667" i="38" s="1"/>
  <c r="C1668" i="38" s="1"/>
  <c r="C1669" i="38" s="1"/>
  <c r="C1670" i="38" s="1"/>
  <c r="C1671" i="38" s="1"/>
  <c r="C1672" i="38" s="1"/>
  <c r="C1673" i="38" s="1"/>
  <c r="C1674" i="38" s="1"/>
  <c r="C1675" i="38" s="1"/>
  <c r="C1676" i="38" s="1"/>
  <c r="C1677" i="38" s="1"/>
  <c r="C1678" i="38" s="1"/>
  <c r="C1679" i="38" s="1"/>
  <c r="C1680" i="38" s="1"/>
  <c r="C1681" i="38" s="1"/>
  <c r="C1682" i="38" s="1"/>
  <c r="C1683" i="38" s="1"/>
  <c r="C1684" i="38" s="1"/>
  <c r="C1685" i="38" s="1"/>
  <c r="C1686" i="38" s="1"/>
  <c r="C1687" i="38" s="1"/>
  <c r="C1688" i="38" s="1"/>
  <c r="C1689" i="38" s="1"/>
  <c r="C1690" i="38" s="1"/>
  <c r="C1691" i="38" s="1"/>
  <c r="C1692" i="38" s="1"/>
  <c r="C1693" i="38" s="1"/>
  <c r="C1694" i="38" s="1"/>
  <c r="C1695" i="38" s="1"/>
  <c r="C1696" i="38" s="1"/>
  <c r="C1697" i="38" s="1"/>
  <c r="C1698" i="38" s="1"/>
  <c r="C1699" i="38" s="1"/>
  <c r="C1700" i="38" s="1"/>
  <c r="C1701" i="38" s="1"/>
  <c r="C1702" i="38" s="1"/>
  <c r="C1703" i="38" s="1"/>
  <c r="C1704" i="38" s="1"/>
  <c r="C1705" i="38" s="1"/>
  <c r="C1706" i="38" s="1"/>
  <c r="C1707" i="38" s="1"/>
  <c r="C1708" i="38" s="1"/>
  <c r="C1709" i="38" s="1"/>
  <c r="C1710" i="38" s="1"/>
  <c r="C1711" i="38" s="1"/>
  <c r="C1712" i="38" s="1"/>
  <c r="C1713" i="38" s="1"/>
  <c r="C1714" i="38" s="1"/>
  <c r="C1715" i="38" s="1"/>
  <c r="C1716" i="38" s="1"/>
  <c r="C1717" i="38" s="1"/>
  <c r="C1718" i="38" s="1"/>
  <c r="AB116" i="32" l="1"/>
  <c r="AC115" i="32"/>
  <c r="Z115" i="32" s="1"/>
  <c r="C1719" i="38"/>
  <c r="C1720" i="38" s="1"/>
  <c r="C1721" i="38" s="1"/>
  <c r="C1722" i="38" s="1"/>
  <c r="C1723" i="38" s="1"/>
  <c r="C1724" i="38" s="1"/>
  <c r="C1725" i="38" s="1"/>
  <c r="C1726" i="38" s="1"/>
  <c r="C1727" i="38" s="1"/>
  <c r="C1728" i="38" s="1"/>
  <c r="C1729" i="38" s="1"/>
  <c r="C1730" i="38" s="1"/>
  <c r="C1731" i="38" s="1"/>
  <c r="C1732" i="38" s="1"/>
  <c r="C1733" i="38" s="1"/>
  <c r="C1734" i="38" s="1"/>
  <c r="C1735" i="38" s="1"/>
  <c r="C1736" i="38" s="1"/>
  <c r="C1737" i="38" s="1"/>
  <c r="C1738" i="38" s="1"/>
  <c r="C1739" i="38" s="1"/>
  <c r="C1740" i="38" s="1"/>
  <c r="C1741" i="38" s="1"/>
  <c r="C1742" i="38" s="1"/>
  <c r="C1743" i="38" s="1"/>
  <c r="C1744" i="38" s="1"/>
  <c r="C1745" i="38" s="1"/>
  <c r="C1746" i="38" s="1"/>
  <c r="C1747" i="38" s="1"/>
  <c r="C1748" i="38" s="1"/>
  <c r="C1749" i="38" s="1"/>
  <c r="C1750" i="38" s="1"/>
  <c r="C1751" i="38" s="1"/>
  <c r="C1752" i="38" s="1"/>
  <c r="C1753" i="38" s="1"/>
  <c r="C1754" i="38" s="1"/>
  <c r="C1755" i="38" s="1"/>
  <c r="C1756" i="38" s="1"/>
  <c r="C1757" i="38" s="1"/>
  <c r="C1758" i="38" s="1"/>
  <c r="C1759" i="38" s="1"/>
  <c r="C1760" i="38" s="1"/>
  <c r="C1761" i="38" s="1"/>
  <c r="C1762" i="38" s="1"/>
  <c r="C1763" i="38" s="1"/>
  <c r="C1764" i="38" s="1"/>
  <c r="C1765" i="38" s="1"/>
  <c r="C1766" i="38" s="1"/>
  <c r="C1767" i="38" s="1"/>
  <c r="C1768" i="38" s="1"/>
  <c r="C1769" i="38" s="1"/>
  <c r="C1770" i="38" s="1"/>
  <c r="C1771" i="38" s="1"/>
  <c r="C1772" i="38" s="1"/>
  <c r="C1773" i="38" s="1"/>
  <c r="C1774" i="38" s="1"/>
  <c r="C1775" i="38" s="1"/>
  <c r="C1776" i="38" s="1"/>
  <c r="C1777" i="38" s="1"/>
  <c r="C1778" i="38" s="1"/>
  <c r="C1779" i="38" s="1"/>
  <c r="C1780" i="38" s="1"/>
  <c r="C1781" i="38" s="1"/>
  <c r="C1782" i="38" s="1"/>
  <c r="C1783" i="38" s="1"/>
  <c r="C1784" i="38" s="1"/>
  <c r="C1785" i="38" s="1"/>
  <c r="C1786" i="38" s="1"/>
  <c r="C1787" i="38" s="1"/>
  <c r="C1788" i="38" s="1"/>
  <c r="C1789" i="38" s="1"/>
  <c r="C1790" i="38" s="1"/>
  <c r="C1791" i="38" s="1"/>
  <c r="C1792" i="38" s="1"/>
  <c r="C1793" i="38" s="1"/>
  <c r="C1794" i="38" s="1"/>
  <c r="C1795" i="38" s="1"/>
  <c r="C1796" i="38" s="1"/>
  <c r="C1797" i="38" s="1"/>
  <c r="C1798" i="38" s="1"/>
  <c r="C1799" i="38" s="1"/>
  <c r="C1800" i="38" s="1"/>
  <c r="C1801" i="38" s="1"/>
  <c r="C1802" i="38" s="1"/>
  <c r="C1803" i="38" s="1"/>
  <c r="C1804" i="38" s="1"/>
  <c r="C1805" i="38" s="1"/>
  <c r="C1806" i="38" s="1"/>
  <c r="C1807" i="38" s="1"/>
  <c r="C1808" i="38" s="1"/>
  <c r="C1809" i="38" s="1"/>
  <c r="C1810" i="38" s="1"/>
  <c r="C1811" i="38" s="1"/>
  <c r="C1812" i="38" s="1"/>
  <c r="C1813" i="38" s="1"/>
  <c r="C1814" i="38" s="1"/>
  <c r="C1815" i="38" s="1"/>
  <c r="C1816" i="38" s="1"/>
  <c r="C1817" i="38" s="1"/>
  <c r="C1818" i="38" s="1"/>
  <c r="C1819" i="38" s="1"/>
  <c r="C1820" i="38" s="1"/>
  <c r="C1821" i="38" s="1"/>
  <c r="C1822" i="38" s="1"/>
  <c r="C1823" i="38" s="1"/>
  <c r="C1824" i="38" s="1"/>
  <c r="C1825" i="38" s="1"/>
  <c r="C1826" i="38" s="1"/>
  <c r="C1827" i="38" s="1"/>
  <c r="C1828" i="38" s="1"/>
  <c r="C1829" i="38" s="1"/>
  <c r="C1830" i="38" s="1"/>
  <c r="C1831" i="38" s="1"/>
  <c r="C1832" i="38" s="1"/>
  <c r="C1833" i="38" s="1"/>
  <c r="C1834" i="38" s="1"/>
  <c r="C1835" i="38" s="1"/>
  <c r="C1836" i="38" s="1"/>
  <c r="C1837" i="38" s="1"/>
  <c r="C1838" i="38" s="1"/>
  <c r="C1839" i="38" s="1"/>
  <c r="C1840" i="38" s="1"/>
  <c r="C1841" i="38" s="1"/>
  <c r="C1842" i="38" s="1"/>
  <c r="C1843" i="38" s="1"/>
  <c r="C1844" i="38" s="1"/>
  <c r="C1845" i="38" s="1"/>
  <c r="C1846" i="38" s="1"/>
  <c r="C1847" i="38" s="1"/>
  <c r="C1848" i="38" s="1"/>
  <c r="C1849" i="38" s="1"/>
  <c r="C1850" i="38" s="1"/>
  <c r="C1851" i="38" s="1"/>
  <c r="C1852" i="38" s="1"/>
  <c r="C1853" i="38" s="1"/>
  <c r="C1854" i="38" s="1"/>
  <c r="C1855" i="38" s="1"/>
  <c r="C1856" i="38" s="1"/>
  <c r="C1857" i="38" s="1"/>
  <c r="C1858" i="38" s="1"/>
  <c r="C1859" i="38" s="1"/>
  <c r="C1860" i="38" s="1"/>
  <c r="C1861" i="38" s="1"/>
  <c r="C1862" i="38" s="1"/>
  <c r="C1863" i="38" s="1"/>
  <c r="C1864" i="38" s="1"/>
  <c r="C1865" i="38" s="1"/>
  <c r="C1866" i="38" s="1"/>
  <c r="C1867" i="38" s="1"/>
  <c r="C1868" i="38" s="1"/>
  <c r="C1869" i="38" s="1"/>
  <c r="C1870" i="38" s="1"/>
  <c r="C1871" i="38" s="1"/>
  <c r="C1872" i="38" s="1"/>
  <c r="C1873" i="38" s="1"/>
  <c r="C1874" i="38" s="1"/>
  <c r="C1875" i="38" s="1"/>
  <c r="C1876" i="38" s="1"/>
  <c r="C1877" i="38" s="1"/>
  <c r="C1878" i="38" s="1"/>
  <c r="C1879" i="38" s="1"/>
  <c r="C1880" i="38" s="1"/>
  <c r="C1881" i="38" s="1"/>
  <c r="C1882" i="38" s="1"/>
  <c r="C1883" i="38" s="1"/>
  <c r="C1884" i="38" s="1"/>
  <c r="C1885" i="38" s="1"/>
  <c r="C1886" i="38" s="1"/>
  <c r="C1887" i="38" s="1"/>
  <c r="C1888" i="38" s="1"/>
  <c r="C1889" i="38" s="1"/>
  <c r="C1890" i="38" s="1"/>
  <c r="C1891" i="38" s="1"/>
  <c r="C1892" i="38" s="1"/>
  <c r="C1893" i="38" s="1"/>
  <c r="C1894" i="38" s="1"/>
  <c r="C1895" i="38" s="1"/>
  <c r="C1896" i="38" s="1"/>
  <c r="C1897" i="38" s="1"/>
  <c r="C1898" i="38" s="1"/>
  <c r="C1899" i="38" s="1"/>
  <c r="C1900" i="38" s="1"/>
  <c r="C1901" i="38" s="1"/>
  <c r="C1902" i="38" s="1"/>
  <c r="C1903" i="38" s="1"/>
  <c r="C1904" i="38" s="1"/>
  <c r="C1905" i="38" s="1"/>
  <c r="C1906" i="38" s="1"/>
  <c r="C1907" i="38" s="1"/>
  <c r="C1908" i="38" s="1"/>
  <c r="C1909" i="38" s="1"/>
  <c r="C1910" i="38" s="1"/>
  <c r="C1911" i="38" s="1"/>
  <c r="C1912" i="38" s="1"/>
  <c r="C1913" i="38" s="1"/>
  <c r="C1914" i="38" s="1"/>
  <c r="C1915" i="38" s="1"/>
  <c r="C1916" i="38" s="1"/>
  <c r="C1917" i="38" s="1"/>
  <c r="C1918" i="38" s="1"/>
  <c r="C1919" i="38" s="1"/>
  <c r="C1920" i="38" s="1"/>
  <c r="C1921" i="38" s="1"/>
  <c r="C1922" i="38" s="1"/>
  <c r="C1923" i="38" s="1"/>
  <c r="C1924" i="38" s="1"/>
  <c r="C1925" i="38" s="1"/>
  <c r="C1926" i="38" s="1"/>
  <c r="C1927" i="38" s="1"/>
  <c r="C1928" i="38" s="1"/>
  <c r="C1929" i="38" s="1"/>
  <c r="C1930" i="38" s="1"/>
  <c r="C1931" i="38" s="1"/>
  <c r="C1932" i="38" s="1"/>
  <c r="C1933" i="38" s="1"/>
  <c r="C1934" i="38" s="1"/>
  <c r="C1935" i="38" s="1"/>
  <c r="C1936" i="38" s="1"/>
  <c r="C1937" i="38" s="1"/>
  <c r="C1938" i="38" s="1"/>
  <c r="C1939" i="38" s="1"/>
  <c r="C1940" i="38" s="1"/>
  <c r="C1941" i="38" s="1"/>
  <c r="C1942" i="38" s="1"/>
  <c r="C1943" i="38" s="1"/>
  <c r="C1944" i="38" s="1"/>
  <c r="C1945" i="38" s="1"/>
  <c r="C1946" i="38" s="1"/>
  <c r="C1947" i="38" s="1"/>
  <c r="C1948" i="38" s="1"/>
  <c r="C1949" i="38" s="1"/>
  <c r="C1950" i="38" s="1"/>
  <c r="C1951" i="38" s="1"/>
  <c r="C1952" i="38" s="1"/>
  <c r="C1953" i="38" s="1"/>
  <c r="C1954" i="38" s="1"/>
  <c r="C1955" i="38" s="1"/>
  <c r="C1956" i="38" s="1"/>
  <c r="C1957" i="38" s="1"/>
  <c r="C1958" i="38" s="1"/>
  <c r="C1959" i="38" s="1"/>
  <c r="C1960" i="38" s="1"/>
  <c r="C1961" i="38" s="1"/>
  <c r="C1962" i="38" s="1"/>
  <c r="C1963" i="38" s="1"/>
  <c r="C1964" i="38" s="1"/>
  <c r="C1965" i="38" s="1"/>
  <c r="C1966" i="38" s="1"/>
  <c r="C1967" i="38" s="1"/>
  <c r="C1968" i="38" s="1"/>
  <c r="C1969" i="38" s="1"/>
  <c r="C1970" i="38" s="1"/>
  <c r="C1971" i="38" s="1"/>
  <c r="C1972" i="38" s="1"/>
  <c r="C1973" i="38" s="1"/>
  <c r="C1974" i="38" s="1"/>
  <c r="C1975" i="38" s="1"/>
  <c r="C1976" i="38" s="1"/>
  <c r="C1977" i="38" s="1"/>
  <c r="C1978" i="38" s="1"/>
  <c r="C1979" i="38" s="1"/>
  <c r="C1980" i="38" s="1"/>
  <c r="C1981" i="38" s="1"/>
  <c r="C1982" i="38" s="1"/>
  <c r="C1983" i="38" s="1"/>
  <c r="C1984" i="38" s="1"/>
  <c r="C1985" i="38" s="1"/>
  <c r="C1986" i="38" s="1"/>
  <c r="C1987" i="38" s="1"/>
  <c r="C1988" i="38" s="1"/>
  <c r="C1989" i="38" s="1"/>
  <c r="C1990" i="38" s="1"/>
  <c r="C1991" i="38" s="1"/>
  <c r="C1992" i="38" s="1"/>
  <c r="C1993" i="38" s="1"/>
  <c r="C1994" i="38" s="1"/>
  <c r="C1995" i="38" s="1"/>
  <c r="C1996" i="38" s="1"/>
  <c r="C1997" i="38" s="1"/>
  <c r="C1998" i="38" s="1"/>
  <c r="C1999" i="38" s="1"/>
  <c r="C2000" i="38" s="1"/>
  <c r="C2001" i="38" s="1"/>
  <c r="C2002" i="38" s="1"/>
  <c r="C2003" i="38" s="1"/>
  <c r="C2004" i="38" s="1"/>
  <c r="C2005" i="38" s="1"/>
  <c r="C2006" i="38" s="1"/>
  <c r="C2007" i="38" s="1"/>
  <c r="C2008" i="38" s="1"/>
  <c r="C2009" i="38" s="1"/>
  <c r="C2010" i="38" s="1"/>
  <c r="C2011" i="38" s="1"/>
  <c r="C2012" i="38" s="1"/>
  <c r="C2013" i="38" s="1"/>
  <c r="C2014" i="38" s="1"/>
  <c r="C2015" i="38" s="1"/>
  <c r="C2016" i="38" s="1"/>
  <c r="C2017" i="38" s="1"/>
  <c r="C2018" i="38" s="1"/>
  <c r="C2019" i="38" s="1"/>
  <c r="C2020" i="38" s="1"/>
  <c r="C2021" i="38" s="1"/>
  <c r="C2022" i="38" s="1"/>
  <c r="C2023" i="38" s="1"/>
  <c r="C2024" i="38" s="1"/>
  <c r="C2025" i="38" s="1"/>
  <c r="C2026" i="38" s="1"/>
  <c r="C2027" i="38" s="1"/>
  <c r="C2028" i="38" s="1"/>
  <c r="C2029" i="38" s="1"/>
  <c r="C2030" i="38" s="1"/>
  <c r="C2031" i="38" s="1"/>
  <c r="C2032" i="38" s="1"/>
  <c r="C2033" i="38" s="1"/>
  <c r="C2034" i="38" s="1"/>
  <c r="C2035" i="38" s="1"/>
  <c r="C2036" i="38" s="1"/>
  <c r="C2037" i="38" s="1"/>
  <c r="C2038" i="38" s="1"/>
  <c r="C2039" i="38" s="1"/>
  <c r="C2040" i="38" s="1"/>
  <c r="C2041" i="38" s="1"/>
  <c r="C2042" i="38" s="1"/>
  <c r="C2043" i="38" s="1"/>
  <c r="C2044" i="38" s="1"/>
  <c r="C2045" i="38" s="1"/>
  <c r="C2046" i="38" s="1"/>
  <c r="C2047" i="38" s="1"/>
  <c r="C2048" i="38" s="1"/>
  <c r="C2049" i="38" s="1"/>
  <c r="C2050" i="38" s="1"/>
  <c r="C2051" i="38" s="1"/>
  <c r="C2052" i="38" s="1"/>
  <c r="C2053" i="38" s="1"/>
  <c r="C2054" i="38" s="1"/>
  <c r="C2055" i="38" s="1"/>
  <c r="C2056" i="38" s="1"/>
  <c r="C2057" i="38" s="1"/>
  <c r="C2058" i="38" s="1"/>
  <c r="C2059" i="38" s="1"/>
  <c r="C2060" i="38" s="1"/>
  <c r="C2061" i="38" s="1"/>
  <c r="C2062" i="38" s="1"/>
  <c r="C2063" i="38" s="1"/>
  <c r="C2064" i="38" s="1"/>
  <c r="C2065" i="38" s="1"/>
  <c r="C2066" i="38" s="1"/>
  <c r="C2067" i="38" s="1"/>
  <c r="C2068" i="38" s="1"/>
  <c r="C2069" i="38" s="1"/>
  <c r="C2070" i="38" s="1"/>
  <c r="C2071" i="38" s="1"/>
  <c r="C2072" i="38" s="1"/>
  <c r="C2073" i="38" s="1"/>
  <c r="C2074" i="38" s="1"/>
  <c r="C2075" i="38" s="1"/>
  <c r="C2076" i="38" s="1"/>
  <c r="C2077" i="38" s="1"/>
  <c r="C2078" i="38" s="1"/>
  <c r="C2079" i="38" s="1"/>
  <c r="C2080" i="38" s="1"/>
  <c r="C2081" i="38" s="1"/>
  <c r="C2082" i="38" s="1"/>
  <c r="C2083" i="38" s="1"/>
  <c r="C2084" i="38" s="1"/>
  <c r="C2085" i="38" s="1"/>
  <c r="C2086" i="38" s="1"/>
  <c r="C2087" i="38" s="1"/>
  <c r="C2088" i="38" s="1"/>
  <c r="C2089" i="38" s="1"/>
  <c r="C2090" i="38" s="1"/>
  <c r="C2091" i="38" s="1"/>
  <c r="C2092" i="38" s="1"/>
  <c r="C2093" i="38" s="1"/>
  <c r="C2094" i="38" s="1"/>
  <c r="C2095" i="38" s="1"/>
  <c r="C2096" i="38" s="1"/>
  <c r="C2097" i="38" s="1"/>
  <c r="C2098" i="38" s="1"/>
  <c r="C2099" i="38" s="1"/>
  <c r="C2100" i="38" s="1"/>
  <c r="C2101" i="38" s="1"/>
  <c r="C2102" i="38" s="1"/>
  <c r="C2103" i="38" s="1"/>
  <c r="C2104" i="38" s="1"/>
  <c r="C2105" i="38" s="1"/>
  <c r="C2106" i="38" s="1"/>
  <c r="C2107" i="38" s="1"/>
  <c r="C2108" i="38" s="1"/>
  <c r="C2109" i="38" s="1"/>
  <c r="C2110" i="38" s="1"/>
  <c r="C2111" i="38" s="1"/>
  <c r="C2112" i="38" s="1"/>
  <c r="C2113" i="38" s="1"/>
  <c r="C2114" i="38" s="1"/>
  <c r="C2115" i="38" s="1"/>
  <c r="C2116" i="38" s="1"/>
  <c r="C2117" i="38" s="1"/>
  <c r="C2118" i="38" s="1"/>
  <c r="C2119" i="38" s="1"/>
  <c r="C2120" i="38" s="1"/>
  <c r="C2121" i="38" s="1"/>
  <c r="C2122" i="38" s="1"/>
  <c r="C2123" i="38" s="1"/>
  <c r="C2124" i="38" s="1"/>
  <c r="C2125" i="38" s="1"/>
  <c r="C2126" i="38" s="1"/>
  <c r="C2127" i="38" s="1"/>
  <c r="C2128" i="38" s="1"/>
  <c r="C2129" i="38" s="1"/>
  <c r="C2130" i="38" s="1"/>
  <c r="C2131" i="38" s="1"/>
  <c r="C2132" i="38" s="1"/>
  <c r="C2133" i="38" s="1"/>
  <c r="C2134" i="38" s="1"/>
  <c r="C2135" i="38" s="1"/>
  <c r="C2136" i="38" s="1"/>
  <c r="C2137" i="38" s="1"/>
  <c r="C2138" i="38" s="1"/>
  <c r="C2139" i="38" s="1"/>
  <c r="C2140" i="38" s="1"/>
  <c r="C2141" i="38" s="1"/>
  <c r="C2142" i="38" s="1"/>
  <c r="C2143" i="38" s="1"/>
  <c r="C2144" i="38" s="1"/>
  <c r="C2145" i="38" s="1"/>
  <c r="C2146" i="38" s="1"/>
  <c r="C2147" i="38" s="1"/>
  <c r="C2148" i="38" s="1"/>
  <c r="C2149" i="38" s="1"/>
  <c r="C2150" i="38" s="1"/>
  <c r="C2151" i="38" s="1"/>
  <c r="C2152" i="38" s="1"/>
  <c r="C2153" i="38" s="1"/>
  <c r="C2154" i="38" s="1"/>
  <c r="C2155" i="38" s="1"/>
  <c r="C2156" i="38" s="1"/>
  <c r="C2157" i="38" s="1"/>
  <c r="C2158" i="38" s="1"/>
  <c r="C2159" i="38" s="1"/>
  <c r="C2160" i="38" s="1"/>
  <c r="C2161" i="38" s="1"/>
  <c r="C2162" i="38" s="1"/>
  <c r="C2163" i="38" s="1"/>
  <c r="C2164" i="38" s="1"/>
  <c r="C2165" i="38" s="1"/>
  <c r="C2166" i="38" s="1"/>
  <c r="C2167" i="38" s="1"/>
  <c r="C2168" i="38" s="1"/>
  <c r="C2169" i="38" s="1"/>
  <c r="C2170" i="38" s="1"/>
  <c r="C2171" i="38" s="1"/>
  <c r="C2172" i="38" s="1"/>
  <c r="C2173" i="38" s="1"/>
  <c r="C2174" i="38" s="1"/>
  <c r="C2175" i="38" s="1"/>
  <c r="C2176" i="38" s="1"/>
  <c r="C2177" i="38" s="1"/>
  <c r="C2178" i="38" s="1"/>
  <c r="C2179" i="38" s="1"/>
  <c r="C2180" i="38" s="1"/>
  <c r="C2181" i="38" s="1"/>
  <c r="C2182" i="38" s="1"/>
  <c r="C2183" i="38" s="1"/>
  <c r="C2184" i="38" s="1"/>
  <c r="C2185" i="38" s="1"/>
  <c r="C2186" i="38" s="1"/>
  <c r="C2187" i="38" s="1"/>
  <c r="C2188" i="38" s="1"/>
  <c r="C2189" i="38" s="1"/>
  <c r="C2190" i="38" s="1"/>
  <c r="C2191" i="38" s="1"/>
  <c r="C2192" i="38" s="1"/>
  <c r="C2193" i="38" s="1"/>
  <c r="C2194" i="38" s="1"/>
  <c r="C2195" i="38" s="1"/>
  <c r="C2196" i="38" s="1"/>
  <c r="C2197" i="38" s="1"/>
  <c r="C2198" i="38" s="1"/>
  <c r="C2199" i="38" s="1"/>
  <c r="C2200" i="38" s="1"/>
  <c r="C2201" i="38" s="1"/>
  <c r="C2202" i="38" s="1"/>
  <c r="C2203" i="38" s="1"/>
  <c r="C2204" i="38" s="1"/>
  <c r="C2205" i="38" s="1"/>
  <c r="C2206" i="38" s="1"/>
  <c r="C2207" i="38" s="1"/>
  <c r="C2208" i="38" s="1"/>
  <c r="C2209" i="38" s="1"/>
  <c r="C2210" i="38" s="1"/>
  <c r="C2211" i="38" s="1"/>
  <c r="C2212" i="38" s="1"/>
  <c r="C2213" i="38" s="1"/>
  <c r="C2214" i="38" s="1"/>
  <c r="C2215" i="38" s="1"/>
  <c r="C2216" i="38" s="1"/>
  <c r="C2217" i="38" s="1"/>
  <c r="C2218" i="38" s="1"/>
  <c r="C2219" i="38" s="1"/>
  <c r="C2220" i="38" s="1"/>
  <c r="C2221" i="38" s="1"/>
  <c r="C2222" i="38" s="1"/>
  <c r="C2223" i="38" s="1"/>
  <c r="C2224" i="38" s="1"/>
  <c r="C2225" i="38" s="1"/>
  <c r="C2226" i="38" s="1"/>
  <c r="C2227" i="38" s="1"/>
  <c r="C2228" i="38" s="1"/>
  <c r="C2229" i="38" s="1"/>
  <c r="C2230" i="38" s="1"/>
  <c r="C2231" i="38" s="1"/>
  <c r="C2232" i="38" s="1"/>
  <c r="C2233" i="38" s="1"/>
  <c r="C2234" i="38" s="1"/>
  <c r="C2235" i="38" s="1"/>
  <c r="C2236" i="38" s="1"/>
  <c r="C2237" i="38" s="1"/>
  <c r="C2238" i="38" s="1"/>
  <c r="C2239" i="38" s="1"/>
  <c r="C2240" i="38" s="1"/>
  <c r="C2241" i="38" s="1"/>
  <c r="C2242" i="38" s="1"/>
  <c r="C2243" i="38" s="1"/>
  <c r="C2244" i="38" s="1"/>
  <c r="C2245" i="38" s="1"/>
  <c r="C2246" i="38" s="1"/>
  <c r="C2247" i="38" s="1"/>
  <c r="C2248" i="38" s="1"/>
  <c r="C2249" i="38" s="1"/>
  <c r="C2250" i="38" s="1"/>
  <c r="C2251" i="38" s="1"/>
  <c r="C2252" i="38" s="1"/>
  <c r="C2253" i="38" s="1"/>
  <c r="C2254" i="38" s="1"/>
  <c r="C2255" i="38" s="1"/>
  <c r="C2256" i="38" s="1"/>
  <c r="C2257" i="38" s="1"/>
  <c r="C2258" i="38" s="1"/>
  <c r="C2259" i="38" s="1"/>
  <c r="C2260" i="38" s="1"/>
  <c r="C2261" i="38" s="1"/>
  <c r="C2262" i="38" s="1"/>
  <c r="C2263" i="38" s="1"/>
  <c r="C2264" i="38" s="1"/>
  <c r="C2265" i="38" s="1"/>
  <c r="C2266" i="38" s="1"/>
  <c r="C2267" i="38" s="1"/>
  <c r="C2268" i="38" s="1"/>
  <c r="C2269" i="38" s="1"/>
  <c r="C2270" i="38" s="1"/>
  <c r="C2271" i="38" s="1"/>
  <c r="C2272" i="38" s="1"/>
  <c r="C2273" i="38" s="1"/>
  <c r="C2274" i="38" s="1"/>
  <c r="C2275" i="38" s="1"/>
  <c r="C2276" i="38" s="1"/>
  <c r="C2277" i="38" s="1"/>
  <c r="C2278" i="38" s="1"/>
  <c r="C2279" i="38" s="1"/>
  <c r="C2280" i="38" s="1"/>
  <c r="C2281" i="38" s="1"/>
  <c r="C2282" i="38" s="1"/>
  <c r="C2283" i="38" s="1"/>
  <c r="C2284" i="38" s="1"/>
  <c r="C2285" i="38" s="1"/>
  <c r="C2286" i="38" s="1"/>
  <c r="C2287" i="38" s="1"/>
  <c r="C2288" i="38" s="1"/>
  <c r="C2289" i="38" s="1"/>
  <c r="C2290" i="38" s="1"/>
  <c r="C2291" i="38" s="1"/>
  <c r="C2292" i="38" s="1"/>
  <c r="C2293" i="38" s="1"/>
  <c r="C2294" i="38" s="1"/>
  <c r="C2295" i="38" s="1"/>
  <c r="C2296" i="38" s="1"/>
  <c r="C2297" i="38" s="1"/>
  <c r="C2298" i="38" s="1"/>
  <c r="C2299" i="38" s="1"/>
  <c r="C2300" i="38" s="1"/>
  <c r="C2301" i="38" s="1"/>
  <c r="C2302" i="38" s="1"/>
  <c r="C2303" i="38" s="1"/>
  <c r="C2304" i="38" s="1"/>
  <c r="C2305" i="38" s="1"/>
  <c r="C2306" i="38" s="1"/>
  <c r="C2307" i="38" s="1"/>
  <c r="C2308" i="38" s="1"/>
  <c r="C2309" i="38" s="1"/>
  <c r="C2310" i="38" s="1"/>
  <c r="C2311" i="38" s="1"/>
  <c r="C2312" i="38" s="1"/>
  <c r="C2313" i="38" s="1"/>
  <c r="C2314" i="38" s="1"/>
  <c r="C2315" i="38" s="1"/>
  <c r="C2316" i="38" s="1"/>
  <c r="C2317" i="38" s="1"/>
  <c r="C2318" i="38" s="1"/>
  <c r="C2319" i="38" s="1"/>
  <c r="C2320" i="38" s="1"/>
  <c r="C2321" i="38" s="1"/>
  <c r="C2322" i="38" s="1"/>
  <c r="C2323" i="38" s="1"/>
  <c r="C2324" i="38" s="1"/>
  <c r="C2325" i="38" s="1"/>
  <c r="C2326" i="38" s="1"/>
  <c r="C2327" i="38" s="1"/>
  <c r="C2328" i="38" s="1"/>
  <c r="C2329" i="38" s="1"/>
  <c r="C2330" i="38" s="1"/>
  <c r="C2331" i="38" s="1"/>
  <c r="C2332" i="38" s="1"/>
  <c r="C2333" i="38" s="1"/>
  <c r="C2334" i="38" s="1"/>
  <c r="C2335" i="38" s="1"/>
  <c r="C2336" i="38" s="1"/>
  <c r="C2337" i="38" s="1"/>
  <c r="C2338" i="38" s="1"/>
  <c r="C2339" i="38" s="1"/>
  <c r="C2340" i="38" s="1"/>
  <c r="C2341" i="38" s="1"/>
  <c r="C2342" i="38" s="1"/>
  <c r="C2343" i="38" s="1"/>
  <c r="C2344" i="38" s="1"/>
  <c r="C2345" i="38" s="1"/>
  <c r="C2346" i="38" s="1"/>
  <c r="C2347" i="38" s="1"/>
  <c r="C2348" i="38" s="1"/>
  <c r="C2349" i="38" s="1"/>
  <c r="C2350" i="38" s="1"/>
  <c r="C2351" i="38" s="1"/>
  <c r="C2352" i="38" s="1"/>
  <c r="C2353" i="38" s="1"/>
  <c r="C2354" i="38" s="1"/>
  <c r="C2355" i="38" s="1"/>
  <c r="C2356" i="38" s="1"/>
  <c r="C2357" i="38" s="1"/>
  <c r="C2358" i="38" s="1"/>
  <c r="C2359" i="38" s="1"/>
  <c r="C2360" i="38" s="1"/>
  <c r="C2361" i="38" s="1"/>
  <c r="C2362" i="38" s="1"/>
  <c r="C2363" i="38" s="1"/>
  <c r="C2364" i="38" s="1"/>
  <c r="C2365" i="38" s="1"/>
  <c r="C2366" i="38" s="1"/>
  <c r="C2367" i="38" s="1"/>
  <c r="C2368" i="38" s="1"/>
  <c r="C2369" i="38" s="1"/>
  <c r="C2370" i="38" s="1"/>
  <c r="C2371" i="38" s="1"/>
  <c r="C2372" i="38" s="1"/>
  <c r="C2373" i="38" s="1"/>
  <c r="C2374" i="38" s="1"/>
  <c r="C2375" i="38" s="1"/>
  <c r="C2376" i="38" s="1"/>
  <c r="C2377" i="38" s="1"/>
  <c r="C2378" i="38" s="1"/>
  <c r="C2379" i="38" s="1"/>
  <c r="C2380" i="38" s="1"/>
  <c r="C2381" i="38" s="1"/>
  <c r="C2382" i="38" s="1"/>
  <c r="C2383" i="38" s="1"/>
  <c r="C2384" i="38" s="1"/>
  <c r="C2385" i="38" s="1"/>
  <c r="C2386" i="38" s="1"/>
  <c r="C2387" i="38" s="1"/>
  <c r="C2388" i="38" s="1"/>
  <c r="C2389" i="38" s="1"/>
  <c r="C2390" i="38" s="1"/>
  <c r="C2391" i="38" s="1"/>
  <c r="C2392" i="38" s="1"/>
  <c r="C2393" i="38" s="1"/>
  <c r="C2394" i="38" s="1"/>
  <c r="C2395" i="38" s="1"/>
  <c r="C2396" i="38" s="1"/>
  <c r="C2397" i="38" s="1"/>
  <c r="C2398" i="38" s="1"/>
  <c r="C2399" i="38" s="1"/>
  <c r="C2400" i="38" s="1"/>
  <c r="C2401" i="38" s="1"/>
  <c r="C2402" i="38" s="1"/>
  <c r="C2403" i="38" s="1"/>
  <c r="C2404" i="38" s="1"/>
  <c r="C2405" i="38" s="1"/>
  <c r="C2406" i="38" s="1"/>
  <c r="C2407" i="38" s="1"/>
  <c r="C2408" i="38" s="1"/>
  <c r="C2409" i="38" s="1"/>
  <c r="C2410" i="38" s="1"/>
  <c r="C2411" i="38" s="1"/>
  <c r="C2412" i="38" s="1"/>
  <c r="C2413" i="38" s="1"/>
  <c r="C2414" i="38" s="1"/>
  <c r="C2415" i="38" s="1"/>
  <c r="C2416" i="38" s="1"/>
  <c r="C2417" i="38" s="1"/>
  <c r="C2418" i="38" s="1"/>
  <c r="C2419" i="38" s="1"/>
  <c r="C2420" i="38" s="1"/>
  <c r="C2421" i="38" s="1"/>
  <c r="C2422" i="38" s="1"/>
  <c r="C2423" i="38" s="1"/>
  <c r="C2424" i="38" s="1"/>
  <c r="C2425" i="38" s="1"/>
  <c r="C2426" i="38" s="1"/>
  <c r="C2427" i="38" s="1"/>
  <c r="C2428" i="38" s="1"/>
  <c r="C2429" i="38" s="1"/>
  <c r="C2430" i="38" s="1"/>
  <c r="C2431" i="38" s="1"/>
  <c r="C2432" i="38" s="1"/>
  <c r="C2433" i="38" s="1"/>
  <c r="C2434" i="38" s="1"/>
  <c r="C2435" i="38" s="1"/>
  <c r="C2436" i="38" s="1"/>
  <c r="C2437" i="38" s="1"/>
  <c r="C2438" i="38" s="1"/>
  <c r="C2439" i="38" s="1"/>
  <c r="C2440" i="38" s="1"/>
  <c r="C2441" i="38" s="1"/>
  <c r="C2442" i="38" s="1"/>
  <c r="C2443" i="38" s="1"/>
  <c r="C2444" i="38" s="1"/>
  <c r="C2445" i="38" s="1"/>
  <c r="C2446" i="38" s="1"/>
  <c r="C2447" i="38" s="1"/>
  <c r="C2448" i="38" s="1"/>
  <c r="C2449" i="38" s="1"/>
  <c r="C2450" i="38" s="1"/>
  <c r="C2451" i="38" s="1"/>
  <c r="C2452" i="38" s="1"/>
  <c r="C2453" i="38" s="1"/>
  <c r="C2454" i="38" s="1"/>
  <c r="C2455" i="38" s="1"/>
  <c r="C2456" i="38" s="1"/>
  <c r="C2457" i="38" s="1"/>
  <c r="C2458" i="38" s="1"/>
  <c r="C2459" i="38" s="1"/>
  <c r="C2460" i="38" s="1"/>
  <c r="C2461" i="38" s="1"/>
  <c r="C2462" i="38" s="1"/>
  <c r="C2463" i="38" s="1"/>
  <c r="C2464" i="38" s="1"/>
  <c r="C2465" i="38" s="1"/>
  <c r="C2466" i="38" s="1"/>
  <c r="C2467" i="38" s="1"/>
  <c r="C2468" i="38" s="1"/>
  <c r="C2469" i="38" s="1"/>
  <c r="C2470" i="38" s="1"/>
  <c r="C2471" i="38" s="1"/>
  <c r="C2472" i="38" s="1"/>
  <c r="C2473" i="38" s="1"/>
  <c r="C2474" i="38" s="1"/>
  <c r="C2475" i="38" s="1"/>
  <c r="C2476" i="38" s="1"/>
  <c r="C2477" i="38" s="1"/>
  <c r="C2478" i="38" s="1"/>
  <c r="C2479" i="38" s="1"/>
  <c r="C2480" i="38" s="1"/>
  <c r="C2481" i="38" s="1"/>
  <c r="C2482" i="38" s="1"/>
  <c r="C2483" i="38" s="1"/>
  <c r="C2484" i="38" s="1"/>
  <c r="C2485" i="38" s="1"/>
  <c r="C2486" i="38" s="1"/>
  <c r="C2487" i="38" s="1"/>
  <c r="C2488" i="38" s="1"/>
  <c r="C2489" i="38" s="1"/>
  <c r="C2490" i="38" s="1"/>
  <c r="C2491" i="38" s="1"/>
  <c r="C2492" i="38" s="1"/>
  <c r="C2493" i="38" s="1"/>
  <c r="C2494" i="38" s="1"/>
  <c r="C2495" i="38" s="1"/>
  <c r="C2496" i="38" s="1"/>
  <c r="C2497" i="38" s="1"/>
  <c r="C2498" i="38" s="1"/>
  <c r="C2499" i="38" s="1"/>
  <c r="C2500" i="38" s="1"/>
  <c r="C2501" i="38" s="1"/>
  <c r="C2502" i="38" s="1"/>
  <c r="C2503" i="38" s="1"/>
  <c r="C2504" i="38" s="1"/>
  <c r="C2505" i="38" s="1"/>
  <c r="C2506" i="38" s="1"/>
  <c r="C2507" i="38" s="1"/>
  <c r="C2508" i="38" s="1"/>
  <c r="C2509" i="38" s="1"/>
  <c r="C2510" i="38" s="1"/>
  <c r="C2511" i="38" s="1"/>
  <c r="C2512" i="38" s="1"/>
  <c r="C2513" i="38" s="1"/>
  <c r="C2514" i="38" s="1"/>
  <c r="C2515" i="38" s="1"/>
  <c r="C2516" i="38" s="1"/>
  <c r="C2517" i="38" s="1"/>
  <c r="C2518" i="38" s="1"/>
  <c r="C2519" i="38" s="1"/>
  <c r="C2520" i="38" s="1"/>
  <c r="C2521" i="38" s="1"/>
  <c r="C2522" i="38" s="1"/>
  <c r="C2523" i="38" s="1"/>
  <c r="C2524" i="38" s="1"/>
  <c r="C2525" i="38" s="1"/>
  <c r="C2526" i="38" s="1"/>
  <c r="C2527" i="38" s="1"/>
  <c r="C2528" i="38" s="1"/>
  <c r="C2529" i="38" s="1"/>
  <c r="C2530" i="38" s="1"/>
  <c r="C2531" i="38" s="1"/>
  <c r="C2532" i="38" s="1"/>
  <c r="C2533" i="38" s="1"/>
  <c r="C2534" i="38" s="1"/>
  <c r="C2535" i="38" s="1"/>
  <c r="C2536" i="38" s="1"/>
  <c r="C2537" i="38" s="1"/>
  <c r="C2538" i="38" s="1"/>
  <c r="C2539" i="38" s="1"/>
  <c r="C2540" i="38" s="1"/>
  <c r="C2541" i="38" s="1"/>
  <c r="C2542" i="38" s="1"/>
  <c r="C2543" i="38" s="1"/>
  <c r="C2544" i="38" s="1"/>
  <c r="C2545" i="38" s="1"/>
  <c r="C2546" i="38" s="1"/>
  <c r="C2547" i="38" s="1"/>
  <c r="C2548" i="38" s="1"/>
  <c r="C2549" i="38" s="1"/>
  <c r="C2550" i="38" s="1"/>
  <c r="C2551" i="38" s="1"/>
  <c r="C2552" i="38" s="1"/>
  <c r="C2553" i="38" s="1"/>
  <c r="C2554" i="38" s="1"/>
  <c r="C2555" i="38" s="1"/>
  <c r="C2556" i="38" s="1"/>
  <c r="C2557" i="38" s="1"/>
  <c r="C2558" i="38" s="1"/>
  <c r="C2559" i="38" s="1"/>
  <c r="C2560" i="38" s="1"/>
  <c r="C2561" i="38" s="1"/>
  <c r="C2562" i="38" s="1"/>
  <c r="C2563" i="38" s="1"/>
  <c r="C2564" i="38" s="1"/>
  <c r="C2565" i="38" s="1"/>
  <c r="C2566" i="38" s="1"/>
  <c r="C2567" i="38" s="1"/>
  <c r="C2568" i="38" s="1"/>
  <c r="C2569" i="38" s="1"/>
  <c r="C2570" i="38" s="1"/>
  <c r="C2571" i="38" s="1"/>
  <c r="C2572" i="38" s="1"/>
  <c r="C2573" i="38" s="1"/>
  <c r="C2574" i="38" s="1"/>
  <c r="C2575" i="38" s="1"/>
  <c r="C2576" i="38" s="1"/>
  <c r="C2577" i="38" s="1"/>
  <c r="C2578" i="38" s="1"/>
  <c r="C2579" i="38" s="1"/>
  <c r="C2580" i="38" s="1"/>
  <c r="C2581" i="38" s="1"/>
  <c r="C2582" i="38" s="1"/>
  <c r="C2583" i="38" s="1"/>
  <c r="C2584" i="38" s="1"/>
  <c r="C2585" i="38" s="1"/>
  <c r="C2586" i="38" s="1"/>
  <c r="C2587" i="38" s="1"/>
  <c r="C2588" i="38" s="1"/>
  <c r="C2589" i="38" s="1"/>
  <c r="C2590" i="38" s="1"/>
  <c r="C2591" i="38" s="1"/>
  <c r="C2592" i="38" s="1"/>
  <c r="C2593" i="38" s="1"/>
  <c r="C2594" i="38" s="1"/>
  <c r="C2595" i="38" s="1"/>
  <c r="C2596" i="38" s="1"/>
  <c r="C2597" i="38" s="1"/>
  <c r="C2598" i="38" s="1"/>
  <c r="C2599" i="38" s="1"/>
  <c r="C2600" i="38" s="1"/>
  <c r="C2601" i="38" s="1"/>
  <c r="AB117" i="32" l="1"/>
  <c r="AC116" i="32"/>
  <c r="Z116" i="32" s="1"/>
  <c r="C2602" i="38"/>
  <c r="AB118" i="32" l="1"/>
  <c r="AC117" i="32"/>
  <c r="Z117" i="32" s="1"/>
  <c r="C2603" i="38"/>
  <c r="AB119" i="32" l="1"/>
  <c r="AC118" i="32"/>
  <c r="Z118" i="32" s="1"/>
  <c r="C2604" i="38"/>
  <c r="AB120" i="32" l="1"/>
  <c r="AC119" i="32"/>
  <c r="Z119" i="32" s="1"/>
  <c r="C2605" i="38"/>
  <c r="AB121" i="32" l="1"/>
  <c r="AC120" i="32"/>
  <c r="Z120" i="32" s="1"/>
  <c r="C2606" i="38"/>
  <c r="AB122" i="32" l="1"/>
  <c r="AC121" i="32"/>
  <c r="Z121" i="32" s="1"/>
  <c r="C2607" i="38"/>
  <c r="AB123" i="32" l="1"/>
  <c r="AC122" i="32"/>
  <c r="Z122" i="32" s="1"/>
  <c r="C2608" i="38"/>
  <c r="AB124" i="32" l="1"/>
  <c r="AC123" i="32"/>
  <c r="Z123" i="32" s="1"/>
  <c r="C2609" i="38"/>
  <c r="AB125" i="32" l="1"/>
  <c r="AC124" i="32"/>
  <c r="Z124" i="32" s="1"/>
  <c r="C2610" i="38"/>
  <c r="AB126" i="32" l="1"/>
  <c r="AC125" i="32"/>
  <c r="Z125" i="32" s="1"/>
  <c r="C2611" i="38"/>
  <c r="C2612" i="38" s="1"/>
  <c r="C2613" i="38" s="1"/>
  <c r="C2614" i="38" s="1"/>
  <c r="C2615" i="38" s="1"/>
  <c r="C2616" i="38" s="1"/>
  <c r="C2617" i="38" s="1"/>
  <c r="C2618" i="38" s="1"/>
  <c r="C2619" i="38" s="1"/>
  <c r="C2620" i="38" s="1"/>
  <c r="C2621" i="38" s="1"/>
  <c r="C2622" i="38" s="1"/>
  <c r="C2623" i="38" s="1"/>
  <c r="C2624" i="38" s="1"/>
  <c r="C2625" i="38" s="1"/>
  <c r="C2626" i="38" s="1"/>
  <c r="C2627" i="38" s="1"/>
  <c r="C2628" i="38" s="1"/>
  <c r="C2629" i="38" s="1"/>
  <c r="C2630" i="38" s="1"/>
  <c r="AB127" i="32" l="1"/>
  <c r="AC126" i="32"/>
  <c r="Z126" i="32" s="1"/>
  <c r="C2631" i="38"/>
  <c r="AB128" i="32" l="1"/>
  <c r="AC127" i="32"/>
  <c r="Z127" i="32" s="1"/>
  <c r="C2632" i="38"/>
  <c r="AB129" i="32" l="1"/>
  <c r="AC128" i="32"/>
  <c r="Z128" i="32" s="1"/>
  <c r="C2633" i="38"/>
  <c r="AB130" i="32" l="1"/>
  <c r="AC129" i="32"/>
  <c r="Z129" i="32" s="1"/>
  <c r="C2634" i="38"/>
  <c r="AB131" i="32" l="1"/>
  <c r="AC130" i="32"/>
  <c r="Z130" i="32" s="1"/>
  <c r="C2635" i="38"/>
  <c r="AB132" i="32" l="1"/>
  <c r="AC131" i="32"/>
  <c r="Z131" i="32" s="1"/>
  <c r="C2636" i="38"/>
  <c r="AB133" i="32" l="1"/>
  <c r="AC132" i="32"/>
  <c r="Z132" i="32" s="1"/>
  <c r="C2637" i="38"/>
  <c r="AB134" i="32" l="1"/>
  <c r="AC133" i="32"/>
  <c r="Z133" i="32" s="1"/>
  <c r="C2638" i="38"/>
  <c r="AB135" i="32" l="1"/>
  <c r="AC134" i="32"/>
  <c r="Z134" i="32" s="1"/>
  <c r="C2639" i="38"/>
  <c r="AB136" i="32" l="1"/>
  <c r="AC135" i="32"/>
  <c r="Z135" i="32" s="1"/>
  <c r="C2640" i="38"/>
  <c r="AB137" i="32" l="1"/>
  <c r="AC136" i="32"/>
  <c r="Z136" i="32" s="1"/>
  <c r="C2641" i="38"/>
  <c r="AB138" i="32" l="1"/>
  <c r="AC137" i="32"/>
  <c r="Z137" i="32" s="1"/>
  <c r="C2642" i="38"/>
  <c r="AB139" i="32" l="1"/>
  <c r="AC138" i="32"/>
  <c r="Z138" i="32" s="1"/>
  <c r="C2643" i="38"/>
  <c r="AB140" i="32" l="1"/>
  <c r="AC139" i="32"/>
  <c r="Z139" i="32" s="1"/>
  <c r="C2644" i="38"/>
  <c r="AB141" i="32" l="1"/>
  <c r="AC140" i="32"/>
  <c r="Z140" i="32" s="1"/>
  <c r="C2645" i="38"/>
  <c r="AB142" i="32" l="1"/>
  <c r="AC141" i="32"/>
  <c r="Z141" i="32" s="1"/>
  <c r="C2646" i="38"/>
  <c r="AB143" i="32" l="1"/>
  <c r="AC142" i="32"/>
  <c r="Z142" i="32" s="1"/>
  <c r="C2647" i="38"/>
  <c r="AB144" i="32" l="1"/>
  <c r="AC143" i="32"/>
  <c r="Z143" i="32" s="1"/>
  <c r="C2648" i="38"/>
  <c r="AB145" i="32" l="1"/>
  <c r="AC144" i="32"/>
  <c r="Z144" i="32" s="1"/>
  <c r="C2649" i="38"/>
  <c r="AB146" i="32" l="1"/>
  <c r="AC145" i="32"/>
  <c r="Z145" i="32" s="1"/>
  <c r="C2650" i="38"/>
  <c r="AB147" i="32" l="1"/>
  <c r="AC146" i="32"/>
  <c r="Z146" i="32" s="1"/>
  <c r="C2651" i="38"/>
  <c r="AB148" i="32" l="1"/>
  <c r="AC147" i="32"/>
  <c r="Z147" i="32" s="1"/>
  <c r="C2652" i="38"/>
  <c r="AB149" i="32" l="1"/>
  <c r="AC148" i="32"/>
  <c r="Z148" i="32" s="1"/>
  <c r="C2653" i="38"/>
  <c r="AB150" i="32" l="1"/>
  <c r="AC149" i="32"/>
  <c r="Z149" i="32" s="1"/>
  <c r="C2654" i="38"/>
  <c r="AB151" i="32" l="1"/>
  <c r="AC150" i="32"/>
  <c r="Z150" i="32" s="1"/>
  <c r="C2655" i="38"/>
  <c r="AB152" i="32" l="1"/>
  <c r="AC151" i="32"/>
  <c r="Z151" i="32" s="1"/>
  <c r="C2656" i="38"/>
  <c r="AB153" i="32" l="1"/>
  <c r="AC152" i="32"/>
  <c r="Z152" i="32" s="1"/>
  <c r="C2657" i="38"/>
  <c r="AB154" i="32" l="1"/>
  <c r="AC153" i="32"/>
  <c r="Z153" i="32" s="1"/>
  <c r="C2658" i="38"/>
  <c r="AB155" i="32" l="1"/>
  <c r="AC154" i="32"/>
  <c r="Z154" i="32" s="1"/>
  <c r="C2659" i="38"/>
  <c r="AB156" i="32" l="1"/>
  <c r="AC155" i="32"/>
  <c r="Z155" i="32" s="1"/>
  <c r="C2660" i="38"/>
  <c r="AB157" i="32" l="1"/>
  <c r="AC156" i="32"/>
  <c r="Z156" i="32" s="1"/>
  <c r="C2661" i="38"/>
  <c r="AB158" i="32" l="1"/>
  <c r="AC157" i="32"/>
  <c r="Z157" i="32" s="1"/>
  <c r="C2662" i="38"/>
  <c r="AB159" i="32" l="1"/>
  <c r="AC158" i="32"/>
  <c r="Z158" i="32" s="1"/>
  <c r="C2663" i="38"/>
  <c r="AB160" i="32" l="1"/>
  <c r="AC159" i="32"/>
  <c r="Z159" i="32" s="1"/>
  <c r="C2664" i="38"/>
  <c r="AB161" i="32" l="1"/>
  <c r="AC160" i="32"/>
  <c r="Z160" i="32" s="1"/>
  <c r="C2665" i="38"/>
  <c r="AB162" i="32" l="1"/>
  <c r="AC161" i="32"/>
  <c r="Z161" i="32" s="1"/>
  <c r="C2666" i="38"/>
  <c r="AB163" i="32" l="1"/>
  <c r="AC162" i="32"/>
  <c r="Z162" i="32" s="1"/>
  <c r="C2667" i="38"/>
  <c r="AB164" i="32" l="1"/>
  <c r="AC163" i="32"/>
  <c r="Z163" i="32" s="1"/>
  <c r="C2668" i="38"/>
  <c r="C2669" i="38" s="1"/>
  <c r="AB165" i="32" l="1"/>
  <c r="AC164" i="32"/>
  <c r="Z164" i="32" s="1"/>
  <c r="C2670" i="38"/>
  <c r="AB166" i="32" l="1"/>
  <c r="AC165" i="32"/>
  <c r="Z165" i="32" s="1"/>
  <c r="C2671" i="38"/>
  <c r="AB167" i="32" l="1"/>
  <c r="AC166" i="32"/>
  <c r="Z166" i="32" s="1"/>
  <c r="C2672" i="38"/>
  <c r="AB168" i="32" l="1"/>
  <c r="AC167" i="32"/>
  <c r="Z167" i="32" s="1"/>
  <c r="C2673" i="38"/>
  <c r="AB169" i="32" l="1"/>
  <c r="AC168" i="32"/>
  <c r="Z168" i="32" s="1"/>
  <c r="C2674" i="38"/>
  <c r="AB170" i="32" l="1"/>
  <c r="AC169" i="32"/>
  <c r="Z169" i="32" s="1"/>
  <c r="C2675" i="38"/>
  <c r="AB171" i="32" l="1"/>
  <c r="AC170" i="32"/>
  <c r="Z170" i="32" s="1"/>
  <c r="C2676" i="38"/>
  <c r="AB172" i="32" l="1"/>
  <c r="AC171" i="32"/>
  <c r="Z171" i="32" s="1"/>
  <c r="C2677" i="38"/>
  <c r="AB173" i="32" l="1"/>
  <c r="AC172" i="32"/>
  <c r="Z172" i="32" s="1"/>
  <c r="C2678" i="38"/>
  <c r="AB174" i="32" l="1"/>
  <c r="AC173" i="32"/>
  <c r="Z173" i="32" s="1"/>
  <c r="C2679" i="38"/>
  <c r="AB175" i="32" l="1"/>
  <c r="AC174" i="32"/>
  <c r="Z174" i="32" s="1"/>
  <c r="C2680" i="38"/>
  <c r="AB176" i="32" l="1"/>
  <c r="AC175" i="32"/>
  <c r="Z175" i="32" s="1"/>
  <c r="C2681" i="38"/>
  <c r="AB177" i="32" l="1"/>
  <c r="AC176" i="32"/>
  <c r="Z176" i="32" s="1"/>
  <c r="C2682" i="38"/>
  <c r="AB178" i="32" l="1"/>
  <c r="AC177" i="32"/>
  <c r="Z177" i="32" s="1"/>
  <c r="C2683" i="38"/>
  <c r="AB179" i="32" l="1"/>
  <c r="AC178" i="32"/>
  <c r="Z178" i="32" s="1"/>
  <c r="C2684" i="38"/>
  <c r="AB180" i="32" l="1"/>
  <c r="AC179" i="32"/>
  <c r="Z179" i="32" s="1"/>
  <c r="C2685" i="38"/>
  <c r="AB181" i="32" l="1"/>
  <c r="AC180" i="32"/>
  <c r="Z180" i="32" s="1"/>
  <c r="C2686" i="38"/>
  <c r="AB182" i="32" l="1"/>
  <c r="AC181" i="32"/>
  <c r="Z181" i="32" s="1"/>
  <c r="C2687" i="38"/>
  <c r="AB183" i="32" l="1"/>
  <c r="AC182" i="32"/>
  <c r="Z182" i="32" s="1"/>
  <c r="C2688" i="38"/>
  <c r="AB184" i="32" l="1"/>
  <c r="AC183" i="32"/>
  <c r="Z183" i="32" s="1"/>
  <c r="C2689" i="38"/>
  <c r="AB185" i="32" l="1"/>
  <c r="AC184" i="32"/>
  <c r="Z184" i="32" s="1"/>
  <c r="C2690" i="38"/>
  <c r="AB186" i="32" l="1"/>
  <c r="AC185" i="32"/>
  <c r="Z185" i="32" s="1"/>
  <c r="C2691" i="38"/>
  <c r="AB187" i="32" l="1"/>
  <c r="AC186" i="32"/>
  <c r="Z186" i="32" s="1"/>
  <c r="C2692" i="38"/>
  <c r="AB188" i="32" l="1"/>
  <c r="AC187" i="32"/>
  <c r="Z187" i="32" s="1"/>
  <c r="C2693" i="38"/>
  <c r="AB189" i="32" l="1"/>
  <c r="AC188" i="32"/>
  <c r="Z188" i="32" s="1"/>
  <c r="C2694" i="38"/>
  <c r="AB190" i="32" l="1"/>
  <c r="AC189" i="32"/>
  <c r="Z189" i="32" s="1"/>
  <c r="C2695" i="38"/>
  <c r="AB191" i="32" l="1"/>
  <c r="AC190" i="32"/>
  <c r="Z190" i="32" s="1"/>
  <c r="C2696" i="38"/>
  <c r="AB192" i="32" l="1"/>
  <c r="AC191" i="32"/>
  <c r="Z191" i="32" s="1"/>
  <c r="C2697" i="38"/>
  <c r="AB193" i="32" l="1"/>
  <c r="AC192" i="32"/>
  <c r="Z192" i="32" s="1"/>
  <c r="C2698" i="38"/>
  <c r="AB194" i="32" l="1"/>
  <c r="AC193" i="32"/>
  <c r="Z193" i="32" s="1"/>
  <c r="C2699" i="38"/>
  <c r="AB195" i="32" l="1"/>
  <c r="AC194" i="32"/>
  <c r="Z194" i="32" s="1"/>
  <c r="C2700" i="38"/>
  <c r="AB196" i="32" l="1"/>
  <c r="AC195" i="32"/>
  <c r="Z195" i="32" s="1"/>
  <c r="C2701" i="38"/>
  <c r="AB197" i="32" l="1"/>
  <c r="AC196" i="32"/>
  <c r="Z196" i="32" s="1"/>
  <c r="C2702" i="38"/>
  <c r="AB198" i="32" l="1"/>
  <c r="AC197" i="32"/>
  <c r="Z197" i="32" s="1"/>
  <c r="C2703" i="38"/>
  <c r="AB199" i="32" l="1"/>
  <c r="AC198" i="32"/>
  <c r="Z198" i="32" s="1"/>
  <c r="C2704" i="38"/>
  <c r="AB200" i="32" l="1"/>
  <c r="AC199" i="32"/>
  <c r="Z199" i="32" s="1"/>
  <c r="C2705" i="38"/>
  <c r="AB201" i="32" l="1"/>
  <c r="AC200" i="32"/>
  <c r="Z200" i="32" s="1"/>
  <c r="C2706" i="38"/>
  <c r="AB202" i="32" l="1"/>
  <c r="AC201" i="32"/>
  <c r="Z201" i="32" s="1"/>
  <c r="C2707" i="38"/>
  <c r="AB203" i="32" l="1"/>
  <c r="AC202" i="32"/>
  <c r="Z202" i="32" s="1"/>
  <c r="C2708" i="38"/>
  <c r="AB204" i="32" l="1"/>
  <c r="AC203" i="32"/>
  <c r="Z203" i="32" s="1"/>
  <c r="C2709" i="38"/>
  <c r="AB205" i="32" l="1"/>
  <c r="AC204" i="32"/>
  <c r="Z204" i="32" s="1"/>
  <c r="C2710" i="38"/>
  <c r="AB206" i="32" l="1"/>
  <c r="AC205" i="32"/>
  <c r="Z205" i="32" s="1"/>
  <c r="C2711" i="38"/>
  <c r="AB207" i="32" l="1"/>
  <c r="AC206" i="32"/>
  <c r="Z206" i="32" s="1"/>
  <c r="C2712" i="38"/>
  <c r="AB208" i="32" l="1"/>
  <c r="AC207" i="32"/>
  <c r="Z207" i="32" s="1"/>
  <c r="C2713" i="38"/>
  <c r="AB209" i="32" l="1"/>
  <c r="AC208" i="32"/>
  <c r="Z208" i="32" s="1"/>
  <c r="C2714" i="38"/>
  <c r="AB210" i="32" l="1"/>
  <c r="AC209" i="32"/>
  <c r="Z209" i="32" s="1"/>
  <c r="C2715" i="38"/>
  <c r="AB211" i="32" l="1"/>
  <c r="AC210" i="32"/>
  <c r="Z210" i="32" s="1"/>
  <c r="C2716" i="38"/>
  <c r="AB212" i="32" l="1"/>
  <c r="AC211" i="32"/>
  <c r="Z211" i="32" s="1"/>
  <c r="C2717" i="38"/>
  <c r="AB213" i="32" l="1"/>
  <c r="AC212" i="32"/>
  <c r="Z212" i="32" s="1"/>
  <c r="C2718" i="38"/>
  <c r="AB214" i="32" l="1"/>
  <c r="AC213" i="32"/>
  <c r="Z213" i="32" s="1"/>
  <c r="C2719" i="38"/>
  <c r="AB215" i="32" l="1"/>
  <c r="AC214" i="32"/>
  <c r="Z214" i="32" s="1"/>
  <c r="C2720" i="38"/>
  <c r="AB216" i="32" l="1"/>
  <c r="AC215" i="32"/>
  <c r="Z215" i="32" s="1"/>
  <c r="C2721" i="38"/>
  <c r="AB217" i="32" l="1"/>
  <c r="AC216" i="32"/>
  <c r="Z216" i="32" s="1"/>
  <c r="C2722" i="38"/>
  <c r="AB218" i="32" l="1"/>
  <c r="AC217" i="32"/>
  <c r="Z217" i="32" s="1"/>
  <c r="C2723" i="38"/>
  <c r="AB219" i="32" l="1"/>
  <c r="AC218" i="32"/>
  <c r="Z218" i="32" s="1"/>
  <c r="C2724" i="38"/>
  <c r="AB220" i="32" l="1"/>
  <c r="AC219" i="32"/>
  <c r="Z219" i="32" s="1"/>
  <c r="C2725" i="38"/>
  <c r="AB221" i="32" l="1"/>
  <c r="AC220" i="32"/>
  <c r="Z220" i="32" s="1"/>
  <c r="C2726" i="38"/>
  <c r="AB222" i="32" l="1"/>
  <c r="AC221" i="32"/>
  <c r="Z221" i="32" s="1"/>
  <c r="C2727" i="38"/>
  <c r="AB223" i="32" l="1"/>
  <c r="AC222" i="32"/>
  <c r="Z222" i="32" s="1"/>
  <c r="C2728" i="38"/>
  <c r="AB224" i="32" l="1"/>
  <c r="AC223" i="32"/>
  <c r="Z223" i="32" s="1"/>
  <c r="C2729" i="38"/>
  <c r="AB225" i="32" l="1"/>
  <c r="AC224" i="32"/>
  <c r="Z224" i="32" s="1"/>
  <c r="C2730" i="38"/>
  <c r="AB226" i="32" l="1"/>
  <c r="AC225" i="32"/>
  <c r="Z225" i="32" s="1"/>
  <c r="C2731" i="38"/>
  <c r="AB227" i="32" l="1"/>
  <c r="AC226" i="32"/>
  <c r="Z226" i="32" s="1"/>
  <c r="C2732" i="38"/>
  <c r="AB228" i="32" l="1"/>
  <c r="AC227" i="32"/>
  <c r="Z227" i="32" s="1"/>
  <c r="C2733" i="38"/>
  <c r="AB229" i="32" l="1"/>
  <c r="AC228" i="32"/>
  <c r="Z228" i="32" s="1"/>
  <c r="C2734" i="38"/>
  <c r="AB230" i="32" l="1"/>
  <c r="AC229" i="32"/>
  <c r="Z229" i="32" s="1"/>
  <c r="C2735" i="38"/>
  <c r="AB231" i="32" l="1"/>
  <c r="AC230" i="32"/>
  <c r="Z230" i="32" s="1"/>
  <c r="C2736" i="38"/>
  <c r="AB232" i="32" l="1"/>
  <c r="AC231" i="32"/>
  <c r="Z231" i="32" s="1"/>
  <c r="C2737" i="38"/>
  <c r="AB233" i="32" l="1"/>
  <c r="AC232" i="32"/>
  <c r="Z232" i="32" s="1"/>
  <c r="C2738" i="38"/>
  <c r="AB234" i="32" l="1"/>
  <c r="AC233" i="32"/>
  <c r="Z233" i="32" s="1"/>
  <c r="C2739" i="38"/>
  <c r="AB235" i="32" l="1"/>
  <c r="AC234" i="32"/>
  <c r="Z234" i="32" s="1"/>
  <c r="C2740" i="38"/>
  <c r="AB236" i="32" l="1"/>
  <c r="AC235" i="32"/>
  <c r="Z235" i="32" s="1"/>
  <c r="C2741" i="38"/>
  <c r="AB237" i="32" l="1"/>
  <c r="AC236" i="32"/>
  <c r="Z236" i="32" s="1"/>
  <c r="C2742" i="38"/>
  <c r="AB238" i="32" l="1"/>
  <c r="AC237" i="32"/>
  <c r="Z237" i="32" s="1"/>
  <c r="C2743" i="38"/>
  <c r="AB239" i="32" l="1"/>
  <c r="AC238" i="32"/>
  <c r="Z238" i="32" s="1"/>
  <c r="C2744" i="38"/>
  <c r="AB240" i="32" l="1"/>
  <c r="AC239" i="32"/>
  <c r="Z239" i="32" s="1"/>
  <c r="C2745" i="38"/>
  <c r="AB241" i="32" l="1"/>
  <c r="AC240" i="32"/>
  <c r="Z240" i="32" s="1"/>
  <c r="C2746" i="38"/>
  <c r="AB242" i="32" l="1"/>
  <c r="AC241" i="32"/>
  <c r="Z241" i="32" s="1"/>
  <c r="C2747" i="38"/>
  <c r="AB243" i="32" l="1"/>
  <c r="AC242" i="32"/>
  <c r="Z242" i="32" s="1"/>
  <c r="C2748" i="38"/>
  <c r="AB244" i="32" l="1"/>
  <c r="AC243" i="32"/>
  <c r="Z243" i="32" s="1"/>
  <c r="C2749" i="38"/>
  <c r="AB245" i="32" l="1"/>
  <c r="AC244" i="32"/>
  <c r="Z244" i="32" s="1"/>
  <c r="C2750" i="38"/>
  <c r="AB246" i="32" l="1"/>
  <c r="AC245" i="32"/>
  <c r="Z245" i="32" s="1"/>
  <c r="C2751" i="38"/>
  <c r="AB247" i="32" l="1"/>
  <c r="AC246" i="32"/>
  <c r="Z246" i="32" s="1"/>
  <c r="C2752" i="38"/>
  <c r="AB248" i="32" l="1"/>
  <c r="AC247" i="32"/>
  <c r="Z247" i="32" s="1"/>
  <c r="C2753" i="38"/>
  <c r="AB249" i="32" l="1"/>
  <c r="AC248" i="32"/>
  <c r="Z248" i="32" s="1"/>
  <c r="C2754" i="38"/>
  <c r="AB250" i="32" l="1"/>
  <c r="AC249" i="32"/>
  <c r="Z249" i="32" s="1"/>
  <c r="C2755" i="38"/>
  <c r="AB251" i="32" l="1"/>
  <c r="AC250" i="32"/>
  <c r="Z250" i="32" s="1"/>
  <c r="C2756" i="38"/>
  <c r="AB252" i="32" l="1"/>
  <c r="AC251" i="32"/>
  <c r="Z251" i="32" s="1"/>
  <c r="C2757" i="38"/>
  <c r="AB253" i="32" l="1"/>
  <c r="AC252" i="32"/>
  <c r="Z252" i="32" s="1"/>
  <c r="C2758" i="38"/>
  <c r="AB254" i="32" l="1"/>
  <c r="AC253" i="32"/>
  <c r="Z253" i="32" s="1"/>
  <c r="C2759" i="38"/>
  <c r="AB255" i="32" l="1"/>
  <c r="AC254" i="32"/>
  <c r="Z254" i="32" s="1"/>
  <c r="C2760" i="38"/>
  <c r="AB256" i="32" l="1"/>
  <c r="AC255" i="32"/>
  <c r="Z255" i="32" s="1"/>
  <c r="C2761" i="38"/>
  <c r="AB257" i="32" l="1"/>
  <c r="AC256" i="32"/>
  <c r="Z256" i="32" s="1"/>
  <c r="C2762" i="38"/>
  <c r="AB258" i="32" l="1"/>
  <c r="AC257" i="32"/>
  <c r="Z257" i="32" s="1"/>
  <c r="C2763" i="38"/>
  <c r="AB259" i="32" l="1"/>
  <c r="AC258" i="32"/>
  <c r="Z258" i="32" s="1"/>
  <c r="C2764" i="38"/>
  <c r="AB260" i="32" l="1"/>
  <c r="AC259" i="32"/>
  <c r="Z259" i="32" s="1"/>
  <c r="C2765" i="38"/>
  <c r="C2766" i="38" s="1"/>
  <c r="C2767" i="38" s="1"/>
  <c r="C2768" i="38" s="1"/>
  <c r="C2769" i="38" s="1"/>
  <c r="C2770" i="38" s="1"/>
  <c r="C2771" i="38" s="1"/>
  <c r="C2772" i="38" s="1"/>
  <c r="C2773" i="38" s="1"/>
  <c r="C2774" i="38" s="1"/>
  <c r="AB261" i="32" l="1"/>
  <c r="AC260" i="32"/>
  <c r="Z260" i="32" s="1"/>
  <c r="C2775" i="38"/>
  <c r="AB262" i="32" l="1"/>
  <c r="AC261" i="32"/>
  <c r="Z261" i="32" s="1"/>
  <c r="C2776" i="38"/>
  <c r="AB263" i="32" l="1"/>
  <c r="AC262" i="32"/>
  <c r="Z262" i="32" s="1"/>
  <c r="C2777" i="38"/>
  <c r="AB264" i="32" l="1"/>
  <c r="AC263" i="32"/>
  <c r="Z263" i="32" s="1"/>
  <c r="C2778" i="38"/>
  <c r="AB265" i="32" l="1"/>
  <c r="AC264" i="32"/>
  <c r="Z264" i="32" s="1"/>
  <c r="C2779" i="38"/>
  <c r="AB266" i="32" l="1"/>
  <c r="AC265" i="32"/>
  <c r="Z265" i="32" s="1"/>
  <c r="C2780" i="38"/>
  <c r="AB267" i="32" l="1"/>
  <c r="AC266" i="32"/>
  <c r="Z266" i="32" s="1"/>
  <c r="C2781" i="38"/>
  <c r="AB268" i="32" l="1"/>
  <c r="AC267" i="32"/>
  <c r="Z267" i="32" s="1"/>
  <c r="C2782" i="38"/>
  <c r="AB269" i="32" l="1"/>
  <c r="AC268" i="32"/>
  <c r="Z268" i="32" s="1"/>
  <c r="C2783" i="38"/>
  <c r="AB270" i="32" l="1"/>
  <c r="AC269" i="32"/>
  <c r="Z269" i="32" s="1"/>
  <c r="C2784" i="38"/>
  <c r="AB271" i="32" l="1"/>
  <c r="AC270" i="32"/>
  <c r="Z270" i="32" s="1"/>
  <c r="C2785" i="38"/>
  <c r="AB272" i="32" l="1"/>
  <c r="AC271" i="32"/>
  <c r="Z271" i="32" s="1"/>
  <c r="C2786" i="38"/>
  <c r="AB273" i="32" l="1"/>
  <c r="AC272" i="32"/>
  <c r="Z272" i="32" s="1"/>
  <c r="C2787" i="38"/>
  <c r="AB274" i="32" l="1"/>
  <c r="AC273" i="32"/>
  <c r="Z273" i="32" s="1"/>
  <c r="C2788" i="38"/>
  <c r="AB275" i="32" l="1"/>
  <c r="AC274" i="32"/>
  <c r="Z274" i="32" s="1"/>
  <c r="C2789" i="38"/>
  <c r="AB276" i="32" l="1"/>
  <c r="AC275" i="32"/>
  <c r="Z275" i="32" s="1"/>
  <c r="C2790" i="38"/>
  <c r="AB277" i="32" l="1"/>
  <c r="AC276" i="32"/>
  <c r="Z276" i="32" s="1"/>
  <c r="C2791" i="38"/>
  <c r="AB278" i="32" l="1"/>
  <c r="AC277" i="32"/>
  <c r="Z277" i="32" s="1"/>
  <c r="C2792" i="38"/>
  <c r="AB279" i="32" l="1"/>
  <c r="AC278" i="32"/>
  <c r="Z278" i="32" s="1"/>
  <c r="C2793" i="38"/>
  <c r="AB280" i="32" l="1"/>
  <c r="AC279" i="32"/>
  <c r="Z279" i="32" s="1"/>
  <c r="C2794" i="38"/>
  <c r="AB281" i="32" l="1"/>
  <c r="AC280" i="32"/>
  <c r="Z280" i="32" s="1"/>
  <c r="C2795" i="38"/>
  <c r="AB282" i="32" l="1"/>
  <c r="AC281" i="32"/>
  <c r="Z281" i="32" s="1"/>
  <c r="C2796" i="38"/>
  <c r="AB283" i="32" l="1"/>
  <c r="AC282" i="32"/>
  <c r="Z282" i="32" s="1"/>
  <c r="C2797" i="38"/>
  <c r="AB284" i="32" l="1"/>
  <c r="AC283" i="32"/>
  <c r="Z283" i="32" s="1"/>
  <c r="C2798" i="38"/>
  <c r="AB285" i="32" l="1"/>
  <c r="AC284" i="32"/>
  <c r="Z284" i="32" s="1"/>
  <c r="C2799" i="38"/>
  <c r="AB286" i="32" l="1"/>
  <c r="AC285" i="32"/>
  <c r="Z285" i="32" s="1"/>
  <c r="C2800" i="38"/>
  <c r="AB287" i="32" l="1"/>
  <c r="AC286" i="32"/>
  <c r="Z286" i="32" s="1"/>
  <c r="C2801" i="38"/>
  <c r="AB288" i="32" l="1"/>
  <c r="AC287" i="32"/>
  <c r="Z287" i="32" s="1"/>
  <c r="C2802" i="38"/>
  <c r="AB289" i="32" l="1"/>
  <c r="AC288" i="32"/>
  <c r="Z288" i="32" s="1"/>
  <c r="C2803" i="38"/>
  <c r="AB290" i="32" l="1"/>
  <c r="AC289" i="32"/>
  <c r="Z289" i="32" s="1"/>
  <c r="C2804" i="38"/>
  <c r="AB291" i="32" l="1"/>
  <c r="AC290" i="32"/>
  <c r="Z290" i="32" s="1"/>
  <c r="C2805" i="38"/>
  <c r="AB292" i="32" l="1"/>
  <c r="AC291" i="32"/>
  <c r="Z291" i="32" s="1"/>
  <c r="C2806" i="38"/>
  <c r="AB293" i="32" l="1"/>
  <c r="AC292" i="32"/>
  <c r="Z292" i="32" s="1"/>
  <c r="C2807" i="38"/>
  <c r="AB294" i="32" l="1"/>
  <c r="AC293" i="32"/>
  <c r="Z293" i="32" s="1"/>
  <c r="C2808" i="38"/>
  <c r="AB295" i="32" l="1"/>
  <c r="AC294" i="32"/>
  <c r="Z294" i="32" s="1"/>
  <c r="C2809" i="38"/>
  <c r="AB296" i="32" l="1"/>
  <c r="AC295" i="32"/>
  <c r="Z295" i="32" s="1"/>
  <c r="C2810" i="38"/>
  <c r="AB297" i="32" l="1"/>
  <c r="AC296" i="32"/>
  <c r="Z296" i="32" s="1"/>
  <c r="C2811" i="38"/>
  <c r="AB298" i="32" l="1"/>
  <c r="AC297" i="32"/>
  <c r="Z297" i="32" s="1"/>
  <c r="C2812" i="38"/>
  <c r="AB299" i="32" l="1"/>
  <c r="AC298" i="32"/>
  <c r="Z298" i="32" s="1"/>
  <c r="C2813" i="38"/>
  <c r="AB300" i="32" l="1"/>
  <c r="AC299" i="32"/>
  <c r="Z299" i="32" s="1"/>
  <c r="C2814" i="38"/>
  <c r="AB301" i="32" l="1"/>
  <c r="AC300" i="32"/>
  <c r="Z300" i="32" s="1"/>
  <c r="C2815" i="38"/>
  <c r="AB302" i="32" l="1"/>
  <c r="AC301" i="32"/>
  <c r="Z301" i="32" s="1"/>
  <c r="C2816" i="38"/>
  <c r="AB303" i="32" l="1"/>
  <c r="AC302" i="32"/>
  <c r="Z302" i="32" s="1"/>
  <c r="C2817" i="38"/>
  <c r="AB304" i="32" l="1"/>
  <c r="AC303" i="32"/>
  <c r="Z303" i="32" s="1"/>
  <c r="C2818" i="38"/>
  <c r="AB305" i="32" l="1"/>
  <c r="AC304" i="32"/>
  <c r="Z304" i="32" s="1"/>
  <c r="C2819" i="38"/>
  <c r="AB306" i="32" l="1"/>
  <c r="AC305" i="32"/>
  <c r="Z305" i="32" s="1"/>
  <c r="C2820" i="38"/>
  <c r="AB307" i="32" l="1"/>
  <c r="AC306" i="32"/>
  <c r="Z306" i="32" s="1"/>
  <c r="C2821" i="38"/>
  <c r="AB308" i="32" l="1"/>
  <c r="AC307" i="32"/>
  <c r="Z307" i="32" s="1"/>
  <c r="C2822" i="38"/>
  <c r="AB309" i="32" l="1"/>
  <c r="AC308" i="32"/>
  <c r="Z308" i="32" s="1"/>
  <c r="C2823" i="38"/>
  <c r="AB310" i="32" l="1"/>
  <c r="AC309" i="32"/>
  <c r="Z309" i="32" s="1"/>
  <c r="C2824" i="38"/>
  <c r="AB311" i="32" l="1"/>
  <c r="AC310" i="32"/>
  <c r="Z310" i="32" s="1"/>
  <c r="C2825" i="38"/>
  <c r="AB312" i="32" l="1"/>
  <c r="AC311" i="32"/>
  <c r="Z311" i="32" s="1"/>
  <c r="C2826" i="38"/>
  <c r="AB313" i="32" l="1"/>
  <c r="AC312" i="32"/>
  <c r="Z312" i="32" s="1"/>
  <c r="C2827" i="38"/>
  <c r="AB314" i="32" l="1"/>
  <c r="AC313" i="32"/>
  <c r="Z313" i="32" s="1"/>
  <c r="C2828" i="38"/>
  <c r="AB315" i="32" l="1"/>
  <c r="AC314" i="32"/>
  <c r="Z314" i="32" s="1"/>
  <c r="C2829" i="38"/>
  <c r="AB316" i="32" l="1"/>
  <c r="AC315" i="32"/>
  <c r="Z315" i="32" s="1"/>
  <c r="C2830" i="38"/>
  <c r="AB317" i="32" l="1"/>
  <c r="AC316" i="32"/>
  <c r="Z316" i="32" s="1"/>
  <c r="C2831" i="38"/>
  <c r="AB318" i="32" l="1"/>
  <c r="AC317" i="32"/>
  <c r="Z317" i="32" s="1"/>
  <c r="C2832" i="38"/>
  <c r="AB319" i="32" l="1"/>
  <c r="AC318" i="32"/>
  <c r="Z318" i="32" s="1"/>
  <c r="C2833" i="38"/>
  <c r="AB320" i="32" l="1"/>
  <c r="AC319" i="32"/>
  <c r="Z319" i="32" s="1"/>
  <c r="C2834" i="38"/>
  <c r="AB321" i="32" l="1"/>
  <c r="AC320" i="32"/>
  <c r="Z320" i="32" s="1"/>
  <c r="C2835" i="38"/>
  <c r="AB322" i="32" l="1"/>
  <c r="AC321" i="32"/>
  <c r="Z321" i="32" s="1"/>
  <c r="C2836" i="38"/>
  <c r="AB323" i="32" l="1"/>
  <c r="AC322" i="32"/>
  <c r="Z322" i="32" s="1"/>
  <c r="C2837" i="38"/>
  <c r="AB324" i="32" l="1"/>
  <c r="AC323" i="32"/>
  <c r="Z323" i="32" s="1"/>
  <c r="C2838" i="38"/>
  <c r="AB325" i="32" l="1"/>
  <c r="AC324" i="32"/>
  <c r="Z324" i="32" s="1"/>
  <c r="C2839" i="38"/>
  <c r="AB326" i="32" l="1"/>
  <c r="AC325" i="32"/>
  <c r="Z325" i="32" s="1"/>
  <c r="C2840" i="38"/>
  <c r="AB327" i="32" l="1"/>
  <c r="AC326" i="32"/>
  <c r="Z326" i="32" s="1"/>
  <c r="C2841" i="38"/>
  <c r="AB328" i="32" l="1"/>
  <c r="AC327" i="32"/>
  <c r="Z327" i="32" s="1"/>
  <c r="C2842" i="38"/>
  <c r="AB329" i="32" l="1"/>
  <c r="AC328" i="32"/>
  <c r="Z328" i="32" s="1"/>
  <c r="C2843" i="38"/>
  <c r="AB330" i="32" l="1"/>
  <c r="AC329" i="32"/>
  <c r="Z329" i="32" s="1"/>
  <c r="C2844" i="38"/>
  <c r="AB331" i="32" l="1"/>
  <c r="AC330" i="32"/>
  <c r="Z330" i="32" s="1"/>
  <c r="C2845" i="38"/>
  <c r="AB332" i="32" l="1"/>
  <c r="AC331" i="32"/>
  <c r="Z331" i="32" s="1"/>
  <c r="C2846" i="38"/>
  <c r="AB333" i="32" l="1"/>
  <c r="AC332" i="32"/>
  <c r="Z332" i="32" s="1"/>
  <c r="C2847" i="38"/>
  <c r="AB334" i="32" l="1"/>
  <c r="AC333" i="32"/>
  <c r="Z333" i="32" s="1"/>
  <c r="C2848" i="38"/>
  <c r="AB335" i="32" l="1"/>
  <c r="AC334" i="32"/>
  <c r="Z334" i="32" s="1"/>
  <c r="C2849" i="38"/>
  <c r="AB336" i="32" l="1"/>
  <c r="AC335" i="32"/>
  <c r="Z335" i="32" s="1"/>
  <c r="C2850" i="38"/>
  <c r="AB337" i="32" l="1"/>
  <c r="AC336" i="32"/>
  <c r="Z336" i="32" s="1"/>
  <c r="C2851" i="38"/>
  <c r="AB338" i="32" l="1"/>
  <c r="AC337" i="32"/>
  <c r="Z337" i="32" s="1"/>
  <c r="C2852" i="38"/>
  <c r="AB339" i="32" l="1"/>
  <c r="AC338" i="32"/>
  <c r="Z338" i="32" s="1"/>
  <c r="C2853" i="38"/>
  <c r="AB340" i="32" l="1"/>
  <c r="AC339" i="32"/>
  <c r="Z339" i="32" s="1"/>
  <c r="C2854" i="38"/>
  <c r="AB341" i="32" l="1"/>
  <c r="AC340" i="32"/>
  <c r="Z340" i="32" s="1"/>
  <c r="C2855" i="38"/>
  <c r="AB342" i="32" l="1"/>
  <c r="AC341" i="32"/>
  <c r="Z341" i="32" s="1"/>
  <c r="C2856" i="38"/>
  <c r="AB343" i="32" l="1"/>
  <c r="AC342" i="32"/>
  <c r="Z342" i="32" s="1"/>
  <c r="C2857" i="38"/>
  <c r="AB344" i="32" l="1"/>
  <c r="AC343" i="32"/>
  <c r="Z343" i="32" s="1"/>
  <c r="C2858" i="38"/>
  <c r="AB345" i="32" l="1"/>
  <c r="AC344" i="32"/>
  <c r="Z344" i="32" s="1"/>
  <c r="C2859" i="38"/>
  <c r="AB346" i="32" l="1"/>
  <c r="AC345" i="32"/>
  <c r="Z345" i="32" s="1"/>
  <c r="C2860" i="38"/>
  <c r="AB347" i="32" l="1"/>
  <c r="AC346" i="32"/>
  <c r="Z346" i="32" s="1"/>
  <c r="C2861" i="38"/>
  <c r="AB348" i="32" l="1"/>
  <c r="AC347" i="32"/>
  <c r="Z347" i="32" s="1"/>
  <c r="C2862" i="38"/>
  <c r="AB349" i="32" l="1"/>
  <c r="AC348" i="32"/>
  <c r="Z348" i="32" s="1"/>
  <c r="C2863" i="38"/>
  <c r="AB350" i="32" l="1"/>
  <c r="AC349" i="32"/>
  <c r="Z349" i="32" s="1"/>
  <c r="C2864" i="38"/>
  <c r="AB351" i="32" l="1"/>
  <c r="AC350" i="32"/>
  <c r="Z350" i="32" s="1"/>
  <c r="C2865" i="38"/>
  <c r="AB352" i="32" l="1"/>
  <c r="AC351" i="32"/>
  <c r="Z351" i="32" s="1"/>
  <c r="C2866" i="38"/>
  <c r="AB353" i="32" l="1"/>
  <c r="AC352" i="32"/>
  <c r="Z352" i="32" s="1"/>
  <c r="C2867" i="38"/>
  <c r="AB354" i="32" l="1"/>
  <c r="AC353" i="32"/>
  <c r="Z353" i="32" s="1"/>
  <c r="C2868" i="38"/>
  <c r="AB355" i="32" l="1"/>
  <c r="AC354" i="32"/>
  <c r="Z354" i="32" s="1"/>
  <c r="C2869" i="38"/>
  <c r="AB356" i="32" l="1"/>
  <c r="AC355" i="32"/>
  <c r="Z355" i="32" s="1"/>
  <c r="C2870" i="38"/>
  <c r="AB357" i="32" l="1"/>
  <c r="AC356" i="32"/>
  <c r="Z356" i="32" s="1"/>
  <c r="C2871" i="38"/>
  <c r="AB358" i="32" l="1"/>
  <c r="AC357" i="32"/>
  <c r="Z357" i="32" s="1"/>
  <c r="C2872" i="38"/>
  <c r="AB359" i="32" l="1"/>
  <c r="AC358" i="32"/>
  <c r="Z358" i="32" s="1"/>
  <c r="C2873" i="38"/>
  <c r="AB360" i="32" l="1"/>
  <c r="AC359" i="32"/>
  <c r="Z359" i="32" s="1"/>
  <c r="C2874" i="38"/>
  <c r="AB361" i="32" l="1"/>
  <c r="AC360" i="32"/>
  <c r="Z360" i="32" s="1"/>
  <c r="C2875" i="38"/>
  <c r="AB362" i="32" l="1"/>
  <c r="AC361" i="32"/>
  <c r="Z361" i="32" s="1"/>
  <c r="C2876" i="38"/>
  <c r="AB363" i="32" l="1"/>
  <c r="AC362" i="32"/>
  <c r="Z362" i="32" s="1"/>
  <c r="C2877" i="38"/>
  <c r="AB364" i="32" l="1"/>
  <c r="AC363" i="32"/>
  <c r="Z363" i="32" s="1"/>
  <c r="C2878" i="38"/>
  <c r="AB365" i="32" l="1"/>
  <c r="AC364" i="32"/>
  <c r="Z364" i="32" s="1"/>
  <c r="C2879" i="38"/>
  <c r="AB366" i="32" l="1"/>
  <c r="AC365" i="32"/>
  <c r="Z365" i="32" s="1"/>
  <c r="C2880" i="38"/>
  <c r="AB367" i="32" l="1"/>
  <c r="AC366" i="32"/>
  <c r="Z366" i="32" s="1"/>
  <c r="C2881" i="38"/>
  <c r="AB368" i="32" l="1"/>
  <c r="AC367" i="32"/>
  <c r="Z367" i="32" s="1"/>
  <c r="C2882" i="38"/>
  <c r="AB369" i="32" l="1"/>
  <c r="AC368" i="32"/>
  <c r="Z368" i="32" s="1"/>
  <c r="C2883" i="38"/>
  <c r="AB370" i="32" l="1"/>
  <c r="AC369" i="32"/>
  <c r="Z369" i="32" s="1"/>
  <c r="C2884" i="38"/>
  <c r="AB371" i="32" l="1"/>
  <c r="AC370" i="32"/>
  <c r="Z370" i="32" s="1"/>
  <c r="C2885" i="38"/>
  <c r="AB372" i="32" l="1"/>
  <c r="AC371" i="32"/>
  <c r="Z371" i="32" s="1"/>
  <c r="C2886" i="38"/>
  <c r="AB373" i="32" l="1"/>
  <c r="AC372" i="32"/>
  <c r="Z372" i="32" s="1"/>
  <c r="C2887" i="38"/>
  <c r="AB374" i="32" l="1"/>
  <c r="AC373" i="32"/>
  <c r="Z373" i="32" s="1"/>
  <c r="C2888" i="38"/>
  <c r="AB375" i="32" l="1"/>
  <c r="AC374" i="32"/>
  <c r="Z374" i="32" s="1"/>
  <c r="C2889" i="38"/>
  <c r="AB376" i="32" l="1"/>
  <c r="AC375" i="32"/>
  <c r="Z375" i="32" s="1"/>
  <c r="C2890" i="38"/>
  <c r="AB377" i="32" l="1"/>
  <c r="AC376" i="32"/>
  <c r="Z376" i="32" s="1"/>
  <c r="C2891" i="38"/>
  <c r="AB378" i="32" l="1"/>
  <c r="AC377" i="32"/>
  <c r="Z377" i="32" s="1"/>
  <c r="C2892" i="38"/>
  <c r="AB379" i="32" l="1"/>
  <c r="AC378" i="32"/>
  <c r="Z378" i="32" s="1"/>
  <c r="C2893" i="38"/>
  <c r="AB380" i="32" l="1"/>
  <c r="AC379" i="32"/>
  <c r="Z379" i="32" s="1"/>
  <c r="C2894" i="38"/>
  <c r="AB381" i="32" l="1"/>
  <c r="AC380" i="32"/>
  <c r="Z380" i="32" s="1"/>
  <c r="C2895" i="38"/>
  <c r="AB382" i="32" l="1"/>
  <c r="AC381" i="32"/>
  <c r="Z381" i="32" s="1"/>
  <c r="C2896" i="38"/>
  <c r="AB383" i="32" l="1"/>
  <c r="AC382" i="32"/>
  <c r="Z382" i="32" s="1"/>
  <c r="C2897" i="38"/>
  <c r="AB384" i="32" l="1"/>
  <c r="AC383" i="32"/>
  <c r="Z383" i="32" s="1"/>
  <c r="C2898" i="38"/>
  <c r="AB385" i="32" l="1"/>
  <c r="AC384" i="32"/>
  <c r="Z384" i="32" s="1"/>
  <c r="C2899" i="38"/>
  <c r="AB386" i="32" l="1"/>
  <c r="AC385" i="32"/>
  <c r="Z385" i="32" s="1"/>
  <c r="C2900" i="38"/>
  <c r="AB387" i="32" l="1"/>
  <c r="AC386" i="32"/>
  <c r="Z386" i="32" s="1"/>
  <c r="C2901" i="38"/>
  <c r="AB388" i="32" l="1"/>
  <c r="AC387" i="32"/>
  <c r="Z387" i="32" s="1"/>
  <c r="C2902" i="38"/>
  <c r="AB389" i="32" l="1"/>
  <c r="AC388" i="32"/>
  <c r="Z388" i="32" s="1"/>
  <c r="C2903" i="38"/>
  <c r="AB390" i="32" l="1"/>
  <c r="AC389" i="32"/>
  <c r="Z389" i="32" s="1"/>
  <c r="C2904" i="38"/>
  <c r="AB391" i="32" l="1"/>
  <c r="AC390" i="32"/>
  <c r="Z390" i="32" s="1"/>
  <c r="C2905" i="38"/>
  <c r="AB392" i="32" l="1"/>
  <c r="AC391" i="32"/>
  <c r="Z391" i="32" s="1"/>
  <c r="C2906" i="38"/>
  <c r="AB393" i="32" l="1"/>
  <c r="AC392" i="32"/>
  <c r="Z392" i="32" s="1"/>
  <c r="C2907" i="38"/>
  <c r="AB394" i="32" l="1"/>
  <c r="AC393" i="32"/>
  <c r="Z393" i="32" s="1"/>
  <c r="C2908" i="38"/>
  <c r="AB395" i="32" l="1"/>
  <c r="AC394" i="32"/>
  <c r="Z394" i="32" s="1"/>
  <c r="C2909" i="38"/>
  <c r="AB396" i="32" l="1"/>
  <c r="AC395" i="32"/>
  <c r="Z395" i="32" s="1"/>
  <c r="C2910" i="38"/>
  <c r="AB397" i="32" l="1"/>
  <c r="AC396" i="32"/>
  <c r="Z396" i="32" s="1"/>
  <c r="C2911" i="38"/>
  <c r="AB398" i="32" l="1"/>
  <c r="AC397" i="32"/>
  <c r="Z397" i="32" s="1"/>
  <c r="C2912" i="38"/>
  <c r="AB399" i="32" l="1"/>
  <c r="AC398" i="32"/>
  <c r="Z398" i="32" s="1"/>
  <c r="C2913" i="38"/>
  <c r="AB400" i="32" l="1"/>
  <c r="AC399" i="32"/>
  <c r="Z399" i="32" s="1"/>
  <c r="C2914" i="38"/>
  <c r="AB401" i="32" l="1"/>
  <c r="AC400" i="32"/>
  <c r="Z400" i="32" s="1"/>
  <c r="C2915" i="38"/>
  <c r="AB402" i="32" l="1"/>
  <c r="AC401" i="32"/>
  <c r="Z401" i="32" s="1"/>
  <c r="C2916" i="38"/>
  <c r="AB403" i="32" l="1"/>
  <c r="AC402" i="32"/>
  <c r="Z402" i="32" s="1"/>
  <c r="C2917" i="38"/>
  <c r="AB404" i="32" l="1"/>
  <c r="AC403" i="32"/>
  <c r="Z403" i="32" s="1"/>
  <c r="C2918" i="38"/>
  <c r="AB405" i="32" l="1"/>
  <c r="AC404" i="32"/>
  <c r="Z404" i="32" s="1"/>
  <c r="C2919" i="38"/>
  <c r="AB406" i="32" l="1"/>
  <c r="AC405" i="32"/>
  <c r="Z405" i="32" s="1"/>
  <c r="C2920" i="38"/>
  <c r="AB407" i="32" l="1"/>
  <c r="AC406" i="32"/>
  <c r="Z406" i="32" s="1"/>
  <c r="C2921" i="38"/>
  <c r="AB408" i="32" l="1"/>
  <c r="AC407" i="32"/>
  <c r="Z407" i="32" s="1"/>
  <c r="C2922" i="38"/>
  <c r="AB409" i="32" l="1"/>
  <c r="AC408" i="32"/>
  <c r="Z408" i="32" s="1"/>
  <c r="C2923" i="38"/>
  <c r="AB410" i="32" l="1"/>
  <c r="AC409" i="32"/>
  <c r="Z409" i="32" s="1"/>
  <c r="C2924" i="38"/>
  <c r="AB411" i="32" l="1"/>
  <c r="AC410" i="32"/>
  <c r="Z410" i="32" s="1"/>
  <c r="C2925" i="38"/>
  <c r="AB412" i="32" l="1"/>
  <c r="AC411" i="32"/>
  <c r="Z411" i="32" s="1"/>
  <c r="C2926" i="38"/>
  <c r="AB413" i="32" l="1"/>
  <c r="AC412" i="32"/>
  <c r="Z412" i="32" s="1"/>
  <c r="C2927" i="38"/>
  <c r="AB414" i="32" l="1"/>
  <c r="AC413" i="32"/>
  <c r="Z413" i="32" s="1"/>
  <c r="C2928" i="38"/>
  <c r="AB415" i="32" l="1"/>
  <c r="AC414" i="32"/>
  <c r="Z414" i="32" s="1"/>
  <c r="C2929" i="38"/>
  <c r="AB416" i="32" l="1"/>
  <c r="AC415" i="32"/>
  <c r="Z415" i="32" s="1"/>
  <c r="C2930" i="38"/>
  <c r="AB417" i="32" l="1"/>
  <c r="AC416" i="32"/>
  <c r="Z416" i="32" s="1"/>
  <c r="C2931" i="38"/>
  <c r="AB418" i="32" l="1"/>
  <c r="AC417" i="32"/>
  <c r="Z417" i="32" s="1"/>
  <c r="C2932" i="38"/>
  <c r="AB419" i="32" l="1"/>
  <c r="AC418" i="32"/>
  <c r="Z418" i="32" s="1"/>
  <c r="C2933" i="38"/>
  <c r="AB420" i="32" l="1"/>
  <c r="AC419" i="32"/>
  <c r="Z419" i="32" s="1"/>
  <c r="C2934" i="38"/>
  <c r="AB421" i="32" l="1"/>
  <c r="AC420" i="32"/>
  <c r="Z420" i="32" s="1"/>
  <c r="C2935" i="38"/>
  <c r="AB422" i="32" l="1"/>
  <c r="AC421" i="32"/>
  <c r="Z421" i="32" s="1"/>
  <c r="C2936" i="38"/>
  <c r="AB423" i="32" l="1"/>
  <c r="AC422" i="32"/>
  <c r="Z422" i="32" s="1"/>
  <c r="C2937" i="38"/>
  <c r="AB424" i="32" l="1"/>
  <c r="AC423" i="32"/>
  <c r="Z423" i="32" s="1"/>
  <c r="C2938" i="38"/>
  <c r="AB425" i="32" l="1"/>
  <c r="AC424" i="32"/>
  <c r="Z424" i="32" s="1"/>
  <c r="C2939" i="38"/>
  <c r="AB426" i="32" l="1"/>
  <c r="AC425" i="32"/>
  <c r="Z425" i="32" s="1"/>
  <c r="C2940" i="38"/>
  <c r="AB427" i="32" l="1"/>
  <c r="AC426" i="32"/>
  <c r="Z426" i="32" s="1"/>
  <c r="C2941" i="38"/>
  <c r="C2942" i="38" s="1"/>
  <c r="AB428" i="32" l="1"/>
  <c r="AC427" i="32"/>
  <c r="Z427" i="32" s="1"/>
  <c r="C2943" i="38"/>
  <c r="AB429" i="32" l="1"/>
  <c r="AC428" i="32"/>
  <c r="Z428" i="32" s="1"/>
  <c r="C2944" i="38"/>
  <c r="AB430" i="32" l="1"/>
  <c r="AC429" i="32"/>
  <c r="Z429" i="32" s="1"/>
  <c r="C2945" i="38"/>
  <c r="AB431" i="32" l="1"/>
  <c r="AC430" i="32"/>
  <c r="Z430" i="32" s="1"/>
  <c r="C2946" i="38"/>
  <c r="AB432" i="32" l="1"/>
  <c r="AC431" i="32"/>
  <c r="Z431" i="32" s="1"/>
  <c r="C2947" i="38"/>
  <c r="AB433" i="32" l="1"/>
  <c r="AC432" i="32"/>
  <c r="Z432" i="32" s="1"/>
  <c r="C2948" i="38"/>
  <c r="AB434" i="32" l="1"/>
  <c r="AC433" i="32"/>
  <c r="Z433" i="32" s="1"/>
  <c r="C2949" i="38"/>
  <c r="AB435" i="32" l="1"/>
  <c r="AC434" i="32"/>
  <c r="Z434" i="32" s="1"/>
  <c r="C2950" i="38"/>
  <c r="AB436" i="32" l="1"/>
  <c r="AC435" i="32"/>
  <c r="Z435" i="32" s="1"/>
  <c r="C2951" i="38"/>
  <c r="AB437" i="32" l="1"/>
  <c r="AC436" i="32"/>
  <c r="Z436" i="32" s="1"/>
  <c r="C2952" i="38"/>
  <c r="AB438" i="32" l="1"/>
  <c r="AC437" i="32"/>
  <c r="Z437" i="32" s="1"/>
  <c r="C2953" i="38"/>
  <c r="AB439" i="32" l="1"/>
  <c r="AC438" i="32"/>
  <c r="Z438" i="32" s="1"/>
  <c r="C2954" i="38"/>
  <c r="AB440" i="32" l="1"/>
  <c r="AC439" i="32"/>
  <c r="Z439" i="32" s="1"/>
  <c r="C2955" i="38"/>
  <c r="AB441" i="32" l="1"/>
  <c r="AC440" i="32"/>
  <c r="Z440" i="32" s="1"/>
  <c r="C2956" i="38"/>
  <c r="AB442" i="32" l="1"/>
  <c r="AC441" i="32"/>
  <c r="Z441" i="32" s="1"/>
  <c r="C2957" i="38"/>
  <c r="AB443" i="32" l="1"/>
  <c r="AC442" i="32"/>
  <c r="Z442" i="32" s="1"/>
  <c r="C2958" i="38"/>
  <c r="AB444" i="32" l="1"/>
  <c r="AC443" i="32"/>
  <c r="Z443" i="32" s="1"/>
  <c r="C2959" i="38"/>
  <c r="AB445" i="32" l="1"/>
  <c r="AC444" i="32"/>
  <c r="Z444" i="32" s="1"/>
  <c r="C2960" i="38"/>
  <c r="AB446" i="32" l="1"/>
  <c r="AC445" i="32"/>
  <c r="Z445" i="32" s="1"/>
  <c r="C2961" i="38"/>
  <c r="AB447" i="32" l="1"/>
  <c r="AC446" i="32"/>
  <c r="Z446" i="32" s="1"/>
  <c r="C2962" i="38"/>
  <c r="AB448" i="32" l="1"/>
  <c r="AC447" i="32"/>
  <c r="Z447" i="32" s="1"/>
  <c r="C2963" i="38"/>
  <c r="AB449" i="32" l="1"/>
  <c r="AC448" i="32"/>
  <c r="Z448" i="32" s="1"/>
  <c r="C2964" i="38"/>
  <c r="AB450" i="32" l="1"/>
  <c r="AC449" i="32"/>
  <c r="Z449" i="32" s="1"/>
  <c r="C2965" i="38"/>
  <c r="AB451" i="32" l="1"/>
  <c r="AC450" i="32"/>
  <c r="Z450" i="32" s="1"/>
  <c r="C2966" i="38"/>
  <c r="AB452" i="32" l="1"/>
  <c r="AC451" i="32"/>
  <c r="Z451" i="32" s="1"/>
  <c r="C2967" i="38"/>
  <c r="AB453" i="32" l="1"/>
  <c r="AC452" i="32"/>
  <c r="Z452" i="32" s="1"/>
  <c r="C2968" i="38"/>
  <c r="AB454" i="32" l="1"/>
  <c r="AC453" i="32"/>
  <c r="Z453" i="32" s="1"/>
  <c r="C2969" i="38"/>
  <c r="AB455" i="32" l="1"/>
  <c r="AC454" i="32"/>
  <c r="Z454" i="32" s="1"/>
  <c r="C2970" i="38"/>
  <c r="AB456" i="32" l="1"/>
  <c r="AC455" i="32"/>
  <c r="Z455" i="32" s="1"/>
  <c r="C2971" i="38"/>
  <c r="AB457" i="32" l="1"/>
  <c r="AC456" i="32"/>
  <c r="Z456" i="32" s="1"/>
  <c r="C2972" i="38"/>
  <c r="AB458" i="32" l="1"/>
  <c r="AC457" i="32"/>
  <c r="Z457" i="32" s="1"/>
  <c r="C2973" i="38"/>
  <c r="AB459" i="32" l="1"/>
  <c r="AC458" i="32"/>
  <c r="Z458" i="32" s="1"/>
  <c r="C2974" i="38"/>
  <c r="AB460" i="32" l="1"/>
  <c r="AC459" i="32"/>
  <c r="Z459" i="32" s="1"/>
  <c r="C2975" i="38"/>
  <c r="AB461" i="32" l="1"/>
  <c r="AC460" i="32"/>
  <c r="Z460" i="32" s="1"/>
  <c r="C2976" i="38"/>
  <c r="AB462" i="32" l="1"/>
  <c r="AC461" i="32"/>
  <c r="Z461" i="32" s="1"/>
  <c r="C2977" i="38"/>
  <c r="AB463" i="32" l="1"/>
  <c r="AC462" i="32"/>
  <c r="Z462" i="32" s="1"/>
  <c r="C2978" i="38"/>
  <c r="AB464" i="32" l="1"/>
  <c r="AC463" i="32"/>
  <c r="Z463" i="32" s="1"/>
  <c r="C2979" i="38"/>
  <c r="AB465" i="32" l="1"/>
  <c r="AC464" i="32"/>
  <c r="Z464" i="32" s="1"/>
  <c r="C2980" i="38"/>
  <c r="AB466" i="32" l="1"/>
  <c r="AC465" i="32"/>
  <c r="Z465" i="32" s="1"/>
  <c r="C2981" i="38"/>
  <c r="AB467" i="32" l="1"/>
  <c r="AC466" i="32"/>
  <c r="Z466" i="32" s="1"/>
  <c r="C2982" i="38"/>
  <c r="AB468" i="32" l="1"/>
  <c r="AC467" i="32"/>
  <c r="Z467" i="32" s="1"/>
  <c r="C2983" i="38"/>
  <c r="AB469" i="32" l="1"/>
  <c r="AC468" i="32"/>
  <c r="Z468" i="32" s="1"/>
  <c r="C2984" i="38"/>
  <c r="AB470" i="32" l="1"/>
  <c r="AC469" i="32"/>
  <c r="Z469" i="32" s="1"/>
  <c r="C2985" i="38"/>
  <c r="AB471" i="32" l="1"/>
  <c r="AC470" i="32"/>
  <c r="Z470" i="32" s="1"/>
  <c r="C2986" i="38"/>
  <c r="AB472" i="32" l="1"/>
  <c r="AC471" i="32"/>
  <c r="Z471" i="32" s="1"/>
  <c r="C2987" i="38"/>
  <c r="AB473" i="32" l="1"/>
  <c r="AC472" i="32"/>
  <c r="Z472" i="32" s="1"/>
  <c r="C2988" i="38"/>
  <c r="AB474" i="32" l="1"/>
  <c r="AC473" i="32"/>
  <c r="Z473" i="32" s="1"/>
  <c r="C2989" i="38"/>
  <c r="AB475" i="32" l="1"/>
  <c r="AC474" i="32"/>
  <c r="Z474" i="32" s="1"/>
  <c r="C2990" i="38"/>
  <c r="AB476" i="32" l="1"/>
  <c r="AC475" i="32"/>
  <c r="Z475" i="32" s="1"/>
  <c r="C2991" i="38"/>
  <c r="AB477" i="32" l="1"/>
  <c r="AC476" i="32"/>
  <c r="Z476" i="32" s="1"/>
  <c r="C2992" i="38"/>
  <c r="AB478" i="32" l="1"/>
  <c r="AC477" i="32"/>
  <c r="Z477" i="32" s="1"/>
  <c r="C2993" i="38"/>
  <c r="AB479" i="32" l="1"/>
  <c r="AC478" i="32"/>
  <c r="Z478" i="32" s="1"/>
  <c r="C2994" i="38"/>
  <c r="AB480" i="32" l="1"/>
  <c r="AC479" i="32"/>
  <c r="Z479" i="32" s="1"/>
  <c r="C2995" i="38"/>
  <c r="AB481" i="32" l="1"/>
  <c r="AC480" i="32"/>
  <c r="Z480" i="32" s="1"/>
  <c r="C2996" i="38"/>
  <c r="AB482" i="32" l="1"/>
  <c r="AC481" i="32"/>
  <c r="Z481" i="32" s="1"/>
  <c r="C2997" i="38"/>
  <c r="AB483" i="32" l="1"/>
  <c r="AC482" i="32"/>
  <c r="Z482" i="32" s="1"/>
  <c r="C2998" i="38"/>
  <c r="AB484" i="32" l="1"/>
  <c r="AC483" i="32"/>
  <c r="Z483" i="32" s="1"/>
  <c r="C2999" i="38"/>
  <c r="AB485" i="32" l="1"/>
  <c r="AC484" i="32"/>
  <c r="Z484" i="32" s="1"/>
  <c r="C3000" i="38"/>
  <c r="AB486" i="32" l="1"/>
  <c r="AC485" i="32"/>
  <c r="Z485" i="32" s="1"/>
  <c r="C3001" i="38"/>
  <c r="AB487" i="32" l="1"/>
  <c r="AC486" i="32"/>
  <c r="Z486" i="32" s="1"/>
  <c r="C3002" i="38"/>
  <c r="AB488" i="32" l="1"/>
  <c r="AC487" i="32"/>
  <c r="Z487" i="32" s="1"/>
  <c r="C3003" i="38"/>
  <c r="AB489" i="32" l="1"/>
  <c r="AC488" i="32"/>
  <c r="Z488" i="32" s="1"/>
  <c r="C3004" i="38"/>
  <c r="AB490" i="32" l="1"/>
  <c r="AC489" i="32"/>
  <c r="Z489" i="32" s="1"/>
  <c r="C3005" i="38"/>
  <c r="AB491" i="32" l="1"/>
  <c r="AC490" i="32"/>
  <c r="Z490" i="32" s="1"/>
  <c r="C3006" i="38"/>
  <c r="AB492" i="32" l="1"/>
  <c r="AC491" i="32"/>
  <c r="Z491" i="32" s="1"/>
  <c r="C3007" i="38"/>
  <c r="AB493" i="32" l="1"/>
  <c r="AC492" i="32"/>
  <c r="Z492" i="32" s="1"/>
  <c r="C3008" i="38"/>
  <c r="AB494" i="32" l="1"/>
  <c r="AC493" i="32"/>
  <c r="Z493" i="32" s="1"/>
  <c r="C3009" i="38"/>
  <c r="AB495" i="32" l="1"/>
  <c r="AC494" i="32"/>
  <c r="Z494" i="32" s="1"/>
  <c r="C3010" i="38"/>
  <c r="AB496" i="32" l="1"/>
  <c r="AC495" i="32"/>
  <c r="Z495" i="32" s="1"/>
  <c r="C3011" i="38"/>
  <c r="AB497" i="32" l="1"/>
  <c r="AC496" i="32"/>
  <c r="Z496" i="32" s="1"/>
  <c r="C3012" i="38"/>
  <c r="AB498" i="32" l="1"/>
  <c r="AC497" i="32"/>
  <c r="Z497" i="32" s="1"/>
  <c r="C3013" i="38"/>
  <c r="AB499" i="32" l="1"/>
  <c r="AC498" i="32"/>
  <c r="Z498" i="32" s="1"/>
  <c r="C3014" i="38"/>
  <c r="AB500" i="32" l="1"/>
  <c r="AC499" i="32"/>
  <c r="Z499" i="32" s="1"/>
  <c r="C3015" i="38"/>
  <c r="AB501" i="32" l="1"/>
  <c r="AC500" i="32"/>
  <c r="Z500" i="32" s="1"/>
  <c r="C3016" i="38"/>
  <c r="AB502" i="32" l="1"/>
  <c r="AC501" i="32"/>
  <c r="Z501" i="32" s="1"/>
  <c r="C3017" i="38"/>
  <c r="AB503" i="32" l="1"/>
  <c r="AC502" i="32"/>
  <c r="Z502" i="32" s="1"/>
  <c r="C3018" i="38"/>
  <c r="AB504" i="32" l="1"/>
  <c r="AC503" i="32"/>
  <c r="Z503" i="32" s="1"/>
  <c r="C3019" i="38"/>
  <c r="AB505" i="32" l="1"/>
  <c r="AC504" i="32"/>
  <c r="Z504" i="32" s="1"/>
  <c r="C3020" i="38"/>
  <c r="AB506" i="32" l="1"/>
  <c r="AC505" i="32"/>
  <c r="Z505" i="32" s="1"/>
  <c r="C3021" i="38"/>
  <c r="AB507" i="32" l="1"/>
  <c r="AC506" i="32"/>
  <c r="Z506" i="32" s="1"/>
  <c r="C3022" i="38"/>
  <c r="AB508" i="32" l="1"/>
  <c r="AC507" i="32"/>
  <c r="Z507" i="32" s="1"/>
  <c r="C3023" i="38"/>
  <c r="AB509" i="32" l="1"/>
  <c r="AC508" i="32"/>
  <c r="Z508" i="32" s="1"/>
  <c r="C3024" i="38"/>
  <c r="AB510" i="32" l="1"/>
  <c r="AC509" i="32"/>
  <c r="Z509" i="32" s="1"/>
  <c r="C3025" i="38"/>
  <c r="AB511" i="32" l="1"/>
  <c r="AC510" i="32"/>
  <c r="Z510" i="32" s="1"/>
  <c r="C3026" i="38"/>
  <c r="AB512" i="32" l="1"/>
  <c r="AC511" i="32"/>
  <c r="Z511" i="32" s="1"/>
  <c r="C3027" i="38"/>
  <c r="AB513" i="32" l="1"/>
  <c r="AC512" i="32"/>
  <c r="Z512" i="32" s="1"/>
  <c r="C3028" i="38"/>
  <c r="AB514" i="32" l="1"/>
  <c r="AC513" i="32"/>
  <c r="Z513" i="32" s="1"/>
  <c r="C3029" i="38"/>
  <c r="AB515" i="32" l="1"/>
  <c r="AC514" i="32"/>
  <c r="Z514" i="32" s="1"/>
  <c r="C3030" i="38"/>
  <c r="AB516" i="32" l="1"/>
  <c r="AC515" i="32"/>
  <c r="Z515" i="32" s="1"/>
  <c r="C3031" i="38"/>
  <c r="AB517" i="32" l="1"/>
  <c r="AC516" i="32"/>
  <c r="Z516" i="32" s="1"/>
  <c r="C3032" i="38"/>
  <c r="AB518" i="32" l="1"/>
  <c r="AC517" i="32"/>
  <c r="Z517" i="32" s="1"/>
  <c r="C3033" i="38"/>
  <c r="AB519" i="32" l="1"/>
  <c r="AC518" i="32"/>
  <c r="Z518" i="32" s="1"/>
  <c r="C3034" i="38"/>
  <c r="AB520" i="32" l="1"/>
  <c r="AC519" i="32"/>
  <c r="Z519" i="32" s="1"/>
  <c r="C3035" i="38"/>
  <c r="AB521" i="32" l="1"/>
  <c r="AC520" i="32"/>
  <c r="Z520" i="32" s="1"/>
  <c r="C3036" i="38"/>
  <c r="AB522" i="32" l="1"/>
  <c r="AC521" i="32"/>
  <c r="Z521" i="32" s="1"/>
  <c r="C3037" i="38"/>
  <c r="AB523" i="32" l="1"/>
  <c r="AC522" i="32"/>
  <c r="Z522" i="32" s="1"/>
  <c r="C3038" i="38"/>
  <c r="AB524" i="32" l="1"/>
  <c r="AC523" i="32"/>
  <c r="Z523" i="32" s="1"/>
  <c r="C3039" i="38"/>
  <c r="AB525" i="32" l="1"/>
  <c r="AC524" i="32"/>
  <c r="Z524" i="32" s="1"/>
  <c r="C3040" i="38"/>
  <c r="AB526" i="32" l="1"/>
  <c r="AC525" i="32"/>
  <c r="Z525" i="32" s="1"/>
  <c r="C3041" i="38"/>
  <c r="AB527" i="32" l="1"/>
  <c r="AC526" i="32"/>
  <c r="Z526" i="32" s="1"/>
  <c r="C3042" i="38"/>
  <c r="AB528" i="32" l="1"/>
  <c r="AC527" i="32"/>
  <c r="Z527" i="32" s="1"/>
  <c r="C3043" i="38"/>
  <c r="AB529" i="32" l="1"/>
  <c r="AC528" i="32"/>
  <c r="Z528" i="32" s="1"/>
  <c r="C3044" i="38"/>
  <c r="AB530" i="32" l="1"/>
  <c r="AC529" i="32"/>
  <c r="Z529" i="32" s="1"/>
  <c r="C3045" i="38"/>
  <c r="AB531" i="32" l="1"/>
  <c r="AC530" i="32"/>
  <c r="Z530" i="32" s="1"/>
  <c r="C3046" i="38"/>
  <c r="AB532" i="32" l="1"/>
  <c r="AC531" i="32"/>
  <c r="Z531" i="32" s="1"/>
  <c r="C3047" i="38"/>
  <c r="AB533" i="32" l="1"/>
  <c r="AC532" i="32"/>
  <c r="Z532" i="32" s="1"/>
  <c r="C3048" i="38"/>
  <c r="AB534" i="32" l="1"/>
  <c r="AC533" i="32"/>
  <c r="Z533" i="32" s="1"/>
  <c r="C3049" i="38"/>
  <c r="AB535" i="32" l="1"/>
  <c r="AC534" i="32"/>
  <c r="Z534" i="32" s="1"/>
  <c r="C3050" i="38"/>
  <c r="AB536" i="32" l="1"/>
  <c r="AC535" i="32"/>
  <c r="Z535" i="32" s="1"/>
  <c r="C3051" i="38"/>
  <c r="AB537" i="32" l="1"/>
  <c r="AC536" i="32"/>
  <c r="Z536" i="32" s="1"/>
  <c r="C3052" i="38"/>
  <c r="AB538" i="32" l="1"/>
  <c r="AC537" i="32"/>
  <c r="Z537" i="32" s="1"/>
  <c r="C3053" i="38"/>
  <c r="AB539" i="32" l="1"/>
  <c r="AC538" i="32"/>
  <c r="Z538" i="32" s="1"/>
  <c r="C3054" i="38"/>
  <c r="AB540" i="32" l="1"/>
  <c r="AC539" i="32"/>
  <c r="Z539" i="32" s="1"/>
  <c r="C3055" i="38"/>
  <c r="AB541" i="32" l="1"/>
  <c r="AC540" i="32"/>
  <c r="Z540" i="32" s="1"/>
  <c r="C3056" i="38"/>
  <c r="AB542" i="32" l="1"/>
  <c r="AC541" i="32"/>
  <c r="Z541" i="32" s="1"/>
  <c r="C3057" i="38"/>
  <c r="AB543" i="32" l="1"/>
  <c r="AC542" i="32"/>
  <c r="Z542" i="32" s="1"/>
  <c r="C3058" i="38"/>
  <c r="AB544" i="32" l="1"/>
  <c r="AC543" i="32"/>
  <c r="Z543" i="32" s="1"/>
  <c r="C3059" i="38"/>
  <c r="AB545" i="32" l="1"/>
  <c r="AC544" i="32"/>
  <c r="Z544" i="32" s="1"/>
  <c r="C3060" i="38"/>
  <c r="AB546" i="32" l="1"/>
  <c r="AC545" i="32"/>
  <c r="Z545" i="32" s="1"/>
  <c r="C3061" i="38"/>
  <c r="AB547" i="32" l="1"/>
  <c r="AC546" i="32"/>
  <c r="Z546" i="32" s="1"/>
  <c r="C3062" i="38"/>
  <c r="AB548" i="32" l="1"/>
  <c r="AC547" i="32"/>
  <c r="Z547" i="32" s="1"/>
  <c r="C3063" i="38"/>
  <c r="AB549" i="32" l="1"/>
  <c r="AC548" i="32"/>
  <c r="Z548" i="32" s="1"/>
  <c r="C3064" i="38"/>
  <c r="AB550" i="32" l="1"/>
  <c r="AC549" i="32"/>
  <c r="Z549" i="32" s="1"/>
  <c r="C3065" i="38"/>
  <c r="AB551" i="32" l="1"/>
  <c r="AC550" i="32"/>
  <c r="Z550" i="32" s="1"/>
  <c r="C3066" i="38"/>
  <c r="AB552" i="32" l="1"/>
  <c r="AC551" i="32"/>
  <c r="Z551" i="32" s="1"/>
  <c r="C3067" i="38"/>
  <c r="AB553" i="32" l="1"/>
  <c r="AC552" i="32"/>
  <c r="Z552" i="32" s="1"/>
  <c r="C3068" i="38"/>
  <c r="AB554" i="32" l="1"/>
  <c r="AC553" i="32"/>
  <c r="Z553" i="32" s="1"/>
  <c r="C3069" i="38"/>
  <c r="AB555" i="32" l="1"/>
  <c r="AC554" i="32"/>
  <c r="Z554" i="32" s="1"/>
  <c r="C3070" i="38"/>
  <c r="AB556" i="32" l="1"/>
  <c r="AC555" i="32"/>
  <c r="Z555" i="32" s="1"/>
  <c r="C3071" i="38"/>
  <c r="AB557" i="32" l="1"/>
  <c r="AC556" i="32"/>
  <c r="Z556" i="32" s="1"/>
  <c r="C3072" i="38"/>
  <c r="AB558" i="32" l="1"/>
  <c r="AC557" i="32"/>
  <c r="Z557" i="32" s="1"/>
  <c r="C3073" i="38"/>
  <c r="AB559" i="32" l="1"/>
  <c r="AC558" i="32"/>
  <c r="Z558" i="32" s="1"/>
  <c r="C3074" i="38"/>
  <c r="AB560" i="32" l="1"/>
  <c r="AC559" i="32"/>
  <c r="Z559" i="32" s="1"/>
  <c r="C3075" i="38"/>
  <c r="AB561" i="32" l="1"/>
  <c r="AC560" i="32"/>
  <c r="Z560" i="32" s="1"/>
  <c r="C3076" i="38"/>
  <c r="AB562" i="32" l="1"/>
  <c r="AC561" i="32"/>
  <c r="Z561" i="32" s="1"/>
  <c r="C3077" i="38"/>
  <c r="AB563" i="32" l="1"/>
  <c r="AC562" i="32"/>
  <c r="Z562" i="32" s="1"/>
  <c r="C3078" i="38"/>
  <c r="AB564" i="32" l="1"/>
  <c r="AC563" i="32"/>
  <c r="Z563" i="32" s="1"/>
  <c r="C3079" i="38"/>
  <c r="AB565" i="32" l="1"/>
  <c r="AC564" i="32"/>
  <c r="Z564" i="32" s="1"/>
  <c r="C3080" i="38"/>
  <c r="AB566" i="32" l="1"/>
  <c r="AC565" i="32"/>
  <c r="Z565" i="32" s="1"/>
  <c r="C3081" i="38"/>
  <c r="AB567" i="32" l="1"/>
  <c r="AC566" i="32"/>
  <c r="Z566" i="32" s="1"/>
  <c r="C3082" i="38"/>
  <c r="AB568" i="32" l="1"/>
  <c r="AC567" i="32"/>
  <c r="Z567" i="32" s="1"/>
  <c r="C3083" i="38"/>
  <c r="AB569" i="32" l="1"/>
  <c r="AC568" i="32"/>
  <c r="Z568" i="32" s="1"/>
  <c r="C3084" i="38"/>
  <c r="AB570" i="32" l="1"/>
  <c r="AC569" i="32"/>
  <c r="Z569" i="32" s="1"/>
  <c r="C3085" i="38"/>
  <c r="AB571" i="32" l="1"/>
  <c r="AC570" i="32"/>
  <c r="Z570" i="32" s="1"/>
  <c r="C3086" i="38"/>
  <c r="AB572" i="32" l="1"/>
  <c r="AC571" i="32"/>
  <c r="Z571" i="32" s="1"/>
  <c r="C3087" i="38"/>
  <c r="AB573" i="32" l="1"/>
  <c r="AC572" i="32"/>
  <c r="Z572" i="32" s="1"/>
  <c r="C3088" i="38"/>
  <c r="AB574" i="32" l="1"/>
  <c r="AC573" i="32"/>
  <c r="Z573" i="32" s="1"/>
  <c r="C3089" i="38"/>
  <c r="AB575" i="32" l="1"/>
  <c r="AC574" i="32"/>
  <c r="Z574" i="32" s="1"/>
  <c r="C3090" i="38"/>
  <c r="AB576" i="32" l="1"/>
  <c r="AC575" i="32"/>
  <c r="Z575" i="32" s="1"/>
  <c r="C3091" i="38"/>
  <c r="AB577" i="32" l="1"/>
  <c r="AC576" i="32"/>
  <c r="Z576" i="32" s="1"/>
  <c r="C3092" i="38"/>
  <c r="AB578" i="32" l="1"/>
  <c r="AC577" i="32"/>
  <c r="Z577" i="32" s="1"/>
  <c r="C3093" i="38"/>
  <c r="AB579" i="32" l="1"/>
  <c r="AC578" i="32"/>
  <c r="Z578" i="32" s="1"/>
  <c r="C3094" i="38"/>
  <c r="AB580" i="32" l="1"/>
  <c r="AC579" i="32"/>
  <c r="Z579" i="32" s="1"/>
  <c r="C3095" i="38"/>
  <c r="AB581" i="32" l="1"/>
  <c r="AC580" i="32"/>
  <c r="Z580" i="32" s="1"/>
  <c r="C3096" i="38"/>
  <c r="AB582" i="32" l="1"/>
  <c r="AC581" i="32"/>
  <c r="Z581" i="32" s="1"/>
  <c r="C3097" i="38"/>
  <c r="AB583" i="32" l="1"/>
  <c r="AC582" i="32"/>
  <c r="Z582" i="32" s="1"/>
  <c r="C3098" i="38"/>
  <c r="AB584" i="32" l="1"/>
  <c r="AC583" i="32"/>
  <c r="Z583" i="32" s="1"/>
  <c r="C3099" i="38"/>
  <c r="AB585" i="32" l="1"/>
  <c r="AC584" i="32"/>
  <c r="Z584" i="32" s="1"/>
  <c r="C3100" i="38"/>
  <c r="AB586" i="32" l="1"/>
  <c r="AC585" i="32"/>
  <c r="Z585" i="32" s="1"/>
  <c r="C3101" i="38"/>
  <c r="AB587" i="32" l="1"/>
  <c r="AC586" i="32"/>
  <c r="Z586" i="32" s="1"/>
  <c r="C3102" i="38"/>
  <c r="AB588" i="32" l="1"/>
  <c r="AC587" i="32"/>
  <c r="Z587" i="32" s="1"/>
  <c r="C3103" i="38"/>
  <c r="AB589" i="32" l="1"/>
  <c r="AC588" i="32"/>
  <c r="Z588" i="32" s="1"/>
  <c r="C3104" i="38"/>
  <c r="AB590" i="32" l="1"/>
  <c r="AC589" i="32"/>
  <c r="Z589" i="32" s="1"/>
  <c r="C3105" i="38"/>
  <c r="C3106" i="38" s="1"/>
  <c r="C3107" i="38" s="1"/>
  <c r="C3108" i="38" s="1"/>
  <c r="C3109" i="38" s="1"/>
  <c r="C3110" i="38" s="1"/>
  <c r="C3111" i="38" s="1"/>
  <c r="C3112" i="38" s="1"/>
  <c r="C3113" i="38" s="1"/>
  <c r="C3114" i="38" s="1"/>
  <c r="C3115" i="38" s="1"/>
  <c r="C3116" i="38" s="1"/>
  <c r="C3117" i="38" s="1"/>
  <c r="C3118" i="38" s="1"/>
  <c r="C3119" i="38" s="1"/>
  <c r="C3120" i="38" s="1"/>
  <c r="C3121" i="38" s="1"/>
  <c r="C3122" i="38" s="1"/>
  <c r="C3123" i="38" s="1"/>
  <c r="C3124" i="38" s="1"/>
  <c r="C3125" i="38" s="1"/>
  <c r="C3126" i="38" s="1"/>
  <c r="C3127" i="38" s="1"/>
  <c r="C3128" i="38" s="1"/>
  <c r="C3129" i="38" s="1"/>
  <c r="C3130" i="38" s="1"/>
  <c r="C3131" i="38" s="1"/>
  <c r="C3132" i="38" s="1"/>
  <c r="C3133" i="38" s="1"/>
  <c r="C3134" i="38" s="1"/>
  <c r="C3135" i="38" s="1"/>
  <c r="C3136" i="38" s="1"/>
  <c r="C3137" i="38" s="1"/>
  <c r="C3138" i="38" s="1"/>
  <c r="C3139" i="38" s="1"/>
  <c r="C3140" i="38" s="1"/>
  <c r="C3141" i="38" s="1"/>
  <c r="C3142" i="38" s="1"/>
  <c r="C3143" i="38" s="1"/>
  <c r="C3144" i="38" s="1"/>
  <c r="C3145" i="38" s="1"/>
  <c r="C3146" i="38" s="1"/>
  <c r="C3147" i="38" s="1"/>
  <c r="C3148" i="38" s="1"/>
  <c r="C3149" i="38" s="1"/>
  <c r="C3150" i="38" s="1"/>
  <c r="C3151" i="38" s="1"/>
  <c r="C3152" i="38" s="1"/>
  <c r="C3153" i="38" s="1"/>
  <c r="C3154" i="38" s="1"/>
  <c r="C3155" i="38" s="1"/>
  <c r="C3156" i="38" s="1"/>
  <c r="C3157" i="38" s="1"/>
  <c r="C3158" i="38" s="1"/>
  <c r="C3159" i="38" s="1"/>
  <c r="C3160" i="38" s="1"/>
  <c r="C3161" i="38" s="1"/>
  <c r="C3162" i="38" s="1"/>
  <c r="C3163" i="38" s="1"/>
  <c r="C3164" i="38" s="1"/>
  <c r="C3165" i="38" s="1"/>
  <c r="C3166" i="38" s="1"/>
  <c r="C3167" i="38" s="1"/>
  <c r="C3168" i="38" s="1"/>
  <c r="C3169" i="38" s="1"/>
  <c r="C3170" i="38" s="1"/>
  <c r="C3171" i="38" s="1"/>
  <c r="C3172" i="38" s="1"/>
  <c r="C3173" i="38" s="1"/>
  <c r="C3174" i="38" s="1"/>
  <c r="C3175" i="38" s="1"/>
  <c r="C3176" i="38" s="1"/>
  <c r="C3177" i="38" s="1"/>
  <c r="C3178" i="38" s="1"/>
  <c r="C3179" i="38" s="1"/>
  <c r="C3180" i="38" s="1"/>
  <c r="C3181" i="38" s="1"/>
  <c r="C3182" i="38" s="1"/>
  <c r="C3183" i="38" s="1"/>
  <c r="C3184" i="38" s="1"/>
  <c r="C3185" i="38" s="1"/>
  <c r="C3186" i="38" s="1"/>
  <c r="C3187" i="38" s="1"/>
  <c r="C3188" i="38" s="1"/>
  <c r="C3189" i="38" s="1"/>
  <c r="C3190" i="38" s="1"/>
  <c r="C3191" i="38" s="1"/>
  <c r="C3192" i="38" s="1"/>
  <c r="C3193" i="38" s="1"/>
  <c r="C3194" i="38" s="1"/>
  <c r="C3195" i="38" s="1"/>
  <c r="C3196" i="38" s="1"/>
  <c r="C3197" i="38" s="1"/>
  <c r="C3198" i="38" s="1"/>
  <c r="C3199" i="38" s="1"/>
  <c r="C3200" i="38" s="1"/>
  <c r="C3201" i="38" s="1"/>
  <c r="C3202" i="38" s="1"/>
  <c r="C3203" i="38" s="1"/>
  <c r="C3204" i="38" s="1"/>
  <c r="C3205" i="38" s="1"/>
  <c r="C3206" i="38" s="1"/>
  <c r="C3207" i="38" s="1"/>
  <c r="C3208" i="38" s="1"/>
  <c r="C3209" i="38" s="1"/>
  <c r="C3210" i="38" s="1"/>
  <c r="C3211" i="38" s="1"/>
  <c r="C3212" i="38" s="1"/>
  <c r="C3213" i="38" s="1"/>
  <c r="C3214" i="38" s="1"/>
  <c r="C3215" i="38" s="1"/>
  <c r="C3216" i="38" s="1"/>
  <c r="C3217" i="38" s="1"/>
  <c r="C3218" i="38" s="1"/>
  <c r="C3219" i="38" s="1"/>
  <c r="C3220" i="38" s="1"/>
  <c r="C3221" i="38" s="1"/>
  <c r="C3222" i="38" s="1"/>
  <c r="C3223" i="38" s="1"/>
  <c r="C3224" i="38" s="1"/>
  <c r="C3225" i="38" s="1"/>
  <c r="C3226" i="38" s="1"/>
  <c r="C3227" i="38" s="1"/>
  <c r="C3228" i="38" s="1"/>
  <c r="C3229" i="38" s="1"/>
  <c r="C3230" i="38" s="1"/>
  <c r="C3231" i="38" s="1"/>
  <c r="C3232" i="38" s="1"/>
  <c r="C3233" i="38" s="1"/>
  <c r="C3234" i="38" s="1"/>
  <c r="C3235" i="38" s="1"/>
  <c r="C3236" i="38" s="1"/>
  <c r="C3237" i="38" s="1"/>
  <c r="C3238" i="38" s="1"/>
  <c r="C3239" i="38" s="1"/>
  <c r="C3240" i="38" s="1"/>
  <c r="C3241" i="38" s="1"/>
  <c r="C3242" i="38" s="1"/>
  <c r="AB591" i="32" l="1"/>
  <c r="AC590" i="32"/>
  <c r="Z590" i="32" s="1"/>
  <c r="C3243" i="38"/>
  <c r="C3244" i="38" s="1"/>
  <c r="C3245" i="38" s="1"/>
  <c r="AB592" i="32" l="1"/>
  <c r="AC591" i="32"/>
  <c r="Z591" i="32" s="1"/>
  <c r="C3246" i="38"/>
  <c r="C3247" i="38" s="1"/>
  <c r="C3248" i="38" s="1"/>
  <c r="C3249" i="38" s="1"/>
  <c r="AB593" i="32" l="1"/>
  <c r="AC592" i="32"/>
  <c r="Z592" i="32" s="1"/>
  <c r="C3250" i="38"/>
  <c r="AB594" i="32" l="1"/>
  <c r="AC593" i="32"/>
  <c r="Z593" i="32" s="1"/>
  <c r="C3251" i="38"/>
  <c r="AB595" i="32" l="1"/>
  <c r="AC594" i="32"/>
  <c r="Z594" i="32" s="1"/>
  <c r="C3252" i="38"/>
  <c r="C3253" i="38" s="1"/>
  <c r="AB596" i="32" l="1"/>
  <c r="AC595" i="32"/>
  <c r="Z595" i="32" s="1"/>
  <c r="C3254" i="38"/>
  <c r="AB597" i="32" l="1"/>
  <c r="AC596" i="32"/>
  <c r="Z596" i="32" s="1"/>
  <c r="C3255" i="38"/>
  <c r="AB598" i="32" l="1"/>
  <c r="AC597" i="32"/>
  <c r="Z597" i="32" s="1"/>
  <c r="C3256" i="38"/>
  <c r="C3257" i="38" s="1"/>
  <c r="C3258" i="38" s="1"/>
  <c r="C3259" i="38" s="1"/>
  <c r="C3260" i="38" s="1"/>
  <c r="C3261" i="38" s="1"/>
  <c r="C3262" i="38" s="1"/>
  <c r="C3263" i="38" s="1"/>
  <c r="C3264" i="38" s="1"/>
  <c r="C3265" i="38" s="1"/>
  <c r="C3266" i="38" s="1"/>
  <c r="C3267" i="38" s="1"/>
  <c r="C3268" i="38" s="1"/>
  <c r="AB599" i="32" l="1"/>
  <c r="AC598" i="32"/>
  <c r="Z598" i="32" s="1"/>
  <c r="AB600" i="32" l="1"/>
  <c r="AC599" i="32"/>
  <c r="Z599" i="32" s="1"/>
  <c r="AB601" i="32" l="1"/>
  <c r="AC600" i="32"/>
  <c r="Z600" i="32" s="1"/>
  <c r="AB602" i="32" l="1"/>
  <c r="AC601" i="32"/>
  <c r="Z601" i="32" s="1"/>
  <c r="AB603" i="32" l="1"/>
  <c r="AC602" i="32"/>
  <c r="Z602" i="32" s="1"/>
  <c r="AB604" i="32" l="1"/>
  <c r="AC603" i="32"/>
  <c r="Z603" i="32" s="1"/>
  <c r="AB605" i="32" l="1"/>
  <c r="AC604" i="32"/>
  <c r="Z604" i="32" s="1"/>
  <c r="AB606" i="32" l="1"/>
  <c r="AC605" i="32"/>
  <c r="Z605" i="32" s="1"/>
  <c r="AB607" i="32" l="1"/>
  <c r="AC606" i="32"/>
  <c r="Z606" i="32" s="1"/>
  <c r="AB608" i="32" l="1"/>
  <c r="AC607" i="32"/>
  <c r="Z607" i="32" s="1"/>
  <c r="AB609" i="32" l="1"/>
  <c r="AC608" i="32"/>
  <c r="Z608" i="32" s="1"/>
  <c r="AB610" i="32" l="1"/>
  <c r="AC609" i="32"/>
  <c r="Z609" i="32" s="1"/>
  <c r="AB611" i="32" l="1"/>
  <c r="AC610" i="32"/>
  <c r="Z610" i="32" s="1"/>
  <c r="AB612" i="32" l="1"/>
  <c r="AC611" i="32"/>
  <c r="Z611" i="32" s="1"/>
  <c r="AB613" i="32" l="1"/>
  <c r="AC612" i="32"/>
  <c r="Z612" i="32" s="1"/>
  <c r="AB614" i="32" l="1"/>
  <c r="AC613" i="32"/>
  <c r="Z613" i="32" s="1"/>
  <c r="AB615" i="32" l="1"/>
  <c r="AC614" i="32"/>
  <c r="Z614" i="32" s="1"/>
  <c r="AB616" i="32" l="1"/>
  <c r="AC615" i="32"/>
  <c r="Z615" i="32" s="1"/>
  <c r="AB617" i="32" l="1"/>
  <c r="AC616" i="32"/>
  <c r="Z616" i="32" s="1"/>
  <c r="AB618" i="32" l="1"/>
  <c r="AC617" i="32"/>
  <c r="Z617" i="32" s="1"/>
  <c r="AB619" i="32" l="1"/>
  <c r="AC618" i="32"/>
  <c r="Z618" i="32" s="1"/>
  <c r="AB620" i="32" l="1"/>
  <c r="AC619" i="32"/>
  <c r="Z619" i="32" s="1"/>
  <c r="AB621" i="32" l="1"/>
  <c r="AC620" i="32"/>
  <c r="Z620" i="32" s="1"/>
  <c r="AB622" i="32" l="1"/>
  <c r="AC621" i="32"/>
  <c r="Z621" i="32" s="1"/>
  <c r="AB623" i="32" l="1"/>
  <c r="AC622" i="32"/>
  <c r="Z622" i="32" s="1"/>
  <c r="AB624" i="32" l="1"/>
  <c r="AC623" i="32"/>
  <c r="Z623" i="32" s="1"/>
  <c r="AB625" i="32" l="1"/>
  <c r="AC624" i="32"/>
  <c r="Z624" i="32" s="1"/>
  <c r="AB626" i="32" l="1"/>
  <c r="AC625" i="32"/>
  <c r="Z625" i="32" s="1"/>
  <c r="AB627" i="32" l="1"/>
  <c r="AC626" i="32"/>
  <c r="Z626" i="32" s="1"/>
  <c r="AB628" i="32" l="1"/>
  <c r="AC627" i="32"/>
  <c r="Z627" i="32" s="1"/>
  <c r="AB629" i="32" l="1"/>
  <c r="AC628" i="32"/>
  <c r="Z628" i="32" s="1"/>
  <c r="AB630" i="32" l="1"/>
  <c r="AC629" i="32"/>
  <c r="Z629" i="32" s="1"/>
  <c r="AB631" i="32" l="1"/>
  <c r="AC630" i="32"/>
  <c r="Z630" i="32" s="1"/>
  <c r="AB632" i="32" l="1"/>
  <c r="AC631" i="32"/>
  <c r="Z631" i="32" s="1"/>
  <c r="AB633" i="32" l="1"/>
  <c r="AC632" i="32"/>
  <c r="Z632" i="32" s="1"/>
  <c r="AB634" i="32" l="1"/>
  <c r="AC633" i="32"/>
  <c r="Z633" i="32" s="1"/>
  <c r="AB635" i="32" l="1"/>
  <c r="AC634" i="32"/>
  <c r="Z634" i="32" s="1"/>
  <c r="AB636" i="32" l="1"/>
  <c r="AC635" i="32"/>
  <c r="Z635" i="32" s="1"/>
  <c r="AB637" i="32" l="1"/>
  <c r="AC636" i="32"/>
  <c r="Z636" i="32" s="1"/>
  <c r="AB638" i="32" l="1"/>
  <c r="AC637" i="32"/>
  <c r="Z637" i="32" s="1"/>
  <c r="AB639" i="32" l="1"/>
  <c r="AC638" i="32"/>
  <c r="Z638" i="32" s="1"/>
  <c r="AB640" i="32" l="1"/>
  <c r="AC639" i="32"/>
  <c r="Z639" i="32" s="1"/>
  <c r="AB641" i="32" l="1"/>
  <c r="AC640" i="32"/>
  <c r="Z640" i="32" s="1"/>
  <c r="AB642" i="32" l="1"/>
  <c r="AC641" i="32"/>
  <c r="Z641" i="32" s="1"/>
  <c r="AB643" i="32" l="1"/>
  <c r="AC642" i="32"/>
  <c r="Z642" i="32" s="1"/>
  <c r="AB644" i="32" l="1"/>
  <c r="AC643" i="32"/>
  <c r="Z643" i="32" s="1"/>
  <c r="AB645" i="32" l="1"/>
  <c r="AC644" i="32"/>
  <c r="Z644" i="32" s="1"/>
  <c r="AB646" i="32" l="1"/>
  <c r="AC645" i="32"/>
  <c r="Z645" i="32" s="1"/>
  <c r="AB647" i="32" l="1"/>
  <c r="AC646" i="32"/>
  <c r="Z646" i="32" s="1"/>
  <c r="AB648" i="32" l="1"/>
  <c r="AC647" i="32"/>
  <c r="Z647" i="32" s="1"/>
  <c r="AB649" i="32" l="1"/>
  <c r="AC648" i="32"/>
  <c r="Z648" i="32" s="1"/>
  <c r="AB650" i="32" l="1"/>
  <c r="AC649" i="32"/>
  <c r="Z649" i="32" s="1"/>
  <c r="AB651" i="32" l="1"/>
  <c r="AC650" i="32"/>
  <c r="Z650" i="32" s="1"/>
  <c r="AB652" i="32" l="1"/>
  <c r="AC651" i="32"/>
  <c r="Z651" i="32" s="1"/>
  <c r="AB653" i="32" l="1"/>
  <c r="AC652" i="32"/>
  <c r="Z652" i="32" s="1"/>
  <c r="AB654" i="32" l="1"/>
  <c r="AC653" i="32"/>
  <c r="Z653" i="32" s="1"/>
  <c r="AB655" i="32" l="1"/>
  <c r="AC654" i="32"/>
  <c r="Z654" i="32" s="1"/>
  <c r="AB656" i="32" l="1"/>
  <c r="AC655" i="32"/>
  <c r="Z655" i="32" s="1"/>
  <c r="AB657" i="32" l="1"/>
  <c r="AC656" i="32"/>
  <c r="Z656" i="32" s="1"/>
  <c r="AB658" i="32" l="1"/>
  <c r="AC657" i="32"/>
  <c r="Z657" i="32" s="1"/>
  <c r="AB659" i="32" l="1"/>
  <c r="AC658" i="32"/>
  <c r="Z658" i="32" s="1"/>
  <c r="AB660" i="32" l="1"/>
  <c r="AC659" i="32"/>
  <c r="Z659" i="32" s="1"/>
  <c r="AB661" i="32" l="1"/>
  <c r="AC660" i="32"/>
  <c r="Z660" i="32" s="1"/>
  <c r="AB662" i="32" l="1"/>
  <c r="AC661" i="32"/>
  <c r="Z661" i="32" s="1"/>
  <c r="AB663" i="32" l="1"/>
  <c r="AC662" i="32"/>
  <c r="Z662" i="32" s="1"/>
  <c r="AB664" i="32" l="1"/>
  <c r="AC663" i="32"/>
  <c r="Z663" i="32" s="1"/>
  <c r="AB665" i="32" l="1"/>
  <c r="AC664" i="32"/>
  <c r="Z664" i="32" s="1"/>
  <c r="AB666" i="32" l="1"/>
  <c r="AC665" i="32"/>
  <c r="Z665" i="32" s="1"/>
  <c r="AB667" i="32" l="1"/>
  <c r="AC666" i="32"/>
  <c r="Z666" i="32" s="1"/>
  <c r="AB668" i="32" l="1"/>
  <c r="AC667" i="32"/>
  <c r="Z667" i="32" s="1"/>
  <c r="AB669" i="32" l="1"/>
  <c r="AC668" i="32"/>
  <c r="Z668" i="32" s="1"/>
  <c r="AB670" i="32" l="1"/>
  <c r="AC669" i="32"/>
  <c r="Z669" i="32" s="1"/>
  <c r="AB671" i="32" l="1"/>
  <c r="AC670" i="32"/>
  <c r="Z670" i="32" s="1"/>
  <c r="AB672" i="32" l="1"/>
  <c r="AC671" i="32"/>
  <c r="Z671" i="32" s="1"/>
  <c r="AB673" i="32" l="1"/>
  <c r="AC672" i="32"/>
  <c r="Z672" i="32" s="1"/>
  <c r="AB674" i="32" l="1"/>
  <c r="AC673" i="32"/>
  <c r="Z673" i="32" s="1"/>
  <c r="AB675" i="32" l="1"/>
  <c r="AC674" i="32"/>
  <c r="Z674" i="32" s="1"/>
  <c r="AB676" i="32" l="1"/>
  <c r="AC675" i="32"/>
  <c r="Z675" i="32" s="1"/>
  <c r="AB677" i="32" l="1"/>
  <c r="AC676" i="32"/>
  <c r="Z676" i="32" s="1"/>
  <c r="AB678" i="32" l="1"/>
  <c r="AC677" i="32"/>
  <c r="Z677" i="32" s="1"/>
  <c r="AB679" i="32" l="1"/>
  <c r="AC678" i="32"/>
  <c r="Z678" i="32" s="1"/>
  <c r="AB680" i="32" l="1"/>
  <c r="AC679" i="32"/>
  <c r="Z679" i="32" s="1"/>
  <c r="AB681" i="32" l="1"/>
  <c r="AC680" i="32"/>
  <c r="Z680" i="32" s="1"/>
  <c r="AB682" i="32" l="1"/>
  <c r="AC681" i="32"/>
  <c r="Z681" i="32" s="1"/>
  <c r="AB683" i="32" l="1"/>
  <c r="AC682" i="32"/>
  <c r="Z682" i="32" s="1"/>
  <c r="AB684" i="32" l="1"/>
  <c r="AC683" i="32"/>
  <c r="Z683" i="32" s="1"/>
  <c r="AB685" i="32" l="1"/>
  <c r="AC684" i="32"/>
  <c r="Z684" i="32" s="1"/>
  <c r="AB686" i="32" l="1"/>
  <c r="AC685" i="32"/>
  <c r="Z685" i="32" s="1"/>
  <c r="AB687" i="32" l="1"/>
  <c r="AC686" i="32"/>
  <c r="Z686" i="32" s="1"/>
  <c r="AB688" i="32" l="1"/>
  <c r="AC687" i="32"/>
  <c r="Z687" i="32" s="1"/>
  <c r="AB689" i="32" l="1"/>
  <c r="AC688" i="32"/>
  <c r="Z688" i="32" s="1"/>
  <c r="AB690" i="32" l="1"/>
  <c r="AC689" i="32"/>
  <c r="Z689" i="32" s="1"/>
  <c r="AB691" i="32" l="1"/>
  <c r="AC690" i="32"/>
  <c r="Z690" i="32" s="1"/>
  <c r="AB692" i="32" l="1"/>
  <c r="AC691" i="32"/>
  <c r="Z691" i="32" s="1"/>
  <c r="AB693" i="32" l="1"/>
  <c r="AC692" i="32"/>
  <c r="Z692" i="32" s="1"/>
  <c r="AB694" i="32" l="1"/>
  <c r="AC693" i="32"/>
  <c r="Z693" i="32" s="1"/>
  <c r="AB695" i="32" l="1"/>
  <c r="AC694" i="32"/>
  <c r="Z694" i="32" s="1"/>
  <c r="AB696" i="32" l="1"/>
  <c r="AC695" i="32"/>
  <c r="Z695" i="32" s="1"/>
  <c r="AB697" i="32" l="1"/>
  <c r="AC696" i="32"/>
  <c r="Z696" i="32" s="1"/>
  <c r="AB698" i="32" l="1"/>
  <c r="AC697" i="32"/>
  <c r="Z697" i="32" s="1"/>
  <c r="AB699" i="32" l="1"/>
  <c r="AC698" i="32"/>
  <c r="Z698" i="32" s="1"/>
  <c r="AB700" i="32" l="1"/>
  <c r="AC699" i="32"/>
  <c r="Z699" i="32" s="1"/>
  <c r="AB701" i="32" l="1"/>
  <c r="AC700" i="32"/>
  <c r="Z700" i="32" s="1"/>
  <c r="AB702" i="32" l="1"/>
  <c r="AC701" i="32"/>
  <c r="Z701" i="32" s="1"/>
  <c r="AB703" i="32" l="1"/>
  <c r="AC702" i="32"/>
  <c r="Z702" i="32" s="1"/>
  <c r="AB704" i="32" l="1"/>
  <c r="AC703" i="32"/>
  <c r="Z703" i="32" s="1"/>
  <c r="AB705" i="32" l="1"/>
  <c r="AC704" i="32"/>
  <c r="Z704" i="32" s="1"/>
  <c r="AB706" i="32" l="1"/>
  <c r="AC705" i="32"/>
  <c r="Z705" i="32" s="1"/>
  <c r="AB707" i="32" l="1"/>
  <c r="AC706" i="32"/>
  <c r="Z706" i="32" s="1"/>
  <c r="AB708" i="32" l="1"/>
  <c r="AC707" i="32"/>
  <c r="Z707" i="32" s="1"/>
  <c r="AB709" i="32" l="1"/>
  <c r="AC708" i="32"/>
  <c r="Z708" i="32" s="1"/>
  <c r="AB710" i="32" l="1"/>
  <c r="AC709" i="32"/>
  <c r="Z709" i="32" s="1"/>
  <c r="AB711" i="32" l="1"/>
  <c r="AC710" i="32"/>
  <c r="Z710" i="32" s="1"/>
  <c r="AB712" i="32" l="1"/>
  <c r="AC711" i="32"/>
  <c r="Z711" i="32" s="1"/>
  <c r="AB713" i="32" l="1"/>
  <c r="AC712" i="32"/>
  <c r="Z712" i="32" s="1"/>
  <c r="AB714" i="32" l="1"/>
  <c r="AC713" i="32"/>
  <c r="Z713" i="32" s="1"/>
  <c r="AB715" i="32" l="1"/>
  <c r="AC714" i="32"/>
  <c r="Z714" i="32" s="1"/>
  <c r="AB716" i="32" l="1"/>
  <c r="AC715" i="32"/>
  <c r="Z715" i="32" s="1"/>
  <c r="AB717" i="32" l="1"/>
  <c r="AC716" i="32"/>
  <c r="Z716" i="32" s="1"/>
  <c r="AB718" i="32" l="1"/>
  <c r="AC717" i="32"/>
  <c r="Z717" i="32" s="1"/>
  <c r="AB719" i="32" l="1"/>
  <c r="AC718" i="32"/>
  <c r="Z718" i="32" s="1"/>
  <c r="AB720" i="32" l="1"/>
  <c r="AC719" i="32"/>
  <c r="Z719" i="32" s="1"/>
  <c r="AB721" i="32" l="1"/>
  <c r="AC720" i="32"/>
  <c r="Z720" i="32" s="1"/>
  <c r="AB722" i="32" l="1"/>
  <c r="AC721" i="32"/>
  <c r="Z721" i="32" s="1"/>
  <c r="AB723" i="32" l="1"/>
  <c r="AC722" i="32"/>
  <c r="Z722" i="32" s="1"/>
  <c r="AB724" i="32" l="1"/>
  <c r="AC723" i="32"/>
  <c r="Z723" i="32" s="1"/>
  <c r="AB725" i="32" l="1"/>
  <c r="AC724" i="32"/>
  <c r="Z724" i="32" s="1"/>
  <c r="AB726" i="32" l="1"/>
  <c r="AC725" i="32"/>
  <c r="Z725" i="32" s="1"/>
  <c r="AB727" i="32" l="1"/>
  <c r="AC726" i="32"/>
  <c r="Z726" i="32" s="1"/>
  <c r="AB728" i="32" l="1"/>
  <c r="AC727" i="32"/>
  <c r="Z727" i="32" s="1"/>
  <c r="AB729" i="32" l="1"/>
  <c r="AC728" i="32"/>
  <c r="Z728" i="32" s="1"/>
  <c r="AB730" i="32" l="1"/>
  <c r="AC729" i="32"/>
  <c r="Z729" i="32" s="1"/>
  <c r="AB731" i="32" l="1"/>
  <c r="AC730" i="32"/>
  <c r="Z730" i="32" s="1"/>
  <c r="AB732" i="32" l="1"/>
  <c r="AC731" i="32"/>
  <c r="Z731" i="32" s="1"/>
  <c r="AB733" i="32" l="1"/>
  <c r="AC732" i="32"/>
  <c r="Z732" i="32" s="1"/>
  <c r="AB734" i="32" l="1"/>
  <c r="AC733" i="32"/>
  <c r="Z733" i="32" s="1"/>
  <c r="AB735" i="32" l="1"/>
  <c r="AC734" i="32"/>
  <c r="Z734" i="32" s="1"/>
  <c r="AB736" i="32" l="1"/>
  <c r="AC735" i="32"/>
  <c r="Z735" i="32" s="1"/>
  <c r="AB737" i="32" l="1"/>
  <c r="AC736" i="32"/>
  <c r="Z736" i="32" s="1"/>
  <c r="AB738" i="32" l="1"/>
  <c r="AC737" i="32"/>
  <c r="Z737" i="32" s="1"/>
  <c r="AB739" i="32" l="1"/>
  <c r="AC738" i="32"/>
  <c r="Z738" i="32" s="1"/>
  <c r="AB740" i="32" l="1"/>
  <c r="AC739" i="32"/>
  <c r="Z739" i="32" s="1"/>
  <c r="AB741" i="32" l="1"/>
  <c r="AC740" i="32"/>
  <c r="Z740" i="32" s="1"/>
  <c r="AB742" i="32" l="1"/>
  <c r="AC741" i="32"/>
  <c r="Z741" i="32" s="1"/>
  <c r="AB743" i="32" l="1"/>
  <c r="AC742" i="32"/>
  <c r="Z742" i="32" s="1"/>
  <c r="AB744" i="32" l="1"/>
  <c r="AC743" i="32"/>
  <c r="Z743" i="32" s="1"/>
  <c r="AB745" i="32" l="1"/>
  <c r="AC744" i="32"/>
  <c r="Z744" i="32" s="1"/>
  <c r="AB746" i="32" l="1"/>
  <c r="AC745" i="32"/>
  <c r="Z745" i="32" s="1"/>
  <c r="AB747" i="32" l="1"/>
  <c r="AC746" i="32"/>
  <c r="Z746" i="32" s="1"/>
  <c r="AB748" i="32" l="1"/>
  <c r="AC747" i="32"/>
  <c r="Z747" i="32" s="1"/>
  <c r="AB749" i="32" l="1"/>
  <c r="AC748" i="32"/>
  <c r="Z748" i="32" s="1"/>
  <c r="AB750" i="32" l="1"/>
  <c r="AC749" i="32"/>
  <c r="Z749" i="32" s="1"/>
  <c r="AB751" i="32" l="1"/>
  <c r="AC750" i="32"/>
  <c r="Z750" i="32" s="1"/>
  <c r="AB752" i="32" l="1"/>
  <c r="AC751" i="32"/>
  <c r="Z751" i="32" s="1"/>
  <c r="AB753" i="32" l="1"/>
  <c r="AC752" i="32"/>
  <c r="Z752" i="32" s="1"/>
  <c r="AB754" i="32" l="1"/>
  <c r="AC753" i="32"/>
  <c r="Z753" i="32" s="1"/>
  <c r="AB755" i="32" l="1"/>
  <c r="AC754" i="32"/>
  <c r="Z754" i="32" s="1"/>
  <c r="AB756" i="32" l="1"/>
  <c r="AC755" i="32"/>
  <c r="Z755" i="32" s="1"/>
  <c r="AB757" i="32" l="1"/>
  <c r="AC756" i="32"/>
  <c r="Z756" i="32" s="1"/>
  <c r="AB758" i="32" l="1"/>
  <c r="AC757" i="32"/>
  <c r="Z757" i="32" s="1"/>
  <c r="AB759" i="32" l="1"/>
  <c r="AC758" i="32"/>
  <c r="Z758" i="32" s="1"/>
  <c r="AB760" i="32" l="1"/>
  <c r="AC759" i="32"/>
  <c r="Z759" i="32" s="1"/>
  <c r="AB761" i="32" l="1"/>
  <c r="AC760" i="32"/>
  <c r="Z760" i="32" s="1"/>
  <c r="AB762" i="32" l="1"/>
  <c r="AC761" i="32"/>
  <c r="Z761" i="32" s="1"/>
  <c r="AB763" i="32" l="1"/>
  <c r="AC762" i="32"/>
  <c r="Z762" i="32" s="1"/>
  <c r="AB764" i="32" l="1"/>
  <c r="AC763" i="32"/>
  <c r="Z763" i="32" s="1"/>
  <c r="AB765" i="32" l="1"/>
  <c r="AC764" i="32"/>
  <c r="Z764" i="32" s="1"/>
  <c r="AB766" i="32" l="1"/>
  <c r="AC765" i="32"/>
  <c r="Z765" i="32" s="1"/>
  <c r="AB767" i="32" l="1"/>
  <c r="AC766" i="32"/>
  <c r="Z766" i="32" s="1"/>
  <c r="AB768" i="32" l="1"/>
  <c r="AC767" i="32"/>
  <c r="Z767" i="32" s="1"/>
  <c r="AB769" i="32" l="1"/>
  <c r="AC768" i="32"/>
  <c r="Z768" i="32" s="1"/>
  <c r="AB770" i="32" l="1"/>
  <c r="AC769" i="32"/>
  <c r="Z769" i="32" s="1"/>
  <c r="AB771" i="32" l="1"/>
  <c r="AC770" i="32"/>
  <c r="Z770" i="32" s="1"/>
  <c r="AB772" i="32" l="1"/>
  <c r="AC771" i="32"/>
  <c r="Z771" i="32" s="1"/>
  <c r="AB773" i="32" l="1"/>
  <c r="AC772" i="32"/>
  <c r="Z772" i="32" s="1"/>
  <c r="AB774" i="32" l="1"/>
  <c r="AC773" i="32"/>
  <c r="Z773" i="32" s="1"/>
  <c r="AB775" i="32" l="1"/>
  <c r="AC774" i="32"/>
  <c r="Z774" i="32" s="1"/>
  <c r="AB776" i="32" l="1"/>
  <c r="AC775" i="32"/>
  <c r="Z775" i="32" s="1"/>
  <c r="AB777" i="32" l="1"/>
  <c r="AC776" i="32"/>
  <c r="Z776" i="32" s="1"/>
  <c r="AB778" i="32" l="1"/>
  <c r="AC777" i="32"/>
  <c r="Z777" i="32" s="1"/>
  <c r="AB779" i="32" l="1"/>
  <c r="AC778" i="32"/>
  <c r="Z778" i="32" s="1"/>
  <c r="AB780" i="32" l="1"/>
  <c r="AC779" i="32"/>
  <c r="Z779" i="32" s="1"/>
  <c r="AB781" i="32" l="1"/>
  <c r="AC780" i="32"/>
  <c r="Z780" i="32" s="1"/>
  <c r="AB782" i="32" l="1"/>
  <c r="AC781" i="32"/>
  <c r="Z781" i="32" s="1"/>
  <c r="AB783" i="32" l="1"/>
  <c r="AC782" i="32"/>
  <c r="Z782" i="32" s="1"/>
  <c r="AB784" i="32" l="1"/>
  <c r="AC783" i="32"/>
  <c r="Z783" i="32" s="1"/>
  <c r="AB785" i="32" l="1"/>
  <c r="AC784" i="32"/>
  <c r="Z784" i="32" s="1"/>
  <c r="AB786" i="32" l="1"/>
  <c r="AC785" i="32"/>
  <c r="Z785" i="32" s="1"/>
  <c r="AB787" i="32" l="1"/>
  <c r="AC786" i="32"/>
  <c r="Z786" i="32" s="1"/>
  <c r="AB788" i="32" l="1"/>
  <c r="AC787" i="32"/>
  <c r="Z787" i="32" s="1"/>
  <c r="AB789" i="32" l="1"/>
  <c r="AC788" i="32"/>
  <c r="Z788" i="32" s="1"/>
  <c r="AB790" i="32" l="1"/>
  <c r="AC789" i="32"/>
  <c r="Z789" i="32" s="1"/>
  <c r="AB791" i="32" l="1"/>
  <c r="AC790" i="32"/>
  <c r="Z790" i="32" s="1"/>
  <c r="AB792" i="32" l="1"/>
  <c r="AC791" i="32"/>
  <c r="Z791" i="32" s="1"/>
  <c r="AB793" i="32" l="1"/>
  <c r="AC792" i="32"/>
  <c r="Z792" i="32" s="1"/>
  <c r="AB794" i="32" l="1"/>
  <c r="AC793" i="32"/>
  <c r="Z793" i="32" s="1"/>
  <c r="AB795" i="32" l="1"/>
  <c r="AC794" i="32"/>
  <c r="Z794" i="32" s="1"/>
  <c r="AB796" i="32" l="1"/>
  <c r="AC795" i="32"/>
  <c r="Z795" i="32" s="1"/>
  <c r="AB797" i="32" l="1"/>
  <c r="AC796" i="32"/>
  <c r="Z796" i="32" s="1"/>
  <c r="AB798" i="32" l="1"/>
  <c r="AC797" i="32"/>
  <c r="Z797" i="32" s="1"/>
  <c r="AB799" i="32" l="1"/>
  <c r="AC798" i="32"/>
  <c r="Z798" i="32" s="1"/>
  <c r="AB800" i="32" l="1"/>
  <c r="AC799" i="32"/>
  <c r="Z799" i="32" s="1"/>
  <c r="AB801" i="32" l="1"/>
  <c r="AC800" i="32"/>
  <c r="Z800" i="32" s="1"/>
  <c r="AB802" i="32" l="1"/>
  <c r="AC801" i="32"/>
  <c r="Z801" i="32" s="1"/>
  <c r="AB803" i="32" l="1"/>
  <c r="AC802" i="32"/>
  <c r="Z802" i="32" s="1"/>
  <c r="AB804" i="32" l="1"/>
  <c r="AC803" i="32"/>
  <c r="Z803" i="32" s="1"/>
  <c r="AB805" i="32" l="1"/>
  <c r="AC804" i="32"/>
  <c r="Z804" i="32" s="1"/>
  <c r="AB806" i="32" l="1"/>
  <c r="AC805" i="32"/>
  <c r="Z805" i="32" s="1"/>
  <c r="AB807" i="32" l="1"/>
  <c r="AC806" i="32"/>
  <c r="Z806" i="32" s="1"/>
  <c r="AB808" i="32" l="1"/>
  <c r="AC807" i="32"/>
  <c r="Z807" i="32" s="1"/>
  <c r="AB809" i="32" l="1"/>
  <c r="AC808" i="32"/>
  <c r="Z808" i="32" s="1"/>
  <c r="AB810" i="32" l="1"/>
  <c r="AC809" i="32"/>
  <c r="Z809" i="32" s="1"/>
  <c r="AB811" i="32" l="1"/>
  <c r="AC810" i="32"/>
  <c r="Z810" i="32" s="1"/>
  <c r="AB812" i="32" l="1"/>
  <c r="AC811" i="32"/>
  <c r="Z811" i="32" s="1"/>
  <c r="AB813" i="32" l="1"/>
  <c r="AC812" i="32"/>
  <c r="Z812" i="32" s="1"/>
  <c r="AB814" i="32" l="1"/>
  <c r="AC813" i="32"/>
  <c r="Z813" i="32" s="1"/>
  <c r="AB815" i="32" l="1"/>
  <c r="AC814" i="32"/>
  <c r="Z814" i="32" s="1"/>
  <c r="AB816" i="32" l="1"/>
  <c r="AC815" i="32"/>
  <c r="Z815" i="32" s="1"/>
  <c r="AB817" i="32" l="1"/>
  <c r="AC816" i="32"/>
  <c r="Z816" i="32" s="1"/>
  <c r="AB818" i="32" l="1"/>
  <c r="AC817" i="32"/>
  <c r="Z817" i="32" s="1"/>
  <c r="AB819" i="32" l="1"/>
  <c r="AC818" i="32"/>
  <c r="Z818" i="32" s="1"/>
  <c r="AB820" i="32" l="1"/>
  <c r="AC819" i="32"/>
  <c r="Z819" i="32" s="1"/>
  <c r="AB821" i="32" l="1"/>
  <c r="AC820" i="32"/>
  <c r="Z820" i="32" s="1"/>
  <c r="AB822" i="32" l="1"/>
  <c r="AC821" i="32"/>
  <c r="Z821" i="32" s="1"/>
  <c r="AB823" i="32" l="1"/>
  <c r="AC822" i="32"/>
  <c r="Z822" i="32" s="1"/>
  <c r="AB824" i="32" l="1"/>
  <c r="AC823" i="32"/>
  <c r="Z823" i="32" s="1"/>
  <c r="AB825" i="32" l="1"/>
  <c r="AC824" i="32"/>
  <c r="Z824" i="32" s="1"/>
  <c r="AB826" i="32" l="1"/>
  <c r="AC825" i="32"/>
  <c r="Z825" i="32" s="1"/>
  <c r="AB827" i="32" l="1"/>
  <c r="AC826" i="32"/>
  <c r="Z826" i="32" s="1"/>
  <c r="AB828" i="32" l="1"/>
  <c r="AC827" i="32"/>
  <c r="Z827" i="32" s="1"/>
  <c r="AB829" i="32" l="1"/>
  <c r="AC828" i="32"/>
  <c r="Z828" i="32" s="1"/>
  <c r="AB830" i="32" l="1"/>
  <c r="AC829" i="32"/>
  <c r="Z829" i="32" s="1"/>
  <c r="AB831" i="32" l="1"/>
  <c r="AC830" i="32"/>
  <c r="Z830" i="32" s="1"/>
  <c r="AB832" i="32" l="1"/>
  <c r="AC831" i="32"/>
  <c r="Z831" i="32" s="1"/>
  <c r="AB833" i="32" l="1"/>
  <c r="AC832" i="32"/>
  <c r="Z832" i="32" s="1"/>
  <c r="AB834" i="32" l="1"/>
  <c r="AC833" i="32"/>
  <c r="Z833" i="32" s="1"/>
  <c r="AB835" i="32" l="1"/>
  <c r="AC834" i="32"/>
  <c r="Z834" i="32" s="1"/>
  <c r="AB836" i="32" l="1"/>
  <c r="AC835" i="32"/>
  <c r="Z835" i="32" s="1"/>
  <c r="AB837" i="32" l="1"/>
  <c r="AC836" i="32"/>
  <c r="Z836" i="32" s="1"/>
  <c r="AB838" i="32" l="1"/>
  <c r="AC837" i="32"/>
  <c r="Z837" i="32" s="1"/>
  <c r="AB839" i="32" l="1"/>
  <c r="AC838" i="32"/>
  <c r="Z838" i="32" s="1"/>
  <c r="AB840" i="32" l="1"/>
  <c r="AC839" i="32"/>
  <c r="Z839" i="32" s="1"/>
  <c r="AB841" i="32" l="1"/>
  <c r="AC840" i="32"/>
  <c r="Z840" i="32" s="1"/>
  <c r="AB842" i="32" l="1"/>
  <c r="AC841" i="32"/>
  <c r="Z841" i="32" s="1"/>
  <c r="AB843" i="32" l="1"/>
  <c r="AC842" i="32"/>
  <c r="Z842" i="32" s="1"/>
  <c r="AB844" i="32" l="1"/>
  <c r="AC843" i="32"/>
  <c r="Z843" i="32" s="1"/>
  <c r="AB845" i="32" l="1"/>
  <c r="AC844" i="32"/>
  <c r="Z844" i="32" s="1"/>
  <c r="AB846" i="32" l="1"/>
  <c r="AC845" i="32"/>
  <c r="Z845" i="32" s="1"/>
  <c r="AB847" i="32" l="1"/>
  <c r="AC846" i="32"/>
  <c r="Z846" i="32" s="1"/>
  <c r="AB848" i="32" l="1"/>
  <c r="AC847" i="32"/>
  <c r="Z847" i="32" s="1"/>
  <c r="AB849" i="32" l="1"/>
  <c r="AC848" i="32"/>
  <c r="Z848" i="32" s="1"/>
  <c r="AB850" i="32" l="1"/>
  <c r="AC849" i="32"/>
  <c r="Z849" i="32" s="1"/>
  <c r="AB851" i="32" l="1"/>
  <c r="AC850" i="32"/>
  <c r="Z850" i="32" s="1"/>
  <c r="AB852" i="32" l="1"/>
  <c r="AC851" i="32"/>
  <c r="Z851" i="32" s="1"/>
  <c r="AB853" i="32" l="1"/>
  <c r="AC852" i="32"/>
  <c r="Z852" i="32" s="1"/>
  <c r="AB854" i="32" l="1"/>
  <c r="AC853" i="32"/>
  <c r="Z853" i="32" s="1"/>
  <c r="AB855" i="32" l="1"/>
  <c r="AC854" i="32"/>
  <c r="Z854" i="32" s="1"/>
  <c r="AB856" i="32" l="1"/>
  <c r="AC855" i="32"/>
  <c r="Z855" i="32" s="1"/>
  <c r="AB857" i="32" l="1"/>
  <c r="AC856" i="32"/>
  <c r="Z856" i="32" s="1"/>
  <c r="AB858" i="32" l="1"/>
  <c r="AC857" i="32"/>
  <c r="Z857" i="32" s="1"/>
  <c r="AB859" i="32" l="1"/>
  <c r="AC858" i="32"/>
  <c r="Z858" i="32" s="1"/>
  <c r="AB860" i="32" l="1"/>
  <c r="AC859" i="32"/>
  <c r="Z859" i="32" s="1"/>
  <c r="AB861" i="32" l="1"/>
  <c r="AC860" i="32"/>
  <c r="Z860" i="32" s="1"/>
  <c r="AB862" i="32" l="1"/>
  <c r="AC861" i="32"/>
  <c r="Z861" i="32" s="1"/>
  <c r="AB863" i="32" l="1"/>
  <c r="AC862" i="32"/>
  <c r="Z862" i="32" s="1"/>
  <c r="AB864" i="32" l="1"/>
  <c r="AC863" i="32"/>
  <c r="Z863" i="32" s="1"/>
  <c r="AB865" i="32" l="1"/>
  <c r="AC864" i="32"/>
  <c r="Z864" i="32" s="1"/>
  <c r="AB866" i="32" l="1"/>
  <c r="AC865" i="32"/>
  <c r="Z865" i="32" s="1"/>
  <c r="AB867" i="32" l="1"/>
  <c r="AC866" i="32"/>
  <c r="Z866" i="32" s="1"/>
  <c r="AB868" i="32" l="1"/>
  <c r="AC867" i="32"/>
  <c r="Z867" i="32" s="1"/>
  <c r="AB869" i="32" l="1"/>
  <c r="AC868" i="32"/>
  <c r="Z868" i="32" s="1"/>
  <c r="AB870" i="32" l="1"/>
  <c r="AC869" i="32"/>
  <c r="Z869" i="32" s="1"/>
  <c r="AB871" i="32" l="1"/>
  <c r="AC870" i="32"/>
  <c r="Z870" i="32" s="1"/>
  <c r="AB872" i="32" l="1"/>
  <c r="AC871" i="32"/>
  <c r="Z871" i="32" s="1"/>
  <c r="AB873" i="32" l="1"/>
  <c r="AC872" i="32"/>
  <c r="Z872" i="32" s="1"/>
  <c r="AB874" i="32" l="1"/>
  <c r="AC873" i="32"/>
  <c r="Z873" i="32" s="1"/>
  <c r="AB875" i="32" l="1"/>
  <c r="AC874" i="32"/>
  <c r="Z874" i="32" s="1"/>
  <c r="AB876" i="32" l="1"/>
  <c r="AC875" i="32"/>
  <c r="Z875" i="32" s="1"/>
  <c r="AB877" i="32" l="1"/>
  <c r="AC876" i="32"/>
  <c r="Z876" i="32" s="1"/>
  <c r="AB878" i="32" l="1"/>
  <c r="AC877" i="32"/>
  <c r="Z877" i="32" s="1"/>
  <c r="AB879" i="32" l="1"/>
  <c r="AC878" i="32"/>
  <c r="Z878" i="32" s="1"/>
  <c r="AB880" i="32" l="1"/>
  <c r="AC879" i="32"/>
  <c r="Z879" i="32" s="1"/>
  <c r="AB881" i="32" l="1"/>
  <c r="AC880" i="32"/>
  <c r="Z880" i="32" s="1"/>
  <c r="AB882" i="32" l="1"/>
  <c r="AC881" i="32"/>
  <c r="Z881" i="32" s="1"/>
  <c r="AB883" i="32" l="1"/>
  <c r="AC882" i="32"/>
  <c r="Z882" i="32" s="1"/>
  <c r="AB884" i="32" l="1"/>
  <c r="AC883" i="32"/>
  <c r="Z883" i="32" s="1"/>
  <c r="AB885" i="32" l="1"/>
  <c r="AC884" i="32"/>
  <c r="Z884" i="32" s="1"/>
  <c r="AB886" i="32" l="1"/>
  <c r="AC885" i="32"/>
  <c r="Z885" i="32" s="1"/>
  <c r="AB887" i="32" l="1"/>
  <c r="AC886" i="32"/>
  <c r="Z886" i="32" s="1"/>
  <c r="AB888" i="32" l="1"/>
  <c r="AC887" i="32"/>
  <c r="Z887" i="32" s="1"/>
  <c r="AB889" i="32" l="1"/>
  <c r="AC888" i="32"/>
  <c r="Z888" i="32" s="1"/>
  <c r="AB890" i="32" l="1"/>
  <c r="AC889" i="32"/>
  <c r="Z889" i="32" s="1"/>
  <c r="AB891" i="32" l="1"/>
  <c r="AC890" i="32"/>
  <c r="Z890" i="32" s="1"/>
  <c r="AB892" i="32" l="1"/>
  <c r="AC891" i="32"/>
  <c r="Z891" i="32" s="1"/>
  <c r="AB893" i="32" l="1"/>
  <c r="AC892" i="32"/>
  <c r="Z892" i="32" s="1"/>
  <c r="AB894" i="32" l="1"/>
  <c r="AC893" i="32"/>
  <c r="Z893" i="32" s="1"/>
  <c r="AB895" i="32" l="1"/>
  <c r="AC894" i="32"/>
  <c r="Z894" i="32" s="1"/>
  <c r="AB896" i="32" l="1"/>
  <c r="AC895" i="32"/>
  <c r="Z895" i="32" s="1"/>
  <c r="AB897" i="32" l="1"/>
  <c r="AC896" i="32"/>
  <c r="Z896" i="32" s="1"/>
  <c r="AB898" i="32" l="1"/>
  <c r="AC897" i="32"/>
  <c r="Z897" i="32" s="1"/>
  <c r="AB899" i="32" l="1"/>
  <c r="AC898" i="32"/>
  <c r="Z898" i="32" s="1"/>
  <c r="AB900" i="32" l="1"/>
  <c r="AC900" i="32" s="1"/>
  <c r="Z900" i="32" s="1"/>
  <c r="AC899" i="32"/>
  <c r="Z899" i="32" s="1"/>
</calcChain>
</file>

<file path=xl/sharedStrings.xml><?xml version="1.0" encoding="utf-8"?>
<sst xmlns="http://schemas.openxmlformats.org/spreadsheetml/2006/main" count="70348" uniqueCount="6169">
  <si>
    <t>Softdel Systems Private Limited</t>
  </si>
  <si>
    <t>Refund of ITC on Export of Services without payment of taxes</t>
  </si>
  <si>
    <t>Computation of Refund to be claimed</t>
  </si>
  <si>
    <t>Tax Head</t>
  </si>
  <si>
    <t>Turnover of zero rated supply of Goods &amp; Services</t>
  </si>
  <si>
    <t>Adjusted total Turnover</t>
  </si>
  <si>
    <t xml:space="preserve">Net Input tax credit </t>
  </si>
  <si>
    <t>Maximum refund amount to be claimed</t>
  </si>
  <si>
    <t>4 = (1*3)/2</t>
  </si>
  <si>
    <t>IGST</t>
  </si>
  <si>
    <t>CGST</t>
  </si>
  <si>
    <t>SGST</t>
  </si>
  <si>
    <t>Total</t>
  </si>
  <si>
    <t xml:space="preserve">Head </t>
  </si>
  <si>
    <t xml:space="preserve"> Balance in Electronic Credit ledger at the time of filing of refund application </t>
  </si>
  <si>
    <t>Maximum Refund allowed to be claimed</t>
  </si>
  <si>
    <t xml:space="preserve">Refund to be Claimed </t>
  </si>
  <si>
    <t>Balance available after applying for refund</t>
  </si>
  <si>
    <t>Invoice Date</t>
  </si>
  <si>
    <t>Softdel System Limited Refund Working</t>
  </si>
  <si>
    <t>Sales Register</t>
  </si>
  <si>
    <t>Month</t>
  </si>
  <si>
    <t xml:space="preserve">Customer Name </t>
  </si>
  <si>
    <t>Type of Supply</t>
  </si>
  <si>
    <t>Place of Supply</t>
  </si>
  <si>
    <t>Customer GSTIN</t>
  </si>
  <si>
    <t>HSN/
SAC</t>
  </si>
  <si>
    <t>Currency</t>
  </si>
  <si>
    <t>Exchange Rate</t>
  </si>
  <si>
    <t>Amt in Foreign Currency</t>
  </si>
  <si>
    <t>Taxable Value</t>
  </si>
  <si>
    <t>Rate</t>
  </si>
  <si>
    <t>Invoice Value</t>
  </si>
  <si>
    <t>Remark-1</t>
  </si>
  <si>
    <t>Adjusted Turnover (AT)</t>
  </si>
  <si>
    <t>Zero Rated Turnover (ZRT)</t>
  </si>
  <si>
    <t>Client Remarks</t>
  </si>
  <si>
    <t>Period: April-25 to September-25</t>
  </si>
  <si>
    <t>Taxable value</t>
  </si>
  <si>
    <t>May</t>
  </si>
  <si>
    <t>June</t>
  </si>
  <si>
    <t>April</t>
  </si>
  <si>
    <t>July</t>
  </si>
  <si>
    <t>Aug</t>
  </si>
  <si>
    <t>Sep</t>
  </si>
  <si>
    <t>Export without payment of tax</t>
  </si>
  <si>
    <t>Total outward Supply B2B</t>
  </si>
  <si>
    <t>x</t>
  </si>
  <si>
    <t>Total outward Supply Exempt</t>
  </si>
  <si>
    <t xml:space="preserve"> Credite note</t>
  </si>
  <si>
    <t>o</t>
  </si>
  <si>
    <t xml:space="preserve"> Balance in Credit ledger at the end of tax period for which refund is claim i.e September 25</t>
  </si>
  <si>
    <t xml:space="preserve">  </t>
  </si>
  <si>
    <t>Period: October-25 to December-25</t>
  </si>
  <si>
    <t>SSPL/10-25Dom/01</t>
  </si>
  <si>
    <t>KONE Elevator India Private Limited</t>
  </si>
  <si>
    <t>B2B</t>
  </si>
  <si>
    <t>India</t>
  </si>
  <si>
    <t>Domestic Sales</t>
  </si>
  <si>
    <t>Considered in AT</t>
  </si>
  <si>
    <t>Not Considered in ZRT</t>
  </si>
  <si>
    <t>SSPL/10-25RoE/1</t>
  </si>
  <si>
    <t>Asset Vantage Systems Private Limited for cost sharing (asset)</t>
  </si>
  <si>
    <t>SSPL/10-25RoE/2</t>
  </si>
  <si>
    <t>SSPL/10-25RoE/3</t>
  </si>
  <si>
    <t>Unidel Technologies LLP for cost sharing (Liab)</t>
  </si>
  <si>
    <t>SSPL/10-25RoE/4</t>
  </si>
  <si>
    <t>SSPL/10-25RoE/5</t>
  </si>
  <si>
    <t>SSPL/10-25EX/1</t>
  </si>
  <si>
    <t>SS USA Inc</t>
  </si>
  <si>
    <t>Export - Without payment of tax</t>
  </si>
  <si>
    <t>USA</t>
  </si>
  <si>
    <t>USD</t>
  </si>
  <si>
    <t>SSPL/10-25EX/2</t>
  </si>
  <si>
    <t>SSPL/10-25EX/3</t>
  </si>
  <si>
    <t>SSPL/10-25EX/4</t>
  </si>
  <si>
    <t>SSPL/10-25EX/5</t>
  </si>
  <si>
    <t>Softdel Systems Private Limited JBO</t>
  </si>
  <si>
    <t>Exempted</t>
  </si>
  <si>
    <t>Japan</t>
  </si>
  <si>
    <t>Exempt Sales</t>
  </si>
  <si>
    <t>2. Exempt Sales</t>
  </si>
  <si>
    <t>Not Considered in AT</t>
  </si>
  <si>
    <t>SSPL/10-25EX/6</t>
  </si>
  <si>
    <t>SSPL/11-25Dom/1</t>
  </si>
  <si>
    <t>SSPL/11-25Dom/2</t>
  </si>
  <si>
    <t>Danfoss Industries Private Limited</t>
  </si>
  <si>
    <t>SSPL/11-25RoE/1</t>
  </si>
  <si>
    <t>SSPL/11-25RoE/2</t>
  </si>
  <si>
    <t>SSPL/11-25RoE/3</t>
  </si>
  <si>
    <t>SSPL/11-25RoE/4</t>
  </si>
  <si>
    <t>SSPL/11-25RoE/5</t>
  </si>
  <si>
    <t>SSPL/11-25EX/1</t>
  </si>
  <si>
    <t>SSPL/11-25EX/2</t>
  </si>
  <si>
    <t>SSPL/11-25EX/3</t>
  </si>
  <si>
    <t>SSPL/11-25EX/4</t>
  </si>
  <si>
    <t>SSPL/11-25EX/5</t>
  </si>
  <si>
    <t>SSPL/12-25Dom/2</t>
  </si>
  <si>
    <t>San Telequip Pvt Ltd</t>
  </si>
  <si>
    <t>SSPL/12-25Dom/3</t>
  </si>
  <si>
    <t>SSPL/12-25RoE/1</t>
  </si>
  <si>
    <t>SSPL/12-25RoE/2</t>
  </si>
  <si>
    <t>SSPL/12-25RoE/3</t>
  </si>
  <si>
    <t>SSPL/12-25RoE/4</t>
  </si>
  <si>
    <t>SSPL/12-25EX/1</t>
  </si>
  <si>
    <t>SSPL/12-25EX/2</t>
  </si>
  <si>
    <t>SSPL/12-25EX/3</t>
  </si>
  <si>
    <t>SSPL/12-25EX/4</t>
  </si>
  <si>
    <t>SSPL/12-25EX/7</t>
  </si>
  <si>
    <t>SSPL/12-25EX/8</t>
  </si>
  <si>
    <t>Invoice No</t>
  </si>
  <si>
    <t>Type of Sales</t>
  </si>
  <si>
    <t>1. Domestic Sales (Net of Credit Notes)</t>
  </si>
  <si>
    <t>2. Exempt Sales (Net of Credit Notes)</t>
  </si>
  <si>
    <t>3. Export Sales (WOP) - (Net of Credit Notes)</t>
  </si>
  <si>
    <t>4. B2B Credit note</t>
  </si>
  <si>
    <t>5. SEZ - Without payment of tax</t>
  </si>
  <si>
    <t>Grand Total</t>
  </si>
  <si>
    <t>1. Outward supplies (other than zero rated, nil rated and exempted)</t>
  </si>
  <si>
    <t>2. Outward taxable supplies (zero rated)</t>
  </si>
  <si>
    <t>3. Other outward supplies (nil rated, exempted)</t>
  </si>
  <si>
    <t>Type of Purchase</t>
  </si>
  <si>
    <t>1. + IMPG</t>
  </si>
  <si>
    <t>2. + IMPS</t>
  </si>
  <si>
    <t>3. + RCM - Domestic</t>
  </si>
  <si>
    <t>4. + All Other ITC</t>
  </si>
  <si>
    <t>5. - Reversal u/s 17(5)</t>
  </si>
  <si>
    <t>6. - Other Reversals</t>
  </si>
  <si>
    <t>Net ITC Availed</t>
  </si>
  <si>
    <t>Sales as per GSTR-1 - Oct-25</t>
  </si>
  <si>
    <t>Sales as per GSTR-1 - Nov-25</t>
  </si>
  <si>
    <t>Sales as per GSTR-1 - Dec-25</t>
  </si>
  <si>
    <t>Row Labels</t>
  </si>
  <si>
    <t>Sum of Taxable Value</t>
  </si>
  <si>
    <t>Sum of IGST</t>
  </si>
  <si>
    <t>Sum of CGST</t>
  </si>
  <si>
    <t>Sum of SGST</t>
  </si>
  <si>
    <r>
      <rPr>
        <sz val="11"/>
        <color rgb="FF000000"/>
        <rFont val="Calibri"/>
      </rPr>
      <t>29-Dec-2025</t>
    </r>
  </si>
  <si>
    <r>
      <rPr>
        <sz val="11"/>
        <color rgb="FF000000"/>
        <rFont val="Calibri"/>
      </rPr>
      <t>KONE ELEVATOR INDIA PRIVATE LIMITED</t>
    </r>
  </si>
  <si>
    <t>Credit Note</t>
  </si>
  <si>
    <t>B2B Credit Note</t>
  </si>
  <si>
    <t>Considered in ZRT</t>
  </si>
  <si>
    <t>Softdel System Private Limited</t>
  </si>
  <si>
    <t>Sales Summary</t>
  </si>
  <si>
    <t>Sales as per Sales registered</t>
  </si>
  <si>
    <t>1. Domestic Sales</t>
  </si>
  <si>
    <t>Sales as per GSTR-1</t>
  </si>
  <si>
    <t xml:space="preserve">1. Domestic Sales </t>
  </si>
  <si>
    <t xml:space="preserve">Grand Total  </t>
  </si>
  <si>
    <t>Sales as per GSTR-3B</t>
  </si>
  <si>
    <t>Difference (GSTR-3B-GSTR-1)</t>
  </si>
  <si>
    <t>3. Export - Without payment of tax</t>
  </si>
  <si>
    <t>4. B2B Credit Note</t>
  </si>
  <si>
    <t>4. Credit note - B2B</t>
  </si>
  <si>
    <t>Period: Oct-25 to Dec-25</t>
  </si>
  <si>
    <t>Yellow invoice to singapore</t>
  </si>
  <si>
    <t>Invoices are not avalible with us</t>
  </si>
  <si>
    <t>GSTIN</t>
  </si>
  <si>
    <t>27AAACK2567P1Z1</t>
  </si>
  <si>
    <t>27AALCS2597J1ZO</t>
  </si>
  <si>
    <t>27AAEFU8529J1ZN</t>
  </si>
  <si>
    <t>33AABCD0321M1Z4</t>
  </si>
  <si>
    <t>SSPL/12-25Dom/1</t>
  </si>
  <si>
    <t>27AACCS9541B1ZG</t>
  </si>
  <si>
    <t>Supplies excluded for the calculation of "Export Turnover"</t>
  </si>
  <si>
    <t xml:space="preserve">  - Total export supplies to SS USA Inc whose amount received onwards September 2025</t>
  </si>
  <si>
    <t>Supplies Added for the calculation of "Export Turnover"</t>
  </si>
  <si>
    <t xml:space="preserve">  + Export - (WOP) - Pertains to October 24 to June 25- Amount received during current period</t>
  </si>
  <si>
    <t>Export Turnover considered for Refund</t>
  </si>
  <si>
    <t>Sr No</t>
  </si>
  <si>
    <t>No.</t>
  </si>
  <si>
    <t>Date
(dd-mm-yyyy)</t>
  </si>
  <si>
    <t>Amount in Foreign Currency</t>
  </si>
  <si>
    <t>Value (In INR)</t>
  </si>
  <si>
    <t>Bank Name</t>
  </si>
  <si>
    <t>-</t>
  </si>
  <si>
    <t>Remarks</t>
  </si>
  <si>
    <t>FIRC Summary</t>
  </si>
  <si>
    <t>SR No.</t>
  </si>
  <si>
    <t>Client Name</t>
  </si>
  <si>
    <t>Invoice Number</t>
  </si>
  <si>
    <t>Nature of Service (Description)</t>
  </si>
  <si>
    <t>Currency of Invoice</t>
  </si>
  <si>
    <t>Invoice Amount in Foreign Currency</t>
  </si>
  <si>
    <t>Export Value in INR</t>
  </si>
  <si>
    <t>FIRC No.</t>
  </si>
  <si>
    <t>Date of Receipt</t>
  </si>
  <si>
    <t>FIRC Amount in Foreign Currency</t>
  </si>
  <si>
    <t>Collection Amount in INR</t>
  </si>
  <si>
    <t>Check</t>
  </si>
  <si>
    <t xml:space="preserve">Balance in Electronic Credit ledger at the time of filing of refund application </t>
  </si>
  <si>
    <t>Balance in Credit ledger at the end of tax period for which refund is claim i.e December 25</t>
  </si>
  <si>
    <t>Period: October 25 to December-25</t>
  </si>
  <si>
    <t>0209GRSA26070460</t>
  </si>
  <si>
    <t>0209GRSL25010603</t>
  </si>
  <si>
    <t>0209GRSA26052714</t>
  </si>
  <si>
    <t>0209GRSA26090007</t>
  </si>
  <si>
    <t>0209GRSA26052372</t>
  </si>
  <si>
    <t>JPY</t>
  </si>
  <si>
    <t>0209GRSB26024285</t>
  </si>
  <si>
    <t>0209GRSK25083734</t>
  </si>
  <si>
    <t>0209GRSB26063807</t>
  </si>
  <si>
    <t>0209GRSL25060277</t>
  </si>
  <si>
    <t>0209GRSL25080255</t>
  </si>
  <si>
    <t>0209GRSC26018136</t>
  </si>
  <si>
    <t>0209GRSA26018296</t>
  </si>
  <si>
    <t>0209GRSA26130379</t>
  </si>
  <si>
    <t>0209GRSB26122216</t>
  </si>
  <si>
    <t>0209GRSC26018580</t>
  </si>
  <si>
    <t>Inputs</t>
  </si>
  <si>
    <t>Purchase Register</t>
  </si>
  <si>
    <t>Input Service</t>
  </si>
  <si>
    <t>GSTIN of supplier</t>
  </si>
  <si>
    <t>Trade/Legal name</t>
  </si>
  <si>
    <t>Invoice number</t>
  </si>
  <si>
    <t>Rate(%)</t>
  </si>
  <si>
    <t>Invoice Value(₹)</t>
  </si>
  <si>
    <t>Taxable Value (₹)</t>
  </si>
  <si>
    <t>Integrated Tax(₹)</t>
  </si>
  <si>
    <t>Central Tax(₹)</t>
  </si>
  <si>
    <t>State/UT Tax(₹)</t>
  </si>
  <si>
    <t>Total Tax</t>
  </si>
  <si>
    <t>GSTN and invoice number</t>
  </si>
  <si>
    <t>HSN Code</t>
  </si>
  <si>
    <t>Description of service</t>
  </si>
  <si>
    <t>Nature of Purchase</t>
  </si>
  <si>
    <t>Serial No. in GSTR-2B</t>
  </si>
  <si>
    <t>ITC Taken in the month of / GSTR-2B month</t>
  </si>
  <si>
    <t>GSTR-3B month</t>
  </si>
  <si>
    <t>Eligibility</t>
  </si>
  <si>
    <t>Major Remarks</t>
  </si>
  <si>
    <t>Major Remarks-2</t>
  </si>
  <si>
    <t>GSTR 3B remarks</t>
  </si>
  <si>
    <t>t</t>
  </si>
  <si>
    <t>c</t>
  </si>
  <si>
    <t xml:space="preserve">TOTAL TAX </t>
  </si>
  <si>
    <t xml:space="preserve">GSTIN AND INVOICE NUMBER </t>
  </si>
  <si>
    <t>Zoom Video Communications Inc.</t>
  </si>
  <si>
    <t>INV325785229</t>
  </si>
  <si>
    <t>Membership &amp; Subscription</t>
  </si>
  <si>
    <t>IMPS</t>
  </si>
  <si>
    <t>GitHub, Inc.</t>
  </si>
  <si>
    <t>INV102317885</t>
  </si>
  <si>
    <t>INV101861196</t>
  </si>
  <si>
    <t>INV101864279</t>
  </si>
  <si>
    <t>INV103201239</t>
  </si>
  <si>
    <t>INV103796429</t>
  </si>
  <si>
    <t>INV325267738</t>
  </si>
  <si>
    <t>27AASCS3903K1ZV</t>
  </si>
  <si>
    <t>SEMSYS PRIVATE LIMITED</t>
  </si>
  <si>
    <t>01/10/2025</t>
  </si>
  <si>
    <t>27AASCS3903K1ZV2526350</t>
  </si>
  <si>
    <t>All other ITC</t>
  </si>
  <si>
    <t>27AASCS3903K1ZV2526351</t>
  </si>
  <si>
    <t>27AASCS3903K1ZV2526352</t>
  </si>
  <si>
    <t>27AASCS3903K1ZV2526353</t>
  </si>
  <si>
    <t>27AASCS3903K1ZV2526354</t>
  </si>
  <si>
    <t>27AASCS3903K1ZV2526355</t>
  </si>
  <si>
    <t>27AAGCR8772D1Z2</t>
  </si>
  <si>
    <t>Porter</t>
  </si>
  <si>
    <t>CRN1267653331</t>
  </si>
  <si>
    <t>30/09/2025</t>
  </si>
  <si>
    <t>27AAGCR8772D1Z2CRN1267653331</t>
  </si>
  <si>
    <t>Courior Services</t>
  </si>
  <si>
    <t>27AIFPK3096H1Z3</t>
  </si>
  <si>
    <t>RAJ ELECTRICALS</t>
  </si>
  <si>
    <t>10/10/2025</t>
  </si>
  <si>
    <t>27AIFPK3096H1Z363210</t>
  </si>
  <si>
    <t>27AAMFD2812K1ZC</t>
  </si>
  <si>
    <t>DESIGNSTYLE STUDIOS</t>
  </si>
  <si>
    <t>11/08/2025</t>
  </si>
  <si>
    <t>27AAMFD2812K1ZC69</t>
  </si>
  <si>
    <t>03ACCPS7232A1Z5</t>
  </si>
  <si>
    <t>ELECTRO SALES</t>
  </si>
  <si>
    <t>ES-ECOM-179</t>
  </si>
  <si>
    <t>06/10/2025</t>
  </si>
  <si>
    <t>03ACCPS7232A1Z5ES-ECOM-179</t>
  </si>
  <si>
    <t>27AAACU4322N1Z6</t>
  </si>
  <si>
    <t>UPS EXPRESS PRIVATE LIMITED</t>
  </si>
  <si>
    <t>29/10/2025</t>
  </si>
  <si>
    <t>27AAACU4322N1Z6427100363393</t>
  </si>
  <si>
    <t>05/10/2025</t>
  </si>
  <si>
    <t>27AAACU4322N1Z6427100360338</t>
  </si>
  <si>
    <t>07AAACJ0054A1ZD</t>
  </si>
  <si>
    <t>JETWAYS TRAVELS PVT.LTD.</t>
  </si>
  <si>
    <t>HP501130</t>
  </si>
  <si>
    <t>31/10/2025</t>
  </si>
  <si>
    <t>07AAACJ0054A1ZDHP501130</t>
  </si>
  <si>
    <t>Travel Expenses</t>
  </si>
  <si>
    <t>HP501109</t>
  </si>
  <si>
    <t>27/10/2025</t>
  </si>
  <si>
    <t>07AAACJ0054A1ZDHP501109</t>
  </si>
  <si>
    <t>HP501108</t>
  </si>
  <si>
    <t>07AAACJ0054A1ZDHP501108</t>
  </si>
  <si>
    <t>DP525244</t>
  </si>
  <si>
    <t>25/10/2025</t>
  </si>
  <si>
    <t>07AAACJ0054A1ZDDP525244</t>
  </si>
  <si>
    <t>DP525243</t>
  </si>
  <si>
    <t>07AAACJ0054A1ZDDP525243</t>
  </si>
  <si>
    <t>27AAWCS5258F1ZQ</t>
  </si>
  <si>
    <t>SMARTWORKS COWORKING SPACES LIMITED</t>
  </si>
  <si>
    <t>PUN06/SC25/00761</t>
  </si>
  <si>
    <t>22/10/2025</t>
  </si>
  <si>
    <t>27AAWCS5258F1ZQPUN06/SC25/00761</t>
  </si>
  <si>
    <t>Rent-Office</t>
  </si>
  <si>
    <t>06AADCH6128C1ZZ</t>
  </si>
  <si>
    <t>Handy Online Solutions Private Limited</t>
  </si>
  <si>
    <t>ONGRID061722397</t>
  </si>
  <si>
    <t>06AADCH6128C1ZZONGRID061722397</t>
  </si>
  <si>
    <t>Professional Fees</t>
  </si>
  <si>
    <t>27ARCPK9149B1ZU</t>
  </si>
  <si>
    <t>UNIVERSAL ELECTRICALS</t>
  </si>
  <si>
    <t>15/10/2025</t>
  </si>
  <si>
    <t>27ARCPK9149B1ZU8919</t>
  </si>
  <si>
    <t>27AAACB2100P1ZX</t>
  </si>
  <si>
    <t>Vodafone Idea Limited</t>
  </si>
  <si>
    <t>MHI1410526435759</t>
  </si>
  <si>
    <t>09/10/2025</t>
  </si>
  <si>
    <t>27AAACB2100P1ZXMHI1410526435759</t>
  </si>
  <si>
    <t>Internet Connectivity charges</t>
  </si>
  <si>
    <t>36AEUPV4314A1ZE</t>
  </si>
  <si>
    <t>Vegesna Akshaya Avyanga Industries</t>
  </si>
  <si>
    <t>014/2025-2026</t>
  </si>
  <si>
    <t>30/10/2025</t>
  </si>
  <si>
    <t>36AEUPV4314A1ZE014/2025-2026</t>
  </si>
  <si>
    <t>27AABCC7181N2Z7</t>
  </si>
  <si>
    <t>SWISS INTERNATIONAL AIR LINES LTD.</t>
  </si>
  <si>
    <t>LXBOM251000654</t>
  </si>
  <si>
    <t>08/10/2025</t>
  </si>
  <si>
    <t>27AABCC7181N2Z7LXBOM251000654</t>
  </si>
  <si>
    <t>27AABCF6516A1Z3</t>
  </si>
  <si>
    <t>FEDEX EXPRESS TRANSPORTATION AND SUPPLY CHAIN SERVICES (I) PRIVATE LIMITED</t>
  </si>
  <si>
    <t>BOM-C-279329</t>
  </si>
  <si>
    <t>27AABCF6516A1Z3BOM-C-279329</t>
  </si>
  <si>
    <t>06AAACM5586C1ZL</t>
  </si>
  <si>
    <t>Microsoft Corporation (India) Pvt Ltd</t>
  </si>
  <si>
    <t>TIO26HR101264303</t>
  </si>
  <si>
    <t>06AAACM5586C1ZLTIO26HR101264303</t>
  </si>
  <si>
    <t>Software Services</t>
  </si>
  <si>
    <t>27AABCD3611Q1ZI</t>
  </si>
  <si>
    <t>DHL EXPRESS (INDIA) PRIVATE LIMITED</t>
  </si>
  <si>
    <t>BOM160246</t>
  </si>
  <si>
    <t>07/10/2025</t>
  </si>
  <si>
    <t>27AABCD3611Q1ZIBOM160246</t>
  </si>
  <si>
    <t>27AAECI7859N1ZQ</t>
  </si>
  <si>
    <t>Maars Creative Concepts Private Limited</t>
  </si>
  <si>
    <t>SOFT/594/25-26</t>
  </si>
  <si>
    <t>27AAECI7859N1ZQSOFT/594/25-26</t>
  </si>
  <si>
    <t>Printing &amp; Stationery</t>
  </si>
  <si>
    <t>SOFT/581/25-26</t>
  </si>
  <si>
    <t>18/10/2025</t>
  </si>
  <si>
    <t>27AAECI7859N1ZQSOFT/581/25-26</t>
  </si>
  <si>
    <t>SOFT/560/25-26</t>
  </si>
  <si>
    <t>13/10/2025</t>
  </si>
  <si>
    <t>27AAECI7859N1ZQSOFT/560/25-26</t>
  </si>
  <si>
    <t>SOFT/540/25-26</t>
  </si>
  <si>
    <t>27AAECI7859N1ZQSOFT/540/25-26</t>
  </si>
  <si>
    <t>27DBRPP0459R1ZK</t>
  </si>
  <si>
    <t>Shree Caterers</t>
  </si>
  <si>
    <t>2025-26/476</t>
  </si>
  <si>
    <t>27DBRPP0459R1ZK2025-26/476</t>
  </si>
  <si>
    <t>Staff Welfare</t>
  </si>
  <si>
    <t>27AAACC2498P1Z3</t>
  </si>
  <si>
    <t>CENTRAL BANK OF INDIA</t>
  </si>
  <si>
    <t>26271C0003803394</t>
  </si>
  <si>
    <t>27AAACC2498P1Z326271C0003803394</t>
  </si>
  <si>
    <t>Bank Charges</t>
  </si>
  <si>
    <t>27AAJCV6293Q1Z8</t>
  </si>
  <si>
    <t>V RENTRADE SOLUTIONS PRIVATE LIMITED</t>
  </si>
  <si>
    <t>VRSPL/25-26/0730</t>
  </si>
  <si>
    <t>27AAJCV6293Q1Z8VRSPL/25-26/0730</t>
  </si>
  <si>
    <t>Rent - Equipment</t>
  </si>
  <si>
    <t>CRN1393874949</t>
  </si>
  <si>
    <t>17/10/2025</t>
  </si>
  <si>
    <t>27AAGCR8772D1Z2CRN1393874949</t>
  </si>
  <si>
    <t>27AAFCR5508L1Z2</t>
  </si>
  <si>
    <t>Riskpro India Ventures Private Limited</t>
  </si>
  <si>
    <t>2025/SER/571</t>
  </si>
  <si>
    <t>27AAFCR5508L1Z22025/SER/571</t>
  </si>
  <si>
    <t>27AHDPC0233H1ZZ</t>
  </si>
  <si>
    <t>AKANKSHA AUTOMATION &amp; CONTROLS</t>
  </si>
  <si>
    <t>25-26/OCT/80</t>
  </si>
  <si>
    <t>27AHDPC0233H1ZZ25-26/OCT/80</t>
  </si>
  <si>
    <t>27AALCM3536H1ZA</t>
  </si>
  <si>
    <t>MACFOS LIMITED</t>
  </si>
  <si>
    <t>INV2526/275602</t>
  </si>
  <si>
    <t>28/10/2025</t>
  </si>
  <si>
    <t>27AALCM3536H1ZAINV2526/275602</t>
  </si>
  <si>
    <t>Hardware/Software Expenses</t>
  </si>
  <si>
    <t>27AISPB8261G1Z0</t>
  </si>
  <si>
    <t>BHUTADA ENTERPRISES</t>
  </si>
  <si>
    <t>SH0038-0019417</t>
  </si>
  <si>
    <t>27AISPB8261G1Z0SH0038-0019417</t>
  </si>
  <si>
    <t>ACETIC ACID</t>
  </si>
  <si>
    <t>27AZJPG1481H1ZC</t>
  </si>
  <si>
    <t>OM SAI SECURITY AND MANPOWER SERVICES / OM SAI TOURS AND TRAVELS</t>
  </si>
  <si>
    <t>27AZJPG1481H1ZC5904</t>
  </si>
  <si>
    <t>Cab rent charges</t>
  </si>
  <si>
    <t>27AZJPG1481H1ZC5824</t>
  </si>
  <si>
    <t>27AABCR0111M1ZN</t>
  </si>
  <si>
    <t>ROYAL ORCHID HOTELS LIMITED</t>
  </si>
  <si>
    <t>ROCP-2526-12575</t>
  </si>
  <si>
    <t>16/10/2025</t>
  </si>
  <si>
    <t>27AABCR0111M1ZNROCP-2526-12575</t>
  </si>
  <si>
    <t>Hotel &amp; Lodging Expenses</t>
  </si>
  <si>
    <t>27AZJPG1481H1ZC5796</t>
  </si>
  <si>
    <t>27AZJPG1481H1ZC5795</t>
  </si>
  <si>
    <t>27AZJPG1481H1ZC5763</t>
  </si>
  <si>
    <t>27ABBPM0253H1ZZ</t>
  </si>
  <si>
    <t>J RAY HARDWARE / J RAY ENGINEERING CO.</t>
  </si>
  <si>
    <t>JRH-15960</t>
  </si>
  <si>
    <t>27ABBPM0253H1ZZJRH-15960</t>
  </si>
  <si>
    <t>27AAACI1195H1ZM</t>
  </si>
  <si>
    <t>ICICI BANK LIMITED</t>
  </si>
  <si>
    <t>27AAACI1195H1ZM135251007031815</t>
  </si>
  <si>
    <t>Bank charges</t>
  </si>
  <si>
    <t>27AAACI1195H1ZM135251013059916</t>
  </si>
  <si>
    <t>27AAACI1195H1ZM135251017090732</t>
  </si>
  <si>
    <t>24/10/2025</t>
  </si>
  <si>
    <t>27AAACI1195H1ZM135251024114788</t>
  </si>
  <si>
    <t>27AAACI1195H1ZM135251024114824</t>
  </si>
  <si>
    <t>27AAACI1195H1ZM135251031156281</t>
  </si>
  <si>
    <t>TS61315298202510</t>
  </si>
  <si>
    <t>27AAACI1195H1ZMTS61315298202510</t>
  </si>
  <si>
    <t>TS61898693202510</t>
  </si>
  <si>
    <t>27AAACI1195H1ZMTS61898693202510</t>
  </si>
  <si>
    <t>TS63153615202510</t>
  </si>
  <si>
    <t>27AAACI1195H1ZMTS63153615202510</t>
  </si>
  <si>
    <t>27AAIFR9573K1ZE</t>
  </si>
  <si>
    <t>RAJIV ELECTRONICS</t>
  </si>
  <si>
    <t>HCA6254</t>
  </si>
  <si>
    <t>27AAIFR9573K1ZEHCA6254</t>
  </si>
  <si>
    <t>36AAJCA3639B1ZX</t>
  </si>
  <si>
    <t>M/S ARGUS EMBEDDED SYSTEMS PRIVATE LIMITED</t>
  </si>
  <si>
    <t>AE-INV-2526-0899</t>
  </si>
  <si>
    <t>36AAJCA3639B1ZXAE-INV-2526-0899</t>
  </si>
  <si>
    <t>AE-INV-2526-0900</t>
  </si>
  <si>
    <t>36AAJCA3639B1ZXAE-INV-2526-0900</t>
  </si>
  <si>
    <t>27AZJPG1481H1ZC5760</t>
  </si>
  <si>
    <t>27AZJPG1481H1ZC5761</t>
  </si>
  <si>
    <t>27AZJPG1481H1ZC5762</t>
  </si>
  <si>
    <t>DP523155</t>
  </si>
  <si>
    <t>07AAACJ0054A1ZDDP523155</t>
  </si>
  <si>
    <t>27AABCM2461K1ZF</t>
  </si>
  <si>
    <t>MAGARPATTA TOWNSHIP DEVP &amp; CONST COMPANY LTD</t>
  </si>
  <si>
    <t>PM012610/019447</t>
  </si>
  <si>
    <t>03/10/2025</t>
  </si>
  <si>
    <t>27AABCM2461K1ZFPM012610/019447</t>
  </si>
  <si>
    <t>Repairs &amp; Maintenance-Leasehold premises</t>
  </si>
  <si>
    <t>27AABCK3418J1ZK</t>
  </si>
  <si>
    <t>KANJI FOREX PRIVATE LIMITED</t>
  </si>
  <si>
    <t>SP/2526/1/4179</t>
  </si>
  <si>
    <t>27AABCK3418J1ZKSP/2526/1/4179</t>
  </si>
  <si>
    <t>Foreign exchange services</t>
  </si>
  <si>
    <t>PP/2526/2/633</t>
  </si>
  <si>
    <t>27AABCK3418J1ZKPP/2526/2/633</t>
  </si>
  <si>
    <t>PP/2526/2/628</t>
  </si>
  <si>
    <t>27AABCK3418J1ZKPP/2526/2/628</t>
  </si>
  <si>
    <t>PP/2526/2/573</t>
  </si>
  <si>
    <t>27AABCK3418J1ZKPP/2526/2/573</t>
  </si>
  <si>
    <t>27AAEFP1428R1ZS</t>
  </si>
  <si>
    <t>PRICE WATERHOUSE &amp; CO LLP</t>
  </si>
  <si>
    <t>27AAEFP1428R1ZS19226077636</t>
  </si>
  <si>
    <t>27AAACT2209D2ZT</t>
  </si>
  <si>
    <t>TUV INDIA PVT LTD.</t>
  </si>
  <si>
    <t>MH2526015870</t>
  </si>
  <si>
    <t>27AAACT2209D2ZTMH2526015870</t>
  </si>
  <si>
    <t>27AAACA4269Q1Z6</t>
  </si>
  <si>
    <t>MIZUHO CAPSAVE FINANCE PRIVATE LIMITED</t>
  </si>
  <si>
    <t>B1MH2526/005845</t>
  </si>
  <si>
    <t>27AAACA4269Q1Z6B1MH2526/005845</t>
  </si>
  <si>
    <t>PM012610/019446</t>
  </si>
  <si>
    <t>27AABCM2461K1ZFPM012610/019446</t>
  </si>
  <si>
    <t>SP/2526/2/2449</t>
  </si>
  <si>
    <t>27AABCK3418J1ZKSP/2526/2/2449</t>
  </si>
  <si>
    <t>IP502500</t>
  </si>
  <si>
    <t>07AAACJ0054A1ZDIP502500</t>
  </si>
  <si>
    <t>IP502470</t>
  </si>
  <si>
    <t>07AAACJ0054A1ZDIP502470</t>
  </si>
  <si>
    <t>SP/2526/2/2311</t>
  </si>
  <si>
    <t>27AABCK3418J1ZKSP/2526/2/2311</t>
  </si>
  <si>
    <t>SP/2526/2/2557</t>
  </si>
  <si>
    <t>27AABCK3418J1ZKSP/2526/2/2557</t>
  </si>
  <si>
    <t>36AABCI2726B1Z3</t>
  </si>
  <si>
    <t>INTER GLOBE AVIATION LIMITED INDIGO</t>
  </si>
  <si>
    <t>TS1252610BE70683</t>
  </si>
  <si>
    <t>36AABCI2726B1Z3TS1252610BE70683</t>
  </si>
  <si>
    <t>27AAECG2483J1ZE</t>
  </si>
  <si>
    <t>GNR SOLUTION PRIVATE LIMITED</t>
  </si>
  <si>
    <t>GNR/R/25-26/2657</t>
  </si>
  <si>
    <t>27AAECG2483J1ZEGNR/R/25-26/2657</t>
  </si>
  <si>
    <t>ROCP-2526-12574</t>
  </si>
  <si>
    <t>27AABCR0111M1ZNROCP-2526-12574</t>
  </si>
  <si>
    <t>07AALCC6699P1ZJ</t>
  </si>
  <si>
    <t>COMMBITZ ESIM PRIVATE LIMITED</t>
  </si>
  <si>
    <t>CM202526000413</t>
  </si>
  <si>
    <t>07AALCC6699P1ZJCM202526000413</t>
  </si>
  <si>
    <t>SP/2526/2/2816</t>
  </si>
  <si>
    <t>27AABCK3418J1ZKSP/2526/2/2816</t>
  </si>
  <si>
    <t>27AACCN6194P1ZP</t>
  </si>
  <si>
    <t>AIR INDIA LIMITED</t>
  </si>
  <si>
    <t>272612BP10AFB548</t>
  </si>
  <si>
    <t>27AACCN6194P1ZP272612BP10AFB548</t>
  </si>
  <si>
    <t>07AACCN6194P2ZQ</t>
  </si>
  <si>
    <t>072612BP10AFD825</t>
  </si>
  <si>
    <t>07AACCN6194P2ZQ072612BP10AFD825</t>
  </si>
  <si>
    <t>27AAGCJ1813R1Z5</t>
  </si>
  <si>
    <t>JYT LOGISTICS PRIVATE LIMITED</t>
  </si>
  <si>
    <t>11/10/2025</t>
  </si>
  <si>
    <t>27AAGCJ1813R1Z59520</t>
  </si>
  <si>
    <t>Postage and Courier</t>
  </si>
  <si>
    <t>27BMWPD2551E2ZZ</t>
  </si>
  <si>
    <t>ROOTS OFFICE SOLUTIONS</t>
  </si>
  <si>
    <t>S0006119</t>
  </si>
  <si>
    <t>21/09/2025</t>
  </si>
  <si>
    <t>27BMWPD2551E2ZZS0006119</t>
  </si>
  <si>
    <t>Houskeeping Material Charges</t>
  </si>
  <si>
    <t>27AADCP7742E1ZD</t>
  </si>
  <si>
    <t>PRODUCT DOSSIER SOLUTIONS INDIA PRIVATE LIMITED</t>
  </si>
  <si>
    <t>PDS-25186</t>
  </si>
  <si>
    <t>27AADCP7742E1ZDPDS-25186</t>
  </si>
  <si>
    <t>GNR/R/25-26/2660</t>
  </si>
  <si>
    <t>27AAECG2483J1ZEGNR/R/25-26/2660</t>
  </si>
  <si>
    <t>27AATPE1292M1Z7</t>
  </si>
  <si>
    <t>ERAGAM SIDHANTH REDDY</t>
  </si>
  <si>
    <t>OCT-2025-302</t>
  </si>
  <si>
    <t>27AATPE1292M1Z7OCT-2025-302</t>
  </si>
  <si>
    <t>27AATPE1295N1Z2</t>
  </si>
  <si>
    <t>ERAGAM SANJEETH REDDY</t>
  </si>
  <si>
    <t>OCT-2025-303</t>
  </si>
  <si>
    <t>27AATPE1295N1Z2OCT-2025-303</t>
  </si>
  <si>
    <t>OCT-2025-301</t>
  </si>
  <si>
    <t>27AATPE1292M1Z7OCT-2025-301</t>
  </si>
  <si>
    <t>OCT-2025-304</t>
  </si>
  <si>
    <t>27AATPE1295N1Z2OCT-2025-304</t>
  </si>
  <si>
    <t>27ABJCS6128G1Z4</t>
  </si>
  <si>
    <t>SSBC GLOBAL LOGISTICS PRIVATE LIMITED</t>
  </si>
  <si>
    <t>955/2025-26</t>
  </si>
  <si>
    <t>27ABJCS6128G1Z4955/2025-26</t>
  </si>
  <si>
    <t>Postage &amp; Courier</t>
  </si>
  <si>
    <t>27AAACH1458C1ZZ</t>
  </si>
  <si>
    <t>TATA TELESERVICES MAHARASHTRA LIMITED</t>
  </si>
  <si>
    <t>27AAACH1458C1ZZ2171776949</t>
  </si>
  <si>
    <t>27AAACE6958L1Z4</t>
  </si>
  <si>
    <t>EMBEE SOFTWARE P LTD</t>
  </si>
  <si>
    <t>MEGSI26/20548</t>
  </si>
  <si>
    <t>27AAACE6958L1Z4MEGSI26/20548</t>
  </si>
  <si>
    <t>36AAFCK5835K1Z6</t>
  </si>
  <si>
    <t>KEKA TECHNOLOGIES</t>
  </si>
  <si>
    <t>K06613-0009</t>
  </si>
  <si>
    <t>14/10/2025</t>
  </si>
  <si>
    <t>36AAFCK5835K1Z6K06613-0009</t>
  </si>
  <si>
    <t>07AAJCA9880A1ZL</t>
  </si>
  <si>
    <t>AMAZON WEB SERVICES INDIA PRIVATE LIMITED</t>
  </si>
  <si>
    <t>AIN2526002290554</t>
  </si>
  <si>
    <t>02/10/2025</t>
  </si>
  <si>
    <t>07AAJCA9880A1ZLAIN2526002290554</t>
  </si>
  <si>
    <t>HP501000</t>
  </si>
  <si>
    <t>04/10/2025</t>
  </si>
  <si>
    <t>07AAACJ0054A1ZDHP501000</t>
  </si>
  <si>
    <t>956/2025-26</t>
  </si>
  <si>
    <t>27ABJCS6128G1Z4956/2025-26</t>
  </si>
  <si>
    <t>27AAMFS2232C1ZG</t>
  </si>
  <si>
    <t>S. K. INTERNATIONAL</t>
  </si>
  <si>
    <t>SK/1817/2526</t>
  </si>
  <si>
    <t>27AAMFS2232C1ZGSK/1817/2526</t>
  </si>
  <si>
    <t>07AABCS3508F2ZN</t>
  </si>
  <si>
    <t>SANWARIA TEXPRO PRIVATE LIMITED</t>
  </si>
  <si>
    <t>S0700166340</t>
  </si>
  <si>
    <t>07AABCS3508F2ZNS0700166340</t>
  </si>
  <si>
    <t>Computer Equipment</t>
  </si>
  <si>
    <t>34AACCH0586R1Z4</t>
  </si>
  <si>
    <t>HIDESIGN INDIA PRIVATE LIMITED</t>
  </si>
  <si>
    <t>WH12526INS007123</t>
  </si>
  <si>
    <t>34AACCH0586R1Z4WH12526INS007123</t>
  </si>
  <si>
    <t>Business Promotional,marketing Expenses</t>
  </si>
  <si>
    <t>HP501058</t>
  </si>
  <si>
    <t>07AAACJ0054A1ZDHP501058</t>
  </si>
  <si>
    <t>B2MH2526/002324</t>
  </si>
  <si>
    <t>27AAACA4269Q1Z6B2MH2526/002324</t>
  </si>
  <si>
    <t>27AAACM3692H1ZC</t>
  </si>
  <si>
    <t>MODERN V. R. SECURITY FORCE INDIA PVT. LTD.</t>
  </si>
  <si>
    <t>SAPV09/0056/2526</t>
  </si>
  <si>
    <t>27AAACM3692H1ZCSAPV09/0056/2526</t>
  </si>
  <si>
    <t>Security Charges</t>
  </si>
  <si>
    <t>27ABMCS9481K1ZE</t>
  </si>
  <si>
    <t>SAMARTH UNITED SERVICES PRIVATE LIMITED</t>
  </si>
  <si>
    <t>27ABMCS9481K1ZE52</t>
  </si>
  <si>
    <t>Houskeeping Charges</t>
  </si>
  <si>
    <t>GNR/R/25-26/2656</t>
  </si>
  <si>
    <t>27AAECG2483J1ZEGNR/R/25-26/2656</t>
  </si>
  <si>
    <t>957/2025-26</t>
  </si>
  <si>
    <t>27ABJCS6128G1Z4957/2025-26</t>
  </si>
  <si>
    <t>GNR/R/25-26/2659</t>
  </si>
  <si>
    <t>27AAECG2483J1ZEGNR/R/25-26/2659</t>
  </si>
  <si>
    <t>27AAACH1458C1ZZ2171747674</t>
  </si>
  <si>
    <t>33AAACZ4322M2Z9</t>
  </si>
  <si>
    <t>ZOHO CORPORATION PRIVATE LIMITED</t>
  </si>
  <si>
    <t>33AAACZ4322M2Z91025260301932</t>
  </si>
  <si>
    <t>Business Promotional Expenses</t>
  </si>
  <si>
    <t>GNR/R/25-26/2658</t>
  </si>
  <si>
    <t>27AAECG2483J1ZEGNR/R/25-26/2658</t>
  </si>
  <si>
    <t>B2MH2526/002322</t>
  </si>
  <si>
    <t>27AAACA4269Q1Z6B2MH2526/002322</t>
  </si>
  <si>
    <t>S0006120</t>
  </si>
  <si>
    <t>27BMWPD2551E2ZZS0006120</t>
  </si>
  <si>
    <t>AIN2526002564012</t>
  </si>
  <si>
    <t>07AAJCA9880A1ZLAIN2526002564012</t>
  </si>
  <si>
    <t>PDS-25187</t>
  </si>
  <si>
    <t>27AADCP7742E1ZDPDS-25187</t>
  </si>
  <si>
    <t>27ABMCS9481K1ZE51</t>
  </si>
  <si>
    <t>HP501028</t>
  </si>
  <si>
    <t>07AAACJ0054A1ZDHP501028</t>
  </si>
  <si>
    <t>LMP01261000919</t>
  </si>
  <si>
    <t>27AABCM2461K1ZFLMP01261000919</t>
  </si>
  <si>
    <t>LMP01261000916</t>
  </si>
  <si>
    <t>27AABCM2461K1ZFLMP01261000916</t>
  </si>
  <si>
    <t>29AACCP2486Q1ZM</t>
  </si>
  <si>
    <t>Paysquare Consultancy Limited</t>
  </si>
  <si>
    <t>FY2526/KA/02633</t>
  </si>
  <si>
    <t>29AACCP2486Q1ZMFY2526/KA/02633</t>
  </si>
  <si>
    <t>LMP01261000918</t>
  </si>
  <si>
    <t>27AABCM2461K1ZFLMP01261000918</t>
  </si>
  <si>
    <t>LMP01261000917</t>
  </si>
  <si>
    <t>27AABCM2461K1ZFLMP01261000917</t>
  </si>
  <si>
    <t>HP500998</t>
  </si>
  <si>
    <t>07AAACJ0054A1ZDHP500998</t>
  </si>
  <si>
    <t>SAPV09/0057/2526</t>
  </si>
  <si>
    <t>27AAACM3692H1ZCSAPV09/0057/2526</t>
  </si>
  <si>
    <t>B2MH2526/002323</t>
  </si>
  <si>
    <t>27AAACA4269Q1Z6B2MH2526/002323</t>
  </si>
  <si>
    <t>27AALCS9822Q1ZC</t>
  </si>
  <si>
    <t>PLUXEE INDIA PRIVATE LIMITED</t>
  </si>
  <si>
    <t>2526CI0000227987</t>
  </si>
  <si>
    <t>27AALCS9822Q1ZC2526CI0000227987</t>
  </si>
  <si>
    <t>ACN2526000049326</t>
  </si>
  <si>
    <t>21/10/2025</t>
  </si>
  <si>
    <t>07AAJCA9880A1ZLACN2526000049326</t>
  </si>
  <si>
    <t>2025-26/472</t>
  </si>
  <si>
    <t>27DBRPP0459R1ZK2025-26/472</t>
  </si>
  <si>
    <t>2025-26/470</t>
  </si>
  <si>
    <t>27DBRPP0459R1ZK2025-26/470</t>
  </si>
  <si>
    <t>27AKXPS6981R1ZG</t>
  </si>
  <si>
    <t>EAZETRONICS</t>
  </si>
  <si>
    <t>EZ25-26/I/0151</t>
  </si>
  <si>
    <t>29/09/2025</t>
  </si>
  <si>
    <t>27AKXPS6981R1ZGEZ25-26/I/0151</t>
  </si>
  <si>
    <t>27AAFFL6917J1ZZ</t>
  </si>
  <si>
    <t>LEGALOGIC CONSULTING LLP</t>
  </si>
  <si>
    <t>2526-LLP-1385</t>
  </si>
  <si>
    <t>27AAFFL6917J1ZZ2526-LLP-1385</t>
  </si>
  <si>
    <t>2526-LLP-1368</t>
  </si>
  <si>
    <t>24/09/2025</t>
  </si>
  <si>
    <t>27AAFFL6917J1ZZ2526-LLP-1368</t>
  </si>
  <si>
    <t>27AABCC5644E1ZV</t>
  </si>
  <si>
    <t>CATHAY PACIFIC AIRWAYS LTD</t>
  </si>
  <si>
    <t>CX27/2526/113726</t>
  </si>
  <si>
    <t>22/09/2025</t>
  </si>
  <si>
    <t>27AABCC5644E1ZVCX27/2526/113726</t>
  </si>
  <si>
    <t>SOFT/515/25-26</t>
  </si>
  <si>
    <t>27AAECI7859N1ZQSOFT/515/25-26</t>
  </si>
  <si>
    <t>SOFT/470/25-26</t>
  </si>
  <si>
    <t>18/09/2025</t>
  </si>
  <si>
    <t>27AAECI7859N1ZQSOFT/470/25-26</t>
  </si>
  <si>
    <t>SOFT/425/25-26</t>
  </si>
  <si>
    <t>03/09/2025</t>
  </si>
  <si>
    <t>27AAECI7859N1ZQSOFT/425/25-26</t>
  </si>
  <si>
    <t>PUN06/SC25/00633</t>
  </si>
  <si>
    <t>20/09/2025</t>
  </si>
  <si>
    <t>27AAWCS5258F1ZQPUN06/SC25/00633</t>
  </si>
  <si>
    <t>TS61156004202509</t>
  </si>
  <si>
    <t>27AAACI1195H1ZMTS61156004202509</t>
  </si>
  <si>
    <t>27AAACI1195H1ZM135250930160059</t>
  </si>
  <si>
    <t>19/09/2025</t>
  </si>
  <si>
    <t>27AAACI1195H1ZM135250919102746</t>
  </si>
  <si>
    <t>17/09/2025</t>
  </si>
  <si>
    <t>27AAACI1195H1ZM135250917088469</t>
  </si>
  <si>
    <t>15/09/2025</t>
  </si>
  <si>
    <t>27AAACI1195H1ZM135250915074870</t>
  </si>
  <si>
    <t>09/09/2025</t>
  </si>
  <si>
    <t>27AAACI1195H1ZM135250909044251</t>
  </si>
  <si>
    <t>05/09/2025</t>
  </si>
  <si>
    <t>27AAACI1195H1ZM135250905031940</t>
  </si>
  <si>
    <t>04/09/2025</t>
  </si>
  <si>
    <t>27AAACI1195H1ZM135250904023284</t>
  </si>
  <si>
    <t>27AAGFO4867R1ZA</t>
  </si>
  <si>
    <t>OCTA IT SOLUTION LLP</t>
  </si>
  <si>
    <t>INV/25-26/321</t>
  </si>
  <si>
    <t>27AAGFO4867R1ZAINV/25-26/321</t>
  </si>
  <si>
    <t>UNIDEL TECHNOLOGIES LLP</t>
  </si>
  <si>
    <t>UTLLP/25-26/039</t>
  </si>
  <si>
    <t>30/07/2025</t>
  </si>
  <si>
    <t>27AAEFU8529J1ZNUTLLP/25-26/039</t>
  </si>
  <si>
    <t>UTLLP/25-26/038</t>
  </si>
  <si>
    <t>27AAEFU8529J1ZNUTLLP/25-26/038</t>
  </si>
  <si>
    <t>UTLLP/25-26/037</t>
  </si>
  <si>
    <t>27AAEFU8529J1ZNUTLLP/25-26/037</t>
  </si>
  <si>
    <t>UTLLP/25-26/036</t>
  </si>
  <si>
    <t>27AAEFU8529J1ZNUTLLP/25-26/036</t>
  </si>
  <si>
    <t>29AAECM8948G1ZX</t>
  </si>
  <si>
    <t>METEONIC INNOVATION PRIVATE LTD</t>
  </si>
  <si>
    <t>11/09/2025</t>
  </si>
  <si>
    <t>29AAECM8948G1ZX26</t>
  </si>
  <si>
    <t>VRSPL/25-26/0625</t>
  </si>
  <si>
    <t>27AAJCV6293Q1Z8VRSPL/25-26/0625</t>
  </si>
  <si>
    <t>MP502483</t>
  </si>
  <si>
    <t>23/09/2025</t>
  </si>
  <si>
    <t>07AAACJ0054A1ZDMP502483</t>
  </si>
  <si>
    <t>Visa Charges</t>
  </si>
  <si>
    <t>IP502271</t>
  </si>
  <si>
    <t>07AAACJ0054A1ZDIP502271</t>
  </si>
  <si>
    <t>HP500916</t>
  </si>
  <si>
    <t>07AAACJ0054A1ZDHP500916</t>
  </si>
  <si>
    <t>DP522469</t>
  </si>
  <si>
    <t>07AAACJ0054A1ZDDP522469</t>
  </si>
  <si>
    <t>DP522468</t>
  </si>
  <si>
    <t>07AAACJ0054A1ZDDP522468</t>
  </si>
  <si>
    <t>27AAACA4136A1ZD</t>
  </si>
  <si>
    <t>AMON-RA TRAVELS PVT. LTD.</t>
  </si>
  <si>
    <t>IS/0000283</t>
  </si>
  <si>
    <t>27AAACA4136A1ZDIS/0000283</t>
  </si>
  <si>
    <t>06AACCG0527D1Z8</t>
  </si>
  <si>
    <t>GOOGLE INDIA PVT LTD</t>
  </si>
  <si>
    <t>06AACCG0527D1Z85376253566</t>
  </si>
  <si>
    <t>27AAKFR1575R1ZC</t>
  </si>
  <si>
    <t>RAJPAL AIRCONDITIONERS AND REFRIGERATION</t>
  </si>
  <si>
    <t>RAR/271/25-26</t>
  </si>
  <si>
    <t>27AAKFR1575R1ZCRAR/271/25-26</t>
  </si>
  <si>
    <t>RAR/270/25-26</t>
  </si>
  <si>
    <t>25/09/2025</t>
  </si>
  <si>
    <t>27AAKFR1575R1ZCRAR/270/25-26</t>
  </si>
  <si>
    <t>IS/0000231</t>
  </si>
  <si>
    <t>14/08/2025</t>
  </si>
  <si>
    <t>27AAACA4136A1ZDIS/0000231</t>
  </si>
  <si>
    <t>31/08/2025</t>
  </si>
  <si>
    <t>06AACCG0527D1Z85352450283</t>
  </si>
  <si>
    <t>PP/2425/2/715</t>
  </si>
  <si>
    <t>21/03/2025</t>
  </si>
  <si>
    <t>27AABCK3418J1ZKPP/2425/2/715</t>
  </si>
  <si>
    <t>Ineligible u/s 17 (5)</t>
  </si>
  <si>
    <t>ITC Reversal as per rule 42</t>
  </si>
  <si>
    <t>Rule 42 reversal</t>
  </si>
  <si>
    <t xml:space="preserve">Other Reversal </t>
  </si>
  <si>
    <t>Nov'25</t>
  </si>
  <si>
    <t>Linkedin Singapore PTE Ltd</t>
  </si>
  <si>
    <t>51110681774</t>
  </si>
  <si>
    <t>Twillio Inc</t>
  </si>
  <si>
    <t>Nov25</t>
  </si>
  <si>
    <t>INV329871542</t>
  </si>
  <si>
    <t>INV106084730</t>
  </si>
  <si>
    <t>Atlassian Inc</t>
  </si>
  <si>
    <t>IN-004-610-262</t>
  </si>
  <si>
    <t>IN-004-847-531</t>
  </si>
  <si>
    <t>INV329350396</t>
  </si>
  <si>
    <t>Shutterstock Inc.</t>
  </si>
  <si>
    <t>CS-0269C-A879</t>
  </si>
  <si>
    <t>Taka Enterprise Ltd</t>
  </si>
  <si>
    <t>20251124-04563-10277-DOM</t>
  </si>
  <si>
    <t>Ajay Vijay Deshpande - Advocate</t>
  </si>
  <si>
    <t>28/2025</t>
  </si>
  <si>
    <t>Legal Charges</t>
  </si>
  <si>
    <t xml:space="preserve">RCM </t>
  </si>
  <si>
    <t>27AAACS5269A1ZJ</t>
  </si>
  <si>
    <t>SINGAPORE AIRLINES LTD.</t>
  </si>
  <si>
    <t>IN27/2511/07207</t>
  </si>
  <si>
    <t>30/11/2025</t>
  </si>
  <si>
    <t>27AAACS5269A1ZJIN27/2511/07207</t>
  </si>
  <si>
    <t>MEGSI26/20644</t>
  </si>
  <si>
    <t>27/11/2025</t>
  </si>
  <si>
    <t>27AAACE6958L1Z4MEGSI26/20644</t>
  </si>
  <si>
    <t>06/11/2025</t>
  </si>
  <si>
    <t>27AAACI1195H1ZM135251106028031</t>
  </si>
  <si>
    <t>07/11/2025</t>
  </si>
  <si>
    <t>27AAACI1195H1ZM135251107036271</t>
  </si>
  <si>
    <t>27AAACI1195H1ZM135251107036359</t>
  </si>
  <si>
    <t>13/11/2025</t>
  </si>
  <si>
    <t>27AAACI1195H1ZM135251113065659</t>
  </si>
  <si>
    <t>17/11/2025</t>
  </si>
  <si>
    <t>27AAACI1195H1ZM135251117085868</t>
  </si>
  <si>
    <t>27AAACI1195H1ZM135251117085896</t>
  </si>
  <si>
    <t>20/11/2025</t>
  </si>
  <si>
    <t>27AAACI1195H1ZM135251120106864</t>
  </si>
  <si>
    <t>S0006352</t>
  </si>
  <si>
    <t>22/11/2025</t>
  </si>
  <si>
    <t>27BMWPD2551E2ZZS0006352</t>
  </si>
  <si>
    <t>S0006351</t>
  </si>
  <si>
    <t>27BMWPD2551E2ZZS0006351</t>
  </si>
  <si>
    <t>27AANCA4062G1ZN</t>
  </si>
  <si>
    <t>M/s ADITYA BIRLA HEALTH INSURANCE CO LIMITED</t>
  </si>
  <si>
    <t>281250003790A002</t>
  </si>
  <si>
    <t>27AANCA4062G1ZN281250003790A002</t>
  </si>
  <si>
    <t>Insurance Services</t>
  </si>
  <si>
    <t>03/11/2025</t>
  </si>
  <si>
    <t>27AANCA4062G1ZN281250003790</t>
  </si>
  <si>
    <t>27AAACU4322N1Z6427100366178</t>
  </si>
  <si>
    <t>27AAACU4322N1Z6427100366161</t>
  </si>
  <si>
    <t>09/11/2025</t>
  </si>
  <si>
    <t>27AAACU4322N1Z6427100364803</t>
  </si>
  <si>
    <t>08/11/2025</t>
  </si>
  <si>
    <t>27AAACU4322N1Z6427100364681</t>
  </si>
  <si>
    <t>MHI1411528950395</t>
  </si>
  <si>
    <t>27AAACB2100P1ZXMHI1411528950395</t>
  </si>
  <si>
    <t>ROCP-2526-14506</t>
  </si>
  <si>
    <t>21/11/2025</t>
  </si>
  <si>
    <t>27AABCR0111M1ZNROCP-2526-14506</t>
  </si>
  <si>
    <t>27AAACI4998N1ZS</t>
  </si>
  <si>
    <t>MUFG INTIME INDIA PRIVATE LIMITED</t>
  </si>
  <si>
    <t>DGS11246930</t>
  </si>
  <si>
    <t>27AAACI4998N1ZSDGS11246930</t>
  </si>
  <si>
    <t>SH0038-0021940</t>
  </si>
  <si>
    <t>27AISPB8261G1Z0SH0038-0021940</t>
  </si>
  <si>
    <t>FY2526/KA/03027</t>
  </si>
  <si>
    <t>29AACCP2486Q1ZMFY2526/KA/03027</t>
  </si>
  <si>
    <t>INV2526/320974</t>
  </si>
  <si>
    <t>28/11/2025</t>
  </si>
  <si>
    <t>27AALCM3536H1ZAINV2526/320974</t>
  </si>
  <si>
    <t>PUN06/SC25/00834</t>
  </si>
  <si>
    <t>27AAWCS5258F1ZQPUN06/SC25/00834</t>
  </si>
  <si>
    <t>27AADCR3218H1ZI</t>
  </si>
  <si>
    <t>ROSE PREMISES PRIVATE LIMITED</t>
  </si>
  <si>
    <t>FM0908BIL0011389</t>
  </si>
  <si>
    <t>26/11/2025</t>
  </si>
  <si>
    <t>27AADCR3218H1ZIFM0908BIL0011389</t>
  </si>
  <si>
    <t>FM0908BIL0011388</t>
  </si>
  <si>
    <t>27AADCR3218H1ZIFM0908BIL0011388</t>
  </si>
  <si>
    <t>AE-INV-2526-1021</t>
  </si>
  <si>
    <t>29/11/2025</t>
  </si>
  <si>
    <t>36AAJCA3639B1ZXAE-INV-2526-1021</t>
  </si>
  <si>
    <t>RAR/292/25-26</t>
  </si>
  <si>
    <t>27AAKFR1575R1ZCRAR/292/25-26</t>
  </si>
  <si>
    <t>RAR/290/25-26</t>
  </si>
  <si>
    <t>27AAKFR1575R1ZCRAR/290/25-26</t>
  </si>
  <si>
    <t>27AASCS3903K1ZV2526399</t>
  </si>
  <si>
    <t>27AZJPG1481H1ZC6112</t>
  </si>
  <si>
    <t>27AZJPG1481H1ZC6111</t>
  </si>
  <si>
    <t>27AZJPG1481H1ZC6110</t>
  </si>
  <si>
    <t>2526-LLP-1938</t>
  </si>
  <si>
    <t>27AAFFL6917J1ZZ2526-LLP-1938</t>
  </si>
  <si>
    <t>IS/0000358</t>
  </si>
  <si>
    <t>24/11/2025</t>
  </si>
  <si>
    <t>27AAACA4136A1ZDIS/0000358</t>
  </si>
  <si>
    <t>27AZJPG1481H1ZC6109</t>
  </si>
  <si>
    <t>27AZJPG1481H1ZC6108</t>
  </si>
  <si>
    <t>BOM778867</t>
  </si>
  <si>
    <t>27AABCD3611Q1ZIBOM778867</t>
  </si>
  <si>
    <t>BOM794501</t>
  </si>
  <si>
    <t>27AABCD3611Q1ZIBOM794501</t>
  </si>
  <si>
    <t>27AZJPG1481H1ZC6107</t>
  </si>
  <si>
    <t>27AZJPG1481H1ZC6067</t>
  </si>
  <si>
    <t>27AZJPG1481H1ZC5967</t>
  </si>
  <si>
    <t>27AALCA7573J1Z4</t>
  </si>
  <si>
    <t>All Nippon Airways Co. Ltd.</t>
  </si>
  <si>
    <t>272616BP11AAA163</t>
  </si>
  <si>
    <t>27AALCA7573J1Z4272616BP11AAA163</t>
  </si>
  <si>
    <t>27AZJPG1481H1ZC5956</t>
  </si>
  <si>
    <t>27AAACI7904G1ZN</t>
  </si>
  <si>
    <t>ICICI  LOMBARD GENERAL INSURANCE CO LTD</t>
  </si>
  <si>
    <t>27AAACI7904G1ZN1011252648504</t>
  </si>
  <si>
    <t>27AZJPG1481H1ZC5954</t>
  </si>
  <si>
    <t>IP503117</t>
  </si>
  <si>
    <t>07AAACJ0054A1ZDIP503117</t>
  </si>
  <si>
    <t>IP503083</t>
  </si>
  <si>
    <t>25/11/2025</t>
  </si>
  <si>
    <t>07AAACJ0054A1ZDIP503083</t>
  </si>
  <si>
    <t>SOFT/611/25-26</t>
  </si>
  <si>
    <t>04/11/2025</t>
  </si>
  <si>
    <t>27AAECI7859N1ZQSOFT/611/25-26</t>
  </si>
  <si>
    <t>SOFT/613/25-26</t>
  </si>
  <si>
    <t>27AAECI7859N1ZQSOFT/613/25-26</t>
  </si>
  <si>
    <t>SOFT/620/25-26</t>
  </si>
  <si>
    <t>05/11/2025</t>
  </si>
  <si>
    <t>27AAECI7859N1ZQSOFT/620/25-26</t>
  </si>
  <si>
    <t>SOFT/625/25-26</t>
  </si>
  <si>
    <t>27AAECI7859N1ZQSOFT/625/25-26</t>
  </si>
  <si>
    <t>SOFT/633/25-26</t>
  </si>
  <si>
    <t>10/11/2025</t>
  </si>
  <si>
    <t>27AAECI7859N1ZQSOFT/633/25-26</t>
  </si>
  <si>
    <t>SOFT/651/25-26</t>
  </si>
  <si>
    <t>15/11/2025</t>
  </si>
  <si>
    <t>27AAECI7859N1ZQSOFT/651/25-26</t>
  </si>
  <si>
    <t>SOFT/659/25-26</t>
  </si>
  <si>
    <t>27AAECI7859N1ZQSOFT/659/25-26</t>
  </si>
  <si>
    <t>SOFT/665/25-26</t>
  </si>
  <si>
    <t>19/11/2025</t>
  </si>
  <si>
    <t>27AAECI7859N1ZQSOFT/665/25-26</t>
  </si>
  <si>
    <t>SOFT/678/25-26</t>
  </si>
  <si>
    <t>27AAECI7859N1ZQSOFT/678/25-26</t>
  </si>
  <si>
    <t>ONGRID061726407</t>
  </si>
  <si>
    <t>06AADCH6128C1ZZONGRID061726407</t>
  </si>
  <si>
    <t>VRSPL/25-26/0854</t>
  </si>
  <si>
    <t>27AAJCV6293Q1Z8VRSPL/25-26/0854</t>
  </si>
  <si>
    <t>IP503077</t>
  </si>
  <si>
    <t>07AAACJ0054A1ZDIP503077</t>
  </si>
  <si>
    <t>HP501387</t>
  </si>
  <si>
    <t>07AAACJ0054A1ZDHP501387</t>
  </si>
  <si>
    <t>HP501366</t>
  </si>
  <si>
    <t>07AAACJ0054A1ZDHP501366</t>
  </si>
  <si>
    <t>HP501365</t>
  </si>
  <si>
    <t>07AAACJ0054A1ZDHP501365</t>
  </si>
  <si>
    <t>HP501339</t>
  </si>
  <si>
    <t>07AAACJ0054A1ZDHP501339</t>
  </si>
  <si>
    <t>HP501330</t>
  </si>
  <si>
    <t>07AAACJ0054A1ZDHP501330</t>
  </si>
  <si>
    <t>HP501292</t>
  </si>
  <si>
    <t>07AAACJ0054A1ZDHP501292</t>
  </si>
  <si>
    <t>DP531667</t>
  </si>
  <si>
    <t>07AAACJ0054A1ZDDP531667</t>
  </si>
  <si>
    <t>DP531501</t>
  </si>
  <si>
    <t>07AAACJ0054A1ZDDP531501</t>
  </si>
  <si>
    <t>DP531500</t>
  </si>
  <si>
    <t>07AAACJ0054A1ZDDP531500</t>
  </si>
  <si>
    <t>DP531499</t>
  </si>
  <si>
    <t>07AAACJ0054A1ZDDP531499</t>
  </si>
  <si>
    <t>DP531498</t>
  </si>
  <si>
    <t>07AAACJ0054A1ZDDP531498</t>
  </si>
  <si>
    <t>DP531497</t>
  </si>
  <si>
    <t>07AAACJ0054A1ZDDP531497</t>
  </si>
  <si>
    <t>DP531496</t>
  </si>
  <si>
    <t>07AAACJ0054A1ZDDP531496</t>
  </si>
  <si>
    <t>TIO26HR101461769</t>
  </si>
  <si>
    <t>06AAACM5586C1ZLTIO26HR101461769</t>
  </si>
  <si>
    <t>33AAACZ4322M2Z91025260363071</t>
  </si>
  <si>
    <t>11/11/2025</t>
  </si>
  <si>
    <t>33AAACZ4322M2Z91025260359664</t>
  </si>
  <si>
    <t>33AAACZ4322M2Z91025260347049</t>
  </si>
  <si>
    <t>SP/2526/2/3292</t>
  </si>
  <si>
    <t>27AABCK3418J1ZKSP/2526/2/3292</t>
  </si>
  <si>
    <t>SP/2526/2/3172</t>
  </si>
  <si>
    <t>27AABCK3418J1ZKSP/2526/2/3172</t>
  </si>
  <si>
    <t>SP/2526/2/3171</t>
  </si>
  <si>
    <t>27AABCK3418J1ZKSP/2526/2/3171</t>
  </si>
  <si>
    <t>SP/2526/2/2937</t>
  </si>
  <si>
    <t>27AABCK3418J1ZKSP/2526/2/2937</t>
  </si>
  <si>
    <t>SP/2526/2/2924</t>
  </si>
  <si>
    <t>27AABCK3418J1ZKSP/2526/2/2924</t>
  </si>
  <si>
    <t>PP/2526/2/688</t>
  </si>
  <si>
    <t>18/11/2025</t>
  </si>
  <si>
    <t>27AABCK3418J1ZKPP/2526/2/688</t>
  </si>
  <si>
    <t>27AADCS9203M1Z1</t>
  </si>
  <si>
    <t>SUJATA COMPUTERS PVT LTD</t>
  </si>
  <si>
    <t>SHO/2025/03585</t>
  </si>
  <si>
    <t>27AADCS9203M1Z1SHO/2025/03585</t>
  </si>
  <si>
    <t>SRAJ/2025/02115</t>
  </si>
  <si>
    <t>27AADCS9203M1Z1SRAJ/2025/02115</t>
  </si>
  <si>
    <t>1007/2025-26</t>
  </si>
  <si>
    <t>27ABJCS6128G1Z41007/2025-26</t>
  </si>
  <si>
    <t>1008/2025/26</t>
  </si>
  <si>
    <t>27ABJCS6128G1Z41008/2025/26</t>
  </si>
  <si>
    <t>1009/2025-26</t>
  </si>
  <si>
    <t>27ABJCS6128G1Z41009/2025-26</t>
  </si>
  <si>
    <t>SAPV10/0057/2526</t>
  </si>
  <si>
    <t>27AAACM3692H1ZCSAPV10/0057/2526</t>
  </si>
  <si>
    <t>SAPV10/0058/2526</t>
  </si>
  <si>
    <t>27AAACM3692H1ZCSAPV10/0058/2526</t>
  </si>
  <si>
    <t>27AAQPW9717N2ZF</t>
  </si>
  <si>
    <t>VIA GANESH CORPORATION</t>
  </si>
  <si>
    <t>VGC2526648</t>
  </si>
  <si>
    <t>27AAQPW9717N2ZFVGC2526648</t>
  </si>
  <si>
    <t>27AAOFA7053K1Z2</t>
  </si>
  <si>
    <t>Ahuja Valecha &amp; Associates LLP</t>
  </si>
  <si>
    <t>27AAOFA7053K1Z222519</t>
  </si>
  <si>
    <t>27AAOFA7053K1Z222688</t>
  </si>
  <si>
    <t>27AARFM1584E1Z0</t>
  </si>
  <si>
    <t>MIRACLE TECHNOLOGIES</t>
  </si>
  <si>
    <t>MT/2467/2025-26</t>
  </si>
  <si>
    <t>27AARFM1584E1Z0MT/2467/2025-26</t>
  </si>
  <si>
    <t>Software</t>
  </si>
  <si>
    <t>MT/2387/2025-26</t>
  </si>
  <si>
    <t>01/11/2025</t>
  </si>
  <si>
    <t>27AARFM1584E1Z0MT/2387/2025-26</t>
  </si>
  <si>
    <t>33AABCA0522B1ZR</t>
  </si>
  <si>
    <t>AIR INDIA EXPRESS</t>
  </si>
  <si>
    <t>IMAA251100037537</t>
  </si>
  <si>
    <t>33AABCA0522B1ZRIMAA251100037537</t>
  </si>
  <si>
    <t>27AAGCI3280F1ZM</t>
  </si>
  <si>
    <t>ISKILLBOX LEARNING TECHNOLOGIES PRIVATE LIMITED</t>
  </si>
  <si>
    <t>ISLT-25-11-024</t>
  </si>
  <si>
    <t>27AAGCI3280F1ZMISLT-25-11-024</t>
  </si>
  <si>
    <t>Learning &amp; Development Expenses</t>
  </si>
  <si>
    <t>ROCP-2526-14504</t>
  </si>
  <si>
    <t>27AABCR0111M1ZNROCP-2526-14504</t>
  </si>
  <si>
    <t>272612BP11ADB006</t>
  </si>
  <si>
    <t>14/11/2025</t>
  </si>
  <si>
    <t>27AACCN6194P1ZP272612BP11ADB006</t>
  </si>
  <si>
    <t>27AACPD4787D1ZU</t>
  </si>
  <si>
    <t>SRD &amp; Co</t>
  </si>
  <si>
    <t>262/2025-26</t>
  </si>
  <si>
    <t>27AACPD4787D1ZU262/2025-26</t>
  </si>
  <si>
    <t>261/2025-26</t>
  </si>
  <si>
    <t>27AACPD4787D1ZU261/2025-26</t>
  </si>
  <si>
    <t>260/2025-26</t>
  </si>
  <si>
    <t>27AACPD4787D1ZU260/2025-26</t>
  </si>
  <si>
    <t>259/2025-26</t>
  </si>
  <si>
    <t>27AACPD4787D1ZU259/2025-26</t>
  </si>
  <si>
    <t>258/2025-26</t>
  </si>
  <si>
    <t>27AACPD4787D1ZU258/2025-26</t>
  </si>
  <si>
    <t>072612BP11ADV212</t>
  </si>
  <si>
    <t>07AACCN6194P2ZQ072612BP11ADV212</t>
  </si>
  <si>
    <t>072612BP11AHL390</t>
  </si>
  <si>
    <t>07AACCN6194P2ZQ072612BP11AHL390</t>
  </si>
  <si>
    <t>2526-LLP-1891</t>
  </si>
  <si>
    <t>27AAFFL6917J1ZZ2526-LLP-1891</t>
  </si>
  <si>
    <t>257/2025-26</t>
  </si>
  <si>
    <t>27AACPD4787D1ZU257/2025-26</t>
  </si>
  <si>
    <t>256/2025-26</t>
  </si>
  <si>
    <t>27AACPD4787D1ZU256/2025-26</t>
  </si>
  <si>
    <t>TS1252611BN72284</t>
  </si>
  <si>
    <t>36AABCI2726B1Z3TS1252611BN72284</t>
  </si>
  <si>
    <t>TS1252611BN74353</t>
  </si>
  <si>
    <t>36AABCI2726B1Z3TS1252611BN74353</t>
  </si>
  <si>
    <t>255/2025-26</t>
  </si>
  <si>
    <t>27AACPD4787D1ZU255/2025-26</t>
  </si>
  <si>
    <t>INV2526/313240</t>
  </si>
  <si>
    <t>27AALCM3536H1ZAINV2526/313240</t>
  </si>
  <si>
    <t>AIN2526002691630</t>
  </si>
  <si>
    <t>07AAJCA9880A1ZLAIN2526002691630</t>
  </si>
  <si>
    <t>AIN2526002826516</t>
  </si>
  <si>
    <t>07AAJCA9880A1ZLAIN2526002826516</t>
  </si>
  <si>
    <t>AIN2526002966540</t>
  </si>
  <si>
    <t>02/11/2025</t>
  </si>
  <si>
    <t>07AAJCA9880A1ZLAIN2526002966540</t>
  </si>
  <si>
    <t>INV2526/308382</t>
  </si>
  <si>
    <t>27AALCM3536H1ZAINV2526/308382</t>
  </si>
  <si>
    <t>27BBOPG2224E1ZY</t>
  </si>
  <si>
    <t>R S ENTERPRISES</t>
  </si>
  <si>
    <t>RS-0311</t>
  </si>
  <si>
    <t>27BBOPG2224E1ZYRS-0311</t>
  </si>
  <si>
    <t>INV2526/302719</t>
  </si>
  <si>
    <t>27AALCM3536H1ZAINV2526/302719</t>
  </si>
  <si>
    <t>27AESPC2136B1ZW</t>
  </si>
  <si>
    <t>BHAGYASHREE HARDWARES AND ELECTRICALS</t>
  </si>
  <si>
    <t>27AESPC2136B1ZW330</t>
  </si>
  <si>
    <t>27ABMCS9481K1ZE66</t>
  </si>
  <si>
    <t>27ABMCS9481K1ZE67</t>
  </si>
  <si>
    <t>NOV-2025-306</t>
  </si>
  <si>
    <t>27AATPE1292M1Z7NOV-2025-306</t>
  </si>
  <si>
    <t>NOV-2025-305</t>
  </si>
  <si>
    <t>27AATPE1292M1Z7NOV-2025-305</t>
  </si>
  <si>
    <t>PUN06/SC25/00812</t>
  </si>
  <si>
    <t>12/11/2025</t>
  </si>
  <si>
    <t>27AAWCS5258F1ZQPUN06/SC25/00812</t>
  </si>
  <si>
    <t>27AABCI2726B1Z2</t>
  </si>
  <si>
    <t>INTERGLOBE AVIATION LIMITED</t>
  </si>
  <si>
    <t>MH1252611DO30901</t>
  </si>
  <si>
    <t>27AABCI2726B1Z2MH1252611DO30901</t>
  </si>
  <si>
    <t>MH1252611DO25118</t>
  </si>
  <si>
    <t>27AABCI2726B1Z2MH1252611DO25118</t>
  </si>
  <si>
    <t>MH1252611DO11691</t>
  </si>
  <si>
    <t>27AABCI2726B1Z2MH1252611DO11691</t>
  </si>
  <si>
    <t>S0006250</t>
  </si>
  <si>
    <t>23/10/2025</t>
  </si>
  <si>
    <t>27BMWPD2551E2ZZS0006250</t>
  </si>
  <si>
    <t>S0006249</t>
  </si>
  <si>
    <t>27BMWPD2551E2ZZS0006249</t>
  </si>
  <si>
    <t>MH2526017995</t>
  </si>
  <si>
    <t>27AAACT2209D2ZTMH2526017995</t>
  </si>
  <si>
    <t>23ANYPT9196P1ZF</t>
  </si>
  <si>
    <t>3AN TELECOM</t>
  </si>
  <si>
    <t>IN-4321</t>
  </si>
  <si>
    <t>23ANYPT9196P1ZFIN-4321</t>
  </si>
  <si>
    <t>27AACCR7526F1ZC</t>
  </si>
  <si>
    <t>RANADEY  PROFESSIONAL SERVICES PRIVATE LIMITED</t>
  </si>
  <si>
    <t>S14/25-26/2764</t>
  </si>
  <si>
    <t>27AACCR7526F1ZCS14/25-26/2764</t>
  </si>
  <si>
    <t>27AAACH1458C1ZZ2171839335</t>
  </si>
  <si>
    <t>27AAACH1458C1ZZ2171872644</t>
  </si>
  <si>
    <t>NOV-2025-307</t>
  </si>
  <si>
    <t>27AATPE1295N1Z2NOV-2025-307</t>
  </si>
  <si>
    <t>NOV-2025-308</t>
  </si>
  <si>
    <t>27AATPE1295N1Z2NOV-2025-308</t>
  </si>
  <si>
    <t>GNR/R/25-26/3181</t>
  </si>
  <si>
    <t>27AAECG2483J1ZEGNR/R/25-26/3181</t>
  </si>
  <si>
    <t>GNR/R/25-26/3182</t>
  </si>
  <si>
    <t>27AAECG2483J1ZEGNR/R/25-26/3182</t>
  </si>
  <si>
    <t>GNR/R/25-26/3183</t>
  </si>
  <si>
    <t>27AAECG2483J1ZEGNR/R/25-26/3183</t>
  </si>
  <si>
    <t>GNR/R/25-26/3184</t>
  </si>
  <si>
    <t>27AAECG2483J1ZEGNR/R/25-26/3184</t>
  </si>
  <si>
    <t>GNR/R/25-26/3185</t>
  </si>
  <si>
    <t>27AAECG2483J1ZEGNR/R/25-26/3185</t>
  </si>
  <si>
    <t>GNR/R/25-26/3186</t>
  </si>
  <si>
    <t>27AAECG2483J1ZEGNR/R/25-26/3186</t>
  </si>
  <si>
    <t>GNR/R/25-26/3187</t>
  </si>
  <si>
    <t>27AAECG2483J1ZEGNR/R/25-26/3187</t>
  </si>
  <si>
    <t>GNR/R/25-26/3192</t>
  </si>
  <si>
    <t>27AAECG2483J1ZEGNR/R/25-26/3192</t>
  </si>
  <si>
    <t>GNR/R/25-26/3237</t>
  </si>
  <si>
    <t>27AAECG2483J1ZEGNR/R/25-26/3237</t>
  </si>
  <si>
    <t>GNR/S/25-26/5498</t>
  </si>
  <si>
    <t>27AAECG2483J1ZEGNR/S/25-26/5498</t>
  </si>
  <si>
    <t>GNR/S/25-26/5499</t>
  </si>
  <si>
    <t>27AAECG2483J1ZEGNR/S/25-26/5499</t>
  </si>
  <si>
    <t>GNR/S/25-26/5679</t>
  </si>
  <si>
    <t>27AAECG2483J1ZEGNR/S/25-26/5679</t>
  </si>
  <si>
    <t>Repairs &amp; Maintenance</t>
  </si>
  <si>
    <t>GNR/S/25-26/6038</t>
  </si>
  <si>
    <t>27AAECG2483J1ZEGNR/S/25-26/6038</t>
  </si>
  <si>
    <t>SK/1939/2526</t>
  </si>
  <si>
    <t>27AAMFS2232C1ZGSK/1939/2526</t>
  </si>
  <si>
    <t>LMP01261101046</t>
  </si>
  <si>
    <t>27AABCM2461K1ZFLMP01261101046</t>
  </si>
  <si>
    <t>LMP01261101047</t>
  </si>
  <si>
    <t>27AABCM2461K1ZFLMP01261101047</t>
  </si>
  <si>
    <t>LMP01261101048</t>
  </si>
  <si>
    <t>27AABCM2461K1ZFLMP01261101048</t>
  </si>
  <si>
    <t>LMP01261101049</t>
  </si>
  <si>
    <t>27AABCM2461K1ZFLMP01261101049</t>
  </si>
  <si>
    <t>PM012611/021945</t>
  </si>
  <si>
    <t>27AABCM2461K1ZFPM012611/021945</t>
  </si>
  <si>
    <t>PM012611/021946</t>
  </si>
  <si>
    <t>27AABCM2461K1ZFPM012611/021946</t>
  </si>
  <si>
    <t>PM012611/021947</t>
  </si>
  <si>
    <t>27AABCM2461K1ZFPM012611/021947</t>
  </si>
  <si>
    <t>PM012611/021948</t>
  </si>
  <si>
    <t>27AABCM2461K1ZFPM012611/021948</t>
  </si>
  <si>
    <t>DP529790</t>
  </si>
  <si>
    <t>07AAACJ0054A1ZDDP529790</t>
  </si>
  <si>
    <t>DP529791</t>
  </si>
  <si>
    <t>07AAACJ0054A1ZDDP529791</t>
  </si>
  <si>
    <t>MP503067</t>
  </si>
  <si>
    <t>07AAACJ0054A1ZDMP503067</t>
  </si>
  <si>
    <t>MP503062</t>
  </si>
  <si>
    <t>07AAACJ0054A1ZDMP503062</t>
  </si>
  <si>
    <t>IP502975</t>
  </si>
  <si>
    <t>07AAACJ0054A1ZDIP502975</t>
  </si>
  <si>
    <t>IP502974</t>
  </si>
  <si>
    <t>07AAACJ0054A1ZDIP502974</t>
  </si>
  <si>
    <t>IP502973</t>
  </si>
  <si>
    <t>07AAACJ0054A1ZDIP502973</t>
  </si>
  <si>
    <t>IP502914</t>
  </si>
  <si>
    <t>07AAACJ0054A1ZDIP502914</t>
  </si>
  <si>
    <t>IP502913</t>
  </si>
  <si>
    <t>07AAACJ0054A1ZDIP502913</t>
  </si>
  <si>
    <t>HP501168</t>
  </si>
  <si>
    <t>07AAACJ0054A1ZDHP501168</t>
  </si>
  <si>
    <t>HP501267</t>
  </si>
  <si>
    <t>07AAACJ0054A1ZDHP501267</t>
  </si>
  <si>
    <t>HP501276</t>
  </si>
  <si>
    <t>07AAACJ0054A1ZDHP501276</t>
  </si>
  <si>
    <t>2526CI0000236118</t>
  </si>
  <si>
    <t>27AALCS9822Q1ZC2526CI0000236118</t>
  </si>
  <si>
    <t>27ADQFS4442K1ZH</t>
  </si>
  <si>
    <t>SIDDHANT ENTERPRISES</t>
  </si>
  <si>
    <t>SE/2025-26/172</t>
  </si>
  <si>
    <t>27ADQFS4442K1ZHSE/2025-26/172</t>
  </si>
  <si>
    <t>2025-26/471</t>
  </si>
  <si>
    <t>27DBRPP0459R1ZK2025-26/471</t>
  </si>
  <si>
    <t>SOFT/503/25-26</t>
  </si>
  <si>
    <t>26/09/2025</t>
  </si>
  <si>
    <t>27AAECI7859N1ZQSOFT/503/25-26</t>
  </si>
  <si>
    <t>SOFT/502/25-26</t>
  </si>
  <si>
    <t>27AAECI7859N1ZQSOFT/502/25-26</t>
  </si>
  <si>
    <t>SOFT/500/25-26</t>
  </si>
  <si>
    <t>27AAECI7859N1ZQSOFT/500/25-26</t>
  </si>
  <si>
    <t>SOFT/499/25-26</t>
  </si>
  <si>
    <t>27AAECI7859N1ZQSOFT/499/25-26</t>
  </si>
  <si>
    <t>MGSI2526/32075</t>
  </si>
  <si>
    <t>27AAACE6958L1Z4MGSI2526/32075</t>
  </si>
  <si>
    <t>MGSI2526/32074</t>
  </si>
  <si>
    <t>27AAACE6958L1Z4MGSI2526/32074</t>
  </si>
  <si>
    <t>INV2526/237514</t>
  </si>
  <si>
    <t>27AALCM3536H1ZAINV2526/237514</t>
  </si>
  <si>
    <t>INV2526/218893</t>
  </si>
  <si>
    <t>27AALCM3536H1ZAINV2526/218893</t>
  </si>
  <si>
    <t>S0005898</t>
  </si>
  <si>
    <t>24/07/2025</t>
  </si>
  <si>
    <t>27BMWPD2551E2ZZS0005898</t>
  </si>
  <si>
    <t>SP/2526/2/1524</t>
  </si>
  <si>
    <t>26/08/2025</t>
  </si>
  <si>
    <t>27AABCK3418J1ZKSP/2526/2/1524</t>
  </si>
  <si>
    <t>PP/2526/2/557</t>
  </si>
  <si>
    <t>27AABCK3418J1ZKPP/2526/2/557</t>
  </si>
  <si>
    <t>SP/2526/2/1312</t>
  </si>
  <si>
    <t>08/08/2025</t>
  </si>
  <si>
    <t>27AABCK3418J1ZKSP/2526/2/1312</t>
  </si>
  <si>
    <t>27ASNPM5362Q1ZT</t>
  </si>
  <si>
    <t>Mehra Amit &amp; Co</t>
  </si>
  <si>
    <t>INV-2025-261</t>
  </si>
  <si>
    <t>02/05/2025</t>
  </si>
  <si>
    <t>27ASNPM5362Q1ZTINV-2025-261</t>
  </si>
  <si>
    <t>S0005788</t>
  </si>
  <si>
    <t>26/06/2025</t>
  </si>
  <si>
    <t>27BMWPD2551E2ZZS0005788</t>
  </si>
  <si>
    <t>S0005789</t>
  </si>
  <si>
    <t>27BMWPD2551E2ZZS0005789</t>
  </si>
  <si>
    <t>SAPV04/0066/2526</t>
  </si>
  <si>
    <t>06/05/2025</t>
  </si>
  <si>
    <t>27AAACM3692H1ZCSAPV04/0066/2526</t>
  </si>
  <si>
    <t>SAPV04/0065/2526</t>
  </si>
  <si>
    <t>27AAACM3692H1ZCSAPV04/0065/2526</t>
  </si>
  <si>
    <t>27AAATN2595F3ZE</t>
  </si>
  <si>
    <t>NATIONAL ASSOCIATION OF SOFTWARE AND SERVICE COMPANIES</t>
  </si>
  <si>
    <t>RPU/25/450128</t>
  </si>
  <si>
    <t>22/05/2025</t>
  </si>
  <si>
    <t>27AAATN2595F3ZERPU/25/450128</t>
  </si>
  <si>
    <t/>
  </si>
  <si>
    <t>Figma Inc</t>
  </si>
  <si>
    <t>OKKWLP01-0008</t>
  </si>
  <si>
    <t>INV333804758</t>
  </si>
  <si>
    <t>INV109446983</t>
  </si>
  <si>
    <t>OKKWLP01-0009</t>
  </si>
  <si>
    <t>INV333319445</t>
  </si>
  <si>
    <t>INV109485303</t>
  </si>
  <si>
    <t>INV108376068</t>
  </si>
  <si>
    <t>INV109961973</t>
  </si>
  <si>
    <t>INV113616634</t>
  </si>
  <si>
    <t>INV113303860</t>
  </si>
  <si>
    <t>INV113613164</t>
  </si>
  <si>
    <t>The SSL Store</t>
  </si>
  <si>
    <t>COR83134063M656507009</t>
  </si>
  <si>
    <t>INV2526/342569</t>
  </si>
  <si>
    <t>13/12/2025</t>
  </si>
  <si>
    <t>27AALCM3536H1ZAINV2526/342569</t>
  </si>
  <si>
    <t>HP501539</t>
  </si>
  <si>
    <t>31/12/2025</t>
  </si>
  <si>
    <t>07AAACJ0054A1ZDHP501539</t>
  </si>
  <si>
    <t>UTLLP/25-26/063</t>
  </si>
  <si>
    <t>27AAEFU8529J1ZNUTLLP/25-26/063</t>
  </si>
  <si>
    <t>HP501538</t>
  </si>
  <si>
    <t>07AAACJ0054A1ZDHP501538</t>
  </si>
  <si>
    <t>HP501537</t>
  </si>
  <si>
    <t>07AAACJ0054A1ZDHP501537</t>
  </si>
  <si>
    <t>DP534448</t>
  </si>
  <si>
    <t>23/12/2025</t>
  </si>
  <si>
    <t>07AAACJ0054A1ZDDP534448</t>
  </si>
  <si>
    <t>DP534447</t>
  </si>
  <si>
    <t>07AAACJ0054A1ZDDP534447</t>
  </si>
  <si>
    <t>DP534446</t>
  </si>
  <si>
    <t>07AAACJ0054A1ZDDP534446</t>
  </si>
  <si>
    <t>DP534445</t>
  </si>
  <si>
    <t>07AAACJ0054A1ZDDP534445</t>
  </si>
  <si>
    <t>DP534444</t>
  </si>
  <si>
    <t>07AAACJ0054A1ZDDP534444</t>
  </si>
  <si>
    <t>DP534443</t>
  </si>
  <si>
    <t>07AAACJ0054A1ZDDP534443</t>
  </si>
  <si>
    <t>SH0038-0024133</t>
  </si>
  <si>
    <t>24/12/2025</t>
  </si>
  <si>
    <t>27AISPB8261G1Z0SH0038-0024133</t>
  </si>
  <si>
    <t>PUN06/SC25/00979</t>
  </si>
  <si>
    <t>20/12/2025</t>
  </si>
  <si>
    <t>27AAWCS5258F1ZQPUN06/SC25/00979</t>
  </si>
  <si>
    <t>281250003790A004</t>
  </si>
  <si>
    <t>27/12/2025</t>
  </si>
  <si>
    <t>27AANCA4062G1ZN281250003790A004</t>
  </si>
  <si>
    <t>281250003790A003</t>
  </si>
  <si>
    <t>04/12/2025</t>
  </si>
  <si>
    <t>27AANCA4062G1ZN281250003790A003</t>
  </si>
  <si>
    <t>16/12/2025</t>
  </si>
  <si>
    <t>27AANCA4062G1ZN2522500002462</t>
  </si>
  <si>
    <t>01/12/2025</t>
  </si>
  <si>
    <t>27AAACU4322N1Z6427100367620</t>
  </si>
  <si>
    <t>SOFT/731/25-26</t>
  </si>
  <si>
    <t>27AAECI7859N1ZQSOFT/731/25-26</t>
  </si>
  <si>
    <t>SOFT/762/25-26</t>
  </si>
  <si>
    <t>27AAECI7859N1ZQSOFT/762/25-26</t>
  </si>
  <si>
    <t>SUJATA COMPUTERS PRIVATE LIMITED</t>
  </si>
  <si>
    <t>SR2425-1702</t>
  </si>
  <si>
    <t>27AADCS9203M1Z1SR2425-1702</t>
  </si>
  <si>
    <t>27ACTFS8903M1Z6</t>
  </si>
  <si>
    <t>SAAS INFOSOLUTIONS</t>
  </si>
  <si>
    <t>SIS/2025-26/374</t>
  </si>
  <si>
    <t>27ACTFS8903M1Z6SIS/2025-26/374</t>
  </si>
  <si>
    <t>MHI1412531434343</t>
  </si>
  <si>
    <t>09/12/2025</t>
  </si>
  <si>
    <t>27AAACB2100P1ZXMHI1412531434343</t>
  </si>
  <si>
    <t>27ABJFS4372H1ZU</t>
  </si>
  <si>
    <t>M/S SUMAKI ENTERPRISES</t>
  </si>
  <si>
    <t>SE/25-26/19</t>
  </si>
  <si>
    <t>27ABJFS4372H1ZUSE/25-26/19</t>
  </si>
  <si>
    <t>SE/25-26/18</t>
  </si>
  <si>
    <t>27ABJFS4372H1ZUSE/25-26/18</t>
  </si>
  <si>
    <t>SE/25-26/17</t>
  </si>
  <si>
    <t>27ABJFS4372H1ZUSE/25-26/17</t>
  </si>
  <si>
    <t>SE/25-26/16</t>
  </si>
  <si>
    <t>23/11/2025</t>
  </si>
  <si>
    <t>27ABJFS4372H1ZUSE/25-26/16</t>
  </si>
  <si>
    <t>SE/25-26/15</t>
  </si>
  <si>
    <t>27ABJFS4372H1ZUSE/25-26/15</t>
  </si>
  <si>
    <t>018/2025-2026</t>
  </si>
  <si>
    <t>30/12/2025</t>
  </si>
  <si>
    <t>36AEUPV4314A1ZE018/2025-2026</t>
  </si>
  <si>
    <t>BOM800243</t>
  </si>
  <si>
    <t>06/12/2025</t>
  </si>
  <si>
    <t>27AABCD3611Q1ZIBOM800243</t>
  </si>
  <si>
    <t>SE/25-26/14</t>
  </si>
  <si>
    <t>27ABJFS4372H1ZUSE/25-26/14</t>
  </si>
  <si>
    <t>SE/25-26/13</t>
  </si>
  <si>
    <t>27ABJFS4372H1ZUSE/25-26/13</t>
  </si>
  <si>
    <t>TIO26HR101672998</t>
  </si>
  <si>
    <t>06AAACM5586C1ZLTIO26HR101672998</t>
  </si>
  <si>
    <t>FY2526/KA/03603</t>
  </si>
  <si>
    <t>10/12/2025</t>
  </si>
  <si>
    <t>29AACCP2486Q1ZMFY2526/KA/03603</t>
  </si>
  <si>
    <t>06AALFE5327R1ZU</t>
  </si>
  <si>
    <t>ELYCOMMERCE LLP</t>
  </si>
  <si>
    <t>2526/12/IN-58902</t>
  </si>
  <si>
    <t>15/12/2025</t>
  </si>
  <si>
    <t>06AALFE5327R1ZU2526/12/IN-58902</t>
  </si>
  <si>
    <t>272612BP12AEA896</t>
  </si>
  <si>
    <t>27AACCN6194P1ZP272612BP12AEA896</t>
  </si>
  <si>
    <t>272612BP12AEA430</t>
  </si>
  <si>
    <t>27AACCN6194P1ZP272612BP12AEA430</t>
  </si>
  <si>
    <t>272612BP12ADZ931</t>
  </si>
  <si>
    <t>27AACCN6194P1ZP272612BP12ADZ931</t>
  </si>
  <si>
    <t>272612BP12ADY780</t>
  </si>
  <si>
    <t>27AACCN6194P1ZP272612BP12ADY780</t>
  </si>
  <si>
    <t>INV/25-26/461</t>
  </si>
  <si>
    <t>27AAGFO4867R1ZAINV/25-26/461</t>
  </si>
  <si>
    <t>AE-INV-2526-1176</t>
  </si>
  <si>
    <t>36AAJCA3639B1ZXAE-INV-2526-1176</t>
  </si>
  <si>
    <t>27AZJPG1481H1ZC6366</t>
  </si>
  <si>
    <t>2025-26/485</t>
  </si>
  <si>
    <t>14/12/2025</t>
  </si>
  <si>
    <t>27DBRPP0459R1ZK2025-26/485</t>
  </si>
  <si>
    <t>2025-26/490</t>
  </si>
  <si>
    <t>27DBRPP0459R1ZK2025-26/490</t>
  </si>
  <si>
    <t>2025-26/491</t>
  </si>
  <si>
    <t>27DBRPP0459R1ZK2025-26/491</t>
  </si>
  <si>
    <t>26271C0004521412</t>
  </si>
  <si>
    <t>27AAACC2498P1Z326271C0004521412</t>
  </si>
  <si>
    <t>27AZJPG1481H1ZC6319</t>
  </si>
  <si>
    <t>27AZJPG1481H1ZC6309</t>
  </si>
  <si>
    <t>27AZJPG1481H1ZC6282</t>
  </si>
  <si>
    <t>24BVGPB8277G1ZJ</t>
  </si>
  <si>
    <t>STANDARD SUPLIERS TRADERS</t>
  </si>
  <si>
    <t>IN184</t>
  </si>
  <si>
    <t>24BVGPB8277G1ZJIN184</t>
  </si>
  <si>
    <t>IS/0000385</t>
  </si>
  <si>
    <t>27AAACA4136A1ZDIS/0000385</t>
  </si>
  <si>
    <t>27AZJPG1481H1ZC6266</t>
  </si>
  <si>
    <t>27AZJPG1481H1ZC6265</t>
  </si>
  <si>
    <t>ONGRID061730293</t>
  </si>
  <si>
    <t>06AADCH6128C1ZZONGRID061730293</t>
  </si>
  <si>
    <t>015/2025-2026</t>
  </si>
  <si>
    <t>36AEUPV4314A1ZE015/2025-2026</t>
  </si>
  <si>
    <t>VRSPL/25-26/0977</t>
  </si>
  <si>
    <t>27AAJCV6293Q1Z8VRSPL/25-26/0977</t>
  </si>
  <si>
    <t>27AAACD1798F2ZL</t>
  </si>
  <si>
    <t>DIGITAL ELECTRONICS PRIVATE LIMITED</t>
  </si>
  <si>
    <t>DEL/25-26/037</t>
  </si>
  <si>
    <t>27AAACD1798F2ZLDEL/25-26/037</t>
  </si>
  <si>
    <t>DEL/25-26/036</t>
  </si>
  <si>
    <t>27AAACD1798F2ZLDEL/25-26/036</t>
  </si>
  <si>
    <t>DEL/25-26/035</t>
  </si>
  <si>
    <t>27AAACD1798F2ZLDEL/25-26/035</t>
  </si>
  <si>
    <t>DEL/25-26/034</t>
  </si>
  <si>
    <t>27AAACD1798F2ZLDEL/25-26/034</t>
  </si>
  <si>
    <t>DEL/25-26/033</t>
  </si>
  <si>
    <t>27AAACD1798F2ZLDEL/25-26/033</t>
  </si>
  <si>
    <t>DEL/25-26/032</t>
  </si>
  <si>
    <t>27AAACD1798F2ZLDEL/25-26/032</t>
  </si>
  <si>
    <t>DEL/25-26/031</t>
  </si>
  <si>
    <t>27AAACD1798F2ZLDEL/25-26/031</t>
  </si>
  <si>
    <t>DEL/25-26/030</t>
  </si>
  <si>
    <t>27AAACD1798F2ZLDEL/25-26/030</t>
  </si>
  <si>
    <t>DEL/25-26/029</t>
  </si>
  <si>
    <t>27AAACD1798F2ZLDEL/25-26/029</t>
  </si>
  <si>
    <t>DEL/25-26/028</t>
  </si>
  <si>
    <t>27AAACD1798F2ZLDEL/25-26/028</t>
  </si>
  <si>
    <t>DEL/25-26/027</t>
  </si>
  <si>
    <t>27AAACD1798F2ZLDEL/25-26/027</t>
  </si>
  <si>
    <t>DEL/25-26/026</t>
  </si>
  <si>
    <t>27AAACD1798F2ZLDEL/25-26/026</t>
  </si>
  <si>
    <t>17/12/2025</t>
  </si>
  <si>
    <t>27AAACI1195H1ZM135251217099409</t>
  </si>
  <si>
    <t>12/12/2025</t>
  </si>
  <si>
    <t>27AAACI1195H1ZM135251212075189</t>
  </si>
  <si>
    <t>03/12/2025</t>
  </si>
  <si>
    <t>27AAACI1195H1ZM135251203020023</t>
  </si>
  <si>
    <t>09AABCF2665C1ZV</t>
  </si>
  <si>
    <t>FLORENCE FENNEL INFORMATICA PVT. LTD.</t>
  </si>
  <si>
    <t>FY26087</t>
  </si>
  <si>
    <t>09AABCF2665C1ZVFY26087</t>
  </si>
  <si>
    <t>Training Cost</t>
  </si>
  <si>
    <t>33AABCI2726B1Z9</t>
  </si>
  <si>
    <t>TN1252612CA53230</t>
  </si>
  <si>
    <t>33AABCI2726B1Z9TN1252612CA53230</t>
  </si>
  <si>
    <t>36AFMPC9163M1ZX</t>
  </si>
  <si>
    <t>VEDA SOLUTIONS</t>
  </si>
  <si>
    <t>TVI/FSD/11225</t>
  </si>
  <si>
    <t>36AFMPC9163M1ZXTVI/FSD/11225</t>
  </si>
  <si>
    <t>29AAJCC9783E1Z3</t>
  </si>
  <si>
    <t>CLICKTECH RETAIL PRIVATE LIMITED</t>
  </si>
  <si>
    <t>BLR8-4212538</t>
  </si>
  <si>
    <t>29AAJCC9783E1Z3BLR8-4212538</t>
  </si>
  <si>
    <t>INV2526/368432</t>
  </si>
  <si>
    <t>27AALCM3536H1ZAINV2526/368432</t>
  </si>
  <si>
    <t>INV2526/346159</t>
  </si>
  <si>
    <t>27AALCM3536H1ZAINV2526/346159</t>
  </si>
  <si>
    <t>IP503306</t>
  </si>
  <si>
    <t>07AAACJ0054A1ZDIP503306</t>
  </si>
  <si>
    <t>IP503217</t>
  </si>
  <si>
    <t>07AAACJ0054A1ZDIP503217</t>
  </si>
  <si>
    <t>UTLLP/25-26/076</t>
  </si>
  <si>
    <t>27AAEFU8529J1ZNUTLLP/25-26/076</t>
  </si>
  <si>
    <t>UTLLP/25-26/077</t>
  </si>
  <si>
    <t>27AAEFU8529J1ZNUTLLP/25-26/077</t>
  </si>
  <si>
    <t>UTLLP/25-26/079</t>
  </si>
  <si>
    <t>27AAEFU8529J1ZNUTLLP/25-26/079</t>
  </si>
  <si>
    <t>1110/2025-26</t>
  </si>
  <si>
    <t>08/12/2025</t>
  </si>
  <si>
    <t>27ABJCS6128G1Z41110/2025-26</t>
  </si>
  <si>
    <t>1111/2025-26</t>
  </si>
  <si>
    <t>27ABJCS6128G1Z41111/2025-26</t>
  </si>
  <si>
    <t>1112/2025-26</t>
  </si>
  <si>
    <t>27ABJCS6128G1Z41112/2025-26</t>
  </si>
  <si>
    <t>IP503216</t>
  </si>
  <si>
    <t>07AAACJ0054A1ZDIP503216</t>
  </si>
  <si>
    <t>09AAMCR6323A1ZH</t>
  </si>
  <si>
    <t>RAS ELECTRIHUB PRIVATE LIMITED</t>
  </si>
  <si>
    <t>PRVL-519</t>
  </si>
  <si>
    <t>09AAMCR6323A1ZHPRVL-519</t>
  </si>
  <si>
    <t>IP503215</t>
  </si>
  <si>
    <t>07AAACJ0054A1ZDIP503215</t>
  </si>
  <si>
    <t>DP533029</t>
  </si>
  <si>
    <t>07AAACJ0054A1ZDDP533029</t>
  </si>
  <si>
    <t>DP532627</t>
  </si>
  <si>
    <t>05/12/2025</t>
  </si>
  <si>
    <t>07AAACJ0054A1ZDDP532627</t>
  </si>
  <si>
    <t>DEC-2025-304</t>
  </si>
  <si>
    <t>27AATPE1295N1Z2DEC-2025-304</t>
  </si>
  <si>
    <t>SRAJ/2025/02306</t>
  </si>
  <si>
    <t>27AADCS9203M1Z1SRAJ/2025/02306</t>
  </si>
  <si>
    <t>SRAJ/2025/02307</t>
  </si>
  <si>
    <t>27AADCS9203M1Z1SRAJ/2025/02307</t>
  </si>
  <si>
    <t>MEGSI26/20745</t>
  </si>
  <si>
    <t>27AAACE6958L1Z4MEGSI26/20745</t>
  </si>
  <si>
    <t>MH1252612DR79690</t>
  </si>
  <si>
    <t>27AABCI2726B1Z2MH1252612DR79690</t>
  </si>
  <si>
    <t>MH1252612DT26171</t>
  </si>
  <si>
    <t>27AABCI2726B1Z2MH1252612DT26171</t>
  </si>
  <si>
    <t>TS1252612BP80529</t>
  </si>
  <si>
    <t>36AABCI2726B1Z3TS1252612BP80529</t>
  </si>
  <si>
    <t>TS1252612BQ00184</t>
  </si>
  <si>
    <t>36AABCI2726B1Z3TS1252612BQ00184</t>
  </si>
  <si>
    <t>DEC-2025-303</t>
  </si>
  <si>
    <t>27AATPE1295N1Z2DEC-2025-303</t>
  </si>
  <si>
    <t>27AYNPP5525G1Z2</t>
  </si>
  <si>
    <t>Rudra Enterprise</t>
  </si>
  <si>
    <t>PNQ3-450</t>
  </si>
  <si>
    <t>27AYNPP5525G1Z2PNQ3-450</t>
  </si>
  <si>
    <t>27AAJCC9783E1Z7</t>
  </si>
  <si>
    <t>BOM7-2599503</t>
  </si>
  <si>
    <t>18/12/2025</t>
  </si>
  <si>
    <t>27AAJCC9783E1Z7BOM7-2599503</t>
  </si>
  <si>
    <t>2526-LLP-2165</t>
  </si>
  <si>
    <t>27AAFFL6917J1ZZ2526-LLP-2165</t>
  </si>
  <si>
    <t>36AAJCC9783E1Z8</t>
  </si>
  <si>
    <t>HYD8-4682419</t>
  </si>
  <si>
    <t>36AAJCC9783E1Z8HYD8-4682419</t>
  </si>
  <si>
    <t>27ABMCS1281R1ZI</t>
  </si>
  <si>
    <t>SKULLSAINTS ELECTRONICS PRIVATE LIMITED</t>
  </si>
  <si>
    <t>BOM5-107</t>
  </si>
  <si>
    <t>02/12/2025</t>
  </si>
  <si>
    <t>27ABMCS1281R1ZIBOM5-107</t>
  </si>
  <si>
    <t>27AAACH1458C1ZZ2171934474</t>
  </si>
  <si>
    <t>27AAACH1458C1ZZ2171958375</t>
  </si>
  <si>
    <t>AIN2526003085093</t>
  </si>
  <si>
    <t>07AAJCA9880A1ZLAIN2526003085093</t>
  </si>
  <si>
    <t>AIN2526003086066</t>
  </si>
  <si>
    <t>07AAJCA9880A1ZLAIN2526003086066</t>
  </si>
  <si>
    <t>AIN2526003314418</t>
  </si>
  <si>
    <t>07AAJCA9880A1ZLAIN2526003314418</t>
  </si>
  <si>
    <t>DEC-2025-302</t>
  </si>
  <si>
    <t>27AATPE1292M1Z7DEC-2025-302</t>
  </si>
  <si>
    <t>DEC-2025-301</t>
  </si>
  <si>
    <t>27AATPE1292M1Z7DEC-2025-301</t>
  </si>
  <si>
    <t>33AAACZ4322M2Z91025260411024</t>
  </si>
  <si>
    <t>27AABCA0522B1ZK</t>
  </si>
  <si>
    <t>AIR INDIA EXPRESS LIMITED</t>
  </si>
  <si>
    <t>IPNQ251200045471</t>
  </si>
  <si>
    <t>27AABCA0522B1ZKIPNQ251200045471</t>
  </si>
  <si>
    <t>IPNQ251200045470</t>
  </si>
  <si>
    <t>27AABCA0522B1ZKIPNQ251200045470</t>
  </si>
  <si>
    <t>IPNQ251200045032</t>
  </si>
  <si>
    <t>27AABCA0522B1ZKIPNQ251200045032</t>
  </si>
  <si>
    <t>IPNQ251200045031</t>
  </si>
  <si>
    <t>27AABCA0522B1ZKIPNQ251200045031</t>
  </si>
  <si>
    <t>36AAJCC8517E1ZM</t>
  </si>
  <si>
    <t>COCOBLU RETAIL LIMITED</t>
  </si>
  <si>
    <t>HYD8-7317136</t>
  </si>
  <si>
    <t>36AAJCC8517E1ZMHYD8-7317136</t>
  </si>
  <si>
    <t>27ABMCS9481K1ZE78</t>
  </si>
  <si>
    <t>27ABMCS9481K1ZE79</t>
  </si>
  <si>
    <t>IPNQ251200010170</t>
  </si>
  <si>
    <t>27AABCA0522B1ZKIPNQ251200010170</t>
  </si>
  <si>
    <t>06AWJPN1796M1ZU</t>
  </si>
  <si>
    <t>TRIDEV TRADERS</t>
  </si>
  <si>
    <t>RNLH-7625</t>
  </si>
  <si>
    <t>06AWJPN1796M1ZURNLH-7625</t>
  </si>
  <si>
    <t>IS/0000386</t>
  </si>
  <si>
    <t>27AAACA4136A1ZDIS/0000386</t>
  </si>
  <si>
    <t>IS/0000387</t>
  </si>
  <si>
    <t>27AAACA4136A1ZDIS/0000387</t>
  </si>
  <si>
    <t>RNLH-7607</t>
  </si>
  <si>
    <t>06AWJPN1796M1ZURNLH-7607</t>
  </si>
  <si>
    <t>RNLH-7465</t>
  </si>
  <si>
    <t>06AWJPN1796M1ZURNLH-7465</t>
  </si>
  <si>
    <t>SE/25-26/20</t>
  </si>
  <si>
    <t>27ABJFS4372H1ZUSE/25-26/20</t>
  </si>
  <si>
    <t>LMP01261201178</t>
  </si>
  <si>
    <t>27AABCM2461K1ZFLMP01261201178</t>
  </si>
  <si>
    <t>LMP01261201179</t>
  </si>
  <si>
    <t>27AABCM2461K1ZFLMP01261201179</t>
  </si>
  <si>
    <t>LMP01261201180</t>
  </si>
  <si>
    <t>27AABCM2461K1ZFLMP01261201180</t>
  </si>
  <si>
    <t>LMP01261201181</t>
  </si>
  <si>
    <t>27AABCM2461K1ZFLMP01261201181</t>
  </si>
  <si>
    <t>PM012612/024648</t>
  </si>
  <si>
    <t>27AABCM2461K1ZFPM012612/024648</t>
  </si>
  <si>
    <t>PM012612/024649</t>
  </si>
  <si>
    <t>27AABCM2461K1ZFPM012612/024649</t>
  </si>
  <si>
    <t>PM012612/024651</t>
  </si>
  <si>
    <t>27AABCM2461K1ZFPM012612/024651</t>
  </si>
  <si>
    <t>36AYNPP5525G1Z3</t>
  </si>
  <si>
    <t>HYD8-1047</t>
  </si>
  <si>
    <t>36AYNPP5525G1Z3HYD8-1047</t>
  </si>
  <si>
    <t>27AAICC1247J1ZM</t>
  </si>
  <si>
    <t>CLOUDINSTA24 SERVICES PRIVATE LIMITED</t>
  </si>
  <si>
    <t>27AAICC1247J1ZM202326536</t>
  </si>
  <si>
    <t>27AAICC1247J1ZM202326665</t>
  </si>
  <si>
    <t>27AAICC1247J1ZM202326669</t>
  </si>
  <si>
    <t>27AAICC1247J1ZM202326670</t>
  </si>
  <si>
    <t>27AACCL9467B1ZE</t>
  </si>
  <si>
    <t>LEAP INFO SYSTEMS PRIVATE LIMITED</t>
  </si>
  <si>
    <t>INV-2526-131</t>
  </si>
  <si>
    <t>27AACCL9467B1ZEINV-2526-131</t>
  </si>
  <si>
    <t>SAPV11/0059/2526</t>
  </si>
  <si>
    <t>27AAACM3692H1ZCSAPV11/0059/2526</t>
  </si>
  <si>
    <t>SAPV11/0060/2526</t>
  </si>
  <si>
    <t>27AAACM3692H1ZCSAPV11/0060/2526</t>
  </si>
  <si>
    <t>24AAJCC9783E1ZD</t>
  </si>
  <si>
    <t>FXRY-6284</t>
  </si>
  <si>
    <t>24AAJCC9783E1ZDFXRY-6284</t>
  </si>
  <si>
    <t>INV/25-26/422</t>
  </si>
  <si>
    <t>27AAGFO4867R1ZAINV/25-26/422</t>
  </si>
  <si>
    <t>27AAICP4248A1ZL</t>
  </si>
  <si>
    <t>POWER VISION INFOSERVICES PRIVATE LIMITED OPC</t>
  </si>
  <si>
    <t>PVIPL/25-26/0672</t>
  </si>
  <si>
    <t>27AAICP4248A1ZLPVIPL/25-26/0672</t>
  </si>
  <si>
    <t>Annual Maintance charges</t>
  </si>
  <si>
    <t>07AHSPG5597P1Z8</t>
  </si>
  <si>
    <t>BHAKTI SALES CORPORATION</t>
  </si>
  <si>
    <t>IN-438</t>
  </si>
  <si>
    <t>07AHSPG5597P1Z8IN-438</t>
  </si>
  <si>
    <t>GNR/R/25-26/3727</t>
  </si>
  <si>
    <t>27AAECG2483J1ZEGNR/R/25-26/3727</t>
  </si>
  <si>
    <t>GNR/R/25-26/3654</t>
  </si>
  <si>
    <t>27AAECG2483J1ZEGNR/R/25-26/3654</t>
  </si>
  <si>
    <t>GNR/R/25-26/3653</t>
  </si>
  <si>
    <t>27AAECG2483J1ZEGNR/R/25-26/3653</t>
  </si>
  <si>
    <t>GNR/R/25-26/3652</t>
  </si>
  <si>
    <t>27AAECG2483J1ZEGNR/R/25-26/3652</t>
  </si>
  <si>
    <t>GNR/R/25-26/3651</t>
  </si>
  <si>
    <t>27AAECG2483J1ZEGNR/R/25-26/3651</t>
  </si>
  <si>
    <t>GNR/R/25-26/3650</t>
  </si>
  <si>
    <t>27AAECG2483J1ZEGNR/R/25-26/3650</t>
  </si>
  <si>
    <t>GNR/R/25-26/3649</t>
  </si>
  <si>
    <t>27AAECG2483J1ZEGNR/R/25-26/3649</t>
  </si>
  <si>
    <t>GNR/R/25-26/3648</t>
  </si>
  <si>
    <t>27AAECG2483J1ZEGNR/R/25-26/3648</t>
  </si>
  <si>
    <t>GNR/R/25-26/3647</t>
  </si>
  <si>
    <t>27AAECG2483J1ZEGNR/R/25-26/3647</t>
  </si>
  <si>
    <t>GNR/R/25-26/3646</t>
  </si>
  <si>
    <t>27AAECG2483J1ZEGNR/R/25-26/3646</t>
  </si>
  <si>
    <t>GNR/R/25-26/3645</t>
  </si>
  <si>
    <t>27AAECG2483J1ZEGNR/R/25-26/3645</t>
  </si>
  <si>
    <t>SP/2526/2/3743</t>
  </si>
  <si>
    <t>27AABCK3418J1ZKSP/2526/2/3743</t>
  </si>
  <si>
    <t>IMAA251200004108</t>
  </si>
  <si>
    <t>33AABCA0522B1ZRIMAA251200004108</t>
  </si>
  <si>
    <t>IMAA251200028388</t>
  </si>
  <si>
    <t>33AABCA0522B1ZRIMAA251200028388</t>
  </si>
  <si>
    <t>IMAA251200028389</t>
  </si>
  <si>
    <t>33AABCA0522B1ZRIMAA251200028389</t>
  </si>
  <si>
    <t>SK/2077/2526</t>
  </si>
  <si>
    <t>11/12/2025</t>
  </si>
  <si>
    <t>27AAMFS2232C1ZGSK/2077/2526</t>
  </si>
  <si>
    <t>SP/2526/2/3740</t>
  </si>
  <si>
    <t>27AABCK3418J1ZKSP/2526/2/3740</t>
  </si>
  <si>
    <t>PP/2526/2/859</t>
  </si>
  <si>
    <t>27AABCK3418J1ZKPP/2526/2/859</t>
  </si>
  <si>
    <t>PP/2526/2/854</t>
  </si>
  <si>
    <t>27AABCK3418J1ZKPP/2526/2/854</t>
  </si>
  <si>
    <t>PP/2526/2/830</t>
  </si>
  <si>
    <t>27AABCK3418J1ZKPP/2526/2/830</t>
  </si>
  <si>
    <t>PP/2526/2/788</t>
  </si>
  <si>
    <t>27AABCK3418J1ZKPP/2526/2/788</t>
  </si>
  <si>
    <t>Pluxee India Private Limited (Formerly known as Sodexo SVC India )</t>
  </si>
  <si>
    <t>2526CI0000246117</t>
  </si>
  <si>
    <t>27AALCS9822Q1ZC2526CI0000246117</t>
  </si>
  <si>
    <t>2025-26/482</t>
  </si>
  <si>
    <t>27DBRPP0459R1ZK2025-26/482</t>
  </si>
  <si>
    <t>2025-26/481</t>
  </si>
  <si>
    <t>27DBRPP0459R1ZK2025-26/481</t>
  </si>
  <si>
    <t>INV/25-26/370</t>
  </si>
  <si>
    <t>27AAGFO4867R1ZAINV/25-26/370</t>
  </si>
  <si>
    <t>07AAXFT7232J1ZH</t>
  </si>
  <si>
    <t>TELETRADE SOLUTIONS LLP</t>
  </si>
  <si>
    <t>IN-462</t>
  </si>
  <si>
    <t>07AAXFT7232J1ZHIN-462</t>
  </si>
  <si>
    <t>23BWZPK8851P1ZC</t>
  </si>
  <si>
    <t>NETBOON</t>
  </si>
  <si>
    <t>IN-2024</t>
  </si>
  <si>
    <t>23BWZPK8851P1ZCIN-2024</t>
  </si>
  <si>
    <t>UTLLP/25-26/066</t>
  </si>
  <si>
    <t>27AAEFU8529J1ZNUTLLP/25-26/066</t>
  </si>
  <si>
    <t>UTLLP/25-26/068</t>
  </si>
  <si>
    <t>27AAEFU8529J1ZNUTLLP/25-26/068</t>
  </si>
  <si>
    <t>UTLLP/25-26/070</t>
  </si>
  <si>
    <t>27AAEFU8529J1ZNUTLLP/25-26/070</t>
  </si>
  <si>
    <t>UTLLP/25-26/071</t>
  </si>
  <si>
    <t>27AAEFU8529J1ZNUTLLP/25-26/071</t>
  </si>
  <si>
    <t>UTLLP/25-26/073</t>
  </si>
  <si>
    <t>27AAEFU8529J1ZNUTLLP/25-26/073</t>
  </si>
  <si>
    <t>2025-26/480</t>
  </si>
  <si>
    <t>27DBRPP0459R1ZK2025-26/480</t>
  </si>
  <si>
    <t>TS2252612AF58700</t>
  </si>
  <si>
    <t>19/12/2025</t>
  </si>
  <si>
    <t>36AABCI2726B1Z3TS2252612AF58700</t>
  </si>
  <si>
    <t>TS2252612AF28823</t>
  </si>
  <si>
    <t>36AABCI2726B1Z3TS2252612AF28823</t>
  </si>
  <si>
    <t>TS2252612AF19079</t>
  </si>
  <si>
    <t>36AABCI2726B1Z3TS2252612AF19079</t>
  </si>
  <si>
    <t>MH2252612AO00102</t>
  </si>
  <si>
    <t>27AABCI2726B1Z2MH2252612AO00102</t>
  </si>
  <si>
    <t>Air Travel Charges</t>
  </si>
  <si>
    <t>MH2252612AN32281</t>
  </si>
  <si>
    <t>27AABCI2726B1Z2MH2252612AN32281</t>
  </si>
  <si>
    <t>MH2252612AM10973</t>
  </si>
  <si>
    <t>27AABCI2726B1Z2MH2252612AM10973</t>
  </si>
  <si>
    <t>ACN2526000058808</t>
  </si>
  <si>
    <t>07AAJCA9880A1ZLACN2526000058808</t>
  </si>
  <si>
    <t>Om Sai Tours &amp; Travels</t>
  </si>
  <si>
    <t>Smartworks CoWorking Spaces Pvt Ltd</t>
  </si>
  <si>
    <t>Roots Office Solutions</t>
  </si>
  <si>
    <t>Rajpal Airconditioners &amp; Refrigeration</t>
  </si>
  <si>
    <t>Macfos Pvt Ltd</t>
  </si>
  <si>
    <t>EMBEE Software Pvt Ltd</t>
  </si>
  <si>
    <t>ONGRID061719218</t>
  </si>
  <si>
    <t>06AADCH6128C1ZZONGRID061719218</t>
  </si>
  <si>
    <t>ONGRID061718295</t>
  </si>
  <si>
    <t>06AADCH6128C1ZZONGRID061718295</t>
  </si>
  <si>
    <t>Paysquare Consultancy Ltd</t>
  </si>
  <si>
    <t>Jetways Travels Pvt Ltd</t>
  </si>
  <si>
    <t>All Nippon Airways Co. LTD</t>
  </si>
  <si>
    <t>27AAFFL1052J1ZF</t>
  </si>
  <si>
    <t>LegaLogic Consulting</t>
  </si>
  <si>
    <t>27AAFFL1052J1ZF2526-LLP-1938</t>
  </si>
  <si>
    <t>Professional Fees IC</t>
  </si>
  <si>
    <t>Semsys Pvt. Ltd.</t>
  </si>
  <si>
    <t>Argus Embedded Systems Pvt. Ltd</t>
  </si>
  <si>
    <t>Professional Fees Technical DC</t>
  </si>
  <si>
    <t>MAARS Creative Concepts Pvt. Ltd.</t>
  </si>
  <si>
    <t>ICICI Bank LTD</t>
  </si>
  <si>
    <t>Singapore Airlines Ltd</t>
  </si>
  <si>
    <t>V RenTrade Solutions Pvt.Ltd.</t>
  </si>
  <si>
    <t>No</t>
  </si>
  <si>
    <t>Matched with 2B</t>
  </si>
  <si>
    <t>Rule 42 Reversal</t>
  </si>
  <si>
    <t>GSTR 3B Month</t>
  </si>
  <si>
    <t>Particulars</t>
  </si>
  <si>
    <t>Amount</t>
  </si>
  <si>
    <t>Total Turnover as per GSTR-3B for the period from October 2024 to March 2025</t>
  </si>
  <si>
    <t xml:space="preserve">Other than exempt turnover </t>
  </si>
  <si>
    <t>Exempted Turnover</t>
  </si>
  <si>
    <t>Total Turnover</t>
  </si>
  <si>
    <t>Value of Investment Sold</t>
  </si>
  <si>
    <t>Sale to Softdel Japan Branch</t>
  </si>
  <si>
    <t>Total Turnover for the purpose of computation of Reversal Under Rule 42</t>
  </si>
  <si>
    <t>Total Common ITC availed  during the period of Oct-24 to March-24</t>
  </si>
  <si>
    <t>Ratio of Exempted Turnover to Total Turnover</t>
  </si>
  <si>
    <t>Total Input Tax Credit need to be reversed under Rule-42</t>
  </si>
  <si>
    <t>Total Reversal under Rule-42</t>
  </si>
  <si>
    <t>Total ITC Reversed till Sep-24</t>
  </si>
  <si>
    <t>ITC pending to be reversed</t>
  </si>
  <si>
    <t>Annual Purchase in GSTR-3B Extract</t>
  </si>
  <si>
    <t>Sum of Integrated Tax(₹)</t>
  </si>
  <si>
    <t>Sum of Central Tax(₹)</t>
  </si>
  <si>
    <t>Sum of State/UT Tax(₹)</t>
  </si>
  <si>
    <t>Type</t>
  </si>
  <si>
    <t>Sr. No.</t>
  </si>
  <si>
    <t>Trade/Legal name of the supplier</t>
  </si>
  <si>
    <t>Invoice type</t>
  </si>
  <si>
    <t>Place of supply</t>
  </si>
  <si>
    <t>Supply Attract Reverse Charge</t>
  </si>
  <si>
    <t>Cess(₹)</t>
  </si>
  <si>
    <t>GSTR-1/IFF/GSTR-1A/GSTR-5 Period</t>
  </si>
  <si>
    <t>GSTR-1/IFF/GSTR-1A/GSTR-5 Filing Date</t>
  </si>
  <si>
    <t>ITC Availability</t>
  </si>
  <si>
    <t>Reason</t>
  </si>
  <si>
    <t>Applicable % of Tax Rate</t>
  </si>
  <si>
    <t>Source</t>
  </si>
  <si>
    <t>IRN</t>
  </si>
  <si>
    <t>IRN Date</t>
  </si>
  <si>
    <t>Debit Note/Credit Note</t>
  </si>
  <si>
    <t>29AAGCI4343D1ZO</t>
  </si>
  <si>
    <t>Legal Name of the Business INTERNATIONAL KNOWLEDGE ACADEMY PRIVATE LIMITED</t>
  </si>
  <si>
    <t>TI-206002</t>
  </si>
  <si>
    <t>Regular</t>
  </si>
  <si>
    <t>Maharashtra</t>
  </si>
  <si>
    <t>Apr'25</t>
  </si>
  <si>
    <t>10/05/2025</t>
  </si>
  <si>
    <t>Yes</t>
  </si>
  <si>
    <t>100%</t>
  </si>
  <si>
    <t>002/2025-2026</t>
  </si>
  <si>
    <t>29AAECC4477E1ZJ</t>
  </si>
  <si>
    <t>CART2INDIA ONLINE RETAIL PRIVATE LIMITED</t>
  </si>
  <si>
    <t>IN-14409-6</t>
  </si>
  <si>
    <t>Mar'25</t>
  </si>
  <si>
    <t>20/04/2025</t>
  </si>
  <si>
    <t>27AADCN9802F1ZG</t>
  </si>
  <si>
    <t>NATIONAL SECURITIES DEPOSITORY LIMITED</t>
  </si>
  <si>
    <t>UCF/DT0425/17644</t>
  </si>
  <si>
    <t>11/05/2025</t>
  </si>
  <si>
    <t>S0005621</t>
  </si>
  <si>
    <t>S0005622</t>
  </si>
  <si>
    <t>BOM5-286762</t>
  </si>
  <si>
    <t>27AABCE6624L1ZG</t>
  </si>
  <si>
    <t>ETIHAD AIRWAYS</t>
  </si>
  <si>
    <t>MH/APR25/118886</t>
  </si>
  <si>
    <t>33ACTFS8937K1Z7</t>
  </si>
  <si>
    <t>STOK INTERNATIONAL</t>
  </si>
  <si>
    <t>MAA4-122</t>
  </si>
  <si>
    <t>07/05/2025</t>
  </si>
  <si>
    <t>MEGSI26/20052</t>
  </si>
  <si>
    <t>E-Invoice</t>
  </si>
  <si>
    <t>3fc3bbcd33510d53af58c61981acced7b981b1ea446e5ee0c3737bd4f60af1c1</t>
  </si>
  <si>
    <t>09/04/2025</t>
  </si>
  <si>
    <t>df446f31896b6d91daff95c079fc6daf7313aaef5962ca2d42f83c8dc6c27f8d</t>
  </si>
  <si>
    <t>23/04/2025</t>
  </si>
  <si>
    <t>27ACTPJ8193Q1ZC</t>
  </si>
  <si>
    <t>PARSHVA LIGHTS</t>
  </si>
  <si>
    <t>BOM7-142</t>
  </si>
  <si>
    <t>08/05/2025</t>
  </si>
  <si>
    <t>BOM7-179</t>
  </si>
  <si>
    <t>SOFT/009/25-26</t>
  </si>
  <si>
    <t>SOFT/045/25-26</t>
  </si>
  <si>
    <t>SOFT/070/25-26</t>
  </si>
  <si>
    <t>SOFT/071/25-26</t>
  </si>
  <si>
    <t>27AAFCL6396Q1ZI</t>
  </si>
  <si>
    <t>LEISTUNG CORE INDIA PRIVATE LIMITED</t>
  </si>
  <si>
    <t>Invoice56</t>
  </si>
  <si>
    <t>Invoice57</t>
  </si>
  <si>
    <t>252240001264A008</t>
  </si>
  <si>
    <t>252240001264A010</t>
  </si>
  <si>
    <t>252240001264A011</t>
  </si>
  <si>
    <t>281240001894A009</t>
  </si>
  <si>
    <t>281240001894A015</t>
  </si>
  <si>
    <t>281240001894A017</t>
  </si>
  <si>
    <t>281240001894A018</t>
  </si>
  <si>
    <t>MHI1404511694924</t>
  </si>
  <si>
    <t>09/05/2025</t>
  </si>
  <si>
    <t>MAR-2025-301</t>
  </si>
  <si>
    <t>16/04/2025</t>
  </si>
  <si>
    <t>MAR-2025-302</t>
  </si>
  <si>
    <t>27AIVPC4737D1Z5</t>
  </si>
  <si>
    <t>R. V. FURNITURE &amp; REPAIRING</t>
  </si>
  <si>
    <t>12/05/2025</t>
  </si>
  <si>
    <t>SH0038-0002074</t>
  </si>
  <si>
    <t>SIS/2025-26/020</t>
  </si>
  <si>
    <t>070251905b201d68f115c03b1c202d6a7b8c4db57d1a24f0526f37f48df1c32a</t>
  </si>
  <si>
    <t>14/04/2025</t>
  </si>
  <si>
    <t>SIS/2025-26/033</t>
  </si>
  <si>
    <t>c4c4fce9c8b7fc9f3e5a689afa2c433ab1a40f32c3e8630f82235fc83b4d6d5d</t>
  </si>
  <si>
    <t>21/04/2025</t>
  </si>
  <si>
    <t>INV2526/21591</t>
  </si>
  <si>
    <t>436b1be01dc1bab9343448d8968c6552d48ce30e318d182ea8c599a0069e0135</t>
  </si>
  <si>
    <t>INV2526/29755</t>
  </si>
  <si>
    <t>2e7f75940ec763884214a99ff68f43feb891f61673ebd2cb5eb5b873bdeb18b4</t>
  </si>
  <si>
    <t>PUN06/SC25/00014</t>
  </si>
  <si>
    <t>PUN06/SC25/00079</t>
  </si>
  <si>
    <t>2526CI0000011754</t>
  </si>
  <si>
    <t>1d98156427fb17ec972db60bf6c75831d02d5bc8fcc60c8d2be24dc791e893a2</t>
  </si>
  <si>
    <t>30/04/2025</t>
  </si>
  <si>
    <t>DP502584</t>
  </si>
  <si>
    <t>DP502585</t>
  </si>
  <si>
    <t>DP502586</t>
  </si>
  <si>
    <t>DP502587</t>
  </si>
  <si>
    <t>DP503081</t>
  </si>
  <si>
    <t>DP503088</t>
  </si>
  <si>
    <t>HP500142</t>
  </si>
  <si>
    <t>IP500174</t>
  </si>
  <si>
    <t>IP500322</t>
  </si>
  <si>
    <t>IP500351</t>
  </si>
  <si>
    <t>IP500352</t>
  </si>
  <si>
    <t>IP500353</t>
  </si>
  <si>
    <t>IP500375</t>
  </si>
  <si>
    <t>IP500430</t>
  </si>
  <si>
    <t>27DLQPP2518L1ZG</t>
  </si>
  <si>
    <t>NIYATI ENTERPRISES</t>
  </si>
  <si>
    <t>NE/2526/013</t>
  </si>
  <si>
    <t>AE-INV-2526-0129</t>
  </si>
  <si>
    <t>af1026cecd3b40212a6f7145825c67c5c5f282989997e2d60c1ab4118233a5ea</t>
  </si>
  <si>
    <t>AE-INV-2526-0130</t>
  </si>
  <si>
    <t>84b073e68303e41f68dd9fac34515edad42528457a8a0d7a17e7068a272f8a52</t>
  </si>
  <si>
    <t>GNR/S/25-26/183</t>
  </si>
  <si>
    <t>81e5e02ff55544d5c3bb77d0e82fafba041a1a29b76adb3a3f9fef94c095e129</t>
  </si>
  <si>
    <t>GNR/S/25-26/235</t>
  </si>
  <si>
    <t>26c5e86f9dbc14ef5d67f1ab4f8daa7295ed1c81199ca741efeef657ef4ccc2e</t>
  </si>
  <si>
    <t>11/04/2025</t>
  </si>
  <si>
    <t>GNR/S/25-26/309</t>
  </si>
  <si>
    <t>7085380766c82a0edbd233060fb78b5da5cb558de5648496c1a586db6379e1db</t>
  </si>
  <si>
    <t>15/04/2025</t>
  </si>
  <si>
    <t>GNR/S/25-26/362</t>
  </si>
  <si>
    <t>c8d86f5ce107ff273500075c53b92562d8f113e592e2394dd8ec0eeaaf5f588f</t>
  </si>
  <si>
    <t>17/04/2025</t>
  </si>
  <si>
    <t>APR-2025-301</t>
  </si>
  <si>
    <t>APR-2025-302</t>
  </si>
  <si>
    <t>2d7debf4d06f5d8a8dd4dec879d1b685191d9ca38cbbc007952c4e832bf14928</t>
  </si>
  <si>
    <t>07/04/2025</t>
  </si>
  <si>
    <t>67a3b5c4724157f97123fce504858c734d1315964fbe6ccde4ce260c909308db</t>
  </si>
  <si>
    <t>25/04/2025</t>
  </si>
  <si>
    <t>HCA29591</t>
  </si>
  <si>
    <t>HCA30841</t>
  </si>
  <si>
    <t>HCA31030</t>
  </si>
  <si>
    <t>27AAFCV0171M1Z3</t>
  </si>
  <si>
    <t>VEEBHA BEVERAGES PRIVATE LIMITED</t>
  </si>
  <si>
    <t>VB-137/25-26</t>
  </si>
  <si>
    <t>8eef1a7866dba6542674216ab9b9938be6fbb313ef95a43c98cb52d15ef6dd3a</t>
  </si>
  <si>
    <t>26/04/2025</t>
  </si>
  <si>
    <t>VB-145/25-26</t>
  </si>
  <si>
    <t>27465b0b9b3fffc937e766509e0e7dbff02a2ea672843179d4489dd1d1319944</t>
  </si>
  <si>
    <t>28/04/2025</t>
  </si>
  <si>
    <t>BOM-C-241484</t>
  </si>
  <si>
    <t>551c5752c417a6fd0676d2de6f77dcd576bcead2f2f6afbdefcbf57e0f85861b</t>
  </si>
  <si>
    <t>01/04/2025</t>
  </si>
  <si>
    <t>BOM-C-242810</t>
  </si>
  <si>
    <t>0408e9d6133cbdad34b921e9bfbd88d212fa54849e534805a6adf9548322d355</t>
  </si>
  <si>
    <t>08/04/2025</t>
  </si>
  <si>
    <t>272612BP04AGL540</t>
  </si>
  <si>
    <t>27AANCP4234F1ZC</t>
  </si>
  <si>
    <t>PRIME SWITCHGEAR PRIVATE LIMITED</t>
  </si>
  <si>
    <t>CASHMEMO-179</t>
  </si>
  <si>
    <t>987a3f232d8c470cd26090b73316a279986ce28ec648718779563699d2ab4525</t>
  </si>
  <si>
    <t>SK/1056/2526</t>
  </si>
  <si>
    <t>23c77b251378cf45f923cc2e0c6044543a4586a0d2e78eb70f190e36a962c27b</t>
  </si>
  <si>
    <t>SK/1090/2526</t>
  </si>
  <si>
    <t>6adf8e9e0d310de44944cae627b68287c7c15086592553c4b22c1fa3d9a16ac8</t>
  </si>
  <si>
    <t>CAPSAVE FINANCE PRIVATE LIMITED</t>
  </si>
  <si>
    <t>B1MH2526/000021</t>
  </si>
  <si>
    <t>B1MH2526/000069</t>
  </si>
  <si>
    <t>B1MH2526/000070</t>
  </si>
  <si>
    <t>B1MH2526/000071</t>
  </si>
  <si>
    <t>B1MH2526/000072</t>
  </si>
  <si>
    <t>B1MH2526/000073</t>
  </si>
  <si>
    <t>B1MH2526/000074</t>
  </si>
  <si>
    <t>B1MH2526/000106</t>
  </si>
  <si>
    <t>B1MH2526/000149</t>
  </si>
  <si>
    <t>B1MH2526/000150</t>
  </si>
  <si>
    <t>APR-2025-303</t>
  </si>
  <si>
    <t>APR-2025-304</t>
  </si>
  <si>
    <t>27AACFY8913A1Z8</t>
  </si>
  <si>
    <t>Moonstone Ventures LLP</t>
  </si>
  <si>
    <t>B67183T250024312</t>
  </si>
  <si>
    <t>VRSPL/25-26/095</t>
  </si>
  <si>
    <t>AIN2526000001170</t>
  </si>
  <si>
    <t>AIN2526000051588</t>
  </si>
  <si>
    <t>AIN2526000288128</t>
  </si>
  <si>
    <t>PP/2526/2/27</t>
  </si>
  <si>
    <t>f4a9e7a237b7a746be647c4aba018a09ceea5ee6d31db0fd2be64bc9e14ae7e7</t>
  </si>
  <si>
    <t>PP/2526/2/28</t>
  </si>
  <si>
    <t>0b0f7a9394e548df6b905ea644b0e4fcfebe9fb1c6f7cb73c270f185e14690e4</t>
  </si>
  <si>
    <t>PP/2526/2/53</t>
  </si>
  <si>
    <t>50ebf1ecb633bf1a4db3f024238dec3da8f4310d471d8e25d7e83f421edb2832</t>
  </si>
  <si>
    <t>SP/2526/2/145</t>
  </si>
  <si>
    <t>d2d78be51ad1fb201b379fbfebffd692e7e5071a9607345fac20e26358ee775b</t>
  </si>
  <si>
    <t>SP/2526/2/159</t>
  </si>
  <si>
    <t>18ed0403ac1ab6a45a8bda66cbdfafefb5e6eb7fd26f5f0e36e2e25ba431c941</t>
  </si>
  <si>
    <t>SP/2526/2/262</t>
  </si>
  <si>
    <t>7ebe08a5eddc06cce64a264e8fb57ff0f47400ce2f571a117e59247828ad72f8</t>
  </si>
  <si>
    <t>24/04/2025</t>
  </si>
  <si>
    <t>36AAKCM6764E1Z6</t>
  </si>
  <si>
    <t>MFS WHOLESALE PRIVATE LIMITED</t>
  </si>
  <si>
    <t>HYD8-27014</t>
  </si>
  <si>
    <t>12/04/2025</t>
  </si>
  <si>
    <t>1cfb20a2d035ef938be39a3fe0338b667da928feddd4d8a79ec7c11dfd0fa76c</t>
  </si>
  <si>
    <t>11/03/2025</t>
  </si>
  <si>
    <t>IS/0000054</t>
  </si>
  <si>
    <t>IS/0000055</t>
  </si>
  <si>
    <t>IS/0000066</t>
  </si>
  <si>
    <t>K06613-0007</t>
  </si>
  <si>
    <t>df1136e9eaaa8747c399379dfc27ed46ec845b4ba2c5b70e8fc101ff2dc7714a</t>
  </si>
  <si>
    <t>04/04/2025</t>
  </si>
  <si>
    <t>07BNPPR1197A1ZT</t>
  </si>
  <si>
    <t>R and D Control Systems</t>
  </si>
  <si>
    <t>IN-265</t>
  </si>
  <si>
    <t>ONGRID061698465</t>
  </si>
  <si>
    <t>0f57aa15372b7111b74a9dd5ae122b09fc6fcb75731ec1194fb7858a69926e72</t>
  </si>
  <si>
    <t>ONGRID061698488</t>
  </si>
  <si>
    <t>9dc2fd11631da381e4a54ac8ceeffed2e59bb8e495c9c9672172d4d92207cff4</t>
  </si>
  <si>
    <t>02/04/2025</t>
  </si>
  <si>
    <t>ONGRID061698690</t>
  </si>
  <si>
    <t>035ed8700d7c53c97ab68dba4ccf3eacabb635a17b76e8dbd0f7afcde502dd52</t>
  </si>
  <si>
    <t>03/04/2025</t>
  </si>
  <si>
    <t>ONGRID061698693</t>
  </si>
  <si>
    <t>9f8a0fc2d4d2ac953099509ed1827fb9f2b091e9a5dfa29097d48ccc16eb7da6</t>
  </si>
  <si>
    <t>PDS-25024</t>
  </si>
  <si>
    <t>SRAJ/2025/00012</t>
  </si>
  <si>
    <t>ea649fa25706d877d42f8a9b3e5ea73296c0f4e6f6317b0565769996fa686ba6</t>
  </si>
  <si>
    <t>18/04/2025</t>
  </si>
  <si>
    <t>SRAJ/2025/00033</t>
  </si>
  <si>
    <t>9cebecfc0e8c3009bf2bb1b3df01047b06c9f60dda4560a7f4479d6b4b8e347b</t>
  </si>
  <si>
    <t>SRAJ/2025/00315</t>
  </si>
  <si>
    <t>beb467ac1e9a711b2e74700374dd32f8ced951d6445256cdc2c9c2884c470461</t>
  </si>
  <si>
    <t>01/05/2025</t>
  </si>
  <si>
    <t>27AAFCG9846E1ZB</t>
  </si>
  <si>
    <t>BLINK COMMERCE PRIVATE LIMITED</t>
  </si>
  <si>
    <t>MHFB260000015886</t>
  </si>
  <si>
    <t>LMP01260400114</t>
  </si>
  <si>
    <t>f3318aa793385d1932f211076cbd1936cacab2e4599ebb7511cfb04394a7d94c</t>
  </si>
  <si>
    <t>LMP01260400115</t>
  </si>
  <si>
    <t>3f1e478c4e55a6d665ce9f6344a37ec85ce6fd057933a9691d13c45d8fbeb6b3</t>
  </si>
  <si>
    <t>LMP01260400116</t>
  </si>
  <si>
    <t>238fd0019006f15d6fdbf77ffb4032b64a7938ad4fc55f7a622673bb7bbf2a92</t>
  </si>
  <si>
    <t>LMP01260400117</t>
  </si>
  <si>
    <t>f9cbf2098746b19db294189cb5afd8205c0ab91ca21ac73af3c2cbe1f4b1dcc9</t>
  </si>
  <si>
    <t>PM012604/000147</t>
  </si>
  <si>
    <t>d94ff4af5fe3968be072128e8b47bfc3ed3264efe15929f5f0296c4d9b2d3cbf</t>
  </si>
  <si>
    <t>05/04/2025</t>
  </si>
  <si>
    <t>PM012604/000149</t>
  </si>
  <si>
    <t>8c7c58798054f8757523388358778f649ea79696c4faa1f4267b1cb6a4d61e77</t>
  </si>
  <si>
    <t>PM012604/000150</t>
  </si>
  <si>
    <t>9c727ed76ddd192af3fff9422354019400e2a287925e418de64b72bebebe7360</t>
  </si>
  <si>
    <t>PM012604/000152</t>
  </si>
  <si>
    <t>27b3183032a8e1ca0ecc4168ae04d64c1aa1f76629f1eee9470df62acb888ac2</t>
  </si>
  <si>
    <t>MH2526000278</t>
  </si>
  <si>
    <t>263e08b346085d3e32e3b8c82bf5892e21fea41c7bd147ac71927b862bfc95b7</t>
  </si>
  <si>
    <t>27AYNPJ8372K1ZO</t>
  </si>
  <si>
    <t>RIGHTPURE CHEMICALS</t>
  </si>
  <si>
    <t>IN-4864</t>
  </si>
  <si>
    <t>48/2025-26</t>
  </si>
  <si>
    <t>0fa16688df6d8051a76929816e09883a4642e7d6b1f84c6f9582b49710ce3100</t>
  </si>
  <si>
    <t>49/2025-26</t>
  </si>
  <si>
    <t>cfff833f67c1be1e0b398c7f5799b178f6ab23054480edbecf841106de935713</t>
  </si>
  <si>
    <t>50/2025-26</t>
  </si>
  <si>
    <t>942bf25f4c02253508af04311bb43be66af689bc6d4d9bdbf8762a9453aefab6</t>
  </si>
  <si>
    <t>27AABCH8843G1ZF</t>
  </si>
  <si>
    <t>HUNT CONSULTING SERVICES PVT.LTD.</t>
  </si>
  <si>
    <t>2025-26/Apr-0013</t>
  </si>
  <si>
    <t>4ccb12cfcb61b8323c461afc6bb89f28a8730129912b5395590e47c9413f2aa4</t>
  </si>
  <si>
    <t>07AABCI2726B1Z4</t>
  </si>
  <si>
    <t>Interglobe Aviation Limited</t>
  </si>
  <si>
    <t>DL1252604AG61071</t>
  </si>
  <si>
    <t>2025-26/448</t>
  </si>
  <si>
    <t>SAPV02/0065/2425</t>
  </si>
  <si>
    <t>5e19ee4d8bc62beb86ccf7f5383cbb92aa0a98abfaf0bdc6b3e94f4e6e4cf5a4</t>
  </si>
  <si>
    <t>07/03/2025</t>
  </si>
  <si>
    <t>SAPV02/0066/2425</t>
  </si>
  <si>
    <t>c6e1df01c9dc0a604fdaad82022531988e0a3fa5c3774b70ecd251dcf691c67d</t>
  </si>
  <si>
    <t>SAPV03/0065/2425</t>
  </si>
  <si>
    <t>d9e5154a3c9f7fbfb6ac8b66745cad45cb172251507cc1d61fe682888c525680</t>
  </si>
  <si>
    <t>SAPV03/0066/2425</t>
  </si>
  <si>
    <t>b588eb24da6e2964c1ac22fffe7e2ac670e53f5f75e72bbfe00dd8624d2da96b</t>
  </si>
  <si>
    <t>MH1252605AL74527</t>
  </si>
  <si>
    <t>May'25</t>
  </si>
  <si>
    <t>11/06/2025</t>
  </si>
  <si>
    <t>MH1252605AM13042</t>
  </si>
  <si>
    <t>MH1252605AN26694</t>
  </si>
  <si>
    <t>MH1252605AR30164</t>
  </si>
  <si>
    <t>MH1252605AV93059</t>
  </si>
  <si>
    <t>MH1252605AW15383</t>
  </si>
  <si>
    <t>MAY-2025-301</t>
  </si>
  <si>
    <t>06/06/2025</t>
  </si>
  <si>
    <t>MAY-2025-302</t>
  </si>
  <si>
    <t>07BINPC9186P1ZC</t>
  </si>
  <si>
    <t>TELE TRADE</t>
  </si>
  <si>
    <t>IN-5010</t>
  </si>
  <si>
    <t>15/05/2025</t>
  </si>
  <si>
    <t>PUN06/SC25/00215</t>
  </si>
  <si>
    <t>09/06/2025</t>
  </si>
  <si>
    <t>350f992d7e5220f5328dc4dc9ff525fe1da7f1a7db9d1b714b2084da26672315</t>
  </si>
  <si>
    <t>PUN06/SC25/00262</t>
  </si>
  <si>
    <t>072612BP05ADB484</t>
  </si>
  <si>
    <t>TS1252605AF05321</t>
  </si>
  <si>
    <t>TS1252605AF10576</t>
  </si>
  <si>
    <t>beec15539fbea76cc29738475fe9e3927af71c579851dec9d2bee697d69d2233</t>
  </si>
  <si>
    <t>31/05/2025</t>
  </si>
  <si>
    <t>10/06/2025</t>
  </si>
  <si>
    <t>7112e3143a5a6c0f84f73d989118e05900765667a72e44beba33b08c5ffa06d3</t>
  </si>
  <si>
    <t>26/05/2025</t>
  </si>
  <si>
    <t>MHI1405513934571</t>
  </si>
  <si>
    <t>ONGRID061702245</t>
  </si>
  <si>
    <t>54008448cbe5a12e9fee979a2a20086c0dd593ee03493955910c32d2c7e9ceec</t>
  </si>
  <si>
    <t>ONGRID061705297</t>
  </si>
  <si>
    <t>07/06/2025</t>
  </si>
  <si>
    <t>TS14641036250520</t>
  </si>
  <si>
    <t>24CIDPP8920P1ZO</t>
  </si>
  <si>
    <t>ROBOTICSSIGN</t>
  </si>
  <si>
    <t>IN-261</t>
  </si>
  <si>
    <t>SOFT/097/25-26</t>
  </si>
  <si>
    <t>SOFT/101/25-26</t>
  </si>
  <si>
    <t>SOFT/106/25-26</t>
  </si>
  <si>
    <t>SOFT/114/25-26</t>
  </si>
  <si>
    <t>SOFT/119/25-26</t>
  </si>
  <si>
    <t>SOFT/134/25-26</t>
  </si>
  <si>
    <t>SOFT/147/25-26</t>
  </si>
  <si>
    <t>SOFT/150/25-26</t>
  </si>
  <si>
    <t>GNR/R/25-26/376</t>
  </si>
  <si>
    <t>411ace4f39370c60283cbff3aaf4704ae09fbbe536979dbb1cb98f2c607f53ee</t>
  </si>
  <si>
    <t>GNR/R/25-26/377</t>
  </si>
  <si>
    <t>13b7a759efb63962fb83e47a25da4be57138480ca1ac4cb0107b9910555efca7</t>
  </si>
  <si>
    <t>GNR/R/25-26/378</t>
  </si>
  <si>
    <t>64b2e632711263c56e4fed60c1df3f140ffe2dad966b5d7fd32c303c449435de</t>
  </si>
  <si>
    <t>GNR/R/25-26/379</t>
  </si>
  <si>
    <t>0c20c37bb0617868bec7fa448871a1c14d9bc033610a6895b40648e0eef74fd7</t>
  </si>
  <si>
    <t>MEGSI26/20136</t>
  </si>
  <si>
    <t>29AAECT0832A1ZR</t>
  </si>
  <si>
    <t>TORADEX SYSTEMS (INDIA) PRIVATE LIMITED</t>
  </si>
  <si>
    <t>INTS-SI-000909</t>
  </si>
  <si>
    <t>9360e8df2bcb2d8f310a3f928d81a6e155081c4892ff35ba056fe4bba56170b7</t>
  </si>
  <si>
    <t>AIN2526000366495</t>
  </si>
  <si>
    <t>AIN2526000372533</t>
  </si>
  <si>
    <t>AIN2526000595587</t>
  </si>
  <si>
    <t>27AAATS2468J1Z6</t>
  </si>
  <si>
    <t>SOFTWARE TECHNOLOGY PARKS OF INDIA</t>
  </si>
  <si>
    <t>NSTP/P/25-26/108</t>
  </si>
  <si>
    <t>ac19df2b932e3d6c7f004fe8a1a237afd7b2f1ff7a471024282151f88d0f6deb</t>
  </si>
  <si>
    <t>14/05/2025</t>
  </si>
  <si>
    <t>27AAACY1065C1ZN</t>
  </si>
  <si>
    <t>YENKAY INSTRUMENTS &amp; CONTROLS PVT. LTD.</t>
  </si>
  <si>
    <t>PP00060/2025-26</t>
  </si>
  <si>
    <t>05/06/2025</t>
  </si>
  <si>
    <t>PP00061/2025-26</t>
  </si>
  <si>
    <t>CCA-25/26-123</t>
  </si>
  <si>
    <t>fde61dc76e12df32fe9187f0b9fbeee192481c98d54d9e0f6bfca68193cc0fb3</t>
  </si>
  <si>
    <t>004/2025-2026</t>
  </si>
  <si>
    <t>TIO26HR100315166</t>
  </si>
  <si>
    <t>SK/1198/2526</t>
  </si>
  <si>
    <t>36d9fc3462c72bf895f5161858123a4fd4fe97116bea432f931eb89c7d68cdb3</t>
  </si>
  <si>
    <t>2526CI0000024031</t>
  </si>
  <si>
    <t>5a1efde984878369b803d6ae6871e237ee01db24d19afc9ca7266c03ef41d696</t>
  </si>
  <si>
    <t>30/05/2025</t>
  </si>
  <si>
    <t>RAR/18/25-26</t>
  </si>
  <si>
    <t>INV2526/51720</t>
  </si>
  <si>
    <t>05d579fc154dc0832d7af948478246155e200b1c4bdcbe067630995387f498bb</t>
  </si>
  <si>
    <t>INV2526/64350</t>
  </si>
  <si>
    <t>0c2eed063eedc4c5d554f36d4528fe2c19aafd28d5939c4f49bdeba9a770aeea</t>
  </si>
  <si>
    <t>21/05/2025</t>
  </si>
  <si>
    <t>INV2526/66655</t>
  </si>
  <si>
    <t>f46a7e347e94171a275159b8199819adeb21500f8db13f36315d787309ff727b</t>
  </si>
  <si>
    <t>23/05/2025</t>
  </si>
  <si>
    <t>INV2526/68101</t>
  </si>
  <si>
    <t>d1c7e8d1294133c709a4e06f1c59147c7251aed619a555526d1562e4b320dd01</t>
  </si>
  <si>
    <t>24/05/2025</t>
  </si>
  <si>
    <t>ROCP-2526-2680</t>
  </si>
  <si>
    <t>2b106e92e35608b187491c57a5997fd55d8aa2880fba0a4be9f239c4f7dfbb73</t>
  </si>
  <si>
    <t>ROCP-2526-2681</t>
  </si>
  <si>
    <t>59babd29c633e0818aa87de40a67d621434050fcdfd16194ffb1a25a27675fab</t>
  </si>
  <si>
    <t>VRSPL/25-26/0195</t>
  </si>
  <si>
    <t>c4fee28ec990ea6a4ca8b779bedac54685275a683065814fbae1ce7541cad614</t>
  </si>
  <si>
    <t>27AAJCM5637R1ZL</t>
  </si>
  <si>
    <t>Master Clean Solutions Services Private Limited</t>
  </si>
  <si>
    <t>MCSS/25-26/229</t>
  </si>
  <si>
    <t>b1b08cf10338e76c1c8dde6c96e0828e94d070da8cc2302b7821f2c1bb214f15</t>
  </si>
  <si>
    <t>MCSS/25-26/230</t>
  </si>
  <si>
    <t>7832f5f59272be151acbf8be9325dd6064ef50ea88466902b4d5f469bfccd767</t>
  </si>
  <si>
    <t>eaf4c0193260fdae9e018e0def9872710ebea568d86550e10345a5c75a9cdef9</t>
  </si>
  <si>
    <t>80e3561426a070566e5b2c39f9ba3dd3dbd11cb10aa396a10a70a90e6f549621</t>
  </si>
  <si>
    <t>DP503695</t>
  </si>
  <si>
    <t>ced88a44c1c79e5c897cf0f74c23780858a0ebd40bd2d71ec90e56d2a9aec480</t>
  </si>
  <si>
    <t>27/05/2025</t>
  </si>
  <si>
    <t>DP503696</t>
  </si>
  <si>
    <t>f3385c5369195ed256eb983b83787da046616f85e6031fb37c6b6415a0a91118</t>
  </si>
  <si>
    <t>DP504965</t>
  </si>
  <si>
    <t>84b39751686c3d33abca2cf1ecef1b73a4df17e84e57fd27c3527585377a0beb</t>
  </si>
  <si>
    <t>29/05/2025</t>
  </si>
  <si>
    <t>DP504966</t>
  </si>
  <si>
    <t>d45675ee07432519f8432cf782cf56212f92a9f09c35cc902365a10538c3192a</t>
  </si>
  <si>
    <t>HP500141</t>
  </si>
  <si>
    <t>f28d45dc66e46ac59b703086e49f8184dcd941124c42193d02bd85deb0e3aa5c</t>
  </si>
  <si>
    <t>HP500229</t>
  </si>
  <si>
    <t>931c937e8b3dec72baf194c9c38e44e3cdcce7f52d67ab07c2a04a9f13aa969d</t>
  </si>
  <si>
    <t>IP500541</t>
  </si>
  <si>
    <t>00e35bdad877c4c6eb1f66799665b0e3d2ef6b9f353d452db0a75fbc376e306b</t>
  </si>
  <si>
    <t>28/05/2025</t>
  </si>
  <si>
    <t>IP500543</t>
  </si>
  <si>
    <t>a37ffaef63041389772ff0599e2cd1efd0de93d7bd5456e2dfb224aa6358a967</t>
  </si>
  <si>
    <t>IP500544</t>
  </si>
  <si>
    <t>72fa7ec4fecb453b1e12c350ae44e41fa5388509bdfbd66a7485e44f82dd6b2b</t>
  </si>
  <si>
    <t>IP500579</t>
  </si>
  <si>
    <t>013567b3493392c1a8f8999860652c09bda39316ab58386ece5b27b5e4a6eb6e</t>
  </si>
  <si>
    <t>IP500639</t>
  </si>
  <si>
    <t>b812e00a1501a76eef597edf0ff969d6742b527c9c51825752db20d65f5e0cf8</t>
  </si>
  <si>
    <t>IP500678</t>
  </si>
  <si>
    <t>1bc7e3612192f97d164ad672f93e157d63c22ae54769bb7691ebe8c10694df2f</t>
  </si>
  <si>
    <t>IP500773</t>
  </si>
  <si>
    <t>efd19d0ff8fe9ee2239e2cefb7d3d274b6aed7d53d5fc0ad3ad234b85f6549f4</t>
  </si>
  <si>
    <t>IP500774</t>
  </si>
  <si>
    <t>0a5cb6259a2c5ce865a98c815a33303b1641b27299ca04c1a248837fcb25bbd7</t>
  </si>
  <si>
    <t>MP500492</t>
  </si>
  <si>
    <t>6c480c5215bd0fb5dc8f1d442aa086b523d0aa65655940a14b3b40e1853975cf</t>
  </si>
  <si>
    <t>MP500710</t>
  </si>
  <si>
    <t>7eb1e1b12c1aa994d6b24c5b4b007324ccc4c9a1357f24b10178c0870414bb1d</t>
  </si>
  <si>
    <t>MAY-2025-303</t>
  </si>
  <si>
    <t>MAY-2025-304</t>
  </si>
  <si>
    <t>LMP01260500254</t>
  </si>
  <si>
    <t>LMP01260500255</t>
  </si>
  <si>
    <t>LMP01260500256</t>
  </si>
  <si>
    <t>LMP01260500257</t>
  </si>
  <si>
    <t>PM012605/004471</t>
  </si>
  <si>
    <t>PM012605/004472</t>
  </si>
  <si>
    <t>PM012605/004473</t>
  </si>
  <si>
    <t>PM012605/004474</t>
  </si>
  <si>
    <t>PM012605/005468</t>
  </si>
  <si>
    <t>e45d754b8b4c17f555fd6d5b9251820154cf663a5281d23d1a4b30712e0962a8</t>
  </si>
  <si>
    <t>SRAJ/2025/00464</t>
  </si>
  <si>
    <t>7e358012f45d2a9afa40bb318f34382c3011e7a4a7503da064c63f96a6dadce2</t>
  </si>
  <si>
    <t>27AKLPP9384M2Z1</t>
  </si>
  <si>
    <t>TRIKAYA RETREAT</t>
  </si>
  <si>
    <t>13/05/2025</t>
  </si>
  <si>
    <t>PNQ3-484275</t>
  </si>
  <si>
    <t>SBOB-32879</t>
  </si>
  <si>
    <t>SBOB-32880</t>
  </si>
  <si>
    <t>SBOB-32881</t>
  </si>
  <si>
    <t>SBOB-32884</t>
  </si>
  <si>
    <t>85030625237547ccac29f439051497a2830ee4a4b71f7850e4d1b4cb0393660d</t>
  </si>
  <si>
    <t>b928453d5a54fd6adbb20adee5f55deb38993e7a939b45023d1254d41dfd46f5</t>
  </si>
  <si>
    <t>27AESPG9895B1ZW</t>
  </si>
  <si>
    <t>PITAMBRA POWER</t>
  </si>
  <si>
    <t>PP/241/25-26</t>
  </si>
  <si>
    <t>PP/270/25-26</t>
  </si>
  <si>
    <t>252240001264A012</t>
  </si>
  <si>
    <t>281240001894A019</t>
  </si>
  <si>
    <t>281240001894A021</t>
  </si>
  <si>
    <t>SP/2526/2/350</t>
  </si>
  <si>
    <t>24c40c633d57643afd68bc9d1aa2861d9eac1eb9444bd640c39b340edeafaade</t>
  </si>
  <si>
    <t>05/05/2025</t>
  </si>
  <si>
    <t>SP/2526/2/390</t>
  </si>
  <si>
    <t>b910a86abe587bbbec256b4fb01acfa391610416a9080af96e293ef1703f39df</t>
  </si>
  <si>
    <t>SP/2526/2/392</t>
  </si>
  <si>
    <t>b0645b4a7c72db6df1da0eac663473f685b8d14d674d17af08df9115192cf71c</t>
  </si>
  <si>
    <t>SP/2526/2/442</t>
  </si>
  <si>
    <t>1a54ad0707afc79e32607dc7d48f1a32dd460d8a6df763e591a54c2abc0a40c0</t>
  </si>
  <si>
    <t>SP/2526/2/454</t>
  </si>
  <si>
    <t>49c43ef8055a8c84bc22e10a5f8098dc3f0cdeb4cb379216847128a64d980a8e</t>
  </si>
  <si>
    <t>SP/2526/2/496</t>
  </si>
  <si>
    <t>39fc06f48eaa6f2e97086d0bfccaefc3dc2524c95fa0f00a9a1197ff50961651</t>
  </si>
  <si>
    <t>19/05/2025</t>
  </si>
  <si>
    <t>154/2025-26</t>
  </si>
  <si>
    <t>53caac6b741232cc25bf3f5d5e895529d777d0545bfca65f485bce72befcc104</t>
  </si>
  <si>
    <t>155/2025-26</t>
  </si>
  <si>
    <t>4f7336c4a7308131d0af3f8319bf7201d5d4513fc0a22cf21916959bc6e8ffb6</t>
  </si>
  <si>
    <t>27AAACB4624J1ZS</t>
  </si>
  <si>
    <t>BOMBAY SWADESHI STORES LIMITED</t>
  </si>
  <si>
    <t>A02P2526-0001567</t>
  </si>
  <si>
    <t>c024808985033ebdaed62338a455075c5ff51d82c62a686012d8f625492fa690</t>
  </si>
  <si>
    <t>27AABCZ3741R1ZN</t>
  </si>
  <si>
    <t>Zenomeink Corporate Solutions Private Limited</t>
  </si>
  <si>
    <t>ZCS408</t>
  </si>
  <si>
    <t>115/2025-26</t>
  </si>
  <si>
    <t>116/2025-26</t>
  </si>
  <si>
    <t>117/2025-26</t>
  </si>
  <si>
    <t>142/2025-26</t>
  </si>
  <si>
    <t>PDS-25042</t>
  </si>
  <si>
    <t>272612BP05ACR378</t>
  </si>
  <si>
    <t>FY2526/KA/00637</t>
  </si>
  <si>
    <t>a8eed3c010e22021cb874e48664f06e265788281926354908fd6ef4e87a3c9f5</t>
  </si>
  <si>
    <t>SE/25-26/01</t>
  </si>
  <si>
    <t>Jun'25</t>
  </si>
  <si>
    <t>10/07/2025</t>
  </si>
  <si>
    <t>SE/25-26/02</t>
  </si>
  <si>
    <t>SE/25-26/03</t>
  </si>
  <si>
    <t>SE/25-26/04</t>
  </si>
  <si>
    <t>SE/25-26/05</t>
  </si>
  <si>
    <t>SE/25-26/06</t>
  </si>
  <si>
    <t>33AACCN6194P2ZV</t>
  </si>
  <si>
    <t>332612BP06AAY474</t>
  </si>
  <si>
    <t>11/07/2025</t>
  </si>
  <si>
    <t>ONGRID061706833</t>
  </si>
  <si>
    <t>1e5987a53244a4326ed4e71be5d5a04eff56b73f5f576772d5416bb2ae4bfc86</t>
  </si>
  <si>
    <t>ONGRID061708831</t>
  </si>
  <si>
    <t>2d0d6db2acca0feb98ec71d9a6fcd8fb05c334a9f737c195f516c4d966fe2ea4</t>
  </si>
  <si>
    <t>30/06/2025</t>
  </si>
  <si>
    <t>27ABBCS7188Q1ZD</t>
  </si>
  <si>
    <t>SMARTWORKS TECH SOLUTIONS PRIVATE LIMITED</t>
  </si>
  <si>
    <t>PUN06/2526/00017</t>
  </si>
  <si>
    <t>JUNE-2025-301</t>
  </si>
  <si>
    <t>08/07/2025</t>
  </si>
  <si>
    <t>JUNE-2025-302</t>
  </si>
  <si>
    <t>S0005689</t>
  </si>
  <si>
    <t>13/06/2025</t>
  </si>
  <si>
    <t>S0005690</t>
  </si>
  <si>
    <t>LMP01260600387</t>
  </si>
  <si>
    <t>09/07/2025</t>
  </si>
  <si>
    <t>422b9a2c1ea4283de3ef2815d733e281f9f09f8033c42f850c3ea6ff5412e031</t>
  </si>
  <si>
    <t>02/06/2025</t>
  </si>
  <si>
    <t>LMP01260600388</t>
  </si>
  <si>
    <t>450158e9bbfd10397cb2893a572d3238e621ca1fffb6e3335115a9a362ca541e</t>
  </si>
  <si>
    <t>LMP01260600389</t>
  </si>
  <si>
    <t>25e1a1d2fab0610479dd5fdd3a2aa7b37d1a6feb2243f36985a41a8ecf6d818b</t>
  </si>
  <si>
    <t>LMP01260600390</t>
  </si>
  <si>
    <t>f83ba1e61bb6f2c05f7c8ed8cf69538bba2ae1fd482e2e6b1a5c5f95c303d5ba</t>
  </si>
  <si>
    <t>PM012606/007401</t>
  </si>
  <si>
    <t>4737c86ed9d44f0d61879526b424212c9af6b15a3d644da44ad30fee0b15a498</t>
  </si>
  <si>
    <t>GNR/R/25-26/824</t>
  </si>
  <si>
    <t>76979e03eee5292cbe8e226b47f5632d891f30aafc51e8685bc8319fa8587405</t>
  </si>
  <si>
    <t>GNR/R/25-26/825</t>
  </si>
  <si>
    <t>1d030f53ae447d504e423beccdeaf3c76852aba67f3d9633baaf425d593b6d11</t>
  </si>
  <si>
    <t>GNR/R/25-26/826</t>
  </si>
  <si>
    <t>ff56aaf1266d68f15a661ee91aa17a70066910a6b2370802cbd204bb165e7d5b</t>
  </si>
  <si>
    <t>GNR/R/25-26/827</t>
  </si>
  <si>
    <t>d722ed78686106fa97b36ca28352278956d25aaa965bf72b85354b73ff4b56d4</t>
  </si>
  <si>
    <t>GNR/S/25-26/1418</t>
  </si>
  <si>
    <t>7e7d968929ac9882da94f26a2ad99c01ae6df310920b0f70833d88a0e4280523</t>
  </si>
  <si>
    <t>04/06/2025</t>
  </si>
  <si>
    <t>GNR/S/25-26/1972</t>
  </si>
  <si>
    <t>6c9524100ffc7536b18fc228d8d742dc70398f62967374a642cb4222fbb43c2c</t>
  </si>
  <si>
    <t>24/06/2025</t>
  </si>
  <si>
    <t>GNR/S/25-26/2003</t>
  </si>
  <si>
    <t>5e49d6b06eaa9c721da637093e0e8abbfd3b089aa44660ec2196543ddf7ae7a4</t>
  </si>
  <si>
    <t>25/06/2025</t>
  </si>
  <si>
    <t>PUN06/SC25/00346</t>
  </si>
  <si>
    <t>05/07/2025</t>
  </si>
  <si>
    <t>PUN06/SC25/00377</t>
  </si>
  <si>
    <t>9230a0d0d1b20a27dae2d77ef2eef7ef323c45702a051559265182c04c03261a</t>
  </si>
  <si>
    <t>23/06/2025</t>
  </si>
  <si>
    <t>2025/SER/191</t>
  </si>
  <si>
    <t>SK/1316/2526</t>
  </si>
  <si>
    <t>aaaac55bee3777cea2e7e23bdb651d9fc1392031db38878d76910207b49e76b5</t>
  </si>
  <si>
    <t>19/06/2025</t>
  </si>
  <si>
    <t>409/2025-26</t>
  </si>
  <si>
    <t>5ba28492ef575746046bf08a88f37d9080b60a963776cc4453779f296af7d6db</t>
  </si>
  <si>
    <t>17/06/2025</t>
  </si>
  <si>
    <t>410/2025-26</t>
  </si>
  <si>
    <t>c2ce69c838c7aa7ac937906c338297c57ae2de180abbc153c930dd55de057909</t>
  </si>
  <si>
    <t>411/2025-26</t>
  </si>
  <si>
    <t>7a42e5d678de0bdde083b80a1c59f0a50d6016a1d3f4035aaf4b48d419c30b7f</t>
  </si>
  <si>
    <t>424/2025-26</t>
  </si>
  <si>
    <t>c7c2371b874c9db529982607a1cce70b4006e82ec47768f0163d30d57379bf36</t>
  </si>
  <si>
    <t>425/2025-26</t>
  </si>
  <si>
    <t>8ed7e60341aff62aa51e604d3d0c68065157671c3474fc9760f6de61020dcbc5</t>
  </si>
  <si>
    <t>29AAGCC1645N1ZA</t>
  </si>
  <si>
    <t>ELECTRONICSCOMP.COM</t>
  </si>
  <si>
    <t>INV/25-26/1448</t>
  </si>
  <si>
    <t>e6948351364615ef59bebe1fc6cba82a418c465572eb787f6ba3bd0ebc8998aa</t>
  </si>
  <si>
    <t>PP00116/2025-26</t>
  </si>
  <si>
    <t>TN1252606AQ63863</t>
  </si>
  <si>
    <t>IN27/2506/09744</t>
  </si>
  <si>
    <t>MHFB260000045494</t>
  </si>
  <si>
    <t>VRSPL/25-26/0308</t>
  </si>
  <si>
    <t>TIO26HR100492529</t>
  </si>
  <si>
    <t>005/2025-2026</t>
  </si>
  <si>
    <t>IS/0000162</t>
  </si>
  <si>
    <t>B29206T250086395</t>
  </si>
  <si>
    <t>SOFT/156/25-26</t>
  </si>
  <si>
    <t>SOFT/165/25-26</t>
  </si>
  <si>
    <t>SOFT/174/25-26</t>
  </si>
  <si>
    <t>SOFT/188/25-26</t>
  </si>
  <si>
    <t>SOFT/204/25-26</t>
  </si>
  <si>
    <t>SOFT/212/25-26</t>
  </si>
  <si>
    <t>MEGSI26/20233</t>
  </si>
  <si>
    <t>29cbd2c47a3dea407961f0e641243a950a31a2261bc40b73bd6f69bd363f931c</t>
  </si>
  <si>
    <t>AIN2526000738174</t>
  </si>
  <si>
    <t>AIN2526000757896</t>
  </si>
  <si>
    <t>AIN2526000857358</t>
  </si>
  <si>
    <t>2025-26/452</t>
  </si>
  <si>
    <t>13/07/2025</t>
  </si>
  <si>
    <t>2025-26/456</t>
  </si>
  <si>
    <t>FY2526/KA/00988</t>
  </si>
  <si>
    <t>6d6da0255b1049ed1d063fd842012e575630a92470d4940935b148bac82c2829</t>
  </si>
  <si>
    <t>FY2526/KA/01110</t>
  </si>
  <si>
    <t>84d757bb5dc8e03af77595adf6268c9c2574a674de3a65a7e635f40411eb1936</t>
  </si>
  <si>
    <t>SAPV05/0055/2526</t>
  </si>
  <si>
    <t>be7832d69908ccb918b8ea6765cd48b28e792bed4f3b2c2d708319e9c0ae216e</t>
  </si>
  <si>
    <t>SAPV05/0056/2526</t>
  </si>
  <si>
    <t>885621ee73bfddcfec7f0db46a748e2620993894aeb717901830c3a814ba5717</t>
  </si>
  <si>
    <t>SAPV05/0071/2526</t>
  </si>
  <si>
    <t>cd49150176ed7feaa7c15833d42729b5b90c6c989cdddc85e3b745ead3a1ffee</t>
  </si>
  <si>
    <t>07AUDPV6130B1ZV</t>
  </si>
  <si>
    <t>MHV TECHNOLOGIES</t>
  </si>
  <si>
    <t>PNQ2-2477</t>
  </si>
  <si>
    <t>SIS/2025-26/096</t>
  </si>
  <si>
    <t>7ffe0396e136eb7636cb015d7cadc426d2825988c9af6c7d00e5fac674a63a75</t>
  </si>
  <si>
    <t>SIS/2025-26/115</t>
  </si>
  <si>
    <t>f49e9f1228f9b673005012286c084366e3a64f31f3ec15c8476642c1b1ef535e</t>
  </si>
  <si>
    <t>0008013-0625</t>
  </si>
  <si>
    <t>ROCP-2526-4223</t>
  </si>
  <si>
    <t>df2e7504c5b8743b316bfe2276e18847052081648033e215cdbdf85bd421935c</t>
  </si>
  <si>
    <t>ROCP-2526-4229</t>
  </si>
  <si>
    <t>81324e5b5327c6f4c7f332966dc786b28b9b84ad81b63a43256cc0c783f1bcc4</t>
  </si>
  <si>
    <t>HA11307</t>
  </si>
  <si>
    <t>2854461b0b1cbb876b505af22865cd85b923a9936de0c65e1ef9137f28ecd29d</t>
  </si>
  <si>
    <t>02/07/2025</t>
  </si>
  <si>
    <t>AE-INV-2526-0363</t>
  </si>
  <si>
    <t>128db79c744558578e8b9a6d154c8b52c6f08a5e4355d2df1df1ef4b5fc8a4e7</t>
  </si>
  <si>
    <t>27/06/2025</t>
  </si>
  <si>
    <t>27d5f478610ac7f3e01e67b221cf4b313d1e0ee88f1853c372dd83a35bce17a8</t>
  </si>
  <si>
    <t>f08c59898af1b1dddb714aedf5c6a9c54f62c9a37ef171e9994327ef4437759d</t>
  </si>
  <si>
    <t>daec588e943e9f7189f2135a2aa1a04425819ece959e5e31388ee2201fb310fd</t>
  </si>
  <si>
    <t>SH0038-0005046</t>
  </si>
  <si>
    <t>RAR/71/25-26</t>
  </si>
  <si>
    <t>DIGITAL ELECTRONICS LTD</t>
  </si>
  <si>
    <t>DEL/25-26/001</t>
  </si>
  <si>
    <t>DEL/25-26/002</t>
  </si>
  <si>
    <t>DEL/25-26/003</t>
  </si>
  <si>
    <t>DEL/25-26/004</t>
  </si>
  <si>
    <t>DEL/25-26/005</t>
  </si>
  <si>
    <t>DEL/25-26/006</t>
  </si>
  <si>
    <t>DEL/25-26/007</t>
  </si>
  <si>
    <t>DEL/25-26/008</t>
  </si>
  <si>
    <t>DEL/25-26/009</t>
  </si>
  <si>
    <t>DEL/25-26/010</t>
  </si>
  <si>
    <t>DEL/25-26/011</t>
  </si>
  <si>
    <t>DEL/25-26/012</t>
  </si>
  <si>
    <t>UTLLP/25-26/002</t>
  </si>
  <si>
    <t>UTLLP/25-26/003</t>
  </si>
  <si>
    <t>UTLLP/25-26/007</t>
  </si>
  <si>
    <t>UTLLP/25-26/008</t>
  </si>
  <si>
    <t>UTLLP/25-26/013</t>
  </si>
  <si>
    <t>UTLLP/25-26/014</t>
  </si>
  <si>
    <t>UTLLP/25-26/016</t>
  </si>
  <si>
    <t>UTLLP/25-26/017</t>
  </si>
  <si>
    <t>UTLLP/25-26/020</t>
  </si>
  <si>
    <t>MCSS/25-26/391</t>
  </si>
  <si>
    <t>7877558902e65b2322a827823168ef16b4cc2975e1d4cbe45d5217f4e974f021</t>
  </si>
  <si>
    <t>MCSS/25-26/392</t>
  </si>
  <si>
    <t>f40c818da29f6680906846955a8ff778cb7507dd0474a90fdda1acf9270f49cf</t>
  </si>
  <si>
    <t>27AAACV2808C1ZP</t>
  </si>
  <si>
    <t>TATA COMMUNICATIONS LIMITED</t>
  </si>
  <si>
    <t>272506C10002096</t>
  </si>
  <si>
    <t>d8670c6ea13a70685f0a7ce2ad3d92873ca6bd0d8afb24d883dfcb2c34110550</t>
  </si>
  <si>
    <t>DP511500</t>
  </si>
  <si>
    <t>bf8542b4906e02f17af2ba21e66bee712fa54b9aacd60646030dd596f5a1f3c4</t>
  </si>
  <si>
    <t>07/07/2025</t>
  </si>
  <si>
    <t>DP511501</t>
  </si>
  <si>
    <t>f8baea93cd67347f43b7352111e9325654f465449e4dc209ad7b8c87c57147c4</t>
  </si>
  <si>
    <t>DP511514</t>
  </si>
  <si>
    <t>395c7ee11b3be5e5e6299b265016b77bf6e9549a479fe7f6b02951038b26d390</t>
  </si>
  <si>
    <t>DP511515</t>
  </si>
  <si>
    <t>eea5befc70430750c1442f71f666501c47ab073441581c754952cbf2d6cc53af</t>
  </si>
  <si>
    <t>HP500459</t>
  </si>
  <si>
    <t>d11d8aa80bfc8da4ddfc1903e8e1d960858f0efb3c371d2f33853614633cc21a</t>
  </si>
  <si>
    <t>IP501127</t>
  </si>
  <si>
    <t>ddc6e1d2894776df3b3b28d37a7d21de6394b71c454e5a1ebaf1331166f506c4</t>
  </si>
  <si>
    <t>IP501128</t>
  </si>
  <si>
    <t>28628b9bbba5b8722b94d93050a8fda6a4d2e623a5d295c2991c759b1f418169</t>
  </si>
  <si>
    <t>IP501129</t>
  </si>
  <si>
    <t>61da4c93dcc5575e244ac92c5fecf19d3c7c2076520cd11e6936dee391d0611d</t>
  </si>
  <si>
    <t>IP501130</t>
  </si>
  <si>
    <t>6a3b89cc98e69e77069c0659906688d8c80ea341460386d1b7be79e5669de3ac</t>
  </si>
  <si>
    <t>INV/25-26/052</t>
  </si>
  <si>
    <t>INV/25-26/060</t>
  </si>
  <si>
    <t>INV/25-26/104</t>
  </si>
  <si>
    <t>INV/25-26/158</t>
  </si>
  <si>
    <t>JUNE-2025-303</t>
  </si>
  <si>
    <t>JUNE-2025-304</t>
  </si>
  <si>
    <t>SRAJ/2025/00653</t>
  </si>
  <si>
    <t>cec6a5bd72d3f7e0607a04ac9f3482ddd16cdaeb789491159c51a537d72ba977</t>
  </si>
  <si>
    <t>07AQMPT7118E1ZK</t>
  </si>
  <si>
    <t>Oasis Enterprises</t>
  </si>
  <si>
    <t>DEX3-1809</t>
  </si>
  <si>
    <t>Feb'25</t>
  </si>
  <si>
    <t>21/06/2025</t>
  </si>
  <si>
    <t>PP/468/25-26</t>
  </si>
  <si>
    <t>AMD2-1001299</t>
  </si>
  <si>
    <t>MHI1406516521618</t>
  </si>
  <si>
    <t>MH1252606BF55664</t>
  </si>
  <si>
    <t>MH1252606BF70466</t>
  </si>
  <si>
    <t>PP/2526/2/188</t>
  </si>
  <si>
    <t>c25e781153e3bc2746e6dcf75ad20702df8f28536e7900a9084dc9167137e03c</t>
  </si>
  <si>
    <t>PP/2526/2/190</t>
  </si>
  <si>
    <t>b414c2b59cede99fa8fc59a7ed913559a1c70c3a8d805d3ba7731ae882948728</t>
  </si>
  <si>
    <t>PP/2526/2/192</t>
  </si>
  <si>
    <t>e152d7732e19fe425cd966ce3816d6ef656aba1b192a5c1550a38108202e8eeb</t>
  </si>
  <si>
    <t>PP/2526/2/261</t>
  </si>
  <si>
    <t>9990217fbd7bd74cd3e3de48994bc75d370d2bcdbfd7fe5058d62e4bb99b9dce</t>
  </si>
  <si>
    <t>SP/2526/2/627</t>
  </si>
  <si>
    <t>4e879d919851da10dee1d93b8dfd61efdfb4f50b703909d5a959dd67b1e9c9e0</t>
  </si>
  <si>
    <t>03/06/2025</t>
  </si>
  <si>
    <t>SP/2526/2/642</t>
  </si>
  <si>
    <t>c03f238bfdc3fbb62d28eaf201c4994f16ab25ad23adfe6ae92e43cd2db1ad88</t>
  </si>
  <si>
    <t>SP/2526/2/721</t>
  </si>
  <si>
    <t>0fb874c8c40fc711372d94282d067963e441914c2b045a47374edc7eef213eb1</t>
  </si>
  <si>
    <t>12/06/2025</t>
  </si>
  <si>
    <t>SP/2526/2/771</t>
  </si>
  <si>
    <t>a8281db75d6fef68dc925bb955b0f7ff4fee81ee75fe6211955abe6e565df65d</t>
  </si>
  <si>
    <t>16/06/2025</t>
  </si>
  <si>
    <t>SP/2526/2/819</t>
  </si>
  <si>
    <t>7badf8ec280b4da4e4bde5b541cf3fd45910a93581f02575a0619833a4ac7275</t>
  </si>
  <si>
    <t>20/06/2025</t>
  </si>
  <si>
    <t>SP/2526/2/896</t>
  </si>
  <si>
    <t>a158edcd255f7df1cdcdb5b9589e2ad218c9efbce59407f8306a71043b8abae3</t>
  </si>
  <si>
    <t>252240001264A014</t>
  </si>
  <si>
    <t>252240001264A017</t>
  </si>
  <si>
    <t>281240001894A022</t>
  </si>
  <si>
    <t>281240001894A026</t>
  </si>
  <si>
    <t>281240001894I025</t>
  </si>
  <si>
    <t>TIO26HR100521068</t>
  </si>
  <si>
    <t>Jul'25</t>
  </si>
  <si>
    <t>TIO26HR100675307</t>
  </si>
  <si>
    <t>LMP01260700524</t>
  </si>
  <si>
    <t>b4b75d3fa568023ad353e22c731e19873612a7f64b3785a56b64e34684f6034d</t>
  </si>
  <si>
    <t>01/07/2025</t>
  </si>
  <si>
    <t>LMP01260700525</t>
  </si>
  <si>
    <t>d98551edfe0aff5c4c51db0017336d678fec7067329308f0586786be1ed19da8</t>
  </si>
  <si>
    <t>LMP01260700526</t>
  </si>
  <si>
    <t>0fe10d75c38be6b620ae6d05d88a699d61bc6fb57e9e4629bb2a7c9e1a85290f</t>
  </si>
  <si>
    <t>LMP01260700527</t>
  </si>
  <si>
    <t>ef4f1338e349f6297e9a5fcc078a6befd749c63fa4322a68144007da8b49e7c9</t>
  </si>
  <si>
    <t>PM012607/010472</t>
  </si>
  <si>
    <t>287b47b02ea92a30c17cf6b704f72ab4e509f1c179c5f98faf1ec36c5f97f729</t>
  </si>
  <si>
    <t>PM012607/010473</t>
  </si>
  <si>
    <t>f2b7c9ae31582f25abb50efd1775b23b1022bfeeba87006a8d2967fdba7435c1</t>
  </si>
  <si>
    <t>PM012607/010474</t>
  </si>
  <si>
    <t>8b66a3d4c7d9df5ab6f181d720ae777cb1371d468fd699fc0507f9721aa64345</t>
  </si>
  <si>
    <t>PM012607/010475</t>
  </si>
  <si>
    <t>e234876b0df7ee445211c19d5ba3971df8870d74b3ec04ed18c97b47286e326d</t>
  </si>
  <si>
    <t>MHI1407518894193</t>
  </si>
  <si>
    <t>PDS-25090</t>
  </si>
  <si>
    <t>09/08/2025</t>
  </si>
  <si>
    <t>da3b008538ed43620ef14360b8470fbfc3595f98e529f171e0fd6420cbde9e07</t>
  </si>
  <si>
    <t>PDS-25099</t>
  </si>
  <si>
    <t>3dc4287e317fac7d9be8a6a84bb0a76b89bb3d15f8be1f808c8ad9b4488a33e7</t>
  </si>
  <si>
    <t>29ABECS9580P1Z8</t>
  </si>
  <si>
    <t>SNV AVIATION PRIVATE LIMITED</t>
  </si>
  <si>
    <t>291WD92NK0725001</t>
  </si>
  <si>
    <t>SK/1436/2526</t>
  </si>
  <si>
    <t>348f58bd74b8403c4c0381afdd0ac3efb816d71249aeb9c0cb230c803b79bc0a</t>
  </si>
  <si>
    <t>15/07/2025</t>
  </si>
  <si>
    <t>SK/1437/2526</t>
  </si>
  <si>
    <t>11c79c83010ba0b5cdf73353c8be61c65b88c5329986b695a18372d1fb076001</t>
  </si>
  <si>
    <t>GNR/R/25-26/1316</t>
  </si>
  <si>
    <t>31af048fdcbb43c4beb789ea2379e342b7d1b12a723f56844cb38a766985252e</t>
  </si>
  <si>
    <t>GNR/R/25-26/1317</t>
  </si>
  <si>
    <t>6f2f19452be68ba1cae1c579848de5916a14492a157da42f0830693b20024e11</t>
  </si>
  <si>
    <t>GNR/R/25-26/1318</t>
  </si>
  <si>
    <t>5b0eac6360a4decac3fd25bf947c1f276e56369b2b2f79224b93b54aee9146ad</t>
  </si>
  <si>
    <t>GNR/R/25-26/1319</t>
  </si>
  <si>
    <t>f17bfa876b357519d1196499ac28637f49977460d68e96941ba43b6709b31c0b</t>
  </si>
  <si>
    <t>PVIPL/25-26/0325</t>
  </si>
  <si>
    <t>4349321e331678ca02a668ba5518837a4eb167c3c2e0d8581cc741a9ff931cc0</t>
  </si>
  <si>
    <t>26/07/2025</t>
  </si>
  <si>
    <t>27AAACR8741G1Z9</t>
  </si>
  <si>
    <t>RENU ELECTRONICS PVT LTD</t>
  </si>
  <si>
    <t>7087968e29019388b11f5a7aad9c207beccf683fedeaf209dd41576e8490c6cf</t>
  </si>
  <si>
    <t>27ADMPJ9393G1ZY</t>
  </si>
  <si>
    <t>MOLOCH ENTERPRISES , MOLOCH DESIGNS</t>
  </si>
  <si>
    <t>ME/25-26/007</t>
  </si>
  <si>
    <t>02/08/2025</t>
  </si>
  <si>
    <t>LXBOM250705153</t>
  </si>
  <si>
    <t>VRSPL/25-26/0416</t>
  </si>
  <si>
    <t>07/08/2025</t>
  </si>
  <si>
    <t>007/2025-2026</t>
  </si>
  <si>
    <t>B1MH2526/002845</t>
  </si>
  <si>
    <t>B1MH2526/002911</t>
  </si>
  <si>
    <t>B1MH2526/002953</t>
  </si>
  <si>
    <t>B1MH2526/002954</t>
  </si>
  <si>
    <t>B2MH2526/000994</t>
  </si>
  <si>
    <t>B2MH2526/000995</t>
  </si>
  <si>
    <t>B2MH2526/000996</t>
  </si>
  <si>
    <t>B2MH2526/000997</t>
  </si>
  <si>
    <t>B2MH2526/000998</t>
  </si>
  <si>
    <t>B2MH2526/000999</t>
  </si>
  <si>
    <t>BOM-C-263165</t>
  </si>
  <si>
    <t>8c8644e6007cc1c20474c2b301830040d618d88e34987663dfed079d9afaccdc</t>
  </si>
  <si>
    <t>29/07/2025</t>
  </si>
  <si>
    <t>27AAACD4092N2ZB</t>
  </si>
  <si>
    <t>DELTA AIR LINES INC</t>
  </si>
  <si>
    <t>IN27/2507/03834</t>
  </si>
  <si>
    <t>IS/0000197</t>
  </si>
  <si>
    <t>IS/0000215</t>
  </si>
  <si>
    <t>IS/0000220</t>
  </si>
  <si>
    <t>MS/0000168</t>
  </si>
  <si>
    <t>RAR/84/25-26</t>
  </si>
  <si>
    <t>RAR/97/25-26</t>
  </si>
  <si>
    <t>TS1252607AO99650</t>
  </si>
  <si>
    <t>10/08/2025</t>
  </si>
  <si>
    <t>ONGRID061712225</t>
  </si>
  <si>
    <t>8505e83136a6595081418e6a7e07b437b9ff7200e0fcfabe9b4eba4e089ae758</t>
  </si>
  <si>
    <t>01/08/2025</t>
  </si>
  <si>
    <t>497/2025-26</t>
  </si>
  <si>
    <t>af52b1920c88647824bd8584b9e2b73c383111e2ba8c3b507ec5d8302053c77f</t>
  </si>
  <si>
    <t>498/2025-26</t>
  </si>
  <si>
    <t>291b9d7cc8ca1c539a1037f971f793b33f1688f3d011054d0b9248c9a11d936e</t>
  </si>
  <si>
    <t>499/2025-26</t>
  </si>
  <si>
    <t>71c5922f20f3954cf15bcf14e5bfa9ddbf398b5c07cbc24ccdfed9e253377bec</t>
  </si>
  <si>
    <t>T0S1066091202507</t>
  </si>
  <si>
    <t>T0S8711878202507</t>
  </si>
  <si>
    <t>TS85348778202507</t>
  </si>
  <si>
    <t>SOFT/236/25-26</t>
  </si>
  <si>
    <t>SOFT/255/25-26</t>
  </si>
  <si>
    <t>SOFT/257/25-26</t>
  </si>
  <si>
    <t>SOFT/268/25-26</t>
  </si>
  <si>
    <t>SOFT/296/25-26</t>
  </si>
  <si>
    <t>SOFT/298/25-26</t>
  </si>
  <si>
    <t>07ABQPA0880R1Z4</t>
  </si>
  <si>
    <t>PSV Retail</t>
  </si>
  <si>
    <t>DEX8-404</t>
  </si>
  <si>
    <t>82d13f13365537f0cb764fab3da98e87b0613c344e514fd814826d9fb75a9c1e</t>
  </si>
  <si>
    <t>K06613-0008</t>
  </si>
  <si>
    <t>cc9de986684082cad04b89b94b46c2b893527a317a386fd5a89743b9b5b4917d</t>
  </si>
  <si>
    <t>14/07/2025</t>
  </si>
  <si>
    <t>969795426ee29ae2ae4654627385f3cb395a475f77dca7833eadbdf7a33d0a17</t>
  </si>
  <si>
    <t>SRAJ/2025/01223</t>
  </si>
  <si>
    <t>5af28f90d13d11932209134134576ea60d543900ce5243f8c6769476ffe82dcc</t>
  </si>
  <si>
    <t>252240001264A018</t>
  </si>
  <si>
    <t>281240001894A027</t>
  </si>
  <si>
    <t>281240001894A028</t>
  </si>
  <si>
    <t>281240001894A030</t>
  </si>
  <si>
    <t>SAPV06/0049/2526</t>
  </si>
  <si>
    <t>4ee8b6bb5ce83fdd727c5ef84dc2ac71143c1aaf3d05588ff3eb9b92ec0beb5f</t>
  </si>
  <si>
    <t>SAPV06/0070/2526</t>
  </si>
  <si>
    <t>ef5e50fe9cce2242a3a5479c1ebba6e9ee5da43318590a5ac3e810b3292f6c11</t>
  </si>
  <si>
    <t>MEGSI26/20309</t>
  </si>
  <si>
    <t>MGSI2526/31174</t>
  </si>
  <si>
    <t>19e6854a06cc60657351d2299064d4146783adbe7556ae006c45cd5c292a35af</t>
  </si>
  <si>
    <t>23/07/2025</t>
  </si>
  <si>
    <t>MGSI2526/31175</t>
  </si>
  <si>
    <t>c2a2fd38c374405fb06b3c6cbc0e4ad92eff8a4b4d94ebfe0798e7057915d534</t>
  </si>
  <si>
    <t>BOM5-1733824</t>
  </si>
  <si>
    <t>BOM7-962313</t>
  </si>
  <si>
    <t>PNQ3-1006778</t>
  </si>
  <si>
    <t>PNQ3-830099</t>
  </si>
  <si>
    <t>PNQ3-958342</t>
  </si>
  <si>
    <t>161/2025-26</t>
  </si>
  <si>
    <t>162/2025-26</t>
  </si>
  <si>
    <t>AIN2526001121104</t>
  </si>
  <si>
    <t>AIN2526001146471</t>
  </si>
  <si>
    <t>AIN2526001215268</t>
  </si>
  <si>
    <t>IN27/2507/13496</t>
  </si>
  <si>
    <t>2025-26/460</t>
  </si>
  <si>
    <t>FY2526/KA/01412</t>
  </si>
  <si>
    <t>33aa6d39efaabb598b16cd8a7c3252526f7323b1736bbca0f5b8be52cccdd339</t>
  </si>
  <si>
    <t>18/07/2025</t>
  </si>
  <si>
    <t>272612BP07ADV424</t>
  </si>
  <si>
    <t>JULY-2025-301</t>
  </si>
  <si>
    <t>06/08/2025</t>
  </si>
  <si>
    <t>JULY-2025-302</t>
  </si>
  <si>
    <t>22AAGFF9311H1ZP</t>
  </si>
  <si>
    <t>FUTURE WORKS</t>
  </si>
  <si>
    <t>IN-4799</t>
  </si>
  <si>
    <t>2526CI0000192377</t>
  </si>
  <si>
    <t>83cb308129be08955d9995a9ba77d20a4c0d9abbd53255b264645c4ca4b0c550</t>
  </si>
  <si>
    <t>2526CI0000199107</t>
  </si>
  <si>
    <t>ROCP-2526-6122</t>
  </si>
  <si>
    <t>212721474b1086f92c2666a9e38af3bca5ddcc9d1246c7b0e56573fae14fc2a1</t>
  </si>
  <si>
    <t>04/07/2025</t>
  </si>
  <si>
    <t>AIR INDIA CHARTERS</t>
  </si>
  <si>
    <t>IPNQ250700005335</t>
  </si>
  <si>
    <t>PUN06/SC25/00463</t>
  </si>
  <si>
    <t>PUN06/SC25/00498</t>
  </si>
  <si>
    <t>11edfa76c4d80eea677e0a26de48f7f0970b9df98c11263e4db562ba0d3c892c</t>
  </si>
  <si>
    <t>INV2526/124531</t>
  </si>
  <si>
    <t>996587e770ac76cdb094b7eb51fe3993a0a7b4e88f66579a97fb0a3dd36d1716</t>
  </si>
  <si>
    <t>INV2526/127088</t>
  </si>
  <si>
    <t>999411ddad4cb7b4c5363724e934bfa986598f5df1c7099938edb6426c63bb8f</t>
  </si>
  <si>
    <t>INV2526/140988</t>
  </si>
  <si>
    <t>358ecc2017aa8e5e90f076b782850be114c87cf21595581fe29e3e4bd00dac43</t>
  </si>
  <si>
    <t>22/07/2025</t>
  </si>
  <si>
    <t>INV2526/144199</t>
  </si>
  <si>
    <t>8176c2eba5634a65a3d007d0f923445fea5d02ea7ce52be75a602cb2ff0798ef</t>
  </si>
  <si>
    <t>53d2a2ba0cab9ef202b9133790943570f9b0e60f822caf1e39a48dfb10668057</t>
  </si>
  <si>
    <t>3333ae7e5e38ffc0bae2cf5756c4bd4a0e8157d70e711138b4c5998bd88a5532</t>
  </si>
  <si>
    <t>1e26962637501457c2fb9e33f61d6140b72513feb6d71bfd9c9133277e142f12</t>
  </si>
  <si>
    <t>16/07/2025</t>
  </si>
  <si>
    <t>PP/2526/2/300</t>
  </si>
  <si>
    <t>23217b5cf6beba888d6fefd66e16124156dd6e84aad377bcce48271b4ca94fea</t>
  </si>
  <si>
    <t>PP/2526/2/349</t>
  </si>
  <si>
    <t>e30cf7129a4cec0cda544aa08e1419c7d2255caeb36a07417b6fc6e064a2c9e8</t>
  </si>
  <si>
    <t>SP/2526/2/1073</t>
  </si>
  <si>
    <t>5d2fa055d46eb5effa4e4447b47af7a6ee7953fb1f45954bfa9c5286df84b888</t>
  </si>
  <si>
    <t>17/07/2025</t>
  </si>
  <si>
    <t>SP/2526/2/1125</t>
  </si>
  <si>
    <t>dcb0108df9970e3049b804fac17422a48bcad125f70f1f12152d43c1719af4ed</t>
  </si>
  <si>
    <t>SP/2526/2/1217</t>
  </si>
  <si>
    <t>b4fd6e8de3353036a6be2c4d33282a40786dbead90bcb47eeb6c192623568b39</t>
  </si>
  <si>
    <t>31/07/2025</t>
  </si>
  <si>
    <t>SP/2526/2/961</t>
  </si>
  <si>
    <t>467ccb6c49db60ebf53eb935888f8ef409b66952810f2924bca223ae8b2e8e20</t>
  </si>
  <si>
    <t>DP512349</t>
  </si>
  <si>
    <t>075db9f47f951461f1b5a823ce921ea82f9e9b5148e747a7fdb4b5c0b3dc34c6</t>
  </si>
  <si>
    <t>25/07/2025</t>
  </si>
  <si>
    <t>DP512573</t>
  </si>
  <si>
    <t>875b51c339db3e6fdbac54301b07d8d6a8b6df927a31c03e245a083419e506ce</t>
  </si>
  <si>
    <t>DP512574</t>
  </si>
  <si>
    <t>e2de57c9de400412b56850b886f88ef458329f4e95c3b18ba9b7d2f4c01b6e1e</t>
  </si>
  <si>
    <t>DP512575</t>
  </si>
  <si>
    <t>06e350fd0021f384a832090d5a9807ab664355526ce47375947114501036e00c</t>
  </si>
  <si>
    <t>DP512576</t>
  </si>
  <si>
    <t>a1fea4da0bf795d80726e19b3b55e6f54cb667c8b0493fac2c796810f9057994</t>
  </si>
  <si>
    <t>HP500512</t>
  </si>
  <si>
    <t>9171fe26fb021ee6c1c123cef3b50e2961ccc9faf98adcaa34a82c2d404bd44b</t>
  </si>
  <si>
    <t>HP500513</t>
  </si>
  <si>
    <t>b1a1d7a73f10698f9daceb51f232fb207890bcae7943cb579384f54fa090ab6c</t>
  </si>
  <si>
    <t>HP500645</t>
  </si>
  <si>
    <t>fe562e36ff98a92a9cb36ada5a812a63c5b043cfc843f018bfafeb83777685d1</t>
  </si>
  <si>
    <t>IP501479</t>
  </si>
  <si>
    <t>4132895e954c1744c2670a2e81a82aa070e10e0dc0a4c5d805b1813cdc9eb9ef</t>
  </si>
  <si>
    <t>MP501661</t>
  </si>
  <si>
    <t>b0ebe9fe13cefe130f6254f31780e77694ea7d639426c29b3d4316213c476518</t>
  </si>
  <si>
    <t>MCSS/25-26/645</t>
  </si>
  <si>
    <t>da06c8e0a5bf7e93b4e34960c94972009b029ea0262709450772a13d2a2ee58c</t>
  </si>
  <si>
    <t>MCSS/25-26/646</t>
  </si>
  <si>
    <t>25e59c561e38ec8baf8f46f85ff2e57e60b6e553c0f530c54327d61d847cbea7</t>
  </si>
  <si>
    <t>SH0038-0010925</t>
  </si>
  <si>
    <t>JULY-2025-303</t>
  </si>
  <si>
    <t>JULY-2025-304</t>
  </si>
  <si>
    <t>CN</t>
  </si>
  <si>
    <t>CN-93</t>
  </si>
  <si>
    <t>1/25-26</t>
  </si>
  <si>
    <t>21946f16f9a3c3fab3aad48a3ec3588f139c27201b9684849dec41d44d6678b9</t>
  </si>
  <si>
    <t>272622BP04ABY254</t>
  </si>
  <si>
    <t>Debit Note</t>
  </si>
  <si>
    <t>CN-FY24/25-00007</t>
  </si>
  <si>
    <t>ea81aa2ce2b6b060e54fe1461521650c9a45ea79cbbbfb34f5103b44a9088569</t>
  </si>
  <si>
    <t>CN-FY24/25-00043</t>
  </si>
  <si>
    <t>cf250f5b34c009cc22c2094442946ffc1f265edcc7e65ef0a70eb1fadbede183</t>
  </si>
  <si>
    <t>CN-FY24/25-00044</t>
  </si>
  <si>
    <t>5529d3267bb4978174a68c4c309592ce01b582cd256e8f2ed06f4d6e59460c6a</t>
  </si>
  <si>
    <t>CN-FY24/25-00192</t>
  </si>
  <si>
    <t>75c1b9eac53945922574cd0ec703dc2f10a45f4ab84394b715a17d6e37fcd30e</t>
  </si>
  <si>
    <t>BOM7-C-16</t>
  </si>
  <si>
    <t>252240001264D007</t>
  </si>
  <si>
    <t>252240001264D009</t>
  </si>
  <si>
    <t>281240001894A003</t>
  </si>
  <si>
    <t>281240001894D013</t>
  </si>
  <si>
    <t>281240001894D014</t>
  </si>
  <si>
    <t>281240001894D016</t>
  </si>
  <si>
    <t>MH2252605AB57043</t>
  </si>
  <si>
    <t>MH2252605AC59019</t>
  </si>
  <si>
    <t>0b3a81cf90e556b6988f36b2618b9c44fd39033a4f4d8d6849a289e9e03ba92c</t>
  </si>
  <si>
    <t>CR272505G101675</t>
  </si>
  <si>
    <t>f7d86fa21bb0e57a72b5e3c620780d7d0d23053c5ae670e8cf4adb1cb47c87b7</t>
  </si>
  <si>
    <t>252240001264D013</t>
  </si>
  <si>
    <t>281240001894D020</t>
  </si>
  <si>
    <t>TS2252605AA61768</t>
  </si>
  <si>
    <t>CN-01243</t>
  </si>
  <si>
    <t>d205f126b9a8899dc31d66ab619ce12754e7fcb27ad9a5f427631a465dff074f</t>
  </si>
  <si>
    <t>IR/0000014</t>
  </si>
  <si>
    <t>4/2025-26</t>
  </si>
  <si>
    <t>31401d60bc1016b2022362f20997b5e250e0cf62f86aa9a081799d1d120ece37</t>
  </si>
  <si>
    <t>5/2025-26</t>
  </si>
  <si>
    <t>1f846ca7fa71b52c9183b52d8003a013e848913ea802244c721b8417367574ac</t>
  </si>
  <si>
    <t>6/2025-26</t>
  </si>
  <si>
    <t>0acbcc115a3ef61c5f22a51910b7ea521f9a06c05dd1d4ec853075352557c888</t>
  </si>
  <si>
    <t>CR272506C101784</t>
  </si>
  <si>
    <t>c5e177e67f01fe300a87e3aa0f090d1d570a1eadc51ccfde9b7d548f947715e3</t>
  </si>
  <si>
    <t>CR272506C101785</t>
  </si>
  <si>
    <t>5fc49cfaab50622bf25343b911c9b463a71d53ee5d00df73c5aeef71d4e1048a</t>
  </si>
  <si>
    <t>SAPU2CR0006/2526</t>
  </si>
  <si>
    <t>2231ea6673a9f9821ce7c64d147c4bac746e70e1996382f3443e5e69fd6ad38e</t>
  </si>
  <si>
    <t>18/06/2025</t>
  </si>
  <si>
    <t>252240001264D015</t>
  </si>
  <si>
    <t>252240001264D016</t>
  </si>
  <si>
    <t>281240001894D023</t>
  </si>
  <si>
    <t>281240001894D024</t>
  </si>
  <si>
    <t>252240001264D019</t>
  </si>
  <si>
    <t>281240001894D029</t>
  </si>
  <si>
    <t>CN009/2025-26</t>
  </si>
  <si>
    <t>CN010/2025-26</t>
  </si>
  <si>
    <t>PNQ3-C-94396</t>
  </si>
  <si>
    <t>DP515913</t>
  </si>
  <si>
    <t>Aug'25</t>
  </si>
  <si>
    <t>798d24254444acb2c9bc4b05f4caea8b27ddbf09e7af7561a6f34bc914eb0300</t>
  </si>
  <si>
    <t>27/08/2025</t>
  </si>
  <si>
    <t>DP517684</t>
  </si>
  <si>
    <t>DP517845</t>
  </si>
  <si>
    <t>DP517926</t>
  </si>
  <si>
    <t>DP518416</t>
  </si>
  <si>
    <t>baf0cdfb1a05c37054b02811ff41b9ff94f139141a42504a3eb0551683261049</t>
  </si>
  <si>
    <t>06/09/2025</t>
  </si>
  <si>
    <t>DP518417</t>
  </si>
  <si>
    <t>498e32b2280e3b562b10fbc6ac1a0e3234f374f3fa3b881236bcb179c866412e</t>
  </si>
  <si>
    <t>DP518581</t>
  </si>
  <si>
    <t>faf17d379820830aba165af25d351f66152a6cae5ce4f2654cc360ed0971f07b</t>
  </si>
  <si>
    <t>DP518582</t>
  </si>
  <si>
    <t>a0a6aba445e14be3cecfe3e4c4258abeac971440b58973d56cdd50f104879880</t>
  </si>
  <si>
    <t>HP500718</t>
  </si>
  <si>
    <t>3753bda8c41e0e82c89ee08b26688907e0036876ad5beb19f8eaa72407de0d41</t>
  </si>
  <si>
    <t>01/09/2025</t>
  </si>
  <si>
    <t>HP500758</t>
  </si>
  <si>
    <t>HP500800</t>
  </si>
  <si>
    <t>c1e89257e667f18e61c8f1578c342f3022752f6888f9b9e44dda146107d59b5e</t>
  </si>
  <si>
    <t>IP501625</t>
  </si>
  <si>
    <t>79d6784eea75d12ec3e1d8384de85308a6f3ca4fd979e161fd150c58e125b9a1</t>
  </si>
  <si>
    <t>IP501626</t>
  </si>
  <si>
    <t>73cf138ecb350c12951430fb9c9fc4f044ffb1bb359e407382d75c4bfb8bee46</t>
  </si>
  <si>
    <t>IP501984</t>
  </si>
  <si>
    <t>596b82e2613c2127e0a1b6c327f7e339df83da7a6b0e71251dc3837d84735f5e</t>
  </si>
  <si>
    <t>GNR/R/25-26/1733</t>
  </si>
  <si>
    <t>b703e2b580c45230877103b6f824f7e8e4f6fa952af49a9293b0bf78f8f0ae7e</t>
  </si>
  <si>
    <t>GNR/R/25-26/1734</t>
  </si>
  <si>
    <t>8b596ae119c7779e2187c4322151cb19c791b27fd514afc0ad30684b2efe4621</t>
  </si>
  <si>
    <t>GNR/R/25-26/1735</t>
  </si>
  <si>
    <t>97d171d064b719900024f85da2ea988e115007404054e0300e4a3fd674ed6d43</t>
  </si>
  <si>
    <t>GNR/R/25-26/1736</t>
  </si>
  <si>
    <t>067973d41e69eae308b051a6e10c27f7539a925a06192dd6a2941d5bb437e7ee</t>
  </si>
  <si>
    <t>GNR/S/25-26/3448</t>
  </si>
  <si>
    <t>65fd991a114ee4a1451e22801fe446163f0dd806f0412b9ef42f5d07566f39e4</t>
  </si>
  <si>
    <t>12/08/2025</t>
  </si>
  <si>
    <t>GNR/S/25-26/3449</t>
  </si>
  <si>
    <t>c989ee38ee4225073e7c6a0e881d3ed7f49745f78d2b94c33456828cba765101</t>
  </si>
  <si>
    <t>f7736ae999376a9051fffcc718999d5421c2dc3dc5ead8354faa132a97bc735f</t>
  </si>
  <si>
    <t>d949ba443593cd06bf5f606fc10cb7539eb0c26e589490b53b395e4692676afc</t>
  </si>
  <si>
    <t>PVIPL/25-26/0394</t>
  </si>
  <si>
    <t>432f07db10483fe0408ca87aee350df5cf38a6050bcfe806b2fa13571a9ef4a6</t>
  </si>
  <si>
    <t>21/08/2025</t>
  </si>
  <si>
    <t>SK/1546/2526</t>
  </si>
  <si>
    <t>8e550e85b2730349b717a3901e36ba10c7680a58f91b0777e59a404d4ac2bcbd</t>
  </si>
  <si>
    <t>AUG-2025-303</t>
  </si>
  <si>
    <t>AUG-2025-304</t>
  </si>
  <si>
    <t>272612BP08AFL673</t>
  </si>
  <si>
    <t>TIO26HR100868275</t>
  </si>
  <si>
    <t>MHI1408521392032</t>
  </si>
  <si>
    <t>TS1252608AW39211</t>
  </si>
  <si>
    <t>TS1252608AX54204</t>
  </si>
  <si>
    <t>ONGRID061715476</t>
  </si>
  <si>
    <t>FY2526/KA/01832</t>
  </si>
  <si>
    <t>5e5d5d75cda0362a357485704d2bb1c9c10d072a7575e23c221ee09495a6933e</t>
  </si>
  <si>
    <t>20/08/2025</t>
  </si>
  <si>
    <t>36AABCA0522B1ZL</t>
  </si>
  <si>
    <t>AIX</t>
  </si>
  <si>
    <t>IHYD250800060651</t>
  </si>
  <si>
    <t>191/2025-26</t>
  </si>
  <si>
    <t>10/09/2025</t>
  </si>
  <si>
    <t>192/2025-26</t>
  </si>
  <si>
    <t>193/2025-26</t>
  </si>
  <si>
    <t>VRSPL/25-26/0496</t>
  </si>
  <si>
    <t>541bb8a95c065fa44bc566649534dde8d7bfd8225127b8e3921b8a3bcaa89446</t>
  </si>
  <si>
    <t>30/08/2025</t>
  </si>
  <si>
    <t>VRSPL/25-26/0521</t>
  </si>
  <si>
    <t>09AAACI1838D1ZU</t>
  </si>
  <si>
    <t>M/S INFO EDGE INDIA LTD</t>
  </si>
  <si>
    <t>NK09I0826/010440</t>
  </si>
  <si>
    <t>7c5380a00f5c3136982f540017e3e6f8a601faca0f0daf0b4b28493f68fc6776</t>
  </si>
  <si>
    <t>SAPV07/0064/2526</t>
  </si>
  <si>
    <t>66674eed68f381b5eda4a13400592162b64ea083727af9056d1b7170261dffe4</t>
  </si>
  <si>
    <t>SAPV07/0065/2526</t>
  </si>
  <si>
    <t>3a10a09223f36713d2e27932ddc8c8b8e8b2cada08b76297b81e07b86df95570</t>
  </si>
  <si>
    <t>36AAAJT0025A1ZS</t>
  </si>
  <si>
    <t>Thai Airways International Public Company Limited</t>
  </si>
  <si>
    <t>36P2508IV000051</t>
  </si>
  <si>
    <t>27CIXPS6802B1ZV</t>
  </si>
  <si>
    <t>SAP HYGIENE SERVICES</t>
  </si>
  <si>
    <t>SAP/25-26/52</t>
  </si>
  <si>
    <t>LMP01260800654</t>
  </si>
  <si>
    <t>668ce4919242b49435e8b7fb5b931614eda724f7c6a38c796deb409c0ba222dd</t>
  </si>
  <si>
    <t>LMP01260800655</t>
  </si>
  <si>
    <t>1d04b568641379c00f21f1ca50d5e87ac03e0f40d0863fe15f429eb6bd76953d</t>
  </si>
  <si>
    <t>LMP01260800656</t>
  </si>
  <si>
    <t>a67cfdc07f6bb07017fbdd07003def01925789abded76205e1fe51be442c550c</t>
  </si>
  <si>
    <t>LMP01260800657</t>
  </si>
  <si>
    <t>9061a98b97598b8b3fd145a2548e70116df8293f241d0b305469103e42141083</t>
  </si>
  <si>
    <t>PM012608/013696</t>
  </si>
  <si>
    <t>230f4ce4e9743f28f5f0bc60066e33a671795424a1b4158e01014b249246a09c</t>
  </si>
  <si>
    <t>05/08/2025</t>
  </si>
  <si>
    <t>PM012608/013697</t>
  </si>
  <si>
    <t>f0e58a8964ac09e5418d8a3680ff5e750001f1f605ca6b0445ca3eea3e2e8ff8</t>
  </si>
  <si>
    <t>PM012608/013699</t>
  </si>
  <si>
    <t>154dcbe9d4b768afcefe81940940aabe80487367b26e825d554d36fb6cf9094c</t>
  </si>
  <si>
    <t>PM012608/013700</t>
  </si>
  <si>
    <t>191e6809f92adde16782337cae1699f6e74205305d4b0451212ad538980c56fc</t>
  </si>
  <si>
    <t>27AVEPS1013Q2Z9</t>
  </si>
  <si>
    <t>Lazada</t>
  </si>
  <si>
    <t>IN-11202</t>
  </si>
  <si>
    <t>19/08/2025</t>
  </si>
  <si>
    <t>92b718d6689253bcb47f375aa925c9c5f61f4a40e7bb862a6aebd671ce355270</t>
  </si>
  <si>
    <t>28/08/2025</t>
  </si>
  <si>
    <t>663/2025-26</t>
  </si>
  <si>
    <t>17d0058050d77edfad56bf233801e6fb728611a5fad8dca048eef6d46bddef87</t>
  </si>
  <si>
    <t>18/08/2025</t>
  </si>
  <si>
    <t>664/2025-26</t>
  </si>
  <si>
    <t>1c421f8e2acd69eb2ac35ca48a9dfc605368458ca490bc86fe563072f21e6496</t>
  </si>
  <si>
    <t>IN27/2508/04828</t>
  </si>
  <si>
    <t>29AADCV4254H1Z4</t>
  </si>
  <si>
    <t>ETRADE MARKETING PRIVATE LIMITED</t>
  </si>
  <si>
    <t>FZZW-6375</t>
  </si>
  <si>
    <t>bceb4bb1d23028ea24933724648971fbf4e13309e4ce58f9511031f6be69e95c</t>
  </si>
  <si>
    <t>SOFT/333/25-26</t>
  </si>
  <si>
    <t>SOFT/355/25-26</t>
  </si>
  <si>
    <t>SOFT/368/25-26</t>
  </si>
  <si>
    <t>SOFT/392/25-26</t>
  </si>
  <si>
    <t>SOFT/403/25-26</t>
  </si>
  <si>
    <t>BOM7-1397879</t>
  </si>
  <si>
    <t>BOM7-1397880</t>
  </si>
  <si>
    <t>EZ25-26/I/0117</t>
  </si>
  <si>
    <t>009/2025-2026</t>
  </si>
  <si>
    <t>252240001264A020</t>
  </si>
  <si>
    <t>252240001264C021</t>
  </si>
  <si>
    <t>281240001894A031</t>
  </si>
  <si>
    <t>b70eadd83200765dd6dc08ef5df96bef28e3ff0cad0cc9c2527abc29079d6caf</t>
  </si>
  <si>
    <t>27APKPG6175M1ZB</t>
  </si>
  <si>
    <t>ANSIIN GLOBAL</t>
  </si>
  <si>
    <t>2025-26/01</t>
  </si>
  <si>
    <t>SRAJ/2025/01255</t>
  </si>
  <si>
    <t>922bd87ebd8c021df2a4b85808dbc9eef45c5604d1bd2cdbdfc2ab7e210d8d57</t>
  </si>
  <si>
    <t>07AAJCM5677P1ZJ</t>
  </si>
  <si>
    <t>MARS ACCESSORIES INDIA PRIVATE LIMITED</t>
  </si>
  <si>
    <t>DEX3-1437</t>
  </si>
  <si>
    <t>072612BP08AGJ894</t>
  </si>
  <si>
    <t>MH/AUG25/115712</t>
  </si>
  <si>
    <t>AIN2526001477764</t>
  </si>
  <si>
    <t>AIN2526001517025</t>
  </si>
  <si>
    <t>AIN2526001611890</t>
  </si>
  <si>
    <t>AIN2526001869817</t>
  </si>
  <si>
    <t>c3891b62d018ea59608a77d33bd47d0943bb64a4a36f7e943bdaad471b02beb1</t>
  </si>
  <si>
    <t>MEGSI26/20383</t>
  </si>
  <si>
    <t>08/09/2025</t>
  </si>
  <si>
    <t>MGSI2526/31393</t>
  </si>
  <si>
    <t>55854fc8e87fa2aab8a8815c93ffda3beed269ff343602f89fa79eeda7312cee</t>
  </si>
  <si>
    <t>MH1252608BT87309</t>
  </si>
  <si>
    <t>MH1252608CA31008</t>
  </si>
  <si>
    <t>MH1252608CA50874</t>
  </si>
  <si>
    <t>MH1252608CA98043</t>
  </si>
  <si>
    <t>SH0038-0014146</t>
  </si>
  <si>
    <t>2526-LLPADV-1061</t>
  </si>
  <si>
    <t>IPNQ250800037927</t>
  </si>
  <si>
    <t>2526CI0000208372</t>
  </si>
  <si>
    <t>43b85375232fce730d3f493670786476e1a240f174057406b3cc883bb1a583a8</t>
  </si>
  <si>
    <t>29/08/2025</t>
  </si>
  <si>
    <t>27AADCV4254H1Z8</t>
  </si>
  <si>
    <t>EKAL-49807</t>
  </si>
  <si>
    <t>4e7d3612e499e7807f570ccd3d373258a4e09b8fc04ef61cc313319c1acbdfd5</t>
  </si>
  <si>
    <t>AE-INV-2526-0606</t>
  </si>
  <si>
    <t>993e07737feccb1500ed2c88e658b4fa7ce78cca781bc43d03727446a016f780</t>
  </si>
  <si>
    <t>02/09/2025</t>
  </si>
  <si>
    <t>AE-INV-2526-0607</t>
  </si>
  <si>
    <t>09b16f10ae490711b70528ad39e03024b6c04fe7533405381b5b8799357067c3</t>
  </si>
  <si>
    <t>ROCP-2526-9366</t>
  </si>
  <si>
    <t>53aac0ef645cc517198b494ac4fee3f123eee7c7060b05e956f77406a3676967</t>
  </si>
  <si>
    <t>ROCP-2526-9367</t>
  </si>
  <si>
    <t>60f1233fd2e1db735cdcfb4a2c4ee07e7353a1c13fa5996f9453b16a6899bb7e</t>
  </si>
  <si>
    <t>AUG-2025-301</t>
  </si>
  <si>
    <t>AUG-2025-302</t>
  </si>
  <si>
    <t>S0005907</t>
  </si>
  <si>
    <t>S0005909</t>
  </si>
  <si>
    <t>b4c8db684893bec891a0db952797e9f65d2db00401815545127e20a3ffa799d9</t>
  </si>
  <si>
    <t>22/08/2025</t>
  </si>
  <si>
    <t>INV2526/168951</t>
  </si>
  <si>
    <t>4b932be356a50bf483924169c7a563f2092a37caa9f821dc97d31f2c7b8b7f74</t>
  </si>
  <si>
    <t>INV2526/170290</t>
  </si>
  <si>
    <t>dcbdf500a02e108e094d066f07239fe9d6266564410d4120c9ccdf255ae94c5f</t>
  </si>
  <si>
    <t>INV2526/170358</t>
  </si>
  <si>
    <t>b75b13f10c3c0e49a928f9eae4773faef856b33862fdda86a3da87e9a49cee40</t>
  </si>
  <si>
    <t>INV2526/170983</t>
  </si>
  <si>
    <t>bcf4839a64bcf242eac75819d83682b7dea6a8b014c88820d62d8afe9bd27fc9</t>
  </si>
  <si>
    <t>PUN06/SC25/00520</t>
  </si>
  <si>
    <t>d9ded9a09ecf357b9aa59980a76af865077b2906cf4617ccff26883b29a2b068</t>
  </si>
  <si>
    <t>PUN06/SC25/00556</t>
  </si>
  <si>
    <t>FZZW-C-1034</t>
  </si>
  <si>
    <t>5d7c74e3af69e19662f35e1f4897075fbd2df06ea2cf0e946ab1b2ab6867b6ba</t>
  </si>
  <si>
    <t>272622BP08ABZ815</t>
  </si>
  <si>
    <t>RSRAJ/2025/00013</t>
  </si>
  <si>
    <t>CN/BOM-C-2867</t>
  </si>
  <si>
    <t>ac9c41d930507058fbde5bf4beb5e346d9dc67da04c55e1d47e11eb04a0a34dd</t>
  </si>
  <si>
    <t>072622BP08ACD654</t>
  </si>
  <si>
    <t>CN108250012759</t>
  </si>
  <si>
    <t>EKAL-C-4716</t>
  </si>
  <si>
    <t>RAR/258/25-26</t>
  </si>
  <si>
    <t>Sep'25</t>
  </si>
  <si>
    <t>HCA4094</t>
  </si>
  <si>
    <t>5bf33e5ebd1039ef39e9e65176598aadf5f0da4d69c09ecee5a599a600c1affc</t>
  </si>
  <si>
    <t>ROCP-2526-10612</t>
  </si>
  <si>
    <t>21ae90a469a008d9dfddfeb91d600e4e8ecb62f3675fb5f88c1a180c5e7e2899</t>
  </si>
  <si>
    <t>ROCP-2526-10613</t>
  </si>
  <si>
    <t>3ba1efd8c8013b1b322d955b4febf95800c0d6dc015974e94c88c4fbe451994e</t>
  </si>
  <si>
    <t>13/09/2025</t>
  </si>
  <si>
    <t>fda55e4372be4b0092cfc8387d1401492aaf432605d655109f77eaef100e8868</t>
  </si>
  <si>
    <t>98d1c24b507283e4a2bdb2ecee1106c80323acd80e6ab0014f49326b38f6b001</t>
  </si>
  <si>
    <t>e76b3150d8ff540e6f9aa124461f126ff80f983698e3506caf9f0ca6b8dfe568</t>
  </si>
  <si>
    <t>a902a7c05be934c3d896c25daf4aadc1b4a3cd2b3a6938a7cb6f15be85e64d85</t>
  </si>
  <si>
    <t>BOM-C-272522</t>
  </si>
  <si>
    <t>ceeb8e1060310e5c4fc484456dd3caac5d2be1671e70be35593eeed1117fd295</t>
  </si>
  <si>
    <t>f9a841ddb3aee9801a78c7a3aa724d35b289248bee5058034562f8dc950de092</t>
  </si>
  <si>
    <t>06b833d66985e9501021326cad9ce41cc711683113f4001787a4617d4849611d</t>
  </si>
  <si>
    <t>SH0038-0016103</t>
  </si>
  <si>
    <t>IS/0000258</t>
  </si>
  <si>
    <t>IS/0000260</t>
  </si>
  <si>
    <t>IS/0000270</t>
  </si>
  <si>
    <t>IS/0000278</t>
  </si>
  <si>
    <t>PP/2526/2/486</t>
  </si>
  <si>
    <t>36fb50777283018db59b345dcb5195b0490fc40be1898792f4227a3bac96e712</t>
  </si>
  <si>
    <t>PP/2526/2/494</t>
  </si>
  <si>
    <t>55067fb846e08df3e994ae725b8b5c2f65891b702df46165f55ec8171c492c4a</t>
  </si>
  <si>
    <t>PP/2526/2/534</t>
  </si>
  <si>
    <t>c77fe797994507520ef3fbd9bbf03a17605913d8fac453c90b2271272f91a0ff</t>
  </si>
  <si>
    <t>1df01df863c42cef758c23e9a5c4c693fc4564fe008e3b5469ea96280fd2f3f4</t>
  </si>
  <si>
    <t>SP/2526/1/3592</t>
  </si>
  <si>
    <t>912bb92ad6cdb78867d7222f8dd6d4b3152454b1d878fb7355cffca842f4fcd3</t>
  </si>
  <si>
    <t>SP/2526/1/3594</t>
  </si>
  <si>
    <t>77aee64dcebf09c885c09e41d86ce1804669f490a9d71197ce41a60345f67733</t>
  </si>
  <si>
    <t>SP/2526/2/1636</t>
  </si>
  <si>
    <t>f6b64056cd6f200feab9ac5887b550a19c46b704752a3a772901927d7368cdb1</t>
  </si>
  <si>
    <t>SP/2526/2/1704</t>
  </si>
  <si>
    <t>4113d4c64251cfe5c295c481b8e52be559d46442219136bb4633aab06a6d68ab</t>
  </si>
  <si>
    <t>SP/2526/2/1821</t>
  </si>
  <si>
    <t>db67e42d5017b2881ac0a54ebccb51f06b42e09749965a65bfb85974b156bb62</t>
  </si>
  <si>
    <t>SP/2526/2/1876</t>
  </si>
  <si>
    <t>a3467be84d4aeb7144c1c250e38f384822c59b54775cc75f13a58090c39b1223</t>
  </si>
  <si>
    <t>12/09/2025</t>
  </si>
  <si>
    <t>SP/2526/2/1877</t>
  </si>
  <si>
    <t>ffd4f96ada2704c01b4fa7c69ed7e1e75e3e886178a5c47c268005f8d0f6ccae</t>
  </si>
  <si>
    <t>SP/2526/2/2035</t>
  </si>
  <si>
    <t>652675d62a54cd79ea44e829f8da1d04d2e78a6b7e40be0c70f48f9fc871d81a</t>
  </si>
  <si>
    <t>SP/2526/2/2140</t>
  </si>
  <si>
    <t>d10eb7fbabecb86b45aea37873246c6f7524a0ac79c75a5807bf7839d28782ca</t>
  </si>
  <si>
    <t>SP/2526/2/2173</t>
  </si>
  <si>
    <t>7277066d52aaab55c0f3055cfbec1547eebdc5ee093d173b46c1debb6e1ee837</t>
  </si>
  <si>
    <t>LMP01260900783</t>
  </si>
  <si>
    <t>27df4e2984ca931a88dd972f13888988fac53e5dbd6ac58ed64a1819b4e6f2e1</t>
  </si>
  <si>
    <t>LMP01260900784</t>
  </si>
  <si>
    <t>7794f48285608c959c14f4caea5ebdec4cf0b416ff5d2c76f5f83c28e958113a</t>
  </si>
  <si>
    <t>LMP01260900785</t>
  </si>
  <si>
    <t>bf7db5b71b25cfe2cd174b0f06e034bacc7b6bdfc7acee73fbd1662d8a2dcaff</t>
  </si>
  <si>
    <t>LMP01260900786</t>
  </si>
  <si>
    <t>54509d5de8e85c15136a432e46ffbbdc70941ef91f424a9dbba0aa319cd5eca1</t>
  </si>
  <si>
    <t>PM012609/017188</t>
  </si>
  <si>
    <t>06f5f33ac90b973b7a903afe87de92bbcaf68d254019159db5e198307d6793e2</t>
  </si>
  <si>
    <t>PM012609/017189</t>
  </si>
  <si>
    <t>d2ecb2ce6ba6443d9f0a81bc156f6ab0269b3f920c302cf65ad764965ee10866</t>
  </si>
  <si>
    <t>PM012609/017190</t>
  </si>
  <si>
    <t>26ab444951e5948476e0d5207737ee1f72a02520b8faef18994d2b18a7f37851</t>
  </si>
  <si>
    <t>283e1726a5ee789392c5aa4c1ec9cac9ae21b17620aae5233bfc7a3cf4f9ec1e</t>
  </si>
  <si>
    <t>79c8d375219c161ee88baaf4d53cd30ecb66b98d038b61965917e4eb371e7cab</t>
  </si>
  <si>
    <t>HP500861</t>
  </si>
  <si>
    <t>f83c18b46c582ca5f2685b2348ee767bf3cf580fa96a1fd23507d4ce73f75a55</t>
  </si>
  <si>
    <t>28/09/2025</t>
  </si>
  <si>
    <t>HP500872</t>
  </si>
  <si>
    <t>abb9c07fe723fc1d95441534cf901cfb4292c513bed4d4d228e7b79b4f8de195</t>
  </si>
  <si>
    <t>72db6722511b260c17982fd52fb9a3ae9087f86c4f7623a1345fadfb9682d4de</t>
  </si>
  <si>
    <t>IP502073</t>
  </si>
  <si>
    <t>IP502074</t>
  </si>
  <si>
    <t>IP502126</t>
  </si>
  <si>
    <t>71a2d013dc2d32af8ae0f9b24f74ba91927ab0533444ac83fa82c0e5d2e45aca</t>
  </si>
  <si>
    <t>IP502127</t>
  </si>
  <si>
    <t>f058b0e2035193c4682c641d139079e897628adae2716a3516ea89b997dac009</t>
  </si>
  <si>
    <t>IP502174</t>
  </si>
  <si>
    <t>97ab6e57b79d1cd33cd30b3a2bcf6ab2863860d87707649c21f9207be77b29e7</t>
  </si>
  <si>
    <t>IP502235</t>
  </si>
  <si>
    <t>7959bf8fdacc4bc7d581f7281c229f77390e741831f68a6d8d9d6532c9a14ee8</t>
  </si>
  <si>
    <t>dcf98607858bfe3153f9ceadba7776f0bd1be4070312ed6e9712d2ff06b204b0</t>
  </si>
  <si>
    <t>66fe5abed5b43d8902e71f43fdc9adf22962f197b41e4bc3879db46bd7f3d1ca</t>
  </si>
  <si>
    <t>DEL/25-26/013</t>
  </si>
  <si>
    <t>DEL/25-26/014</t>
  </si>
  <si>
    <t>DEL/25-26/015</t>
  </si>
  <si>
    <t>DEL/25-26/016</t>
  </si>
  <si>
    <t>DEL/25-26/017</t>
  </si>
  <si>
    <t>DEL/25-26/018</t>
  </si>
  <si>
    <t>DEL/25-26/019</t>
  </si>
  <si>
    <t>DEL/25-26/020</t>
  </si>
  <si>
    <t>DEL/25-26/021</t>
  </si>
  <si>
    <t>DEL/25-26/022</t>
  </si>
  <si>
    <t>DEL/25-26/023</t>
  </si>
  <si>
    <t>DEL/25-26/024</t>
  </si>
  <si>
    <t>SEP-2025-303</t>
  </si>
  <si>
    <t>SEP-2025-304</t>
  </si>
  <si>
    <t>281240001894A032</t>
  </si>
  <si>
    <t>SAPV08/0063/2526</t>
  </si>
  <si>
    <t>0c754972ed2961b98d9461d18226635b318495694fd22ac98d9162b6af541b77</t>
  </si>
  <si>
    <t>SAPV08/0064/2526</t>
  </si>
  <si>
    <t>3aeb7cfd2b020027368eddba1f9627823459f7ad47cd97d97e53324395bc6b4d</t>
  </si>
  <si>
    <t>MHI1409523831318</t>
  </si>
  <si>
    <t>2025-26/466</t>
  </si>
  <si>
    <t>FY2526/KA/02128</t>
  </si>
  <si>
    <t>b689f6df78d482827b62b24a219821c3bdbeac1a3b4e5d71e2cf6c3dea96698d</t>
  </si>
  <si>
    <t>BOM5-2730504</t>
  </si>
  <si>
    <t>PNQ3-1489703</t>
  </si>
  <si>
    <t>PNQ3-1528948</t>
  </si>
  <si>
    <t>PNQ3-1788981</t>
  </si>
  <si>
    <t>SPUN-21987</t>
  </si>
  <si>
    <t>SPUN-21988</t>
  </si>
  <si>
    <t>219/2025-26</t>
  </si>
  <si>
    <t>SRAJ/2025/01706</t>
  </si>
  <si>
    <t>SRAJ/2025/01786</t>
  </si>
  <si>
    <t>SRAJ/2025/01794</t>
  </si>
  <si>
    <t>272612BP09AGS736</t>
  </si>
  <si>
    <t>UTLLP-25-26-052</t>
  </si>
  <si>
    <t>UTLLP/25-26/033</t>
  </si>
  <si>
    <t>UTLLP/25-26/034</t>
  </si>
  <si>
    <t>UTLLP/25-26/041</t>
  </si>
  <si>
    <t>UTLLP/25-26/043</t>
  </si>
  <si>
    <t>UTLLP/25-26/044</t>
  </si>
  <si>
    <t>UTLLP/25-26/046</t>
  </si>
  <si>
    <t>UTLLP/25-26/048</t>
  </si>
  <si>
    <t>UTLLP/25-26/049</t>
  </si>
  <si>
    <t>UTLLP/25-26/051</t>
  </si>
  <si>
    <t>INV/25-26/216</t>
  </si>
  <si>
    <t>INV/25-26/272</t>
  </si>
  <si>
    <t>9252fe716eed054c72302d93563d64283d18f82e5b23c940e3c77952c5ff3705</t>
  </si>
  <si>
    <t>b433f81a0442a3307fe6bfb3b90f9cb20c2b5730dfca2ff3df8447bafe741833</t>
  </si>
  <si>
    <t>5c8497f13c33d014f974afc106a1aa6dbe8276a0d488367131ad248bc0d1585c</t>
  </si>
  <si>
    <t>3008aef842ee7dbab3fbaae2382c977c244becb982c1f089cd40597b71e5cfdc</t>
  </si>
  <si>
    <t>a5c1c5845a6dbfe7314d608c4e2f0c34e6ea8c3e390a0b99195c09b7738652e8</t>
  </si>
  <si>
    <t>012/2025-2026</t>
  </si>
  <si>
    <t>BOM142327</t>
  </si>
  <si>
    <t>da1c7f08230502fe0a6a5042f641e019bf61caf51f3ba3f15f52330e83631788</t>
  </si>
  <si>
    <t>752/2025-26</t>
  </si>
  <si>
    <t>21d3d4067f3e3db247f18ec1761605e33aa8331112d59636bd4e7be3df3bc26e</t>
  </si>
  <si>
    <t>753/2025-26</t>
  </si>
  <si>
    <t>fbf8798f2787f694390766d25843588d34ee21fc2cd7bff6c8e87875b3c57fa4</t>
  </si>
  <si>
    <t>27ALVPP4585H1Z8</t>
  </si>
  <si>
    <t>TUKAI ENTERPRISES</t>
  </si>
  <si>
    <t>86/2025-26</t>
  </si>
  <si>
    <t>27ABECS9580P1ZC</t>
  </si>
  <si>
    <t>271YD6Y3X0925001</t>
  </si>
  <si>
    <t>MEGSI26/20469</t>
  </si>
  <si>
    <t>df1f6f06729bd2e55012cb2a342f7566628f5075049f485298fc2ef3afc7ff32</t>
  </si>
  <si>
    <t>4a47fc5a88e41d339d2471e9bd60f32532c20a60dc32ad33729497eb4ce7e044</t>
  </si>
  <si>
    <t>7cc40cab19c28b577afa173ebd770070ea6d167d7e1c5b076772cd20043b0ce8</t>
  </si>
  <si>
    <t>S0005995</t>
  </si>
  <si>
    <t>S0005996</t>
  </si>
  <si>
    <t>SE/25-26/07</t>
  </si>
  <si>
    <t>SE/25-26/08</t>
  </si>
  <si>
    <t>SE/25-26/09</t>
  </si>
  <si>
    <t>SE/25-26/10</t>
  </si>
  <si>
    <t>SE/25-26/11</t>
  </si>
  <si>
    <t>SE/25-26/12</t>
  </si>
  <si>
    <t>c413825276671da57df4cfce9ac6e828bdd7cba39b4d4f13ae608a6c109714a1</t>
  </si>
  <si>
    <t>2469d66e049a4f1be84fadf7a4cc84b9a9bb07c5a88e00cbfac67824f9d21d3a</t>
  </si>
  <si>
    <t>9dc9c2e239476f3755d774597ed79fbe4a0e460ef3bd1e2e08e5db8155c68b60</t>
  </si>
  <si>
    <t>27AAHCI5212J1ZK</t>
  </si>
  <si>
    <t>IDISONIC CREATIONS PRIVATE LIMITED</t>
  </si>
  <si>
    <t>IN-60</t>
  </si>
  <si>
    <t>DEX3-1087</t>
  </si>
  <si>
    <t>TIO26HR101066702</t>
  </si>
  <si>
    <t>TIO26HR101075499</t>
  </si>
  <si>
    <t>27AAACL5792P2ZQ</t>
  </si>
  <si>
    <t>Lufthansa German Airlines</t>
  </si>
  <si>
    <t>LHBOM250909600</t>
  </si>
  <si>
    <t>AIN2526001870767</t>
  </si>
  <si>
    <t>AIN2526001874553</t>
  </si>
  <si>
    <t>AIN2526002226789</t>
  </si>
  <si>
    <t>26271C0003445266</t>
  </si>
  <si>
    <t>CX27/2526/107233</t>
  </si>
  <si>
    <t>27BAHPB7906A2Z4</t>
  </si>
  <si>
    <t>ELECTROTRADES</t>
  </si>
  <si>
    <t>11-1608</t>
  </si>
  <si>
    <t>TS1252609AZ26651</t>
  </si>
  <si>
    <t>GNR/R/25-26/2146</t>
  </si>
  <si>
    <t>c63ac037c8f03200cea4367e5ad930b098608ef3abb84724d7a150f8b80cd90e</t>
  </si>
  <si>
    <t>GNR/R/25-26/2147</t>
  </si>
  <si>
    <t>95ee48cff5ba03cc9b8b5340145a7c92f7ca13e9e072090180ed861f02ad85dc</t>
  </si>
  <si>
    <t>GNR/R/25-26/2148</t>
  </si>
  <si>
    <t>575c6dded93c836df0d82011e729f2997d70cdb6a3c3c1061167da989e932003</t>
  </si>
  <si>
    <t>GNR/R/25-26/2149</t>
  </si>
  <si>
    <t>6c200db5dcc6c94b0399a35211d0e1601fdd3b4182aa6cb968d6aabea82432ac</t>
  </si>
  <si>
    <t>GNR/R/25-26/2150</t>
  </si>
  <si>
    <t>09ae564f9f960983c0243895741a57eea9bcf0f4c5fc0b2b8337073f9786af2f</t>
  </si>
  <si>
    <t>072612BP09AHH937</t>
  </si>
  <si>
    <t>IN27/2509/00833</t>
  </si>
  <si>
    <t>IN27/2509/00835</t>
  </si>
  <si>
    <t>IN27/2509/18364</t>
  </si>
  <si>
    <t>2526CI0000218402</t>
  </si>
  <si>
    <t>1573208df3bca85efc4b7a051fab6bdf00d9319be57b1148b8e4e335840cc0a8</t>
  </si>
  <si>
    <t>SEP-2025-301</t>
  </si>
  <si>
    <t>SEP-2025-302</t>
  </si>
  <si>
    <t>SK/1660/2526</t>
  </si>
  <si>
    <t>f7bd816d417cfa573a4f40aa358bcc2859dd6ef8252e84adb108055c7ef3b90e</t>
  </si>
  <si>
    <t>SK/1670/2526</t>
  </si>
  <si>
    <t>7b145633a64ddca85d21c6c7e4400a9b058492e484df70b3b8de68fc4785229b</t>
  </si>
  <si>
    <t>SIS/2025-26/230</t>
  </si>
  <si>
    <t>b88fd68ef23843d00d474e8449b270ce2b2866c1b4eb47e815d31f497265c08b</t>
  </si>
  <si>
    <t>27AVWPD6143J1Z4</t>
  </si>
  <si>
    <t>EPIC CENTER STUDIOS</t>
  </si>
  <si>
    <t>072622BP09ACL242</t>
  </si>
  <si>
    <t>MHCN2526/000128</t>
  </si>
  <si>
    <t>MGSR2526/30181</t>
  </si>
  <si>
    <t>PNQ3-C-167935</t>
  </si>
  <si>
    <t>IR/0000027</t>
  </si>
  <si>
    <t>RSRAJ/2025/00060</t>
  </si>
  <si>
    <t>272622BP09ACH295</t>
  </si>
  <si>
    <t>CX27/2526CN10336</t>
  </si>
  <si>
    <t>232831ca88847e432f9551ad2a60f87d518c1f1bf8efceacd838f8eff077a2c4</t>
  </si>
  <si>
    <t>16/09/2025</t>
  </si>
  <si>
    <t>TS2252609AC96775</t>
  </si>
  <si>
    <t>MT/1978/2024-25</t>
  </si>
  <si>
    <t>Oct'24</t>
  </si>
  <si>
    <t>11/11/2024</t>
  </si>
  <si>
    <t>SAPV09/0052/2425</t>
  </si>
  <si>
    <t>b38f3a7440302367281e856a4fe79e6612d7fd2d811f99708f6d6a3af074da41</t>
  </si>
  <si>
    <t>07/10/2024</t>
  </si>
  <si>
    <t>SAPV09/0053/2425</t>
  </si>
  <si>
    <t>a3d2f29ba2433400cad59e96942c0028599a136e5a1d25fb148289b68b3a39e9</t>
  </si>
  <si>
    <t>28123001433AE042</t>
  </si>
  <si>
    <t>10/11/2024</t>
  </si>
  <si>
    <t>27AAXHR0397C1ZO</t>
  </si>
  <si>
    <t>MY STUDIO CORPORATION</t>
  </si>
  <si>
    <t>24-25/238</t>
  </si>
  <si>
    <t>27AAECS3720Q2ZX</t>
  </si>
  <si>
    <t>SRILANKAN AIRLINES LIMITED</t>
  </si>
  <si>
    <t>27AAAFW5606L1ZX</t>
  </si>
  <si>
    <t>WAYS</t>
  </si>
  <si>
    <t>2024-25-406</t>
  </si>
  <si>
    <t>13/11/2024</t>
  </si>
  <si>
    <t>29AABCI2726B1ZY</t>
  </si>
  <si>
    <t>KA1242510BX33148</t>
  </si>
  <si>
    <t>27ABXPC7556M1ZS</t>
  </si>
  <si>
    <t>SHREE GAURITA ENTERPRISE</t>
  </si>
  <si>
    <t>IN-124</t>
  </si>
  <si>
    <t>24-25/OCT/29</t>
  </si>
  <si>
    <t>02/11/2024</t>
  </si>
  <si>
    <t>DL1242510CB59193</t>
  </si>
  <si>
    <t>DL1242510CB69139</t>
  </si>
  <si>
    <t>INV2425/189202</t>
  </si>
  <si>
    <t>18c8b587919ba01ed16dab931d94721c8e67823846dd23a816887c728970a083</t>
  </si>
  <si>
    <t>16/10/2024</t>
  </si>
  <si>
    <t>INV2425/204860</t>
  </si>
  <si>
    <t>2edd74c889f4fa22ceed20331eabb8ce4bc195f7904c6656909a4c29749d3bd0</t>
  </si>
  <si>
    <t>30/10/2024</t>
  </si>
  <si>
    <t>FM0908BIL0012269</t>
  </si>
  <si>
    <t>FM0908BIL0012270</t>
  </si>
  <si>
    <t>3b3e7cbad61883495c316b016942247bfdac7c9bca5537c67b09a9ba7176f2ef</t>
  </si>
  <si>
    <t>25/10/2024</t>
  </si>
  <si>
    <t>TA24-25T1--374</t>
  </si>
  <si>
    <t>09/11/2024</t>
  </si>
  <si>
    <t>b3a941fe4730c831577cea12ae7bd223fb3cbd7ba9135d08b81ce833d658838d</t>
  </si>
  <si>
    <t>10/10/2024</t>
  </si>
  <si>
    <t>427/2024-25</t>
  </si>
  <si>
    <t>428/2024-25</t>
  </si>
  <si>
    <t>CCA-2024/25-1220</t>
  </si>
  <si>
    <t>fdbdafaaf8d0b3467626f8c283daf7dd5f2218684e2276c2400778cd718f3b78</t>
  </si>
  <si>
    <t>09/10/2024</t>
  </si>
  <si>
    <t>TI-190157</t>
  </si>
  <si>
    <t>AE-INV-2425-0672</t>
  </si>
  <si>
    <t>8340700eabe7b7f26fc074666daaf828b8cb578286df3ba77cf38da826e7de41</t>
  </si>
  <si>
    <t>18/10/2024</t>
  </si>
  <si>
    <t>AE-INV-2425-0673</t>
  </si>
  <si>
    <t>224f8ac94e1d98a08e1354a40136776487876df0a71b655ccdcc595a14990d8f</t>
  </si>
  <si>
    <t>c463b189efd0d1c6b4d91bec08aed1819d21535ab3322ad81f84ac48fcfda0f2</t>
  </si>
  <si>
    <t>08/10/2024</t>
  </si>
  <si>
    <t>f8e50aa8a6feae2cee52ad3e865a9ff3cf99dd9ec0fe073228a90ab54619ac88</t>
  </si>
  <si>
    <t>21/10/2024</t>
  </si>
  <si>
    <t>VRSPL/24-25/0390</t>
  </si>
  <si>
    <t>Sep'24</t>
  </si>
  <si>
    <t>19/10/2024</t>
  </si>
  <si>
    <t>ISLT-24-09-028</t>
  </si>
  <si>
    <t>23/10/2024</t>
  </si>
  <si>
    <t>OCT-2024-301</t>
  </si>
  <si>
    <t>08/11/2024</t>
  </si>
  <si>
    <t>OCT-2024-302</t>
  </si>
  <si>
    <t>2425CI0000754086</t>
  </si>
  <si>
    <t>0328bb6ea2b57f3ca37b10a2d38ab0170bf516583e2768c6f1dc401c42704f7c</t>
  </si>
  <si>
    <t>31/10/2024</t>
  </si>
  <si>
    <t>29AABCF1609A1Z7</t>
  </si>
  <si>
    <t>Element14 India Private Limited</t>
  </si>
  <si>
    <t>625f12f4f77448b2ee9737a83d45320e055ca23479c6559ba3d2da04e6a87491</t>
  </si>
  <si>
    <t>IS/278</t>
  </si>
  <si>
    <t>IS/314</t>
  </si>
  <si>
    <t>IS/361</t>
  </si>
  <si>
    <t>IN27/2410/00784</t>
  </si>
  <si>
    <t>27AEZFS4307M1Z6</t>
  </si>
  <si>
    <t>SUNIL DESHMUKH C-SUITE LAB LLP</t>
  </si>
  <si>
    <t>INV00032</t>
  </si>
  <si>
    <t>MEGSI25/20558</t>
  </si>
  <si>
    <t>07/11/2024</t>
  </si>
  <si>
    <t>2abe525036028bdcd2da88d8abe39a1f90477000223a30119f01e3d41d61febf</t>
  </si>
  <si>
    <t>MGSI2425/32030</t>
  </si>
  <si>
    <t>MGSI2425/32038</t>
  </si>
  <si>
    <t>f31bef4f56ff1ec4faf4665de6ceedada8287ff98b995ff500cfb8cd7e186992</t>
  </si>
  <si>
    <t>04/10/2024</t>
  </si>
  <si>
    <t>VB-1476/24-25</t>
  </si>
  <si>
    <t>44082096127da6a24c20a5942eba586aa534a56031e6196aac7b4e5ee0890d23</t>
  </si>
  <si>
    <t>02/10/2024</t>
  </si>
  <si>
    <t>SK/2088/2425</t>
  </si>
  <si>
    <t>6f89a298cbc2acf3e3e2e811609f1ba33d44855f1c6fd4ca0ad68f3df9099ee3</t>
  </si>
  <si>
    <t>15/10/2024</t>
  </si>
  <si>
    <t>SK/2122/2425</t>
  </si>
  <si>
    <t>b78217680033fcb5e5d4f4fa7941a0b3a317855322db70e6a992b72b47c84df3</t>
  </si>
  <si>
    <t>24/10/2024</t>
  </si>
  <si>
    <t>07AAECT8346F1Z6</t>
  </si>
  <si>
    <t>TATA SIA AIRLINES LIMITED</t>
  </si>
  <si>
    <t>I070000020973463</t>
  </si>
  <si>
    <t>AIN2425002212365</t>
  </si>
  <si>
    <t>AIN2425002213589</t>
  </si>
  <si>
    <t>AIN2425002258825</t>
  </si>
  <si>
    <t>27AABFZ4932D1Z7</t>
  </si>
  <si>
    <t>3 Idea Technology LLP</t>
  </si>
  <si>
    <t>PNQ3-360</t>
  </si>
  <si>
    <t>eac9b100da669582e2c557d9ff66386834c9cb19ca24186caac5e68cb3876c60</t>
  </si>
  <si>
    <t>13/2024-2025</t>
  </si>
  <si>
    <t>B1MH2425/005159</t>
  </si>
  <si>
    <t>B1MH2425/005211</t>
  </si>
  <si>
    <t>B1MH2425/005212</t>
  </si>
  <si>
    <t>B1MH2425/005213</t>
  </si>
  <si>
    <t>B1MH2425/005214</t>
  </si>
  <si>
    <t>B1MH2425/005216</t>
  </si>
  <si>
    <t>B1MH2425/005217</t>
  </si>
  <si>
    <t>B1MH2425/005258</t>
  </si>
  <si>
    <t>B1MH2425/005306</t>
  </si>
  <si>
    <t>B1MH2425/005307</t>
  </si>
  <si>
    <t>B2MH2425/001761</t>
  </si>
  <si>
    <t>SOFT/181/24-25</t>
  </si>
  <si>
    <t>Aug'24</t>
  </si>
  <si>
    <t>SOFT/182/24-25</t>
  </si>
  <si>
    <t>SOFT/187/24-25</t>
  </si>
  <si>
    <t>SOFT/195/24-25</t>
  </si>
  <si>
    <t>SOFT/196/24-25</t>
  </si>
  <si>
    <t>SOFT/198/24-25</t>
  </si>
  <si>
    <t>SOFT/221/24-25</t>
  </si>
  <si>
    <t>SOFT/234/24-25</t>
  </si>
  <si>
    <t>SOFT/249/24-25</t>
  </si>
  <si>
    <t>SOFT/257/24-25</t>
  </si>
  <si>
    <t>S0004760</t>
  </si>
  <si>
    <t>S0004761</t>
  </si>
  <si>
    <t>S0004790</t>
  </si>
  <si>
    <t>07AABCF6516A1Z5</t>
  </si>
  <si>
    <t>FEDEX EXPRESS TRANSPORTATION AND SUPPY CHAIN SERVICE (INDIA) PVT .LTD.</t>
  </si>
  <si>
    <t>DEL-C-1158206</t>
  </si>
  <si>
    <t>db7b7e3940dd86c23e289da02552e87c5a116fb54c6739aa7a34d0f19b9845aa</t>
  </si>
  <si>
    <t>27BYJPS2918D1Z9</t>
  </si>
  <si>
    <t>VIJAY ENTERPRISES</t>
  </si>
  <si>
    <t>27AWKPT6559P1ZA</t>
  </si>
  <si>
    <t>ROBOTICSDNA</t>
  </si>
  <si>
    <t>081765-2023</t>
  </si>
  <si>
    <t>ONGRID061680087</t>
  </si>
  <si>
    <t>d5ed2e392762fd206d6834ff875e53bbcc497bfe7ebc0037ca0d7b2591028e77</t>
  </si>
  <si>
    <t>27AGRPD4662L1ZW</t>
  </si>
  <si>
    <t>POWERCON ELECTRICALS</t>
  </si>
  <si>
    <t>2024-25/021</t>
  </si>
  <si>
    <t>22/10/2024</t>
  </si>
  <si>
    <t>PUN06/SC24/00572</t>
  </si>
  <si>
    <t>SOFT/265/24-25</t>
  </si>
  <si>
    <t>28/10/2024</t>
  </si>
  <si>
    <t>SOFT/269/24-25</t>
  </si>
  <si>
    <t>SOFT/280/24-25</t>
  </si>
  <si>
    <t>SOFT/311/24-25</t>
  </si>
  <si>
    <t>SOFT/323/24-25</t>
  </si>
  <si>
    <t>OCT-2024-303</t>
  </si>
  <si>
    <t>OCT-2024-304</t>
  </si>
  <si>
    <t>LMP01251000906</t>
  </si>
  <si>
    <t>013afb477e6a23896d8f229a708de8da9b950e450a0b8564b9f317b2059b0e57</t>
  </si>
  <si>
    <t>01/10/2024</t>
  </si>
  <si>
    <t>LMP01251000907</t>
  </si>
  <si>
    <t>66fb7749f94a57251c1e38cb97c961941add99fd71f3a5ad4bccebf5922726f4</t>
  </si>
  <si>
    <t>LMP01251000908</t>
  </si>
  <si>
    <t>7a25c3e637096e2d9f5cd46afae55b2d71ad86425b73d487a1e14de79b103efd</t>
  </si>
  <si>
    <t>LMP01251000909</t>
  </si>
  <si>
    <t>12b279658581f01906b5e76a2f4359822e501e2fc1dbb1b103ae3dcae7779888</t>
  </si>
  <si>
    <t>PM012510/026984</t>
  </si>
  <si>
    <t>64f006cc08abe962d6b177ad11dd0b8b8f14d17e1c78984e6ec5edba1ea791f0</t>
  </si>
  <si>
    <t>PM012510/026985</t>
  </si>
  <si>
    <t>9e62c0dcf6313ca4eaaf2baaad7b0e32efb48b80b5e8ad8cfa9384ed9e8d780c</t>
  </si>
  <si>
    <t>PM012510/026986</t>
  </si>
  <si>
    <t>7233e5b122cc32fba3ee95ee595c8f4eebc40a91229d7a06c3f09b05d5cb0263</t>
  </si>
  <si>
    <t>DP421359</t>
  </si>
  <si>
    <t>59c4a937c39ed22870c70408108a30a190d6689627e9c6717d68391f22abb961</t>
  </si>
  <si>
    <t>29/10/2024</t>
  </si>
  <si>
    <t>DP422920</t>
  </si>
  <si>
    <t>1f737d63af076239c7df6767ab3a1637dfe670e2d5d140241777e5ca9fccc044</t>
  </si>
  <si>
    <t>DP423653</t>
  </si>
  <si>
    <t>bdb9b7f4ce652c3ab8b0a0c0c5e062e28bd3072169a5dac14202153aa985900f</t>
  </si>
  <si>
    <t>DP423654</t>
  </si>
  <si>
    <t>1ec0aaa6641b8a996d9aede33ccea200f1ffc1d45fef52bf7d9b8a55bf1755c5</t>
  </si>
  <si>
    <t>HP401130</t>
  </si>
  <si>
    <t>003797e5c5204431b84093554b1cf05348f777206ef170dc95bf0688c1f2c916</t>
  </si>
  <si>
    <t>IP402891</t>
  </si>
  <si>
    <t>f7de5c96eaf1f99baae9a1e22575400ae1d40f25fb68006e65109f17df9b566e</t>
  </si>
  <si>
    <t>IP402892</t>
  </si>
  <si>
    <t>4022cde4d4517e7242e3c1098606f931485ac1bdd9893e1919542bd5697480a8</t>
  </si>
  <si>
    <t>RP401309</t>
  </si>
  <si>
    <t>RP401397</t>
  </si>
  <si>
    <t>fb26419bc614dd2c3e51d06d6b825c45908f7c13fdb097aa38481489a8454dd4</t>
  </si>
  <si>
    <t>RP401398</t>
  </si>
  <si>
    <t>836ab1c99a2b45814c48d69982bcaf254c6c71b92263f0440285fbaa17845e09</t>
  </si>
  <si>
    <t>RP401482</t>
  </si>
  <si>
    <t>244876471d89da9ca3c68ab7b049037f6e92a02d602adf9d07a7bd9ba160631a</t>
  </si>
  <si>
    <t>27AAACA5284B1Z0</t>
  </si>
  <si>
    <t>AIR FRANCE</t>
  </si>
  <si>
    <t>IN27/2410/00581</t>
  </si>
  <si>
    <t>MH2425015505</t>
  </si>
  <si>
    <t>67318ebe989994a8576b36f74d1728d4961456bb2bb3bb3240b5eee8ea10aaa4</t>
  </si>
  <si>
    <t>MCSS/24-25/1188</t>
  </si>
  <si>
    <t>7b0aabb109aebb945b3a9f83306f635fcf2e517d82f1dc6f4e45edd85824931b</t>
  </si>
  <si>
    <t>MCSS/24-25/1189</t>
  </si>
  <si>
    <t>2589ac52570ed566c7e4f65093ec2d9dae557936f3680e839b0d3a81a7ec4049</t>
  </si>
  <si>
    <t>FY2425/KA/02377</t>
  </si>
  <si>
    <t>05/11/2024</t>
  </si>
  <si>
    <t>841c0b973a8ea6156f6492e876e3e58741b9b57fe673453ca2ac25014d0db719</t>
  </si>
  <si>
    <t>03/10/2024</t>
  </si>
  <si>
    <t>PDS-24141</t>
  </si>
  <si>
    <t>MH1242510CT53788</t>
  </si>
  <si>
    <t>SP/2425/2/95</t>
  </si>
  <si>
    <t>SRAJ2425-1502</t>
  </si>
  <si>
    <t>04c6983ce1385330179f01eaae238da6419b7930c4045c384981fa3421fe5db1</t>
  </si>
  <si>
    <t>A02P2425-0011277</t>
  </si>
  <si>
    <t>8167a937b8d7037fb758994d138754ca5624489f8a665ce7c66b94ad3584ce34</t>
  </si>
  <si>
    <t>76/2024-25</t>
  </si>
  <si>
    <t>249/2024-25</t>
  </si>
  <si>
    <t>250/2024-25</t>
  </si>
  <si>
    <t>251/2024-25</t>
  </si>
  <si>
    <t>252/2024-25</t>
  </si>
  <si>
    <t>253/2024-25</t>
  </si>
  <si>
    <t>254/2024-25</t>
  </si>
  <si>
    <t>255/2024-25</t>
  </si>
  <si>
    <t>256/2024-25</t>
  </si>
  <si>
    <t>257/2024-25</t>
  </si>
  <si>
    <t>263/2024-25</t>
  </si>
  <si>
    <t>MEGSI25/20655</t>
  </si>
  <si>
    <t>Nov'24</t>
  </si>
  <si>
    <t>07/12/2024</t>
  </si>
  <si>
    <t>b5ce85e99ce30294cb5bed1757b429c79c581433659fe6831f0691467f12a8e2</t>
  </si>
  <si>
    <t>28/11/2024</t>
  </si>
  <si>
    <t>MGSI2425/32489</t>
  </si>
  <si>
    <t>f094378dda60fb2d4462a4b9eb1689a2492a7f6114c826778c444d534432c9c7</t>
  </si>
  <si>
    <t>MGSI2425/32491</t>
  </si>
  <si>
    <t>448103f4506bb5bffa3c198d97d99aaa46d52f0dd762531d40cb327a5cb209a8</t>
  </si>
  <si>
    <t>27DKEPS0430K1Z2</t>
  </si>
  <si>
    <t>carbonblack composites</t>
  </si>
  <si>
    <t>19/11/2024</t>
  </si>
  <si>
    <t>07AABCD3611Q1ZK</t>
  </si>
  <si>
    <t>DHL Express (india) Private Limited</t>
  </si>
  <si>
    <t>DEL233968</t>
  </si>
  <si>
    <t>11/12/2024</t>
  </si>
  <si>
    <t>540/2024-25</t>
  </si>
  <si>
    <t>09/12/2024</t>
  </si>
  <si>
    <t>SRAJ2425-1832</t>
  </si>
  <si>
    <t>8bcf12db7317c6e677de468c88449a1cc43251e71f92e7a080f2f6ead8949c1e</t>
  </si>
  <si>
    <t>23/11/2024</t>
  </si>
  <si>
    <t>SRAJ2425-1927</t>
  </si>
  <si>
    <t>51bed42fe6041b77f064cb69013104ff360a3674b098bc42ad9e21d343e45c5e</t>
  </si>
  <si>
    <t>SAPV10/0044/2425</t>
  </si>
  <si>
    <t>cd59e3c00f5eec4624792f140241fb58355891cc829f34981b3edfa906b0410a</t>
  </si>
  <si>
    <t>SAPV10/0045/2425</t>
  </si>
  <si>
    <t>b334cb41a0e566a7ffb2106c6e953abd0515028bb0ce856d0c879701b64eddbf</t>
  </si>
  <si>
    <t>8052488eaedcfeba4a1c20e22cf430f5c865d7fc82cf4dbb7d378d0c3cfb9e5a</t>
  </si>
  <si>
    <t>21/11/2024</t>
  </si>
  <si>
    <t>7d0baae7dfdf337e419904d162106287de7b853c478bb898cfc37f8998816974</t>
  </si>
  <si>
    <t>5a204bb9e9860ba2fefdbbb2bffbe740044039062ac90b114dd35057de528559</t>
  </si>
  <si>
    <t>27/11/2024</t>
  </si>
  <si>
    <t>LINK INTIME INDIA PRIVATE LIMITED</t>
  </si>
  <si>
    <t>DGS11192587</t>
  </si>
  <si>
    <t>07AAGFU4809H1Z1</t>
  </si>
  <si>
    <t>UWALK GLOBAL SERVICES LLP</t>
  </si>
  <si>
    <t>DEX3-492</t>
  </si>
  <si>
    <t>2024-25/408</t>
  </si>
  <si>
    <t>NOV-2024-301</t>
  </si>
  <si>
    <t>NOV-2024-302</t>
  </si>
  <si>
    <t>DL1242511CT40276</t>
  </si>
  <si>
    <t>10/12/2024</t>
  </si>
  <si>
    <t>TS1242511BK55487</t>
  </si>
  <si>
    <t>24GPYPS9043J1ZU</t>
  </si>
  <si>
    <t>RAJAN AUTOMATION</t>
  </si>
  <si>
    <t>AMD2-137</t>
  </si>
  <si>
    <t>IS/409</t>
  </si>
  <si>
    <t>AIN2425002590791</t>
  </si>
  <si>
    <t>AIN2425002594939</t>
  </si>
  <si>
    <t>AIN2425002725029</t>
  </si>
  <si>
    <t>16/2024-2025</t>
  </si>
  <si>
    <t>K06613-0005</t>
  </si>
  <si>
    <t>b6168d4dec4cbe2cd0f5d8e65b72b0f1357ad2e178bb979c22971974ea2281eb</t>
  </si>
  <si>
    <t>SOFT/338/24-25</t>
  </si>
  <si>
    <t>SOFT/380/24-25</t>
  </si>
  <si>
    <t>SOFT/427/24-25</t>
  </si>
  <si>
    <t>SOFT/440/24-25</t>
  </si>
  <si>
    <t>SOFT/461/24-25</t>
  </si>
  <si>
    <t>SOFT/465/24-25</t>
  </si>
  <si>
    <t>SOFT/473/24-25</t>
  </si>
  <si>
    <t>SOFT/497/24-25</t>
  </si>
  <si>
    <t>VRSPL/24-25/0454</t>
  </si>
  <si>
    <t>NOV-2024-303</t>
  </si>
  <si>
    <t>NOV-2024-304</t>
  </si>
  <si>
    <t>GNR/R/24-25/3650</t>
  </si>
  <si>
    <t>05/12/2024</t>
  </si>
  <si>
    <t>8a811d08e45689714e7c083cb9a90ce93d01731d0209ea0ac760ec593cc07f12</t>
  </si>
  <si>
    <t>GNR/R/24-25/3651</t>
  </si>
  <si>
    <t>6629eacafad21e27331a90ff38ba01857af121ac460e31efe4cb9f4bc344ad02</t>
  </si>
  <si>
    <t>GNR/R/24-25/3779</t>
  </si>
  <si>
    <t>1821ebe8048b145510940f691067a17600afca2dde20bc08f30c32a5a3bbb63e</t>
  </si>
  <si>
    <t>15/11/2024</t>
  </si>
  <si>
    <t>GNR/R/24-25/3781</t>
  </si>
  <si>
    <t>e278d6d1a0bcfa4a79fc3bf612bb5a2a3ff581f5c81065bb62d5318f983fc2c4</t>
  </si>
  <si>
    <t>GNR/S/24-25/3688</t>
  </si>
  <si>
    <t>4b1c74bc60c581514362473dc53eb021fede943aafd43181b588e3fb22f04b4a</t>
  </si>
  <si>
    <t>14/11/2024</t>
  </si>
  <si>
    <t>GNR/S/24-25/3785</t>
  </si>
  <si>
    <t>da0cacd48a7eca77582beee2d583ce2b37900bab5c05bc1f2f82bcbe5c4574b0</t>
  </si>
  <si>
    <t>20/11/2024</t>
  </si>
  <si>
    <t>27AABCT9438K1ZT</t>
  </si>
  <si>
    <t>TURKISH AIRLINES INC.</t>
  </si>
  <si>
    <t>IN27/2411/05279</t>
  </si>
  <si>
    <t>MHSO141024858479</t>
  </si>
  <si>
    <t>SK/2211/2425</t>
  </si>
  <si>
    <t>580ce68d8b5f3b851561d86032535b32fe8a3fc5b4aae8ec98664d3953d69d2a</t>
  </si>
  <si>
    <t>LMP01251101038</t>
  </si>
  <si>
    <t>9beb1af699f5ca9a3463a0727d472bfa8c3381c690ca2e5f6594534b47a6a092</t>
  </si>
  <si>
    <t>04/11/2024</t>
  </si>
  <si>
    <t>LMP01251101039</t>
  </si>
  <si>
    <t>0d6a29f22e7518f98454c9374ffa2b69e809dfd4d37fd058dbc0610f1b65f8dc</t>
  </si>
  <si>
    <t>LMP01251101040</t>
  </si>
  <si>
    <t>a96beb93f745e147d2332bc18c14884058ba1d9f910677d3ac8688a4f7119ba2</t>
  </si>
  <si>
    <t>LMP01251101041</t>
  </si>
  <si>
    <t>b3b63f73996b7f9f3e32258f818747db980256edd28e41d254ad93ac2ec15ec7</t>
  </si>
  <si>
    <t>PM012511/030865</t>
  </si>
  <si>
    <t>787c933bf1fafde91faaa6e9909a6528b5efdf9ea521f141176a0ce6e71d997f</t>
  </si>
  <si>
    <t>PM012511/030866</t>
  </si>
  <si>
    <t>78cc942a6e762a9f4ccc8219816d622f0813b627cf0935ee495e2c59eb265134</t>
  </si>
  <si>
    <t>PM012511/030867</t>
  </si>
  <si>
    <t>5e5a0849636dc94082face38405a56123ede1616fac01e8c6ff66b25cf84dcbd</t>
  </si>
  <si>
    <t>VB-1690/24-25</t>
  </si>
  <si>
    <t>e4694b0dc77c9def009a961334de1443926eeb26f380eeb58051fdee02f062fe</t>
  </si>
  <si>
    <t>DP428559</t>
  </si>
  <si>
    <t>abba03a0d02548353102722b248f5027e0ab77e890afcc49ec001f5e53ac18e5</t>
  </si>
  <si>
    <t>DP428560</t>
  </si>
  <si>
    <t>350c96c758a97f9f44c575a42ad218da26e6320b04c3222af523b721f59e4286</t>
  </si>
  <si>
    <t>DP428561</t>
  </si>
  <si>
    <t>9d06c0815a7b2ca0eaff1885b15e4b95198136af8b2326069161939eab605bd5</t>
  </si>
  <si>
    <t>DP428562</t>
  </si>
  <si>
    <t>d7b64641ccc6b6637bfb9e30ce8d4f3810d1f55d404e72838920e62a4350be01</t>
  </si>
  <si>
    <t>DP428563</t>
  </si>
  <si>
    <t>acab81c4db689fd2c913402898f83efe661729cc52648279ab875a97eb93f275</t>
  </si>
  <si>
    <t>DP428564</t>
  </si>
  <si>
    <t>672894a69d656511aa77c2c3e376c530e74d3df196329f47120217222760555f</t>
  </si>
  <si>
    <t>DP428565</t>
  </si>
  <si>
    <t>d77256ebdb30c3388258ef8cea407ea8a2ec6d64b9ecff42aa073a593f203083</t>
  </si>
  <si>
    <t>DP428566</t>
  </si>
  <si>
    <t>a75b8f043143cc1a8a65df4dca235dd41810f1fb8d5ca0edca9c8769c8d6b075</t>
  </si>
  <si>
    <t>IP403022</t>
  </si>
  <si>
    <t>25404fbc7a9ef52332146e5699c539fcf4ffb329d41785fe55b6645d312cfee8</t>
  </si>
  <si>
    <t>02/12/2024</t>
  </si>
  <si>
    <t>IP403043</t>
  </si>
  <si>
    <t>b1cc4931899e3ace60c667bcf7e0cf5c2ba3cf8be52ea0a764c74f40e4d61449</t>
  </si>
  <si>
    <t>IP403044</t>
  </si>
  <si>
    <t>7091fbadbd72d41a32d9882bc8dac676e4a4bbaca18dc3bb9ca150b73bb921d3</t>
  </si>
  <si>
    <t>RAR/1144/24-25</t>
  </si>
  <si>
    <t>4f2488eede7a24366dedcc4a6857f937c8f1d2c28962a22fc2ab09392b53db8b</t>
  </si>
  <si>
    <t>12/11/2024</t>
  </si>
  <si>
    <t>2158be6e4e5ac70a4edad4cc0d06e391f83bb32c71e4c7cfa8cf5ee6f2eef05a</t>
  </si>
  <si>
    <t>2425CI0000860611</t>
  </si>
  <si>
    <t>PVIPL/24-25/0567</t>
  </si>
  <si>
    <t>76719c97008f16d202d5946c73aaee3ed8aa4f6a638cfdc18cefde926ea052c1</t>
  </si>
  <si>
    <t>27AEDPP7132H1ZG</t>
  </si>
  <si>
    <t>NETCOM SYSTEM</t>
  </si>
  <si>
    <t>NS170</t>
  </si>
  <si>
    <t>19AABCI2726B1ZZ</t>
  </si>
  <si>
    <t>INTER GLOBE AVIATION LTD.</t>
  </si>
  <si>
    <t>WB1242511BH16014</t>
  </si>
  <si>
    <t>27AABCI2357N1ZA</t>
  </si>
  <si>
    <t>VENTIVE HOSPITALITY LIMITED</t>
  </si>
  <si>
    <t>39R6K132036</t>
  </si>
  <si>
    <t>33d49fdb5ecb051b4d110650eefb8dbb768ca8ca587b1c70dd193f8ec46af199</t>
  </si>
  <si>
    <t>06/11/2024</t>
  </si>
  <si>
    <t>39R6K132120</t>
  </si>
  <si>
    <t>1796ab1c92d32645dfba5a7851f55c8fc7e337fe5aa3fcc221f6b1827ce84fb5</t>
  </si>
  <si>
    <t>S0004874</t>
  </si>
  <si>
    <t>18/11/2024</t>
  </si>
  <si>
    <t>S0004875</t>
  </si>
  <si>
    <t>S0004876</t>
  </si>
  <si>
    <t>S0004877</t>
  </si>
  <si>
    <t>07AACCA6756A1ZZ</t>
  </si>
  <si>
    <t>ARAMEX INDIA PRIVATE LIMITED</t>
  </si>
  <si>
    <t>DL2422023330</t>
  </si>
  <si>
    <t>b15d1bf0e4cd5b29474eae730decff23518fde08793602221eb5c25772c9fdee</t>
  </si>
  <si>
    <t>PUN06/SC24/00635</t>
  </si>
  <si>
    <t>SH0038-0020420</t>
  </si>
  <si>
    <t>06/12/2024</t>
  </si>
  <si>
    <t>SH0038-0027572</t>
  </si>
  <si>
    <t>FY2425/KA/02901</t>
  </si>
  <si>
    <t>694f0eaa2faac0e8f0dc4d7f40a71b366333815bb623dbf74134964604282ed7</t>
  </si>
  <si>
    <t>AMD2-1948930</t>
  </si>
  <si>
    <t>MH1242511DB62021</t>
  </si>
  <si>
    <t>MH1242511DH45346</t>
  </si>
  <si>
    <t>MH1242511DI32712</t>
  </si>
  <si>
    <t>301/2024-25</t>
  </si>
  <si>
    <t>302/2024-25</t>
  </si>
  <si>
    <t>A02P2425-0012164</t>
  </si>
  <si>
    <t>ROCP-24-2514557</t>
  </si>
  <si>
    <t>da78a6abe24ec24072da2ff6b44bacec3b66f3d95e29c938ac8b50d422d50f9b</t>
  </si>
  <si>
    <t>ROCP-24-2514559</t>
  </si>
  <si>
    <t>0c8bdfb816853857f8fab446df4739cdf8cee5056c851834add951076efb0166</t>
  </si>
  <si>
    <t>ROCP-24-2514926</t>
  </si>
  <si>
    <t>4447c36a70ffd122828a9c316c005819d6f83fa18d261ab4319989aef4f4b86a</t>
  </si>
  <si>
    <t>12/12/2024</t>
  </si>
  <si>
    <t>Invoice23</t>
  </si>
  <si>
    <t>MCSS/24-25/1486</t>
  </si>
  <si>
    <t>2558140458a96dd5a949a2306e0f9d2ee7ce0b5106f85b4e1b92183d2244c242</t>
  </si>
  <si>
    <t>MCSS/24-25/1487</t>
  </si>
  <si>
    <t>5a6ad4e27fb5e2754f223dda616f38e975b432c51367310d302af6da833cbcf4</t>
  </si>
  <si>
    <t>AMD2-1239316</t>
  </si>
  <si>
    <t>MHSO141124890483</t>
  </si>
  <si>
    <t>MT/2069/2024-25</t>
  </si>
  <si>
    <t>PP/2425/2/134</t>
  </si>
  <si>
    <t>a7d66b1817fcd0d19575b5ea307a1a90221f3b22d4b0dbbf467aea9438a7c6fa</t>
  </si>
  <si>
    <t>PP/2425/2/172</t>
  </si>
  <si>
    <t>9365d6f7db3cd3e2ac712829e29445c67c9eb1c56aff734eef80bcaf2dfb199d</t>
  </si>
  <si>
    <t>22/11/2024</t>
  </si>
  <si>
    <t>SP/2425/2/329</t>
  </si>
  <si>
    <t>16fde03943026d58ed922186d8f0a93c6604663a6539de812ac54ae09a5acc17</t>
  </si>
  <si>
    <t>SP/2425/2/355</t>
  </si>
  <si>
    <t>16d73403dda1a1c06b159b64dc62b3d5e4176d4ba10048ebc32eaea837f60ff6</t>
  </si>
  <si>
    <t>SP/2425/2/420</t>
  </si>
  <si>
    <t>3e1140b6a552ae5c188eca2d1f2274fb3cc69f73efa74f6d9d2bdd9468f47896</t>
  </si>
  <si>
    <t>SP/2425/2/450</t>
  </si>
  <si>
    <t>38317bd76854931419dc3e1cb6c841b38db4695b598a460ff188d834058d3e8b</t>
  </si>
  <si>
    <t>25/11/2024</t>
  </si>
  <si>
    <t>281240001894A002</t>
  </si>
  <si>
    <t>33AAACS5269A1ZQ</t>
  </si>
  <si>
    <t>Singapore Airlines Limited</t>
  </si>
  <si>
    <t>I233/2411/00113</t>
  </si>
  <si>
    <t>IN-3099</t>
  </si>
  <si>
    <t>Dec'24</t>
  </si>
  <si>
    <t>13/01/2025</t>
  </si>
  <si>
    <t>11/01/2025</t>
  </si>
  <si>
    <t>bd31df7a5dca3f601676fdb7f7f1682d68441575c14b8d95ad162337e42225fb</t>
  </si>
  <si>
    <t>b4214d46fcaf8b90ae946c5b0bc3f9084179f80f9c69f0d5c0beebdd916bde94</t>
  </si>
  <si>
    <t>18/12/2024</t>
  </si>
  <si>
    <t>a54fcfbfa1cf249c5bb073e11ee7a99a7246d7716a3e627e96115968f5e78d4f</t>
  </si>
  <si>
    <t>23/12/2024</t>
  </si>
  <si>
    <t>791389b70fe03d5c3d7958fef99041b67ec9a695e9843c24b9f70e6961db4068</t>
  </si>
  <si>
    <t>30/12/2024</t>
  </si>
  <si>
    <t>f45a1214aeff59195ff54c70f9444e8aeceb8458f608eb2141a586dde68a451d</t>
  </si>
  <si>
    <t>31/12/2024</t>
  </si>
  <si>
    <t>07AAACR0142F2ZX</t>
  </si>
  <si>
    <t>THE CORUS ( A UNIT OF RUNWELL INDIA PVT LTD)</t>
  </si>
  <si>
    <t>Delhi</t>
  </si>
  <si>
    <t>03DIDPM3979J1ZX</t>
  </si>
  <si>
    <t>Mittal Enterprises</t>
  </si>
  <si>
    <t>ME4/IN-3456</t>
  </si>
  <si>
    <t>632/2024-25</t>
  </si>
  <si>
    <t>633/2024-25</t>
  </si>
  <si>
    <t>88877659d9ee983d0e0c0abeee2b575801eccd21ad1f33b3088d11b2273b5f42</t>
  </si>
  <si>
    <t>07AYWPR2976C1ZS</t>
  </si>
  <si>
    <t>TAPSEE ENTERPRISES</t>
  </si>
  <si>
    <t>IN-9265</t>
  </si>
  <si>
    <t>27AACCN8253B1ZM</t>
  </si>
  <si>
    <t>TIGER PUG COMMERCE PRIVATE LIMITED</t>
  </si>
  <si>
    <t>BOM5-122614</t>
  </si>
  <si>
    <t>4b915370bf04c854aeb4c9804896eb975d2347cd5f1542094e7f8d22718b5262</t>
  </si>
  <si>
    <t>27AJRPM4271F2ZV</t>
  </si>
  <si>
    <t>SMITA AUTOMATION &amp; CONTROLS</t>
  </si>
  <si>
    <t>BH/24-25/3933</t>
  </si>
  <si>
    <t>09AAXFG1180E1Z6</t>
  </si>
  <si>
    <t>GLOPRO INDUSTRIES LLP</t>
  </si>
  <si>
    <t>IN-4871</t>
  </si>
  <si>
    <t>Invoice31</t>
  </si>
  <si>
    <t>27AAXFR6159E1ZK</t>
  </si>
  <si>
    <t>RAMCO INTERIO</t>
  </si>
  <si>
    <t>R252827</t>
  </si>
  <si>
    <t>08/01/2025</t>
  </si>
  <si>
    <t>INV00040</t>
  </si>
  <si>
    <t>09/01/2025</t>
  </si>
  <si>
    <t>MEGSI25/20716</t>
  </si>
  <si>
    <t>06/01/2025</t>
  </si>
  <si>
    <t>c7e79adef9598aa591019571612471a72399d3f7f85788ebce45d56772cc18ff</t>
  </si>
  <si>
    <t>03/01/2025</t>
  </si>
  <si>
    <t>MH1242512DJ44032</t>
  </si>
  <si>
    <t>MH1242512DQ62834</t>
  </si>
  <si>
    <t>MH1242512DQ88686</t>
  </si>
  <si>
    <t>MH1242512DR51940</t>
  </si>
  <si>
    <t>MH1242512DS49529</t>
  </si>
  <si>
    <t>MH1242512DS69286</t>
  </si>
  <si>
    <t>MH1242512DT73937</t>
  </si>
  <si>
    <t>TS1242512BL14353</t>
  </si>
  <si>
    <t>27AAGCV7139J1ZU</t>
  </si>
  <si>
    <t>AV2425-642</t>
  </si>
  <si>
    <t>BOM944697</t>
  </si>
  <si>
    <t>BOM946570</t>
  </si>
  <si>
    <t>8ea10c10a9a98b1404e38977c79218a566042750e7ab1db319cd7c215a5c35a4</t>
  </si>
  <si>
    <t>17/2024-2025</t>
  </si>
  <si>
    <t>UTLLP/24-25/0112</t>
  </si>
  <si>
    <t>15/01/2025</t>
  </si>
  <si>
    <t>UTLLP/24-25/0113</t>
  </si>
  <si>
    <t>UTLLP/24-25/102</t>
  </si>
  <si>
    <t>UTLLP/24-25/103</t>
  </si>
  <si>
    <t>UTLLP/24-25/107</t>
  </si>
  <si>
    <t>UTLLP/24-25/108</t>
  </si>
  <si>
    <t>BOM5-2561788</t>
  </si>
  <si>
    <t>10/01/2025</t>
  </si>
  <si>
    <t>SRAJ2425-2056</t>
  </si>
  <si>
    <t>6d2c01b8e0fbe17895d76105d327ce9f60a519efa22c0c51d85aabf97d7bfff7</t>
  </si>
  <si>
    <t>25/12/2024</t>
  </si>
  <si>
    <t>27AAPFK1026M1Z2</t>
  </si>
  <si>
    <t>Kirtane &amp; Pandit LLP</t>
  </si>
  <si>
    <t>PUN/24-25/1697</t>
  </si>
  <si>
    <t>1e470717d742423edd40443ac5d2e445cc89f0c1dedcbe11a57917f090a5e891</t>
  </si>
  <si>
    <t>A02P2425-0014954</t>
  </si>
  <si>
    <t>07/01/2025</t>
  </si>
  <si>
    <t>fe9e78b3d6c424e265440d590c69ced7b88d3d6dcfe480c40d030b78a34f7efc</t>
  </si>
  <si>
    <t>PNQ2-4291</t>
  </si>
  <si>
    <t>2024-25/415</t>
  </si>
  <si>
    <t>2024-25/420</t>
  </si>
  <si>
    <t>AIN2425002969141</t>
  </si>
  <si>
    <t>AIN2425002974810</t>
  </si>
  <si>
    <t>AIN2425003233250</t>
  </si>
  <si>
    <t>27AADFC2944C1ZU</t>
  </si>
  <si>
    <t>CHETAN MAYUR &amp; CO</t>
  </si>
  <si>
    <t>ONGRID061686066</t>
  </si>
  <si>
    <t>7ad3945abdd89b890faeef8f911b56f25c12a2200db8ab312fea66d9720c7be7</t>
  </si>
  <si>
    <t>27AFHPD9014P1Z4</t>
  </si>
  <si>
    <t>HITECH ELECTRONICS</t>
  </si>
  <si>
    <t>31b790a5ba1c55937e935d6b4b19b1cfaa8fafa0f74bfa3bf99afdbe12112b1f</t>
  </si>
  <si>
    <t>04/12/2024</t>
  </si>
  <si>
    <t>VRSPL/24-25/0539</t>
  </si>
  <si>
    <t>27AACCC6016B1Z8</t>
  </si>
  <si>
    <t>CLEARTRIP PRIVATE LIMITED</t>
  </si>
  <si>
    <t>I/MH/31381957</t>
  </si>
  <si>
    <t>7755e2a9ee0c6ffd03deb1a8296dcee8109e470efc1e30d2451fea6d40624966</t>
  </si>
  <si>
    <t>02/01/2025</t>
  </si>
  <si>
    <t>SAPV11/0063/2425</t>
  </si>
  <si>
    <t>SAPV11/0064/2425</t>
  </si>
  <si>
    <t>07BGWPK6882R1ZZ</t>
  </si>
  <si>
    <t>M2 LOOK</t>
  </si>
  <si>
    <t>IN-8109</t>
  </si>
  <si>
    <t>LMP01251201171</t>
  </si>
  <si>
    <t>5e71c232f90cdfd77473b97e7ef9ccb4eb288a87457477af863cfa6f4091fb6b</t>
  </si>
  <si>
    <t>LMP01251201172</t>
  </si>
  <si>
    <t>9f63244520bf3b4243de92116c27bab51843b089b1c339d097167b997d17c421</t>
  </si>
  <si>
    <t>LMP01251201173</t>
  </si>
  <si>
    <t>a3f44b62db9ff705cfcdeca4810b1533ba87699f780f4203f006485e55864ed3</t>
  </si>
  <si>
    <t>LMP01251201174</t>
  </si>
  <si>
    <t>b2c85feb381285621b4a2d42ca586b896063a9b086759c58a1874a440606b814</t>
  </si>
  <si>
    <t>PM012512/033914</t>
  </si>
  <si>
    <t>99799cb83ded72dc3a2face2e5a5c887b4751a39526dc9326d5ba8fe0310d1f2</t>
  </si>
  <si>
    <t>03/12/2024</t>
  </si>
  <si>
    <t>DEL/24-25/007</t>
  </si>
  <si>
    <t>DEL/24-25/008</t>
  </si>
  <si>
    <t>DEL/24-25/009</t>
  </si>
  <si>
    <t>DEL/24-25/010</t>
  </si>
  <si>
    <t>DEL/24-25/011</t>
  </si>
  <si>
    <t>DEL/24-25/012</t>
  </si>
  <si>
    <t>MCSS/24-25/1601</t>
  </si>
  <si>
    <t>e54f485d7435ae64637c939de02663a60518e3d2ba7475f2f292c23288c3651b</t>
  </si>
  <si>
    <t>MCSS/24-25/1602</t>
  </si>
  <si>
    <t>0f79d0b2dfbb7581f599404c585dd040a8b945713be3ed4f18b35b296649d2b3</t>
  </si>
  <si>
    <t>SK/2328/2425</t>
  </si>
  <si>
    <t>4feeda8c61af4ae8da412e7853943b8b1ac459dcfdc6545a37af0dc4176cb211</t>
  </si>
  <si>
    <t>29AACCN6194P2ZK</t>
  </si>
  <si>
    <t>292512BP12AAE259</t>
  </si>
  <si>
    <t>07AQFPS8360J1ZB</t>
  </si>
  <si>
    <t>TEXTILE CORPORATION</t>
  </si>
  <si>
    <t>IN-1716</t>
  </si>
  <si>
    <t>AE-INV-2425-0900</t>
  </si>
  <si>
    <t>5786f31a2c0750697a56849ace9dac320023e5fdf2f23fa9f9518fd153bfacea</t>
  </si>
  <si>
    <t>AE-INV-2425-0914</t>
  </si>
  <si>
    <t>3d7e6595d3a255ca4b8ca8843d4f3d223ee9476881c7b749565207e415021c5f</t>
  </si>
  <si>
    <t>272412G10176970</t>
  </si>
  <si>
    <t>07AABCA0522B1ZM</t>
  </si>
  <si>
    <t>AIR INDIA CHARTERS LIMITED</t>
  </si>
  <si>
    <t>IDEL241200114925</t>
  </si>
  <si>
    <t>GNR/R/24-25/4309</t>
  </si>
  <si>
    <t>226489083ca47808f8c21b4a17bd6072971e366128b1c5cd40d09cd5b66e84f2</t>
  </si>
  <si>
    <t>GNR/R/24-25/4310</t>
  </si>
  <si>
    <t>72c5600506f3dda231cff4f6b7adfbb0701531991ef6410f0e93109941f7ed48</t>
  </si>
  <si>
    <t>GNR/R/24-25/4323</t>
  </si>
  <si>
    <t>4b6748a1946c9717d10cc06ad2f62bfcfd0748ea629104af61c6b7024ebdcb38</t>
  </si>
  <si>
    <t>GNR/S/24-25/4297</t>
  </si>
  <si>
    <t>e6d0b9a3d295ab350a5e3926434f9ecd682794102a79ab32607bc993fdd3f2c2</t>
  </si>
  <si>
    <t>GNR/S/24-25/4388</t>
  </si>
  <si>
    <t>1273391ca31edb15f9ef2e0aa30325c2a1ed34f003bdf095503aeaea4d3f00a8</t>
  </si>
  <si>
    <t>24/12/2024</t>
  </si>
  <si>
    <t>PP/2425/2/280</t>
  </si>
  <si>
    <t>9b46e3c41d4f63f12b13c387f50e94be23e2f8e84d7e51cb138e698f9360d6f9</t>
  </si>
  <si>
    <t>19/12/2024</t>
  </si>
  <si>
    <t>PP/2425/2/283</t>
  </si>
  <si>
    <t>7df8eea7369dd8914d9fd818590dd3035089c54d58ce6f2e753b4b939bc34ca9</t>
  </si>
  <si>
    <t>SP/2425/2/573</t>
  </si>
  <si>
    <t>b972c60e1d9a3124eb556c0f4b248c1fcc5c6498ae6c927143436764540cc3c4</t>
  </si>
  <si>
    <t>HCA24452</t>
  </si>
  <si>
    <t>7995d41067d20cc0cb2f62ff66fb5efae0f8b3c806b3c0ee33e3e88842658bfd</t>
  </si>
  <si>
    <t>16/12/2024</t>
  </si>
  <si>
    <t>9ac9bf6b3ed6955514abd3473abe6f7467fb1af6bd2033243113c09666f45e14</t>
  </si>
  <si>
    <t>CM202425000027</t>
  </si>
  <si>
    <t>FY2425/KA/03501</t>
  </si>
  <si>
    <t>d7f88c4c714a4742c2e91c616bf6a42dc530bceceaa2df40925f4d67206b9f41</t>
  </si>
  <si>
    <t>17/12/2024</t>
  </si>
  <si>
    <t>INV/24-25/297</t>
  </si>
  <si>
    <t>INV/24-25/349</t>
  </si>
  <si>
    <t>INV/24-25/392</t>
  </si>
  <si>
    <t>10AAJCC9783E1ZM</t>
  </si>
  <si>
    <t>PAX1-875664</t>
  </si>
  <si>
    <t>27BWWPS3198E1ZO</t>
  </si>
  <si>
    <t>COLOR PAPERS</t>
  </si>
  <si>
    <t>QWEB-26805</t>
  </si>
  <si>
    <t>d211251ed5d41c88e63c149257beac1de7b4d126472f7bc1637f1e8017ce0466</t>
  </si>
  <si>
    <t>WB1242512BL53577</t>
  </si>
  <si>
    <t>KA1242512CO55691</t>
  </si>
  <si>
    <t>KA1242512CP21460</t>
  </si>
  <si>
    <t>24AQCPJ4534E1ZA</t>
  </si>
  <si>
    <t>KAMCON IMPEX</t>
  </si>
  <si>
    <t>IN-22841</t>
  </si>
  <si>
    <t>MHSO141224922369</t>
  </si>
  <si>
    <t>12/01/2025</t>
  </si>
  <si>
    <t>SE/24-25/013</t>
  </si>
  <si>
    <t>SE/24-25/014</t>
  </si>
  <si>
    <t>SE/24-25/015</t>
  </si>
  <si>
    <t>SE/24-25/016</t>
  </si>
  <si>
    <t>SE/24-25/017</t>
  </si>
  <si>
    <t>SE/24-25/018</t>
  </si>
  <si>
    <t>21AABCI2726B1ZE</t>
  </si>
  <si>
    <t>OR1242512AJ30822</t>
  </si>
  <si>
    <t>PNQ3-1537830</t>
  </si>
  <si>
    <t>d33892e139861f667e26285f496850d498f14b97abd7f41c1e3bf91d44013932</t>
  </si>
  <si>
    <t>13/12/2024</t>
  </si>
  <si>
    <t>291ZYVKUD1224001</t>
  </si>
  <si>
    <t>281240001894S004</t>
  </si>
  <si>
    <t>27AAJCC8517E1ZL</t>
  </si>
  <si>
    <t>BOM5-6587269</t>
  </si>
  <si>
    <t>09APXPS4294L1ZM</t>
  </si>
  <si>
    <t>PULSENET</t>
  </si>
  <si>
    <t>LKO1-1118</t>
  </si>
  <si>
    <t>89053a4c0a66f142f4e19750ff21932174c73996a95a59e8332fa9e65f97008b</t>
  </si>
  <si>
    <t>39R6K134649</t>
  </si>
  <si>
    <t>bc0bc6475b9b9c4aca677d4bdd0eac0e9d60d2a8ceeb0e7c41676a35d9e14c36</t>
  </si>
  <si>
    <t>IPNQ241200024184</t>
  </si>
  <si>
    <t>IPNQ241200047694</t>
  </si>
  <si>
    <t>DEC-2024-301</t>
  </si>
  <si>
    <t>DEC-2024-302</t>
  </si>
  <si>
    <t>S0004987</t>
  </si>
  <si>
    <t>S0004988</t>
  </si>
  <si>
    <t>S0004989</t>
  </si>
  <si>
    <t>DEL279417</t>
  </si>
  <si>
    <t>DEL280787</t>
  </si>
  <si>
    <t>INV2425/239078</t>
  </si>
  <si>
    <t>0769c67d70e918a5eae5603b5fbad96f642ab6060b7ee1cb3ed2324827071fd7</t>
  </si>
  <si>
    <t>INV2425/252791</t>
  </si>
  <si>
    <t>c13992daf8819459281317e1b9d8afd687996c95ce1417bcafde418b4774563c</t>
  </si>
  <si>
    <t>14/12/2024</t>
  </si>
  <si>
    <t>INV2425/257075</t>
  </si>
  <si>
    <t>379e4765c2593711411b180ef1c0a2656dde8d4d291e5ae2a23d18658e3b7596</t>
  </si>
  <si>
    <t>FM0908BIL0014337</t>
  </si>
  <si>
    <t>e0630be46dc003d424400ca0347f7d1c20e0fabea1026ab6e28d1d22316aeeb9</t>
  </si>
  <si>
    <t>27AASCS7745M2ZA</t>
  </si>
  <si>
    <t>SAITECH IT PRIVATE LIMITED</t>
  </si>
  <si>
    <t>BOM5-66020</t>
  </si>
  <si>
    <t>PUN06/SC24/00697</t>
  </si>
  <si>
    <t>7fda2a5e238aa4e7e0ea6ee52a7473d4638135e053d124e37cae774cb0ed4957</t>
  </si>
  <si>
    <t>PUN06/SC24/00726</t>
  </si>
  <si>
    <t>RNLH-7166</t>
  </si>
  <si>
    <t>RNLH-7325</t>
  </si>
  <si>
    <t>RNLH-7389</t>
  </si>
  <si>
    <t>DEC-2024-303</t>
  </si>
  <si>
    <t>DEC-2024-3045</t>
  </si>
  <si>
    <t>PNQ3-567</t>
  </si>
  <si>
    <t>BLR8-3127514</t>
  </si>
  <si>
    <t>ROCP-24-2517148</t>
  </si>
  <si>
    <t>77d836f41d9f399dc4222e6a5864d2a42862198fe89b220001583e42e7d852c5</t>
  </si>
  <si>
    <t>DP428727</t>
  </si>
  <si>
    <t>723a1ad5fdbcad541d1cb6c4ca2e84ec504802675b5713eece512ecab311275a</t>
  </si>
  <si>
    <t>29/12/2024</t>
  </si>
  <si>
    <t>DP428728</t>
  </si>
  <si>
    <t>474b8b40dec482db0dc0e280426d1eb5cf16104f0a5a8ff07f4a4f530a98fd09</t>
  </si>
  <si>
    <t>DP431462</t>
  </si>
  <si>
    <t>DP431463</t>
  </si>
  <si>
    <t>DP431818</t>
  </si>
  <si>
    <t>DP431819</t>
  </si>
  <si>
    <t>HP401470</t>
  </si>
  <si>
    <t>HP401497</t>
  </si>
  <si>
    <t>IP403341</t>
  </si>
  <si>
    <t>IP403374</t>
  </si>
  <si>
    <t>IP403488</t>
  </si>
  <si>
    <t>BOM7-5341245</t>
  </si>
  <si>
    <t>Jan'25</t>
  </si>
  <si>
    <t>11/02/2025</t>
  </si>
  <si>
    <t>2024-25/426</t>
  </si>
  <si>
    <t>2024-25/427</t>
  </si>
  <si>
    <t>10/02/2025</t>
  </si>
  <si>
    <t>AIN2425003359062</t>
  </si>
  <si>
    <t>AIN2425003359828</t>
  </si>
  <si>
    <t>AIN2425003427085</t>
  </si>
  <si>
    <t>INV2425/290820</t>
  </si>
  <si>
    <t>07/02/2025</t>
  </si>
  <si>
    <t>8f0b7ce5ca9c2bd3f56079b11e1a111771e8331d2953114f26164962292a419b</t>
  </si>
  <si>
    <t>17/01/2025</t>
  </si>
  <si>
    <t>INV2425/295637</t>
  </si>
  <si>
    <t>354f007d30f40e86116f7b31305ae5f61983899c0d33782b999877187e926c90</t>
  </si>
  <si>
    <t>21/01/2025</t>
  </si>
  <si>
    <t>INV2425/305706</t>
  </si>
  <si>
    <t>2a247aea5ea881b1c22af517104c03cf2909674ab3b30f6cdeb9ca748e5e17f7</t>
  </si>
  <si>
    <t>29/01/2025</t>
  </si>
  <si>
    <t>MS/324</t>
  </si>
  <si>
    <t>SOFT/543/24-25</t>
  </si>
  <si>
    <t>SOFT/574/24-25</t>
  </si>
  <si>
    <t>S0005124</t>
  </si>
  <si>
    <t>22/01/2025</t>
  </si>
  <si>
    <t>S0005125</t>
  </si>
  <si>
    <t>S0005167</t>
  </si>
  <si>
    <t>2425CI0001006998</t>
  </si>
  <si>
    <t>65f7532465d9f3cc36da92fe9268a476ef837756d6b36d802791ede43a60b912</t>
  </si>
  <si>
    <t>2425CI0001020053</t>
  </si>
  <si>
    <t>57f33ba130aa62dc7ad39808599ca2268b3196681c3f9aad0f5ea539f74aded2</t>
  </si>
  <si>
    <t>31/01/2025</t>
  </si>
  <si>
    <t>252240001264A001</t>
  </si>
  <si>
    <t>252240001264A004</t>
  </si>
  <si>
    <t>281240001894A006</t>
  </si>
  <si>
    <t>281240001894A008</t>
  </si>
  <si>
    <t>39R6K137520</t>
  </si>
  <si>
    <t>392a20c3d5180e4f238fb0003fbebd4bffda40f038a169d2f2cb1c38aa72b9a0</t>
  </si>
  <si>
    <t>39R6K137563</t>
  </si>
  <si>
    <t>b0dfc2eaf74372b4a56bf35644db3a41cd84fe378063f93faedd591d874aa89d</t>
  </si>
  <si>
    <t>06ABWPJ9426G2Z5</t>
  </si>
  <si>
    <t>VARDHMAN TELE MARKETING</t>
  </si>
  <si>
    <t>DEL4-14796</t>
  </si>
  <si>
    <t>29AHZPJ4764C1ZS</t>
  </si>
  <si>
    <t>ADITYA ENTERPRISES</t>
  </si>
  <si>
    <t>IN-10170</t>
  </si>
  <si>
    <t>ROCP-24-2520627</t>
  </si>
  <si>
    <t>3eba7ae1a973b9d396f534c7fb734787e4bedaf75b122a35cb42c050d5ff3ef3</t>
  </si>
  <si>
    <t>30/01/2025</t>
  </si>
  <si>
    <t>ROCP-24-2520629</t>
  </si>
  <si>
    <t>dbb1b10c8f2909de8945251a311c76b131cbd20641210fab4ebb74a16a851a6f</t>
  </si>
  <si>
    <t>ROCP-24-2520630</t>
  </si>
  <si>
    <t>5dae64d58f3df76b05cdb507552a870ec5c506a80a844e3cde4b8ef46c27b0d7</t>
  </si>
  <si>
    <t>ROCP-24-2520637</t>
  </si>
  <si>
    <t>47dc6cb16ca2ddea65fece4b056d7a96c78ccc3c27666b1e5b1e051dbf19e10c</t>
  </si>
  <si>
    <t>ROCP-24-2520638</t>
  </si>
  <si>
    <t>1730945667da003cbbeb86fe5e797fd68a3d5ae6004c1a1f85d2b84894b0ae8f</t>
  </si>
  <si>
    <t>9c2f9afbf3dd3ec496d8c6cfa177ebdab8b60bbf46aee88114f16de3b2a1d37e</t>
  </si>
  <si>
    <t>VRSPL/24-25/0625</t>
  </si>
  <si>
    <t>09/02/2025</t>
  </si>
  <si>
    <t>27AAFFC0369P1Z2</t>
  </si>
  <si>
    <t>CALISTA PROPERTIES PRIVATE LIMITED</t>
  </si>
  <si>
    <t>3f52591934d26b13048b93270c7be9e92019eeb4b659b69f082ded98e5f8bffd</t>
  </si>
  <si>
    <t>f437bed9a7cec81cce5ea31d6837dd100b977d24fc65b7e7094cc39631ee146a</t>
  </si>
  <si>
    <t>14/01/2025</t>
  </si>
  <si>
    <t>9137df7031ec7acafe792fb65d43e30c5732d868013a829bb06227a4c32732b3</t>
  </si>
  <si>
    <t>K06613-0006</t>
  </si>
  <si>
    <t>71053fb639500ad7d98207e976b364771daaf1c3097f276f3306b7b1878f4610</t>
  </si>
  <si>
    <t>SH0038-0034689</t>
  </si>
  <si>
    <t>03/02/2025</t>
  </si>
  <si>
    <t>27AAFCD6883Q1ZQ</t>
  </si>
  <si>
    <t>DARSHITA AASHIYANA PRIVATE LIMITED</t>
  </si>
  <si>
    <t>BOM5-580107</t>
  </si>
  <si>
    <t>309dff0dfb4027886b15b4a48a8a59246cd4fe819f89918ed2f0e3a03561670e</t>
  </si>
  <si>
    <t>28/01/2025</t>
  </si>
  <si>
    <t>SAPV12/0082/2425</t>
  </si>
  <si>
    <t>43b188c43f69fe489ba2699dacb46f622a2a7cdae7535b656de49fac54df7a7e</t>
  </si>
  <si>
    <t>SAPV12/0083/2425</t>
  </si>
  <si>
    <t>f2a3e3f96fec7057cbbeb3bc56549338c758136e9e7a9eb428ba60e8c3e25e73</t>
  </si>
  <si>
    <t>IDEL250100065717</t>
  </si>
  <si>
    <t>MCSS/24-25/1801</t>
  </si>
  <si>
    <t>62e232ae2c98bb3380198543d0d397dde0378381899c848d25d71558197974a9</t>
  </si>
  <si>
    <t>MCSS/24-25/1802</t>
  </si>
  <si>
    <t>79909612de7222f5d81459bc9af7b861a2feabad30b0052f9975d998f5a1a733</t>
  </si>
  <si>
    <t>739/2024-25</t>
  </si>
  <si>
    <t>740/2024-25</t>
  </si>
  <si>
    <t>111/2024-25</t>
  </si>
  <si>
    <t>3d347150ee6425c1fb437198f02a2a26c25bd13d4ffcbc6e660be68057b29be2</t>
  </si>
  <si>
    <t>24/01/2025</t>
  </si>
  <si>
    <t>09488188710908e499d2ecd58ac48808577c60b0bf52fc9ada11c280edef7203</t>
  </si>
  <si>
    <t>SP/2425/2/704</t>
  </si>
  <si>
    <t>d2f702c4a2722d3d01873467335d98b70a3c6c68f9d9a154ed705cc17de551d2</t>
  </si>
  <si>
    <t>SP/2425/2/764</t>
  </si>
  <si>
    <t>249f87e102b74540ed8e9d0e82e4ba17b1d6b2908195c53e5f3ce4353850a451</t>
  </si>
  <si>
    <t>SP/2425/2/853</t>
  </si>
  <si>
    <t>5032f9285bad7958ebb091fae96a530f912f3579f74cb543299836b1dbc78c80</t>
  </si>
  <si>
    <t>SP/2425/2/854</t>
  </si>
  <si>
    <t>c32bb8649c3fdfc07664d354e2b326ff40cdb3bf73b8315424c6464ddcc21692</t>
  </si>
  <si>
    <t>SP/2425/2/855</t>
  </si>
  <si>
    <t>be24bc41aa37700255b052df302deb8d99a5a924bda6b923d75afb4c6faec5ac</t>
  </si>
  <si>
    <t>FY2425/KA/03914</t>
  </si>
  <si>
    <t>06/02/2025</t>
  </si>
  <si>
    <t>ece4398db479eea5a2a79bd5a9fb26cd9350cdc217352cb113efefc11a731b46</t>
  </si>
  <si>
    <t>16/01/2025</t>
  </si>
  <si>
    <t>BOM5-3163930</t>
  </si>
  <si>
    <t>BOM7-2128228</t>
  </si>
  <si>
    <t>BOM7-2268965</t>
  </si>
  <si>
    <t>BOM7-2398525</t>
  </si>
  <si>
    <t>353/2024-25</t>
  </si>
  <si>
    <t>354/2024-25</t>
  </si>
  <si>
    <t>364/2024-25</t>
  </si>
  <si>
    <t>365/2024-25</t>
  </si>
  <si>
    <t>366/2024-25</t>
  </si>
  <si>
    <t>367/2024-25</t>
  </si>
  <si>
    <t>A02P2425-0018800</t>
  </si>
  <si>
    <t>24bdc2a6d042af09f65e2f799fc172b94cf3ab99d435eff9ae57ba1775af6e6d</t>
  </si>
  <si>
    <t>27/01/2025</t>
  </si>
  <si>
    <t>ONGRID061689341</t>
  </si>
  <si>
    <t>e805b09d7799da421b1bf72481dbbacc2e45f174bec9bacb89a7e78ae70194c0</t>
  </si>
  <si>
    <t>TS1242501BT17902</t>
  </si>
  <si>
    <t>PDS-24221</t>
  </si>
  <si>
    <t>04/02/2025</t>
  </si>
  <si>
    <t>dfaffbab97b0cbbf802bd2efb4709e9c84c436f355211923f5b1cfae6b897b01</t>
  </si>
  <si>
    <t>MH1242501DW87791</t>
  </si>
  <si>
    <t>MH1242501DY37939</t>
  </si>
  <si>
    <t>MH1242501EC66684</t>
  </si>
  <si>
    <t>DEL-C-1195479</t>
  </si>
  <si>
    <t>06f1e6d956e261e38f9c8791a09574374e42d0461781fb1989dcee36f5e0ceee</t>
  </si>
  <si>
    <t>18/01/2025</t>
  </si>
  <si>
    <t>27AAJCT9986E1ZL</t>
  </si>
  <si>
    <t>TREDDY NEIGHBOURHOOD KITCHEN PRIVATE LIMITED</t>
  </si>
  <si>
    <t>1224/IN-23133</t>
  </si>
  <si>
    <t>MHI1401503969393</t>
  </si>
  <si>
    <t>JAN-2025-301</t>
  </si>
  <si>
    <t>JAN-2025-302</t>
  </si>
  <si>
    <t>PUN06/SC24/00786</t>
  </si>
  <si>
    <t>05/02/2025</t>
  </si>
  <si>
    <t>JAN-2025-303</t>
  </si>
  <si>
    <t>JAN-2025-304</t>
  </si>
  <si>
    <t>07AAGCR7293D1Z6</t>
  </si>
  <si>
    <t>ROBOTICS EMBEDDED EDUCATION SERVICES PRIVATE LIMITED</t>
  </si>
  <si>
    <t>QNEZ-23086</t>
  </si>
  <si>
    <t>LMP01250101303</t>
  </si>
  <si>
    <t>8d6d83e0739ea4953e0e9611ec55778f60c9cd0fe2ffa99e49dca49f2b1947b4</t>
  </si>
  <si>
    <t>LMP01250101304</t>
  </si>
  <si>
    <t>4a337aace76ad2b763b5a613d9e687881af2eee5fb69715849f86ea5c9607c4e</t>
  </si>
  <si>
    <t>LMP01250101305</t>
  </si>
  <si>
    <t>b9af6fc20f632b9817634fc47d2b1c639eae805f1102ffb198f0a5697869f8ce</t>
  </si>
  <si>
    <t>LMP01250101306</t>
  </si>
  <si>
    <t>72cc5cd473d9f5098852422a990a0fcf1081b2a11ba7431d60cb5999e20feaf2</t>
  </si>
  <si>
    <t>PM012501/037193</t>
  </si>
  <si>
    <t>ff77f7297347b10f1ad161b1a8be093048b292025e334455245e1ce094e786ab</t>
  </si>
  <si>
    <t>PM012501/037194</t>
  </si>
  <si>
    <t>a1db4e12709a1729f9323bceb9883efa8e7356050018b72a1d54e0124cf27c49</t>
  </si>
  <si>
    <t>DP433456</t>
  </si>
  <si>
    <t>HP401563</t>
  </si>
  <si>
    <t>c9aec10426d1dd779551c2b5721d876c7ff62d9482246bf43d5145a8a095c3e2</t>
  </si>
  <si>
    <t>01/02/2025</t>
  </si>
  <si>
    <t>HP401577</t>
  </si>
  <si>
    <t>HP401578</t>
  </si>
  <si>
    <t>HP401593</t>
  </si>
  <si>
    <t>IP403630</t>
  </si>
  <si>
    <t>e38b0fa26dfabc9ac6e657bdbebd681485336b08c8f016f62b3d2e97118e86f7</t>
  </si>
  <si>
    <t>IP403648</t>
  </si>
  <si>
    <t>87903f436fd0968b9d95c44627654a0586d9c83dcf11d9e9881c845aab23c70b</t>
  </si>
  <si>
    <t>IP403653</t>
  </si>
  <si>
    <t>4cc4c04c4bcea384b6ee43171185e3a7507be57dfb9eedf08b5a331f8999ab06</t>
  </si>
  <si>
    <t>IP403692</t>
  </si>
  <si>
    <t>IP403725</t>
  </si>
  <si>
    <t>IP403842</t>
  </si>
  <si>
    <t>e004b6fced389508ee2472932a6794bf06109cd5c3eb80cbf4526a9f1a5d598c</t>
  </si>
  <si>
    <t>08/02/2025</t>
  </si>
  <si>
    <t>IP403843</t>
  </si>
  <si>
    <t>33dee9d2d117bce3c2efeb620634e71c19c05b4868a64f4779ecd3a9761abc5d</t>
  </si>
  <si>
    <t>IP403844</t>
  </si>
  <si>
    <t>cca18cacd67de2aae8cd0795444a9ba1e6700bc6e4786fdf859acb2ab074f84e</t>
  </si>
  <si>
    <t>MP403970</t>
  </si>
  <si>
    <t>30916e3d9bb6bf52add1b07f9d40a492ec5305a45657c154949ab93763545f67</t>
  </si>
  <si>
    <t>SK/2469/2425</t>
  </si>
  <si>
    <t>27f09ea91b0c10ead4446704c7e7be93a7f4c6f4f2474fa2fbcddd2f515c35c2</t>
  </si>
  <si>
    <t>SK/2496/2425</t>
  </si>
  <si>
    <t>9ccdd5626b54c0f328cb1051e35c2529ae7309eadef553971341ea52d2806d6c</t>
  </si>
  <si>
    <t>24-25/JAN/104</t>
  </si>
  <si>
    <t>27ABCCS0902R1Z2</t>
  </si>
  <si>
    <t>SF LOGISTICS PRIVATE LIMITED</t>
  </si>
  <si>
    <t>HCA25548</t>
  </si>
  <si>
    <t>b408b0191d2f7744ffd0a1a4d666fd0e43d2f0338669a4676d92d931ba657854</t>
  </si>
  <si>
    <t>HCA26562</t>
  </si>
  <si>
    <t>d2974fb8ddf66f8e4e13f501735830a242624cb452e6aacc1a899d36cbeca60f</t>
  </si>
  <si>
    <t>2bf1b5774463d05fa02945f092725c846cef8b8accbaa02e0637fbd7882fee16</t>
  </si>
  <si>
    <t>3cb01d7557d7cd16808ab6f6f339ab6d6a12d77fe7fb5df62e6f9a5e5a944aa3</t>
  </si>
  <si>
    <t>MEGSI25/20785</t>
  </si>
  <si>
    <t>6e2ac7fadfab03ddfa2b1f766c96d36124ec80e79385c9086390aed90eb9e97f</t>
  </si>
  <si>
    <t>AE-INV-2425-0932</t>
  </si>
  <si>
    <t>5ec2b68d61a702030a8db120344aa00fb5608cda8517dbeac35d14fbe808f905</t>
  </si>
  <si>
    <t>29ADRPC6637K2ZX</t>
  </si>
  <si>
    <t>GOLD ENTERPRISE</t>
  </si>
  <si>
    <t>BLR7-2939</t>
  </si>
  <si>
    <t>c91cf7d9bc2772f0ae89a37d2b05fc9d7a62ca6218fed4ba85760ba06d815e3b</t>
  </si>
  <si>
    <t>GNR/R/24-25/4805</t>
  </si>
  <si>
    <t>3042109e6ad1dda6f4b31421887a85bd89a6fc1fc0b3794d561647186770f1b0</t>
  </si>
  <si>
    <t>GNR/R/24-25/4806</t>
  </si>
  <si>
    <t>4b5fca7d3229f9030552496a29dd52d94f38b7b38766a349bd73b93cafd1911c</t>
  </si>
  <si>
    <t>GNR/R/24-25/4807</t>
  </si>
  <si>
    <t>dba6f6bbfe1a0361bf7e0685bc3a101ff43e75139f6bb3034d3561191ac563f5</t>
  </si>
  <si>
    <t>GNR/S/24-25/4588</t>
  </si>
  <si>
    <t>a980c4ae2494ad77993c9a95d19a78e06f43fd1e4e24964dbc111d85c5f595a2</t>
  </si>
  <si>
    <t>04/01/2025</t>
  </si>
  <si>
    <t>GNR/S/24-25/4589</t>
  </si>
  <si>
    <t>e284e2adec2a501b0e7e3ad048a1e49e0491a5f0d09acde287b1166a8cd303ff</t>
  </si>
  <si>
    <t>GNR/S/24-25/4590</t>
  </si>
  <si>
    <t>e04e5284f04ba2968493ccab0f4d738676289decda79d9416e6e72bd6341a3cc</t>
  </si>
  <si>
    <t>GNR/S/24-25/4945</t>
  </si>
  <si>
    <t>c3995c91da825cd2bec2b56255d93a3cf911dd39c9892f4b302453c88b2cf97e</t>
  </si>
  <si>
    <t>GNR/S/24-25/5376</t>
  </si>
  <si>
    <t>cc3f420e34c1672d2dd01cb339dd42b023dbc0a3b1fafd3b239a8f8c58441181</t>
  </si>
  <si>
    <t>GNR/S/24-25/5403</t>
  </si>
  <si>
    <t>c6500a3731499f02201b258d8ff5d559779ac4649695f6b35078747fdf14a483</t>
  </si>
  <si>
    <t>BOM962645</t>
  </si>
  <si>
    <t>5f5f12a4d7bafb56b38a6311035a3f2aa7a18d45fb8860be11d1c63b47de5811</t>
  </si>
  <si>
    <t>BOM972580</t>
  </si>
  <si>
    <t>PNQ587961</t>
  </si>
  <si>
    <t>EZ24-25/I/0253</t>
  </si>
  <si>
    <t>36ABDFS7189Q1Z5</t>
  </si>
  <si>
    <t>M/S SERENITY INN</t>
  </si>
  <si>
    <t>25/V01077</t>
  </si>
  <si>
    <t>Telangana</t>
  </si>
  <si>
    <t>POS and supplier state are same but recipient state is different</t>
  </si>
  <si>
    <t>eb4aaca1b59de5c04c470be32fdc6b97a9a4d6d91ffc66ea7aef76c6816e50db</t>
  </si>
  <si>
    <t>20/01/2025</t>
  </si>
  <si>
    <t>25/V01079</t>
  </si>
  <si>
    <t>1ffd18c333a6407a656f090af431cd1b23cc658e27aeffe226ab45ab7ce79dab</t>
  </si>
  <si>
    <t>25/V01085</t>
  </si>
  <si>
    <t>e1f9a11a846ad2c181680342b6d1e6aaa6dc05347fa5771ae10e077facf8c0e9</t>
  </si>
  <si>
    <t>25/V01086</t>
  </si>
  <si>
    <t>c3b7fd19c47ed4a29a661cd938cb260ce49412a50faf7e17811dd37b0f553923</t>
  </si>
  <si>
    <t>PUN/24-25/2053</t>
  </si>
  <si>
    <t>bb5c9b355c9036c1b89368d01c89d6fe53a264d19e87af8c9a0d1e576e57eecd</t>
  </si>
  <si>
    <t>PUN/24-25/2054</t>
  </si>
  <si>
    <t>98bdc5cbea798ccccb3c86fa61228265a9f09a5434b3b6d1c4cc8ecf24efb5e9</t>
  </si>
  <si>
    <t>20/2024-2025</t>
  </si>
  <si>
    <t>B1MH2425/007742</t>
  </si>
  <si>
    <t>B1MH2425/007791</t>
  </si>
  <si>
    <t>B1MH2425/007792</t>
  </si>
  <si>
    <t>B1MH2425/007793</t>
  </si>
  <si>
    <t>B1MH2425/007794</t>
  </si>
  <si>
    <t>B1MH2425/007796</t>
  </si>
  <si>
    <t>B1MH2425/007797</t>
  </si>
  <si>
    <t>B1MH2425/007832</t>
  </si>
  <si>
    <t>B1MH2425/007877</t>
  </si>
  <si>
    <t>B1MH2425/007878</t>
  </si>
  <si>
    <t>27ANMPL0002C1ZN</t>
  </si>
  <si>
    <t>Surya Fire Safety Enterprises</t>
  </si>
  <si>
    <t>SFSE/24-25/0850</t>
  </si>
  <si>
    <t>12/02/2025</t>
  </si>
  <si>
    <t>27ABCCS9227K1ZW</t>
  </si>
  <si>
    <t>SERPLEX TRADING PRIVATE LIMITED</t>
  </si>
  <si>
    <t>BOM7-68098</t>
  </si>
  <si>
    <t>SAPV01/0056/2425</t>
  </si>
  <si>
    <t>10/03/2025</t>
  </si>
  <si>
    <t>86e4efee505ffd33b95453377dc2c356c371225349232edb3ab5b0e39e39d1e8</t>
  </si>
  <si>
    <t>SAPV01/0057/2425</t>
  </si>
  <si>
    <t>aab6e63b394d927cbedc79cb692ff126c9956423a320735de7d4929c162e7056</t>
  </si>
  <si>
    <t>281230001433A043</t>
  </si>
  <si>
    <t>f960d8b8df5580da31e5d3ffa5ea9587448bc9569d635cd499f08d1587a9d4c7</t>
  </si>
  <si>
    <t>ISLT-24-01-018</t>
  </si>
  <si>
    <t>27/02/2025</t>
  </si>
  <si>
    <t>ZCS388</t>
  </si>
  <si>
    <t>ZCS392</t>
  </si>
  <si>
    <t>PNQ2-6159</t>
  </si>
  <si>
    <t>BOM5-3434335</t>
  </si>
  <si>
    <t>BOM7-2609647</t>
  </si>
  <si>
    <t>BOM7-2662945</t>
  </si>
  <si>
    <t>PNQ3-2019342</t>
  </si>
  <si>
    <t>PNQ3-2066692</t>
  </si>
  <si>
    <t>33BWPPA2565L1ZC</t>
  </si>
  <si>
    <t>CAMERA MAN</t>
  </si>
  <si>
    <t>IN-2625</t>
  </si>
  <si>
    <t>INV2425/343743</t>
  </si>
  <si>
    <t>8e41c1201ecb88617c7f23c7e9536b1746930164a08c5a7fd3c4ad5ea4749ff7</t>
  </si>
  <si>
    <t>26/02/2025</t>
  </si>
  <si>
    <t>11-1060</t>
  </si>
  <si>
    <t>822/2024-25</t>
  </si>
  <si>
    <t>08/03/2025</t>
  </si>
  <si>
    <t>MH2425026231</t>
  </si>
  <si>
    <t>c5112a5f5b1d3bc6bfc1dd33bc5b65aef540d31b33ffdb3daa6210003bd31ab4</t>
  </si>
  <si>
    <t>21/02/2025</t>
  </si>
  <si>
    <t>MH2425026712</t>
  </si>
  <si>
    <t>3b8bb1e27821e3b0c2fccf68ef476e987a275056adc1c1091f1856af751b53a6</t>
  </si>
  <si>
    <t>000251cc68f7594848402d995a8bc093563bb02f1231829284d2d4900be26802</t>
  </si>
  <si>
    <t>25/02/2025</t>
  </si>
  <si>
    <t>29AAHCB3958J1Z6</t>
  </si>
  <si>
    <t>BUCKETLIST TRADING PRIVATE LIMITED</t>
  </si>
  <si>
    <t>ZSHM-11048</t>
  </si>
  <si>
    <t>S0005420</t>
  </si>
  <si>
    <t>S0005421</t>
  </si>
  <si>
    <t>S0005295</t>
  </si>
  <si>
    <t>S0005296</t>
  </si>
  <si>
    <t>FY2425/KA/04326</t>
  </si>
  <si>
    <t>04/03/2025</t>
  </si>
  <si>
    <t>f3eaa923e3fff74897a1ab0cc108bfebce8f7f4391b1c37ce6bffb5819b9fcf2</t>
  </si>
  <si>
    <t>PP/2425/2/556</t>
  </si>
  <si>
    <t>ed8c932e3e3a96dcc4e7e85dad3aa39ec8479f41741c8b7f92d53122ae3ebf6d</t>
  </si>
  <si>
    <t>PP/2425/2/557</t>
  </si>
  <si>
    <t>7cfa4b2ceaaab665287080ef3b3bd58b1f61f4496fe111d77fc65889179cec1c</t>
  </si>
  <si>
    <t>SP/2425/1/2127</t>
  </si>
  <si>
    <t>17b0b61b452504b93e550b96b46526ccfeae2b7c5c6a4688489ecd0c8180dff6</t>
  </si>
  <si>
    <t>19/02/2025</t>
  </si>
  <si>
    <t>SP/2425/2/1066</t>
  </si>
  <si>
    <t>e8ee2e96fdc799c3e6fc71ee4fa37cdcd87019dd07c2f29163234d138a3c9506</t>
  </si>
  <si>
    <t>SP/2425/2/1078</t>
  </si>
  <si>
    <t>df7e0e5f2750d5c9f851aefac093b671411627220d7c292eede2383bd2ff15e7</t>
  </si>
  <si>
    <t>28/02/2025</t>
  </si>
  <si>
    <t>SP/2425/2/928</t>
  </si>
  <si>
    <t>ad131f3d1f8b9af1b832a28f7f1bb7403488f6fd592e3477665f53439eafba29</t>
  </si>
  <si>
    <t>SP/2425/2/979</t>
  </si>
  <si>
    <t>3e46e3c8bc1ee4ed884411b05514869a29beb87aee60f38a55804658622a9f2d</t>
  </si>
  <si>
    <t>13/02/2025</t>
  </si>
  <si>
    <t>SH0038-0038377</t>
  </si>
  <si>
    <t>27AAJCP4077G1Z5</t>
  </si>
  <si>
    <t>PRISTINE INFOSOLUTIONS PRIVATE LIMITED</t>
  </si>
  <si>
    <t>PIPL/APP/225</t>
  </si>
  <si>
    <t>PP/2123/24-25</t>
  </si>
  <si>
    <t>MCSS/24-25/1997</t>
  </si>
  <si>
    <t>1dd6f3c1ba80871cb81942e6a1ad3c805c4bebf87f25aedd5f94d5b56a7e1f93</t>
  </si>
  <si>
    <t>MCSS/24-25/1998</t>
  </si>
  <si>
    <t>b1ee84d1310929ab3869aacad53bae2609d774f49a2a452e797b6cd2552d5d23</t>
  </si>
  <si>
    <t>MH1242502EI26126</t>
  </si>
  <si>
    <t>MH/FEB25/112637</t>
  </si>
  <si>
    <t>362ca985f798a1ac8bd727fe2cf539aaa345bcf250bde8a5c3127224a41158d7</t>
  </si>
  <si>
    <t>17/02/2025</t>
  </si>
  <si>
    <t>c6c49e1f72c6760e3cc464ce2a9ce8187f880f0f66e5babf18fa257d8e4c8cb6</t>
  </si>
  <si>
    <t>0fb9c517333fb92783f1555adbaaa201deba2d40f4e3fedba72f331f06dbcc8d</t>
  </si>
  <si>
    <t>Invoice42</t>
  </si>
  <si>
    <t>KA1242502CZ51529</t>
  </si>
  <si>
    <t>MHI1402506599822</t>
  </si>
  <si>
    <t>TIO25HR101476381</t>
  </si>
  <si>
    <t>07AUSPM5246Q1ZN</t>
  </si>
  <si>
    <t>CPU TECH</t>
  </si>
  <si>
    <t>IN-65400</t>
  </si>
  <si>
    <t>8d7e975578933b640563398e4b130379f31bb8185972221eefc15c2b1132d4a7</t>
  </si>
  <si>
    <t>IN-67714</t>
  </si>
  <si>
    <t>124dce69dcd105deb45402b69e79a30d358e618e0c253729c688eacd623b8ded</t>
  </si>
  <si>
    <t>14/02/2025</t>
  </si>
  <si>
    <t>LMP01250201434</t>
  </si>
  <si>
    <t>bd99af921420868d12a94fcc0228cd5888832d7dd5a9f910b322b822a0655fc0</t>
  </si>
  <si>
    <t>LMP01250201435</t>
  </si>
  <si>
    <t>958d805606567af6e36f3e1ed69af2e01c606873f9ede4149464f4034902f5a8</t>
  </si>
  <si>
    <t>LMP01250201436</t>
  </si>
  <si>
    <t>f9e1879dac5f06156232a24a96fec2d81081038e1f747956d3848df2c68d1d43</t>
  </si>
  <si>
    <t>LMP01250201437</t>
  </si>
  <si>
    <t>fa5c8c6d30cae06fc73394d357003b8ca8c2b8979b75809a5027319a3d86c15d</t>
  </si>
  <si>
    <t>FEB-2025-303</t>
  </si>
  <si>
    <t>FEB-2025-304</t>
  </si>
  <si>
    <t>BOM7-528</t>
  </si>
  <si>
    <t>27CZCPK9758G1ZV</t>
  </si>
  <si>
    <t>CLASSIC ENTERPRISES</t>
  </si>
  <si>
    <t>29ABAFP4279P1ZF</t>
  </si>
  <si>
    <t>PARAMOUNT TRADERS</t>
  </si>
  <si>
    <t>IN-4355</t>
  </si>
  <si>
    <t>29ABDCS0716N1Z1</t>
  </si>
  <si>
    <t>SHARVI TECHNOLOGIES (OPC) PRIVATE LIMITED</t>
  </si>
  <si>
    <t>IN-26421</t>
  </si>
  <si>
    <t>HP401836</t>
  </si>
  <si>
    <t>24d7579cdc42ebc9401ee3155f2b34b227d219162c94ebe649265746989e389d</t>
  </si>
  <si>
    <t>HP401837</t>
  </si>
  <si>
    <t>9da78c7f28a5484e4f1d7aea89cccab86f1d21a6d07e4ea3415663492e0fe037</t>
  </si>
  <si>
    <t>IP404039</t>
  </si>
  <si>
    <t>IP404185</t>
  </si>
  <si>
    <t>cdbbe47b33d477422564265a4d786807ac5a24d2ed3fca274639e5de4b8b3963</t>
  </si>
  <si>
    <t>IP404186</t>
  </si>
  <si>
    <t>f306b8f638e2b482c36ee880224c254f02eebaac5cdbc650465a5fe5f4c7571f</t>
  </si>
  <si>
    <t>IP404188</t>
  </si>
  <si>
    <t>eb0959082d0282b582ef31123572f63a9599b33dac16215d8f3bbcec8915068f</t>
  </si>
  <si>
    <t>IP404189</t>
  </si>
  <si>
    <t>77925cf4da7376bca35af53d0a648f921082f8efede975a9c0929f1cb984caec</t>
  </si>
  <si>
    <t>IP404256</t>
  </si>
  <si>
    <t>b915a9bbb314b6ee4450745b7e62af6355407cd3dc25604c9a9111960036db57</t>
  </si>
  <si>
    <t>IP404259</t>
  </si>
  <si>
    <t>22aba9117e0ca47e414b661f61839a0ab785efbcc26af988a779e4996f8b6f42</t>
  </si>
  <si>
    <t>MP404123</t>
  </si>
  <si>
    <t>f755aa455de2936d7a3a45f35d0a8183eb762f1842b34a60e9081ceee6f762f6</t>
  </si>
  <si>
    <t>01/03/2025</t>
  </si>
  <si>
    <t>MP404124</t>
  </si>
  <si>
    <t>c29187a1edb8f5ec50f7aab0ff7bcbeb534a618ee6547d7d53230eda1fac2731</t>
  </si>
  <si>
    <t>MP404125</t>
  </si>
  <si>
    <t>8408bc10f1b8856b17e075d8a2758fcae2aae0e7a083d63dd567d773a2254738</t>
  </si>
  <si>
    <t>PUN06/SC24/00867</t>
  </si>
  <si>
    <t>06/03/2025</t>
  </si>
  <si>
    <t>PVIPL/24-25/0867</t>
  </si>
  <si>
    <t>b34aa9fa864a625c74be77da492db5d5058e35c26c46e0db4522715640ebdde8</t>
  </si>
  <si>
    <t>RAR/1257/24-25</t>
  </si>
  <si>
    <t>06ACVFS5937P1ZY</t>
  </si>
  <si>
    <t>SPECTRUM TECHNOLOGY</t>
  </si>
  <si>
    <t>IN-272</t>
  </si>
  <si>
    <t>GNR/R/24-25/5136</t>
  </si>
  <si>
    <t>ec1833808b18d1db4b10814bffc83af36f89c943803227fd9331797c9663fa99</t>
  </si>
  <si>
    <t>GNR/R/24-25/5137</t>
  </si>
  <si>
    <t>332066f78012003ac5ef888d92e9b74b5a7d78380e1603ec311d9235f48c0b7c</t>
  </si>
  <si>
    <t>GNR/R/24-25/5138</t>
  </si>
  <si>
    <t>3d5a20a1005dcd71e786f12c59a2ec1c6ba572815cdff5f9532bec95558ce70d</t>
  </si>
  <si>
    <t>GNR/S/24-25/5655</t>
  </si>
  <si>
    <t>dd7d5cded18a347f3658b3af71b36ea3ce65b19c31f241ea4a6f848f953f165c</t>
  </si>
  <si>
    <t>GNR/S/24-25/5709</t>
  </si>
  <si>
    <t>5bce11b57ae87fb2c109491b996d3545167a14023e89b79cbea952c07eda9810</t>
  </si>
  <si>
    <t>FEB-2025-301</t>
  </si>
  <si>
    <t>FEB-2025-302</t>
  </si>
  <si>
    <t>21/2024-2025</t>
  </si>
  <si>
    <t>HCA27721</t>
  </si>
  <si>
    <t>4df269b81601c5bce64549658bd87d8d76107c90feac1f1797811b5c4e9796f9</t>
  </si>
  <si>
    <t>eb74d101bc8c18f6ca1483f32f6e90541bdc28f737f5ea4f9857c86883764842</t>
  </si>
  <si>
    <t>20/02/2025</t>
  </si>
  <si>
    <t>VRSPL/24-25/0739</t>
  </si>
  <si>
    <t>SOFT/599/24-25</t>
  </si>
  <si>
    <t>SOFT/601/24-25</t>
  </si>
  <si>
    <t>SOFT/603/24-25</t>
  </si>
  <si>
    <t>SOFT/614/24-25</t>
  </si>
  <si>
    <t>SOFT/625/24-25</t>
  </si>
  <si>
    <t>SOFT/638/24-25</t>
  </si>
  <si>
    <t>SOFT/661/24-25</t>
  </si>
  <si>
    <t>SK/2605/2425</t>
  </si>
  <si>
    <t>6bb26a198009b6b70136246c05a38ae991d62e5e36c1fe902f3471687b9e610b</t>
  </si>
  <si>
    <t>SK/2638/2425</t>
  </si>
  <si>
    <t>222ad628f7c8c0d454a955c2c5d2f1a815acc3faf96fb7cb07b634d7842d87d6</t>
  </si>
  <si>
    <t>27AEFPP8226A1ZN</t>
  </si>
  <si>
    <t>A . SHARIF</t>
  </si>
  <si>
    <t>IN-13771</t>
  </si>
  <si>
    <t>12/03/2025</t>
  </si>
  <si>
    <t>SOFT/703/24-25</t>
  </si>
  <si>
    <t>SOFT/709/24-25</t>
  </si>
  <si>
    <t>SOFT/723/24-25</t>
  </si>
  <si>
    <t>SOFT/732/24-25</t>
  </si>
  <si>
    <t>SOFT/752/24-25</t>
  </si>
  <si>
    <t>TS1242502BV59160</t>
  </si>
  <si>
    <t>AIN2425003741993</t>
  </si>
  <si>
    <t>AIN2425003743229</t>
  </si>
  <si>
    <t>AIN2425003840576</t>
  </si>
  <si>
    <t>IS/519</t>
  </si>
  <si>
    <t>IS/552</t>
  </si>
  <si>
    <t>27AABCJ9086F1ZA</t>
  </si>
  <si>
    <t>PCI PEST CONTROL PRIVATE LIMITED</t>
  </si>
  <si>
    <t>d8240e12f403a6bfe4ec4f047c0f0ef96ff5c7e740e6520ab2c809dbcf38d4dd</t>
  </si>
  <si>
    <t>PP/2322/24-25</t>
  </si>
  <si>
    <t>10/04/2025</t>
  </si>
  <si>
    <t>RS-0657</t>
  </si>
  <si>
    <t>970/2024-25</t>
  </si>
  <si>
    <t>BOM5-3605635</t>
  </si>
  <si>
    <t>BOM5-3838254</t>
  </si>
  <si>
    <t>HYD8-4459251</t>
  </si>
  <si>
    <t>MEGSI25/20847</t>
  </si>
  <si>
    <t>41cf6e0ab42d68ea03e0c07bb7e34eec106c5e6793338ddd57cbdfb733c1df14</t>
  </si>
  <si>
    <t>MEGSI25/20947</t>
  </si>
  <si>
    <t>MGSI2425/34092</t>
  </si>
  <si>
    <t>10a9271928c8e7f731e0c2265208d457f591a9f5e9917fae0842d1616a83e47e</t>
  </si>
  <si>
    <t>17/03/2025</t>
  </si>
  <si>
    <t>SOFT/773/24-25</t>
  </si>
  <si>
    <t>SOFT/784/24-25</t>
  </si>
  <si>
    <t>SOFT/786/24-25</t>
  </si>
  <si>
    <t>SOFT/787/24-25</t>
  </si>
  <si>
    <t>SOFT/793/24-25</t>
  </si>
  <si>
    <t>SOFT/805/24-25</t>
  </si>
  <si>
    <t>SOFT/813/24-25</t>
  </si>
  <si>
    <t>SOFT/830/24-25</t>
  </si>
  <si>
    <t>252240001264A006</t>
  </si>
  <si>
    <t>281240001894A011</t>
  </si>
  <si>
    <t>281240001894I012</t>
  </si>
  <si>
    <t>24/2024-2025</t>
  </si>
  <si>
    <t>8d5d9bcf5380b7e145fc8cb6f033efc9a0fdbb1135c8c15687ede68e41020121</t>
  </si>
  <si>
    <t>b5f552823c236b0ed3b1f5afa4c5e93fec7e09249354842569c8f400053b3881</t>
  </si>
  <si>
    <t>16/03/2025</t>
  </si>
  <si>
    <t>7801d0a3af04b7cebd5da2a3a74cc424e53c67ffb40d647de630d204e3c4d54f</t>
  </si>
  <si>
    <t>27/03/2025</t>
  </si>
  <si>
    <t>BOM001398</t>
  </si>
  <si>
    <t>e750b9490e6f6e6ffe819001b4ef27cf660f3f04eeb23033fc4d1fcbcf90aa5f</t>
  </si>
  <si>
    <t>02/03/2025</t>
  </si>
  <si>
    <t>SRAJ2425-2844</t>
  </si>
  <si>
    <t>02c5b76bd4758cd771acaeda32d5f6a07edd76376d04dcf05e79e5c0433f9dd3</t>
  </si>
  <si>
    <t>22/03/2025</t>
  </si>
  <si>
    <t>PP0633/2024-25</t>
  </si>
  <si>
    <t>PP0634/2024-25</t>
  </si>
  <si>
    <t>415/2024-25</t>
  </si>
  <si>
    <t>416/2024-25</t>
  </si>
  <si>
    <t>417/2024-25</t>
  </si>
  <si>
    <t>418/2024-25</t>
  </si>
  <si>
    <t>433/2024-25</t>
  </si>
  <si>
    <t>IN27/2503/00654</t>
  </si>
  <si>
    <t>UTLLP/24-25/0128</t>
  </si>
  <si>
    <t>13/04/2025</t>
  </si>
  <si>
    <t>UTLLP/24-25/0129</t>
  </si>
  <si>
    <t>UTLLP/24-25/0135</t>
  </si>
  <si>
    <t>UTLLP/24-25/0136</t>
  </si>
  <si>
    <t>UTLLP/24-25/0140</t>
  </si>
  <si>
    <t>UTLLP/24-25/0141</t>
  </si>
  <si>
    <t>UTLLP/24-25/0145</t>
  </si>
  <si>
    <t>UTLLP/24-25/0159</t>
  </si>
  <si>
    <t>UTLLP/24-25/0161</t>
  </si>
  <si>
    <t>INV2425/364801</t>
  </si>
  <si>
    <t>f9fae3bbe603da9e77fea6a14e9fd79ae822292f88adc4b6afc491a55eca9455</t>
  </si>
  <si>
    <t>14/03/2025</t>
  </si>
  <si>
    <t>INV2425/365192</t>
  </si>
  <si>
    <t>e4f715dea6ce701e4ba6948c9469a257d17217c1b3a468d4c729896cb385c332</t>
  </si>
  <si>
    <t>INV2425/376684</t>
  </si>
  <si>
    <t>24d9f31d3c74cdb4572abe5f0d9d8243113f15e9a21109cb897cbf26ab81b30b</t>
  </si>
  <si>
    <t>INV2425/379555</t>
  </si>
  <si>
    <t>61383dd42557fa7f3871f40df5f122fab4d5edbb4f6f9cf459640d277898e077</t>
  </si>
  <si>
    <t>24/03/2025</t>
  </si>
  <si>
    <t>27AVDPK7565J1Z4</t>
  </si>
  <si>
    <t>GAJANAN F R P DOOR</t>
  </si>
  <si>
    <t>2425CI0001081631</t>
  </si>
  <si>
    <t>834d73b419553d74750089b60b0d3e1781e38a26413eb89911ccfe34cce0ac15</t>
  </si>
  <si>
    <t>2425CI0001095906</t>
  </si>
  <si>
    <t>bac5420cea00410078ded17e79760a2e48546a410eade25d25bc3006127110cc</t>
  </si>
  <si>
    <t>28/03/2025</t>
  </si>
  <si>
    <t>MH1242503EY59853</t>
  </si>
  <si>
    <t>MH1242503FA35320</t>
  </si>
  <si>
    <t>MHI1403509184708</t>
  </si>
  <si>
    <t>Invoice45</t>
  </si>
  <si>
    <t>07ABCCS9227K1ZY</t>
  </si>
  <si>
    <t>RSK5-86984</t>
  </si>
  <si>
    <t>RSK5-88016</t>
  </si>
  <si>
    <t>0b77cf31cfe6059c271555b7a0b837dfa3f4f6b5929a9e9892a9a58a157ce441</t>
  </si>
  <si>
    <t>MCSS/24-25/2171</t>
  </si>
  <si>
    <t>061409f52fec7d88a0caef235277c9c9776709ef78c74f6231ed30c8c5aa439d</t>
  </si>
  <si>
    <t>03/03/2025</t>
  </si>
  <si>
    <t>MCSS/24-25/2172</t>
  </si>
  <si>
    <t>245c34913ded1d69927f0093fc10ac91066eaa76bcce9e6a2b15a05d133f06e5</t>
  </si>
  <si>
    <t>MCSS/24-25/2464</t>
  </si>
  <si>
    <t>d94c5625a00b4a4aa0eaed7553df0fdb58e6231132ef9cea93aba7af9bc824a5</t>
  </si>
  <si>
    <t>MCSS/24-25/2465</t>
  </si>
  <si>
    <t>8bb46c65fcbd4c48023bb3724474be66d341f9ef3afa585bc878349eeca2bf8a</t>
  </si>
  <si>
    <t>MCSS/24-25/2477</t>
  </si>
  <si>
    <t>325b90b7e79f54d087084cb89d23f516ad04c6e59d10cd752fdc49de37ccb18f</t>
  </si>
  <si>
    <t>S0005453</t>
  </si>
  <si>
    <t>S0005476</t>
  </si>
  <si>
    <t>S0005477</t>
  </si>
  <si>
    <t>S0005542</t>
  </si>
  <si>
    <t>22FKZPS3386B1ZN</t>
  </si>
  <si>
    <t>VISHAL ENTERPRISES</t>
  </si>
  <si>
    <t>IN-3772</t>
  </si>
  <si>
    <t>DEL/24-25/013</t>
  </si>
  <si>
    <t>DEL/24-25/014</t>
  </si>
  <si>
    <t>DEL/24-25/015</t>
  </si>
  <si>
    <t>DEL/24-25/016</t>
  </si>
  <si>
    <t>DEL/24-25/017</t>
  </si>
  <si>
    <t>DEL/24-25/018</t>
  </si>
  <si>
    <t>DEL/24-25/019</t>
  </si>
  <si>
    <t>DEL/24-25/020</t>
  </si>
  <si>
    <t>DEL/24-25/021</t>
  </si>
  <si>
    <t>DEL/24-25/022</t>
  </si>
  <si>
    <t>DEL/24-25/023</t>
  </si>
  <si>
    <t>DEL/24-25/024</t>
  </si>
  <si>
    <t>BLR8-4703943</t>
  </si>
  <si>
    <t>SE/24-25/019</t>
  </si>
  <si>
    <t>SE/24-25/020</t>
  </si>
  <si>
    <t>SE/24-25/021</t>
  </si>
  <si>
    <t>SE/24-25/022</t>
  </si>
  <si>
    <t>SE/24-25/023</t>
  </si>
  <si>
    <t>SE/24-25/024</t>
  </si>
  <si>
    <t>INV-2022166</t>
  </si>
  <si>
    <t>GNR/R/24-25/5730</t>
  </si>
  <si>
    <t>GNR/R/24-25/5731</t>
  </si>
  <si>
    <t>GNR/R/24-25/5732</t>
  </si>
  <si>
    <t>GNR/R/24-25/6065</t>
  </si>
  <si>
    <t>GNR/R/24-25/6066</t>
  </si>
  <si>
    <t>GNR/R/24-25/6067</t>
  </si>
  <si>
    <t>272503G10244776</t>
  </si>
  <si>
    <t>MAR-2025-303</t>
  </si>
  <si>
    <t>MAR-2025-304</t>
  </si>
  <si>
    <t>IN-30379</t>
  </si>
  <si>
    <t>DP439825</t>
  </si>
  <si>
    <t>9745418bb82a5ddc967902394a4dfb855d70d554f01c6c6a22017fbe98ccc629</t>
  </si>
  <si>
    <t>30/03/2025</t>
  </si>
  <si>
    <t>DP439826</t>
  </si>
  <si>
    <t>0165d4bccdeec10a1bd8b06749ef9ec7ead8b7f4e6b48d0710bb398b251bbe8e</t>
  </si>
  <si>
    <t>DP441412</t>
  </si>
  <si>
    <t>c558da3ee02591aa76bddbcf26bb00dec580be69e75294811712092039aa9be2</t>
  </si>
  <si>
    <t>DP441413</t>
  </si>
  <si>
    <t>73a56a137f41cd8c1f57810f123390331b86b3df2c2dbf0260a79ea06fb4c8f9</t>
  </si>
  <si>
    <t>DP441414</t>
  </si>
  <si>
    <t>1624c3503e9c881a2380cec9056b64baf81264aed25368354c6f7ee7d9f9358e</t>
  </si>
  <si>
    <t>DP441415</t>
  </si>
  <si>
    <t>5cbe9482c92b232270ac5e7636df4963061e7e921fb004cf56c1eb188caec3f5</t>
  </si>
  <si>
    <t>DP441601</t>
  </si>
  <si>
    <t>9b6c0101ef1abe805f40d6110de261b3b3d94693b4e88c9c353b065842d459f2</t>
  </si>
  <si>
    <t>DP441602</t>
  </si>
  <si>
    <t>4e34ed10a1e2959a9fd3d2da02492d6c5d5e79b7c7fe5379533b9a52c7421cb3</t>
  </si>
  <si>
    <t>DP442261</t>
  </si>
  <si>
    <t>c9b888483814a8adfde00eca4cf0183c0f6a03fd7351935fad2e1dd9519bfacd</t>
  </si>
  <si>
    <t>DP442262</t>
  </si>
  <si>
    <t>1d335f85ac24389ebe293a0c660607b1fa28735268e5e90c3a8a8525508df095</t>
  </si>
  <si>
    <t>HP401881</t>
  </si>
  <si>
    <t>04ff82e0bed4ddb3700ecbc1323878c1bac6c643db6607f85cb862423ed283c3</t>
  </si>
  <si>
    <t>HP401949</t>
  </si>
  <si>
    <t>a67765bc00f29825c21837d29a28773834805078b1d5766e6761e2514654ab95</t>
  </si>
  <si>
    <t>HP401950</t>
  </si>
  <si>
    <t>b8b9981cc8507ea37232763f975197c9d4e4dd6ee4195a92437008c5ea676bdd</t>
  </si>
  <si>
    <t>HP401979</t>
  </si>
  <si>
    <t>2ad0d3b4664558323c14b6998a195ba42d0e64023c30028d3e062aa42bc9d046</t>
  </si>
  <si>
    <t>HP401980</t>
  </si>
  <si>
    <t>bd0e9eefa2829bd5a30f60d02c060fb799fa44ce5d3c2284cd1c7999a691b042</t>
  </si>
  <si>
    <t>HP401988</t>
  </si>
  <si>
    <t>668b222c3e6bb71c139cf6aff47fdc9299bd35e5ebc71285683251dfd69f82bf</t>
  </si>
  <si>
    <t>IP404359</t>
  </si>
  <si>
    <t>6fdfe3ff7e26b1d86ee495dd16bba0302cfd24c59d6db0615a07a5fe4166fe89</t>
  </si>
  <si>
    <t>IP404360</t>
  </si>
  <si>
    <t>ae61db703d166d318aa20edd53cc55f7daeaf09906a59b93a52ee92f44b3602b</t>
  </si>
  <si>
    <t>IP404502</t>
  </si>
  <si>
    <t>f991200f4bb2734ef9ce4763a242ad8ee9d56fd2c205dd9e5b406db0e1595c1a</t>
  </si>
  <si>
    <t>IP404571</t>
  </si>
  <si>
    <t>ffb120e7eacd45864c0de60e8a2d372e5a8f56d846cd7ae39ce15c9398212cee</t>
  </si>
  <si>
    <t>IP404587</t>
  </si>
  <si>
    <t>e00b3bb913422155ab60ca4e7709ea25b3e48cf9eabc83e6f0c7bb367d0eb5e5</t>
  </si>
  <si>
    <t>MP404853</t>
  </si>
  <si>
    <t>1360a1d15a744706669ea7c9cbe573be7d8728b9690442902405cc45ca938828</t>
  </si>
  <si>
    <t>PP/2425/2/657</t>
  </si>
  <si>
    <t>269b13cf7216f0703f9e270ac8feeca9947410844902302ade658cab44ce1c25</t>
  </si>
  <si>
    <t>PP/2425/2/658</t>
  </si>
  <si>
    <t>54b35eb9a16228d6ca77ff3263e51b1967ecd5583a46bcf84fb1971fb372a972</t>
  </si>
  <si>
    <t>3aa10a79c2541cae3d813af32feb102fe6c27ff7c9213df139d77b3e2f609644</t>
  </si>
  <si>
    <t>PP/2425/2/744</t>
  </si>
  <si>
    <t>1fdac4a3884a14a3addda01e3d5944df39cbe22c5ad9ac2a3d575f5a8575d164</t>
  </si>
  <si>
    <t>PP/2425/2/745</t>
  </si>
  <si>
    <t>83adb22edaa0945a7af6d090623f78563b2fc17d1c1d4ac2324829a7142f14f2</t>
  </si>
  <si>
    <t>PP/2425/2/746</t>
  </si>
  <si>
    <t>9b0ac29fae226195824d0fd94504bbf92ca21a1bedcf024877c7e40fd483548a</t>
  </si>
  <si>
    <t>SP/2425/2/1116</t>
  </si>
  <si>
    <t>b889385896c6ae6c65b18cc52ea31aedc33bd2582cfe9f6005a76f39db63c041</t>
  </si>
  <si>
    <t>SP/2425/2/1117</t>
  </si>
  <si>
    <t>8d0a4a214caae5f6f9773a65106b3f96b5c48fb92eefe0959e6dad48f8ff5f1e</t>
  </si>
  <si>
    <t>SP/2425/2/1122</t>
  </si>
  <si>
    <t>639a8a8a1f92e45a6a4ab7389e35ca128871af38a3a3c6fad9f7983142a9622f</t>
  </si>
  <si>
    <t>SP/2425/2/1170</t>
  </si>
  <si>
    <t>86029d6c622b43ba2bea5c679c7388aaff03e41037ee949bc0f34c3297d56cc4</t>
  </si>
  <si>
    <t>SP/2425/2/1206</t>
  </si>
  <si>
    <t>260115273cec0acdc50f13681862351c9450653234f74ae44860ba16258dd173</t>
  </si>
  <si>
    <t>SP/2425/2/1207</t>
  </si>
  <si>
    <t>ead283f05976da69f752a1872a1cc67ec0e6954b52595adb54cdc742d8a7ba9a</t>
  </si>
  <si>
    <t>SP/2425/2/1238</t>
  </si>
  <si>
    <t>a8a60b0a38c9a3fe86dbe9dafd13dd6b3821ecde795a13920a19244c67e1d9c6</t>
  </si>
  <si>
    <t>9833b444a581dac0298b9109e402f2e86e278e63578743937adec7dd23793dd2</t>
  </si>
  <si>
    <t>AE-INV-2425-1108</t>
  </si>
  <si>
    <t>7b34e1794d92488aa7514d9e2a8f943b8c886a461851dc08c526915f3f8dd5e4</t>
  </si>
  <si>
    <t>AE-INV-2425-1201</t>
  </si>
  <si>
    <t>b276c1e6fadde4973e11c27abc0604043c7794bd4912fb2de246bdfd8c58f76e</t>
  </si>
  <si>
    <t>VB-2667/24-25</t>
  </si>
  <si>
    <t>4c3ec41e2b7ded0b43065a0dc425dbaa34c7c5d047f415ae452b97d9d216ef11</t>
  </si>
  <si>
    <t>09AIMPR2416B1ZD</t>
  </si>
  <si>
    <t>State Supply Enterprises</t>
  </si>
  <si>
    <t>IN-12456</t>
  </si>
  <si>
    <t>INV/24-25/441</t>
  </si>
  <si>
    <t>INV/24-25/482</t>
  </si>
  <si>
    <t>INV/24-25/524</t>
  </si>
  <si>
    <t>272512BP03ADY198</t>
  </si>
  <si>
    <t>272512BP03ADY234</t>
  </si>
  <si>
    <t>SK/2718/2425</t>
  </si>
  <si>
    <t>5cbb47464de3440a270893c0157c00679d8d339e0c13445ac95c1b34020292e6</t>
  </si>
  <si>
    <t>IS/562</t>
  </si>
  <si>
    <t>FY2425/KA/04740</t>
  </si>
  <si>
    <t>541c0ec25e1436e14bf6026094b3c8123ff356219929b49a00e0ca2e47d64ad5</t>
  </si>
  <si>
    <t>13/03/2025</t>
  </si>
  <si>
    <t>FY2425/KA/04899</t>
  </si>
  <si>
    <t>a34c4e4789afe5b142c589156c546a38868105571f12ca04dcb60d449760ca98</t>
  </si>
  <si>
    <t>TS1242503CC37815</t>
  </si>
  <si>
    <t>TS1242503CD11663</t>
  </si>
  <si>
    <t>072512BP03ABK535</t>
  </si>
  <si>
    <t>072512BP03ABQ849</t>
  </si>
  <si>
    <t>072512BP03AEL526</t>
  </si>
  <si>
    <t>072512BP03AEN045</t>
  </si>
  <si>
    <t>VRSPL/24-25/0830</t>
  </si>
  <si>
    <t>VRSPL/24-25/0896</t>
  </si>
  <si>
    <t>AIN2425004116659</t>
  </si>
  <si>
    <t>AIN2425004116749</t>
  </si>
  <si>
    <t>AIN2425004264775</t>
  </si>
  <si>
    <t>204947cff19aad7dd6b642abc9ff59f2ba8b755dd24e9fed445823130d4130ee</t>
  </si>
  <si>
    <t>2024-25/432</t>
  </si>
  <si>
    <t>2024-25/433</t>
  </si>
  <si>
    <t>2024-25/437</t>
  </si>
  <si>
    <t>2024-25/438A</t>
  </si>
  <si>
    <t>2024-25/444</t>
  </si>
  <si>
    <t>ZSHM-12618</t>
  </si>
  <si>
    <t>ME/24-25/059</t>
  </si>
  <si>
    <t>LMP01250301568</t>
  </si>
  <si>
    <t>325416164363e4ef105506e3ca3097c611ddacf7ab0c36a383e625f93ef948f9</t>
  </si>
  <si>
    <t>LMP01250301569</t>
  </si>
  <si>
    <t>cda4c61824b266759a3a4c7b39de5e294d242e815abd01717ef20f8271bce786</t>
  </si>
  <si>
    <t>LMP01250301570</t>
  </si>
  <si>
    <t>11300015e822f6d53052e09a02c3ee3f6492fb013e97d5e8718e806ec95ab672</t>
  </si>
  <si>
    <t>LMP01250301571</t>
  </si>
  <si>
    <t>5055538c8598197e6a825f427e3f65dc9a8f7d31b2ff3102c50a6926b138f070</t>
  </si>
  <si>
    <t>PM012503/043886</t>
  </si>
  <si>
    <t>c4f7f55a7265a015dc96cb962b58bd6fea0a2b63b228c32a592518797e23ca13</t>
  </si>
  <si>
    <t>PM012503/043887</t>
  </si>
  <si>
    <t>8984d8a960c2cff46d4f451adfc8d3003d3a174519d86bde8fc9240dfd16ae00</t>
  </si>
  <si>
    <t>PM012503/043888</t>
  </si>
  <si>
    <t>a5cbcf17bcc3b6298d1c6e3737286d92e17dd5037a70bf0924aab03cf367af8e</t>
  </si>
  <si>
    <t>27NYWPS4232P1Z0</t>
  </si>
  <si>
    <t>Eastern Eagles</t>
  </si>
  <si>
    <t>BOM5-43325</t>
  </si>
  <si>
    <t>DL2242510AI10847</t>
  </si>
  <si>
    <t>28123001433CE013</t>
  </si>
  <si>
    <t>AMD2-C-18</t>
  </si>
  <si>
    <t>AMD2-C-249281</t>
  </si>
  <si>
    <t>281240001894D001</t>
  </si>
  <si>
    <t>CR33/2411/00393</t>
  </si>
  <si>
    <t>KA2242512AH32826</t>
  </si>
  <si>
    <t>CN-00977</t>
  </si>
  <si>
    <t>399ce2773129dec89353294347830138b40bff98f51df79b7be43a9d77ed1992</t>
  </si>
  <si>
    <t>SSPUN06CN24/0024</t>
  </si>
  <si>
    <t>MH2242512AM05686</t>
  </si>
  <si>
    <t>MH2242512AM46923</t>
  </si>
  <si>
    <t>TS2242512AE43202</t>
  </si>
  <si>
    <t>IR/57</t>
  </si>
  <si>
    <t>IR/58</t>
  </si>
  <si>
    <t>MR/6</t>
  </si>
  <si>
    <t>N0000141</t>
  </si>
  <si>
    <t>252240001264D002</t>
  </si>
  <si>
    <t>252240001264D003</t>
  </si>
  <si>
    <t>281230001433A022</t>
  </si>
  <si>
    <t>281230001433A029</t>
  </si>
  <si>
    <t>281230001433C014</t>
  </si>
  <si>
    <t>281240001894D005</t>
  </si>
  <si>
    <t>281240001894D007</t>
  </si>
  <si>
    <t>PNQC0035988</t>
  </si>
  <si>
    <t>c303028f8624567814ed73aeb958d6d48e45ac733dda5ef47fd0da015775b150</t>
  </si>
  <si>
    <t>TCO25HR100077988</t>
  </si>
  <si>
    <t>28123001433C014C</t>
  </si>
  <si>
    <t>BOM7-C-292025</t>
  </si>
  <si>
    <t>ZSHM-C-1660</t>
  </si>
  <si>
    <t>IR/69</t>
  </si>
  <si>
    <t>DELC0096066</t>
  </si>
  <si>
    <t>CR272503C126088</t>
  </si>
  <si>
    <t>d83399e819cd326f17bc723d01c301009bbc17f8393adaff6441314fa1caf977</t>
  </si>
  <si>
    <t>26/03/2025</t>
  </si>
  <si>
    <t>CR272503C126089</t>
  </si>
  <si>
    <t>35e0787687d8604c3dac5868c9f228c219c91d89525858da631d11faec302a01</t>
  </si>
  <si>
    <t>BOM5-C-397523</t>
  </si>
  <si>
    <t>e341efdf733d764db4bdc0488ef2a473390dcf0d98bebd9bd297ddda7c1011d8</t>
  </si>
  <si>
    <t>CN-FY22/23-11539</t>
  </si>
  <si>
    <t>b1095d92c1a8a5fb2ccd89c344949bb84e963da1e6bfd75234b6f4a57f3ffbde</t>
  </si>
  <si>
    <t>31/03/2025</t>
  </si>
  <si>
    <t>252240001264D005</t>
  </si>
  <si>
    <t>281240001894D010</t>
  </si>
  <si>
    <t>Apr'24</t>
  </si>
  <si>
    <t>11/05/2024</t>
  </si>
  <si>
    <t>S0004221</t>
  </si>
  <si>
    <t>S0004222</t>
  </si>
  <si>
    <t>EZ24-25/I/0004</t>
  </si>
  <si>
    <t>09/05/2024</t>
  </si>
  <si>
    <t>AE-INV-2425-0080</t>
  </si>
  <si>
    <t>10/05/2024</t>
  </si>
  <si>
    <t>5f69607c8c820c9bce8a491782cc6371a7ad23de1678bc6d3125d06ba3b5f89b</t>
  </si>
  <si>
    <t>30/04/2024</t>
  </si>
  <si>
    <t>AE-INV-2425-0081</t>
  </si>
  <si>
    <t>311718a93be5669d49ffcdfe28c409a44f216872cf70655ff4178feb658251f7</t>
  </si>
  <si>
    <t>AE-INV-2425-0082</t>
  </si>
  <si>
    <t>b9ed9e84144e3084a8a69ed128464847e1c652caa68823a2cea07aa16008cc94</t>
  </si>
  <si>
    <t>HCA16104</t>
  </si>
  <si>
    <t>107/24-25</t>
  </si>
  <si>
    <t>f6c937f90ee6612b50779c339e99d8e278ce9fb272e55e6a9390c4e8f44c9baa</t>
  </si>
  <si>
    <t>16/04/2024</t>
  </si>
  <si>
    <t>29AASCA6403C1ZP</t>
  </si>
  <si>
    <t>ALTIUM SOFTWARE INDIA PRIVATE LIMITED</t>
  </si>
  <si>
    <t>AINR-24250017-SI</t>
  </si>
  <si>
    <t>15ca014705455b4aab27c20633f6f9858104b0e3bda0377ee7a2f4af3fafc0f3</t>
  </si>
  <si>
    <t>15/04/2024</t>
  </si>
  <si>
    <t>SK/1043/2425</t>
  </si>
  <si>
    <t>ee5f1c01c414539084b537ee8f9faaf2c7867bdf48e85bd4745914c55785b66f</t>
  </si>
  <si>
    <t>02/04/2024</t>
  </si>
  <si>
    <t>SK/1069/2425</t>
  </si>
  <si>
    <t>e41dbd52c8bb6bf6cad1bc2e6270f797c4f376a650c4c3a9981e5f21d2db9d49</t>
  </si>
  <si>
    <t>06/04/2024</t>
  </si>
  <si>
    <t>SK/1139/2425</t>
  </si>
  <si>
    <t>b3e4a3da06976f640359c1714b9593a775d49aa334eedb3015ccc9d2f279b259</t>
  </si>
  <si>
    <t>19/04/2024</t>
  </si>
  <si>
    <t>SK/1153/2425</t>
  </si>
  <si>
    <t>f9d4cf24c6437959508c8b44fa3d653be93b622b3875dc0d51d419a5658176d6</t>
  </si>
  <si>
    <t>22/04/2024</t>
  </si>
  <si>
    <t>UCF/DT0424/19733</t>
  </si>
  <si>
    <t>IN27/2404/11654</t>
  </si>
  <si>
    <t>APR-2024-303</t>
  </si>
  <si>
    <t>07/05/2024</t>
  </si>
  <si>
    <t>APR-2024-304</t>
  </si>
  <si>
    <t>27AACPQ1415H1ZY</t>
  </si>
  <si>
    <t>NAAFIE ENTERPRISES</t>
  </si>
  <si>
    <t>ZWEX-74</t>
  </si>
  <si>
    <t>ddddce31aa3d7abd6f70baf76b58d1631d2ed38cedc322b00361cdd94d192db2</t>
  </si>
  <si>
    <t>03/04/2024</t>
  </si>
  <si>
    <t>B1MH2425/000163</t>
  </si>
  <si>
    <t>B1MH2425/000220</t>
  </si>
  <si>
    <t>B1MH2425/000221</t>
  </si>
  <si>
    <t>B1MH2425/000222</t>
  </si>
  <si>
    <t>B1MH2425/000223</t>
  </si>
  <si>
    <t>B1MH2425/000225</t>
  </si>
  <si>
    <t>B1MH2425/000226</t>
  </si>
  <si>
    <t>B1MH2425/000271</t>
  </si>
  <si>
    <t>B1MH2425/000322</t>
  </si>
  <si>
    <t>B1MH2425/000323</t>
  </si>
  <si>
    <t>ISLT-23-03-013</t>
  </si>
  <si>
    <t>Mar'24</t>
  </si>
  <si>
    <t>23/04/2024</t>
  </si>
  <si>
    <t>281230001433A024</t>
  </si>
  <si>
    <t>281230001433A025</t>
  </si>
  <si>
    <t>281230001433A027</t>
  </si>
  <si>
    <t>MH1242504AC60706</t>
  </si>
  <si>
    <t>MH1242504AH99491</t>
  </si>
  <si>
    <t>PNQ4100008</t>
  </si>
  <si>
    <t>06/05/2024</t>
  </si>
  <si>
    <t>PNQ4100050</t>
  </si>
  <si>
    <t>PNQ4200069</t>
  </si>
  <si>
    <t>PNQ4200070</t>
  </si>
  <si>
    <t>PNQ4200077</t>
  </si>
  <si>
    <t>PNQ4200109</t>
  </si>
  <si>
    <t>PNQ4200110</t>
  </si>
  <si>
    <t>PNQ4200175</t>
  </si>
  <si>
    <t>PNQ4200262</t>
  </si>
  <si>
    <t>IS/39</t>
  </si>
  <si>
    <t>MEGSI25/20043</t>
  </si>
  <si>
    <t>759d64798aa9851b28713d38e73328d890587f59a73830df7fefb286b710e7ab</t>
  </si>
  <si>
    <t>29/04/2024</t>
  </si>
  <si>
    <t>27AAACS7293J1ZW</t>
  </si>
  <si>
    <t>PROTEEN SYSTEMS PRIVATE LIMITED</t>
  </si>
  <si>
    <t>PSPL/01-25RoE/01</t>
  </si>
  <si>
    <t>INV-000001</t>
  </si>
  <si>
    <t>02/05/2024</t>
  </si>
  <si>
    <t>27AACCG1281A1Z5</t>
  </si>
  <si>
    <t>INTEGRITY VERIFICATION SERVICES PVT. LTD.</t>
  </si>
  <si>
    <t>IVS27-2425-00006</t>
  </si>
  <si>
    <t>a731522c4ad71b167c5ee3087f0d73d52274c2b1084b732c860728cd8f12d20e</t>
  </si>
  <si>
    <t>27/04/2024</t>
  </si>
  <si>
    <t>MHI1404480980509</t>
  </si>
  <si>
    <t>105a0602abc573f9d0b367a1f5cbc1f0f92e52a1f34092e236f535431356bf4b</t>
  </si>
  <si>
    <t>14/04/2024</t>
  </si>
  <si>
    <t>TIO25HR100096699</t>
  </si>
  <si>
    <t>OR1242504AA25622</t>
  </si>
  <si>
    <t>27AAECT8346F1Z4</t>
  </si>
  <si>
    <t>I270000012510025</t>
  </si>
  <si>
    <t>27AAFCE6568B1ZM</t>
  </si>
  <si>
    <t>ECLICKSTORE TRADING PRIVATE LIMITED</t>
  </si>
  <si>
    <t>IN20240000017288</t>
  </si>
  <si>
    <t>002/2024-25</t>
  </si>
  <si>
    <t>13/05/2024</t>
  </si>
  <si>
    <t>NSTP/P/24-25/068</t>
  </si>
  <si>
    <t>ef03fdb76c3d05cca8aed10522e87f7d0313320e3c3bc3de667c0421f8860b0e</t>
  </si>
  <si>
    <t>25/04/2024</t>
  </si>
  <si>
    <t>SRAJ2425-241</t>
  </si>
  <si>
    <t>27AACCV9894Q1Z2</t>
  </si>
  <si>
    <t>VECTOR INFORMATIK INDIA PRIVATE LIMITED</t>
  </si>
  <si>
    <t>0fbe87a20eb13ca9f7affc648f04961510e948d0ad08cd668f896ac0ee179625</t>
  </si>
  <si>
    <t>08/04/2024</t>
  </si>
  <si>
    <t>2023-24/361</t>
  </si>
  <si>
    <t>2023-24/362</t>
  </si>
  <si>
    <t>SAPV02/0049/2324</t>
  </si>
  <si>
    <t>18/04/2024</t>
  </si>
  <si>
    <t>aac40549f4b6f9f9d70f6c0b7db45a5b18f80115a8e6ac967be316ac75c70689</t>
  </si>
  <si>
    <t>06/03/2024</t>
  </si>
  <si>
    <t>SAPV02/0050/2324</t>
  </si>
  <si>
    <t>871b9e3cd58628e1274f563030531e8a3fa219bce8ef60fadc8296e7ba797b81</t>
  </si>
  <si>
    <t>SAPV03/0037/2324</t>
  </si>
  <si>
    <t>5293e8c728362cd7c1abfa21a84137b91eb41cbee815a7af26928a2b14cc7a88</t>
  </si>
  <si>
    <t>29/03/2024</t>
  </si>
  <si>
    <t>SAPV03/0038/2324</t>
  </si>
  <si>
    <t>4dd12dd34f1d0208da54de6b1b07730b5b9b07480e76c177db5e5864ce3fc2b9</t>
  </si>
  <si>
    <t>SMARTWORKS COWORKING SPACES PRIVATE LIMITED</t>
  </si>
  <si>
    <t>PUN06/SC24/00022</t>
  </si>
  <si>
    <t>PUN06/SC24/00102</t>
  </si>
  <si>
    <t>27AAFCT0896F1Z4</t>
  </si>
  <si>
    <t>TEXET TECHNOLOGIES PRIVATE LIMITED</t>
  </si>
  <si>
    <t>IN-46</t>
  </si>
  <si>
    <t>DP401136</t>
  </si>
  <si>
    <t>db721708bf3900781f0c2c587cdeeed65626427927563bdba8b8bca9e565da7c</t>
  </si>
  <si>
    <t>DP401137</t>
  </si>
  <si>
    <t>df926d9a80aaa0888d5af240a275c7710dc842c84d00d37cae990d46769ad469</t>
  </si>
  <si>
    <t>DP403022</t>
  </si>
  <si>
    <t>f13d8fe455b306ebaca05a5c3854f7204a8d0d19ad1e055968eeda62701ed603</t>
  </si>
  <si>
    <t>08/05/2024</t>
  </si>
  <si>
    <t>HP400124</t>
  </si>
  <si>
    <t>d5f9725f48358901046d2e71bb973d692c8b409bbed5b48941204baf988ce14c</t>
  </si>
  <si>
    <t>IP400024</t>
  </si>
  <si>
    <t>9f7e124f8ae576dc07eace66e59b90b0ec9cc2214b81b6269f1f43b9484d8b35</t>
  </si>
  <si>
    <t>28/04/2024</t>
  </si>
  <si>
    <t>IP400059</t>
  </si>
  <si>
    <t>6e9ab7eb52fc9088065809370744f8ab094859462351f405cd8fc85dd9bc1b30</t>
  </si>
  <si>
    <t>IP400060</t>
  </si>
  <si>
    <t>c4c329cda5040fb2c9cb2c0b417143f8d181ed8b7a13a9d0b446f3044cad3c13</t>
  </si>
  <si>
    <t>IP400092</t>
  </si>
  <si>
    <t>077259437760e43e5ae9e95ec67e8a987a0fc7f4acbcc1767923899fba156155</t>
  </si>
  <si>
    <t>IP400272</t>
  </si>
  <si>
    <t>c091b622423c3e66560b7a1a622f8752c5d272892162e45659314b8abee021f9</t>
  </si>
  <si>
    <t>IP400302</t>
  </si>
  <si>
    <t>78dbcf99c493770906269ee68a93b0c2b2c11b270c6638aa37282234a543f4d5</t>
  </si>
  <si>
    <t>LMP01250400116</t>
  </si>
  <si>
    <t>f6a578520b0536330cbffc1417dd7867502868bce2fd53f3f7b582c7280a2e84</t>
  </si>
  <si>
    <t>01/04/2024</t>
  </si>
  <si>
    <t>LMP01250400117</t>
  </si>
  <si>
    <t>2dd6a4cced98b3b99a4469ea17440d0d15d25fbbda0527de0b63e03866833cca</t>
  </si>
  <si>
    <t>LMP01250400118</t>
  </si>
  <si>
    <t>a9844cb8a62d5eef9a8ef07b8b103b9e3492b9c22b1af5fa1b37b2dc615a16a1</t>
  </si>
  <si>
    <t>LMP01250400119</t>
  </si>
  <si>
    <t>e7a30d7ff5bda4bec2f5ee3c4f7847e2ffa0d899043ee05e71466a785810982d</t>
  </si>
  <si>
    <t>PM012504/000841</t>
  </si>
  <si>
    <t>4c2c1d4b8341c0fc1b9ba61c15480077132e54c12f0fb9d299cb0f727009cea8</t>
  </si>
  <si>
    <t>11/04/2024</t>
  </si>
  <si>
    <t>PM012504/000842</t>
  </si>
  <si>
    <t>ef73fc40d429ac502dc60d9d8e03cc80477e507376f5366a8e79b3d252f3945f</t>
  </si>
  <si>
    <t>PM012504/000843</t>
  </si>
  <si>
    <t>d052e5545af2701490984416bb16396f60730027178781df19d6c541b4759657</t>
  </si>
  <si>
    <t>PM012504/000844</t>
  </si>
  <si>
    <t>776444c73480d68383f8c4b4d70ba7432d4504a1b20b6896ba6b66e29dc083fa</t>
  </si>
  <si>
    <t>27AKFPD9137N1ZR</t>
  </si>
  <si>
    <t>VISHAL ASHOK DAHIWAL</t>
  </si>
  <si>
    <t>INV/VD/2425/01</t>
  </si>
  <si>
    <t>NE/2425/015</t>
  </si>
  <si>
    <t>APR-2024-301</t>
  </si>
  <si>
    <t>APR-2024-302</t>
  </si>
  <si>
    <t>IN27/2404/01828</t>
  </si>
  <si>
    <t>IN27/2404/01829</t>
  </si>
  <si>
    <t>DEL975514</t>
  </si>
  <si>
    <t>SE/24-25/001</t>
  </si>
  <si>
    <t>Jun'24</t>
  </si>
  <si>
    <t>12/07/2024</t>
  </si>
  <si>
    <t>SE/24-25/002</t>
  </si>
  <si>
    <t>SE/24-25/003</t>
  </si>
  <si>
    <t>SE/24-25/004</t>
  </si>
  <si>
    <t>SE/24-25/005</t>
  </si>
  <si>
    <t>SE/24-25/006</t>
  </si>
  <si>
    <t>27GFQPD3887H1ZT</t>
  </si>
  <si>
    <t>RADIANT HVAC</t>
  </si>
  <si>
    <t>01/07/2024</t>
  </si>
  <si>
    <t>MHI1406486005568</t>
  </si>
  <si>
    <t>11/07/2024</t>
  </si>
  <si>
    <t>d04290993509ac7b975633d4ba6820acf2a66be1e0779a697229506a00b4ea9f</t>
  </si>
  <si>
    <t>14/06/2024</t>
  </si>
  <si>
    <t>27AALCA0171E1ZZ</t>
  </si>
  <si>
    <t>APPARIO RETAIL PRIVATE LIMITED</t>
  </si>
  <si>
    <t>BOM7-561527</t>
  </si>
  <si>
    <t>10/07/2024</t>
  </si>
  <si>
    <t>PNQ3-448503</t>
  </si>
  <si>
    <t>27AATFG7259G1ZS</t>
  </si>
  <si>
    <t>GRATTITUDE SYNERGY LLP</t>
  </si>
  <si>
    <t>08/07/2024</t>
  </si>
  <si>
    <t>INV/VD/2425/03</t>
  </si>
  <si>
    <t>IN-970</t>
  </si>
  <si>
    <t>PDS-24065</t>
  </si>
  <si>
    <t>JUN-2024-301</t>
  </si>
  <si>
    <t>JUN-2024-302</t>
  </si>
  <si>
    <t>27ABFFM5883R1Z9</t>
  </si>
  <si>
    <t>MAGNUS HOTELS &amp; APARTMENTS LLP</t>
  </si>
  <si>
    <t>ST-24-25-1669</t>
  </si>
  <si>
    <t>629a119e7f172832f72d0b4769590918411e87227f86f1d8272c547e13dd8fb0</t>
  </si>
  <si>
    <t>24/06/2024</t>
  </si>
  <si>
    <t>07AAFCR8634R1ZJ</t>
  </si>
  <si>
    <t>ROAM1 TELECOM LIMITED</t>
  </si>
  <si>
    <t>E202425000155</t>
  </si>
  <si>
    <t>07AAKCM6764E1Z7</t>
  </si>
  <si>
    <t>YNDR-14408</t>
  </si>
  <si>
    <t>09/07/2024</t>
  </si>
  <si>
    <t>YNDR-15949</t>
  </si>
  <si>
    <t>32AAGCC5447A1Z6</t>
  </si>
  <si>
    <t>CIRCUITECH SOLUTIONS PRIVATE LIMITED</t>
  </si>
  <si>
    <t>IN-78</t>
  </si>
  <si>
    <t>13/07/2024</t>
  </si>
  <si>
    <t>LMP01250600380</t>
  </si>
  <si>
    <t>fdff3585a00f2da649c368f2aa463d7004a3901ae02da3f409f9f7db9d4c8499</t>
  </si>
  <si>
    <t>01/06/2024</t>
  </si>
  <si>
    <t>LMP01250600381</t>
  </si>
  <si>
    <t>6a398c2761bc6ee17589d053169213d79ac6173af8f65886ea1f2263b8ebc25d</t>
  </si>
  <si>
    <t>LMP01250600382</t>
  </si>
  <si>
    <t>3895fe90c2b92f5a762a3a306d206a1b887c4b5c511d081a7a4ccc8780db5344</t>
  </si>
  <si>
    <t>LMP01250600383</t>
  </si>
  <si>
    <t>56af64e3f4ced6217d394961e428f6dde9723203b0b89e39d384807446c3107a</t>
  </si>
  <si>
    <t>PM012506/010059</t>
  </si>
  <si>
    <t>1f63e775a4a1c970eb38a32b4ada74192473589a5fa383c550942079200c2f0e</t>
  </si>
  <si>
    <t>07/06/2024</t>
  </si>
  <si>
    <t>PM012506/010060</t>
  </si>
  <si>
    <t>91d56a5f55071b12ecfdaffb62f7d2fe18f4107225145a435de66180e42644ac</t>
  </si>
  <si>
    <t>PM012506/010061</t>
  </si>
  <si>
    <t>e68400228b6badfcc6824433a06ef4078e1f991ac1bf3d7e3e45f90a362303e2</t>
  </si>
  <si>
    <t>PM012506/010062</t>
  </si>
  <si>
    <t>6296e1aefd17c2ae119c4bae9ee8cc4054c2597dcc73caace072847dfbfef596</t>
  </si>
  <si>
    <t>GNR/R/24-25/1379</t>
  </si>
  <si>
    <t>2f9b39a4787ca9ea38be4db76cc4f5bb47fbface7c349721870ade87898f55c7</t>
  </si>
  <si>
    <t>21/06/2024</t>
  </si>
  <si>
    <t>GNR/R/24-25/1380</t>
  </si>
  <si>
    <t>ddc46431628d0cd665e9d2ae9bdd94fc1d3e50e2c36646b65abbc50d21538a52</t>
  </si>
  <si>
    <t>GNR/R/24-25/1381</t>
  </si>
  <si>
    <t>0af6fe2f9b431da90548eb5f1d8f8f7fd69592968c124a30c2c9848b25f638c6</t>
  </si>
  <si>
    <t>GNR/R/24-25/1382</t>
  </si>
  <si>
    <t>be7fa0aade35ad78e4906715c23139ee2f2252dde2149baa5e4d4646ede31874</t>
  </si>
  <si>
    <t>GNR/S/24-25/1320</t>
  </si>
  <si>
    <t>c09d039f640a27a04db8fe06b387d6851b322010276e2a5a199089231f348047</t>
  </si>
  <si>
    <t>28/06/2024</t>
  </si>
  <si>
    <t>PUN06/SC24/00245</t>
  </si>
  <si>
    <t>90f080831dd4aa89c6807f77804bafa34c1077d245057c90aacef2a78b94d0f3</t>
  </si>
  <si>
    <t>20/06/2024</t>
  </si>
  <si>
    <t>27AMNPC5524G1Z4</t>
  </si>
  <si>
    <t>BNC TECHNO SOLUTIONS</t>
  </si>
  <si>
    <t>BNCT-149/24-25</t>
  </si>
  <si>
    <t>VB-533/24-25</t>
  </si>
  <si>
    <t>f276a8565788ef0a99350100bdc63b327b8b0f5c6f5f7a8e8d99818b43c6e1bb</t>
  </si>
  <si>
    <t>06/06/2024</t>
  </si>
  <si>
    <t>AINR-24250202-SI</t>
  </si>
  <si>
    <t>72d7599c02e9cddb881f2e2318a51bd9090444d1256b55d0e5a5023fe0b1ad3c</t>
  </si>
  <si>
    <t>25/06/2024</t>
  </si>
  <si>
    <t>SK/1419/2425</t>
  </si>
  <si>
    <t>c5e677861e08881a7a239d6d209908caedf1c9725730884e45bedfa7b7371992</t>
  </si>
  <si>
    <t>SK/1446/2425</t>
  </si>
  <si>
    <t>baf88ed7f0c9e4416dc9d67009d7cd1fdda5e191cd9990ef0a6468676ab922ac</t>
  </si>
  <si>
    <t>13/06/2024</t>
  </si>
  <si>
    <t>29BJLPJ0100M1Z9</t>
  </si>
  <si>
    <t>JAY ENTERPRISES</t>
  </si>
  <si>
    <t>IN-637</t>
  </si>
  <si>
    <t>07APUPJ4217R1Z3</t>
  </si>
  <si>
    <t>Schofic</t>
  </si>
  <si>
    <t>QNUN-821</t>
  </si>
  <si>
    <t>2024/SER/119</t>
  </si>
  <si>
    <t>3e7f96c950d4aa45c7ee44e73bb7b9bdf6916de7702996bb348b84cba3c81657</t>
  </si>
  <si>
    <t>27AAAFV1716E1ZI</t>
  </si>
  <si>
    <t>VISHA WORLD</t>
  </si>
  <si>
    <t>VW/3374</t>
  </si>
  <si>
    <t>f3b4a22bb1320b2da00443f47bb21045b176247104f781736eeaeebb886d0ac1</t>
  </si>
  <si>
    <t>IN27/2406/04020</t>
  </si>
  <si>
    <t>IN27/2406/08795</t>
  </si>
  <si>
    <t>29AEDPS3134E1ZL</t>
  </si>
  <si>
    <t>TECHTONICS</t>
  </si>
  <si>
    <t>BLR8-262</t>
  </si>
  <si>
    <t>CASHMEMO-1331</t>
  </si>
  <si>
    <t>CASHMEMO-1803</t>
  </si>
  <si>
    <t>CASHMEMO-1874</t>
  </si>
  <si>
    <t>070358-2023</t>
  </si>
  <si>
    <t>070516-2023</t>
  </si>
  <si>
    <t>TIO25HR100386808</t>
  </si>
  <si>
    <t>IS/89</t>
  </si>
  <si>
    <t>IS/100</t>
  </si>
  <si>
    <t>05/2024-2025</t>
  </si>
  <si>
    <t>06/2024-2025</t>
  </si>
  <si>
    <t>07BEQPJ4926P2ZO</t>
  </si>
  <si>
    <t>ELECTRONIC SPICES</t>
  </si>
  <si>
    <t>IN-18727</t>
  </si>
  <si>
    <t>0f8472be843edd01148029fe68159045809ff142ba4e42132da9633b9e4ce7ab</t>
  </si>
  <si>
    <t>03/06/2024</t>
  </si>
  <si>
    <t>MEGSI25/20208</t>
  </si>
  <si>
    <t>MGSI2425/30718</t>
  </si>
  <si>
    <t>LXBOM240601056</t>
  </si>
  <si>
    <t>BOM806051</t>
  </si>
  <si>
    <t>BOM813241</t>
  </si>
  <si>
    <t>BOM814698</t>
  </si>
  <si>
    <t>BOM823141</t>
  </si>
  <si>
    <t>29AMPPM8512L1ZB</t>
  </si>
  <si>
    <t>3D INNOVATIONS</t>
  </si>
  <si>
    <t>BLR7-855</t>
  </si>
  <si>
    <t>AIN2425000748828</t>
  </si>
  <si>
    <t>3e11d9c6eda00a3be2a197a9b2e3fc0880dc1857c4648d5e92ed5cbd8bc67ecc</t>
  </si>
  <si>
    <t>02/06/2024</t>
  </si>
  <si>
    <t>06AAKFL3186E1ZA</t>
  </si>
  <si>
    <t>LR ECOM ENTERPRISE LLP</t>
  </si>
  <si>
    <t>IN-8090</t>
  </si>
  <si>
    <t>PNQ3-854887</t>
  </si>
  <si>
    <t>OR1242506AC14020</t>
  </si>
  <si>
    <t>033/2024-25</t>
  </si>
  <si>
    <t>034/2024-25</t>
  </si>
  <si>
    <t>035/2024-25</t>
  </si>
  <si>
    <t>036/2024-25</t>
  </si>
  <si>
    <t>069/2024-25</t>
  </si>
  <si>
    <t>IVS27-2425-00380</t>
  </si>
  <si>
    <t>23ccafbf22723140342c67b8cdd9fbd49021a0e044e0e7b4596f6b92d0b2a40c</t>
  </si>
  <si>
    <t>02/07/2024</t>
  </si>
  <si>
    <t>RNLH-2446</t>
  </si>
  <si>
    <t>RNLH-2474</t>
  </si>
  <si>
    <t>07AAEFV2078F1Z5</t>
  </si>
  <si>
    <t>VIGITAL INDIA</t>
  </si>
  <si>
    <t>VI/24-25/000819</t>
  </si>
  <si>
    <t>FY2425/KA/00883</t>
  </si>
  <si>
    <t>04/07/2024</t>
  </si>
  <si>
    <t>588cae42b40bd4c3709dc5a73bb9a9334b9aed4694326634ad20b09b45919340</t>
  </si>
  <si>
    <t>FY2425/KA/00891</t>
  </si>
  <si>
    <t>faf3d59dc137ff31e95f9f9662c74db5fdea5eb412cebac594f66eb18e5a51e7</t>
  </si>
  <si>
    <t>IN33/2406/00657</t>
  </si>
  <si>
    <t>SAPV05/0062/2425</t>
  </si>
  <si>
    <t>f9e3d7d029a04d3b414c65921e35398e3e9f49d3dc362ad2303cdffe73961c76</t>
  </si>
  <si>
    <t>SAPV05/0063/2425</t>
  </si>
  <si>
    <t>e57d4bd422a07ea1a1236110098b7d32e01a97723db452b67991af97d104266d</t>
  </si>
  <si>
    <t>DEL060556</t>
  </si>
  <si>
    <t>MH2425006982</t>
  </si>
  <si>
    <t>daf20f159a8f85756d05957d8e6f934b9e9a35fad6bdc2da1748cc8764a92b83</t>
  </si>
  <si>
    <t>29/06/2024</t>
  </si>
  <si>
    <t>2425CI0000218784</t>
  </si>
  <si>
    <t>b3190d6748945c2be724c7145460e0942fa7206cbac1c19e0ff8e06d1b47dc79</t>
  </si>
  <si>
    <t>2425CI0000300880</t>
  </si>
  <si>
    <t>31338f8757c15edee9ab6e3e49eeee79c2f4b9ba0df00371cea1bf08095062cb</t>
  </si>
  <si>
    <t>DL1242506AY56555</t>
  </si>
  <si>
    <t>AE-INV-2425-0185</t>
  </si>
  <si>
    <t>3624c4ac15d833d521c26a9aa21ff11b6fc48bc8889e5e23234b65f51df4bbcd</t>
  </si>
  <si>
    <t>08/06/2024</t>
  </si>
  <si>
    <t>AE-INV-2425-0220</t>
  </si>
  <si>
    <t>daeebb6ec3e3ffb4cb7ba0588b3f841ca7e0ede254d08c21037e312006a9ef9e</t>
  </si>
  <si>
    <t>22/06/2024</t>
  </si>
  <si>
    <t>AE-INV-2425-0221</t>
  </si>
  <si>
    <t>94df98ecbd0c2334ceb41701df07afc8559a3efec8ab3abc6cb8b4c2c33b5946</t>
  </si>
  <si>
    <t>AE-INV-2425-0222</t>
  </si>
  <si>
    <t>733a5f67cd3956e487acdd0f81fdf80800cff5ec27c09cc698020e8594bf2d04</t>
  </si>
  <si>
    <t>AE-INV-2425-0238</t>
  </si>
  <si>
    <t>bcaad0aafdbd7c9edc1a273bae5c63e2970edf09d46361a7aaa9625714e3c691</t>
  </si>
  <si>
    <t>INV2425/82688</t>
  </si>
  <si>
    <t>128a19fb3f59184361e8fad75fc395b6c70b6f434035ee191b2856d7dda88be0</t>
  </si>
  <si>
    <t>26/06/2024</t>
  </si>
  <si>
    <t>103/2024-25</t>
  </si>
  <si>
    <t>104/2024-25</t>
  </si>
  <si>
    <t>3ec8fd1a6cbed82ab18ba0a916567e446d070b6f13772f8753def49185d5e3b3</t>
  </si>
  <si>
    <t>cbdd1d122d839b50591e88ef382489872b08b0f7f7fbbd8eb1ec8c2da03208e4</t>
  </si>
  <si>
    <t>51744e4a27b490ad48e1d6988b54e298dcbbb490a43642eea31df5add947ca98</t>
  </si>
  <si>
    <t>RAR/979/24-25</t>
  </si>
  <si>
    <t>RS-0202</t>
  </si>
  <si>
    <t>DEL/24-25/001</t>
  </si>
  <si>
    <t>DEL/24-25/002</t>
  </si>
  <si>
    <t>DEL/24-25/003</t>
  </si>
  <si>
    <t>34/2024-25</t>
  </si>
  <si>
    <t>UTLLP/24-25/002</t>
  </si>
  <si>
    <t>UTLLP/24-25/004</t>
  </si>
  <si>
    <t>UTLLP/24-25/006</t>
  </si>
  <si>
    <t>UTLLP/24-25/008</t>
  </si>
  <si>
    <t>UTLLP/24-25/011</t>
  </si>
  <si>
    <t>UTLLP/24-25/014</t>
  </si>
  <si>
    <t>UTLLP/24-25/015</t>
  </si>
  <si>
    <t>UTLLP/24-25/016</t>
  </si>
  <si>
    <t>UTLLP/24-25/017</t>
  </si>
  <si>
    <t>UTLLP/24-25/018</t>
  </si>
  <si>
    <t>UTLLP/24-25/019</t>
  </si>
  <si>
    <t>UTLLP/24-25/027</t>
  </si>
  <si>
    <t>UTLLP/24-25/028</t>
  </si>
  <si>
    <t>UTLLP/24-25/043</t>
  </si>
  <si>
    <t>UTLLP/24-25/044</t>
  </si>
  <si>
    <t>UTLLP/24-25/045</t>
  </si>
  <si>
    <t>UTLLP/24-25/046</t>
  </si>
  <si>
    <t>UTLLP/24-25/047</t>
  </si>
  <si>
    <t>UTLLP/24-25/048</t>
  </si>
  <si>
    <t>UTLLP/24-25/049</t>
  </si>
  <si>
    <t>MCSS/24-25/430</t>
  </si>
  <si>
    <t>87982b69caa642c52288788c70264a73bc500ea5f5bbca1ed92bc3f21df3b330</t>
  </si>
  <si>
    <t>04/06/2024</t>
  </si>
  <si>
    <t>MCSS/24-25/431</t>
  </si>
  <si>
    <t>5c08395cee348e7e8290bdbaac200e22c8135b7b85207f84d79c5efaa375058a</t>
  </si>
  <si>
    <t>DP409968</t>
  </si>
  <si>
    <t>00f4ff317c205b3051baef72262002410190f88dadbe74f103323f2f2049647e</t>
  </si>
  <si>
    <t>DP409969</t>
  </si>
  <si>
    <t>b99e4173a176aa9ffb6938ddc0be5593bb918bbd4a4ee649b8f6ff488c7d77f3</t>
  </si>
  <si>
    <t>DP410140</t>
  </si>
  <si>
    <t>4322385cb58e37ea2db81cc1c83e855fefecafa79752c10c25dbd508ebc6b678</t>
  </si>
  <si>
    <t>DP410141</t>
  </si>
  <si>
    <t>c9180abc35da78ce500955a976bc3a9fb1f5624dada10759d35867f5eb39b858</t>
  </si>
  <si>
    <t>HP400416</t>
  </si>
  <si>
    <t>6763afd6ae98f83c0cb0e86a7b4705276195d464630297be1e561dd360f9b409</t>
  </si>
  <si>
    <t>30/06/2024</t>
  </si>
  <si>
    <t>HP400417</t>
  </si>
  <si>
    <t>5c7793f8a7ab04e4fe5bfe5e76304ad1e1daff303f49f2d48f1501039c2a395c</t>
  </si>
  <si>
    <t>HP400437</t>
  </si>
  <si>
    <t>f156fdc85bf2ce648c6b95ac15a5b025f03b1edc8bf6183a2998366cee4c0b84</t>
  </si>
  <si>
    <t>07/07/2024</t>
  </si>
  <si>
    <t>HP400438</t>
  </si>
  <si>
    <t>93ef051a66d9f8a437a7f8c7831d91e3b3dd50d4130ee2db990e6e3441109e9f</t>
  </si>
  <si>
    <t>HP400444</t>
  </si>
  <si>
    <t>69694f65e7035abb1bb559e2ecadc1d8561faa45d12ce4820cbc4be059162390</t>
  </si>
  <si>
    <t>HP400445</t>
  </si>
  <si>
    <t>7823a85c9107b1080f1e83fdb8733a4b72826694a8651ab87deb14568662eb2f</t>
  </si>
  <si>
    <t>HP400446</t>
  </si>
  <si>
    <t>18854775a8908f7c771e9286b49380993c89aca4b8bfc47b9f6444c3c591e1a9</t>
  </si>
  <si>
    <t>HP400447</t>
  </si>
  <si>
    <t>1d06ec554f13c2a43a84e48e3e5e4de932b2ed7b11251a2b1e20cf3152bb97fc</t>
  </si>
  <si>
    <t>HP400448</t>
  </si>
  <si>
    <t>372f1802b212b0453f0b895f44517a62bd13d78bc4dd225f33b06c3b1b27e47b</t>
  </si>
  <si>
    <t>HP400450</t>
  </si>
  <si>
    <t>c9d428f93c533351c68eeb560605117c26e9cedec0cb561bcb8af54b497ecb87</t>
  </si>
  <si>
    <t>IP400838</t>
  </si>
  <si>
    <t>d201fc3440e72727bf09da881476254f649931dd786dbde0fbc65d2a3abf5918</t>
  </si>
  <si>
    <t>IP400848</t>
  </si>
  <si>
    <t>73c3a7e43fe11c0f747a7d206ee329b2464e966cd92a2332e1537e58392ced39</t>
  </si>
  <si>
    <t>IP400878</t>
  </si>
  <si>
    <t>73e81072385ed65f163d4c9898237f7184f8127b0db6d9797be5b76efd2ddbdf</t>
  </si>
  <si>
    <t>IP400879</t>
  </si>
  <si>
    <t>02159943cba8b471c3611133fa97f3d73ad33625090d54dfa91f34b2733c3d5e</t>
  </si>
  <si>
    <t>IP400903</t>
  </si>
  <si>
    <t>c40d4eda1ea486bfceceaa04da2b3849933a987b3aefa6b6fa3a8c7b0ed6717d</t>
  </si>
  <si>
    <t>IP400947</t>
  </si>
  <si>
    <t>eb4cb84105a16691ffd631243360eccbb18a1ea8e9653f16e0e1556e62655cb6</t>
  </si>
  <si>
    <t>IP401055</t>
  </si>
  <si>
    <t>cbadb8f7b69097bf5015f34dd16cd74ca895719cff06605cb86b5430aa540697</t>
  </si>
  <si>
    <t>IP401241</t>
  </si>
  <si>
    <t>e548fc017cd62d19a9b02f9fcb2ba1b1dbc56a7d44f3b0b8f3590f8870bd222a</t>
  </si>
  <si>
    <t>IP401247</t>
  </si>
  <si>
    <t>08aa16a7454cc28b236ac945f1b80bd5dfb639a6f4d64617f066d908f2e0260d</t>
  </si>
  <si>
    <t>IP401248</t>
  </si>
  <si>
    <t>9d67bdf6e360e68849c62acd27dbf25ed4a12955318d4ebe4a67abcbfd66fc8e</t>
  </si>
  <si>
    <t>IP401249</t>
  </si>
  <si>
    <t>50e4f540e8fa21e5e7efc0350200716fe4a098bc434781cadf18c2aa91fe1528</t>
  </si>
  <si>
    <t>MP401293</t>
  </si>
  <si>
    <t>24d55431faeb36212283fba223cecc68f68ac645ded27255e65597efc8c1984c</t>
  </si>
  <si>
    <t>MP401354</t>
  </si>
  <si>
    <t>87a4efede34957e874594e5882e62d432e81f77eb1c95e6b5772120b382c12eb</t>
  </si>
  <si>
    <t>MP401414</t>
  </si>
  <si>
    <t>8dda193157d25f0e1ef9f242d9006a5014bebee7396d2c288888c2f855ce6620</t>
  </si>
  <si>
    <t>MP401453</t>
  </si>
  <si>
    <t>933433754538a2aa0ad2f094ed2e278b12babdfe7c9298ed95e6baa80480beaa</t>
  </si>
  <si>
    <t>MP401568</t>
  </si>
  <si>
    <t>64778b109036acc71760dd3531ed0390fb428f3c3df2c1f013b5b599dacea1ad</t>
  </si>
  <si>
    <t>MP401569</t>
  </si>
  <si>
    <t>67c4d3145110e85bdd735fededc0cbe5f2d8881c1cd2bf85feeffc84a9ef61d7</t>
  </si>
  <si>
    <t>272406G10034480</t>
  </si>
  <si>
    <t>fe6800c5ab27e6862e106d3897b01104479642c514b08dc5a926baf1add98b23</t>
  </si>
  <si>
    <t>S0004399</t>
  </si>
  <si>
    <t>S0004400</t>
  </si>
  <si>
    <t>INV/24-25/030</t>
  </si>
  <si>
    <t>INV/24-25/074</t>
  </si>
  <si>
    <t>INV/24-25/118</t>
  </si>
  <si>
    <t>JUN-2024-303</t>
  </si>
  <si>
    <t>JUN-2024-304</t>
  </si>
  <si>
    <t>27AHQPC1956Q1ZN</t>
  </si>
  <si>
    <t>SUPER ENTERPRISES</t>
  </si>
  <si>
    <t>SE/24-25/0888</t>
  </si>
  <si>
    <t>SRAJ2425-522</t>
  </si>
  <si>
    <t>272512BP06IVW244</t>
  </si>
  <si>
    <t>27BYJPS5856E3ZU</t>
  </si>
  <si>
    <t>ONLINE ADDA</t>
  </si>
  <si>
    <t>IN-16386</t>
  </si>
  <si>
    <t>WB1242506AK83750</t>
  </si>
  <si>
    <t>CH/24-25/1565</t>
  </si>
  <si>
    <t>CH/24-25/1566</t>
  </si>
  <si>
    <t>07AAAFM7035R1ZU</t>
  </si>
  <si>
    <t>Mectronics Marketing Services</t>
  </si>
  <si>
    <t>M2425T-1306</t>
  </si>
  <si>
    <t>57711371e30896baae59dd2037adfa5228f320305aca61d7d8fabc31661be46a</t>
  </si>
  <si>
    <t>12/06/2024</t>
  </si>
  <si>
    <t>27AABCP9181H1Z4</t>
  </si>
  <si>
    <t>PRICEWATERHOUSE COOPERS PRIVATE LIMITED</t>
  </si>
  <si>
    <t>32283662fdc835086860bba4820314c7cf6a44fcd6030ad5e3374a9a5925079d</t>
  </si>
  <si>
    <t>18/06/2024</t>
  </si>
  <si>
    <t>93e0d9d6ca95c4e64a2d7999b59aa9effb83a528ba4b35db815a032176e63877</t>
  </si>
  <si>
    <t>9cb1bd1b00420616a7e5c7227fdea46d36ce4fa58e23a3ec0449deb53e9acdca</t>
  </si>
  <si>
    <t>PNQ4100176</t>
  </si>
  <si>
    <t>03/07/2024</t>
  </si>
  <si>
    <t>PNQ4100177</t>
  </si>
  <si>
    <t>PNQ4100201</t>
  </si>
  <si>
    <t>PNQ4200581</t>
  </si>
  <si>
    <t>PNQ4200627</t>
  </si>
  <si>
    <t>PNQ4200646</t>
  </si>
  <si>
    <t>PNQ4200655</t>
  </si>
  <si>
    <t>PNQ4200684</t>
  </si>
  <si>
    <t>PNQ4200751</t>
  </si>
  <si>
    <t>252230000946A013</t>
  </si>
  <si>
    <t>281230001433A008</t>
  </si>
  <si>
    <t>281230001433A009</t>
  </si>
  <si>
    <t>281230001433A010</t>
  </si>
  <si>
    <t>281230001433A033</t>
  </si>
  <si>
    <t>281230001433A034</t>
  </si>
  <si>
    <t>MH1242506BC80563</t>
  </si>
  <si>
    <t>MH1242506BD14067</t>
  </si>
  <si>
    <t>MH1242505AL88532</t>
  </si>
  <si>
    <t>May'24</t>
  </si>
  <si>
    <t>11/06/2024</t>
  </si>
  <si>
    <t>MH1242505AN80635</t>
  </si>
  <si>
    <t>MH1242505AN86946</t>
  </si>
  <si>
    <t>MH1242505AP72329</t>
  </si>
  <si>
    <t>PUN06/SC24/00161</t>
  </si>
  <si>
    <t>May-2024-301</t>
  </si>
  <si>
    <t>10/06/2024</t>
  </si>
  <si>
    <t>May-2024-302</t>
  </si>
  <si>
    <t>02/2024-2025</t>
  </si>
  <si>
    <t>12/05/2024</t>
  </si>
  <si>
    <t>BOM791228</t>
  </si>
  <si>
    <t>BOM801816</t>
  </si>
  <si>
    <t>TS1242505AF48806</t>
  </si>
  <si>
    <t>MHI1405483491068</t>
  </si>
  <si>
    <t>a312adb86e93ad723bd5db7231c844251e0b469d8b815f71612ee602aeb0c0ad</t>
  </si>
  <si>
    <t>14/05/2024</t>
  </si>
  <si>
    <t>S0004299</t>
  </si>
  <si>
    <t>S0004300</t>
  </si>
  <si>
    <t>S0004301</t>
  </si>
  <si>
    <t>PNQ3-61</t>
  </si>
  <si>
    <t>DP404227</t>
  </si>
  <si>
    <t>0aa1d5228116371250068aa1541cc01f14d0aee2e65f2566235cc1c80cd16b2a</t>
  </si>
  <si>
    <t>DP404228</t>
  </si>
  <si>
    <t>582d215281d0114b852b9a73dfa1a58cbe21e2c4c4f6370b26308cceae238163</t>
  </si>
  <si>
    <t>DP404962</t>
  </si>
  <si>
    <t>DP404963</t>
  </si>
  <si>
    <t>DP404964</t>
  </si>
  <si>
    <t>HP400155</t>
  </si>
  <si>
    <t>9d16db137815ed93ffff4dd4b3cc27b352b738c077a917befd7e6789db477109</t>
  </si>
  <si>
    <t>29/05/2024</t>
  </si>
  <si>
    <t>IP400425</t>
  </si>
  <si>
    <t>2fccde4727371ed20a00b80cd677fbd99343eaf5c88ad93e66ff0467fe8b53f7</t>
  </si>
  <si>
    <t>IP400791</t>
  </si>
  <si>
    <t>a0021339a69462bcaf13e963a1cb77049648c8c709dfb7e3c65423968849c6b1</t>
  </si>
  <si>
    <t>IP400792</t>
  </si>
  <si>
    <t>5c1312c1158122a648b7dc7c3b050735b00b29e710e36191cdd948e9c20ea1f5</t>
  </si>
  <si>
    <t>MP400647</t>
  </si>
  <si>
    <t>MP400648</t>
  </si>
  <si>
    <t>MP400681</t>
  </si>
  <si>
    <t>SOFT/06/24-25</t>
  </si>
  <si>
    <t>SOFT/16/24-25</t>
  </si>
  <si>
    <t>SOFT/21/24-25</t>
  </si>
  <si>
    <t>GNR/R/24-25/530</t>
  </si>
  <si>
    <t>e5c23b743b87487e8dd4aedffd23368b6ba385d97ca30d8226e90681bd9016b6</t>
  </si>
  <si>
    <t>GNR/R/24-25/531</t>
  </si>
  <si>
    <t>9e173b8a0773f65000bbde4553027521c77e3b6817445d7e935c2ea1925e6903</t>
  </si>
  <si>
    <t>GNR/R/24-25/532</t>
  </si>
  <si>
    <t>84ae55767c3432a274c98e7709fb07c54cd69a7485786c6d4e1a8a1ddb7ed12d</t>
  </si>
  <si>
    <t>GNR/R/24-25/545</t>
  </si>
  <si>
    <t>a10e00afc3c4ce6b17d974ffdf7ec676e260d52087651ef642b02ba0eb12d731</t>
  </si>
  <si>
    <t>GNR/S/24-25/493</t>
  </si>
  <si>
    <t>61233a84f84b6f619cd88420958dd7b2e4cfda7d401c84220d51f215b185dbf1</t>
  </si>
  <si>
    <t>GNR/S/24-25/633</t>
  </si>
  <si>
    <t>512bd4958f9ce4b20028240150c6f1e7bf9acfb1670cba83b03638e9d3a5a458</t>
  </si>
  <si>
    <t>18/05/2024</t>
  </si>
  <si>
    <t>MEGSI25/20102</t>
  </si>
  <si>
    <t>MGSI2425/30355</t>
  </si>
  <si>
    <t>PSPL/02-25RoE/01</t>
  </si>
  <si>
    <t>INV-00007</t>
  </si>
  <si>
    <t>INV-00010</t>
  </si>
  <si>
    <t>BOM-C-188693</t>
  </si>
  <si>
    <t>14cd7f72a862397a6a2fc6ca32c27d1093540207dfc3608ccdb6cd034b60bad9</t>
  </si>
  <si>
    <t>2024/SER/084</t>
  </si>
  <si>
    <t>VB-461/24-25</t>
  </si>
  <si>
    <t>882d0fc97cfe175e1fe399a942ac04682d63f4ef8e8e13e9adaa414b6270b18e</t>
  </si>
  <si>
    <t>PVIPL/24-25/0115</t>
  </si>
  <si>
    <t>5950f069f417edeacd84a558d8cd864eefc1c42847eedd1956bfdb58caaf2437</t>
  </si>
  <si>
    <t>16/05/2024</t>
  </si>
  <si>
    <t>TIO25HR100242987</t>
  </si>
  <si>
    <t>29AARFG0505D1ZL</t>
  </si>
  <si>
    <t>PricewaterhouseCoopers Services LLP</t>
  </si>
  <si>
    <t>6291cccab055685b9b7fc539619eac83c140466eee51d334c118d02982ce0033</t>
  </si>
  <si>
    <t>31/05/2024</t>
  </si>
  <si>
    <t>PP0088/2024-25</t>
  </si>
  <si>
    <t>NSTP/P/24-25/273</t>
  </si>
  <si>
    <t>722791ba949225b3d2196af547fdd28737295be38c52f9c2d76427c304e85fd4</t>
  </si>
  <si>
    <t>28/05/2024</t>
  </si>
  <si>
    <t>SK/1281/2425</t>
  </si>
  <si>
    <t>4bcecf8da7413b1a8dc1f6bf25cc79d5d567e648e05d17ff9be507e8b457a289</t>
  </si>
  <si>
    <t>AINR-24250103-SI</t>
  </si>
  <si>
    <t>7fdf3d558f3a59d6ea7e41489dac1c94687c00977e880d59633ebbb1aa4e9a34</t>
  </si>
  <si>
    <t>24/05/2024</t>
  </si>
  <si>
    <t>SIS/2024-25/056</t>
  </si>
  <si>
    <t>185e71b412d605079cdb40327a728ca1884c221e1e2043440a6335efe66c48bd</t>
  </si>
  <si>
    <t>15/05/2024</t>
  </si>
  <si>
    <t>2425CI0000113413</t>
  </si>
  <si>
    <t>289482074d10d9fdaa939cb10bf54a00fa7beffa319d87b70011e3a39810adeb</t>
  </si>
  <si>
    <t>BQMX24-25T2-20</t>
  </si>
  <si>
    <t>d7435d47e13baa91a886255f339fe88919c9d4bd1de7c2fe5315cce2e6d0f5bd</t>
  </si>
  <si>
    <t>ROCP-24-252859</t>
  </si>
  <si>
    <t>891be4337b0e4ac37aac9d127cd1afae2c99b2189148d741f76eb2b9a15bd8f9</t>
  </si>
  <si>
    <t>17/05/2024</t>
  </si>
  <si>
    <t>ROCP-24-252860</t>
  </si>
  <si>
    <t>746ee3d5b30e430790e7aeac763d96018106f646b0a096653e4c83fa04940a7b</t>
  </si>
  <si>
    <t>ROCP-24-252861</t>
  </si>
  <si>
    <t>af7991586febbb78bf021753b293896345d72522bb0e2b1a70d1cb4097452ef4</t>
  </si>
  <si>
    <t>AE-INV-2425-0149</t>
  </si>
  <si>
    <t>1ebd00ff7cf0eceac19e269f16089b8639d866e642b85f2d2e6b4959720a6bce</t>
  </si>
  <si>
    <t>AE-INV-2425-0150</t>
  </si>
  <si>
    <t>639e62594382bc76842b0169786f240160e418454f8a4c8cb6886d8c2941d6ed</t>
  </si>
  <si>
    <t>AE-INV-2425-0151</t>
  </si>
  <si>
    <t>d78f3f94e399f0e69a508190dc48a03a2aa0dc9ea98efb96b40f46c0ececf621</t>
  </si>
  <si>
    <t>AE-INV-2425-0154</t>
  </si>
  <si>
    <t>0dde98a83608bfd2f1d09c04f7db8ac27942192d0a6f0d030ccc21bc45c1c534</t>
  </si>
  <si>
    <t>2023-24/366</t>
  </si>
  <si>
    <t>2023-24/368</t>
  </si>
  <si>
    <t>2024-25/372</t>
  </si>
  <si>
    <t>2024-25/373</t>
  </si>
  <si>
    <t>RPU/24/450078</t>
  </si>
  <si>
    <t>3f3b8ddd9c16b8ce0e3d4e20b5316dc91a3c3a0f2b68997f8e6827a9904c8c18</t>
  </si>
  <si>
    <t>03/05/2024</t>
  </si>
  <si>
    <t>MCSS/24-25/184</t>
  </si>
  <si>
    <t>4aaa9900cfc33bf8c8b42bbac15d259b5008b2dab2463773101b5828427e8372</t>
  </si>
  <si>
    <t>MCSS/24-25/185</t>
  </si>
  <si>
    <t>d72822b5ad41bfaa15a46d458ab82f707e01189a5d12044268eb49f141b460e3</t>
  </si>
  <si>
    <t>K06613-0003</t>
  </si>
  <si>
    <t>5374750317be345ca25cae3b6bae977685d2223af719420512160c11f239b880</t>
  </si>
  <si>
    <t>SAPV04/0049/2425</t>
  </si>
  <si>
    <t>SAPV04/0050/2425</t>
  </si>
  <si>
    <t>27AADCP6098D1Z8</t>
  </si>
  <si>
    <t>PANCHSHIL INFRASTRUCTURE HOLDINGS PVT LTD</t>
  </si>
  <si>
    <t>39R6K-121984</t>
  </si>
  <si>
    <t>fc6c99762a4baf1178aafed9c888439f28efc5c50b5d565098ad064e5e440929</t>
  </si>
  <si>
    <t>39R6K-122608</t>
  </si>
  <si>
    <t>3d686ce8c861de0561577621a8a517b7f01ea461833b2f935abc4cbaea625ffd</t>
  </si>
  <si>
    <t>23/05/2024</t>
  </si>
  <si>
    <t>MT/534/2024-25</t>
  </si>
  <si>
    <t>May-2024-303</t>
  </si>
  <si>
    <t>May-2024-304</t>
  </si>
  <si>
    <t>SRAJ2425-295</t>
  </si>
  <si>
    <t>SRAJ2425-306</t>
  </si>
  <si>
    <t>LMP01250500247</t>
  </si>
  <si>
    <t>1755a2536fab6fd16a3f83fa1b6107e80cb8090ffff9411673dabffd410bf690</t>
  </si>
  <si>
    <t>LMP01250500248</t>
  </si>
  <si>
    <t>8cd02a80c8c4736811674742c8c82d50b299d57fd24a321d2272d764498dc81d</t>
  </si>
  <si>
    <t>LMP01250500249</t>
  </si>
  <si>
    <t>98bcba354ac36e13aa4ad5179c57c4eb0c88e3ce030417ec4e80607629d63430</t>
  </si>
  <si>
    <t>LMP01250500250</t>
  </si>
  <si>
    <t>59bcc79163bbb0b097d12f38465ed881b61dafa13e0a78fe323466ba3e917146</t>
  </si>
  <si>
    <t>PM012505/005210</t>
  </si>
  <si>
    <t>7d91411087bb2990a6179768928771adfd44967dc5ce85b6f37b0713c950480e</t>
  </si>
  <si>
    <t>PM012505/005211</t>
  </si>
  <si>
    <t>3bc5fffa2c1c203d8965aa6bd58bd19595b0203e3eeba7a968428f21ed648e26</t>
  </si>
  <si>
    <t>PM012505/005212</t>
  </si>
  <si>
    <t>b4f5dc1e04b0319f93ca0228b2769207590aefa1b9ae96c9b749e480d6cca38b</t>
  </si>
  <si>
    <t>PM012505/005213</t>
  </si>
  <si>
    <t>df394accb8c5e5514fd38575ae91220429b1ea1a1de7253da7c3bab53779382b</t>
  </si>
  <si>
    <t>PNQ4100104</t>
  </si>
  <si>
    <t>PNQ4100105</t>
  </si>
  <si>
    <t>PNQ4100152</t>
  </si>
  <si>
    <t>PNQ4200350</t>
  </si>
  <si>
    <t>PNQ4200382</t>
  </si>
  <si>
    <t>PNQ4200383</t>
  </si>
  <si>
    <t>PNQ4200483</t>
  </si>
  <si>
    <t>PNQ4200493</t>
  </si>
  <si>
    <t>PNQ4200563</t>
  </si>
  <si>
    <t>PNQ4200564</t>
  </si>
  <si>
    <t>252230000946A010</t>
  </si>
  <si>
    <t>252230000946A012</t>
  </si>
  <si>
    <t>DL1242505AJ97902</t>
  </si>
  <si>
    <t>DL1242505AP82765</t>
  </si>
  <si>
    <t>50/2024-25</t>
  </si>
  <si>
    <t>51/2024-25</t>
  </si>
  <si>
    <t>ce30e1eb52dead7c1cf559c2fa9394b5c3b69eafc80f4809cac76e2a6681ade0</t>
  </si>
  <si>
    <t>IVS27-2425-00260</t>
  </si>
  <si>
    <t>e84467f6e18e2894e85bda0e899b693b6e54c1bf7bc139c194d7efeef9f63677</t>
  </si>
  <si>
    <t>27/05/2024</t>
  </si>
  <si>
    <t>INV/VD/2425/02</t>
  </si>
  <si>
    <t>FY2425/KA/00387</t>
  </si>
  <si>
    <t>b9d3fce027101538bdd6041e169043fcc760ad7f3546b1a990ef4f487b006628</t>
  </si>
  <si>
    <t>SAPU2CR0056/2324</t>
  </si>
  <si>
    <t>90ce63315eafc278198c565575a11edec737cef6675491685d8013a9026700cb</t>
  </si>
  <si>
    <t>13/04/2024</t>
  </si>
  <si>
    <t>SAPU2CR0057/2324</t>
  </si>
  <si>
    <t>41491798203b48c5c3e1ab45b1b06295b3fa648e34a0d4d4623491749c7d735b</t>
  </si>
  <si>
    <t>281230001433D026</t>
  </si>
  <si>
    <t>27AAJCP8550E1Z7</t>
  </si>
  <si>
    <t>PRAM LIFESTYLE PRIVATE LIMITED</t>
  </si>
  <si>
    <t>YWC5-C-310</t>
  </si>
  <si>
    <t>26/04/2024</t>
  </si>
  <si>
    <t>UTLLP/24-25/CN1</t>
  </si>
  <si>
    <t>UTLLP/24-25/CN3</t>
  </si>
  <si>
    <t>YNDR-C-2256</t>
  </si>
  <si>
    <t>57fb6e6942d00f489f4eb908341d8d06c9e3593836ba61bbb571dd8e40d2d92d</t>
  </si>
  <si>
    <t>9b712660115630565f2f338c23ef0f912262671814ff9e0a59943f8c12e8ac18</t>
  </si>
  <si>
    <t>CN/24-25/33</t>
  </si>
  <si>
    <t>4e6e5fc3faf3174c5018b0ea0568f25000052107de9289cb7a0d621ec8e40a1e</t>
  </si>
  <si>
    <t>252230000946D014</t>
  </si>
  <si>
    <t>281230001433000R</t>
  </si>
  <si>
    <t>281230001433A037</t>
  </si>
  <si>
    <t>281230001433D032</t>
  </si>
  <si>
    <t>281230001433D035</t>
  </si>
  <si>
    <t>CNINTMH000113703</t>
  </si>
  <si>
    <t>09AABCI7220A1Z3</t>
  </si>
  <si>
    <t>M/S   I2K2 NETWORKS PRIVATE LIMITED</t>
  </si>
  <si>
    <t>INPL/CRN0074/24</t>
  </si>
  <si>
    <t>252230000946D009</t>
  </si>
  <si>
    <t>252230000946D011</t>
  </si>
  <si>
    <t>MT/534/2024-25cr</t>
  </si>
  <si>
    <t>29AALCA0171E1ZV</t>
  </si>
  <si>
    <t>BLR8-1245917</t>
  </si>
  <si>
    <t>Jul'24</t>
  </si>
  <si>
    <t>10/08/2024</t>
  </si>
  <si>
    <t>LMP01250700511</t>
  </si>
  <si>
    <t>09/08/2024</t>
  </si>
  <si>
    <t>fde389f1f194ebeb3c3a561530c05af87a6198effd3162750ee6a64797b5f443</t>
  </si>
  <si>
    <t>LMP01250700512</t>
  </si>
  <si>
    <t>008b64815015618a8af47c7fbeaaa8703e6666ba54412e5cce0b422ba6610b61</t>
  </si>
  <si>
    <t>LMP01250700513</t>
  </si>
  <si>
    <t>5d0a391baf5b28d5163e1147db272dfd4d55b8e059bd03098e529fafeece8c1d</t>
  </si>
  <si>
    <t>LMP01250700514</t>
  </si>
  <si>
    <t>a592501530b0e9b56bd41d74edc9c2ba01d2dba45a51acce8cb14dea63cba65b</t>
  </si>
  <si>
    <t>PM012507/014238</t>
  </si>
  <si>
    <t>0624e6703c1b843f4a63ee03ffd9ed8d856d9b14f0021f1017664f643e5fd67d</t>
  </si>
  <si>
    <t>06/07/2024</t>
  </si>
  <si>
    <t>PM012507/014239</t>
  </si>
  <si>
    <t>dc7d604249a705e38fbceaa8e51a397173d8b8c0a78fbe7d937ccf93214448d5</t>
  </si>
  <si>
    <t>PM012507/014240</t>
  </si>
  <si>
    <t>e4c6bfe30bf6f88322dd344f173b2ffd9ccb8449748bf3cc3834d502e0cf6519</t>
  </si>
  <si>
    <t>PM012507/014241</t>
  </si>
  <si>
    <t>0ae8fd70a98f64ce2fc468c037233aab334f89bc8b4dbc24131c003d982c2882</t>
  </si>
  <si>
    <t>27ABDFM9588P2Z4</t>
  </si>
  <si>
    <t>MARS ENTERPRISES</t>
  </si>
  <si>
    <t>SOFT/18/24-25</t>
  </si>
  <si>
    <t>15/07/2024</t>
  </si>
  <si>
    <t>SOFT/20/24-25</t>
  </si>
  <si>
    <t>SOFT/33/24-25</t>
  </si>
  <si>
    <t>SOFT/34/24-25</t>
  </si>
  <si>
    <t>SOFT/38/24-25</t>
  </si>
  <si>
    <t>SOFT/59/24-25</t>
  </si>
  <si>
    <t>NS074</t>
  </si>
  <si>
    <t>08/08/2024</t>
  </si>
  <si>
    <t>TIO25HR100452436</t>
  </si>
  <si>
    <t>TIO25HR100536487</t>
  </si>
  <si>
    <t>MHI1407488504859</t>
  </si>
  <si>
    <t>937e6186ed12828c1a36a3eb8853dffa79699570664b17552223f7f474b9275b</t>
  </si>
  <si>
    <t>14/07/2024</t>
  </si>
  <si>
    <t>SK/1632/2425</t>
  </si>
  <si>
    <t>90e6893f120ce2d2b5020e59526549c9684634fd0fa97de434c1281a251fafc5</t>
  </si>
  <si>
    <t>INV/VD/2425/04</t>
  </si>
  <si>
    <t>13/08/2024</t>
  </si>
  <si>
    <t>AINR-24250349-SI</t>
  </si>
  <si>
    <t>c6f5f22b5e393a324e19c84033533118c385e9540148efa333030a8ebb983a1f</t>
  </si>
  <si>
    <t>16/07/2024</t>
  </si>
  <si>
    <t>AINR-24250368-SI</t>
  </si>
  <si>
    <t>bb24b746ba20bbf1c51014b1dd25b5001d262147d9c32dacd501eb4bce17ca59</t>
  </si>
  <si>
    <t>25/07/2024</t>
  </si>
  <si>
    <t>A02P2425-0005625</t>
  </si>
  <si>
    <t>GNR/R/24-25/1676</t>
  </si>
  <si>
    <t>0265ab8fe3594a88e269f034aff2c5d0d1c7c2dbd4b26e75ba90564909fd06a6</t>
  </si>
  <si>
    <t>GNR/R/24-25/1677</t>
  </si>
  <si>
    <t>2c793a59b37a5334989b724ec4c6b69a9b552804b9340bbaae055ad0b668fef3</t>
  </si>
  <si>
    <t>GNR/R/24-25/1678</t>
  </si>
  <si>
    <t>3849dbe2dea07e77137fc036d48767acf87a9e0fbbab8d8e3570b97ea62f6186</t>
  </si>
  <si>
    <t>GNR/R/24-25/1695</t>
  </si>
  <si>
    <t>0f62dbc52b042159e7002e8b5c804627c4ac1215c1ce290fd9a610ed7e383d54</t>
  </si>
  <si>
    <t>GNR/S/24-25/1547</t>
  </si>
  <si>
    <t>2294ba9103a70d601cd5abfd180b579dca5fb92465286e786bf344b0192d5015</t>
  </si>
  <si>
    <t>GNR/S/24-25/1548</t>
  </si>
  <si>
    <t>89ab54c92c2265206ed9e142d1ba0c118b28d828845cd8bd6759941bc9072eda</t>
  </si>
  <si>
    <t>GNR/S/24-25/1723</t>
  </si>
  <si>
    <t>2a0fd170b7b7d855836b0db96872b6074895ed6d15ebaa8e0350b5c5d2ea7f1e</t>
  </si>
  <si>
    <t>24/07/2024</t>
  </si>
  <si>
    <t>SOFT/104/24-25</t>
  </si>
  <si>
    <t>22/07/2024</t>
  </si>
  <si>
    <t>SOFT/86/24-25</t>
  </si>
  <si>
    <t>SOFT/87/24-25</t>
  </si>
  <si>
    <t>SOFT/98/24-25</t>
  </si>
  <si>
    <t>PDS-24073</t>
  </si>
  <si>
    <t>07/08/2024</t>
  </si>
  <si>
    <t>8a4906d660edad7558b0e58fc0779eb14a01b5cbd199040ecdd1a3db604cb859</t>
  </si>
  <si>
    <t>07/2024-2025</t>
  </si>
  <si>
    <t>B1MH2425/002626</t>
  </si>
  <si>
    <t>B1MH2425/002680</t>
  </si>
  <si>
    <t>B1MH2425/002681</t>
  </si>
  <si>
    <t>B1MH2425/002682</t>
  </si>
  <si>
    <t>B1MH2425/002683</t>
  </si>
  <si>
    <t>B1MH2425/002685</t>
  </si>
  <si>
    <t>B1MH2425/002686</t>
  </si>
  <si>
    <t>B1MH2425/002731</t>
  </si>
  <si>
    <t>B1MH2425/002779</t>
  </si>
  <si>
    <t>B1MH2425/002780</t>
  </si>
  <si>
    <t>PUN/24-25/348</t>
  </si>
  <si>
    <t>577e52f07a72189e14c629adc4bbaa1b6abcd88e7d574358be154883620059e9</t>
  </si>
  <si>
    <t>PUN/24-25/350</t>
  </si>
  <si>
    <t>f62a95a4aafa7f6403af76a48a0a4c540ff2294de1bfed4e28b5f2feee838426</t>
  </si>
  <si>
    <t>BOM-C-198686</t>
  </si>
  <si>
    <t>11/08/2024</t>
  </si>
  <si>
    <t>416a8975dde432ac5d4e4de15506ee7e85e3c270be08611ee93cd6622a3d0a90</t>
  </si>
  <si>
    <t>92eaa0fcce23ba19ac5ea91000dea45487ad42481ab5b5ec71b32e1c0be13dbe</t>
  </si>
  <si>
    <t>BOM826075</t>
  </si>
  <si>
    <t>BOM842393</t>
  </si>
  <si>
    <t>NK09I0725/017235</t>
  </si>
  <si>
    <t>752065ecd265ca697df02611d7f262593f79a8bf89d3e334907b773c2ab9bdf9</t>
  </si>
  <si>
    <t>31/07/2024</t>
  </si>
  <si>
    <t>180/2024-25</t>
  </si>
  <si>
    <t>TN1242507AT85606</t>
  </si>
  <si>
    <t>TN1242507AU29196</t>
  </si>
  <si>
    <t>K06613-0004</t>
  </si>
  <si>
    <t>1422cd4aac33e0402f57b3687af66c6f9dc49f450e523629172b47fe2520019c</t>
  </si>
  <si>
    <t>252230000946A016</t>
  </si>
  <si>
    <t>281230001433A039</t>
  </si>
  <si>
    <t>28123001433AE040</t>
  </si>
  <si>
    <t>2024-25/377</t>
  </si>
  <si>
    <t>12/08/2024</t>
  </si>
  <si>
    <t>SAPV06/0048/2425</t>
  </si>
  <si>
    <t>94b83c3fd68c4d26d5b39459529a234dbc7777bedd40f343fdd110f68e224307</t>
  </si>
  <si>
    <t>05/07/2024</t>
  </si>
  <si>
    <t>SAPV06/0049/2425</t>
  </si>
  <si>
    <t>68370b80c6d883b746a4860ddc7e087e0d911d21487fd36c7c32bd092ece3074</t>
  </si>
  <si>
    <t>BH/24-25/1479</t>
  </si>
  <si>
    <t>MEGSI25/20317</t>
  </si>
  <si>
    <t>INV-00018</t>
  </si>
  <si>
    <t>06/08/2024</t>
  </si>
  <si>
    <t>INV-00019</t>
  </si>
  <si>
    <t>07GIHPS4288B1ZX</t>
  </si>
  <si>
    <t>Minsha Exports</t>
  </si>
  <si>
    <t>IN-2394</t>
  </si>
  <si>
    <t>AIN2425001114420</t>
  </si>
  <si>
    <t>8e5aea9bc7edcb057bdda1b25de9537528f40de9d5e85f2ff79f5f373fde4007</t>
  </si>
  <si>
    <t>AIN2425001314710</t>
  </si>
  <si>
    <t>9be28cac46900ac38aa93c7ac710533b528f90e6ca9228025b29ab4f0ea64273</t>
  </si>
  <si>
    <t>AIN2425001393627</t>
  </si>
  <si>
    <t>f39cd74f6022f407a992b4a931faf374f690103144c68c5d8f41fe6dd17630cc</t>
  </si>
  <si>
    <t>2024-25/378</t>
  </si>
  <si>
    <t>2024-25/385</t>
  </si>
  <si>
    <t>27AAACB0446L1ZS</t>
  </si>
  <si>
    <t>BLUE DART EXPRESS LIMITED</t>
  </si>
  <si>
    <t>240727RT48300</t>
  </si>
  <si>
    <t>115/2024-25</t>
  </si>
  <si>
    <t>IVS27-2425-00456</t>
  </si>
  <si>
    <t>d7aaaa3b4e1e17a73f8086b73e52fb09b2450041bc6439815c7505e281297599</t>
  </si>
  <si>
    <t>27/07/2024</t>
  </si>
  <si>
    <t>FY2425/KA/01289</t>
  </si>
  <si>
    <t>d2c9c6fc2d866680e5968dc650792d320e730d40ae41d935a4f3daf8ec1d52bd</t>
  </si>
  <si>
    <t>07AAATC0188R1ZB</t>
  </si>
  <si>
    <t>CONFEDERATION OF INDIAN INDUSTRY</t>
  </si>
  <si>
    <t>7CO24-25SL02367</t>
  </si>
  <si>
    <t>Karnataka</t>
  </si>
  <si>
    <t>NE/2425/058</t>
  </si>
  <si>
    <t>AE-INV-2425-0395</t>
  </si>
  <si>
    <t>7a1ce658f33e1c6058103c66c34991938d906d0d44857b7de2b44502fcb42a6a</t>
  </si>
  <si>
    <t>01/08/2024</t>
  </si>
  <si>
    <t>HCA18466</t>
  </si>
  <si>
    <t>HCA18750</t>
  </si>
  <si>
    <t>JUL-2024-301</t>
  </si>
  <si>
    <t>05/08/2024</t>
  </si>
  <si>
    <t>JUL-2024-302</t>
  </si>
  <si>
    <t>58feb57cc37eac7a311a18a68f1067a4ebcd855c57783f159a5e9299dc830d32</t>
  </si>
  <si>
    <t>E202425000223</t>
  </si>
  <si>
    <t>96d35378a5ef1824c1206971528feb0940457d26712ee4ef9ae732891abe98fb</t>
  </si>
  <si>
    <t>19/07/2024</t>
  </si>
  <si>
    <t>ROCP-24-256438</t>
  </si>
  <si>
    <t>2ddca5f1cdac331552e4ca258c18a7639691cfcd943f23576c2bdda1e7bd54b8</t>
  </si>
  <si>
    <t>2425CI0000389911</t>
  </si>
  <si>
    <t>c388a3a0b2059648786f0e6f4122a8cbdb533319cb4a42c530f56cb7ac1084f3</t>
  </si>
  <si>
    <t>def5835661125b50ff614802066f5c1878d828dd181ce18fd90239e4781715c5</t>
  </si>
  <si>
    <t>29AABCD1683Q1Z2</t>
  </si>
  <si>
    <t>HAMILTON HOUSEWARES PVT.LIMITED</t>
  </si>
  <si>
    <t>XSPJ-111989</t>
  </si>
  <si>
    <t>7bf9d485c22f400bdf703e087284cf6314f47b7e90d9e87b21ddcd013774d9f9</t>
  </si>
  <si>
    <t>MH1242507BM11161</t>
  </si>
  <si>
    <t>PUN06/SC24/00307</t>
  </si>
  <si>
    <t>a72c2f2d824783fcc33bec995b8ec165e9fd213ac1f83f86e542db73b2917f23</t>
  </si>
  <si>
    <t>20/07/2024</t>
  </si>
  <si>
    <t>39R6K-125595</t>
  </si>
  <si>
    <t>1f4b116ced94de68b9d4d8420cb10ce4237e48888038e62b6b29040d680fdc40</t>
  </si>
  <si>
    <t>23/07/2024</t>
  </si>
  <si>
    <t>PNQ4100302</t>
  </si>
  <si>
    <t>PNQ4100367</t>
  </si>
  <si>
    <t>PNQ4100369</t>
  </si>
  <si>
    <t>PNQ4200805</t>
  </si>
  <si>
    <t>PNQ4200882</t>
  </si>
  <si>
    <t>PNQ4200955</t>
  </si>
  <si>
    <t>DP412871</t>
  </si>
  <si>
    <t>69379dcb8f180251c455d99473a14a706f8c708ff6e3b571ebf17afdb0040fc6</t>
  </si>
  <si>
    <t>DP413076</t>
  </si>
  <si>
    <t>9224bb346c1910308e6f928afb9c518eb780251f9de727cd3a0e68e3d8f43e7b</t>
  </si>
  <si>
    <t>DP413077</t>
  </si>
  <si>
    <t>6617e1dee8957f8eff9dc5bb8afcf03e35e01eba4a4447a6691fbdd41788f8f8</t>
  </si>
  <si>
    <t>DP413078</t>
  </si>
  <si>
    <t>0bd74017275d23e21ab78ba01894a23a1dbf41c957ff01b0132a18962eeb7516</t>
  </si>
  <si>
    <t>DP413079</t>
  </si>
  <si>
    <t>c0f0acd5edae70cb74bd9182bb60b38ff2b40902bef19dd8c75a993ec46a988d</t>
  </si>
  <si>
    <t>HP400605</t>
  </si>
  <si>
    <t>ea68a05e7dbde08a06faac990cfca1af09d643e728efa8246d82d7626b361555</t>
  </si>
  <si>
    <t>HP400607</t>
  </si>
  <si>
    <t>8a84ef6ed9a2ae1ffe5c4f1b1e71b30d0fc4c8d60c6a4388c2ac8b3c3c8c877b</t>
  </si>
  <si>
    <t>HP400632</t>
  </si>
  <si>
    <t>48de313487b912d82aee594ac535d462af4297e43b35b1a597115f591bf3342a</t>
  </si>
  <si>
    <t>HP400648</t>
  </si>
  <si>
    <t>df8591d42c093127b40f391d7ca9ef606859d65064877c3942f79bb9afdf22ee</t>
  </si>
  <si>
    <t>IP401341</t>
  </si>
  <si>
    <t>a445becd208429c3a9a044e0013ee830852b217e5942735434e70cdb651cf723</t>
  </si>
  <si>
    <t>03/08/2024</t>
  </si>
  <si>
    <t>IP401418</t>
  </si>
  <si>
    <t>01d85ce363c730885bb397d7607f555a6967555c0a1a7c1aae16d05b8c8b4c73</t>
  </si>
  <si>
    <t>IP401492</t>
  </si>
  <si>
    <t>9ef64032d9d96968f21d26ad19a1f0ec1248386a17266d9d722bae9447de35aa</t>
  </si>
  <si>
    <t>IP401523</t>
  </si>
  <si>
    <t>a5c91af06200130e9ebf70c9d80ce0816c2012fd93918f5cd549af95ca2f020a</t>
  </si>
  <si>
    <t>IP401612</t>
  </si>
  <si>
    <t>52c8132ad245f0f9326272832ea51e58ca5f60ce1f89302d1f53435c3e89d4f8</t>
  </si>
  <si>
    <t>JUL-2024-303</t>
  </si>
  <si>
    <t>JUL-2024-304</t>
  </si>
  <si>
    <t>MCSS/24-25/624</t>
  </si>
  <si>
    <t>457867743f84029ae285e0e247f222629bb0df9d3e4cb3baafca1ec93c584f39</t>
  </si>
  <si>
    <t>MCSS/24-25/625</t>
  </si>
  <si>
    <t>2ffbfa85a7460a5afe17bb80d05454be84d1f04593a36014b31822369ef45d91</t>
  </si>
  <si>
    <t>d629de74a44634f5058ac3a5e07d3d243e3bfc1da67a8cf09cc4da3f7e927a4a</t>
  </si>
  <si>
    <t>02/09/2024</t>
  </si>
  <si>
    <t>c77e2aaa8bd31de3021826ed9f2ca9d376324249e368d3e67b7d2617ba86cf9a</t>
  </si>
  <si>
    <t>16/09/2024</t>
  </si>
  <si>
    <t>29AAICT4883B1Z2</t>
  </si>
  <si>
    <t>TANOTIS PRIVATE LIMITED</t>
  </si>
  <si>
    <t>daad2485ba50008df8a59f00b2b2e7145bf5a20b81d044a40ea3bf547aa31cae</t>
  </si>
  <si>
    <t>24/09/2024</t>
  </si>
  <si>
    <t>INV/24-25/168</t>
  </si>
  <si>
    <t>11/10/2024</t>
  </si>
  <si>
    <t>INV/24-25/211</t>
  </si>
  <si>
    <t>INV/24-25/257</t>
  </si>
  <si>
    <t>272512BP09AAR561</t>
  </si>
  <si>
    <t>VB-1203/24-25</t>
  </si>
  <si>
    <t>87e4d54f3d0ac1bcd68a783195a9d99885b3899edc240898a3d1d491d69948e0</t>
  </si>
  <si>
    <t>035da335792ae21138b129ebe520fc494a253006f05bf5bfbd6eb0b917f306d4</t>
  </si>
  <si>
    <t>01/09/2024</t>
  </si>
  <si>
    <t>76513cd96817cbdf7c635f3a3f2ae0fafbb9ef3ac756397765ce920bf7b0ca94</t>
  </si>
  <si>
    <t>bb1b4c072b65e0d2617f8d6dc2e1dbe89458b81990373d75dc0ec76744b3f59a</t>
  </si>
  <si>
    <t>26/09/2024</t>
  </si>
  <si>
    <t>5ecb974d88a398406642f6e1235d7ce6785e50e62903a09c23cea50c3a4a99f7</t>
  </si>
  <si>
    <t>27AAACS5547H1Z8</t>
  </si>
  <si>
    <t>SAVEX TECHNOLOGIES PRIVATE LIMITED</t>
  </si>
  <si>
    <t>PNQ3-18293</t>
  </si>
  <si>
    <t>042b670317a770a5200ec7bb75a02448858d97437591bc210556ac20a2ca758c</t>
  </si>
  <si>
    <t>10/09/2024</t>
  </si>
  <si>
    <t>INV2425/162888</t>
  </si>
  <si>
    <t>a9866f710846817c3b27eacaf74c3893505f7b970705bb90acabe9db17935a73</t>
  </si>
  <si>
    <t>20/09/2024</t>
  </si>
  <si>
    <t>INV2425/168313</t>
  </si>
  <si>
    <t>16544e7a9b145da73e883384b803c2c5c0e4aac1b3d8752f5b53007f9aad247b</t>
  </si>
  <si>
    <t>IS/228</t>
  </si>
  <si>
    <t>IS/241</t>
  </si>
  <si>
    <t>MS/209</t>
  </si>
  <si>
    <t>DP417866</t>
  </si>
  <si>
    <t>41cbcbfa765e8b874d80245730cc5efbeaecbb9af23facdf5e24b991ee1b46c6</t>
  </si>
  <si>
    <t>DP417867</t>
  </si>
  <si>
    <t>ce6b9588839165553934ac630e9ba125495f335f2a9b2c8f451919a13501c612</t>
  </si>
  <si>
    <t>DP420241</t>
  </si>
  <si>
    <t>1e4043add9331df2b444ac5fbdb2ca1a64db0005877a5be65875651051dcaec6</t>
  </si>
  <si>
    <t>HP401032</t>
  </si>
  <si>
    <t>5f6e9ac94e1023f66204ee6dfc22131756e61f6c90fb55561d6aa6725ac777f9</t>
  </si>
  <si>
    <t>IP402186</t>
  </si>
  <si>
    <t>63e9f47a43e2546d33142a09544d0aa936c9d317c110ba3d087591d4fdbaa0dd</t>
  </si>
  <si>
    <t>IP402311</t>
  </si>
  <si>
    <t>e90a50e0cce44cf7a20c3d72e611717f9cf588f312ceb25851f3e611320e0d0a</t>
  </si>
  <si>
    <t>IP402388</t>
  </si>
  <si>
    <t>a635f1484f0ab30d410dd92202c6e1e3ef34b3b4d6e66e09c6b03612dd3f2773</t>
  </si>
  <si>
    <t>RP401221</t>
  </si>
  <si>
    <t>12d37a0a40813dbb2e286402dcd870f0d2b928b3f9d669389f4caf7424201bb2</t>
  </si>
  <si>
    <t>272409G10111626</t>
  </si>
  <si>
    <t>4f5dfefda0deb9662c68464dc58c02938b19b1ecccc6db98031348b224d6893c</t>
  </si>
  <si>
    <t>FORT4202768</t>
  </si>
  <si>
    <t>PNQ4100509</t>
  </si>
  <si>
    <t>PNQ4201366</t>
  </si>
  <si>
    <t>PNQ4201382</t>
  </si>
  <si>
    <t>PNQ4201430</t>
  </si>
  <si>
    <t>DEL/24-25/004</t>
  </si>
  <si>
    <t>DEL/24-25/005</t>
  </si>
  <si>
    <t>DEL/24-25/006</t>
  </si>
  <si>
    <t>VRSPL/24-25/0321</t>
  </si>
  <si>
    <t>CASHMEMO-3650</t>
  </si>
  <si>
    <t>a4e153b586d0f2be7984e8f8cabed8065c42922bd7ebe22b71256e46aadca10f</t>
  </si>
  <si>
    <t>22/09/2024</t>
  </si>
  <si>
    <t>07AAJCT0778J1ZW</t>
  </si>
  <si>
    <t>THREEFISH CONSULTING PRIVATE LIMITED</t>
  </si>
  <si>
    <t>INV24-25/09-48</t>
  </si>
  <si>
    <t>0b2bef74654de2e50fb541bdbaa33307252a4360e1ca76ca1e185fc04f68d729</t>
  </si>
  <si>
    <t>09/09/2024</t>
  </si>
  <si>
    <t>MCSS/24-25/979</t>
  </si>
  <si>
    <t>e5ee64a60c4b0e7d9cf83a64db7e8df11fe9eb85286121b90fd5b71d4066226b</t>
  </si>
  <si>
    <t>03/09/2024</t>
  </si>
  <si>
    <t>MCSS/24-25/980</t>
  </si>
  <si>
    <t>f40a25840369a18c8678398866185bcf53abf1fd094641a56682dbfa91a686f0</t>
  </si>
  <si>
    <t>SEP-2024-303</t>
  </si>
  <si>
    <t>SEP-2024-304</t>
  </si>
  <si>
    <t>KW24258</t>
  </si>
  <si>
    <t>06/10/2024</t>
  </si>
  <si>
    <t>dad2a3e93a262b86871e7015c884e1fe0a22b8a30c7e5b08c5b9a906e2f007f9</t>
  </si>
  <si>
    <t>Mend/24-25/3</t>
  </si>
  <si>
    <t>d936a231fdc198abdbe09a174ce11e49c93280e8ae195de60e4f94d84944966c</t>
  </si>
  <si>
    <t>MHSO140924826424</t>
  </si>
  <si>
    <t>be8d56be4be9e7d854b0897bf597c1d55660e9e0d4301c7b8223b02dc37225bd</t>
  </si>
  <si>
    <t>14/09/2024</t>
  </si>
  <si>
    <t>I270000014007168</t>
  </si>
  <si>
    <t>A02P2425-0009016</t>
  </si>
  <si>
    <t>SAPV08/0059/2425</t>
  </si>
  <si>
    <t>26e2839f2d37d5ee07ff6f388608f363c0199e68b3a9a31efa95fc14b770b0ad</t>
  </si>
  <si>
    <t>SAPV08/0060/2425</t>
  </si>
  <si>
    <t>88845222a768a251bdbf8e1505c9ec63911c764feaa8d956cd3035a4cc304dbb</t>
  </si>
  <si>
    <t>SRAJ2425-1337</t>
  </si>
  <si>
    <t>29bb2f26e0d78ffe563c4216dc00cc8c5f6cc68d6320b062dabcd0f7c4a41f10</t>
  </si>
  <si>
    <t>05/10/2024</t>
  </si>
  <si>
    <t>SRAJ2425-1443</t>
  </si>
  <si>
    <t>283823518bfd2833a7ef1d3a20f93a2a79927f2c32297ea2e759958605871fca</t>
  </si>
  <si>
    <t>LMP01250900775</t>
  </si>
  <si>
    <t>31730bb2daca81e449a1e15e6a18405693876b5a1d9ecee06d3a134ba87402ff</t>
  </si>
  <si>
    <t>LMP01250900776</t>
  </si>
  <si>
    <t>69b4a74b78fafc43d3b8292c7f1c55a5a93030b8146c0fec845d004ce7f6bd5d</t>
  </si>
  <si>
    <t>LMP01250900777</t>
  </si>
  <si>
    <t>e8b0192876ab9f092b881520440b72c1608c2c08faf7d8093dadee225f024ec2</t>
  </si>
  <si>
    <t>LMP01250900778</t>
  </si>
  <si>
    <t>74327e2a0ab15107118a066934856c6d2c5a23d610b1a77c4b6e3e3d9f65ca71</t>
  </si>
  <si>
    <t>PM012509/023255</t>
  </si>
  <si>
    <t>65edbb6d8912644740b385460d276c952dc0d58b58d1bf210e5335ad3a943a2e</t>
  </si>
  <si>
    <t>11/09/2024</t>
  </si>
  <si>
    <t>PM012509/023256</t>
  </si>
  <si>
    <t>a0b3109698311ad3b52efb76e4cf70f60eb807d9d8fa905a4bd3f77bc706a8fd</t>
  </si>
  <si>
    <t>PM012509/023257</t>
  </si>
  <si>
    <t>d71ade73b930a4de2aa98e9829a2f6b11c939c3543e45d5d23fdfb2eb85d213f</t>
  </si>
  <si>
    <t>PM012509/023258</t>
  </si>
  <si>
    <t>9f9fac531e87c2fba697a59d91d2da45480742df46fd4a7ed3e0bbdc76b08c69</t>
  </si>
  <si>
    <t>FY2425/KA/02075</t>
  </si>
  <si>
    <t>b884002392743c7e7db1cb504224601e0c492e1d1cd8fbc18e0a12e9e692905e</t>
  </si>
  <si>
    <t>06/09/2024</t>
  </si>
  <si>
    <t>SOFT/105/24-25</t>
  </si>
  <si>
    <t>12/09/2024</t>
  </si>
  <si>
    <t>SOFT/116/24-25</t>
  </si>
  <si>
    <t>SOFT/138/24-25</t>
  </si>
  <si>
    <t>SOFT/99/24-25</t>
  </si>
  <si>
    <t>UTLLP/24-25/059</t>
  </si>
  <si>
    <t>UTLLP/24-25/060</t>
  </si>
  <si>
    <t>UTLLP/24-25/061</t>
  </si>
  <si>
    <t>UTLLP/24-25/062</t>
  </si>
  <si>
    <t>UTLLP/24-25/063</t>
  </si>
  <si>
    <t>UTLLP/24-25/064</t>
  </si>
  <si>
    <t>UTLLP/24-25/065</t>
  </si>
  <si>
    <t>UTLLP/24-25/075</t>
  </si>
  <si>
    <t>UTLLP/24-25/076</t>
  </si>
  <si>
    <t>UTLLP/24-25/080</t>
  </si>
  <si>
    <t>UTLLP/24-25/081</t>
  </si>
  <si>
    <t>UTLLP/24-25/085</t>
  </si>
  <si>
    <t>UTLLP/24-25/087</t>
  </si>
  <si>
    <t>UTLLP/24-25/088</t>
  </si>
  <si>
    <t>UTLLP/24-25/089</t>
  </si>
  <si>
    <t>DL1242509BZ03365</t>
  </si>
  <si>
    <t>MH2425013630</t>
  </si>
  <si>
    <t>2cda7d17b27c5927f0d6afdd27a0e16809ed2f206f512187cdfd63e1c68758e8</t>
  </si>
  <si>
    <t>11/2024-2025</t>
  </si>
  <si>
    <t>PUN/24-25/818</t>
  </si>
  <si>
    <t>8223c4eb49e05c98c40bf282a3b0781b299497f1ea2c920e2c7208cb06e8022e</t>
  </si>
  <si>
    <t>04/09/2024</t>
  </si>
  <si>
    <t>b689637b5713d67432c949a83525c0e7fc813c11caf41caed89e288ff88fedf2</t>
  </si>
  <si>
    <t>IN27/2409/01553</t>
  </si>
  <si>
    <t>VWLD-7</t>
  </si>
  <si>
    <t>PUN06/SC24/00494</t>
  </si>
  <si>
    <t>072512BP09AAX707</t>
  </si>
  <si>
    <t>BOM878704</t>
  </si>
  <si>
    <t>360/2024-25</t>
  </si>
  <si>
    <t>361/2024-25</t>
  </si>
  <si>
    <t>INV-33</t>
  </si>
  <si>
    <t>Invoice18</t>
  </si>
  <si>
    <t>MEGSI25/20468</t>
  </si>
  <si>
    <t>MGSI2425/31924</t>
  </si>
  <si>
    <t>27AAMCA0671Q1Z4</t>
  </si>
  <si>
    <t>AMAZON WHOLESALE INDIA PVT LTD</t>
  </si>
  <si>
    <t>WBL8-638</t>
  </si>
  <si>
    <t>dbe1ae67cbf3c27cf0ef3aee01d9b18001e4e1f92a1aa06d2f0aebf30e25718f</t>
  </si>
  <si>
    <t>30/09/2024</t>
  </si>
  <si>
    <t>CH/24-25/3203</t>
  </si>
  <si>
    <t>1f970b60588c4723e8ba3444feef3e4f055d2d433c6a571615fc350050194c75</t>
  </si>
  <si>
    <t>SE/24-25/007</t>
  </si>
  <si>
    <t>SE/24-25/008</t>
  </si>
  <si>
    <t>SE/24-25/009</t>
  </si>
  <si>
    <t>SE/24-25/010</t>
  </si>
  <si>
    <t>SE/24-25/011</t>
  </si>
  <si>
    <t>SE/24-25/012</t>
  </si>
  <si>
    <t>ONGRID061677639</t>
  </si>
  <si>
    <t>efe0cf30c5a5e5aeadee16883de06aa8e7c8c8826de07ca5f114e96c743a1f7e</t>
  </si>
  <si>
    <t>17/09/2024</t>
  </si>
  <si>
    <t>12/10/2024</t>
  </si>
  <si>
    <t>TIO25HR100836114</t>
  </si>
  <si>
    <t>DEL166270</t>
  </si>
  <si>
    <t>AIN2425001841161</t>
  </si>
  <si>
    <t>ea2f0c3820b0ee8d4916669b46c30f7630523eb5232d7d34addac1b44ca5e016</t>
  </si>
  <si>
    <t>AIN2425001844204</t>
  </si>
  <si>
    <t>885da060a3f940254c3ad939b339edc3f7b7e04110da673f34562f6643bd5c68</t>
  </si>
  <si>
    <t>AIN2425002170404</t>
  </si>
  <si>
    <t>f2b7f66e1ce624b6a7119cf219e1a0c063cd6c7f80c8cce871d45634fe0f4612</t>
  </si>
  <si>
    <t>24-25/SEP/83</t>
  </si>
  <si>
    <t>GNR/R/24-25/2698</t>
  </si>
  <si>
    <t>5e6c4773137b24cc9311fcec096a815e41c12c77d237c846a54dc55fcd78bef6</t>
  </si>
  <si>
    <t>GNR/R/24-25/2699</t>
  </si>
  <si>
    <t>c7eb2a3ba3037c4bc35afbd6f116c872c99aa04741f5bba567429614598df0a2</t>
  </si>
  <si>
    <t>GNR/R/24-25/2700</t>
  </si>
  <si>
    <t>af0b36df96a94d2e8a4fff9f0f03135f66329fa2b96a74df8c0a00e9045a5553</t>
  </si>
  <si>
    <t>GNR/S/24-25/2546</t>
  </si>
  <si>
    <t>37ea6d67e3734a6df087da459234634757f33fb137781967a9e55c4f33d051ce</t>
  </si>
  <si>
    <t>05/09/2024</t>
  </si>
  <si>
    <t>GNR/S/24-25/2994</t>
  </si>
  <si>
    <t>c528afb3482e84dfdc8d19b8affe5e875a0648273985538ef39d84fdcec8aecd</t>
  </si>
  <si>
    <t>SIS/2024-25/193</t>
  </si>
  <si>
    <t>75d275b394fe1e86676fa229e403246ffb78de7705507aa96314d11e1086acd7</t>
  </si>
  <si>
    <t>2425CI0000663267</t>
  </si>
  <si>
    <t>99100db98944600990e38514b1755d1171b29b9e1c864f4f7f9b3c1c4276c555</t>
  </si>
  <si>
    <t>SEP-2024-301</t>
  </si>
  <si>
    <t>SEP-2024-302</t>
  </si>
  <si>
    <t>2024/SER/428</t>
  </si>
  <si>
    <t>BNCT-277/24-25</t>
  </si>
  <si>
    <t>SK/1917/2425</t>
  </si>
  <si>
    <t>ceb683d60d69a186f9b201d7594e2c21ca918f29ce2122dbe6094b85b8b0038b</t>
  </si>
  <si>
    <t>PNQ4100385</t>
  </si>
  <si>
    <t>PNQ4100420</t>
  </si>
  <si>
    <t>PNQ4100422</t>
  </si>
  <si>
    <t>PNQ4100423</t>
  </si>
  <si>
    <t>PNQ4100428</t>
  </si>
  <si>
    <t>PNQ4201174</t>
  </si>
  <si>
    <t>PNQ4201195</t>
  </si>
  <si>
    <t>HP400779</t>
  </si>
  <si>
    <t>3a6dc1b29e8ee4b08524d3c7a5d1e27580b8ace4b5bd47fd3b4e6fbbbcf41a19</t>
  </si>
  <si>
    <t>29/08/2024</t>
  </si>
  <si>
    <t>HP400780</t>
  </si>
  <si>
    <t>401edd64729672eb5aa42d5cea6c9d7461dfc78dc6a82eaad7823f35755d4164</t>
  </si>
  <si>
    <t>HP400861</t>
  </si>
  <si>
    <t>78b0980a71af8044e8d93f6f92b53cf2550ca900937d5fd8d60aa8e7e581a999</t>
  </si>
  <si>
    <t>HP400863</t>
  </si>
  <si>
    <t>16f858095e6d2a2fe9a399860a8acb53c9a6ce80a3a9b1f36f097bdf77fb5bd0</t>
  </si>
  <si>
    <t>HP400927</t>
  </si>
  <si>
    <t>fd59884e1b9a00f94359a9150f29e7de61b17b09f017489c2115df88e2e25b51</t>
  </si>
  <si>
    <t>IP401891</t>
  </si>
  <si>
    <t>13d0c8eb2a24250b49271e0ecb1745951205a4f57e001ef1aae2807796c1e9a6</t>
  </si>
  <si>
    <t>IN27/2408/04677</t>
  </si>
  <si>
    <t>PVIPL/24-25/0338</t>
  </si>
  <si>
    <t>1442c8ca1c4776010ca43b1c9a20d8aca9fd2ac9c96fbd01aef27ddda26a3c20</t>
  </si>
  <si>
    <t>GNR/R/24-25/2249</t>
  </si>
  <si>
    <t>0c49b87c5b1a250d0e121e2bd70c8dd2fbe584b7ff88560f7090b4f9b79012af</t>
  </si>
  <si>
    <t>14/08/2024</t>
  </si>
  <si>
    <t>GNR/R/24-25/2250</t>
  </si>
  <si>
    <t>b84971acbd99a5416ad417bf74156b4d761dfe2c17791bbaf4827ed6778f135d</t>
  </si>
  <si>
    <t>GNR/R/24-25/2251</t>
  </si>
  <si>
    <t>26b0e357fead9f0d5c7f8491b8a6bfc12224d79db7adf0040dbf792940cc4d62</t>
  </si>
  <si>
    <t>GNR/S/24-25/2139</t>
  </si>
  <si>
    <t>efadfc18948f7e0f468beb6d44d4106322c0f43106830b6c214661856bd8ad8d</t>
  </si>
  <si>
    <t>GNR/S/24-25/2223</t>
  </si>
  <si>
    <t>a89604a2a9e2958c2b673c39613cb058e573b41f1aef37ad75d13287abc8cbdf</t>
  </si>
  <si>
    <t>21/08/2024</t>
  </si>
  <si>
    <t>SK/1809/2425</t>
  </si>
  <si>
    <t>fbc2b91f20735631ccc4aa3898bb6094da6f9d1df23b51502e58c7a02e2c38c8</t>
  </si>
  <si>
    <t>17/08/2024</t>
  </si>
  <si>
    <t>MCSS/24-25/801</t>
  </si>
  <si>
    <t>ff9589ac8b5f794b58f310c443c35ea2c73174d5a9159805276298eba19b9250</t>
  </si>
  <si>
    <t>02/08/2024</t>
  </si>
  <si>
    <t>MCSS/24-25/802</t>
  </si>
  <si>
    <t>e6b50f7b3c3915fd955cfdaf9dea5bc3a79466e4fb445c1920f4216f975494cd</t>
  </si>
  <si>
    <t>S0004612</t>
  </si>
  <si>
    <t>S0004613</t>
  </si>
  <si>
    <t>AUG-2024-303</t>
  </si>
  <si>
    <t>AUG-2024-304</t>
  </si>
  <si>
    <t>TIO25HR100682614</t>
  </si>
  <si>
    <t>2-81001433AE-041</t>
  </si>
  <si>
    <t>QU4000-2974218</t>
  </si>
  <si>
    <t>QU5211-3073602</t>
  </si>
  <si>
    <t>07AIOPK9104F1Z7</t>
  </si>
  <si>
    <t>ANNE PRINT SOLUTIONS</t>
  </si>
  <si>
    <t>IN-8479</t>
  </si>
  <si>
    <t>13/09/2024</t>
  </si>
  <si>
    <t>36AABCD1683Q2Z6</t>
  </si>
  <si>
    <t>HAMILTON HOUSEWARE PVT LTD</t>
  </si>
  <si>
    <t>XEIV-95451</t>
  </si>
  <si>
    <t>e3fa7ddeab5094ea6d4083178dc8f359c5df2fa220e380214ef9efc40f5b34b2</t>
  </si>
  <si>
    <t>10/2024-2025</t>
  </si>
  <si>
    <t>272512BP08ADG965</t>
  </si>
  <si>
    <t>IN-342</t>
  </si>
  <si>
    <t>07/09/2024</t>
  </si>
  <si>
    <t>MHI1408491034739</t>
  </si>
  <si>
    <t>9647fdec0cc95fa0dfc132e331012be27dd7be89e12c73ed21d9a6621fa1f8ff</t>
  </si>
  <si>
    <t>MEGSI25/20387</t>
  </si>
  <si>
    <t>BOM7-28209</t>
  </si>
  <si>
    <t>46e9efffae24ddae200931f4d806415f5ec3a498e9a94f92bfcce1d1c29b10e9</t>
  </si>
  <si>
    <t>19/08/2024</t>
  </si>
  <si>
    <t>VB-1024/24-25</t>
  </si>
  <si>
    <t>da990718efc79d4c1b2d09e8f86f314ada9d14951317b0f677521de87a04956a</t>
  </si>
  <si>
    <t>BOM7-477241</t>
  </si>
  <si>
    <t>AIN2425001472342</t>
  </si>
  <si>
    <t>ce5906d5d4d3b48ea34cb33a3ab7498a1a79bb0217039444e123d8b268e08e39</t>
  </si>
  <si>
    <t>AIN2425001477986</t>
  </si>
  <si>
    <t>2927f34e3503e04563470f863ca9f2de23adba37f2e820b3d85a2477a470c25c</t>
  </si>
  <si>
    <t>AIN2425001818258</t>
  </si>
  <si>
    <t>d9dde5118006b6d69c53023e7268754caa48d2750566fdac304b14a9df9a6db8</t>
  </si>
  <si>
    <t>INV00022</t>
  </si>
  <si>
    <t>INV00023</t>
  </si>
  <si>
    <t>INV00024</t>
  </si>
  <si>
    <t>FY2425/KA/01654</t>
  </si>
  <si>
    <t>25414840f0b399188b25279878d745fb1bc8897952f259ec59beba90a8e537d8</t>
  </si>
  <si>
    <t>IS/168</t>
  </si>
  <si>
    <t>IS/180</t>
  </si>
  <si>
    <t>2024-25/391</t>
  </si>
  <si>
    <t>A02P2425-0007772</t>
  </si>
  <si>
    <t>BOM5-1277896</t>
  </si>
  <si>
    <t>2425CI0000552983</t>
  </si>
  <si>
    <t>0d41c9b148c00bde193dd3d81ca1401c6fe82b1f2c7a09a7053e3a6a4f7f1feb</t>
  </si>
  <si>
    <t>31/08/2024</t>
  </si>
  <si>
    <t>S13/24-25/1155</t>
  </si>
  <si>
    <t>39R6K-126986</t>
  </si>
  <si>
    <t>1ca76b58b5b5687efcf70d180ee741db013763a0db73b7f83758520062fa4e55</t>
  </si>
  <si>
    <t>16/08/2024</t>
  </si>
  <si>
    <t>39R6K-127224</t>
  </si>
  <si>
    <t>2f01549bc89a48b626d6ab9ef6c46bc5c851ad12d91e26ddcf117768f1fc447c</t>
  </si>
  <si>
    <t>SAPV07/0056/2425</t>
  </si>
  <si>
    <t>873c37e002a9ffb1a0abacb9c7322bf9b15f158bae167df044ffce08c1fb8594</t>
  </si>
  <si>
    <t>SAPV07/0057/2425</t>
  </si>
  <si>
    <t>3154b23c526780f74c1479a0576d220e63f1b837eaa5dadd11708c075558cbcd</t>
  </si>
  <si>
    <t>bd083359631e47ea630bbcdc2b9f879d12eda19f89e9c8268f11194f53ebf5ba</t>
  </si>
  <si>
    <t>28/08/2024</t>
  </si>
  <si>
    <t>27AHAPP2656C1ZK</t>
  </si>
  <si>
    <t>PUSHPAM ENTERPRISE</t>
  </si>
  <si>
    <t>001181/24-25</t>
  </si>
  <si>
    <t>ROCP-24-259322</t>
  </si>
  <si>
    <t>e89aacd7967662265dd639679f7778ff7c5bc261a9ee51929d18a93950065613</t>
  </si>
  <si>
    <t>24/08/2024</t>
  </si>
  <si>
    <t>ROCP-24-259323</t>
  </si>
  <si>
    <t>5fb39fa891ff29529381f6f3ba5a178973d1c5ac2dbfd3688e84b72ac020bc9b</t>
  </si>
  <si>
    <t>ROCP-24-259325</t>
  </si>
  <si>
    <t>b25c6b551cb148a946a68a323790bba0903a3c47164234314924f09c23232cec</t>
  </si>
  <si>
    <t>ROCP-24-259326</t>
  </si>
  <si>
    <t>b726a3da74a4aab6d5424bafc4275b08373b897fe8b8ae5225df1d698672ef9a</t>
  </si>
  <si>
    <t>ROCP-24-259328</t>
  </si>
  <si>
    <t>1bb575f6b1d28782afaa84ab69571dec80360350661a270393bb4f6328fca811</t>
  </si>
  <si>
    <t>TA24-25T1--285</t>
  </si>
  <si>
    <t>4f23eaa615a65784d881ca2b4634e66947158e23eac0af647cd21d0087eb0d58</t>
  </si>
  <si>
    <t>26/08/2024</t>
  </si>
  <si>
    <t>27AADFG4822B1ZV</t>
  </si>
  <si>
    <t>GLORIOUS ELECTRONICS</t>
  </si>
  <si>
    <t>2024-25/GST/4271</t>
  </si>
  <si>
    <t>AUG-2024-301</t>
  </si>
  <si>
    <t>AUG-2024-302</t>
  </si>
  <si>
    <t>E202425000324</t>
  </si>
  <si>
    <t>E202425000379</t>
  </si>
  <si>
    <t>LMP01250800644</t>
  </si>
  <si>
    <t>ae360e401e207b9e3d4330a8139da493fd54433121cbfdf8af9fc9a76a683a69</t>
  </si>
  <si>
    <t>LMP01250800645</t>
  </si>
  <si>
    <t>bf244c9f6d48ddd0cdc4b906c607d3ba6f84abb793f1a86aaa18683193d71f0c</t>
  </si>
  <si>
    <t>LMP01250800646</t>
  </si>
  <si>
    <t>449a11ba7d35059044396d1a7dc74b2079d68a17a5f9231163c42dd372bdde51</t>
  </si>
  <si>
    <t>LMP01250800647</t>
  </si>
  <si>
    <t>a47fe48c0f39c6bdfb7fe077b2eafeb992f357ef847a7fa1b89197fba3198542</t>
  </si>
  <si>
    <t>PM012508/018509</t>
  </si>
  <si>
    <t>0404f4a081342732a3e189a070bf28a80c147f03624b8a763c6ead86cd9bd899</t>
  </si>
  <si>
    <t>PM012508/018510</t>
  </si>
  <si>
    <t>bf1d5f9d7150805748e54e740186480e4c10d89219879bf6b191d63d2308d81b</t>
  </si>
  <si>
    <t>SOFT/23/24-25</t>
  </si>
  <si>
    <t>SOFT/29/24-25</t>
  </si>
  <si>
    <t>SOFT/30/24-25</t>
  </si>
  <si>
    <t>SOFT/31/24-25</t>
  </si>
  <si>
    <t>SOFT/45/24-25</t>
  </si>
  <si>
    <t>SOFT/58/24-25</t>
  </si>
  <si>
    <t>SOFT/66/24-25</t>
  </si>
  <si>
    <t>SOFT/88/24-25</t>
  </si>
  <si>
    <t>5b3a9522f3913d46ea917fb79b6e8bf003882d1b26073aed22080f921a8e3f7c</t>
  </si>
  <si>
    <t>22/08/2024</t>
  </si>
  <si>
    <t>3da6defb55480f5de4d68c2d97c57b8c6b001b25b0cf271806928db35d6987e0</t>
  </si>
  <si>
    <t>ed16da7bcc878a56a7ed5301e76c89aa4296e6467f469766b77795be50b36ea4</t>
  </si>
  <si>
    <t>30/08/2024</t>
  </si>
  <si>
    <t>S0004515</t>
  </si>
  <si>
    <t>S0004516</t>
  </si>
  <si>
    <t>S0004517</t>
  </si>
  <si>
    <t>264/2024-25</t>
  </si>
  <si>
    <t>265/2024-25</t>
  </si>
  <si>
    <t>308/2024-25</t>
  </si>
  <si>
    <t>PUN06/SC24/00381</t>
  </si>
  <si>
    <t>da870ccc36cea12fe95958a0d65529a891915990c1d9921e996a762872259cb0</t>
  </si>
  <si>
    <t>PUN06/SC24/00406</t>
  </si>
  <si>
    <t>5be7e178354eaa63d23c137619763e259a26cec7c97650837e4cf4ec79ae0e66</t>
  </si>
  <si>
    <t>20/08/2024</t>
  </si>
  <si>
    <t>PUN06/SC24/00450</t>
  </si>
  <si>
    <t>f6708a613ddf2933ef5099f431d4a1ebbc8d96c2e207889410febb8206250709</t>
  </si>
  <si>
    <t>27/08/2024</t>
  </si>
  <si>
    <t>DN</t>
  </si>
  <si>
    <t>272522BP06IVW734</t>
  </si>
  <si>
    <t>252230000946D015</t>
  </si>
  <si>
    <t>281230001433D038</t>
  </si>
  <si>
    <t>AINR-24250016-CN</t>
  </si>
  <si>
    <t>54128138342e915f065c2a77da331c46a88304876aeb6bbcc3dba03d2ac142ba</t>
  </si>
  <si>
    <t>AINR-24250017-CN</t>
  </si>
  <si>
    <t>a60e3c7ca4794759af460e57c694a13e95c88c41749dc59552d65b0e21f69b9f</t>
  </si>
  <si>
    <t>AINR-24250018-CN</t>
  </si>
  <si>
    <t>19915a16ee5f843dfd0d7e54890ec6c90ad981768ef181e56c26e04d030b2984</t>
  </si>
  <si>
    <t>AINR-24250019-CN</t>
  </si>
  <si>
    <t>f8655616b8be2f1a5cbf8ddce14ee9259a5f712dca85903c3b1c440be870739f</t>
  </si>
  <si>
    <t>AINR-24250020-CN</t>
  </si>
  <si>
    <t>00722c8bd3d2cb24e36cd767b065ed6d21691a2c192e5688d3559a22a8f293a1</t>
  </si>
  <si>
    <t>DO27/2407/01952</t>
  </si>
  <si>
    <t>e98402b9b113ecbf9f02393572e70887eadd594ef4f48cb83a0c3ec875020853</t>
  </si>
  <si>
    <t>XSPJ-C-14717</t>
  </si>
  <si>
    <t>55e300580d51689e43ed91e7de6ac8d124f6f6ec5036a3e1a4ceed56934f6f34</t>
  </si>
  <si>
    <t>PUNE/24-25/50</t>
  </si>
  <si>
    <t>d40af7c059c6f0b70646f7e9cb8aa3a4372e75502b8acffca38a45abf9ef3204</t>
  </si>
  <si>
    <t>QU2440002974218</t>
  </si>
  <si>
    <t>QU2452113073602</t>
  </si>
  <si>
    <t>272522BP09AAI442</t>
  </si>
  <si>
    <t>SSPUN06CN24/0019</t>
  </si>
  <si>
    <t>072522BP09AAY208</t>
  </si>
  <si>
    <t>072532BP09AAI089</t>
  </si>
  <si>
    <t>BOM7-C-4625</t>
  </si>
  <si>
    <t>b3ae11a83dfb620104d49da60f273e53fe224ca58eb1cb13ffed92c373e51619</t>
  </si>
  <si>
    <t>Oct'25</t>
  </si>
  <si>
    <t>a95ee64cb0058092e76f7d3ed359c79810c17ce4a715ceea9420cd98109e9cee</t>
  </si>
  <si>
    <t>daac39ad87c36538749a25d366da773f09f4a39c122392b6738d6190c96c3f0c</t>
  </si>
  <si>
    <t>086b17a9d4ffc4870453eca9857ec6f493643e8f07cfe133cb0ec7bd58a838f1</t>
  </si>
  <si>
    <t>a60f13bf07be4b182a8bf5e9d8d105d101e9819c7a79bf857f801ab2f79547d6</t>
  </si>
  <si>
    <t>bdd62c8c01e6c1acbaa55a6b5049543c0329ba281727e039b56196598f538498</t>
  </si>
  <si>
    <t>fd5e11c7a6719adbb92848bed52732b025b5e3788acbb63ccb10d19ffeb533ef</t>
  </si>
  <si>
    <t>9ae0ceb29530998dfdb16c5d1ee90db2aa3e84aaa3a405cbe7c8550fff4d251f</t>
  </si>
  <si>
    <t>fbc89a108d9769b62397e2823e03c063df8f49cb2e193e9e437fd3d6f969630e</t>
  </si>
  <si>
    <t>24-25/027</t>
  </si>
  <si>
    <t>18/07/2024</t>
  </si>
  <si>
    <t>19/10/2025</t>
  </si>
  <si>
    <t>24-25/028</t>
  </si>
  <si>
    <t>24-25/029</t>
  </si>
  <si>
    <t>24-25/030</t>
  </si>
  <si>
    <t>24-25/031</t>
  </si>
  <si>
    <t>24-25/059</t>
  </si>
  <si>
    <t>24-25/066</t>
  </si>
  <si>
    <t>24-25/087</t>
  </si>
  <si>
    <t>24-25/088</t>
  </si>
  <si>
    <t>24-25/093</t>
  </si>
  <si>
    <t>24-25/106</t>
  </si>
  <si>
    <t>24-25/152</t>
  </si>
  <si>
    <t>18/02/2025</t>
  </si>
  <si>
    <t>24-25/176</t>
  </si>
  <si>
    <t>24-25/192</t>
  </si>
  <si>
    <t>ac36dcc8fcf1952c3b229322b1dda7f73a8f78b204d9275093c100be486aeeb2</t>
  </si>
  <si>
    <t>4aaf1dff78ec7b97ca9d895e97b3f35ca67caa08ab0de4099ba4a9d14e50a985</t>
  </si>
  <si>
    <t>6927c1ef99319ed509b9ccb54f62bbd9ac4c3537a3893c5d0ab5db3a2479426a</t>
  </si>
  <si>
    <t>205d4b018fae6209f455ae6a938b955e69777ccc064987948236bcc0ef69777a</t>
  </si>
  <si>
    <t>cf2b94c755e1531bd315da5792f6dbc9cedc4d84151c711c47d142a8cc7147a0</t>
  </si>
  <si>
    <t>9f2b8bc0650cd13e389eb11a5d75831780d0fc30d4274199b80c020deb40e67a</t>
  </si>
  <si>
    <t>89ee1e6bc21aff191a9eb8bf2f33df17a106cc9c2a40fcacbd54e8e292df3d10</t>
  </si>
  <si>
    <t>4a2f66dbc45444a8a9878d511587b3a6465f160728ca1fc3adf8beb672ec3d12</t>
  </si>
  <si>
    <t>856fdcc31bedec10f599a84f7a8380f32455a18d52725b3320b36dacfe7bfa46</t>
  </si>
  <si>
    <t>d5ef41d8d482e2e435539d1ea7faba07bbb9366d47a31b2c6fa0c3fcf9c55ad6</t>
  </si>
  <si>
    <t>3aa2c26ede76d793c402de86b63f70c31a653d0b6f9a0100ae7662248614c4de</t>
  </si>
  <si>
    <t>8bd0f1672ed17afd95c7ea4198abb1ab2d8d21651d7aef83d6d8393ad56e9bcb</t>
  </si>
  <si>
    <t>CRN1503592213</t>
  </si>
  <si>
    <t>bbfa4faf143b3cccec1c5b0fdd3bc578f0e3481dd37cd1828bfdd2bef3edc7d5</t>
  </si>
  <si>
    <t>44c424ed7da78a71dd7d18ef595f57bfb8c50c3b41a6f9eaa06256c5ae00d32a</t>
  </si>
  <si>
    <t>6e846ca3b30e0f44a49dfc990f3beead52ad6d988170b112dacf2723e838b117</t>
  </si>
  <si>
    <t>fee5dfd1b4d088af639e54cda41adb1fc8701dea7ba0884db76c0faa6b95e1db</t>
  </si>
  <si>
    <t>b64d992a60862022a83f3836ef6caab6a730f6579f10ede2dbe1eb78ec43d7f3</t>
  </si>
  <si>
    <t>26/10/2025</t>
  </si>
  <si>
    <t>385cfa153398cbc88236c699588be6ab565ac636bc02fe95c518d2ddfa2c791a</t>
  </si>
  <si>
    <t>e208f956af2e50c2bc6c520d8bb26fdd6ce2090b5f4d8a06e1a292289d4d73c1</t>
  </si>
  <si>
    <t>84414d40c6da44aac9ac612f7fe8dd6029111edaf90f307fc22630cee3ccd6e4</t>
  </si>
  <si>
    <t>222353c3e6c266d5863ed1643b7cb0ddc63ec9c89f4ff06a475af9dd3476de8b</t>
  </si>
  <si>
    <t>abbdd835c9fa32150a2801ff50af45020bacc82e50bd0604b5d8dac9ae0e546e</t>
  </si>
  <si>
    <t>24210033a4ab9b2baeea4e759d0ebbb35b18570c401018a80151370526a1ed9f</t>
  </si>
  <si>
    <t>0d6c04e36f251ee60cac80f25c22d812f16e4489fe36c8c44328a89698f1c145</t>
  </si>
  <si>
    <t>79dee1128f8f7b1dc647e12badf6d946f193b4a70fb63a4a9d1fd97e42aa45d8</t>
  </si>
  <si>
    <t>7457c288e6eb2feaddf4f2f1af2c9de42e38442aacc047276bd0afdaf781e508</t>
  </si>
  <si>
    <t>032c6bd371f3724f7c920f8a361de90b72b912cbe0e4d3ecf715490ef84a3ee2</t>
  </si>
  <si>
    <t>e1b029089467522731b828e7253b4ec272d84e8467ad0a74f277467913e0705d</t>
  </si>
  <si>
    <t>ef24442b76e87d2497bbc8817c79ab8da235a4e7f42d7dc0210f1f98772a55bc</t>
  </si>
  <si>
    <t>328411bf904dbf637c2fe4e9b7ecb198672231a6e7564d659ebbcddfb8907e41</t>
  </si>
  <si>
    <t>71bd91cdf1c242a8796aee9094d7b6edd6d260b7ac89cf5fe3965744df208e9c</t>
  </si>
  <si>
    <t>810f2cd09158e82d47619966238ad21671a4c6295a04446b2e7913a6b07260af</t>
  </si>
  <si>
    <t>c697b4b5009cd610892402d8af1580b1632b4df36fde345f04d0a00bb6e4422e</t>
  </si>
  <si>
    <t>d37564a54ffcbe4bcf5054d04f145e6d8d0c0af5d7c52bb29a0d6fc0a933cdef</t>
  </si>
  <si>
    <t>ddd70091b9c822872f5baa3a5b9fa4e8f1955590ab2f7e77adafe3fa50986d03</t>
  </si>
  <si>
    <t>00c379dbdddc4d5c99f0c8c357256b9895d5e83c89ffcad699544d0b05faa06a</t>
  </si>
  <si>
    <t>15b3561b09383a7d1b4d22e47111a212ad83781da2d900d6a7de2b1b9d25eeaf</t>
  </si>
  <si>
    <t>955af9ee466cd4524e118ab511c903e9134015aa9f485392469a5a6394de3776</t>
  </si>
  <si>
    <t>028a6509d2120cf2c1bb0dce0438f83e9a58e1603cab15e4b0f229c708a12334</t>
  </si>
  <si>
    <t>73fa99f01821e7ed45704c0e119156644751e1ac1382baf9843c92b6b14a5c70</t>
  </si>
  <si>
    <t>ba4bfc7173b3b09fdfe4167930aac5125a32f7c3554868c797b635403ee673c7</t>
  </si>
  <si>
    <t>4b365ed97efed48cbd420c78ad1394d0967ffe9171dd8d1b0ea8f10198477dd6</t>
  </si>
  <si>
    <t>05109123a4eff122c68903e8139bd6ce3c61f749a460737ecbf82a2823b51d9e</t>
  </si>
  <si>
    <t>db1eef7c10b249389702c381d267e394516ab1bc517a34b17de630eac9779fc5</t>
  </si>
  <si>
    <t>f46ed942e9c12f9b36bffa574dc808b83a9b5eaba9035fc6ec283770d400e129</t>
  </si>
  <si>
    <t>1930e7608411f92fb71d953a04bbb1436eefd86a0299674459b7b90dc3c6332a</t>
  </si>
  <si>
    <t>ee7295b297ea879086e2bd692c44428b32716656cfd95335c5de8a3e2fd6949e</t>
  </si>
  <si>
    <t>ae85484f561ded10d7eaea6555845f1e0e55b9ef6e29b1e4a593aa3cf7ed3aec</t>
  </si>
  <si>
    <t>6900e90abd7d06974e21e00fdd5c3ed9b1ca864f630e16345ad5b299a21616cb</t>
  </si>
  <si>
    <t>ce419cb2647c58d71dc4f494ac0b6a73c68e621be4ef084930cc30699b056e48</t>
  </si>
  <si>
    <t>072622BP10ABJ563</t>
  </si>
  <si>
    <t>9c1a8a0836045fbe0ab48d4f01061fe6fc80e4388af80a3c29bfeed2160cb13c</t>
  </si>
  <si>
    <t>4e4af0c0892ea041d3b02bd6b1499dcf0e8399fe570f56bfcdec59bbf9b28e56</t>
  </si>
  <si>
    <t>347d9d06f8d094ad1c8d9b09cb2ef67eb4535486892b934a356fd4073cef08b9</t>
  </si>
  <si>
    <t>ca95bed696efdbbb6bd0b038938e7d0727f2ecab2bffefd8d9cfcf9318449974</t>
  </si>
  <si>
    <t>1f09399e5e71313fed77087c712e23f82f36316e285986eeb345a8c021f15be5</t>
  </si>
  <si>
    <t>09877e88568e64c256378d201180662da068eabd838d5c2a7cdccb11e91591fb</t>
  </si>
  <si>
    <t>0a3f9c8e29862f49c988011261be89e10f0fb980f7a6c203aea02ec988a18495</t>
  </si>
  <si>
    <t>CRN1085093931</t>
  </si>
  <si>
    <t>CRN1245304268</t>
  </si>
  <si>
    <t>CRN1253796866</t>
  </si>
  <si>
    <t>CRN1291894710</t>
  </si>
  <si>
    <t>CRN1308734035</t>
  </si>
  <si>
    <t>CRN1746630620</t>
  </si>
  <si>
    <t>CRN1955017500</t>
  </si>
  <si>
    <t>CRN1968846060</t>
  </si>
  <si>
    <t>CRN2124242883</t>
  </si>
  <si>
    <t>4bc1023f3debeae4faebeaa55633a494517ae1f968658bbbe6dd381abca504c6</t>
  </si>
  <si>
    <t>ae09df254042d87cea3c74529c12dd6fc594970fd5f3503d4602ce64e82b22f7</t>
  </si>
  <si>
    <t>73b16c97fead07ac9a5a3d0c63a2e87c2815df7d7c910ef78f7a14ead788b1af</t>
  </si>
  <si>
    <t>b55551a7e733d44b52bbf628b0c1605c996d5842d91d294fe7097bac9c7eeeab</t>
  </si>
  <si>
    <t>a4a77efedf0ff40bb871621d2fca83de2a6da23197c85e5ad2a2a2ce8a0c9437</t>
  </si>
  <si>
    <t>2a2a456d4b22d6d9990680c6735af863ed351f7c151817cc12ab760415d3a6d6</t>
  </si>
  <si>
    <t>20b9123364c5e95bbee328b9833485eac8f977ef761696a6a56c009e90f6833a</t>
  </si>
  <si>
    <t>b8bd7a27d0cc56fe014befb008692eed2c7038bd122b190ad317e0b31728e73f</t>
  </si>
  <si>
    <t>44c1bddcb9429f547530272bdb5275f8669f0f6319acec2bf6dde07765577a58</t>
  </si>
  <si>
    <t>b8431cae11b92369a912a9c56cce558bfce82dc68b486684e4cf1b9064a2903a</t>
  </si>
  <si>
    <t>8f6228de2adf077ea2be481d5daa46ac87dcf4ffa6567a25351daf6e6b2c3421</t>
  </si>
  <si>
    <t>501d1517a8b6214778d055e1f08c7ac58a7dc3ebebbf9f094d1a029e72d48fcc</t>
  </si>
  <si>
    <t>33f830774149465db3dcd4d9fcd401ec46accda17eacba4676309e21f61e51a7</t>
  </si>
  <si>
    <t>30dd2576f7b88c52754d9a92e89c4633077fdfced0defce09aa38733773f1340</t>
  </si>
  <si>
    <t>9320c9a4f751f8eef305d387019022adfda3b928fd10c72354a89ce30ec92ab4</t>
  </si>
  <si>
    <t>0912729990f2ebc29fa738511a481a9b496ea7a13cf30a204e35e8748d2ab46f</t>
  </si>
  <si>
    <t>bd20d79a77b1d74a568eca0767938f7fb33de98e7d97abe25a0f52f9910af0ce</t>
  </si>
  <si>
    <t>305e0a2fc8a38a3bf3d10d85f215cc79997ab646076f6529d74e67006857acc5</t>
  </si>
  <si>
    <t>59e820079e4aea72d92075794de8a6e479b121e5c729b8ad649e7d2c77b8ddec</t>
  </si>
  <si>
    <t>6c0b4de65906e69807b0ed37e04f99e9e4a89a4d358ff1b4bf5cc3c97cb0aaa5</t>
  </si>
  <si>
    <t>dec586d415190e43942f1f840bc6ac746199f35af3c49a002410f6aeb2f774de</t>
  </si>
  <si>
    <t>3ab1cb87cecab33a69f19c0673921cbaa46e83fd2e85863f915c2344bd9b35ca</t>
  </si>
  <si>
    <t>0bf786ddcc0cacebbd0c1cf8e7f5cf65282324bbd4b53f1cc2d29eda1f17a496</t>
  </si>
  <si>
    <t>fc19b7401ca5a9615dbf64028bd983556390e455324826ab4256c7efefc6529e</t>
  </si>
  <si>
    <t>275861bc9ce717d1378bf7858c3b31b8dddfea2cf80f7e719150b7d2ba205523</t>
  </si>
  <si>
    <t>2577cf93f7c4911d1a2e6763523a604922d0d87d82fec47bf8d31ab0f57e3b87</t>
  </si>
  <si>
    <t>4329d4f975d5a338ef980367de6c1ded779380636f271dbe6cf4768dd357d956</t>
  </si>
  <si>
    <t>d752059d984f3d381cbcaa89fd06ec11e214c004f78235c09eaae04b024557f3</t>
  </si>
  <si>
    <t>3b8ad5222bed35ba7ef3470162b8ec1a4568f0383ec0924d8134b278329e4a28</t>
  </si>
  <si>
    <t>f08a5b5252aae8c3e7c1b91539baa753dc2b605211985136157246bea31d27fd</t>
  </si>
  <si>
    <t>b48b9e92cb543e7884ddabc6aa3b722e3688af6895c6fc61e132a0cb6ae2cd9c</t>
  </si>
  <si>
    <t>0773546edc8a8a26df1cadbf1392f4c58a68b5c9117897cb919b6510b2836437</t>
  </si>
  <si>
    <t>5554de23485ba3bed74d07805a64e0a920b584657b89e07ad39b53ba6d3a6440</t>
  </si>
  <si>
    <t>67a8e10bd50da60c832ee41d9c4b96219801465ceb8333ea17d8264d39fc0bf8</t>
  </si>
  <si>
    <t>3e33c7871a7b93fc89d6925f44c8c716cbb9733c3daa875d4b41197f2853807e</t>
  </si>
  <si>
    <t>6a22e8b4c92511e9ce4da0ec00b55794b22e74382445d2b83e84fe0029ace5d4</t>
  </si>
  <si>
    <t>4e3d0e7a38a70483602bbca299c60752218a7a6e200900ae8423c1f28237921f</t>
  </si>
  <si>
    <t>81129654f20ca87f7018edb18189242f5af504f09358ce71294219f716bd7920</t>
  </si>
  <si>
    <t>0621f3486f7d705474aa95bcb36a6844e8bb1b9bacca6aeb32c162304fe548c2</t>
  </si>
  <si>
    <t>a509eaf608894af57845c7f43514a6710fb596e01f08bf5a2cfa9b31d63c26e5</t>
  </si>
  <si>
    <t>a5a8deca4c22a800b2312a379cf691af480dd04aa0d7a944b88c94e300ee17fe</t>
  </si>
  <si>
    <t>fba4d2f4c41343bcfc1ba05060114f3ee73cfa8beea813d93853bfb13b323da2</t>
  </si>
  <si>
    <t>b821728a93e24bda222e3089e9744de911fa2ebc0226ce319410a2efbb00da54</t>
  </si>
  <si>
    <t>e322b383ee34fe74c987577a2240cdff3691d28aeec0772c86ebaee11f8d483f</t>
  </si>
  <si>
    <t>9963a7d15339a3c83550c043e69375f4e46536c9f521d7bb669902ac976bf23a</t>
  </si>
  <si>
    <t>b132914d326b1442ac77cba3f6bdf474868b24c15ae16a956e4ceb8342016334</t>
  </si>
  <si>
    <t>41dcdfb5c831028b8f3df819c80bd70a38b6edaf9614c7a36a23b0dbb14dd3a3</t>
  </si>
  <si>
    <t>698cebd6f6d89138522a17d7b2571f1abe99c26f5f6297dd64b6304bbcec3691</t>
  </si>
  <si>
    <t>5ce0fbdf2bfacd7ebcf049e786ed4c539d17ba6f7be78e72d2b046040cb48e7c</t>
  </si>
  <si>
    <t>aca17b518b0100c329f5c66a4f50002606d9cc5c8686c996a9b502f1447311df</t>
  </si>
  <si>
    <t>26807d028c0fb6a430a4168a3bc7874c6b7569a9b0be5237e97e3d47b363f887</t>
  </si>
  <si>
    <t>ded6a9c5b2a971930dd85dbadb9f29afe9931a3ef74ff5209376d3dbc07919a8</t>
  </si>
  <si>
    <t>4bb164f7881ebd75fbfc26f63a6e026b1565eaa6077964f04a75038726e00ba8</t>
  </si>
  <si>
    <t>39184f46122554e1017855e6c21f7b93ceb201e5726cc54d77deefc42a6b0a45</t>
  </si>
  <si>
    <t>1c34a10286524f01739b14794e08ae20f0d1c76dee34af0b0858b09e8e2f92ca</t>
  </si>
  <si>
    <t>f47838dd607bdd69f27539d5fd60170993c2d98b163d8f0a22215aa02140533d</t>
  </si>
  <si>
    <t>003910baa3fc867e9a19864a99bff26142d402a899f58a3bd56d24396855deb5</t>
  </si>
  <si>
    <t>b7d8330364999f08963a174b58969236cfa215870d9237f48dba3f0ad0176d72</t>
  </si>
  <si>
    <t>169ff1ffafa9fad7b9421608a30c58e486db19fa78c0dd50b68f34302b402ae7</t>
  </si>
  <si>
    <t>c098b888f1454a02e4ed17359073886a203b166206b51a66f695f3786eb678c8</t>
  </si>
  <si>
    <t>072622BP11ABQ423</t>
  </si>
  <si>
    <t>072622BP11ACG432</t>
  </si>
  <si>
    <t>281250003790D001</t>
  </si>
  <si>
    <t>272622BP11ABP958</t>
  </si>
  <si>
    <t>SN000010</t>
  </si>
  <si>
    <t>Dec'25</t>
  </si>
  <si>
    <t>5cf06227c9e30e9c18afaad4f1f29593c2d9def439fd968900730b51919e15b2</t>
  </si>
  <si>
    <t>33122332d7ff8d06efbf71264ba27dee66b8c3f02962c5c5b726cbac1bda4b2a</t>
  </si>
  <si>
    <t>1767252b6198f67a600beb879fbaa5daea9665fea2a96224c6581b5b85881ffb</t>
  </si>
  <si>
    <t>CRN2045065623</t>
  </si>
  <si>
    <t>776a8cd6279225729a99d10ef6615390843aef22d4515577f13320ec29f68f7e</t>
  </si>
  <si>
    <t>ef7dfbf1d1b22a8dacb456fa68241efe946ff052957c7bb88550d3e5e7e15757</t>
  </si>
  <si>
    <t>e3ff1d1cc4ee937e7a5e0df0eeab24b66b96606b90db184231c0ac0dcccf2e8f</t>
  </si>
  <si>
    <t>b94054007a865b26f14814dc20aba5080ec53527528fd5f5b1586210b3fccc3f</t>
  </si>
  <si>
    <t>edf51641bf31b6ca6da71b86340f224ef2133ab136da1082f9d0e25575f5fb34</t>
  </si>
  <si>
    <t>425ed40885f52e2ee50637a1f2b4a8235475c8670a77ba20876f348f2aa6f144</t>
  </si>
  <si>
    <t>2b56ee71e6d2236c2651c4a3c325518d97af7151f3025aef3519063eba3ec1d9</t>
  </si>
  <si>
    <t>eb2d7eb82b298d2d3b91afae4ed4ef092e2b441c89d9cbdfe4d8ad3bd8662b91</t>
  </si>
  <si>
    <t>f78b4ef9a0c4e149d882e82de8ba2eb2bafb62ae2eca4f4edac40695051bd7b9</t>
  </si>
  <si>
    <t>a8627b2ebed49868f29aae48053349dbe43a4eb6c2ad9ddd7d69583eacadf6f3</t>
  </si>
  <si>
    <t>f55462914980809d93e18ed55d8a6b7d58ba400581525a67387803a6b9b254c5</t>
  </si>
  <si>
    <t>f64c65171670e330afd5dfb9768eb648dff6170e95a2136adbe091bdce7a361c</t>
  </si>
  <si>
    <t>20a2f2904658d0d3c9099860f7572b4843df26abd05cf203408338e16bc0b041</t>
  </si>
  <si>
    <t>423da76baae95f95dd8eedbf41a0df9819b75528264966af210b01a2b04591c8</t>
  </si>
  <si>
    <t>e7a62a457774f8377be5fa9916c953f71cdc68346794370d8f5a3f4c3971d685</t>
  </si>
  <si>
    <t>d824feec348eac67b3010f71156ab878bb6c9eb7fcf7e56291c4977201ad0560</t>
  </si>
  <si>
    <t>a6b4a3ece21c67447b7757993565f76833d8839f37c15183261a222de9d427e6</t>
  </si>
  <si>
    <t>f978ab6ed71d76c577e9a8b7bea4d97e63aef9816731907f59360fdcac76756b</t>
  </si>
  <si>
    <t>6f0ff78755d44e0256fdbddf25084a7b2b3b0d8ae6dcdacc0cd8ed9de686e28d</t>
  </si>
  <si>
    <t>3a5223ee7564403c340c2ee4f306305ade04c6624d640134d1a980625f7e2070</t>
  </si>
  <si>
    <t>da3b085e86605da7863dcb981f00ee8c8c5f41c9f82365fb53ac2852a7d6430e</t>
  </si>
  <si>
    <t>7cc69e3af9e530ec6852a00fef6c9da17187fd6e467798c39b2beebd76601127</t>
  </si>
  <si>
    <t>abe4a06b278c125389db636452069f259eec89f6bd8f6a5752fe363415b3542d</t>
  </si>
  <si>
    <t>6e51eee986bd774b92363f8d1b87533d4d7dfb8ec9d5eb64ea168c97cbc518da</t>
  </si>
  <si>
    <t>d0d19d85f54d11f83e9c477b4efc5f65cb07430afdc87a27b65ceb585c2ad554</t>
  </si>
  <si>
    <t>58286a8c9b57625d807030d8cd626372b30097542fe2a3bfd06c7ec64a02ad9d</t>
  </si>
  <si>
    <t>88ebc935564478b5943aa750de5c5060277741ab1514af88fe496df1d8249922</t>
  </si>
  <si>
    <t>083535e81b417293731587b49f1a816f0693127ea0529f837bd0bde9f78c728d</t>
  </si>
  <si>
    <t>2ddba2021c805d27178306d7aa89db0dcf1edb12cd4696d51bbcf3758dd80699</t>
  </si>
  <si>
    <t>f1d7b6eee2ee6accbe6283779297e3cad8f0789e8da687a89c9dc592e5071ab4</t>
  </si>
  <si>
    <t>b8df85342812fb9a25d34b424627ced4760abc8f62a3738407c1ef558b6d3e43</t>
  </si>
  <si>
    <t>4d42463e8c513e55ac848b2f24745f4bc913f739249704e977e701d9e3c0fc9c</t>
  </si>
  <si>
    <t>4a91ae6fcfa2a688ad568f7c538fb06bd67b7313227b587af365d3516b4564dd</t>
  </si>
  <si>
    <t>427b044ce3524597494db275833314c0e536b589d649d749a4e1813b41773873</t>
  </si>
  <si>
    <t>35e54573341d123fbb4d0f75f330fe230855e2cf37541929b366f46ccdd6571c</t>
  </si>
  <si>
    <t>5329d8f63b77b2d6128d0ab99d2c474efce4be10fe76e7fdf0aa40ca2c7b93d1</t>
  </si>
  <si>
    <t>1809340d88c6236d9fde585cc606bb90756ddd7097b52a9dc29b253d3443b51b</t>
  </si>
  <si>
    <t>77892130c993e236c1503af8a8982cc4845169829ca7b3aadbe144eccdb5eec5</t>
  </si>
  <si>
    <t>5200a1c27f0e93083e591b2e1aab2c82564c420d9f3d3e48448f1541c14e6d7d</t>
  </si>
  <si>
    <t>4979c9ae788146950bec818a7894a482ec9ae522b4e9c5d84e1a6e1fddfa089e</t>
  </si>
  <si>
    <t>2a26d314f1e5eefcba479f7011c311534bc260bae94b03ab2e30fa56474f31b7</t>
  </si>
  <si>
    <t>fdcc41aef017b86fc77336dd4871f408d034d541a4bb325cae5d7a491bb64dc4</t>
  </si>
  <si>
    <t>d2332cae108706dc4a07fd32d2655c58e5778590864faaea05d9761ce1251f23</t>
  </si>
  <si>
    <t>3b69dd50c7465792abbd66f0167b199b5bc66fbb952344adcf986497e220fbdc</t>
  </si>
  <si>
    <t>fba8f45932c7f288e56c9fa9b6d5dd71b07b94520ce215a739a992ba95688dcf</t>
  </si>
  <si>
    <t>dad662c65940e68f30e3e4f168433be39083db57cbac3edd10303f1ba0b73bc6</t>
  </si>
  <si>
    <t>a744986ea5822a74d20bfdfaf961aff206fa353984fec9cdca890e7b123c3eb4</t>
  </si>
  <si>
    <t>833b02e782813b8b4fc0d003ce650cfcdf473b1c59031eeac78dffd603d9dbd7</t>
  </si>
  <si>
    <t>711ca69e211a8ba481307adfd7a4811d14ce76e2c3c499616a01a7d41dd0340d</t>
  </si>
  <si>
    <t>9f4d55b05f6d6d03bc8fe7510aa82850abae25b8c970fab358427c074de40bc9</t>
  </si>
  <si>
    <t>809fb8faab4e7c8d1191abfb5b17076af4b36681330762a5c287bf112057e1fa</t>
  </si>
  <si>
    <t>815062caf0011be9d21a76269c8e19a0c5d20d7016a0c0a8e70ee9c7c2198a18</t>
  </si>
  <si>
    <t>a85193cf122a3a3168593679f697665a615a4df6ccf3113c2c76f595489be3a0</t>
  </si>
  <si>
    <t>RSOPB/2025/00118</t>
  </si>
  <si>
    <t>272632BP12AAU338</t>
  </si>
  <si>
    <t>272632BP12AAU370</t>
  </si>
  <si>
    <t>MH2252612AO03801</t>
  </si>
  <si>
    <t>IR/0000042</t>
  </si>
  <si>
    <t>CN112250002054</t>
  </si>
  <si>
    <t>CN112250035590</t>
  </si>
  <si>
    <t>CN112250043769</t>
  </si>
  <si>
    <t>CN112250043770</t>
  </si>
  <si>
    <t>3. Export- Without payment of tax</t>
  </si>
  <si>
    <t>Supplies excluded for the calculation of "Adjusted Total Turnover"</t>
  </si>
  <si>
    <t xml:space="preserve">  - Exempt Supplies</t>
  </si>
  <si>
    <t>Supplies Added for the calculation of "Adjusted Total Turnover"</t>
  </si>
  <si>
    <t xml:space="preserve">  + Export - (WOP) - Pertains to October 24 to March 25- Amount received during current period</t>
  </si>
  <si>
    <t>Adjusted Total Turnover</t>
  </si>
  <si>
    <t>SSPL/04-25Ex/04</t>
  </si>
  <si>
    <t>Unregistered</t>
  </si>
  <si>
    <t>SSPL/04-25Ex/05</t>
  </si>
  <si>
    <t>SSPL/05-25EX/1</t>
  </si>
  <si>
    <t>SSPL/05-25EX/2</t>
  </si>
  <si>
    <t>SSPL/05-25EX/3</t>
  </si>
  <si>
    <t>SSPL/05-25EX/4</t>
  </si>
  <si>
    <t>SSPL/05-25EX/5</t>
  </si>
  <si>
    <t>SSPL/06-25Ex/1</t>
  </si>
  <si>
    <t>SSPL/06-25EX/2</t>
  </si>
  <si>
    <t>SSPL/06-25EX/3</t>
  </si>
  <si>
    <t>SSPL/07-25EX/1</t>
  </si>
  <si>
    <t>Export - WOP - Amount received after September</t>
  </si>
  <si>
    <t>SSPL/07-25EX/3</t>
  </si>
  <si>
    <t>SSPL/07-25EX/4</t>
  </si>
  <si>
    <t>SSPL/07-25EX/5</t>
  </si>
  <si>
    <t>SSPL/07-25EX/6</t>
  </si>
  <si>
    <t>SSPL/08-25EX/1</t>
  </si>
  <si>
    <t>SSPL/08-25EX3</t>
  </si>
  <si>
    <t>SSPL/08-25EX/4</t>
  </si>
  <si>
    <t>SSPL/08-25EX/5</t>
  </si>
  <si>
    <t>SSPL/08-25EX/6</t>
  </si>
  <si>
    <t>SSPL/08-25EX/7</t>
  </si>
  <si>
    <t>SSPL/08-25EX/2</t>
  </si>
  <si>
    <t>Softdel Systems Pte Ltd</t>
  </si>
  <si>
    <t>Singapore</t>
  </si>
  <si>
    <t>SSPL/09-25EX/2</t>
  </si>
  <si>
    <t>SSPL/09-25EX/3</t>
  </si>
  <si>
    <t>SSPL/09-25EX/4</t>
  </si>
  <si>
    <t>SSPL/09-25EX/5</t>
  </si>
  <si>
    <t>SSPL/09-25EX/6</t>
  </si>
  <si>
    <t>Export - WOP - Amount received after December</t>
  </si>
  <si>
    <t>RCM</t>
  </si>
  <si>
    <t>07/12/2025</t>
  </si>
  <si>
    <t>10/01/2026</t>
  </si>
  <si>
    <t>11/01/2026</t>
  </si>
  <si>
    <t>13/01/2026</t>
  </si>
  <si>
    <t>09/01/2026</t>
  </si>
  <si>
    <t>07/01/2026</t>
  </si>
  <si>
    <t>08/01/2026</t>
  </si>
  <si>
    <t>12/01/2026</t>
  </si>
  <si>
    <t>06/01/2026</t>
  </si>
  <si>
    <t>04/01/2026</t>
  </si>
  <si>
    <t>02/01/2026</t>
  </si>
  <si>
    <t>29/12/2025</t>
  </si>
  <si>
    <t>GSTIN and Invoice Number</t>
  </si>
  <si>
    <t>Description taken from last refund working</t>
  </si>
  <si>
    <t>Sum of Taxable Value (₹)</t>
  </si>
  <si>
    <t xml:space="preserve">              Goods and Services Tax</t>
  </si>
  <si>
    <t>Statement-3 [rule 89(2) (b) &amp; 89(2)(c)]</t>
  </si>
  <si>
    <r>
      <t xml:space="preserve">                                                                                                                                                                                                                                      </t>
    </r>
    <r>
      <rPr>
        <b/>
        <sz val="12"/>
        <color rgb="FFFF0000"/>
        <rFont val="Calibri Light"/>
        <family val="2"/>
      </rPr>
      <t>*</t>
    </r>
    <r>
      <rPr>
        <b/>
        <sz val="12"/>
        <color rgb="FF002060"/>
        <rFont val="Calibri Light"/>
        <family val="2"/>
      </rPr>
      <t xml:space="preserve"> Indicates Mandatory Fields</t>
    </r>
  </si>
  <si>
    <r>
      <t>GSTIN</t>
    </r>
    <r>
      <rPr>
        <b/>
        <sz val="12"/>
        <color rgb="FFFF0000"/>
        <rFont val="Calibri Light"/>
        <family val="2"/>
      </rPr>
      <t>*</t>
    </r>
  </si>
  <si>
    <t>27AAECS0576Q1ZQ</t>
  </si>
  <si>
    <r>
      <rPr>
        <b/>
        <sz val="12"/>
        <color rgb="FFFF0000"/>
        <rFont val="Calibri Light"/>
        <family val="2"/>
      </rPr>
      <t>*</t>
    </r>
    <r>
      <rPr>
        <b/>
        <sz val="12"/>
        <color theme="4" tint="-0.499984740745262"/>
        <rFont val="Calibri Light"/>
        <family val="2"/>
      </rPr>
      <t xml:space="preserve"> Indicates Mandatory Fields</t>
    </r>
  </si>
  <si>
    <r>
      <t>From Return Period</t>
    </r>
    <r>
      <rPr>
        <b/>
        <sz val="11"/>
        <color rgb="FFFF0000"/>
        <rFont val="Calibri Light"/>
        <family val="2"/>
      </rPr>
      <t>*</t>
    </r>
    <r>
      <rPr>
        <b/>
        <sz val="11"/>
        <color rgb="FF002060"/>
        <rFont val="Calibri Light"/>
        <family val="2"/>
      </rPr>
      <t xml:space="preserve">
</t>
    </r>
    <r>
      <rPr>
        <b/>
        <sz val="11"/>
        <color rgb="FFFF0000"/>
        <rFont val="Calibri Light"/>
        <family val="2"/>
      </rPr>
      <t>(mmyyyy)</t>
    </r>
  </si>
  <si>
    <t>Refund Type: Export without payment of tax (accumulated ITC)</t>
  </si>
  <si>
    <r>
      <rPr>
        <sz val="12"/>
        <color rgb="FFFF0000"/>
        <rFont val="Calibri Light"/>
        <family val="2"/>
      </rPr>
      <t>*</t>
    </r>
    <r>
      <rPr>
        <sz val="12"/>
        <color theme="1"/>
        <rFont val="Calibri Light"/>
        <family val="2"/>
      </rPr>
      <t xml:space="preserve"> </t>
    </r>
    <r>
      <rPr>
        <b/>
        <sz val="12"/>
        <color theme="4" tint="-0.499984740745262"/>
        <rFont val="Calibri Light"/>
        <family val="2"/>
      </rPr>
      <t>Please use clear from drop down to delete. Do not hard delete the contents</t>
    </r>
  </si>
  <si>
    <r>
      <t>To Return Period</t>
    </r>
    <r>
      <rPr>
        <b/>
        <sz val="11"/>
        <color rgb="FFFF0000"/>
        <rFont val="Calibri Light"/>
        <family val="2"/>
      </rPr>
      <t>*</t>
    </r>
    <r>
      <rPr>
        <b/>
        <sz val="11"/>
        <color rgb="FF002060"/>
        <rFont val="Calibri Light"/>
        <family val="2"/>
      </rPr>
      <t xml:space="preserve">
</t>
    </r>
    <r>
      <rPr>
        <b/>
        <sz val="11"/>
        <color rgb="FFFF0000"/>
        <rFont val="Calibri Light"/>
        <family val="2"/>
      </rPr>
      <t>(mmyyyy)</t>
    </r>
  </si>
  <si>
    <t>***Note:- These sheet at a time can take upto 10,000 rows / entries
Kindly download the latest version  of offline utility for preparing and uploading the statement on GST portal. Else you may face issues while uploading the statement prepared using the old version</t>
  </si>
  <si>
    <t>Sr.  No.</t>
  </si>
  <si>
    <t>Document Details</t>
  </si>
  <si>
    <t>Goods/ Services  (G/S)</t>
  </si>
  <si>
    <t>Shipping bill/ Bill of export/ Endorsed invoice no.</t>
  </si>
  <si>
    <t>EGM Details</t>
  </si>
  <si>
    <t>BRC/ FIRC</t>
  </si>
  <si>
    <t>Error</t>
  </si>
  <si>
    <t>Type of Document</t>
  </si>
  <si>
    <r>
      <rPr>
        <b/>
        <sz val="12"/>
        <color theme="4" tint="-0.499984740745262"/>
        <rFont val="Calibri Light"/>
        <family val="2"/>
      </rPr>
      <t>Date</t>
    </r>
    <r>
      <rPr>
        <b/>
        <sz val="12"/>
        <color rgb="FFFF0000"/>
        <rFont val="Calibri Light"/>
        <family val="2"/>
      </rPr>
      <t xml:space="preserve">
</t>
    </r>
    <r>
      <rPr>
        <b/>
        <sz val="10"/>
        <color rgb="FFFF0000"/>
        <rFont val="Calibri Light"/>
        <family val="2"/>
      </rPr>
      <t>(dd-mm-yyyy)</t>
    </r>
  </si>
  <si>
    <t>Value</t>
  </si>
  <si>
    <t>Port Code</t>
  </si>
  <si>
    <t>FOB Value</t>
  </si>
  <si>
    <t>Ref No.</t>
  </si>
  <si>
    <t>1</t>
  </si>
  <si>
    <t>Invoice</t>
  </si>
  <si>
    <t>S</t>
  </si>
  <si>
    <t>102025</t>
  </si>
  <si>
    <t>122025</t>
  </si>
  <si>
    <r>
      <t xml:space="preserve">ITC </t>
    </r>
    <r>
      <rPr>
        <b/>
        <sz val="11"/>
        <color rgb="FFFF0000"/>
        <rFont val="Cambria"/>
        <family val="1"/>
      </rPr>
      <t>excluded</t>
    </r>
    <r>
      <rPr>
        <b/>
        <sz val="11"/>
        <color theme="1"/>
        <rFont val="Cambria"/>
        <family val="1"/>
      </rPr>
      <t xml:space="preserve"> for the calculation of "Net ITC for the purpose of Refund"</t>
    </r>
  </si>
  <si>
    <t xml:space="preserve">  - IMPG</t>
  </si>
  <si>
    <t xml:space="preserve">  - Ineligible ITC u/s 17(5)</t>
  </si>
  <si>
    <t xml:space="preserve">  - Capital Goods</t>
  </si>
  <si>
    <t>Net ITC for the purpose of Refund</t>
  </si>
  <si>
    <t>Description of "Net ITC for the purpose of Refund"</t>
  </si>
  <si>
    <t xml:space="preserve">  - ITC availed on Domestic transactions, Matched with 2B</t>
  </si>
  <si>
    <t xml:space="preserve">  - ITC availed on Import of Services</t>
  </si>
  <si>
    <t xml:space="preserve">  - ITC availed on RCM transactions</t>
  </si>
  <si>
    <t xml:space="preserve">  - ITC reversed - Rule 42 Reversal</t>
  </si>
  <si>
    <t>Annexure-B</t>
  </si>
  <si>
    <t>Sr No.</t>
  </si>
  <si>
    <t>GSTIN of the supplier</t>
  </si>
  <si>
    <t>Name of the Supplier</t>
  </si>
  <si>
    <t>Invoice details</t>
  </si>
  <si>
    <t>Category of inputs supplies</t>
  </si>
  <si>
    <t>Central Tax</t>
  </si>
  <si>
    <t>State tax/Union Territory tax</t>
  </si>
  <si>
    <t>Integrated tax</t>
  </si>
  <si>
    <t>Cess</t>
  </si>
  <si>
    <t>Eligible for ITC</t>
  </si>
  <si>
    <t>Amount of Eligible ITC</t>
  </si>
  <si>
    <t>Months in GSTR-3B</t>
  </si>
  <si>
    <t>Serial Number in GSTR-2B</t>
  </si>
  <si>
    <t>Months in GSTR-2B</t>
  </si>
  <si>
    <t>Invoice No.</t>
  </si>
  <si>
    <t>Date</t>
  </si>
  <si>
    <t>Inputs/Inputs Services/capital goods</t>
  </si>
  <si>
    <t>HSN/SAC</t>
  </si>
  <si>
    <t xml:space="preserve">Yes/No/Partially </t>
  </si>
  <si>
    <t>Eligible ITC</t>
  </si>
  <si>
    <t>As per GSTR-3B</t>
  </si>
  <si>
    <t>Net ITC as per refund application</t>
  </si>
  <si>
    <t>Difference</t>
  </si>
  <si>
    <t>Sales as per GSTR-3B - Oct-25</t>
  </si>
  <si>
    <t>Sales as per GSTR-3B - Nov-25</t>
  </si>
  <si>
    <t>Sales as per GSTR-3B - Dec-25</t>
  </si>
  <si>
    <t>Purchase as per GSTR-3B - Oct-25</t>
  </si>
  <si>
    <t>Purchase as per GSTR-3B - Nov-25</t>
  </si>
  <si>
    <t>Purchase as per GSTR-3B - Dec-25</t>
  </si>
  <si>
    <t>Sum of Total Tax</t>
  </si>
  <si>
    <t>RCM-Domestic</t>
  </si>
  <si>
    <t>Rule-42 Reversal</t>
  </si>
  <si>
    <t>Softdel Private Limited</t>
  </si>
  <si>
    <t>ITC availed on Domestic transactions, Matched with 2B</t>
  </si>
  <si>
    <t>Domestic ITC Availed</t>
  </si>
  <si>
    <t>0209GRSJ25084454</t>
  </si>
  <si>
    <t>0209GRSJ25083190</t>
  </si>
  <si>
    <t>0209GRSK25026388</t>
  </si>
  <si>
    <t>0209GRSK25064826</t>
  </si>
  <si>
    <t>0209GRSK25049558</t>
  </si>
  <si>
    <t>0209GRSK25013366</t>
  </si>
  <si>
    <t>0209GRSJ25075560</t>
  </si>
  <si>
    <t>0209GRSJ25137046</t>
  </si>
  <si>
    <t>0209GRSK25026433</t>
  </si>
  <si>
    <t>0209GRSK25064780</t>
  </si>
  <si>
    <t>Utilised</t>
  </si>
  <si>
    <t>Partially used</t>
  </si>
  <si>
    <t>Not utilized as payment received from Japan.</t>
  </si>
  <si>
    <t>Not utilized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</si>
</sst>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 #,##0_ ;_ * \-#,##0_ ;_ * &quot;-&quot;??_ ;_ @_ "/>
    <numFmt numFmtId="165" formatCode="_(* #,##0.00_);_(* \(#,##0.00\);_(* &quot;-&quot;??_);_(@_)"/>
    <numFmt numFmtId="166" formatCode="dd\-mmm\-yyyy"/>
    <numFmt numFmtId="167" formatCode="_(* #,##0_);_(* \(#,##0\);_(* &quot;-&quot;??_);_(@_)"/>
    <numFmt numFmtId="168" formatCode="_(&quot;$&quot;* #,##0.00_);_(&quot;$&quot;* \(#,##0.00\);_(&quot;$&quot;* &quot;-&quot;??_);_(@_)"/>
    <numFmt numFmtId="169" formatCode="mmm/yyyy"/>
  </numFmts>
  <fonts count="10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mbria"/>
      <family val="1"/>
    </font>
    <font>
      <b/>
      <sz val="11"/>
      <color theme="0"/>
      <name val="Cambria"/>
      <family val="1"/>
    </font>
    <font>
      <sz val="10"/>
      <color theme="1"/>
      <name val="Cambria"/>
      <family val="1"/>
    </font>
    <font>
      <sz val="11"/>
      <color indexed="8"/>
      <name val="Aptos Narrow"/>
      <family val="2"/>
      <scheme val="minor"/>
    </font>
    <font>
      <sz val="11"/>
      <color theme="1"/>
      <name val="Georgia"/>
      <family val="2"/>
    </font>
    <font>
      <sz val="10"/>
      <name val="Arial"/>
      <family val="2"/>
    </font>
    <font>
      <sz val="11"/>
      <color theme="1"/>
      <name val="Bookman Old Style"/>
      <family val="2"/>
    </font>
    <font>
      <sz val="11"/>
      <color theme="1"/>
      <name val="Calibri Light"/>
      <family val="2"/>
    </font>
    <font>
      <b/>
      <sz val="10"/>
      <color theme="0"/>
      <name val="Calibri Light"/>
      <family val="2"/>
    </font>
    <font>
      <b/>
      <sz val="11"/>
      <color theme="1"/>
      <name val="Calibri Light"/>
      <family val="2"/>
    </font>
    <font>
      <b/>
      <sz val="11"/>
      <color theme="0"/>
      <name val="Calibri Light"/>
      <family val="2"/>
    </font>
    <font>
      <sz val="11"/>
      <name val="Calibri Light"/>
      <family val="2"/>
    </font>
    <font>
      <sz val="11"/>
      <color rgb="FF212121"/>
      <name val="Calibri Light"/>
      <family val="2"/>
    </font>
    <font>
      <b/>
      <sz val="10"/>
      <color theme="1"/>
      <name val="Calibri Light"/>
      <family val="2"/>
    </font>
    <font>
      <sz val="10"/>
      <color theme="1"/>
      <name val="Calibri Light"/>
      <family val="2"/>
    </font>
    <font>
      <sz val="8"/>
      <color rgb="FF212121"/>
      <name val="Verdana"/>
      <family val="2"/>
    </font>
    <font>
      <sz val="10"/>
      <color theme="1"/>
      <name val="Aptos Display"/>
      <family val="1"/>
      <scheme val="major"/>
    </font>
    <font>
      <sz val="10"/>
      <color indexed="8"/>
      <name val="Aptos Display"/>
      <family val="1"/>
      <scheme val="major"/>
    </font>
    <font>
      <sz val="10"/>
      <name val="Aptos Display"/>
      <family val="1"/>
      <scheme val="major"/>
    </font>
    <font>
      <sz val="10"/>
      <color indexed="8"/>
      <name val="Calibri Light"/>
      <family val="2"/>
    </font>
    <font>
      <sz val="10"/>
      <name val="Calibri Light"/>
      <family val="2"/>
    </font>
    <font>
      <sz val="10"/>
      <color indexed="8"/>
      <name val="Cambria"/>
      <family val="1"/>
    </font>
    <font>
      <sz val="9"/>
      <color theme="1"/>
      <name val="Calibri Light"/>
      <family val="2"/>
    </font>
    <font>
      <sz val="10"/>
      <color theme="1"/>
      <name val="Aptos Narrow"/>
      <family val="2"/>
      <scheme val="minor"/>
    </font>
    <font>
      <b/>
      <sz val="11"/>
      <name val="Calibri Light"/>
      <family val="2"/>
    </font>
    <font>
      <sz val="9"/>
      <color theme="1"/>
      <name val="Book Antiqua"/>
      <family val="2"/>
    </font>
    <font>
      <sz val="11"/>
      <color indexed="8"/>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1"/>
    </font>
    <font>
      <sz val="11"/>
      <color theme="1"/>
      <name val="Calibri"/>
      <family val="2"/>
    </font>
    <font>
      <sz val="11"/>
      <color rgb="FF000000"/>
      <name val="Calibri"/>
    </font>
    <font>
      <b/>
      <sz val="12"/>
      <color theme="1"/>
      <name val="Cambria"/>
      <family val="1"/>
    </font>
    <font>
      <b/>
      <sz val="10"/>
      <color theme="0"/>
      <name val="Cambria"/>
      <family val="1"/>
    </font>
    <font>
      <b/>
      <sz val="11"/>
      <name val="Cambria"/>
      <family val="1"/>
    </font>
    <font>
      <b/>
      <sz val="11"/>
      <color theme="1"/>
      <name val="Cambria"/>
      <family val="1"/>
    </font>
    <font>
      <sz val="10"/>
      <color rgb="FF002060"/>
      <name val="Cambria"/>
      <family val="1"/>
    </font>
    <font>
      <b/>
      <sz val="10"/>
      <color theme="1"/>
      <name val="Cambria"/>
      <family val="1"/>
    </font>
    <font>
      <b/>
      <sz val="14"/>
      <color theme="1"/>
      <name val="Calibri Light"/>
      <family val="2"/>
    </font>
    <font>
      <b/>
      <sz val="12"/>
      <color theme="0"/>
      <name val="Cambria"/>
      <family val="1"/>
    </font>
    <font>
      <sz val="11"/>
      <color rgb="FFFF0000"/>
      <name val="Cambria"/>
      <family val="1"/>
    </font>
    <font>
      <b/>
      <sz val="12"/>
      <color theme="1"/>
      <name val="Calibri Light"/>
      <family val="2"/>
    </font>
    <font>
      <sz val="10"/>
      <color indexed="8"/>
      <name val="Book Antiqua"/>
      <family val="1"/>
    </font>
    <font>
      <b/>
      <sz val="11"/>
      <color rgb="FFFFFFFF"/>
      <name val="Calibri Light"/>
      <family val="2"/>
    </font>
    <font>
      <b/>
      <sz val="10"/>
      <color rgb="FFFFFFFF"/>
      <name val="Calibri Light"/>
      <family val="2"/>
    </font>
    <font>
      <sz val="9"/>
      <color indexed="8"/>
      <name val="Calibri"/>
      <family val="2"/>
    </font>
    <font>
      <sz val="10"/>
      <color indexed="8"/>
      <name val="Aptos Narrow"/>
      <family val="2"/>
      <scheme val="minor"/>
    </font>
    <font>
      <sz val="11"/>
      <name val="Calibri"/>
      <family val="2"/>
    </font>
    <font>
      <sz val="8"/>
      <color theme="1"/>
      <name val="Aptos"/>
      <family val="2"/>
    </font>
    <font>
      <sz val="8"/>
      <color indexed="8"/>
      <name val="Aptos"/>
      <family val="2"/>
    </font>
    <font>
      <sz val="10"/>
      <color theme="1"/>
      <name val="Book Antiqua"/>
      <family val="1"/>
    </font>
    <font>
      <b/>
      <sz val="9"/>
      <color rgb="FFFFFFFF"/>
      <name val="Calibri Light"/>
      <family val="2"/>
    </font>
    <font>
      <sz val="9"/>
      <name val="Calibri Light"/>
      <family val="2"/>
    </font>
    <font>
      <sz val="10"/>
      <name val="Calibri"/>
      <family val="2"/>
    </font>
    <font>
      <sz val="10"/>
      <name val="Cambria"/>
      <family val="1"/>
    </font>
    <font>
      <sz val="10"/>
      <color rgb="FFFF0000"/>
      <name val="Calibri Light"/>
      <family val="2"/>
    </font>
    <font>
      <b/>
      <sz val="10"/>
      <name val="Calibri Light"/>
      <family val="2"/>
    </font>
    <font>
      <b/>
      <i/>
      <sz val="10"/>
      <name val="Calibri Light"/>
      <family val="2"/>
    </font>
    <font>
      <sz val="11"/>
      <name val="Calibri"/>
    </font>
    <font>
      <sz val="11"/>
      <color rgb="FFFF0000"/>
      <name val="Aptos Narrow"/>
      <family val="2"/>
      <scheme val="minor"/>
    </font>
    <font>
      <sz val="26"/>
      <color theme="0"/>
      <name val="Calibri Light"/>
      <family val="2"/>
    </font>
    <font>
      <sz val="26"/>
      <color rgb="FFFF0000"/>
      <name val="Calibri Light"/>
      <family val="2"/>
    </font>
    <font>
      <sz val="26"/>
      <color theme="0"/>
      <name val="Aptos Narrow"/>
      <family val="2"/>
      <scheme val="minor"/>
    </font>
    <font>
      <b/>
      <sz val="18"/>
      <color theme="1"/>
      <name val="Calibri Light"/>
      <family val="2"/>
    </font>
    <font>
      <b/>
      <sz val="12"/>
      <color rgb="FF002060"/>
      <name val="Calibri Light"/>
      <family val="2"/>
    </font>
    <font>
      <b/>
      <sz val="12"/>
      <color rgb="FFFF0000"/>
      <name val="Calibri Light"/>
      <family val="2"/>
    </font>
    <font>
      <b/>
      <sz val="11"/>
      <color rgb="FF242424"/>
      <name val="Segoe UI"/>
      <family val="2"/>
    </font>
    <font>
      <sz val="12"/>
      <color rgb="FFFF0000"/>
      <name val="Calibri Light"/>
      <family val="2"/>
    </font>
    <font>
      <b/>
      <sz val="12"/>
      <color theme="4" tint="-0.499984740745262"/>
      <name val="Calibri Light"/>
      <family val="2"/>
    </font>
    <font>
      <b/>
      <sz val="11"/>
      <color rgb="FF002060"/>
      <name val="Calibri Light"/>
      <family val="2"/>
    </font>
    <font>
      <b/>
      <sz val="11"/>
      <color rgb="FFFF0000"/>
      <name val="Calibri Light"/>
      <family val="2"/>
    </font>
    <font>
      <sz val="11"/>
      <color rgb="FFFF0000"/>
      <name val="Calibri Light"/>
      <family val="2"/>
    </font>
    <font>
      <sz val="12"/>
      <color theme="1"/>
      <name val="Calibri Light"/>
      <family val="2"/>
    </font>
    <font>
      <sz val="12"/>
      <color theme="8" tint="-0.249977111117893"/>
      <name val="Calibri Light"/>
      <family val="2"/>
    </font>
    <font>
      <sz val="10"/>
      <color theme="5" tint="-0.249977111117893"/>
      <name val="Calibri Light"/>
      <family val="2"/>
    </font>
    <font>
      <b/>
      <sz val="12"/>
      <color rgb="FF002060"/>
      <name val="Aptos Narrow"/>
      <family val="2"/>
      <scheme val="minor"/>
    </font>
    <font>
      <b/>
      <sz val="12"/>
      <color rgb="FF000000"/>
      <name val="Calibri Light"/>
      <family val="2"/>
    </font>
    <font>
      <b/>
      <sz val="10"/>
      <color rgb="FFFF0000"/>
      <name val="Calibri Light"/>
      <family val="2"/>
    </font>
    <font>
      <sz val="11"/>
      <name val="Aptos Narrow"/>
      <family val="2"/>
      <scheme val="minor"/>
    </font>
    <font>
      <b/>
      <sz val="11"/>
      <color rgb="FFFF0000"/>
      <name val="Cambria"/>
      <family val="1"/>
    </font>
    <font>
      <b/>
      <u/>
      <sz val="14"/>
      <color theme="1"/>
      <name val="Cambria"/>
      <family val="1"/>
    </font>
    <font>
      <b/>
      <sz val="11"/>
      <color rgb="FFFF0000"/>
      <name val="Aptos Narrow"/>
      <family val="2"/>
      <scheme val="minor"/>
    </font>
    <font>
      <sz val="12"/>
      <color theme="1"/>
      <name val="Cambria"/>
      <family val="1"/>
    </font>
    <font>
      <u/>
      <sz val="11"/>
      <color theme="10"/>
      <name val="Aptos Narrow"/>
      <family val="2"/>
      <scheme val="minor"/>
    </font>
    <font>
      <i/>
      <sz val="11"/>
      <color rgb="FFFF0000"/>
      <name val="Cambria"/>
      <family val="1"/>
    </font>
  </fonts>
  <fills count="4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FF"/>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theme="0"/>
        <bgColor indexed="64"/>
      </patternFill>
    </fill>
    <fill>
      <patternFill patternType="solid">
        <fgColor rgb="FF00B050"/>
        <bgColor indexed="64"/>
      </patternFill>
    </fill>
    <fill>
      <patternFill patternType="solid">
        <fgColor theme="4" tint="0.39997558519241921"/>
        <bgColor indexed="64"/>
      </patternFill>
    </fill>
    <fill>
      <patternFill patternType="solid">
        <fgColor rgb="FFFFFF99"/>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5"/>
      </patternFill>
    </fill>
    <fill>
      <patternFill patternType="solid">
        <fgColor indexed="46"/>
      </patternFill>
    </fill>
    <fill>
      <patternFill patternType="solid">
        <fgColor indexed="44"/>
      </patternFill>
    </fill>
    <fill>
      <patternFill patternType="solid">
        <fgColor indexed="22"/>
      </patternFill>
    </fill>
    <fill>
      <patternFill patternType="solid">
        <fgColor indexed="43"/>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57"/>
      </patternFill>
    </fill>
    <fill>
      <patternFill patternType="solid">
        <fgColor indexed="30"/>
      </patternFill>
    </fill>
    <fill>
      <patternFill patternType="solid">
        <fgColor indexed="36"/>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0"/>
      </patternFill>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2" tint="-9.9978637043366805E-2"/>
        <bgColor indexed="64"/>
      </patternFill>
    </fill>
    <fill>
      <patternFill patternType="solid">
        <fgColor rgb="FF203764"/>
      </patternFill>
    </fill>
    <fill>
      <patternFill patternType="solid">
        <fgColor theme="0"/>
        <bgColor theme="4" tint="0.79998168889431442"/>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auto="1"/>
      </bottom>
      <diagonal/>
    </border>
    <border>
      <left style="thin">
        <color auto="1"/>
      </left>
      <right/>
      <top/>
      <bottom style="thin">
        <color auto="1"/>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auto="1"/>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432">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0" fontId="6" fillId="0" borderId="0"/>
    <xf numFmtId="165" fontId="6" fillId="0" borderId="0" applyFont="0" applyFill="0" applyBorder="0" applyAlignment="0" applyProtection="0"/>
    <xf numFmtId="0" fontId="7" fillId="0" borderId="0"/>
    <xf numFmtId="0" fontId="1" fillId="0" borderId="0"/>
    <xf numFmtId="165" fontId="6" fillId="0" borderId="0" applyFont="0" applyFill="0" applyBorder="0" applyAlignment="0" applyProtection="0"/>
    <xf numFmtId="0" fontId="8" fillId="0" borderId="0"/>
    <xf numFmtId="165" fontId="9" fillId="0" borderId="0" applyFont="0" applyFill="0" applyBorder="0" applyAlignment="0" applyProtection="0"/>
    <xf numFmtId="9" fontId="6"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0" fontId="28" fillId="0" borderId="0"/>
    <xf numFmtId="43" fontId="28" fillId="0" borderId="0" applyFont="0" applyFill="0" applyBorder="0" applyAlignment="0" applyProtection="0"/>
    <xf numFmtId="0" fontId="1" fillId="0" borderId="0"/>
    <xf numFmtId="43" fontId="1" fillId="0" borderId="0" applyFont="0" applyFill="0" applyBorder="0" applyAlignment="0" applyProtection="0"/>
    <xf numFmtId="0" fontId="29" fillId="0" borderId="0"/>
    <xf numFmtId="0" fontId="29" fillId="17" borderId="0" applyNumberFormat="0" applyBorder="0" applyAlignment="0" applyProtection="0"/>
    <xf numFmtId="0" fontId="29" fillId="19" borderId="0" applyNumberFormat="0" applyBorder="0" applyAlignment="0" applyProtection="0"/>
    <xf numFmtId="0" fontId="29" fillId="18" borderId="0" applyNumberFormat="0" applyBorder="0" applyAlignment="0" applyProtection="0"/>
    <xf numFmtId="0" fontId="29" fillId="20"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21" borderId="0" applyNumberFormat="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41" fillId="29"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30" borderId="0" applyNumberFormat="0" applyBorder="0" applyAlignment="0" applyProtection="0"/>
    <xf numFmtId="0" fontId="41" fillId="27" borderId="0" applyNumberFormat="0" applyBorder="0" applyAlignment="0" applyProtection="0"/>
    <xf numFmtId="0" fontId="41" fillId="31" borderId="0" applyNumberFormat="0" applyBorder="0" applyAlignment="0" applyProtection="0"/>
    <xf numFmtId="43" fontId="29" fillId="0" borderId="0" applyFont="0" applyFill="0" applyBorder="0" applyAlignment="0" applyProtection="0"/>
    <xf numFmtId="168" fontId="29" fillId="0" borderId="0" applyFont="0" applyFill="0" applyBorder="0" applyAlignment="0" applyProtection="0"/>
    <xf numFmtId="0" fontId="8" fillId="0" borderId="0"/>
    <xf numFmtId="9" fontId="29" fillId="0" borderId="0" applyFont="0" applyFill="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28" borderId="0" applyNumberFormat="0" applyBorder="0" applyAlignment="0" applyProtection="0"/>
    <xf numFmtId="0" fontId="41" fillId="30" borderId="0" applyNumberFormat="0" applyBorder="0" applyAlignment="0" applyProtection="0"/>
    <xf numFmtId="0" fontId="41" fillId="27" borderId="0" applyNumberFormat="0" applyBorder="0" applyAlignment="0" applyProtection="0"/>
    <xf numFmtId="0" fontId="41" fillId="32" borderId="0" applyNumberFormat="0" applyBorder="0" applyAlignment="0" applyProtection="0"/>
    <xf numFmtId="0" fontId="33" fillId="15" borderId="11" applyNumberFormat="0" applyAlignment="0" applyProtection="0"/>
    <xf numFmtId="0" fontId="34" fillId="22" borderId="15" applyNumberFormat="0" applyAlignment="0" applyProtection="0"/>
    <xf numFmtId="0" fontId="35" fillId="22" borderId="11" applyNumberFormat="0" applyAlignment="0" applyProtection="0"/>
    <xf numFmtId="0" fontId="42" fillId="0" borderId="16" applyNumberFormat="0" applyFill="0" applyAlignment="0" applyProtection="0"/>
    <xf numFmtId="0" fontId="43" fillId="0" borderId="17" applyNumberFormat="0" applyFill="0" applyAlignment="0" applyProtection="0"/>
    <xf numFmtId="0" fontId="44" fillId="0" borderId="18" applyNumberFormat="0" applyFill="0" applyAlignment="0" applyProtection="0"/>
    <xf numFmtId="0" fontId="44" fillId="0" borderId="0" applyNumberFormat="0" applyFill="0" applyBorder="0" applyAlignment="0" applyProtection="0"/>
    <xf numFmtId="0" fontId="40" fillId="0" borderId="19" applyNumberFormat="0" applyFill="0" applyAlignment="0" applyProtection="0"/>
    <xf numFmtId="0" fontId="37" fillId="33" borderId="12" applyNumberFormat="0" applyAlignment="0" applyProtection="0"/>
    <xf numFmtId="0" fontId="45" fillId="0" borderId="0" applyNumberFormat="0" applyFill="0" applyBorder="0" applyAlignment="0" applyProtection="0"/>
    <xf numFmtId="0" fontId="32" fillId="23" borderId="0" applyNumberFormat="0" applyBorder="0" applyAlignment="0" applyProtection="0"/>
    <xf numFmtId="0" fontId="29" fillId="0" borderId="0"/>
    <xf numFmtId="0" fontId="31" fillId="19" borderId="0" applyNumberFormat="0" applyBorder="0" applyAlignment="0" applyProtection="0"/>
    <xf numFmtId="0" fontId="39" fillId="0" borderId="0" applyNumberFormat="0" applyFill="0" applyBorder="0" applyAlignment="0" applyProtection="0"/>
    <xf numFmtId="0" fontId="29" fillId="16" borderId="14" applyNumberFormat="0" applyFont="0" applyAlignment="0" applyProtection="0"/>
    <xf numFmtId="0" fontId="36" fillId="0" borderId="13" applyNumberFormat="0" applyFill="0" applyAlignment="0" applyProtection="0"/>
    <xf numFmtId="0" fontId="38" fillId="0" borderId="0" applyNumberFormat="0" applyFill="0" applyBorder="0" applyAlignment="0" applyProtection="0"/>
    <xf numFmtId="0" fontId="30" fillId="18" borderId="0" applyNumberFormat="0" applyBorder="0" applyAlignment="0" applyProtection="0"/>
    <xf numFmtId="0" fontId="46" fillId="0" borderId="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0" fontId="1" fillId="0" borderId="0"/>
    <xf numFmtId="0" fontId="6" fillId="0" borderId="0"/>
    <xf numFmtId="43" fontId="1" fillId="0" borderId="0" applyFont="0" applyFill="0" applyBorder="0" applyAlignment="0" applyProtection="0"/>
    <xf numFmtId="0" fontId="8" fillId="0" borderId="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0" fontId="99" fillId="0" borderId="0" applyNumberFormat="0" applyFill="0" applyBorder="0" applyAlignment="0" applyProtection="0"/>
  </cellStyleXfs>
  <cellXfs count="481">
    <xf numFmtId="0" fontId="0" fillId="0" borderId="0" xfId="0"/>
    <xf numFmtId="0" fontId="5" fillId="0" borderId="0" xfId="0" applyFont="1" applyAlignment="1">
      <alignment horizontal="left"/>
    </xf>
    <xf numFmtId="0" fontId="5" fillId="0" borderId="0" xfId="0" applyFont="1" applyAlignment="1">
      <alignment horizontal="center"/>
    </xf>
    <xf numFmtId="0" fontId="5" fillId="0" borderId="0" xfId="0" applyFont="1"/>
    <xf numFmtId="43" fontId="5" fillId="0" borderId="0" xfId="1" applyFont="1" applyBorder="1"/>
    <xf numFmtId="164" fontId="5" fillId="0" borderId="0" xfId="1" applyNumberFormat="1" applyFont="1" applyBorder="1"/>
    <xf numFmtId="0" fontId="0" fillId="0" borderId="1" xfId="0" applyBorder="1"/>
    <xf numFmtId="164" fontId="0" fillId="0" borderId="0" xfId="0" applyNumberFormat="1"/>
    <xf numFmtId="164" fontId="0" fillId="0" borderId="1" xfId="1" applyNumberFormat="1" applyFont="1" applyBorder="1"/>
    <xf numFmtId="9" fontId="0" fillId="0" borderId="0" xfId="2" applyFont="1"/>
    <xf numFmtId="0" fontId="2" fillId="0" borderId="1" xfId="0" applyFont="1" applyBorder="1"/>
    <xf numFmtId="164" fontId="2" fillId="0" borderId="1" xfId="1" applyNumberFormat="1" applyFont="1" applyBorder="1"/>
    <xf numFmtId="164" fontId="2" fillId="0" borderId="1" xfId="0" applyNumberFormat="1" applyFont="1" applyBorder="1"/>
    <xf numFmtId="0" fontId="0" fillId="7" borderId="1" xfId="0" applyFill="1" applyBorder="1"/>
    <xf numFmtId="0" fontId="2" fillId="0" borderId="0" xfId="0" applyFont="1" applyAlignment="1">
      <alignment horizontal="center"/>
    </xf>
    <xf numFmtId="164" fontId="2" fillId="0" borderId="0" xfId="1" applyNumberFormat="1" applyFont="1" applyBorder="1"/>
    <xf numFmtId="0" fontId="4" fillId="2" borderId="9" xfId="0" applyFont="1" applyFill="1" applyBorder="1"/>
    <xf numFmtId="0" fontId="4" fillId="2" borderId="8" xfId="0" applyFont="1" applyFill="1" applyBorder="1"/>
    <xf numFmtId="164" fontId="0" fillId="8" borderId="1" xfId="1" applyNumberFormat="1" applyFont="1" applyFill="1" applyBorder="1"/>
    <xf numFmtId="164" fontId="0" fillId="0" borderId="0" xfId="2" applyNumberFormat="1" applyFont="1"/>
    <xf numFmtId="0" fontId="10" fillId="0" borderId="0" xfId="0" applyFont="1"/>
    <xf numFmtId="0" fontId="10" fillId="0" borderId="1" xfId="0" applyFont="1" applyBorder="1"/>
    <xf numFmtId="164" fontId="10" fillId="0" borderId="1" xfId="1" applyNumberFormat="1" applyFont="1" applyBorder="1"/>
    <xf numFmtId="164" fontId="10" fillId="0" borderId="1" xfId="0" applyNumberFormat="1" applyFont="1" applyBorder="1"/>
    <xf numFmtId="164" fontId="10" fillId="0" borderId="0" xfId="0" applyNumberFormat="1" applyFont="1"/>
    <xf numFmtId="0" fontId="12" fillId="0" borderId="0" xfId="0" applyFont="1"/>
    <xf numFmtId="164" fontId="10" fillId="0" borderId="0" xfId="1" applyNumberFormat="1" applyFont="1"/>
    <xf numFmtId="0" fontId="13" fillId="2" borderId="1" xfId="0" applyFont="1" applyFill="1" applyBorder="1" applyAlignment="1">
      <alignment horizontal="center" vertical="center" wrapText="1"/>
    </xf>
    <xf numFmtId="0" fontId="13" fillId="2" borderId="1" xfId="0"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xf numFmtId="164" fontId="10" fillId="0" borderId="1" xfId="1" applyNumberFormat="1" applyFont="1" applyBorder="1" applyAlignment="1">
      <alignment horizontal="right"/>
    </xf>
    <xf numFmtId="164" fontId="12" fillId="0" borderId="1" xfId="1" applyNumberFormat="1" applyFont="1" applyBorder="1" applyAlignment="1">
      <alignment horizontal="right"/>
    </xf>
    <xf numFmtId="164" fontId="12" fillId="0" borderId="0" xfId="1" applyNumberFormat="1" applyFont="1"/>
    <xf numFmtId="164" fontId="12" fillId="0" borderId="0" xfId="1" applyNumberFormat="1" applyFont="1" applyBorder="1"/>
    <xf numFmtId="164" fontId="12" fillId="0" borderId="1" xfId="0" applyNumberFormat="1" applyFont="1" applyBorder="1" applyAlignment="1">
      <alignment horizontal="left" vertical="center" wrapText="1"/>
    </xf>
    <xf numFmtId="0" fontId="12" fillId="0" borderId="1" xfId="0" applyFont="1" applyBorder="1" applyAlignment="1">
      <alignment horizontal="left" vertical="center" wrapText="1"/>
    </xf>
    <xf numFmtId="0" fontId="12" fillId="3"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164" fontId="10" fillId="0" borderId="1" xfId="1" applyNumberFormat="1" applyFont="1" applyFill="1" applyBorder="1"/>
    <xf numFmtId="164" fontId="15" fillId="0" borderId="1" xfId="1" applyNumberFormat="1" applyFont="1" applyFill="1" applyBorder="1"/>
    <xf numFmtId="164" fontId="15" fillId="3" borderId="1" xfId="1" applyNumberFormat="1" applyFont="1" applyFill="1" applyBorder="1"/>
    <xf numFmtId="164" fontId="10" fillId="4" borderId="1" xfId="1" applyNumberFormat="1" applyFont="1" applyFill="1" applyBorder="1"/>
    <xf numFmtId="4" fontId="15" fillId="5" borderId="1" xfId="0" applyNumberFormat="1" applyFont="1" applyFill="1" applyBorder="1" applyAlignment="1">
      <alignment horizontal="right" vertical="center" wrapText="1"/>
    </xf>
    <xf numFmtId="4" fontId="15" fillId="0" borderId="1" xfId="0" applyNumberFormat="1" applyFont="1" applyBorder="1"/>
    <xf numFmtId="164" fontId="12" fillId="0" borderId="1" xfId="0" applyNumberFormat="1" applyFont="1" applyBorder="1"/>
    <xf numFmtId="164" fontId="12" fillId="4" borderId="1" xfId="0" applyNumberFormat="1" applyFont="1" applyFill="1" applyBorder="1"/>
    <xf numFmtId="0" fontId="16" fillId="0" borderId="0" xfId="0" applyFont="1" applyAlignment="1">
      <alignment horizontal="left"/>
    </xf>
    <xf numFmtId="0" fontId="17" fillId="0" borderId="0" xfId="0" applyFont="1" applyAlignment="1">
      <alignment horizontal="left"/>
    </xf>
    <xf numFmtId="0" fontId="17" fillId="0" borderId="0" xfId="0" applyFont="1" applyAlignment="1">
      <alignment horizontal="center"/>
    </xf>
    <xf numFmtId="43" fontId="11" fillId="2" borderId="1" xfId="1" applyFont="1" applyFill="1" applyBorder="1" applyAlignment="1">
      <alignment horizontal="center" vertical="center"/>
    </xf>
    <xf numFmtId="165" fontId="11" fillId="6" borderId="1" xfId="4" applyFont="1" applyFill="1" applyBorder="1" applyAlignment="1">
      <alignment horizontal="center" vertical="center"/>
    </xf>
    <xf numFmtId="0" fontId="17" fillId="0" borderId="0" xfId="0" applyFont="1" applyAlignment="1">
      <alignment horizontal="center" vertical="center"/>
    </xf>
    <xf numFmtId="164" fontId="0" fillId="0" borderId="0" xfId="1" applyNumberFormat="1" applyFont="1"/>
    <xf numFmtId="164" fontId="0" fillId="0" borderId="1" xfId="0" applyNumberFormat="1" applyBorder="1"/>
    <xf numFmtId="43" fontId="0" fillId="0" borderId="1" xfId="1" applyFont="1" applyBorder="1"/>
    <xf numFmtId="9" fontId="2" fillId="0" borderId="0" xfId="2" applyFont="1"/>
    <xf numFmtId="0" fontId="2" fillId="0" borderId="0" xfId="0" applyFont="1"/>
    <xf numFmtId="3" fontId="15" fillId="5" borderId="1" xfId="0" applyNumberFormat="1" applyFont="1" applyFill="1" applyBorder="1" applyAlignment="1">
      <alignment horizontal="right" vertical="center" wrapText="1"/>
    </xf>
    <xf numFmtId="3" fontId="15" fillId="0" borderId="1" xfId="0" applyNumberFormat="1" applyFont="1" applyBorder="1"/>
    <xf numFmtId="3" fontId="15" fillId="3" borderId="1" xfId="1" applyNumberFormat="1" applyFont="1" applyFill="1" applyBorder="1"/>
    <xf numFmtId="3" fontId="3" fillId="0" borderId="1" xfId="1" applyNumberFormat="1" applyFont="1" applyBorder="1"/>
    <xf numFmtId="3" fontId="10" fillId="4" borderId="1" xfId="1" applyNumberFormat="1" applyFont="1" applyFill="1" applyBorder="1"/>
    <xf numFmtId="3" fontId="12" fillId="0" borderId="1" xfId="0" applyNumberFormat="1" applyFont="1" applyBorder="1"/>
    <xf numFmtId="4" fontId="18" fillId="0" borderId="0" xfId="0" applyNumberFormat="1" applyFont="1"/>
    <xf numFmtId="0" fontId="24" fillId="0" borderId="1" xfId="0" applyFont="1" applyBorder="1" applyAlignment="1">
      <alignment horizontal="center" vertical="center"/>
    </xf>
    <xf numFmtId="0" fontId="25" fillId="0" borderId="1" xfId="0" applyFont="1" applyBorder="1" applyAlignment="1">
      <alignment horizontal="left"/>
    </xf>
    <xf numFmtId="0" fontId="25" fillId="8" borderId="1" xfId="0" applyFont="1" applyFill="1" applyBorder="1" applyAlignment="1">
      <alignment horizontal="left"/>
    </xf>
    <xf numFmtId="0" fontId="5" fillId="0" borderId="1" xfId="0" applyFont="1" applyBorder="1" applyAlignment="1">
      <alignment horizontal="left"/>
    </xf>
    <xf numFmtId="0" fontId="27" fillId="10" borderId="1" xfId="0" applyFont="1" applyFill="1" applyBorder="1" applyAlignment="1">
      <alignment vertical="center"/>
    </xf>
    <xf numFmtId="0" fontId="27" fillId="10" borderId="1" xfId="0" applyFont="1" applyFill="1" applyBorder="1" applyAlignment="1">
      <alignment horizontal="center" vertical="center"/>
    </xf>
    <xf numFmtId="0" fontId="27" fillId="7" borderId="1" xfId="0" applyFont="1" applyFill="1" applyBorder="1" applyAlignment="1">
      <alignment horizontal="center" vertical="center"/>
    </xf>
    <xf numFmtId="0" fontId="10" fillId="0" borderId="1" xfId="0" applyFont="1" applyBorder="1" applyAlignment="1">
      <alignment horizontal="left"/>
    </xf>
    <xf numFmtId="4" fontId="10" fillId="0" borderId="1" xfId="0" applyNumberFormat="1" applyFont="1" applyBorder="1"/>
    <xf numFmtId="1" fontId="10" fillId="0" borderId="1" xfId="0" applyNumberFormat="1" applyFont="1" applyBorder="1"/>
    <xf numFmtId="164" fontId="10" fillId="0" borderId="1" xfId="1" applyNumberFormat="1" applyFont="1" applyBorder="1" applyAlignment="1">
      <alignment vertical="center" wrapText="1"/>
    </xf>
    <xf numFmtId="164" fontId="10" fillId="0" borderId="6" xfId="0" applyNumberFormat="1" applyFont="1" applyBorder="1"/>
    <xf numFmtId="0" fontId="12" fillId="11" borderId="1" xfId="0" applyFont="1" applyFill="1" applyBorder="1" applyAlignment="1">
      <alignment horizontal="left"/>
    </xf>
    <xf numFmtId="164" fontId="12" fillId="11" borderId="1" xfId="0" applyNumberFormat="1" applyFont="1" applyFill="1" applyBorder="1"/>
    <xf numFmtId="0" fontId="27" fillId="13" borderId="1" xfId="0" applyFont="1" applyFill="1" applyBorder="1" applyAlignment="1">
      <alignment vertical="center"/>
    </xf>
    <xf numFmtId="0" fontId="27" fillId="13" borderId="1" xfId="0" applyFont="1" applyFill="1" applyBorder="1" applyAlignment="1">
      <alignment horizontal="center" vertical="center"/>
    </xf>
    <xf numFmtId="0" fontId="10" fillId="0" borderId="0" xfId="0" applyFont="1" applyAlignment="1">
      <alignment vertical="center" wrapText="1"/>
    </xf>
    <xf numFmtId="164" fontId="16" fillId="0" borderId="0" xfId="1" applyNumberFormat="1" applyFont="1" applyBorder="1" applyAlignment="1">
      <alignment horizontal="center" vertical="center"/>
    </xf>
    <xf numFmtId="43" fontId="11" fillId="2" borderId="23" xfId="1" applyFont="1" applyFill="1" applyBorder="1" applyAlignment="1">
      <alignment horizontal="center" vertical="center"/>
    </xf>
    <xf numFmtId="4" fontId="5" fillId="0" borderId="0" xfId="0" applyNumberFormat="1" applyFont="1"/>
    <xf numFmtId="43" fontId="53" fillId="0" borderId="0" xfId="1" applyFont="1" applyBorder="1"/>
    <xf numFmtId="166" fontId="17" fillId="8" borderId="23" xfId="0" applyNumberFormat="1" applyFont="1" applyFill="1" applyBorder="1" applyAlignment="1">
      <alignment horizontal="center"/>
    </xf>
    <xf numFmtId="17" fontId="17" fillId="0" borderId="23" xfId="0" applyNumberFormat="1" applyFont="1" applyBorder="1" applyAlignment="1">
      <alignment horizontal="center"/>
    </xf>
    <xf numFmtId="43" fontId="17" fillId="0" borderId="0" xfId="1" applyFont="1" applyAlignment="1">
      <alignment horizontal="center" vertical="center"/>
    </xf>
    <xf numFmtId="164" fontId="53" fillId="0" borderId="0" xfId="1" applyNumberFormat="1" applyFont="1" applyFill="1" applyBorder="1" applyAlignment="1">
      <alignment horizontal="center"/>
    </xf>
    <xf numFmtId="0" fontId="50" fillId="8" borderId="23" xfId="0" applyFont="1" applyFill="1" applyBorder="1" applyAlignment="1">
      <alignment horizontal="center" vertical="center"/>
    </xf>
    <xf numFmtId="43" fontId="5" fillId="0" borderId="0" xfId="0" applyNumberFormat="1" applyFont="1"/>
    <xf numFmtId="0" fontId="5" fillId="0" borderId="23" xfId="0" applyFont="1" applyBorder="1" applyAlignment="1">
      <alignment horizontal="left"/>
    </xf>
    <xf numFmtId="43" fontId="5" fillId="0" borderId="0" xfId="0" applyNumberFormat="1" applyFont="1" applyAlignment="1">
      <alignment horizontal="center"/>
    </xf>
    <xf numFmtId="43" fontId="5" fillId="0" borderId="0" xfId="0" applyNumberFormat="1" applyFont="1" applyAlignment="1">
      <alignment horizontal="left"/>
    </xf>
    <xf numFmtId="164" fontId="53" fillId="0" borderId="0" xfId="1" applyNumberFormat="1" applyFont="1" applyFill="1" applyBorder="1" applyAlignment="1"/>
    <xf numFmtId="164" fontId="10" fillId="0" borderId="23" xfId="0" applyNumberFormat="1" applyFont="1" applyBorder="1"/>
    <xf numFmtId="9" fontId="5" fillId="0" borderId="0" xfId="0" applyNumberFormat="1" applyFont="1" applyAlignment="1">
      <alignment horizontal="center"/>
    </xf>
    <xf numFmtId="0" fontId="17" fillId="0" borderId="23" xfId="0" applyFont="1" applyBorder="1" applyAlignment="1">
      <alignment horizontal="left"/>
    </xf>
    <xf numFmtId="0" fontId="0" fillId="0" borderId="4" xfId="0" pivotButton="1" applyBorder="1"/>
    <xf numFmtId="0" fontId="50" fillId="10" borderId="23" xfId="0" applyFont="1" applyFill="1" applyBorder="1" applyAlignment="1">
      <alignment horizontal="center" vertical="center"/>
    </xf>
    <xf numFmtId="49" fontId="17" fillId="0" borderId="23" xfId="0" applyNumberFormat="1" applyFont="1" applyBorder="1" applyAlignment="1">
      <alignment horizontal="left" vertical="top"/>
    </xf>
    <xf numFmtId="0" fontId="48" fillId="0" borderId="0" xfId="0" applyFont="1" applyAlignment="1">
      <alignment horizontal="left"/>
    </xf>
    <xf numFmtId="167" fontId="21" fillId="0" borderId="23" xfId="4" quotePrefix="1" applyNumberFormat="1" applyFont="1" applyFill="1" applyBorder="1" applyAlignment="1">
      <alignment horizontal="center" vertical="center"/>
    </xf>
    <xf numFmtId="165" fontId="11" fillId="2" borderId="23" xfId="4" applyFont="1" applyFill="1" applyBorder="1" applyAlignment="1">
      <alignment horizontal="center" vertical="center"/>
    </xf>
    <xf numFmtId="0" fontId="17" fillId="8" borderId="23" xfId="0" applyFont="1" applyFill="1" applyBorder="1" applyAlignment="1">
      <alignment horizontal="center" vertical="center"/>
    </xf>
    <xf numFmtId="43" fontId="17" fillId="0" borderId="23" xfId="1" applyFont="1" applyBorder="1" applyAlignment="1">
      <alignment horizontal="center" vertical="center"/>
    </xf>
    <xf numFmtId="0" fontId="10" fillId="0" borderId="23" xfId="0" applyFont="1" applyBorder="1" applyAlignment="1">
      <alignment vertical="center"/>
    </xf>
    <xf numFmtId="4" fontId="10" fillId="0" borderId="0" xfId="0" applyNumberFormat="1" applyFont="1" applyAlignment="1">
      <alignment horizontal="center" vertical="center" wrapText="1"/>
    </xf>
    <xf numFmtId="167" fontId="23" fillId="0" borderId="23" xfId="1" quotePrefix="1" applyNumberFormat="1" applyFont="1" applyFill="1" applyBorder="1"/>
    <xf numFmtId="49" fontId="17" fillId="8" borderId="23" xfId="0" applyNumberFormat="1" applyFont="1" applyFill="1" applyBorder="1" applyAlignment="1">
      <alignment horizontal="left" vertical="top"/>
    </xf>
    <xf numFmtId="4" fontId="17" fillId="0" borderId="0" xfId="0" applyNumberFormat="1" applyFont="1" applyAlignment="1">
      <alignment horizontal="center" vertical="center"/>
    </xf>
    <xf numFmtId="0" fontId="10" fillId="0" borderId="4" xfId="0" applyFont="1" applyBorder="1" applyAlignment="1">
      <alignment horizontal="left" indent="1"/>
    </xf>
    <xf numFmtId="0" fontId="10" fillId="0" borderId="4" xfId="0" applyFont="1" applyBorder="1" applyAlignment="1">
      <alignment horizontal="left"/>
    </xf>
    <xf numFmtId="0" fontId="24" fillId="0" borderId="23" xfId="0" applyFont="1" applyBorder="1" applyAlignment="1">
      <alignment horizontal="center" vertical="center"/>
    </xf>
    <xf numFmtId="43" fontId="53" fillId="0" borderId="0" xfId="1" applyFont="1" applyFill="1"/>
    <xf numFmtId="4" fontId="5" fillId="0" borderId="0" xfId="0" applyNumberFormat="1" applyFont="1" applyAlignment="1">
      <alignment horizontal="center"/>
    </xf>
    <xf numFmtId="0" fontId="11" fillId="2" borderId="23" xfId="3" applyFont="1" applyFill="1" applyBorder="1" applyAlignment="1">
      <alignment horizontal="center" vertical="center"/>
    </xf>
    <xf numFmtId="0" fontId="5" fillId="0" borderId="23" xfId="0" applyFont="1" applyBorder="1" applyAlignment="1">
      <alignment horizontal="center"/>
    </xf>
    <xf numFmtId="0" fontId="12" fillId="11" borderId="23" xfId="0" applyFont="1" applyFill="1" applyBorder="1" applyAlignment="1">
      <alignment horizontal="left" vertical="center"/>
    </xf>
    <xf numFmtId="43" fontId="17" fillId="8" borderId="23" xfId="1" applyFont="1" applyFill="1" applyBorder="1" applyAlignment="1">
      <alignment horizontal="center" vertical="center"/>
    </xf>
    <xf numFmtId="0" fontId="51" fillId="11" borderId="23" xfId="0" applyFont="1" applyFill="1" applyBorder="1" applyAlignment="1">
      <alignment horizontal="left"/>
    </xf>
    <xf numFmtId="0" fontId="5" fillId="0" borderId="23" xfId="0" applyFont="1" applyBorder="1"/>
    <xf numFmtId="164" fontId="3" fillId="0" borderId="23" xfId="0" applyNumberFormat="1" applyFont="1" applyBorder="1"/>
    <xf numFmtId="0" fontId="5" fillId="0" borderId="0" xfId="0" applyFont="1" applyAlignment="1">
      <alignment horizontal="center" vertical="center"/>
    </xf>
    <xf numFmtId="0" fontId="17" fillId="0" borderId="23" xfId="0" applyFont="1" applyBorder="1" applyAlignment="1">
      <alignment horizontal="center" vertical="center"/>
    </xf>
    <xf numFmtId="0" fontId="10" fillId="0" borderId="4" xfId="0" applyFont="1" applyBorder="1"/>
    <xf numFmtId="164" fontId="3" fillId="8" borderId="23" xfId="0" applyNumberFormat="1" applyFont="1" applyFill="1" applyBorder="1"/>
    <xf numFmtId="0" fontId="17" fillId="8" borderId="23" xfId="0" applyFont="1" applyFill="1" applyBorder="1" applyAlignment="1">
      <alignment horizontal="center"/>
    </xf>
    <xf numFmtId="43" fontId="11" fillId="2" borderId="23" xfId="1" applyFont="1" applyFill="1" applyBorder="1" applyAlignment="1">
      <alignment horizontal="center" vertical="center" wrapText="1"/>
    </xf>
    <xf numFmtId="164" fontId="12" fillId="11" borderId="23" xfId="0" applyNumberFormat="1" applyFont="1" applyFill="1" applyBorder="1" applyAlignment="1">
      <alignment vertical="center"/>
    </xf>
    <xf numFmtId="167" fontId="17" fillId="8" borderId="23" xfId="1" quotePrefix="1" applyNumberFormat="1" applyFont="1" applyFill="1" applyBorder="1" applyAlignment="1">
      <alignment horizontal="center" vertical="center"/>
    </xf>
    <xf numFmtId="164" fontId="0" fillId="0" borderId="23" xfId="0" applyNumberFormat="1" applyBorder="1"/>
    <xf numFmtId="0" fontId="5" fillId="0" borderId="23" xfId="0" applyFont="1" applyBorder="1" applyAlignment="1">
      <alignment horizontal="center" vertical="center"/>
    </xf>
    <xf numFmtId="43" fontId="5" fillId="0" borderId="23" xfId="1" applyFont="1" applyBorder="1" applyAlignment="1">
      <alignment horizontal="center" vertical="center"/>
    </xf>
    <xf numFmtId="43" fontId="17" fillId="0" borderId="0" xfId="1" applyFont="1" applyBorder="1" applyAlignment="1">
      <alignment horizontal="center" vertical="center"/>
    </xf>
    <xf numFmtId="0" fontId="10" fillId="0" borderId="4" xfId="0" pivotButton="1" applyFont="1" applyBorder="1"/>
    <xf numFmtId="9" fontId="22" fillId="0" borderId="23" xfId="2" applyFont="1" applyFill="1" applyBorder="1" applyAlignment="1">
      <alignment horizontal="center"/>
    </xf>
    <xf numFmtId="0" fontId="3" fillId="8" borderId="23" xfId="0" applyFont="1" applyFill="1" applyBorder="1" applyAlignment="1">
      <alignment horizontal="left"/>
    </xf>
    <xf numFmtId="166" fontId="17" fillId="0" borderId="23" xfId="0" applyNumberFormat="1" applyFont="1" applyBorder="1" applyAlignment="1">
      <alignment horizontal="center"/>
    </xf>
    <xf numFmtId="43" fontId="5" fillId="0" borderId="0" xfId="1" applyFont="1"/>
    <xf numFmtId="43" fontId="0" fillId="0" borderId="0" xfId="0" applyNumberFormat="1"/>
    <xf numFmtId="0" fontId="17" fillId="0" borderId="0" xfId="3" applyFont="1" applyAlignment="1">
      <alignment horizontal="left" vertical="center"/>
    </xf>
    <xf numFmtId="43" fontId="5" fillId="0" borderId="0" xfId="2" applyNumberFormat="1" applyFont="1"/>
    <xf numFmtId="164" fontId="10" fillId="0" borderId="23" xfId="0" applyNumberFormat="1" applyFont="1" applyBorder="1" applyAlignment="1">
      <alignment vertical="center"/>
    </xf>
    <xf numFmtId="0" fontId="0" fillId="0" borderId="4" xfId="0" applyBorder="1"/>
    <xf numFmtId="167" fontId="23" fillId="0" borderId="23" xfId="1" quotePrefix="1" applyNumberFormat="1" applyFont="1" applyFill="1" applyBorder="1" applyAlignment="1">
      <alignment horizontal="center" vertical="center"/>
    </xf>
    <xf numFmtId="4" fontId="26" fillId="0" borderId="23" xfId="0" applyNumberFormat="1" applyFont="1" applyBorder="1" applyAlignment="1">
      <alignment horizontal="center" vertical="center"/>
    </xf>
    <xf numFmtId="0" fontId="3" fillId="0" borderId="23" xfId="0" applyFont="1" applyBorder="1" applyAlignment="1">
      <alignment horizontal="left"/>
    </xf>
    <xf numFmtId="0" fontId="5" fillId="0" borderId="0" xfId="3" applyFont="1" applyAlignment="1">
      <alignment horizontal="left" vertical="center"/>
    </xf>
    <xf numFmtId="0" fontId="10" fillId="0" borderId="23" xfId="0" applyFont="1" applyBorder="1" applyAlignment="1">
      <alignment vertical="center" wrapText="1"/>
    </xf>
    <xf numFmtId="9" fontId="22" fillId="0" borderId="23" xfId="2" applyFont="1" applyFill="1" applyBorder="1" applyAlignment="1">
      <alignment horizontal="center" vertical="center"/>
    </xf>
    <xf numFmtId="0" fontId="53" fillId="0" borderId="0" xfId="0" applyFont="1" applyAlignment="1">
      <alignment horizontal="left"/>
    </xf>
    <xf numFmtId="0" fontId="22" fillId="0" borderId="23" xfId="0" applyFont="1" applyBorder="1" applyAlignment="1">
      <alignment horizontal="center"/>
    </xf>
    <xf numFmtId="0" fontId="26" fillId="0" borderId="23" xfId="0" applyFont="1" applyBorder="1" applyAlignment="1">
      <alignment horizontal="center" vertical="center"/>
    </xf>
    <xf numFmtId="43" fontId="5" fillId="0" borderId="0" xfId="1" applyFont="1" applyBorder="1" applyAlignment="1">
      <alignment horizontal="center" vertical="center"/>
    </xf>
    <xf numFmtId="43" fontId="17" fillId="0" borderId="0" xfId="0" applyNumberFormat="1" applyFont="1" applyAlignment="1">
      <alignment horizontal="center" vertical="center"/>
    </xf>
    <xf numFmtId="14" fontId="5" fillId="0" borderId="0" xfId="0" applyNumberFormat="1" applyFont="1" applyAlignment="1">
      <alignment horizontal="center"/>
    </xf>
    <xf numFmtId="0" fontId="50" fillId="10" borderId="23" xfId="0" applyFont="1" applyFill="1" applyBorder="1" applyAlignment="1">
      <alignment vertical="center"/>
    </xf>
    <xf numFmtId="0" fontId="22" fillId="0" borderId="23" xfId="0" applyFont="1" applyBorder="1" applyAlignment="1">
      <alignment horizontal="center" vertical="center"/>
    </xf>
    <xf numFmtId="0" fontId="50" fillId="8" borderId="23" xfId="0" applyFont="1" applyFill="1" applyBorder="1" applyAlignment="1">
      <alignment vertical="center"/>
    </xf>
    <xf numFmtId="164" fontId="16" fillId="0" borderId="0" xfId="1" applyNumberFormat="1" applyFont="1" applyFill="1" applyBorder="1" applyAlignment="1">
      <alignment horizontal="center" vertical="center"/>
    </xf>
    <xf numFmtId="0" fontId="12" fillId="0" borderId="23" xfId="0" applyFont="1" applyBorder="1" applyAlignment="1">
      <alignment vertical="center"/>
    </xf>
    <xf numFmtId="3" fontId="26" fillId="0" borderId="23" xfId="0" applyNumberFormat="1" applyFont="1" applyBorder="1" applyAlignment="1">
      <alignment horizontal="center" vertical="center"/>
    </xf>
    <xf numFmtId="164" fontId="51" fillId="11" borderId="23" xfId="0" applyNumberFormat="1" applyFont="1" applyFill="1" applyBorder="1"/>
    <xf numFmtId="0" fontId="19" fillId="0" borderId="23" xfId="0" applyFont="1" applyBorder="1" applyAlignment="1">
      <alignment horizontal="center" vertical="center"/>
    </xf>
    <xf numFmtId="0" fontId="20" fillId="0" borderId="23" xfId="0" applyFont="1" applyBorder="1" applyAlignment="1">
      <alignment horizontal="center"/>
    </xf>
    <xf numFmtId="166" fontId="19" fillId="0" borderId="23" xfId="0" applyNumberFormat="1" applyFont="1" applyBorder="1" applyAlignment="1">
      <alignment horizontal="center"/>
    </xf>
    <xf numFmtId="0" fontId="20" fillId="0" borderId="23" xfId="0" applyFont="1" applyBorder="1" applyAlignment="1">
      <alignment horizontal="left"/>
    </xf>
    <xf numFmtId="49" fontId="19" fillId="0" borderId="23" xfId="0" applyNumberFormat="1" applyFont="1" applyBorder="1" applyAlignment="1">
      <alignment horizontal="left" vertical="top"/>
    </xf>
    <xf numFmtId="0" fontId="19" fillId="0" borderId="23" xfId="0" applyFont="1" applyBorder="1" applyAlignment="1">
      <alignment horizontal="center" vertical="top"/>
    </xf>
    <xf numFmtId="49" fontId="19" fillId="0" borderId="23" xfId="0" applyNumberFormat="1" applyFont="1" applyBorder="1" applyAlignment="1">
      <alignment vertical="top"/>
    </xf>
    <xf numFmtId="0" fontId="0" fillId="0" borderId="23" xfId="0" applyBorder="1"/>
    <xf numFmtId="0" fontId="0" fillId="0" borderId="23" xfId="0" applyBorder="1" applyAlignment="1">
      <alignment horizontal="left"/>
    </xf>
    <xf numFmtId="0" fontId="0" fillId="0" borderId="0" xfId="0" applyAlignment="1">
      <alignment horizontal="center"/>
    </xf>
    <xf numFmtId="0" fontId="10" fillId="0" borderId="0" xfId="0" applyFont="1" applyAlignment="1">
      <alignment wrapText="1"/>
    </xf>
    <xf numFmtId="14" fontId="10" fillId="0" borderId="0" xfId="0" applyNumberFormat="1" applyFont="1"/>
    <xf numFmtId="0" fontId="48" fillId="0" borderId="0" xfId="0" applyFont="1"/>
    <xf numFmtId="0" fontId="3" fillId="0" borderId="0" xfId="0" applyFont="1"/>
    <xf numFmtId="14" fontId="3" fillId="0" borderId="0" xfId="0" applyNumberFormat="1" applyFont="1" applyAlignment="1">
      <alignment horizontal="left"/>
    </xf>
    <xf numFmtId="164" fontId="3" fillId="0" borderId="0" xfId="1" applyNumberFormat="1" applyFont="1" applyAlignment="1"/>
    <xf numFmtId="164" fontId="3" fillId="0" borderId="0" xfId="1" applyNumberFormat="1" applyFont="1" applyFill="1" applyAlignment="1"/>
    <xf numFmtId="0" fontId="4" fillId="2" borderId="23" xfId="0" applyFont="1" applyFill="1" applyBorder="1" applyAlignment="1">
      <alignment vertical="center"/>
    </xf>
    <xf numFmtId="0" fontId="55" fillId="2" borderId="23" xfId="0" applyFont="1" applyFill="1" applyBorder="1" applyAlignment="1">
      <alignment horizontal="center" vertical="center"/>
    </xf>
    <xf numFmtId="14" fontId="55" fillId="2" borderId="23" xfId="0" applyNumberFormat="1" applyFont="1" applyFill="1" applyBorder="1" applyAlignment="1">
      <alignment horizontal="center" vertical="center"/>
    </xf>
    <xf numFmtId="49" fontId="55" fillId="2" borderId="23" xfId="0" applyNumberFormat="1" applyFont="1" applyFill="1" applyBorder="1" applyAlignment="1">
      <alignment horizontal="center" vertical="center"/>
    </xf>
    <xf numFmtId="0" fontId="4" fillId="2" borderId="23" xfId="0" applyFont="1" applyFill="1" applyBorder="1" applyAlignment="1">
      <alignment horizontal="center" vertical="center"/>
    </xf>
    <xf numFmtId="0" fontId="3" fillId="0" borderId="23" xfId="0" applyFont="1" applyBorder="1" applyAlignment="1">
      <alignment horizontal="center"/>
    </xf>
    <xf numFmtId="0" fontId="3" fillId="0" borderId="23" xfId="0" applyFont="1" applyBorder="1"/>
    <xf numFmtId="43" fontId="3" fillId="0" borderId="23" xfId="0" applyNumberFormat="1" applyFont="1" applyBorder="1"/>
    <xf numFmtId="43" fontId="3" fillId="8" borderId="23" xfId="0" applyNumberFormat="1" applyFont="1" applyFill="1" applyBorder="1" applyAlignment="1">
      <alignment vertical="center"/>
    </xf>
    <xf numFmtId="0" fontId="3" fillId="8" borderId="0" xfId="0" applyFont="1" applyFill="1"/>
    <xf numFmtId="0" fontId="56" fillId="36" borderId="0" xfId="0" applyFont="1" applyFill="1"/>
    <xf numFmtId="0" fontId="54" fillId="0" borderId="0" xfId="0" applyFont="1"/>
    <xf numFmtId="0" fontId="10" fillId="0" borderId="0" xfId="0" applyFont="1" applyAlignment="1">
      <alignment horizontal="left"/>
    </xf>
    <xf numFmtId="43" fontId="10" fillId="0" borderId="0" xfId="1" applyFont="1"/>
    <xf numFmtId="43" fontId="10" fillId="0" borderId="0" xfId="0" applyNumberFormat="1" applyFont="1"/>
    <xf numFmtId="14" fontId="17" fillId="0" borderId="23" xfId="3" applyNumberFormat="1" applyFont="1" applyBorder="1" applyAlignment="1">
      <alignment horizontal="left" vertical="center"/>
    </xf>
    <xf numFmtId="0" fontId="12" fillId="0" borderId="1" xfId="0" applyFont="1" applyBorder="1" applyAlignment="1">
      <alignment horizontal="center" vertical="center"/>
    </xf>
    <xf numFmtId="14" fontId="0" fillId="0" borderId="23" xfId="0" applyNumberFormat="1" applyBorder="1"/>
    <xf numFmtId="43" fontId="0" fillId="0" borderId="23" xfId="1" applyFont="1" applyBorder="1"/>
    <xf numFmtId="0" fontId="54" fillId="0" borderId="0" xfId="0" applyFont="1" applyAlignment="1">
      <alignment horizontal="left"/>
    </xf>
    <xf numFmtId="0" fontId="17" fillId="0" borderId="0" xfId="0" applyFont="1"/>
    <xf numFmtId="14" fontId="17" fillId="0" borderId="0" xfId="0" applyNumberFormat="1" applyFont="1" applyAlignment="1">
      <alignment horizontal="center"/>
    </xf>
    <xf numFmtId="9" fontId="17" fillId="0" borderId="0" xfId="2" applyFont="1" applyAlignment="1">
      <alignment horizontal="center" vertical="center"/>
    </xf>
    <xf numFmtId="4" fontId="10" fillId="0" borderId="0" xfId="0" applyNumberFormat="1" applyFont="1" applyAlignment="1">
      <alignment vertical="center"/>
    </xf>
    <xf numFmtId="164" fontId="17" fillId="0" borderId="0" xfId="0" applyNumberFormat="1" applyFont="1"/>
    <xf numFmtId="0" fontId="57" fillId="0" borderId="0" xfId="0" applyFont="1" applyAlignment="1">
      <alignment horizontal="left"/>
    </xf>
    <xf numFmtId="164" fontId="17" fillId="0" borderId="0" xfId="2" applyNumberFormat="1" applyFont="1" applyAlignment="1">
      <alignment horizontal="center" vertical="center"/>
    </xf>
    <xf numFmtId="0" fontId="0" fillId="0" borderId="0" xfId="0" applyAlignment="1">
      <alignment horizontal="center" vertical="center"/>
    </xf>
    <xf numFmtId="4" fontId="10" fillId="0" borderId="0" xfId="0" applyNumberFormat="1" applyFont="1" applyAlignment="1">
      <alignment vertical="center" wrapText="1"/>
    </xf>
    <xf numFmtId="167" fontId="0" fillId="0" borderId="0" xfId="0" applyNumberFormat="1"/>
    <xf numFmtId="164" fontId="16" fillId="39" borderId="21" xfId="1" applyNumberFormat="1" applyFont="1" applyFill="1" applyBorder="1" applyAlignment="1">
      <alignment horizontal="center"/>
    </xf>
    <xf numFmtId="0" fontId="58" fillId="8" borderId="23" xfId="5" applyFont="1" applyFill="1" applyBorder="1" applyAlignment="1">
      <alignment horizontal="left" vertical="center"/>
    </xf>
    <xf numFmtId="164" fontId="16" fillId="0" borderId="0" xfId="1" applyNumberFormat="1" applyFont="1" applyAlignment="1"/>
    <xf numFmtId="164" fontId="16" fillId="0" borderId="0" xfId="1" applyNumberFormat="1" applyFont="1" applyAlignment="1">
      <alignment horizontal="left"/>
    </xf>
    <xf numFmtId="0" fontId="59" fillId="40" borderId="23" xfId="0" applyFont="1" applyFill="1" applyBorder="1" applyAlignment="1">
      <alignment horizontal="center" vertical="center" wrapText="1"/>
    </xf>
    <xf numFmtId="0" fontId="60" fillId="40" borderId="23" xfId="0" applyFont="1" applyFill="1" applyBorder="1" applyAlignment="1">
      <alignment horizontal="center" vertical="center" wrapText="1"/>
    </xf>
    <xf numFmtId="14" fontId="59" fillId="40" borderId="23" xfId="0" applyNumberFormat="1" applyFont="1" applyFill="1" applyBorder="1" applyAlignment="1">
      <alignment horizontal="center" vertical="center" wrapText="1"/>
    </xf>
    <xf numFmtId="164" fontId="59" fillId="40" borderId="23" xfId="1" applyNumberFormat="1" applyFont="1" applyFill="1" applyBorder="1" applyAlignment="1">
      <alignment horizontal="center" vertical="center" wrapText="1"/>
    </xf>
    <xf numFmtId="17" fontId="10" fillId="8" borderId="23" xfId="0" applyNumberFormat="1" applyFont="1" applyFill="1" applyBorder="1"/>
    <xf numFmtId="0" fontId="10" fillId="8" borderId="23" xfId="0" applyFont="1" applyFill="1" applyBorder="1"/>
    <xf numFmtId="0" fontId="0" fillId="41" borderId="23" xfId="0" applyFill="1" applyBorder="1"/>
    <xf numFmtId="14" fontId="0" fillId="41" borderId="23" xfId="0" applyNumberFormat="1" applyFill="1" applyBorder="1"/>
    <xf numFmtId="9" fontId="10" fillId="8" borderId="23" xfId="2" applyFont="1" applyFill="1" applyBorder="1" applyAlignment="1">
      <alignment horizontal="center" vertical="center"/>
    </xf>
    <xf numFmtId="0" fontId="61" fillId="0" borderId="23" xfId="0" applyFont="1" applyBorder="1"/>
    <xf numFmtId="0" fontId="10" fillId="0" borderId="23" xfId="0" applyFont="1" applyBorder="1"/>
    <xf numFmtId="14" fontId="10" fillId="8" borderId="23" xfId="0" applyNumberFormat="1" applyFont="1" applyFill="1" applyBorder="1"/>
    <xf numFmtId="0" fontId="0" fillId="8" borderId="23" xfId="0" applyFill="1" applyBorder="1"/>
    <xf numFmtId="14" fontId="0" fillId="8" borderId="23" xfId="0" applyNumberFormat="1" applyFill="1" applyBorder="1"/>
    <xf numFmtId="49" fontId="26" fillId="8" borderId="23" xfId="0" applyNumberFormat="1" applyFont="1" applyFill="1" applyBorder="1" applyAlignment="1">
      <alignment vertical="top"/>
    </xf>
    <xf numFmtId="0" fontId="26" fillId="8" borderId="23" xfId="0" applyFont="1" applyFill="1" applyBorder="1" applyAlignment="1">
      <alignment vertical="top"/>
    </xf>
    <xf numFmtId="15" fontId="26" fillId="8" borderId="23" xfId="0" applyNumberFormat="1" applyFont="1" applyFill="1" applyBorder="1" applyAlignment="1">
      <alignment horizontal="center" vertical="top"/>
    </xf>
    <xf numFmtId="167" fontId="26" fillId="8" borderId="23" xfId="6" applyNumberFormat="1" applyFont="1" applyFill="1" applyBorder="1" applyAlignment="1"/>
    <xf numFmtId="167" fontId="62" fillId="8" borderId="23" xfId="6" applyNumberFormat="1" applyFont="1" applyFill="1" applyBorder="1" applyAlignment="1">
      <alignment horizontal="right" vertical="center"/>
    </xf>
    <xf numFmtId="0" fontId="62" fillId="8" borderId="23" xfId="0" applyFont="1" applyFill="1" applyBorder="1" applyAlignment="1">
      <alignment horizontal="left" vertical="center"/>
    </xf>
    <xf numFmtId="0" fontId="62" fillId="8" borderId="23" xfId="0" applyFont="1" applyFill="1" applyBorder="1" applyAlignment="1">
      <alignment horizontal="center" vertical="center"/>
    </xf>
    <xf numFmtId="0" fontId="63" fillId="8" borderId="23" xfId="0" applyFont="1" applyFill="1" applyBorder="1" applyAlignment="1">
      <alignment horizontal="left"/>
    </xf>
    <xf numFmtId="2" fontId="63" fillId="8" borderId="23" xfId="0" applyNumberFormat="1" applyFont="1" applyFill="1" applyBorder="1" applyAlignment="1">
      <alignment horizontal="right"/>
    </xf>
    <xf numFmtId="0" fontId="62" fillId="8" borderId="23" xfId="0" applyFont="1" applyFill="1" applyBorder="1"/>
    <xf numFmtId="0" fontId="62" fillId="8" borderId="23" xfId="0" quotePrefix="1" applyFont="1" applyFill="1" applyBorder="1" applyAlignment="1">
      <alignment horizontal="left"/>
    </xf>
    <xf numFmtId="15" fontId="62" fillId="8" borderId="23" xfId="0" applyNumberFormat="1" applyFont="1" applyFill="1" applyBorder="1"/>
    <xf numFmtId="49" fontId="64" fillId="8" borderId="23" xfId="0" applyNumberFormat="1" applyFont="1" applyFill="1" applyBorder="1" applyAlignment="1">
      <alignment vertical="top"/>
    </xf>
    <xf numFmtId="0" fontId="65" fillId="8" borderId="23" xfId="0" quotePrefix="1" applyFont="1" applyFill="1" applyBorder="1" applyAlignment="1">
      <alignment horizontal="left" vertical="top" wrapText="1"/>
    </xf>
    <xf numFmtId="14" fontId="65" fillId="8" borderId="23" xfId="0" applyNumberFormat="1" applyFont="1" applyFill="1" applyBorder="1" applyAlignment="1">
      <alignment horizontal="left" vertical="top" wrapText="1"/>
    </xf>
    <xf numFmtId="167" fontId="64" fillId="8" borderId="23" xfId="6" applyNumberFormat="1" applyFont="1" applyFill="1" applyBorder="1" applyAlignment="1">
      <alignment vertical="top"/>
    </xf>
    <xf numFmtId="0" fontId="62" fillId="8" borderId="23" xfId="6" applyNumberFormat="1" applyFont="1" applyFill="1" applyBorder="1" applyAlignment="1">
      <alignment horizontal="right" vertical="center"/>
    </xf>
    <xf numFmtId="0" fontId="62" fillId="0" borderId="23" xfId="0" applyFont="1" applyBorder="1" applyAlignment="1">
      <alignment horizontal="center"/>
    </xf>
    <xf numFmtId="0" fontId="62" fillId="0" borderId="23" xfId="0" applyFont="1" applyBorder="1"/>
    <xf numFmtId="167" fontId="62" fillId="8" borderId="23" xfId="6" applyNumberFormat="1" applyFont="1" applyFill="1" applyBorder="1"/>
    <xf numFmtId="0" fontId="62" fillId="8" borderId="23" xfId="6" applyNumberFormat="1" applyFont="1" applyFill="1" applyBorder="1"/>
    <xf numFmtId="0" fontId="10" fillId="8" borderId="23" xfId="0" applyFont="1" applyFill="1" applyBorder="1" applyAlignment="1">
      <alignment horizontal="center" vertical="center"/>
    </xf>
    <xf numFmtId="0" fontId="10" fillId="0" borderId="0" xfId="0" applyFont="1" applyAlignment="1">
      <alignment horizontal="center" vertical="center"/>
    </xf>
    <xf numFmtId="9" fontId="10" fillId="0" borderId="0" xfId="2" applyFont="1" applyAlignment="1">
      <alignment horizontal="center" vertical="center"/>
    </xf>
    <xf numFmtId="164" fontId="17" fillId="0" borderId="0" xfId="1" applyNumberFormat="1" applyFont="1"/>
    <xf numFmtId="164" fontId="16" fillId="0" borderId="0" xfId="1" applyNumberFormat="1" applyFont="1" applyAlignment="1">
      <alignment horizontal="center" vertical="center"/>
    </xf>
    <xf numFmtId="0" fontId="5" fillId="8" borderId="23" xfId="0" applyFont="1" applyFill="1" applyBorder="1" applyAlignment="1">
      <alignment horizontal="left"/>
    </xf>
    <xf numFmtId="0" fontId="66" fillId="8" borderId="23" xfId="1" applyNumberFormat="1" applyFont="1" applyFill="1" applyBorder="1" applyAlignment="1"/>
    <xf numFmtId="0" fontId="59" fillId="40" borderId="23" xfId="0" applyFont="1" applyFill="1" applyBorder="1" applyAlignment="1">
      <alignment horizontal="center" vertical="center"/>
    </xf>
    <xf numFmtId="0" fontId="60" fillId="40" borderId="23" xfId="0" applyFont="1" applyFill="1" applyBorder="1" applyAlignment="1">
      <alignment horizontal="center" vertical="center"/>
    </xf>
    <xf numFmtId="14" fontId="59" fillId="40" borderId="23" xfId="0" applyNumberFormat="1" applyFont="1" applyFill="1" applyBorder="1" applyAlignment="1">
      <alignment horizontal="center" vertical="center"/>
    </xf>
    <xf numFmtId="164" fontId="59" fillId="40" borderId="23" xfId="1" applyNumberFormat="1" applyFont="1" applyFill="1" applyBorder="1" applyAlignment="1">
      <alignment horizontal="center" vertical="center"/>
    </xf>
    <xf numFmtId="0" fontId="2" fillId="0" borderId="24" xfId="14" applyFont="1" applyBorder="1" applyAlignment="1">
      <alignment horizontal="center"/>
    </xf>
    <xf numFmtId="0" fontId="2" fillId="0" borderId="25" xfId="14" applyFont="1" applyBorder="1" applyAlignment="1">
      <alignment horizontal="center"/>
    </xf>
    <xf numFmtId="0" fontId="1" fillId="0" borderId="25" xfId="14" applyBorder="1" applyAlignment="1">
      <alignment horizontal="center"/>
    </xf>
    <xf numFmtId="0" fontId="1" fillId="0" borderId="25" xfId="14" applyBorder="1"/>
    <xf numFmtId="164" fontId="0" fillId="0" borderId="25" xfId="15" applyNumberFormat="1" applyFont="1" applyBorder="1"/>
    <xf numFmtId="0" fontId="1" fillId="0" borderId="26" xfId="14" applyBorder="1" applyAlignment="1">
      <alignment horizontal="center"/>
    </xf>
    <xf numFmtId="0" fontId="1" fillId="0" borderId="26" xfId="14" applyBorder="1"/>
    <xf numFmtId="0" fontId="1" fillId="0" borderId="0" xfId="14"/>
    <xf numFmtId="0" fontId="2" fillId="11" borderId="26" xfId="14" applyFont="1" applyFill="1" applyBorder="1" applyAlignment="1">
      <alignment horizontal="center"/>
    </xf>
    <xf numFmtId="0" fontId="2" fillId="11" borderId="26" xfId="14" applyFont="1" applyFill="1" applyBorder="1"/>
    <xf numFmtId="0" fontId="0" fillId="0" borderId="0" xfId="0" pivotButton="1"/>
    <xf numFmtId="0" fontId="60" fillId="40" borderId="23" xfId="0" applyFont="1" applyFill="1" applyBorder="1" applyAlignment="1">
      <alignment vertical="center" wrapText="1"/>
    </xf>
    <xf numFmtId="164" fontId="60" fillId="40" borderId="23" xfId="1" applyNumberFormat="1" applyFont="1" applyFill="1" applyBorder="1" applyAlignment="1">
      <alignment vertical="center" wrapText="1"/>
    </xf>
    <xf numFmtId="164" fontId="60" fillId="40" borderId="23" xfId="1" applyNumberFormat="1" applyFont="1" applyFill="1" applyBorder="1" applyAlignment="1">
      <alignment horizontal="center" vertical="center" wrapText="1"/>
    </xf>
    <xf numFmtId="0" fontId="67" fillId="40" borderId="23" xfId="0" applyFont="1" applyFill="1" applyBorder="1" applyAlignment="1">
      <alignment vertical="center" wrapText="1"/>
    </xf>
    <xf numFmtId="0" fontId="10" fillId="0" borderId="23" xfId="0" applyFont="1" applyBorder="1" applyAlignment="1">
      <alignment horizontal="center"/>
    </xf>
    <xf numFmtId="14" fontId="10" fillId="0" borderId="23" xfId="0" applyNumberFormat="1" applyFont="1" applyBorder="1"/>
    <xf numFmtId="0" fontId="14" fillId="0" borderId="23" xfId="0" applyFont="1" applyBorder="1" applyAlignment="1">
      <alignment horizontal="center"/>
    </xf>
    <xf numFmtId="164" fontId="10" fillId="0" borderId="23" xfId="1" applyNumberFormat="1" applyFont="1" applyBorder="1" applyAlignment="1"/>
    <xf numFmtId="0" fontId="14" fillId="0" borderId="23" xfId="0" applyFont="1" applyBorder="1" applyAlignment="1">
      <alignment horizontal="left"/>
    </xf>
    <xf numFmtId="0" fontId="14" fillId="0" borderId="23" xfId="0" applyFont="1" applyBorder="1" applyAlignment="1">
      <alignment horizontal="right"/>
    </xf>
    <xf numFmtId="0" fontId="14" fillId="0" borderId="23" xfId="0" applyFont="1" applyBorder="1"/>
    <xf numFmtId="164" fontId="5" fillId="0" borderId="23" xfId="1" applyNumberFormat="1" applyFont="1" applyBorder="1"/>
    <xf numFmtId="164" fontId="5" fillId="0" borderId="23" xfId="0" applyNumberFormat="1" applyFont="1" applyBorder="1"/>
    <xf numFmtId="0" fontId="69" fillId="0" borderId="23" xfId="0" applyFont="1" applyBorder="1" applyAlignment="1">
      <alignment wrapText="1"/>
    </xf>
    <xf numFmtId="164" fontId="5" fillId="0" borderId="23" xfId="1" applyNumberFormat="1" applyFont="1" applyBorder="1" applyAlignment="1"/>
    <xf numFmtId="0" fontId="70" fillId="0" borderId="23" xfId="0" applyFont="1" applyBorder="1" applyAlignment="1">
      <alignment horizontal="left"/>
    </xf>
    <xf numFmtId="0" fontId="70" fillId="0" borderId="23" xfId="0" applyFont="1" applyBorder="1" applyAlignment="1">
      <alignment horizontal="right"/>
    </xf>
    <xf numFmtId="0" fontId="70" fillId="0" borderId="23" xfId="0" applyFont="1" applyBorder="1"/>
    <xf numFmtId="0" fontId="69" fillId="0" borderId="23" xfId="0" applyFont="1" applyBorder="1" applyAlignment="1">
      <alignment horizontal="left"/>
    </xf>
    <xf numFmtId="1" fontId="5" fillId="0" borderId="23" xfId="0" applyNumberFormat="1" applyFont="1" applyBorder="1"/>
    <xf numFmtId="2" fontId="14" fillId="0" borderId="23" xfId="0" applyNumberFormat="1" applyFont="1" applyBorder="1" applyAlignment="1">
      <alignment horizontal="right"/>
    </xf>
    <xf numFmtId="0" fontId="14" fillId="8" borderId="23" xfId="0" applyFont="1" applyFill="1" applyBorder="1" applyAlignment="1">
      <alignment horizontal="left"/>
    </xf>
    <xf numFmtId="164" fontId="10" fillId="8" borderId="23" xfId="0" applyNumberFormat="1" applyFont="1" applyFill="1" applyBorder="1"/>
    <xf numFmtId="0" fontId="68" fillId="0" borderId="23" xfId="0" applyFont="1" applyBorder="1" applyAlignment="1">
      <alignment horizontal="left"/>
    </xf>
    <xf numFmtId="164" fontId="68" fillId="0" borderId="23" xfId="1" applyNumberFormat="1" applyFont="1" applyBorder="1" applyAlignment="1">
      <alignment horizontal="right"/>
    </xf>
    <xf numFmtId="0" fontId="27" fillId="10" borderId="23" xfId="0" applyFont="1" applyFill="1" applyBorder="1" applyAlignment="1">
      <alignment vertical="center"/>
    </xf>
    <xf numFmtId="0" fontId="10" fillId="0" borderId="23" xfId="0" applyFont="1" applyBorder="1" applyAlignment="1">
      <alignment horizontal="left" vertical="center"/>
    </xf>
    <xf numFmtId="0" fontId="12" fillId="0" borderId="2" xfId="0" applyFont="1" applyBorder="1" applyAlignment="1">
      <alignment vertical="center"/>
    </xf>
    <xf numFmtId="0" fontId="10" fillId="0" borderId="0" xfId="0" applyFont="1" applyAlignment="1">
      <alignment vertical="center"/>
    </xf>
    <xf numFmtId="165" fontId="11" fillId="6" borderId="23" xfId="4" applyFont="1" applyFill="1" applyBorder="1" applyAlignment="1">
      <alignment horizontal="center" vertical="center"/>
    </xf>
    <xf numFmtId="0" fontId="0" fillId="0" borderId="0" xfId="0" applyAlignment="1">
      <alignment horizontal="left"/>
    </xf>
    <xf numFmtId="0" fontId="0" fillId="0" borderId="23" xfId="0" pivotButton="1" applyBorder="1"/>
    <xf numFmtId="0" fontId="22" fillId="0" borderId="23" xfId="0" applyFont="1" applyBorder="1" applyAlignment="1">
      <alignment horizontal="left"/>
    </xf>
    <xf numFmtId="0" fontId="17" fillId="0" borderId="23" xfId="0" applyFont="1" applyBorder="1"/>
    <xf numFmtId="43" fontId="17" fillId="0" borderId="23" xfId="1" applyFont="1" applyBorder="1"/>
    <xf numFmtId="49" fontId="17" fillId="0" borderId="23" xfId="0" applyNumberFormat="1" applyFont="1" applyBorder="1" applyAlignment="1">
      <alignment vertical="top"/>
    </xf>
    <xf numFmtId="0" fontId="17" fillId="0" borderId="23" xfId="0" applyFont="1" applyBorder="1" applyAlignment="1">
      <alignment horizontal="center" vertical="top"/>
    </xf>
    <xf numFmtId="4" fontId="17" fillId="0" borderId="23" xfId="0" applyNumberFormat="1" applyFont="1" applyBorder="1"/>
    <xf numFmtId="0" fontId="17" fillId="0" borderId="23" xfId="0" applyFont="1" applyBorder="1" applyAlignment="1">
      <alignment horizontal="center"/>
    </xf>
    <xf numFmtId="14" fontId="11" fillId="2" borderId="23" xfId="3" applyNumberFormat="1" applyFont="1" applyFill="1" applyBorder="1" applyAlignment="1">
      <alignment horizontal="center" vertical="center"/>
    </xf>
    <xf numFmtId="0" fontId="11" fillId="2" borderId="23" xfId="3" applyFont="1" applyFill="1" applyBorder="1" applyAlignment="1">
      <alignment horizontal="center"/>
    </xf>
    <xf numFmtId="9" fontId="11" fillId="2" borderId="23" xfId="4" applyNumberFormat="1" applyFont="1" applyFill="1" applyBorder="1" applyAlignment="1">
      <alignment horizontal="center" vertical="center"/>
    </xf>
    <xf numFmtId="14" fontId="17" fillId="0" borderId="23" xfId="0" applyNumberFormat="1" applyFont="1" applyBorder="1" applyAlignment="1">
      <alignment horizontal="center"/>
    </xf>
    <xf numFmtId="43" fontId="71" fillId="0" borderId="23" xfId="1" applyFont="1" applyBorder="1" applyAlignment="1">
      <alignment horizontal="center"/>
    </xf>
    <xf numFmtId="43" fontId="17" fillId="0" borderId="23" xfId="1" applyFont="1" applyBorder="1" applyAlignment="1">
      <alignment horizontal="center"/>
    </xf>
    <xf numFmtId="167" fontId="23" fillId="0" borderId="23" xfId="1" quotePrefix="1" applyNumberFormat="1" applyFont="1" applyFill="1" applyBorder="1" applyAlignment="1">
      <alignment horizontal="center"/>
    </xf>
    <xf numFmtId="167" fontId="23" fillId="0" borderId="23" xfId="4" quotePrefix="1" applyNumberFormat="1" applyFont="1" applyFill="1" applyBorder="1"/>
    <xf numFmtId="3" fontId="17" fillId="0" borderId="23" xfId="0" applyNumberFormat="1" applyFont="1" applyBorder="1"/>
    <xf numFmtId="9" fontId="22" fillId="0" borderId="23" xfId="2" applyFont="1" applyFill="1" applyBorder="1" applyAlignment="1">
      <alignment horizontal="right"/>
    </xf>
    <xf numFmtId="14" fontId="17" fillId="0" borderId="4" xfId="3" applyNumberFormat="1" applyFont="1" applyBorder="1" applyAlignment="1">
      <alignment horizontal="left" vertical="center"/>
    </xf>
    <xf numFmtId="0" fontId="72" fillId="37" borderId="23" xfId="10" applyFont="1" applyFill="1" applyBorder="1" applyAlignment="1">
      <alignment horizontal="center" vertical="center" wrapText="1"/>
    </xf>
    <xf numFmtId="14" fontId="72" fillId="37" borderId="23" xfId="10" applyNumberFormat="1" applyFont="1" applyFill="1" applyBorder="1" applyAlignment="1">
      <alignment horizontal="center" vertical="center" wrapText="1"/>
    </xf>
    <xf numFmtId="14" fontId="72" fillId="37" borderId="23" xfId="10" applyNumberFormat="1" applyFont="1" applyFill="1" applyBorder="1" applyAlignment="1">
      <alignment horizontal="left" vertical="center" wrapText="1"/>
    </xf>
    <xf numFmtId="43" fontId="72" fillId="37" borderId="23" xfId="1" applyFont="1" applyFill="1" applyBorder="1" applyAlignment="1">
      <alignment horizontal="center" vertical="center" wrapText="1"/>
    </xf>
    <xf numFmtId="0" fontId="72" fillId="37" borderId="23" xfId="11" applyNumberFormat="1" applyFont="1" applyFill="1" applyBorder="1" applyAlignment="1">
      <alignment horizontal="center" vertical="center" wrapText="1"/>
    </xf>
    <xf numFmtId="14" fontId="72" fillId="37" borderId="23" xfId="11" applyNumberFormat="1" applyFont="1" applyFill="1" applyBorder="1" applyAlignment="1">
      <alignment horizontal="center" vertical="center" wrapText="1"/>
    </xf>
    <xf numFmtId="43" fontId="73" fillId="38" borderId="23" xfId="1" applyFont="1" applyFill="1" applyBorder="1" applyAlignment="1">
      <alignment horizontal="center" vertical="center" wrapText="1"/>
    </xf>
    <xf numFmtId="14" fontId="17" fillId="0" borderId="23" xfId="0" applyNumberFormat="1" applyFont="1" applyBorder="1"/>
    <xf numFmtId="43" fontId="17" fillId="0" borderId="23" xfId="0" applyNumberFormat="1" applyFont="1" applyBorder="1"/>
    <xf numFmtId="0" fontId="67" fillId="40" borderId="23" xfId="0" applyFont="1" applyFill="1" applyBorder="1" applyAlignment="1">
      <alignment horizontal="center" vertical="center" wrapText="1"/>
    </xf>
    <xf numFmtId="164" fontId="67" fillId="40" borderId="23" xfId="1" applyNumberFormat="1" applyFont="1" applyFill="1" applyBorder="1" applyAlignment="1">
      <alignment horizontal="center" vertical="center" wrapText="1"/>
    </xf>
    <xf numFmtId="0" fontId="74" fillId="0" borderId="23" xfId="0" applyFont="1" applyBorder="1" applyAlignment="1">
      <alignment horizontal="left"/>
    </xf>
    <xf numFmtId="2" fontId="74" fillId="0" borderId="23" xfId="0" applyNumberFormat="1" applyFont="1" applyBorder="1" applyAlignment="1">
      <alignment horizontal="right"/>
    </xf>
    <xf numFmtId="0" fontId="74" fillId="0" borderId="23" xfId="0" applyFont="1" applyBorder="1" applyAlignment="1">
      <alignment horizontal="center"/>
    </xf>
    <xf numFmtId="0" fontId="74" fillId="0" borderId="23" xfId="0" applyFont="1" applyBorder="1"/>
    <xf numFmtId="0" fontId="74" fillId="0" borderId="23" xfId="0" applyFont="1" applyBorder="1" applyAlignment="1">
      <alignment horizontal="right"/>
    </xf>
    <xf numFmtId="164" fontId="17" fillId="0" borderId="0" xfId="1" applyNumberFormat="1" applyFont="1" applyAlignment="1">
      <alignment horizontal="left"/>
    </xf>
    <xf numFmtId="164" fontId="10" fillId="0" borderId="23" xfId="1" applyNumberFormat="1" applyFont="1" applyBorder="1"/>
    <xf numFmtId="164" fontId="66" fillId="8" borderId="23" xfId="1" applyNumberFormat="1" applyFont="1" applyFill="1" applyBorder="1" applyAlignment="1"/>
    <xf numFmtId="164" fontId="10" fillId="0" borderId="23" xfId="1" applyNumberFormat="1" applyFont="1" applyBorder="1" applyAlignment="1">
      <alignment horizontal="center"/>
    </xf>
    <xf numFmtId="14" fontId="10" fillId="0" borderId="23" xfId="0" applyNumberFormat="1" applyFont="1" applyBorder="1" applyAlignment="1">
      <alignment horizontal="left"/>
    </xf>
    <xf numFmtId="49" fontId="76" fillId="2" borderId="0" xfId="0" applyNumberFormat="1" applyFont="1" applyFill="1" applyAlignment="1">
      <alignment horizontal="left" vertical="center" readingOrder="1"/>
    </xf>
    <xf numFmtId="49" fontId="77" fillId="2" borderId="0" xfId="0" applyNumberFormat="1" applyFont="1" applyFill="1" applyAlignment="1">
      <alignment horizontal="left" vertical="center" readingOrder="1"/>
    </xf>
    <xf numFmtId="49" fontId="78" fillId="2" borderId="0" xfId="0" applyNumberFormat="1" applyFont="1" applyFill="1" applyAlignment="1">
      <alignment horizontal="left" vertical="center" readingOrder="1"/>
    </xf>
    <xf numFmtId="0" fontId="80" fillId="42" borderId="0" xfId="0" applyFont="1" applyFill="1" applyAlignment="1">
      <alignment vertical="center" readingOrder="1"/>
    </xf>
    <xf numFmtId="0" fontId="80" fillId="42" borderId="27" xfId="0" applyFont="1" applyFill="1" applyBorder="1" applyAlignment="1">
      <alignment horizontal="center" vertical="center" readingOrder="1"/>
    </xf>
    <xf numFmtId="0" fontId="82" fillId="0" borderId="26" xfId="0" applyFont="1" applyBorder="1" applyProtection="1">
      <protection locked="0"/>
    </xf>
    <xf numFmtId="49" fontId="80" fillId="42" borderId="0" xfId="0" applyNumberFormat="1" applyFont="1" applyFill="1" applyAlignment="1">
      <alignment vertical="center" readingOrder="1"/>
    </xf>
    <xf numFmtId="0" fontId="84" fillId="42" borderId="0" xfId="0" applyFont="1" applyFill="1" applyAlignment="1">
      <alignment vertical="center" readingOrder="1"/>
    </xf>
    <xf numFmtId="49" fontId="84" fillId="42" borderId="0" xfId="0" applyNumberFormat="1" applyFont="1" applyFill="1" applyAlignment="1">
      <alignment vertical="center" readingOrder="1"/>
    </xf>
    <xf numFmtId="49" fontId="10" fillId="0" borderId="26" xfId="0" applyNumberFormat="1" applyFont="1" applyBorder="1" applyAlignment="1" applyProtection="1">
      <alignment horizontal="center" vertical="center"/>
      <protection locked="0"/>
    </xf>
    <xf numFmtId="0" fontId="75" fillId="0" borderId="0" xfId="0" applyFont="1" applyAlignment="1">
      <alignment wrapText="1"/>
    </xf>
    <xf numFmtId="0" fontId="89" fillId="0" borderId="0" xfId="0" applyFont="1"/>
    <xf numFmtId="49" fontId="10" fillId="0" borderId="0" xfId="0" applyNumberFormat="1" applyFont="1"/>
    <xf numFmtId="0" fontId="87" fillId="0" borderId="0" xfId="0" applyFont="1"/>
    <xf numFmtId="0" fontId="90" fillId="0" borderId="0" xfId="0" applyFont="1" applyAlignment="1">
      <alignment readingOrder="1"/>
    </xf>
    <xf numFmtId="49" fontId="90" fillId="0" borderId="0" xfId="0" applyNumberFormat="1" applyFont="1" applyAlignment="1">
      <alignment readingOrder="1"/>
    </xf>
    <xf numFmtId="0" fontId="84" fillId="0" borderId="39" xfId="0" applyFont="1" applyBorder="1" applyAlignment="1">
      <alignment horizontal="center" vertical="center" wrapText="1"/>
    </xf>
    <xf numFmtId="49" fontId="92" fillId="0" borderId="39" xfId="0" applyNumberFormat="1" applyFont="1" applyBorder="1" applyAlignment="1">
      <alignment horizontal="center" vertical="center" wrapText="1"/>
    </xf>
    <xf numFmtId="49" fontId="84" fillId="0" borderId="39" xfId="0" applyNumberFormat="1" applyFont="1" applyBorder="1" applyAlignment="1">
      <alignment horizontal="center" vertical="center" wrapText="1"/>
    </xf>
    <xf numFmtId="0" fontId="14" fillId="43" borderId="4" xfId="0" applyFont="1" applyFill="1" applyBorder="1" applyAlignment="1">
      <alignment horizontal="center" vertical="center" wrapText="1"/>
    </xf>
    <xf numFmtId="0" fontId="94" fillId="43" borderId="4" xfId="0" applyFont="1" applyFill="1" applyBorder="1" applyAlignment="1">
      <alignment horizontal="center" vertical="center" wrapText="1"/>
    </xf>
    <xf numFmtId="49" fontId="10" fillId="0" borderId="23" xfId="0" applyNumberFormat="1" applyFont="1" applyBorder="1" applyAlignment="1" applyProtection="1">
      <alignment horizontal="center" vertical="center"/>
      <protection locked="0"/>
    </xf>
    <xf numFmtId="49" fontId="17" fillId="0" borderId="23" xfId="0" applyNumberFormat="1" applyFont="1" applyBorder="1" applyAlignment="1">
      <alignment horizontal="center" vertical="top"/>
    </xf>
    <xf numFmtId="0" fontId="10" fillId="0" borderId="23" xfId="0" applyFont="1" applyBorder="1" applyAlignment="1" applyProtection="1">
      <alignment horizontal="center" vertical="center"/>
      <protection locked="0"/>
    </xf>
    <xf numFmtId="14" fontId="10" fillId="8" borderId="23" xfId="0" applyNumberFormat="1" applyFont="1" applyFill="1" applyBorder="1" applyAlignment="1">
      <alignment horizontal="left"/>
    </xf>
    <xf numFmtId="164" fontId="10" fillId="0" borderId="23" xfId="1" applyNumberFormat="1" applyFont="1" applyFill="1" applyBorder="1" applyAlignment="1">
      <alignment horizontal="center" vertical="center"/>
    </xf>
    <xf numFmtId="43" fontId="3" fillId="8" borderId="23" xfId="1" applyFont="1" applyFill="1" applyBorder="1"/>
    <xf numFmtId="1" fontId="10" fillId="0" borderId="23" xfId="0" applyNumberFormat="1" applyFont="1" applyBorder="1" applyAlignment="1" applyProtection="1">
      <alignment horizontal="center" vertical="center"/>
      <protection locked="0"/>
    </xf>
    <xf numFmtId="164" fontId="10" fillId="0" borderId="23" xfId="1" applyNumberFormat="1" applyFont="1" applyBorder="1" applyAlignment="1">
      <alignment horizontal="center" vertical="center"/>
    </xf>
    <xf numFmtId="49" fontId="75" fillId="0" borderId="23" xfId="0" applyNumberFormat="1" applyFont="1" applyBorder="1" applyAlignment="1" applyProtection="1">
      <alignment horizontal="center" vertical="center"/>
      <protection locked="0"/>
    </xf>
    <xf numFmtId="43" fontId="10" fillId="0" borderId="23" xfId="1" applyFont="1" applyFill="1" applyBorder="1" applyAlignment="1">
      <alignment vertical="center"/>
    </xf>
    <xf numFmtId="0" fontId="51" fillId="0" borderId="23" xfId="0" applyFont="1" applyBorder="1"/>
    <xf numFmtId="0" fontId="51" fillId="44" borderId="23" xfId="0" applyFont="1" applyFill="1" applyBorder="1" applyAlignment="1">
      <alignment horizontal="left"/>
    </xf>
    <xf numFmtId="164" fontId="51" fillId="44" borderId="23" xfId="0" applyNumberFormat="1" applyFont="1" applyFill="1" applyBorder="1" applyAlignment="1">
      <alignment horizontal="left"/>
    </xf>
    <xf numFmtId="0" fontId="51" fillId="45" borderId="23" xfId="0" applyFont="1" applyFill="1" applyBorder="1"/>
    <xf numFmtId="164" fontId="51" fillId="45" borderId="23" xfId="0" applyNumberFormat="1" applyFont="1" applyFill="1" applyBorder="1"/>
    <xf numFmtId="0" fontId="96" fillId="0" borderId="0" xfId="0" applyFont="1"/>
    <xf numFmtId="14" fontId="0" fillId="0" borderId="0" xfId="0" applyNumberFormat="1"/>
    <xf numFmtId="1" fontId="0" fillId="0" borderId="0" xfId="0" applyNumberFormat="1"/>
    <xf numFmtId="1" fontId="53" fillId="0" borderId="0" xfId="1" applyNumberFormat="1" applyFont="1"/>
    <xf numFmtId="0" fontId="48" fillId="46" borderId="42" xfId="0" applyFont="1" applyFill="1" applyBorder="1" applyAlignment="1">
      <alignment horizontal="center" vertical="center" wrapText="1"/>
    </xf>
    <xf numFmtId="0" fontId="48" fillId="46" borderId="23" xfId="0" applyFont="1" applyFill="1" applyBorder="1" applyAlignment="1">
      <alignment horizontal="center" vertical="center" wrapText="1"/>
    </xf>
    <xf numFmtId="14" fontId="48" fillId="46" borderId="23" xfId="0" applyNumberFormat="1" applyFont="1" applyFill="1" applyBorder="1" applyAlignment="1">
      <alignment horizontal="center" vertical="center" wrapText="1"/>
    </xf>
    <xf numFmtId="0" fontId="98" fillId="46" borderId="23" xfId="0" applyFont="1" applyFill="1" applyBorder="1" applyAlignment="1">
      <alignment horizontal="center" vertical="center" wrapText="1"/>
    </xf>
    <xf numFmtId="1" fontId="98" fillId="46" borderId="23" xfId="0" applyNumberFormat="1" applyFont="1" applyFill="1" applyBorder="1" applyAlignment="1">
      <alignment horizontal="center" vertical="center" wrapText="1"/>
    </xf>
    <xf numFmtId="164" fontId="0" fillId="0" borderId="23" xfId="1" applyNumberFormat="1" applyFont="1" applyBorder="1"/>
    <xf numFmtId="17" fontId="5" fillId="0" borderId="0" xfId="0" applyNumberFormat="1" applyFont="1" applyAlignment="1">
      <alignment horizontal="left"/>
    </xf>
    <xf numFmtId="0" fontId="2" fillId="0" borderId="23" xfId="0" applyFont="1" applyBorder="1"/>
    <xf numFmtId="164" fontId="2" fillId="0" borderId="23" xfId="1" applyNumberFormat="1" applyFont="1" applyBorder="1"/>
    <xf numFmtId="0" fontId="97" fillId="0" borderId="23" xfId="0" applyFont="1" applyBorder="1"/>
    <xf numFmtId="164" fontId="97" fillId="0" borderId="23" xfId="1" applyNumberFormat="1" applyFont="1" applyBorder="1"/>
    <xf numFmtId="1" fontId="97" fillId="0" borderId="0" xfId="0" applyNumberFormat="1" applyFont="1"/>
    <xf numFmtId="0" fontId="100" fillId="0" borderId="23" xfId="0" applyFont="1" applyBorder="1"/>
    <xf numFmtId="0" fontId="99" fillId="0" borderId="0" xfId="1431"/>
    <xf numFmtId="0" fontId="51" fillId="0" borderId="0" xfId="0" applyFont="1"/>
    <xf numFmtId="169" fontId="10" fillId="8" borderId="23" xfId="0" applyNumberFormat="1" applyFont="1" applyFill="1" applyBorder="1"/>
    <xf numFmtId="164" fontId="0" fillId="41" borderId="23" xfId="1" applyNumberFormat="1" applyFont="1" applyFill="1" applyBorder="1"/>
    <xf numFmtId="164" fontId="0" fillId="8" borderId="23" xfId="1" applyNumberFormat="1" applyFont="1" applyFill="1" applyBorder="1"/>
    <xf numFmtId="164" fontId="62" fillId="8" borderId="23" xfId="1" applyNumberFormat="1" applyFont="1" applyFill="1" applyBorder="1" applyAlignment="1">
      <alignment horizontal="right" vertical="center"/>
    </xf>
    <xf numFmtId="164" fontId="63" fillId="8" borderId="23" xfId="1" applyNumberFormat="1" applyFont="1" applyFill="1" applyBorder="1" applyAlignment="1">
      <alignment horizontal="right"/>
    </xf>
    <xf numFmtId="164" fontId="10" fillId="8" borderId="23" xfId="1" applyNumberFormat="1" applyFont="1" applyFill="1" applyBorder="1"/>
    <xf numFmtId="164" fontId="62" fillId="8" borderId="23" xfId="1" applyNumberFormat="1" applyFont="1" applyFill="1" applyBorder="1"/>
    <xf numFmtId="0" fontId="4" fillId="0" borderId="23" xfId="0" applyFont="1" applyBorder="1" applyAlignment="1">
      <alignment vertical="center"/>
    </xf>
    <xf numFmtId="164" fontId="3" fillId="0" borderId="23" xfId="1" applyNumberFormat="1" applyFont="1" applyBorder="1"/>
    <xf numFmtId="164" fontId="3" fillId="8" borderId="23" xfId="1" applyNumberFormat="1" applyFont="1" applyFill="1" applyBorder="1"/>
    <xf numFmtId="43" fontId="10" fillId="0" borderId="0" xfId="1" applyFont="1" applyAlignment="1">
      <alignment horizontal="center" vertical="center"/>
    </xf>
    <xf numFmtId="43" fontId="3" fillId="0" borderId="0" xfId="1" applyFont="1"/>
    <xf numFmtId="43" fontId="4" fillId="2" borderId="23" xfId="1" applyFont="1" applyFill="1" applyBorder="1" applyAlignment="1">
      <alignment horizontal="center" vertical="center"/>
    </xf>
    <xf numFmtId="43" fontId="0" fillId="0" borderId="0" xfId="1" applyFont="1"/>
    <xf numFmtId="43" fontId="10" fillId="0" borderId="23" xfId="1" applyFont="1" applyBorder="1"/>
    <xf numFmtId="43" fontId="10" fillId="0" borderId="23" xfId="0" applyNumberFormat="1" applyFont="1" applyBorder="1"/>
    <xf numFmtId="164" fontId="2" fillId="0" borderId="24" xfId="14" applyNumberFormat="1" applyFont="1" applyBorder="1" applyAlignment="1">
      <alignment horizontal="center"/>
    </xf>
    <xf numFmtId="164" fontId="2" fillId="0" borderId="25" xfId="14" applyNumberFormat="1" applyFont="1" applyBorder="1" applyAlignment="1">
      <alignment horizontal="center"/>
    </xf>
    <xf numFmtId="164" fontId="0" fillId="0" borderId="25" xfId="15" applyNumberFormat="1" applyFont="1" applyFill="1" applyBorder="1"/>
    <xf numFmtId="164" fontId="0" fillId="0" borderId="25" xfId="16" applyNumberFormat="1" applyFont="1" applyBorder="1"/>
    <xf numFmtId="164" fontId="0" fillId="0" borderId="26" xfId="15" applyNumberFormat="1" applyFont="1" applyFill="1" applyBorder="1"/>
    <xf numFmtId="164" fontId="1" fillId="0" borderId="0" xfId="14" applyNumberFormat="1"/>
    <xf numFmtId="164" fontId="2" fillId="11" borderId="26" xfId="15" applyNumberFormat="1" applyFont="1" applyFill="1" applyBorder="1"/>
    <xf numFmtId="0" fontId="4" fillId="2" borderId="40" xfId="0" applyFont="1" applyFill="1" applyBorder="1" applyAlignment="1">
      <alignment horizontal="center"/>
    </xf>
    <xf numFmtId="0" fontId="4" fillId="2" borderId="0" xfId="0" applyFont="1" applyFill="1" applyAlignment="1">
      <alignment horizontal="center"/>
    </xf>
    <xf numFmtId="164" fontId="14" fillId="0" borderId="2" xfId="1" applyNumberFormat="1" applyFont="1" applyFill="1" applyBorder="1" applyAlignment="1">
      <alignment horizontal="right" vertical="center"/>
    </xf>
    <xf numFmtId="164" fontId="14" fillId="0" borderId="3" xfId="1" applyNumberFormat="1" applyFont="1" applyFill="1" applyBorder="1" applyAlignment="1">
      <alignment horizontal="right" vertical="center"/>
    </xf>
    <xf numFmtId="164" fontId="14" fillId="0" borderId="4" xfId="1" applyNumberFormat="1" applyFont="1" applyFill="1" applyBorder="1" applyAlignment="1">
      <alignment horizontal="right" vertical="center"/>
    </xf>
    <xf numFmtId="164" fontId="10" fillId="0" borderId="2" xfId="1" applyNumberFormat="1" applyFont="1" applyBorder="1" applyAlignment="1">
      <alignment horizontal="right" vertical="center"/>
    </xf>
    <xf numFmtId="164" fontId="10" fillId="0" borderId="3" xfId="1" applyNumberFormat="1" applyFont="1" applyBorder="1" applyAlignment="1">
      <alignment horizontal="right" vertical="center"/>
    </xf>
    <xf numFmtId="164" fontId="10" fillId="0" borderId="4" xfId="1" applyNumberFormat="1" applyFont="1" applyBorder="1" applyAlignment="1">
      <alignment horizontal="right" vertical="center"/>
    </xf>
    <xf numFmtId="0" fontId="2" fillId="0" borderId="1"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5" xfId="0" applyFont="1" applyBorder="1" applyAlignment="1">
      <alignment horizontal="center"/>
    </xf>
    <xf numFmtId="0" fontId="49" fillId="2" borderId="23" xfId="0" applyFont="1" applyFill="1" applyBorder="1" applyAlignment="1">
      <alignment horizontal="center"/>
    </xf>
    <xf numFmtId="0" fontId="49" fillId="12" borderId="20" xfId="0" applyFont="1" applyFill="1" applyBorder="1" applyAlignment="1">
      <alignment horizontal="center"/>
    </xf>
    <xf numFmtId="0" fontId="49" fillId="12" borderId="22" xfId="0" applyFont="1" applyFill="1" applyBorder="1" applyAlignment="1">
      <alignment horizontal="center"/>
    </xf>
    <xf numFmtId="0" fontId="49" fillId="12" borderId="21" xfId="0" applyFont="1" applyFill="1" applyBorder="1" applyAlignment="1">
      <alignment horizontal="center"/>
    </xf>
    <xf numFmtId="0" fontId="52" fillId="0" borderId="23" xfId="0" applyFont="1" applyBorder="1" applyAlignment="1">
      <alignment horizontal="center"/>
    </xf>
    <xf numFmtId="0" fontId="11" fillId="2" borderId="23" xfId="0" applyFont="1" applyFill="1" applyBorder="1" applyAlignment="1">
      <alignment horizontal="center" vertical="center"/>
    </xf>
    <xf numFmtId="0" fontId="49" fillId="2" borderId="23" xfId="0" applyFont="1" applyFill="1" applyBorder="1" applyAlignment="1">
      <alignment horizontal="center" vertical="center"/>
    </xf>
    <xf numFmtId="0" fontId="84" fillId="0" borderId="36" xfId="0" applyFont="1" applyBorder="1" applyAlignment="1">
      <alignment horizontal="center" vertical="center" wrapText="1"/>
    </xf>
    <xf numFmtId="0" fontId="84" fillId="0" borderId="37" xfId="0" applyFont="1" applyBorder="1" applyAlignment="1">
      <alignment horizontal="center" vertical="center" wrapText="1"/>
    </xf>
    <xf numFmtId="0" fontId="84" fillId="0" borderId="38" xfId="0" applyFont="1" applyBorder="1" applyAlignment="1">
      <alignment horizontal="center" vertical="center" wrapText="1"/>
    </xf>
    <xf numFmtId="0" fontId="91" fillId="0" borderId="35" xfId="0" applyFont="1" applyBorder="1" applyAlignment="1">
      <alignment horizontal="center" vertical="center" wrapText="1" readingOrder="1"/>
    </xf>
    <xf numFmtId="0" fontId="91" fillId="0" borderId="39" xfId="0" applyFont="1" applyBorder="1" applyAlignment="1">
      <alignment horizontal="center" vertical="center" wrapText="1" readingOrder="1"/>
    </xf>
    <xf numFmtId="49" fontId="90" fillId="0" borderId="34" xfId="0" applyNumberFormat="1" applyFont="1" applyBorder="1" applyAlignment="1">
      <alignment horizontal="left" vertical="top" wrapText="1" readingOrder="1"/>
    </xf>
    <xf numFmtId="49" fontId="90" fillId="0" borderId="34" xfId="0" applyNumberFormat="1" applyFont="1" applyBorder="1" applyAlignment="1">
      <alignment horizontal="left" vertical="top" readingOrder="1"/>
    </xf>
    <xf numFmtId="0" fontId="84" fillId="0" borderId="35" xfId="0" applyFont="1" applyBorder="1" applyAlignment="1">
      <alignment horizontal="center" vertical="center" wrapText="1"/>
    </xf>
    <xf numFmtId="0" fontId="92" fillId="0" borderId="39" xfId="0" applyFont="1" applyBorder="1" applyAlignment="1">
      <alignment horizontal="center" vertical="center" wrapText="1"/>
    </xf>
    <xf numFmtId="0" fontId="84" fillId="0" borderId="39" xfId="0" applyFont="1" applyBorder="1" applyAlignment="1">
      <alignment horizontal="center" vertical="center" wrapText="1"/>
    </xf>
    <xf numFmtId="0" fontId="85" fillId="0" borderId="30" xfId="0" applyFont="1" applyBorder="1" applyAlignment="1">
      <alignment horizontal="center" wrapText="1"/>
    </xf>
    <xf numFmtId="0" fontId="85" fillId="0" borderId="31" xfId="0" applyFont="1" applyBorder="1" applyAlignment="1">
      <alignment horizontal="center" wrapText="1"/>
    </xf>
    <xf numFmtId="0" fontId="85" fillId="0" borderId="32" xfId="0" applyFont="1" applyBorder="1" applyAlignment="1">
      <alignment horizontal="center"/>
    </xf>
    <xf numFmtId="0" fontId="87" fillId="0" borderId="31" xfId="0" applyFont="1" applyBorder="1" applyAlignment="1">
      <alignment horizontal="center" wrapText="1"/>
    </xf>
    <xf numFmtId="0" fontId="87" fillId="0" borderId="33" xfId="0" applyFont="1" applyBorder="1" applyAlignment="1">
      <alignment horizontal="center" wrapText="1"/>
    </xf>
    <xf numFmtId="9" fontId="79" fillId="0" borderId="0" xfId="2" applyFont="1" applyAlignment="1">
      <alignment horizontal="center" vertical="center" wrapText="1"/>
    </xf>
    <xf numFmtId="49" fontId="83" fillId="8" borderId="28" xfId="0" applyNumberFormat="1" applyFont="1" applyFill="1" applyBorder="1" applyAlignment="1">
      <alignment horizontal="center" vertical="center" readingOrder="1"/>
    </xf>
    <xf numFmtId="49" fontId="83" fillId="8" borderId="29" xfId="0" applyNumberFormat="1" applyFont="1" applyFill="1" applyBorder="1" applyAlignment="1">
      <alignment horizontal="center" vertical="center" readingOrder="1"/>
    </xf>
    <xf numFmtId="0" fontId="88" fillId="0" borderId="0" xfId="0" applyFont="1" applyAlignment="1">
      <alignment horizontal="center" wrapText="1"/>
    </xf>
    <xf numFmtId="0" fontId="11" fillId="12" borderId="20" xfId="0" applyFont="1" applyFill="1" applyBorder="1" applyAlignment="1">
      <alignment horizontal="center"/>
    </xf>
    <xf numFmtId="0" fontId="11" fillId="12" borderId="22" xfId="0" applyFont="1" applyFill="1" applyBorder="1" applyAlignment="1">
      <alignment horizontal="center"/>
    </xf>
    <xf numFmtId="0" fontId="11" fillId="12" borderId="21" xfId="0" applyFont="1" applyFill="1" applyBorder="1" applyAlignment="1">
      <alignment horizontal="center"/>
    </xf>
    <xf numFmtId="0" fontId="11" fillId="9" borderId="8" xfId="0" applyFont="1" applyFill="1" applyBorder="1" applyAlignment="1">
      <alignment horizontal="center"/>
    </xf>
    <xf numFmtId="0" fontId="11" fillId="9" borderId="10" xfId="0" applyFont="1" applyFill="1" applyBorder="1" applyAlignment="1">
      <alignment horizontal="center"/>
    </xf>
    <xf numFmtId="0" fontId="11" fillId="2" borderId="6" xfId="0" applyFont="1" applyFill="1" applyBorder="1" applyAlignment="1">
      <alignment horizontal="center"/>
    </xf>
    <xf numFmtId="0" fontId="11" fillId="2" borderId="7" xfId="0" applyFont="1" applyFill="1" applyBorder="1" applyAlignment="1">
      <alignment horizontal="center"/>
    </xf>
    <xf numFmtId="0" fontId="11" fillId="2" borderId="5" xfId="0" applyFont="1" applyFill="1" applyBorder="1" applyAlignment="1">
      <alignment horizontal="center"/>
    </xf>
    <xf numFmtId="0" fontId="11" fillId="2" borderId="20" xfId="0" applyFont="1" applyFill="1" applyBorder="1" applyAlignment="1">
      <alignment horizontal="center"/>
    </xf>
    <xf numFmtId="0" fontId="11" fillId="2" borderId="22" xfId="0" applyFont="1" applyFill="1" applyBorder="1" applyAlignment="1">
      <alignment horizontal="center"/>
    </xf>
    <xf numFmtId="0" fontId="11" fillId="2" borderId="21" xfId="0" applyFont="1" applyFill="1" applyBorder="1" applyAlignment="1">
      <alignment horizontal="center"/>
    </xf>
    <xf numFmtId="0" fontId="48" fillId="46" borderId="2" xfId="0" applyFont="1" applyFill="1" applyBorder="1" applyAlignment="1">
      <alignment horizontal="center" vertical="center" wrapText="1"/>
    </xf>
    <xf numFmtId="0" fontId="48" fillId="46" borderId="4" xfId="0" applyFont="1" applyFill="1" applyBorder="1" applyAlignment="1">
      <alignment horizontal="center" vertical="center" wrapText="1"/>
    </xf>
    <xf numFmtId="0" fontId="48" fillId="46" borderId="43" xfId="0" applyFont="1" applyFill="1" applyBorder="1" applyAlignment="1">
      <alignment horizontal="center" vertical="center" wrapText="1"/>
    </xf>
    <xf numFmtId="0" fontId="48" fillId="46" borderId="45" xfId="0" applyFont="1" applyFill="1" applyBorder="1" applyAlignment="1">
      <alignment horizontal="center" vertical="center" wrapText="1"/>
    </xf>
    <xf numFmtId="1" fontId="48" fillId="46" borderId="42" xfId="0" applyNumberFormat="1" applyFont="1" applyFill="1" applyBorder="1" applyAlignment="1">
      <alignment horizontal="center" vertical="center" wrapText="1"/>
    </xf>
    <xf numFmtId="1" fontId="48" fillId="46" borderId="23" xfId="0" applyNumberFormat="1" applyFont="1" applyFill="1" applyBorder="1" applyAlignment="1">
      <alignment horizontal="center" vertical="center" wrapText="1"/>
    </xf>
    <xf numFmtId="0" fontId="48" fillId="46" borderId="42" xfId="0" applyFont="1" applyFill="1" applyBorder="1" applyAlignment="1">
      <alignment horizontal="center" vertical="center" wrapText="1"/>
    </xf>
    <xf numFmtId="0" fontId="48" fillId="46" borderId="23" xfId="0" applyFont="1" applyFill="1" applyBorder="1" applyAlignment="1">
      <alignment horizontal="center" vertical="center" wrapText="1"/>
    </xf>
    <xf numFmtId="0" fontId="48" fillId="46" borderId="41" xfId="0" applyFont="1" applyFill="1" applyBorder="1" applyAlignment="1">
      <alignment horizontal="center" vertical="center" wrapText="1"/>
    </xf>
    <xf numFmtId="0" fontId="48" fillId="46" borderId="44" xfId="0" applyFont="1" applyFill="1" applyBorder="1" applyAlignment="1">
      <alignment horizontal="center" vertical="center" wrapText="1"/>
    </xf>
  </cellXfs>
  <cellStyles count="1432">
    <cellStyle name="20% — акцент1" xfId="31" xr:uid="{B49FC8C2-8A84-41D0-A218-5876D7A94C20}"/>
    <cellStyle name="20% — акцент2" xfId="32" xr:uid="{08BF28D1-12C6-4BF4-A3AE-98C7C321E4B1}"/>
    <cellStyle name="20% — акцент3" xfId="33" xr:uid="{1770751C-AD7A-4EF6-9D59-9F0A6875635C}"/>
    <cellStyle name="20% — акцент4" xfId="34" xr:uid="{CFC73323-BF83-49C1-B73A-016EA21916BB}"/>
    <cellStyle name="20% — акцент5" xfId="35" xr:uid="{743229EE-D880-44BE-AEFB-C42578ACC4E5}"/>
    <cellStyle name="20% — акцент6" xfId="36" xr:uid="{711C01D9-8399-4D8D-A607-4BD21FFC2943}"/>
    <cellStyle name="40% — акцент1" xfId="37" xr:uid="{99A08143-FEB6-4611-A4D3-A94CDF4D19BD}"/>
    <cellStyle name="40% — акцент2" xfId="38" xr:uid="{053E6FC9-A7BE-47B1-A78E-3B48BF591C8F}"/>
    <cellStyle name="40% — акцент3" xfId="39" xr:uid="{98931693-AA45-4877-8781-5A189D5B4813}"/>
    <cellStyle name="40% — акцент4" xfId="40" xr:uid="{FAA334CA-F515-4152-96B9-E325A5CCE77B}"/>
    <cellStyle name="40% — акцент5" xfId="41" xr:uid="{F46617D0-CC53-4FE9-8CB8-B04BBF8E93BA}"/>
    <cellStyle name="40% — акцент6" xfId="42" xr:uid="{152989FA-0C1F-47CF-B259-8F2C6A47027C}"/>
    <cellStyle name="60% — акцент1" xfId="43" xr:uid="{6FE7D7A5-085D-459A-A322-7E4696325E52}"/>
    <cellStyle name="60% — акцент2" xfId="44" xr:uid="{6F65D2E3-E686-4414-B9AB-87F1124420AD}"/>
    <cellStyle name="60% — акцент3" xfId="45" xr:uid="{02A1D18C-9FEA-49A6-83C7-303D95D62BF8}"/>
    <cellStyle name="60% — акцент4" xfId="46" xr:uid="{EBE5FA3C-914A-4E5F-BCB4-ABD2C5CCB6A9}"/>
    <cellStyle name="60% — акцент5" xfId="47" xr:uid="{6D2BB32F-65DF-4A55-BE4C-ECD795F4E8EB}"/>
    <cellStyle name="60% — акцент6" xfId="48" xr:uid="{F88267C6-3F68-4ACE-B1C4-8A18CB4EEAA9}"/>
    <cellStyle name="Comma" xfId="1" builtinId="3"/>
    <cellStyle name="Comma 11" xfId="15" xr:uid="{572E12F0-437F-46B2-84BC-DF65301310D1}"/>
    <cellStyle name="Comma 2" xfId="6" xr:uid="{5507DF1B-0DCE-4E57-AF64-457BA8789D37}"/>
    <cellStyle name="Comma 2 10" xfId="292" xr:uid="{CC6E7CCA-FA2B-42D9-89BB-38F5750C1FC5}"/>
    <cellStyle name="Comma 2 10 2" xfId="616" xr:uid="{22C4F98C-C9AE-4546-9E6C-A905D0D64464}"/>
    <cellStyle name="Comma 2 10 2 2" xfId="1295" xr:uid="{34C00026-A1BF-4179-ADA8-39C6AC6B98CA}"/>
    <cellStyle name="Comma 2 10 3" xfId="971" xr:uid="{6EEF364F-0D52-48C0-9974-47DA20A7DE37}"/>
    <cellStyle name="Comma 2 11" xfId="400" xr:uid="{D30827B7-2E8B-4D40-961A-7B334F7CB007}"/>
    <cellStyle name="Comma 2 11 2" xfId="1079" xr:uid="{A1BEE3FD-BB82-4CB0-B070-9A65857FA488}"/>
    <cellStyle name="Comma 2 12" xfId="726" xr:uid="{1A4C3E92-7ECD-4723-958B-0A5A71B9381B}"/>
    <cellStyle name="Comma 2 12 2" xfId="1403" xr:uid="{DC76A153-88AC-4FC0-B700-CDE496BD21F7}"/>
    <cellStyle name="Comma 2 13" xfId="755" xr:uid="{F97D1846-FF8C-4B73-97B5-D94D239D9993}"/>
    <cellStyle name="Comma 2 14" xfId="20" xr:uid="{FBC23A5D-E2DE-407A-9037-83E5CDCA8F39}"/>
    <cellStyle name="Comma 2 2" xfId="4" xr:uid="{D42C644D-84BF-4CDF-9251-D2530E93AE04}"/>
    <cellStyle name="Comma 2 2 2" xfId="80" xr:uid="{48E40578-492C-40A5-8FBA-969809BB8BF3}"/>
    <cellStyle name="Comma 2 2 2 10" xfId="759" xr:uid="{4B485DA9-28DE-4DDD-AE98-D1DD7D54FFED}"/>
    <cellStyle name="Comma 2 2 2 2" xfId="89" xr:uid="{7532E0DB-1B2E-4077-A10B-40276BB08B64}"/>
    <cellStyle name="Comma 2 2 2 2 2" xfId="116" xr:uid="{784B9625-218C-4ED7-AFD7-BACC7245CC9A}"/>
    <cellStyle name="Comma 2 2 2 2 2 2" xfId="170" xr:uid="{8A96DE6A-5815-4D09-9A9E-D0F6D5ECA053}"/>
    <cellStyle name="Comma 2 2 2 2 2 2 2" xfId="278" xr:uid="{C370E90F-63F2-4781-BAFB-0ABA693FB5EC}"/>
    <cellStyle name="Comma 2 2 2 2 2 2 2 2" xfId="602" xr:uid="{E0AB41AC-6464-4B79-BBD2-AD9FEBA5FD93}"/>
    <cellStyle name="Comma 2 2 2 2 2 2 2 2 2" xfId="1281" xr:uid="{9D0BF85D-3CD1-406C-A128-D2FEFB48DBED}"/>
    <cellStyle name="Comma 2 2 2 2 2 2 2 3" xfId="957" xr:uid="{3776C49D-B3AC-4D76-B450-24385E4D7E2A}"/>
    <cellStyle name="Comma 2 2 2 2 2 2 3" xfId="386" xr:uid="{4E1917DF-BBF2-4F67-ACA5-4C014A3BE80B}"/>
    <cellStyle name="Comma 2 2 2 2 2 2 3 2" xfId="710" xr:uid="{E10AE947-5371-4A72-9A63-06AC28544AD2}"/>
    <cellStyle name="Comma 2 2 2 2 2 2 3 2 2" xfId="1389" xr:uid="{212F5165-A2B6-4BD7-AFA7-D7999E7E00E3}"/>
    <cellStyle name="Comma 2 2 2 2 2 2 3 3" xfId="1065" xr:uid="{B47DC81F-0B48-4251-AB73-84D4776D9AAA}"/>
    <cellStyle name="Comma 2 2 2 2 2 2 4" xfId="494" xr:uid="{C98BBED2-27AF-46D7-845A-5284BDAC03B5}"/>
    <cellStyle name="Comma 2 2 2 2 2 2 4 2" xfId="1173" xr:uid="{815E7075-2BAB-4E77-B55E-F14B77A3236B}"/>
    <cellStyle name="Comma 2 2 2 2 2 2 5" xfId="849" xr:uid="{13F151CD-3680-40C7-B19F-D991A7161779}"/>
    <cellStyle name="Comma 2 2 2 2 2 3" xfId="224" xr:uid="{DC03516B-E9EC-416D-977B-E2379F852D51}"/>
    <cellStyle name="Comma 2 2 2 2 2 3 2" xfId="548" xr:uid="{BBE54808-A359-4C21-A1ED-07B41E3DF952}"/>
    <cellStyle name="Comma 2 2 2 2 2 3 2 2" xfId="1227" xr:uid="{F96F4899-FA60-4FC6-A99C-974C214D3264}"/>
    <cellStyle name="Comma 2 2 2 2 2 3 3" xfId="903" xr:uid="{32711469-9C71-4CEA-AE24-0D8EF4676B93}"/>
    <cellStyle name="Comma 2 2 2 2 2 4" xfId="332" xr:uid="{BB7D2ECF-2128-45D8-8E01-7880CF52A7B3}"/>
    <cellStyle name="Comma 2 2 2 2 2 4 2" xfId="656" xr:uid="{7A059045-8B73-4014-814C-462209C61DB6}"/>
    <cellStyle name="Comma 2 2 2 2 2 4 2 2" xfId="1335" xr:uid="{CA95CDA5-5269-4F2D-9E5E-F660035A9437}"/>
    <cellStyle name="Comma 2 2 2 2 2 4 3" xfId="1011" xr:uid="{F5EEBB75-B7B1-4C3E-90C1-10BBAE8A8C9B}"/>
    <cellStyle name="Comma 2 2 2 2 2 5" xfId="440" xr:uid="{84A2FBCC-7905-4C9F-92DB-3721634257A5}"/>
    <cellStyle name="Comma 2 2 2 2 2 5 2" xfId="1119" xr:uid="{2FA99D29-E3DB-4131-89ED-9AC1F815EB51}"/>
    <cellStyle name="Comma 2 2 2 2 2 6" xfId="754" xr:uid="{302886E9-8BBF-4954-89A0-5FB1EDCEE9C0}"/>
    <cellStyle name="Comma 2 2 2 2 2 6 2" xfId="1430" xr:uid="{CB56A38E-C990-47A5-9292-34B5E3F9EF19}"/>
    <cellStyle name="Comma 2 2 2 2 2 7" xfId="795" xr:uid="{3E99287D-F066-4BFE-A95B-54EB3473F8B0}"/>
    <cellStyle name="Comma 2 2 2 2 3" xfId="143" xr:uid="{B2D0B1A8-40F8-417C-914C-43815257D5BB}"/>
    <cellStyle name="Comma 2 2 2 2 3 2" xfId="251" xr:uid="{BFE8CE8D-39B8-4CBE-AF2B-AFF5D82B9A6D}"/>
    <cellStyle name="Comma 2 2 2 2 3 2 2" xfId="575" xr:uid="{FDD9882B-788B-4B6A-A753-D163856275D6}"/>
    <cellStyle name="Comma 2 2 2 2 3 2 2 2" xfId="1254" xr:uid="{12F7F744-756F-49B0-9F86-A1BE023043A7}"/>
    <cellStyle name="Comma 2 2 2 2 3 2 3" xfId="930" xr:uid="{5FC06F29-8223-4F67-87B0-451EDCB6C2FD}"/>
    <cellStyle name="Comma 2 2 2 2 3 3" xfId="359" xr:uid="{989E1C74-3A70-4BE7-A6D2-23DD1F7BEA78}"/>
    <cellStyle name="Comma 2 2 2 2 3 3 2" xfId="683" xr:uid="{B4AFD269-1323-4D0C-AB22-C5D618740659}"/>
    <cellStyle name="Comma 2 2 2 2 3 3 2 2" xfId="1362" xr:uid="{5EA54710-680F-471A-85B0-AC5A14B5B687}"/>
    <cellStyle name="Comma 2 2 2 2 3 3 3" xfId="1038" xr:uid="{D6CADFD3-B9CC-41E1-A2C7-EFE06A698BBF}"/>
    <cellStyle name="Comma 2 2 2 2 3 4" xfId="467" xr:uid="{2214257A-2AB8-44D9-A421-B8CB824949E0}"/>
    <cellStyle name="Comma 2 2 2 2 3 4 2" xfId="1146" xr:uid="{0B0247BD-8F13-4E00-9725-1D087716AD63}"/>
    <cellStyle name="Comma 2 2 2 2 3 5" xfId="822" xr:uid="{187E1363-340C-4DA1-9E22-2E1568BF5C43}"/>
    <cellStyle name="Comma 2 2 2 2 4" xfId="197" xr:uid="{5192D8B2-0176-417F-B789-3390F4218361}"/>
    <cellStyle name="Comma 2 2 2 2 4 2" xfId="521" xr:uid="{6836DAB7-3CE0-4547-86E2-11A2970B0125}"/>
    <cellStyle name="Comma 2 2 2 2 4 2 2" xfId="1200" xr:uid="{D6291668-A7F0-4B2D-B20B-A1D419162F4E}"/>
    <cellStyle name="Comma 2 2 2 2 4 3" xfId="876" xr:uid="{C8429C9A-7482-4844-8EE8-D1704746F462}"/>
    <cellStyle name="Comma 2 2 2 2 5" xfId="305" xr:uid="{C0BAA4C0-D164-45CA-B8CC-E40FF7A73543}"/>
    <cellStyle name="Comma 2 2 2 2 5 2" xfId="629" xr:uid="{FC4CDEA1-AB14-4146-BEDC-E65326CFD5A9}"/>
    <cellStyle name="Comma 2 2 2 2 5 2 2" xfId="1308" xr:uid="{3CF26A0D-4EED-42DD-BFDA-3DD995A1F4D5}"/>
    <cellStyle name="Comma 2 2 2 2 5 3" xfId="984" xr:uid="{6E5B04CB-075E-43D7-A385-387EF74DE76E}"/>
    <cellStyle name="Comma 2 2 2 2 6" xfId="413" xr:uid="{0D32D2E5-24BB-4021-886E-C51F8A3FFCC7}"/>
    <cellStyle name="Comma 2 2 2 2 6 2" xfId="1092" xr:uid="{C9BEE60D-BBC6-4E41-A602-F645C423770B}"/>
    <cellStyle name="Comma 2 2 2 2 7" xfId="740" xr:uid="{B513AA23-C905-4B6E-B399-BD1F4F22D977}"/>
    <cellStyle name="Comma 2 2 2 2 7 2" xfId="1416" xr:uid="{E9C3A59D-B90A-4B42-AC96-B6A145AEDB21}"/>
    <cellStyle name="Comma 2 2 2 2 8" xfId="768" xr:uid="{EDED605E-D4D0-45EC-8CDF-21F67870EB20}"/>
    <cellStyle name="Comma 2 2 2 3" xfId="98" xr:uid="{DBC3CC37-64CB-4531-BBD0-3CB29F5C6956}"/>
    <cellStyle name="Comma 2 2 2 3 2" xfId="125" xr:uid="{07DE84D7-F6EC-4CDE-9429-C6E5AC83E2C3}"/>
    <cellStyle name="Comma 2 2 2 3 2 2" xfId="179" xr:uid="{04CC24B8-DE6D-4C98-BE79-4DC851FD7DBF}"/>
    <cellStyle name="Comma 2 2 2 3 2 2 2" xfId="287" xr:uid="{970A6F58-DD04-4F4C-9967-ABC34CC0762C}"/>
    <cellStyle name="Comma 2 2 2 3 2 2 2 2" xfId="611" xr:uid="{EC75C152-B80F-4A80-AEEC-1B893F978A17}"/>
    <cellStyle name="Comma 2 2 2 3 2 2 2 2 2" xfId="1290" xr:uid="{5BB1021B-2AB5-4D11-8668-BDE329494E80}"/>
    <cellStyle name="Comma 2 2 2 3 2 2 2 3" xfId="966" xr:uid="{00CE2EB4-2AAF-42CD-96ED-886139962A81}"/>
    <cellStyle name="Comma 2 2 2 3 2 2 3" xfId="395" xr:uid="{C51B37F1-0DC7-4772-9C29-17FF20208FE8}"/>
    <cellStyle name="Comma 2 2 2 3 2 2 3 2" xfId="719" xr:uid="{B84B7308-7390-4C4B-B695-F03C2F0020FA}"/>
    <cellStyle name="Comma 2 2 2 3 2 2 3 2 2" xfId="1398" xr:uid="{EA8848B8-13DA-4B1A-BA15-AE7A872FA6CE}"/>
    <cellStyle name="Comma 2 2 2 3 2 2 3 3" xfId="1074" xr:uid="{C126958D-6D53-42B6-8ECE-943611AFE2DC}"/>
    <cellStyle name="Comma 2 2 2 3 2 2 4" xfId="503" xr:uid="{577942E9-7BBF-4794-9405-311C8595057D}"/>
    <cellStyle name="Comma 2 2 2 3 2 2 4 2" xfId="1182" xr:uid="{DDF799E8-0E3E-4845-913D-85D5F8518058}"/>
    <cellStyle name="Comma 2 2 2 3 2 2 5" xfId="858" xr:uid="{014CE1E0-0E6B-4629-BBBA-A8DFC7E2BB13}"/>
    <cellStyle name="Comma 2 2 2 3 2 3" xfId="233" xr:uid="{093222E4-B1EB-48A8-918A-F16EE6E5E53D}"/>
    <cellStyle name="Comma 2 2 2 3 2 3 2" xfId="557" xr:uid="{78FB4927-B04B-42A2-82AD-6B0FBE1128FD}"/>
    <cellStyle name="Comma 2 2 2 3 2 3 2 2" xfId="1236" xr:uid="{27E5ECC9-D42F-49F0-AED7-504350961CE0}"/>
    <cellStyle name="Comma 2 2 2 3 2 3 3" xfId="912" xr:uid="{5E5CCD03-9F58-477E-B9EC-73DE6558A7D3}"/>
    <cellStyle name="Comma 2 2 2 3 2 4" xfId="341" xr:uid="{782F2E05-F7E6-4061-BC3C-A772B5F6C973}"/>
    <cellStyle name="Comma 2 2 2 3 2 4 2" xfId="665" xr:uid="{2AAA58F3-06C6-46A7-A133-9C8CCD011817}"/>
    <cellStyle name="Comma 2 2 2 3 2 4 2 2" xfId="1344" xr:uid="{3FD8938B-D6F0-44C2-8CF3-2E8DDCBEC02A}"/>
    <cellStyle name="Comma 2 2 2 3 2 4 3" xfId="1020" xr:uid="{F344A08F-5579-464B-BA59-6BF00E5B49BA}"/>
    <cellStyle name="Comma 2 2 2 3 2 5" xfId="449" xr:uid="{0D58C6EB-0C6E-4BE4-BC66-9E5647E86DAB}"/>
    <cellStyle name="Comma 2 2 2 3 2 5 2" xfId="1128" xr:uid="{3D81A1F5-8DF6-4A66-8415-1BBD2A4C8565}"/>
    <cellStyle name="Comma 2 2 2 3 2 6" xfId="804" xr:uid="{5C321798-8A81-49B5-B78B-0582F5025995}"/>
    <cellStyle name="Comma 2 2 2 3 3" xfId="152" xr:uid="{15577A93-1279-4A06-A7FF-6F0351B01077}"/>
    <cellStyle name="Comma 2 2 2 3 3 2" xfId="260" xr:uid="{35A2E214-4690-4420-930B-5D352FEDE40A}"/>
    <cellStyle name="Comma 2 2 2 3 3 2 2" xfId="584" xr:uid="{6116E7F0-DF58-45C3-997A-5FC7E2F8BAE4}"/>
    <cellStyle name="Comma 2 2 2 3 3 2 2 2" xfId="1263" xr:uid="{6A1AF312-D68A-4853-9984-25976384C4D8}"/>
    <cellStyle name="Comma 2 2 2 3 3 2 3" xfId="939" xr:uid="{93B81D2D-502B-4710-9C8D-260E2D3CCF01}"/>
    <cellStyle name="Comma 2 2 2 3 3 3" xfId="368" xr:uid="{376EB1C4-A187-4B54-8750-4D7479ECAEE2}"/>
    <cellStyle name="Comma 2 2 2 3 3 3 2" xfId="692" xr:uid="{BA6C8D12-377B-4E73-9CB3-D0B2740109BA}"/>
    <cellStyle name="Comma 2 2 2 3 3 3 2 2" xfId="1371" xr:uid="{00457273-894F-431E-97CA-116553B0969F}"/>
    <cellStyle name="Comma 2 2 2 3 3 3 3" xfId="1047" xr:uid="{8FF359AD-6668-49E4-9FFD-E16CF84174B9}"/>
    <cellStyle name="Comma 2 2 2 3 3 4" xfId="476" xr:uid="{2AC8097E-B007-4746-870F-A58206A7ADB1}"/>
    <cellStyle name="Comma 2 2 2 3 3 4 2" xfId="1155" xr:uid="{ADE9546F-76D9-45C7-AAD6-CA9AACF2C99F}"/>
    <cellStyle name="Comma 2 2 2 3 3 5" xfId="831" xr:uid="{7EC0DA27-8D36-4969-93D6-C2C6698D37DA}"/>
    <cellStyle name="Comma 2 2 2 3 4" xfId="206" xr:uid="{90A06D50-D687-4C46-A606-C40A6DC08299}"/>
    <cellStyle name="Comma 2 2 2 3 4 2" xfId="530" xr:uid="{D5287EFE-B753-40F9-AA2A-47B53A3530DE}"/>
    <cellStyle name="Comma 2 2 2 3 4 2 2" xfId="1209" xr:uid="{2B6A4108-7E80-4C17-B3B8-1728C584AB21}"/>
    <cellStyle name="Comma 2 2 2 3 4 3" xfId="885" xr:uid="{193745EA-D813-41AC-AFFD-93F07203EC1D}"/>
    <cellStyle name="Comma 2 2 2 3 5" xfId="314" xr:uid="{89EF4701-2790-465C-BB8D-6BBAF6C04037}"/>
    <cellStyle name="Comma 2 2 2 3 5 2" xfId="638" xr:uid="{0F20741C-EF35-496B-8A8A-B0DF71C95D43}"/>
    <cellStyle name="Comma 2 2 2 3 5 2 2" xfId="1317" xr:uid="{2A7565BA-C904-44A1-8A4F-AB96E0CFCC71}"/>
    <cellStyle name="Comma 2 2 2 3 5 3" xfId="993" xr:uid="{A8739021-7624-4500-966D-6A347DADFD55}"/>
    <cellStyle name="Comma 2 2 2 3 6" xfId="422" xr:uid="{B04A8A47-4126-4427-AE03-A19EE58C0379}"/>
    <cellStyle name="Comma 2 2 2 3 6 2" xfId="1101" xr:uid="{AD6422F6-CBA7-47D0-B621-AADC2FB6DD5A}"/>
    <cellStyle name="Comma 2 2 2 3 7" xfId="747" xr:uid="{1B9186BB-27C8-4FB1-8058-236F638309A0}"/>
    <cellStyle name="Comma 2 2 2 3 7 2" xfId="1423" xr:uid="{67EA7C89-F5EF-4692-B335-8A4E1CAC5DC4}"/>
    <cellStyle name="Comma 2 2 2 3 8" xfId="777" xr:uid="{AD1036F6-6318-4C07-8DCD-FD12D45C2C35}"/>
    <cellStyle name="Comma 2 2 2 4" xfId="107" xr:uid="{BFDC7506-AE3F-44BA-BEFC-71010B465A6F}"/>
    <cellStyle name="Comma 2 2 2 4 2" xfId="161" xr:uid="{FB37C9BA-D30E-497E-9C35-CED7A56873AE}"/>
    <cellStyle name="Comma 2 2 2 4 2 2" xfId="269" xr:uid="{DF94F332-8997-4D85-8A2E-2516927E32FD}"/>
    <cellStyle name="Comma 2 2 2 4 2 2 2" xfId="593" xr:uid="{45044485-1B06-46E7-9B7F-53553CDEE5AD}"/>
    <cellStyle name="Comma 2 2 2 4 2 2 2 2" xfId="1272" xr:uid="{DE0026CE-09BA-4FF2-B333-5BF9481D105A}"/>
    <cellStyle name="Comma 2 2 2 4 2 2 3" xfId="948" xr:uid="{95A77F5F-2BCF-4854-A1E5-9275ECDD03C3}"/>
    <cellStyle name="Comma 2 2 2 4 2 3" xfId="377" xr:uid="{D1764F07-96E4-40B6-98F4-54103DB2953F}"/>
    <cellStyle name="Comma 2 2 2 4 2 3 2" xfId="701" xr:uid="{0A7ED8D6-C62E-448C-ABD0-420B880754C5}"/>
    <cellStyle name="Comma 2 2 2 4 2 3 2 2" xfId="1380" xr:uid="{8667BD0F-36F1-412D-BBA0-0220181AEB27}"/>
    <cellStyle name="Comma 2 2 2 4 2 3 3" xfId="1056" xr:uid="{04063ABE-2938-4C72-939C-EBDFA191A535}"/>
    <cellStyle name="Comma 2 2 2 4 2 4" xfId="485" xr:uid="{025CEE3B-6740-4DDE-8D7D-FC13BAC49D02}"/>
    <cellStyle name="Comma 2 2 2 4 2 4 2" xfId="1164" xr:uid="{6EDAA74E-53D1-456A-89C0-148864750591}"/>
    <cellStyle name="Comma 2 2 2 4 2 5" xfId="840" xr:uid="{F7A16510-FA3F-4723-8FBB-4F7B967A91B9}"/>
    <cellStyle name="Comma 2 2 2 4 3" xfId="215" xr:uid="{4769A1F3-1F81-4FE4-BB65-CFFB707E8190}"/>
    <cellStyle name="Comma 2 2 2 4 3 2" xfId="539" xr:uid="{789CCCCB-7D48-4748-AA07-D3FF1EF6A4C2}"/>
    <cellStyle name="Comma 2 2 2 4 3 2 2" xfId="1218" xr:uid="{A1FC45B9-7164-456D-9838-06CBDFABFAAA}"/>
    <cellStyle name="Comma 2 2 2 4 3 3" xfId="894" xr:uid="{60A8AB7B-08F4-45DC-BAEE-9662E0F080A0}"/>
    <cellStyle name="Comma 2 2 2 4 4" xfId="323" xr:uid="{3D214AC9-8332-484B-AEE5-21AF1B4962E7}"/>
    <cellStyle name="Comma 2 2 2 4 4 2" xfId="647" xr:uid="{D43DD3E2-6746-451B-B3AA-BD165D99A0F5}"/>
    <cellStyle name="Comma 2 2 2 4 4 2 2" xfId="1326" xr:uid="{D79E8B45-F04F-4AB2-9E7E-BE1009BA6D45}"/>
    <cellStyle name="Comma 2 2 2 4 4 3" xfId="1002" xr:uid="{47007590-F173-4341-8283-92B02006B1A6}"/>
    <cellStyle name="Comma 2 2 2 4 5" xfId="431" xr:uid="{2D1B924B-2CA2-49F2-BF27-9964D169B2C2}"/>
    <cellStyle name="Comma 2 2 2 4 5 2" xfId="1110" xr:uid="{D5FC2F83-8BD3-4E76-AB90-9E54A2E8BEA1}"/>
    <cellStyle name="Comma 2 2 2 4 6" xfId="786" xr:uid="{DAE86AD1-92A7-4591-8231-37BF2DCBF499}"/>
    <cellStyle name="Comma 2 2 2 5" xfId="134" xr:uid="{EE45C852-CDBC-4D55-8BC9-DCF9DFE4C8B1}"/>
    <cellStyle name="Comma 2 2 2 5 2" xfId="242" xr:uid="{62324738-3377-4983-811B-17994FB5541B}"/>
    <cellStyle name="Comma 2 2 2 5 2 2" xfId="566" xr:uid="{5DA1699A-F607-4194-B593-1A0E0FED5117}"/>
    <cellStyle name="Comma 2 2 2 5 2 2 2" xfId="1245" xr:uid="{05DC7375-6F2F-4FCE-AAE9-E6D3ECD285EC}"/>
    <cellStyle name="Comma 2 2 2 5 2 3" xfId="921" xr:uid="{7310BAFE-0525-4788-AB9A-FE90D14A7F34}"/>
    <cellStyle name="Comma 2 2 2 5 3" xfId="350" xr:uid="{33063C3B-1186-4731-A90C-D40569F3A307}"/>
    <cellStyle name="Comma 2 2 2 5 3 2" xfId="674" xr:uid="{D072B1BF-6328-43CC-8379-ECB69FEEC9E7}"/>
    <cellStyle name="Comma 2 2 2 5 3 2 2" xfId="1353" xr:uid="{F22838FC-776B-4E9E-B053-42B552E0E927}"/>
    <cellStyle name="Comma 2 2 2 5 3 3" xfId="1029" xr:uid="{9450126A-3616-402B-92B4-90A14ECFEBF8}"/>
    <cellStyle name="Comma 2 2 2 5 4" xfId="458" xr:uid="{F9EA94F0-F515-4CE0-B1BC-696C727F0BD0}"/>
    <cellStyle name="Comma 2 2 2 5 4 2" xfId="1137" xr:uid="{DA9DB70B-D368-42C7-9836-DCB215F396B7}"/>
    <cellStyle name="Comma 2 2 2 5 5" xfId="813" xr:uid="{B3C7B0D2-7E27-4F54-89D4-13DFE62E890A}"/>
    <cellStyle name="Comma 2 2 2 6" xfId="188" xr:uid="{87D67DD3-6A1D-470E-8E15-266548AC7DED}"/>
    <cellStyle name="Comma 2 2 2 6 2" xfId="512" xr:uid="{C87F0C1A-B545-4284-8B83-178FEE615D4F}"/>
    <cellStyle name="Comma 2 2 2 6 2 2" xfId="1191" xr:uid="{7547316B-701A-404B-8673-CA8F91019438}"/>
    <cellStyle name="Comma 2 2 2 6 3" xfId="867" xr:uid="{9FC9CF90-4109-40FF-82CB-301219657787}"/>
    <cellStyle name="Comma 2 2 2 7" xfId="296" xr:uid="{94488001-5F67-4260-9A53-5F2D9DD5F29A}"/>
    <cellStyle name="Comma 2 2 2 7 2" xfId="620" xr:uid="{42309A36-3F95-4F7B-B6BA-44CFFC9B1BED}"/>
    <cellStyle name="Comma 2 2 2 7 2 2" xfId="1299" xr:uid="{95738BA2-9116-4241-9885-7E67C0033B6F}"/>
    <cellStyle name="Comma 2 2 2 7 3" xfId="975" xr:uid="{D3AEDFB5-D3FB-4502-80AF-22AED9F4C828}"/>
    <cellStyle name="Comma 2 2 2 8" xfId="404" xr:uid="{A5CD1EC0-C0F8-470B-B4CE-B47587E29C33}"/>
    <cellStyle name="Comma 2 2 2 8 2" xfId="1083" xr:uid="{79A023D1-56DA-4274-B677-365F1371732E}"/>
    <cellStyle name="Comma 2 2 2 9" xfId="733" xr:uid="{3B84BAA0-DC11-47F2-8E5B-CD34B158F489}"/>
    <cellStyle name="Comma 2 2 2 9 2" xfId="1409" xr:uid="{80294B2C-7C9F-4CC8-BDE6-9AECA9FEAEBA}"/>
    <cellStyle name="Comma 2 2 3" xfId="736" xr:uid="{E29E876B-91C7-4643-A7B0-84433E701765}"/>
    <cellStyle name="Comma 2 2 3 2" xfId="750" xr:uid="{D1430B92-2F8F-4024-A730-7156098D1522}"/>
    <cellStyle name="Comma 2 2 3 2 2" xfId="1426" xr:uid="{4DE5B88D-B2C7-4CA1-9105-B23AFAA34976}"/>
    <cellStyle name="Comma 2 2 3 3" xfId="1412" xr:uid="{4624054D-AABA-43C9-88D3-CF98048BA302}"/>
    <cellStyle name="Comma 2 2 4" xfId="743" xr:uid="{1D5291B3-F606-4B53-A07C-88173E2791BC}"/>
    <cellStyle name="Comma 2 2 4 2" xfId="1419" xr:uid="{06504661-53F5-48ED-82F8-C41E9E477E1B}"/>
    <cellStyle name="Comma 2 2 5" xfId="729" xr:uid="{14ABC981-5C45-4835-81AA-41F69744CC5B}"/>
    <cellStyle name="Comma 2 2 5 2" xfId="1405" xr:uid="{341D14EB-3522-47B4-88B0-793124B2E8F4}"/>
    <cellStyle name="Comma 2 2 6" xfId="24" xr:uid="{DB07816E-CAAD-4FC1-8B59-3B094B164A43}"/>
    <cellStyle name="Comma 2 3" xfId="11" xr:uid="{154C63E1-08CE-4A00-94CE-5BCF91FB4E77}"/>
    <cellStyle name="Comma 2 3 10" xfId="730" xr:uid="{4762A8F9-CCC6-42C9-9ECE-AAE6F5A1EA94}"/>
    <cellStyle name="Comma 2 3 10 2" xfId="1406" xr:uid="{88A5911F-DE72-4E0E-93BB-060DD3D1B593}"/>
    <cellStyle name="Comma 2 3 11" xfId="756" xr:uid="{E602ED13-2C03-47C6-B656-242BED52B864}"/>
    <cellStyle name="Comma 2 3 12" xfId="27" xr:uid="{A1244509-EFF7-42BB-8557-948202167799}"/>
    <cellStyle name="Comma 2 3 2" xfId="82" xr:uid="{64D8D2C3-A7B8-4D3D-8A2F-854D5927EA03}"/>
    <cellStyle name="Comma 2 3 2 10" xfId="761" xr:uid="{0B0D7874-03EC-47FB-BB15-781649914524}"/>
    <cellStyle name="Comma 2 3 2 2" xfId="91" xr:uid="{968D2D69-87B4-47A0-9770-D8651C9FA3A1}"/>
    <cellStyle name="Comma 2 3 2 2 2" xfId="118" xr:uid="{2E8A6172-88EB-4010-9EDF-749697221B3A}"/>
    <cellStyle name="Comma 2 3 2 2 2 2" xfId="172" xr:uid="{7992AE11-E45C-4F5E-9E5E-9D7FB9A266A4}"/>
    <cellStyle name="Comma 2 3 2 2 2 2 2" xfId="280" xr:uid="{8CAF8643-398A-4831-A5D1-B941E11241AF}"/>
    <cellStyle name="Comma 2 3 2 2 2 2 2 2" xfId="604" xr:uid="{E8656645-72C2-43DE-A9EC-1D4DE08B250C}"/>
    <cellStyle name="Comma 2 3 2 2 2 2 2 2 2" xfId="1283" xr:uid="{CB5C3247-2199-4A0C-916D-4E5D2B879869}"/>
    <cellStyle name="Comma 2 3 2 2 2 2 2 3" xfId="959" xr:uid="{DA139F35-2283-4B9B-837E-823EE613DABA}"/>
    <cellStyle name="Comma 2 3 2 2 2 2 3" xfId="388" xr:uid="{9A04D74A-FEEA-4166-BDD9-F01FCAFFA77A}"/>
    <cellStyle name="Comma 2 3 2 2 2 2 3 2" xfId="712" xr:uid="{0AAE5972-72CC-4C5F-9669-7E430F850C9F}"/>
    <cellStyle name="Comma 2 3 2 2 2 2 3 2 2" xfId="1391" xr:uid="{3C7F9609-1F2C-42CE-9833-ED2705B0CE12}"/>
    <cellStyle name="Comma 2 3 2 2 2 2 3 3" xfId="1067" xr:uid="{984675EF-DEF9-4760-B529-9029C480BC44}"/>
    <cellStyle name="Comma 2 3 2 2 2 2 4" xfId="496" xr:uid="{4F3B1152-489A-4DB1-9326-8722667CE5BC}"/>
    <cellStyle name="Comma 2 3 2 2 2 2 4 2" xfId="1175" xr:uid="{744FD6FC-80D1-4D9B-89D0-7B876B444B4A}"/>
    <cellStyle name="Comma 2 3 2 2 2 2 5" xfId="851" xr:uid="{C67D81F7-950A-49CB-90A3-A0803BB611C0}"/>
    <cellStyle name="Comma 2 3 2 2 2 3" xfId="226" xr:uid="{B89126AB-1A1F-456F-BB8C-08F45C0089D3}"/>
    <cellStyle name="Comma 2 3 2 2 2 3 2" xfId="550" xr:uid="{2CDD518E-6893-4EF0-B544-EA9F382C8CD6}"/>
    <cellStyle name="Comma 2 3 2 2 2 3 2 2" xfId="1229" xr:uid="{296B830E-723F-46B9-B441-DD2CB96AEE09}"/>
    <cellStyle name="Comma 2 3 2 2 2 3 3" xfId="905" xr:uid="{7D04DDB1-9C7D-4F5F-9118-E86EB0E51AD1}"/>
    <cellStyle name="Comma 2 3 2 2 2 4" xfId="334" xr:uid="{626107CA-7917-4EBF-9FF0-8AA8C3AB21B9}"/>
    <cellStyle name="Comma 2 3 2 2 2 4 2" xfId="658" xr:uid="{A7DF54F7-2AE2-4A6F-ABBD-E9E3093FCF7C}"/>
    <cellStyle name="Comma 2 3 2 2 2 4 2 2" xfId="1337" xr:uid="{5E50B022-DCBB-4F87-8A8F-9AC070936470}"/>
    <cellStyle name="Comma 2 3 2 2 2 4 3" xfId="1013" xr:uid="{7F745029-EF78-480E-8FEE-22ABE1A0BD6F}"/>
    <cellStyle name="Comma 2 3 2 2 2 5" xfId="442" xr:uid="{96DEB836-DA45-4B21-A45E-067473E3FF76}"/>
    <cellStyle name="Comma 2 3 2 2 2 5 2" xfId="1121" xr:uid="{5CC87156-4D04-4137-8B5B-8AFC811648DA}"/>
    <cellStyle name="Comma 2 3 2 2 2 6" xfId="797" xr:uid="{7892EE1C-4D61-4CE0-8089-7A96C67C7836}"/>
    <cellStyle name="Comma 2 3 2 2 3" xfId="145" xr:uid="{AB0C46F8-6F16-435E-9501-5A0EDA702DAC}"/>
    <cellStyle name="Comma 2 3 2 2 3 2" xfId="253" xr:uid="{D8BAE469-36E1-4605-9145-1ED89339A9D5}"/>
    <cellStyle name="Comma 2 3 2 2 3 2 2" xfId="577" xr:uid="{A0BC399E-880C-483E-A268-5E69BFDD38B5}"/>
    <cellStyle name="Comma 2 3 2 2 3 2 2 2" xfId="1256" xr:uid="{67C103BC-3706-4F70-8FFB-71BBF80EA762}"/>
    <cellStyle name="Comma 2 3 2 2 3 2 3" xfId="932" xr:uid="{C6BCA5B2-DD11-4E5B-A7CE-1139A34C58F9}"/>
    <cellStyle name="Comma 2 3 2 2 3 3" xfId="361" xr:uid="{7CFF57D6-7F7D-4704-AAD3-767F14782102}"/>
    <cellStyle name="Comma 2 3 2 2 3 3 2" xfId="685" xr:uid="{F6E83AA4-D87C-468A-878A-90806ACDFB2F}"/>
    <cellStyle name="Comma 2 3 2 2 3 3 2 2" xfId="1364" xr:uid="{4A235413-0F63-4D2B-8119-7EA80171DF80}"/>
    <cellStyle name="Comma 2 3 2 2 3 3 3" xfId="1040" xr:uid="{8BBAB12D-BAD8-44F2-97AA-165E6596D5FE}"/>
    <cellStyle name="Comma 2 3 2 2 3 4" xfId="469" xr:uid="{02970918-435A-435A-8FFB-64F27018C03F}"/>
    <cellStyle name="Comma 2 3 2 2 3 4 2" xfId="1148" xr:uid="{F71DD27D-287E-4AE6-8F40-4146E037461F}"/>
    <cellStyle name="Comma 2 3 2 2 3 5" xfId="824" xr:uid="{63251A47-05B6-47B8-BA17-7051BFE21B6D}"/>
    <cellStyle name="Comma 2 3 2 2 4" xfId="199" xr:uid="{A474E9CE-447E-489A-839A-AEF35FA9E13F}"/>
    <cellStyle name="Comma 2 3 2 2 4 2" xfId="523" xr:uid="{0CD2E313-4245-4ACF-8347-2E98E3B04313}"/>
    <cellStyle name="Comma 2 3 2 2 4 2 2" xfId="1202" xr:uid="{57DAB14D-90D4-48EA-9777-476442D1A9A9}"/>
    <cellStyle name="Comma 2 3 2 2 4 3" xfId="878" xr:uid="{A518C639-BD66-4FDF-BCBE-AEA625498705}"/>
    <cellStyle name="Comma 2 3 2 2 5" xfId="307" xr:uid="{EFEF8A91-1735-4D99-B279-23F1C8624BC4}"/>
    <cellStyle name="Comma 2 3 2 2 5 2" xfId="631" xr:uid="{50FF23DF-01EC-4FD2-A8D5-F4CD6434D193}"/>
    <cellStyle name="Comma 2 3 2 2 5 2 2" xfId="1310" xr:uid="{3025783B-A4F4-45C6-857D-9F84282EE511}"/>
    <cellStyle name="Comma 2 3 2 2 5 3" xfId="986" xr:uid="{5500C585-C787-4C76-9B90-FD7768B6A6F2}"/>
    <cellStyle name="Comma 2 3 2 2 6" xfId="415" xr:uid="{196EAC24-39B1-48CF-A5D8-C971BFD70BBB}"/>
    <cellStyle name="Comma 2 3 2 2 6 2" xfId="1094" xr:uid="{40E20A73-038F-4D49-A7FB-0C23224DC0E9}"/>
    <cellStyle name="Comma 2 3 2 2 7" xfId="751" xr:uid="{DED43F94-EC35-4033-8F10-C3D369A76C58}"/>
    <cellStyle name="Comma 2 3 2 2 7 2" xfId="1427" xr:uid="{44C7A42E-022A-429B-B6B8-8482BD02C397}"/>
    <cellStyle name="Comma 2 3 2 2 8" xfId="770" xr:uid="{2754B967-F943-4713-A728-03EA3D8536F6}"/>
    <cellStyle name="Comma 2 3 2 3" xfId="100" xr:uid="{70588D6C-A975-4EAA-99DE-6B8B9CCDEA93}"/>
    <cellStyle name="Comma 2 3 2 3 2" xfId="127" xr:uid="{850D5A59-3BDF-48AE-8C65-F0B90993796D}"/>
    <cellStyle name="Comma 2 3 2 3 2 2" xfId="181" xr:uid="{E8382930-671E-4DAD-A65C-6F2FECCABAA0}"/>
    <cellStyle name="Comma 2 3 2 3 2 2 2" xfId="289" xr:uid="{6B4EA093-ABDD-4E51-AD4B-11EB50B07708}"/>
    <cellStyle name="Comma 2 3 2 3 2 2 2 2" xfId="613" xr:uid="{9F6A220E-BE6A-4894-8FA5-36E5C4957915}"/>
    <cellStyle name="Comma 2 3 2 3 2 2 2 2 2" xfId="1292" xr:uid="{C39013BD-00E6-4AD2-8E83-69E8C4849F31}"/>
    <cellStyle name="Comma 2 3 2 3 2 2 2 3" xfId="968" xr:uid="{5E61C84E-771D-4DAA-9388-4274FC0F4405}"/>
    <cellStyle name="Comma 2 3 2 3 2 2 3" xfId="397" xr:uid="{46190C40-8ABD-40F7-90C0-3FAFAC9D7877}"/>
    <cellStyle name="Comma 2 3 2 3 2 2 3 2" xfId="721" xr:uid="{86644C4C-AFD6-4DF3-8577-CE23A00FFA25}"/>
    <cellStyle name="Comma 2 3 2 3 2 2 3 2 2" xfId="1400" xr:uid="{AEFC936F-EAE6-4A29-8849-910901C84F0C}"/>
    <cellStyle name="Comma 2 3 2 3 2 2 3 3" xfId="1076" xr:uid="{017B1E4E-D92C-4419-9A21-D1CBEE56A9E9}"/>
    <cellStyle name="Comma 2 3 2 3 2 2 4" xfId="505" xr:uid="{918F0B1C-C7D5-4FB1-9378-9A9D9AA1242C}"/>
    <cellStyle name="Comma 2 3 2 3 2 2 4 2" xfId="1184" xr:uid="{2FE72951-CA55-4A21-B819-496ABA484D68}"/>
    <cellStyle name="Comma 2 3 2 3 2 2 5" xfId="860" xr:uid="{AD0D6409-1C52-45F0-83A0-6140D9D6A19A}"/>
    <cellStyle name="Comma 2 3 2 3 2 3" xfId="235" xr:uid="{0DF05FD2-9554-4F18-ABF5-574C20B3B479}"/>
    <cellStyle name="Comma 2 3 2 3 2 3 2" xfId="559" xr:uid="{30DF49E6-47C3-4460-B167-1FCFA3F369B5}"/>
    <cellStyle name="Comma 2 3 2 3 2 3 2 2" xfId="1238" xr:uid="{967CFD1A-C0EB-4CC9-BEBB-B87FEA96992A}"/>
    <cellStyle name="Comma 2 3 2 3 2 3 3" xfId="914" xr:uid="{40D0ED4E-1AAE-4E2E-9BC4-C0E79781EC70}"/>
    <cellStyle name="Comma 2 3 2 3 2 4" xfId="343" xr:uid="{1B206394-B989-48DA-84C3-11A8E69BEA12}"/>
    <cellStyle name="Comma 2 3 2 3 2 4 2" xfId="667" xr:uid="{0DC8D653-6A03-4044-9EF7-1A3631A55C62}"/>
    <cellStyle name="Comma 2 3 2 3 2 4 2 2" xfId="1346" xr:uid="{64E9E860-6646-4DED-AF96-B419BA42F1CD}"/>
    <cellStyle name="Comma 2 3 2 3 2 4 3" xfId="1022" xr:uid="{C7F6565D-40BF-411A-850C-5E6DABAE5379}"/>
    <cellStyle name="Comma 2 3 2 3 2 5" xfId="451" xr:uid="{1148D8CB-93ED-4C45-8B58-3D26DC610232}"/>
    <cellStyle name="Comma 2 3 2 3 2 5 2" xfId="1130" xr:uid="{A93C0862-9EA3-45F8-A465-DCB4265DA2C5}"/>
    <cellStyle name="Comma 2 3 2 3 2 6" xfId="806" xr:uid="{5BDD2D12-4CD4-47D8-BC2B-C98981452C7F}"/>
    <cellStyle name="Comma 2 3 2 3 3" xfId="154" xr:uid="{83D36787-5CAE-453E-8A9D-CE051DC0C635}"/>
    <cellStyle name="Comma 2 3 2 3 3 2" xfId="262" xr:uid="{AC81CDCD-92D3-4FA4-B909-E47E99868181}"/>
    <cellStyle name="Comma 2 3 2 3 3 2 2" xfId="586" xr:uid="{780248DD-B34F-4268-985C-4FB4ABB05F7E}"/>
    <cellStyle name="Comma 2 3 2 3 3 2 2 2" xfId="1265" xr:uid="{57F8137C-6950-40E3-B1E1-BB9118004F75}"/>
    <cellStyle name="Comma 2 3 2 3 3 2 3" xfId="941" xr:uid="{B778F1A8-E310-4329-BCB5-12D64668C28A}"/>
    <cellStyle name="Comma 2 3 2 3 3 3" xfId="370" xr:uid="{C6CB219E-65DD-4832-B03C-C86A3FCAD5C5}"/>
    <cellStyle name="Comma 2 3 2 3 3 3 2" xfId="694" xr:uid="{0AA1E485-0CB6-4C29-A10D-CCE0AC6AE468}"/>
    <cellStyle name="Comma 2 3 2 3 3 3 2 2" xfId="1373" xr:uid="{5BFC1646-95D9-4840-AC52-1F1C910D58A0}"/>
    <cellStyle name="Comma 2 3 2 3 3 3 3" xfId="1049" xr:uid="{A43CCB17-1800-49FC-B31C-B493FDE1B000}"/>
    <cellStyle name="Comma 2 3 2 3 3 4" xfId="478" xr:uid="{673E847D-2836-4F6D-BD02-02E430AFA24C}"/>
    <cellStyle name="Comma 2 3 2 3 3 4 2" xfId="1157" xr:uid="{DF439A85-97B1-46F7-A0D8-8CB6A58959B3}"/>
    <cellStyle name="Comma 2 3 2 3 3 5" xfId="833" xr:uid="{C358549C-D61C-44A0-9CB3-E92795AC489A}"/>
    <cellStyle name="Comma 2 3 2 3 4" xfId="208" xr:uid="{D48CEE98-27DA-4C99-96AD-2D9B65017A42}"/>
    <cellStyle name="Comma 2 3 2 3 4 2" xfId="532" xr:uid="{C9915BB5-FBA0-4028-AAB8-7CB40174EE62}"/>
    <cellStyle name="Comma 2 3 2 3 4 2 2" xfId="1211" xr:uid="{E135469D-87BE-42E2-ACD6-3998A6DBDA7C}"/>
    <cellStyle name="Comma 2 3 2 3 4 3" xfId="887" xr:uid="{7B1D2463-8B49-4AA7-B51F-C5314D0BE608}"/>
    <cellStyle name="Comma 2 3 2 3 5" xfId="316" xr:uid="{3E509BC8-658B-44C3-BB32-BA84E3598A1C}"/>
    <cellStyle name="Comma 2 3 2 3 5 2" xfId="640" xr:uid="{E44ABA7E-80BA-4FF8-848B-5634645D19A5}"/>
    <cellStyle name="Comma 2 3 2 3 5 2 2" xfId="1319" xr:uid="{BE08DE4A-06AB-47BC-A722-F8D07F7F244C}"/>
    <cellStyle name="Comma 2 3 2 3 5 3" xfId="995" xr:uid="{BA479AF1-BEAF-4FC4-9426-DA6B7B7704AE}"/>
    <cellStyle name="Comma 2 3 2 3 6" xfId="424" xr:uid="{6D40E98F-C65B-4793-87E0-D63D87058C26}"/>
    <cellStyle name="Comma 2 3 2 3 6 2" xfId="1103" xr:uid="{6DB77D14-734F-4690-BC0B-3BA2E045C58D}"/>
    <cellStyle name="Comma 2 3 2 3 7" xfId="779" xr:uid="{EAFFDFD3-799B-4A89-8EE2-D335BF4D78CF}"/>
    <cellStyle name="Comma 2 3 2 4" xfId="109" xr:uid="{65AAE12E-9D32-4908-8618-F9AD20EB4267}"/>
    <cellStyle name="Comma 2 3 2 4 2" xfId="163" xr:uid="{F3E5893E-50EF-48CB-A4A7-5C750E2CE951}"/>
    <cellStyle name="Comma 2 3 2 4 2 2" xfId="271" xr:uid="{45B4AAE6-719A-4D71-9F23-B7FA6C2EB527}"/>
    <cellStyle name="Comma 2 3 2 4 2 2 2" xfId="595" xr:uid="{A145F4C2-5B10-4CDD-B4BA-99877B5E68F8}"/>
    <cellStyle name="Comma 2 3 2 4 2 2 2 2" xfId="1274" xr:uid="{56C70E39-8A80-48AD-95D6-DEF5EB4C3D10}"/>
    <cellStyle name="Comma 2 3 2 4 2 2 3" xfId="950" xr:uid="{64F248C6-DFF0-4F18-92D0-23ED8815868E}"/>
    <cellStyle name="Comma 2 3 2 4 2 3" xfId="379" xr:uid="{B9E80E29-3ACD-47A4-B9B8-B4A211EFDF0F}"/>
    <cellStyle name="Comma 2 3 2 4 2 3 2" xfId="703" xr:uid="{24622CE8-C541-4E3D-B07E-232F834E0A45}"/>
    <cellStyle name="Comma 2 3 2 4 2 3 2 2" xfId="1382" xr:uid="{B90C569D-476C-48B2-A857-96E91E5AD078}"/>
    <cellStyle name="Comma 2 3 2 4 2 3 3" xfId="1058" xr:uid="{BF3486F7-65DE-4AF4-A06A-AB2F2787BB03}"/>
    <cellStyle name="Comma 2 3 2 4 2 4" xfId="487" xr:uid="{8DCC64B4-EF1D-4987-A87B-C33ABC039FE2}"/>
    <cellStyle name="Comma 2 3 2 4 2 4 2" xfId="1166" xr:uid="{B6DB63FD-73E1-4863-B178-A07D2041ECFA}"/>
    <cellStyle name="Comma 2 3 2 4 2 5" xfId="842" xr:uid="{B4B3421F-EA9A-41C0-B205-38D13FF0F6BB}"/>
    <cellStyle name="Comma 2 3 2 4 3" xfId="217" xr:uid="{D1852609-DE57-48CC-8BE5-6DF2ADEC8F5A}"/>
    <cellStyle name="Comma 2 3 2 4 3 2" xfId="541" xr:uid="{5770DBE8-422F-4326-8511-61517767B107}"/>
    <cellStyle name="Comma 2 3 2 4 3 2 2" xfId="1220" xr:uid="{E4EADEAB-8D03-4B19-B21E-809B5321C9C7}"/>
    <cellStyle name="Comma 2 3 2 4 3 3" xfId="896" xr:uid="{FA087590-BFE1-4667-887F-D7B00EBA4A1B}"/>
    <cellStyle name="Comma 2 3 2 4 4" xfId="325" xr:uid="{E0405061-ACE1-48ED-8F64-244C540F05EC}"/>
    <cellStyle name="Comma 2 3 2 4 4 2" xfId="649" xr:uid="{A9DC0658-0216-4815-B7B8-C973296B49D5}"/>
    <cellStyle name="Comma 2 3 2 4 4 2 2" xfId="1328" xr:uid="{3E2D93E9-C17F-4F7A-82D0-F4A4F8CE794D}"/>
    <cellStyle name="Comma 2 3 2 4 4 3" xfId="1004" xr:uid="{AAE124B8-7A31-4C93-BE46-AC6E235B8A17}"/>
    <cellStyle name="Comma 2 3 2 4 5" xfId="433" xr:uid="{34E47946-1EC6-402A-B1CC-1CCB2E5395A3}"/>
    <cellStyle name="Comma 2 3 2 4 5 2" xfId="1112" xr:uid="{208097F0-F149-4F85-9718-959E5DAEA7E0}"/>
    <cellStyle name="Comma 2 3 2 4 6" xfId="788" xr:uid="{DB091DC7-0F24-4227-B06D-D55330DE1920}"/>
    <cellStyle name="Comma 2 3 2 5" xfId="136" xr:uid="{0EBDD4A0-8ACA-432D-BE19-AD11235DDC3A}"/>
    <cellStyle name="Comma 2 3 2 5 2" xfId="244" xr:uid="{C3CBD7DB-318C-46FC-8550-8ABBD1F0479B}"/>
    <cellStyle name="Comma 2 3 2 5 2 2" xfId="568" xr:uid="{3EF9A146-8059-485B-8A06-34DEC601831E}"/>
    <cellStyle name="Comma 2 3 2 5 2 2 2" xfId="1247" xr:uid="{7B6318BD-8CC1-4834-A148-8C6E880373BF}"/>
    <cellStyle name="Comma 2 3 2 5 2 3" xfId="923" xr:uid="{CF858FC5-DF78-45BB-80AC-0FE49685DD26}"/>
    <cellStyle name="Comma 2 3 2 5 3" xfId="352" xr:uid="{2FFDCD79-DAAD-4F6A-8C63-920DD385DBCF}"/>
    <cellStyle name="Comma 2 3 2 5 3 2" xfId="676" xr:uid="{AC3C9285-746A-4E14-A0FD-DD144629E453}"/>
    <cellStyle name="Comma 2 3 2 5 3 2 2" xfId="1355" xr:uid="{633B5E5F-2568-418F-92BC-E6308389A70A}"/>
    <cellStyle name="Comma 2 3 2 5 3 3" xfId="1031" xr:uid="{D46E0C2C-A5AB-4D93-BC33-B59547A2B42C}"/>
    <cellStyle name="Comma 2 3 2 5 4" xfId="460" xr:uid="{67FE11FF-5E7B-46D0-9436-9472F3F279A5}"/>
    <cellStyle name="Comma 2 3 2 5 4 2" xfId="1139" xr:uid="{A1FFDFC2-6CCC-468C-AE68-2BFD1E9E5861}"/>
    <cellStyle name="Comma 2 3 2 5 5" xfId="815" xr:uid="{38037D6F-FBD4-4A1D-95DE-D445B6D79694}"/>
    <cellStyle name="Comma 2 3 2 6" xfId="190" xr:uid="{2E193063-3118-4DA3-9CDD-F971899DA9BC}"/>
    <cellStyle name="Comma 2 3 2 6 2" xfId="514" xr:uid="{22690C60-9EEF-4DA4-BC49-030E69CBFFC7}"/>
    <cellStyle name="Comma 2 3 2 6 2 2" xfId="1193" xr:uid="{73D4533D-1025-4029-91B0-0895306792E4}"/>
    <cellStyle name="Comma 2 3 2 6 3" xfId="869" xr:uid="{E72ED18E-F3B6-4B5A-BE4C-F82CC2134804}"/>
    <cellStyle name="Comma 2 3 2 7" xfId="298" xr:uid="{EA5B8716-48F3-40E2-8142-D0215B1C8A09}"/>
    <cellStyle name="Comma 2 3 2 7 2" xfId="622" xr:uid="{80F87EAE-7EDB-4B7C-868C-FA12870F7C88}"/>
    <cellStyle name="Comma 2 3 2 7 2 2" xfId="1301" xr:uid="{BEBE29FA-AC1C-4D4E-85F9-AA3225B06112}"/>
    <cellStyle name="Comma 2 3 2 7 3" xfId="977" xr:uid="{7A85A2D2-9B21-4C2E-8EB9-9F481C7A9836}"/>
    <cellStyle name="Comma 2 3 2 8" xfId="406" xr:uid="{3CA0D66D-FF2A-4A43-8E9C-F309E69072EE}"/>
    <cellStyle name="Comma 2 3 2 8 2" xfId="1085" xr:uid="{751493A2-967E-45C1-8A6C-DF4F1EF8A6A9}"/>
    <cellStyle name="Comma 2 3 2 9" xfId="737" xr:uid="{5CA19EB6-7B9B-4114-9053-49BF93EAA34C}"/>
    <cellStyle name="Comma 2 3 2 9 2" xfId="1413" xr:uid="{3BF68BB4-DC3D-4D42-AE18-C94DDCDAF8EB}"/>
    <cellStyle name="Comma 2 3 3" xfId="86" xr:uid="{305A8333-2736-4670-93F6-9683FC3BA6AF}"/>
    <cellStyle name="Comma 2 3 3 2" xfId="113" xr:uid="{89C011F4-2380-41E6-BBC6-685909EF336C}"/>
    <cellStyle name="Comma 2 3 3 2 2" xfId="167" xr:uid="{170CD40B-F346-47EB-B71B-C43CF37B00EA}"/>
    <cellStyle name="Comma 2 3 3 2 2 2" xfId="275" xr:uid="{EE0B62A8-7C83-4316-9BDE-89564F093A12}"/>
    <cellStyle name="Comma 2 3 3 2 2 2 2" xfId="599" xr:uid="{3DFD7E68-B1F5-48B5-B071-D39A80DA514C}"/>
    <cellStyle name="Comma 2 3 3 2 2 2 2 2" xfId="1278" xr:uid="{FE41FD7D-427A-4722-AD5D-18814091B536}"/>
    <cellStyle name="Comma 2 3 3 2 2 2 3" xfId="954" xr:uid="{3DB52593-392A-4932-8C98-A684CD81B5A9}"/>
    <cellStyle name="Comma 2 3 3 2 2 3" xfId="383" xr:uid="{239DD43A-75F0-4E13-821B-C0DBF6E3B120}"/>
    <cellStyle name="Comma 2 3 3 2 2 3 2" xfId="707" xr:uid="{693BB6BD-3DBE-495E-8828-9F9D89E3A0D1}"/>
    <cellStyle name="Comma 2 3 3 2 2 3 2 2" xfId="1386" xr:uid="{D21599AE-A90C-4817-A131-9D57DFB85DE4}"/>
    <cellStyle name="Comma 2 3 3 2 2 3 3" xfId="1062" xr:uid="{48BA65FA-C257-4C28-8BE6-3BE683365A27}"/>
    <cellStyle name="Comma 2 3 3 2 2 4" xfId="491" xr:uid="{23715B98-1277-4B1C-874F-B6976AE7FC5D}"/>
    <cellStyle name="Comma 2 3 3 2 2 4 2" xfId="1170" xr:uid="{C6832D10-27D1-4187-9C98-2DE620FFDE95}"/>
    <cellStyle name="Comma 2 3 3 2 2 5" xfId="846" xr:uid="{5313D004-43FF-4E3B-9810-B735032B1ADD}"/>
    <cellStyle name="Comma 2 3 3 2 3" xfId="221" xr:uid="{561DC437-B313-4409-AB17-9E231C021662}"/>
    <cellStyle name="Comma 2 3 3 2 3 2" xfId="545" xr:uid="{E329FC97-C2C0-4D47-A833-89CAA511FD93}"/>
    <cellStyle name="Comma 2 3 3 2 3 2 2" xfId="1224" xr:uid="{DADD139B-221B-4F2A-A4C8-DB1E4EE9F023}"/>
    <cellStyle name="Comma 2 3 3 2 3 3" xfId="900" xr:uid="{D9C7B9D6-5CF8-4128-87FE-01AF95587188}"/>
    <cellStyle name="Comma 2 3 3 2 4" xfId="329" xr:uid="{552CB065-7F4C-4A55-9ABB-13DC18B67E02}"/>
    <cellStyle name="Comma 2 3 3 2 4 2" xfId="653" xr:uid="{982A8E72-F32B-4F1A-B897-847CC085D959}"/>
    <cellStyle name="Comma 2 3 3 2 4 2 2" xfId="1332" xr:uid="{527F0FB1-6F2E-4FED-823C-DA7E5C6CB1EF}"/>
    <cellStyle name="Comma 2 3 3 2 4 3" xfId="1008" xr:uid="{2F828A12-BC4E-4719-B9C2-B2D02C81CB20}"/>
    <cellStyle name="Comma 2 3 3 2 5" xfId="437" xr:uid="{28EF40B2-F0A0-4903-81B9-FCEED0DB27E0}"/>
    <cellStyle name="Comma 2 3 3 2 5 2" xfId="1116" xr:uid="{2B35D0CC-D1A7-4A1B-9EC4-51F053C20685}"/>
    <cellStyle name="Comma 2 3 3 2 6" xfId="792" xr:uid="{115D205F-89C6-4087-B82F-DA24DDBEAC99}"/>
    <cellStyle name="Comma 2 3 3 3" xfId="140" xr:uid="{1545F969-8863-481F-BBE2-72D7227397BD}"/>
    <cellStyle name="Comma 2 3 3 3 2" xfId="248" xr:uid="{F2F125F0-8C9F-4B36-AE4E-F82CA0B38844}"/>
    <cellStyle name="Comma 2 3 3 3 2 2" xfId="572" xr:uid="{106A5CA5-D752-4B1B-B6FF-9DB1A242811F}"/>
    <cellStyle name="Comma 2 3 3 3 2 2 2" xfId="1251" xr:uid="{60A89565-319A-4C55-8B7B-1C4C168B5E15}"/>
    <cellStyle name="Comma 2 3 3 3 2 3" xfId="927" xr:uid="{62AB301C-5785-4E0D-8322-2C79CB73640E}"/>
    <cellStyle name="Comma 2 3 3 3 3" xfId="356" xr:uid="{9B3760EC-167D-4F1B-8754-1545BA0B01A8}"/>
    <cellStyle name="Comma 2 3 3 3 3 2" xfId="680" xr:uid="{8D3E86B6-E58D-4125-B9AD-C29678F596E1}"/>
    <cellStyle name="Comma 2 3 3 3 3 2 2" xfId="1359" xr:uid="{FA9A81FF-5B9B-4F61-99FA-F5B23AFE4BAA}"/>
    <cellStyle name="Comma 2 3 3 3 3 3" xfId="1035" xr:uid="{0FC0B258-B42C-4AA2-83F9-340CB7F441DE}"/>
    <cellStyle name="Comma 2 3 3 3 4" xfId="464" xr:uid="{D2E0EEBF-EECD-4ABA-BAC2-61D931FD71E1}"/>
    <cellStyle name="Comma 2 3 3 3 4 2" xfId="1143" xr:uid="{B31B1A67-631B-43E4-81B8-4CEC55CFCF47}"/>
    <cellStyle name="Comma 2 3 3 3 5" xfId="819" xr:uid="{8D88AFD2-E3D1-4BBF-9036-2561580B0D7C}"/>
    <cellStyle name="Comma 2 3 3 4" xfId="194" xr:uid="{216DB172-CB47-4C20-BB24-F1903B878E01}"/>
    <cellStyle name="Comma 2 3 3 4 2" xfId="518" xr:uid="{3BB7A737-AD4D-4B6A-B5E9-3BFE60C7278C}"/>
    <cellStyle name="Comma 2 3 3 4 2 2" xfId="1197" xr:uid="{04D209F0-83B6-4AB3-ACF3-F16CC3E3AC36}"/>
    <cellStyle name="Comma 2 3 3 4 3" xfId="873" xr:uid="{6B5A9CD7-8842-45B3-B91E-CA1B7911FB5D}"/>
    <cellStyle name="Comma 2 3 3 5" xfId="302" xr:uid="{06F29D50-E483-4F90-92D2-E13EACBD20F7}"/>
    <cellStyle name="Comma 2 3 3 5 2" xfId="626" xr:uid="{6BFA4291-45AE-49C3-8D3F-183B7B39B514}"/>
    <cellStyle name="Comma 2 3 3 5 2 2" xfId="1305" xr:uid="{C6E9F14D-1996-452B-BDC8-CDAA3488AF70}"/>
    <cellStyle name="Comma 2 3 3 5 3" xfId="981" xr:uid="{9214F239-3659-4FD0-88C9-9960743E027C}"/>
    <cellStyle name="Comma 2 3 3 6" xfId="410" xr:uid="{D30BFFCE-177D-44E6-B077-D8D32E545893}"/>
    <cellStyle name="Comma 2 3 3 6 2" xfId="1089" xr:uid="{6058DDD4-AD19-4766-BF3A-9CD2982E68CC}"/>
    <cellStyle name="Comma 2 3 3 7" xfId="744" xr:uid="{E78356E7-4130-4C6E-81DF-B33213C33B8E}"/>
    <cellStyle name="Comma 2 3 3 7 2" xfId="1420" xr:uid="{727015F0-A0A1-499B-86EA-00DF842424AC}"/>
    <cellStyle name="Comma 2 3 3 8" xfId="765" xr:uid="{D33DFA6B-A7B2-45FF-BDFF-235DE1AE4B2A}"/>
    <cellStyle name="Comma 2 3 4" xfId="95" xr:uid="{B59AB03E-5D6C-426A-A7B3-EB57F67D40AC}"/>
    <cellStyle name="Comma 2 3 4 2" xfId="122" xr:uid="{E0A0D3CE-6A62-491F-9FAC-98ACA74E6146}"/>
    <cellStyle name="Comma 2 3 4 2 2" xfId="176" xr:uid="{753DB8AC-7A91-4BB0-AC71-6CD12B9E9EFA}"/>
    <cellStyle name="Comma 2 3 4 2 2 2" xfId="284" xr:uid="{79D825FE-48F4-41FB-A3B3-B81CE25EBDC9}"/>
    <cellStyle name="Comma 2 3 4 2 2 2 2" xfId="608" xr:uid="{C88DB458-1079-4E04-B903-54FA8B85EB7F}"/>
    <cellStyle name="Comma 2 3 4 2 2 2 2 2" xfId="1287" xr:uid="{B467D268-28B5-46AF-902C-9F61D99D3755}"/>
    <cellStyle name="Comma 2 3 4 2 2 2 3" xfId="963" xr:uid="{69A47F6A-03C4-4E84-AD1A-85EF68456A86}"/>
    <cellStyle name="Comma 2 3 4 2 2 3" xfId="392" xr:uid="{5256D3C6-067E-46B5-8586-639C2160351E}"/>
    <cellStyle name="Comma 2 3 4 2 2 3 2" xfId="716" xr:uid="{81F103D3-F31E-4EAC-B122-024F67C0CCA3}"/>
    <cellStyle name="Comma 2 3 4 2 2 3 2 2" xfId="1395" xr:uid="{E7282978-AD16-4E18-8201-341C378013B0}"/>
    <cellStyle name="Comma 2 3 4 2 2 3 3" xfId="1071" xr:uid="{F7DD2707-D0D9-42EE-BB96-7DF2DBB14CC8}"/>
    <cellStyle name="Comma 2 3 4 2 2 4" xfId="500" xr:uid="{23CA56CD-14DE-45DD-ADFB-8912763F7D4C}"/>
    <cellStyle name="Comma 2 3 4 2 2 4 2" xfId="1179" xr:uid="{9B11E4CE-E0FD-4248-8BA0-22B8E8F08324}"/>
    <cellStyle name="Comma 2 3 4 2 2 5" xfId="855" xr:uid="{FAB31EB7-9502-4115-87AF-67FB1DC31807}"/>
    <cellStyle name="Comma 2 3 4 2 3" xfId="230" xr:uid="{9F7B553E-C854-471C-A83F-62CDE6315933}"/>
    <cellStyle name="Comma 2 3 4 2 3 2" xfId="554" xr:uid="{0144720A-3255-413C-A91C-F67C894A86F8}"/>
    <cellStyle name="Comma 2 3 4 2 3 2 2" xfId="1233" xr:uid="{A274DE0D-8744-4992-BAFF-C637ADF29F93}"/>
    <cellStyle name="Comma 2 3 4 2 3 3" xfId="909" xr:uid="{B20EB595-0E6E-4456-A769-15B0F2E009B1}"/>
    <cellStyle name="Comma 2 3 4 2 4" xfId="338" xr:uid="{BA6B7618-225F-4C27-927F-D03E837C15AD}"/>
    <cellStyle name="Comma 2 3 4 2 4 2" xfId="662" xr:uid="{EE109AED-A945-4314-B6F1-7326AFEA8207}"/>
    <cellStyle name="Comma 2 3 4 2 4 2 2" xfId="1341" xr:uid="{747D5977-42EB-4C3E-8C15-A66FCF27700B}"/>
    <cellStyle name="Comma 2 3 4 2 4 3" xfId="1017" xr:uid="{7EDCC035-DAAB-4CC1-AA37-C146CE4B15BD}"/>
    <cellStyle name="Comma 2 3 4 2 5" xfId="446" xr:uid="{1EF530F6-0825-4735-B04F-E5A41664F09F}"/>
    <cellStyle name="Comma 2 3 4 2 5 2" xfId="1125" xr:uid="{6DBFCB94-0372-4C4A-B252-9263BF11C271}"/>
    <cellStyle name="Comma 2 3 4 2 6" xfId="801" xr:uid="{E8451E3A-F96F-423B-8441-4C46A6A83DBA}"/>
    <cellStyle name="Comma 2 3 4 3" xfId="149" xr:uid="{54BC6CFE-66F3-4C6E-B6E6-F797387D1899}"/>
    <cellStyle name="Comma 2 3 4 3 2" xfId="257" xr:uid="{FA790702-3F59-45C9-8030-19A19CE02985}"/>
    <cellStyle name="Comma 2 3 4 3 2 2" xfId="581" xr:uid="{5EC114E3-8041-4DAB-AB36-1CCFB761D10C}"/>
    <cellStyle name="Comma 2 3 4 3 2 2 2" xfId="1260" xr:uid="{16305977-C109-4514-A7C4-91088270F52D}"/>
    <cellStyle name="Comma 2 3 4 3 2 3" xfId="936" xr:uid="{BE77ACCF-8BBE-4B89-8EED-24CA97FBD0BE}"/>
    <cellStyle name="Comma 2 3 4 3 3" xfId="365" xr:uid="{252157D9-D2B4-425A-A7D3-0EEF5045DCE2}"/>
    <cellStyle name="Comma 2 3 4 3 3 2" xfId="689" xr:uid="{DC793766-2302-48DC-A617-51F5C582E333}"/>
    <cellStyle name="Comma 2 3 4 3 3 2 2" xfId="1368" xr:uid="{39529DE9-56E6-4F1B-8DCA-9D39E971C5F9}"/>
    <cellStyle name="Comma 2 3 4 3 3 3" xfId="1044" xr:uid="{4ADCAFA1-F0B8-4995-BE51-9CD5D267E1B3}"/>
    <cellStyle name="Comma 2 3 4 3 4" xfId="473" xr:uid="{7D7B4A89-4809-4785-AB1D-92A2822A6AC9}"/>
    <cellStyle name="Comma 2 3 4 3 4 2" xfId="1152" xr:uid="{26EFED31-0991-493E-BA89-F0293C308A73}"/>
    <cellStyle name="Comma 2 3 4 3 5" xfId="828" xr:uid="{A92AF26A-7427-4A5C-B67E-95A3FED265E6}"/>
    <cellStyle name="Comma 2 3 4 4" xfId="203" xr:uid="{AE9EABDC-62F2-4062-9D79-F7F5F9565BA0}"/>
    <cellStyle name="Comma 2 3 4 4 2" xfId="527" xr:uid="{FE66FCA6-FA79-4A50-92C2-DDDF7AC65033}"/>
    <cellStyle name="Comma 2 3 4 4 2 2" xfId="1206" xr:uid="{A430213A-77AB-4D79-BD3F-07603BC08DF0}"/>
    <cellStyle name="Comma 2 3 4 4 3" xfId="882" xr:uid="{F2AC3114-78EF-4FDD-A179-4D00B49E633E}"/>
    <cellStyle name="Comma 2 3 4 5" xfId="311" xr:uid="{C6E53E40-E7C3-4A76-98D9-CB37A39228A3}"/>
    <cellStyle name="Comma 2 3 4 5 2" xfId="635" xr:uid="{6B6A5A14-2DC6-4447-B749-F1078BB3A416}"/>
    <cellStyle name="Comma 2 3 4 5 2 2" xfId="1314" xr:uid="{39333429-B863-43E1-8F43-BF19AF9C2B56}"/>
    <cellStyle name="Comma 2 3 4 5 3" xfId="990" xr:uid="{992D1133-4967-4591-9E3C-CB28F7CD0C63}"/>
    <cellStyle name="Comma 2 3 4 6" xfId="419" xr:uid="{968F34A0-117C-429D-8913-F7984208811E}"/>
    <cellStyle name="Comma 2 3 4 6 2" xfId="1098" xr:uid="{168CAE4E-6482-4555-B266-58F04862E5BF}"/>
    <cellStyle name="Comma 2 3 4 7" xfId="774" xr:uid="{76002982-D506-44E4-8239-7393EEBD2B1F}"/>
    <cellStyle name="Comma 2 3 5" xfId="104" xr:uid="{96A44702-E058-43BB-8E04-B7B266026AAD}"/>
    <cellStyle name="Comma 2 3 5 2" xfId="158" xr:uid="{A61615F7-E5D5-4076-BA14-448FD628A811}"/>
    <cellStyle name="Comma 2 3 5 2 2" xfId="266" xr:uid="{2BACE9A1-E34D-4D36-8EF8-089F5A024271}"/>
    <cellStyle name="Comma 2 3 5 2 2 2" xfId="590" xr:uid="{8AD990D4-6641-4524-A4AE-0375A57B0D0C}"/>
    <cellStyle name="Comma 2 3 5 2 2 2 2" xfId="1269" xr:uid="{45A8A2AA-83D8-4256-9B4C-945918E8CF6A}"/>
    <cellStyle name="Comma 2 3 5 2 2 3" xfId="945" xr:uid="{33176A2D-FB51-4743-92AB-1DB4B5D325D7}"/>
    <cellStyle name="Comma 2 3 5 2 3" xfId="374" xr:uid="{4918C711-E809-4A04-867D-FF537828E476}"/>
    <cellStyle name="Comma 2 3 5 2 3 2" xfId="698" xr:uid="{FD55C76D-B04D-4732-9FF1-69EBBE0C09B0}"/>
    <cellStyle name="Comma 2 3 5 2 3 2 2" xfId="1377" xr:uid="{95D5A795-2D19-40FD-9883-D22FA36323EC}"/>
    <cellStyle name="Comma 2 3 5 2 3 3" xfId="1053" xr:uid="{DAF3153E-55FC-40E0-AE00-292009E50799}"/>
    <cellStyle name="Comma 2 3 5 2 4" xfId="482" xr:uid="{3FDDA228-6F2C-4EC0-B2AA-6A60552C9108}"/>
    <cellStyle name="Comma 2 3 5 2 4 2" xfId="1161" xr:uid="{1109C205-6D7C-4474-A6B9-6898AD08CDFD}"/>
    <cellStyle name="Comma 2 3 5 2 5" xfId="837" xr:uid="{DEA64BE4-04CA-4C03-B076-324C0184285A}"/>
    <cellStyle name="Comma 2 3 5 3" xfId="212" xr:uid="{C8011BC4-DC6D-4CF2-B64F-456E018BD2D9}"/>
    <cellStyle name="Comma 2 3 5 3 2" xfId="536" xr:uid="{80A65DC9-548A-4D3B-A862-8123B7641B04}"/>
    <cellStyle name="Comma 2 3 5 3 2 2" xfId="1215" xr:uid="{11F31DCA-C8E4-4DE8-8B9F-106770CEE5A3}"/>
    <cellStyle name="Comma 2 3 5 3 3" xfId="891" xr:uid="{9B372D69-7F94-4897-8748-C75C2019B734}"/>
    <cellStyle name="Comma 2 3 5 4" xfId="320" xr:uid="{9F538BD4-6F82-4273-8BBD-AAEC25AB1227}"/>
    <cellStyle name="Comma 2 3 5 4 2" xfId="644" xr:uid="{EA71D795-30BD-4975-B8A5-F2A0745B79DE}"/>
    <cellStyle name="Comma 2 3 5 4 2 2" xfId="1323" xr:uid="{D291BEE5-20F1-4BB3-8F13-A2D54B103B94}"/>
    <cellStyle name="Comma 2 3 5 4 3" xfId="999" xr:uid="{2F565E63-C78A-4D50-87A0-F2A44BB6C8BA}"/>
    <cellStyle name="Comma 2 3 5 5" xfId="428" xr:uid="{5FBF1D18-E6E6-4B88-82E0-D56536E3B170}"/>
    <cellStyle name="Comma 2 3 5 5 2" xfId="1107" xr:uid="{0CE594DA-75CE-4127-BF86-34CA5246097E}"/>
    <cellStyle name="Comma 2 3 5 6" xfId="783" xr:uid="{6C3398EE-BCC5-4928-9230-FD743C119499}"/>
    <cellStyle name="Comma 2 3 6" xfId="131" xr:uid="{CDA40CC3-55E8-4CCC-B23A-09530F6EF3CA}"/>
    <cellStyle name="Comma 2 3 6 2" xfId="239" xr:uid="{34C6D3B8-A52B-4F76-BC48-215FE38946F2}"/>
    <cellStyle name="Comma 2 3 6 2 2" xfId="563" xr:uid="{FC2579E1-0126-4746-84BC-66014B5FB72E}"/>
    <cellStyle name="Comma 2 3 6 2 2 2" xfId="1242" xr:uid="{406E3502-96E0-4928-9021-7E8B582DD7BE}"/>
    <cellStyle name="Comma 2 3 6 2 3" xfId="918" xr:uid="{037B1D09-AAED-49A3-B1E5-797E7E7BCDC6}"/>
    <cellStyle name="Comma 2 3 6 3" xfId="347" xr:uid="{248E9872-EA9B-4EA8-9FCD-ED2439FBB04D}"/>
    <cellStyle name="Comma 2 3 6 3 2" xfId="671" xr:uid="{3C6D34D3-8FA9-4F97-9D23-C4D191016C0F}"/>
    <cellStyle name="Comma 2 3 6 3 2 2" xfId="1350" xr:uid="{9B1ADB2F-6089-4A9A-91CB-6D831CBE3552}"/>
    <cellStyle name="Comma 2 3 6 3 3" xfId="1026" xr:uid="{2643AE2E-52B3-476E-BB46-23AA191DAE92}"/>
    <cellStyle name="Comma 2 3 6 4" xfId="455" xr:uid="{B9E47757-A273-422D-9FCE-B4E783F7A78D}"/>
    <cellStyle name="Comma 2 3 6 4 2" xfId="1134" xr:uid="{AB23464E-3290-452F-9C19-D223C26EF5E8}"/>
    <cellStyle name="Comma 2 3 6 5" xfId="810" xr:uid="{4456EDE3-397E-4B2A-89DF-83666B730967}"/>
    <cellStyle name="Comma 2 3 7" xfId="185" xr:uid="{B8C05780-2DF9-47D2-9838-5C4506F2247B}"/>
    <cellStyle name="Comma 2 3 7 2" xfId="509" xr:uid="{C3F47E04-2B26-4B15-9ACE-FE6DFC21410A}"/>
    <cellStyle name="Comma 2 3 7 2 2" xfId="1188" xr:uid="{FDAE7AAE-F89D-4EF3-BE09-C8A820E175A9}"/>
    <cellStyle name="Comma 2 3 7 3" xfId="864" xr:uid="{878EE7B8-4D48-40ED-92AD-7FA8126DAB29}"/>
    <cellStyle name="Comma 2 3 8" xfId="293" xr:uid="{89617DF6-FE4B-4CC4-9176-2539DC0D7311}"/>
    <cellStyle name="Comma 2 3 8 2" xfId="617" xr:uid="{B039EE26-41DD-438F-801B-02CDF9948100}"/>
    <cellStyle name="Comma 2 3 8 2 2" xfId="1296" xr:uid="{BA531913-6151-495E-8023-F0B777281237}"/>
    <cellStyle name="Comma 2 3 8 3" xfId="972" xr:uid="{A25BDF82-4E39-428D-90F3-DF2FD00F2415}"/>
    <cellStyle name="Comma 2 3 9" xfId="401" xr:uid="{C966A53E-E6FA-45F1-8B25-07C03A12DFB1}"/>
    <cellStyle name="Comma 2 3 9 2" xfId="1080" xr:uid="{152ED39B-923C-4F0E-B7A3-AFCD9F036130}"/>
    <cellStyle name="Comma 2 4" xfId="79" xr:uid="{C6CDB15A-37D1-48E5-A4BF-6B31187E4DB7}"/>
    <cellStyle name="Comma 2 4 10" xfId="758" xr:uid="{018B1965-757E-41C9-B5E7-A3604EF56E35}"/>
    <cellStyle name="Comma 2 4 2" xfId="88" xr:uid="{B2754BE9-A413-417C-84F5-3785CE8F24A3}"/>
    <cellStyle name="Comma 2 4 2 2" xfId="115" xr:uid="{20C1DF7B-F4E0-44BA-AE48-25435208E568}"/>
    <cellStyle name="Comma 2 4 2 2 2" xfId="169" xr:uid="{2B2AC4BB-EC43-4B8A-81BB-5AFB09D23210}"/>
    <cellStyle name="Comma 2 4 2 2 2 2" xfId="277" xr:uid="{D032F1AD-9397-4D47-A161-78AA85704F61}"/>
    <cellStyle name="Comma 2 4 2 2 2 2 2" xfId="601" xr:uid="{0D353FAB-198B-450E-B158-E07C4461C3ED}"/>
    <cellStyle name="Comma 2 4 2 2 2 2 2 2" xfId="1280" xr:uid="{98066581-ED29-4E9A-BF60-8208712500BC}"/>
    <cellStyle name="Comma 2 4 2 2 2 2 3" xfId="956" xr:uid="{10F4078B-D9BB-4A25-8702-B31721C477A4}"/>
    <cellStyle name="Comma 2 4 2 2 2 3" xfId="385" xr:uid="{E9195FC6-79D5-439E-B557-A4B284243A0C}"/>
    <cellStyle name="Comma 2 4 2 2 2 3 2" xfId="709" xr:uid="{923BF6AD-412F-49E6-BB1C-E7D4DD38F43E}"/>
    <cellStyle name="Comma 2 4 2 2 2 3 2 2" xfId="1388" xr:uid="{9378E592-843C-41FE-8A7A-10A9BB70C4BA}"/>
    <cellStyle name="Comma 2 4 2 2 2 3 3" xfId="1064" xr:uid="{668EC320-F779-48DC-BB9C-E881DEF57CF9}"/>
    <cellStyle name="Comma 2 4 2 2 2 4" xfId="493" xr:uid="{08341C23-025E-403A-8993-B6E3ADFDD658}"/>
    <cellStyle name="Comma 2 4 2 2 2 4 2" xfId="1172" xr:uid="{8C05F0B0-8999-4CEC-90B4-5453507E0358}"/>
    <cellStyle name="Comma 2 4 2 2 2 5" xfId="848" xr:uid="{78265218-366F-43B2-96FB-E49829A91A14}"/>
    <cellStyle name="Comma 2 4 2 2 3" xfId="223" xr:uid="{A61AA9A1-D080-4594-964F-27B1F2396B28}"/>
    <cellStyle name="Comma 2 4 2 2 3 2" xfId="547" xr:uid="{26B9A690-F524-4D57-9B2F-4885141F1E40}"/>
    <cellStyle name="Comma 2 4 2 2 3 2 2" xfId="1226" xr:uid="{2489ECA2-C356-4271-83C2-4615E386B686}"/>
    <cellStyle name="Comma 2 4 2 2 3 3" xfId="902" xr:uid="{19409D45-9A00-4442-A4B3-79FAFCE0FC64}"/>
    <cellStyle name="Comma 2 4 2 2 4" xfId="331" xr:uid="{B25DA176-B7E8-4549-B032-DE8EE5CB67FE}"/>
    <cellStyle name="Comma 2 4 2 2 4 2" xfId="655" xr:uid="{5D489CCA-0008-40F8-B3EE-E5F8C5659564}"/>
    <cellStyle name="Comma 2 4 2 2 4 2 2" xfId="1334" xr:uid="{C8A84CC6-A377-48F5-A606-6147CAE190C9}"/>
    <cellStyle name="Comma 2 4 2 2 4 3" xfId="1010" xr:uid="{257B75F0-221A-4DBE-9CB0-A864394F4E57}"/>
    <cellStyle name="Comma 2 4 2 2 5" xfId="439" xr:uid="{17E60A04-CAFF-4FE4-B3F3-84D9644C201F}"/>
    <cellStyle name="Comma 2 4 2 2 5 2" xfId="1118" xr:uid="{81A05689-7694-4CE8-BF33-CDD475624A25}"/>
    <cellStyle name="Comma 2 4 2 2 6" xfId="752" xr:uid="{850268EF-A3F4-4BE5-B5A7-746A104FDD00}"/>
    <cellStyle name="Comma 2 4 2 2 6 2" xfId="1428" xr:uid="{CA0F51BD-F643-486C-BF2E-C2D64619F1CE}"/>
    <cellStyle name="Comma 2 4 2 2 7" xfId="794" xr:uid="{A338CC92-26BB-4410-BB1F-131F533D2D17}"/>
    <cellStyle name="Comma 2 4 2 3" xfId="142" xr:uid="{A7E6C95D-2ACB-4067-A316-1A2CEF464AEB}"/>
    <cellStyle name="Comma 2 4 2 3 2" xfId="250" xr:uid="{241652BF-BF34-4B30-A3DB-8B15B33B6150}"/>
    <cellStyle name="Comma 2 4 2 3 2 2" xfId="574" xr:uid="{994A4984-8741-4043-A687-92635CA3139A}"/>
    <cellStyle name="Comma 2 4 2 3 2 2 2" xfId="1253" xr:uid="{49BC3822-CA19-4261-A322-9A137A3C12BA}"/>
    <cellStyle name="Comma 2 4 2 3 2 3" xfId="929" xr:uid="{6A8A22DC-2C37-4D87-A053-330C8436E8CA}"/>
    <cellStyle name="Comma 2 4 2 3 3" xfId="358" xr:uid="{8D5490E8-B16B-4BCB-B19F-290332F7F4AC}"/>
    <cellStyle name="Comma 2 4 2 3 3 2" xfId="682" xr:uid="{8556F291-F7D9-492B-953C-4AD8B6C3824F}"/>
    <cellStyle name="Comma 2 4 2 3 3 2 2" xfId="1361" xr:uid="{580DDB8D-97C9-4B08-B95C-9BC9E2432281}"/>
    <cellStyle name="Comma 2 4 2 3 3 3" xfId="1037" xr:uid="{FD4ADB8D-2467-41DB-85EE-DB11DEAF63A0}"/>
    <cellStyle name="Comma 2 4 2 3 4" xfId="466" xr:uid="{3440F3BC-CD1E-4503-8B78-369C1E24B345}"/>
    <cellStyle name="Comma 2 4 2 3 4 2" xfId="1145" xr:uid="{FECEA7B1-580F-472F-BBAA-F905E6DC5253}"/>
    <cellStyle name="Comma 2 4 2 3 5" xfId="821" xr:uid="{2A10C427-FD27-4FA5-ACD3-01EE3288D674}"/>
    <cellStyle name="Comma 2 4 2 4" xfId="196" xr:uid="{1DA63AE3-56D4-4421-8575-3128B4C035DE}"/>
    <cellStyle name="Comma 2 4 2 4 2" xfId="520" xr:uid="{A8249E8D-C978-499C-B6A6-7240065F6C3E}"/>
    <cellStyle name="Comma 2 4 2 4 2 2" xfId="1199" xr:uid="{62537632-9CEE-439B-9AB6-27B8CE8F9E0B}"/>
    <cellStyle name="Comma 2 4 2 4 3" xfId="875" xr:uid="{52B5D1D3-51E5-40CD-91E7-1BD1BFE7C238}"/>
    <cellStyle name="Comma 2 4 2 5" xfId="304" xr:uid="{C177948E-7F8B-4C83-A916-664DAA66F976}"/>
    <cellStyle name="Comma 2 4 2 5 2" xfId="628" xr:uid="{703D04B5-8560-46B3-A57C-16FA41561A76}"/>
    <cellStyle name="Comma 2 4 2 5 2 2" xfId="1307" xr:uid="{256D77A3-435B-4E42-826C-B27877CF4052}"/>
    <cellStyle name="Comma 2 4 2 5 3" xfId="983" xr:uid="{FDAA89A1-4D7C-4A48-B88F-CE64E3952CC0}"/>
    <cellStyle name="Comma 2 4 2 6" xfId="412" xr:uid="{63596E82-05AE-4BF8-8E62-6880F107B356}"/>
    <cellStyle name="Comma 2 4 2 6 2" xfId="1091" xr:uid="{A33E5C3F-8898-42CD-A0AB-5A30713E6653}"/>
    <cellStyle name="Comma 2 4 2 7" xfId="738" xr:uid="{DAB3FD0F-05ED-45EC-81DF-701D54FFBD62}"/>
    <cellStyle name="Comma 2 4 2 7 2" xfId="1414" xr:uid="{47301DC0-BE1D-4228-9FAA-B017C50231F1}"/>
    <cellStyle name="Comma 2 4 2 8" xfId="767" xr:uid="{4E0B62DD-1945-4905-A204-1BF5DF4CE09C}"/>
    <cellStyle name="Comma 2 4 3" xfId="97" xr:uid="{33897899-A307-4EB4-AEB8-5A8A0D3D0A4B}"/>
    <cellStyle name="Comma 2 4 3 2" xfId="124" xr:uid="{7875D4F6-EEFD-44DA-A33A-AA713825AE47}"/>
    <cellStyle name="Comma 2 4 3 2 2" xfId="178" xr:uid="{FA9B3FBA-5331-4654-8073-E7AE0FDC184C}"/>
    <cellStyle name="Comma 2 4 3 2 2 2" xfId="286" xr:uid="{C43A3382-73DC-4252-9BFB-3AF7E3A3801F}"/>
    <cellStyle name="Comma 2 4 3 2 2 2 2" xfId="610" xr:uid="{A32160FB-7EAE-4FBC-9E16-0249B38DF066}"/>
    <cellStyle name="Comma 2 4 3 2 2 2 2 2" xfId="1289" xr:uid="{D57CDEA5-55EA-4185-813D-C462AB00EC40}"/>
    <cellStyle name="Comma 2 4 3 2 2 2 3" xfId="965" xr:uid="{66077985-D6A8-40A8-9BFA-121911CF5EF6}"/>
    <cellStyle name="Comma 2 4 3 2 2 3" xfId="394" xr:uid="{AC2ABD7A-62F9-4027-BD22-596EA77EEE32}"/>
    <cellStyle name="Comma 2 4 3 2 2 3 2" xfId="718" xr:uid="{BEB8049E-2D2D-4429-AAD9-2711B79281A2}"/>
    <cellStyle name="Comma 2 4 3 2 2 3 2 2" xfId="1397" xr:uid="{82F9C832-7F31-4A8D-8124-664FC5DCD478}"/>
    <cellStyle name="Comma 2 4 3 2 2 3 3" xfId="1073" xr:uid="{4DD02045-CB8F-4A41-A58E-FD6DB987F7B5}"/>
    <cellStyle name="Comma 2 4 3 2 2 4" xfId="502" xr:uid="{A499154F-8236-4013-94EE-5012EE4B5C2D}"/>
    <cellStyle name="Comma 2 4 3 2 2 4 2" xfId="1181" xr:uid="{7C389BBE-EBD5-4763-91C8-6BE40DB27C65}"/>
    <cellStyle name="Comma 2 4 3 2 2 5" xfId="857" xr:uid="{B80DC5AD-9C8A-4FEC-AC6F-1F9B1C2276CD}"/>
    <cellStyle name="Comma 2 4 3 2 3" xfId="232" xr:uid="{B658F8E4-18BA-4423-BA73-45869848D43F}"/>
    <cellStyle name="Comma 2 4 3 2 3 2" xfId="556" xr:uid="{D30F2DEA-9982-4635-A41C-5E05DB3D9497}"/>
    <cellStyle name="Comma 2 4 3 2 3 2 2" xfId="1235" xr:uid="{14A01558-0E5C-482E-956E-1C98B058C37F}"/>
    <cellStyle name="Comma 2 4 3 2 3 3" xfId="911" xr:uid="{F864A70D-B686-4E75-91BF-3492F7195B46}"/>
    <cellStyle name="Comma 2 4 3 2 4" xfId="340" xr:uid="{F1A869AE-8BD1-4F9D-8BB2-475A33EB5BE9}"/>
    <cellStyle name="Comma 2 4 3 2 4 2" xfId="664" xr:uid="{106E5064-7EB6-4C26-966F-F24268AFA741}"/>
    <cellStyle name="Comma 2 4 3 2 4 2 2" xfId="1343" xr:uid="{F8242E3F-F9F1-4838-9E3C-B7BDE6BCE115}"/>
    <cellStyle name="Comma 2 4 3 2 4 3" xfId="1019" xr:uid="{75092244-D5BD-4EE8-9628-EA87539A913F}"/>
    <cellStyle name="Comma 2 4 3 2 5" xfId="448" xr:uid="{E43154C9-4EFB-40D6-8717-66CF83EBEF5E}"/>
    <cellStyle name="Comma 2 4 3 2 5 2" xfId="1127" xr:uid="{F75F442A-35E5-4C5A-85E8-ADA07B0CCD7F}"/>
    <cellStyle name="Comma 2 4 3 2 6" xfId="803" xr:uid="{836DFB22-24B1-4452-86E8-A4A9DED13C03}"/>
    <cellStyle name="Comma 2 4 3 3" xfId="151" xr:uid="{9BD113A8-74E6-4936-97D2-BF7C35F00436}"/>
    <cellStyle name="Comma 2 4 3 3 2" xfId="259" xr:uid="{DD217197-099E-4587-9625-C0CD3B9AAB55}"/>
    <cellStyle name="Comma 2 4 3 3 2 2" xfId="583" xr:uid="{7223FCDD-F64C-4A78-AAD0-3877492F8F9C}"/>
    <cellStyle name="Comma 2 4 3 3 2 2 2" xfId="1262" xr:uid="{150E1836-9948-461D-BAB1-679DF6889B62}"/>
    <cellStyle name="Comma 2 4 3 3 2 3" xfId="938" xr:uid="{F0ECFE30-12C1-4E51-AD41-FF5158561FCB}"/>
    <cellStyle name="Comma 2 4 3 3 3" xfId="367" xr:uid="{F79537EA-9134-4DEA-9044-D8A523C953F6}"/>
    <cellStyle name="Comma 2 4 3 3 3 2" xfId="691" xr:uid="{627FE266-7513-42BB-9CB2-975CC0A8BA35}"/>
    <cellStyle name="Comma 2 4 3 3 3 2 2" xfId="1370" xr:uid="{B116E5D9-CCA7-4B9C-9715-6C9D24F12944}"/>
    <cellStyle name="Comma 2 4 3 3 3 3" xfId="1046" xr:uid="{2A376892-203E-4EB8-8008-6CB1EFE9E25A}"/>
    <cellStyle name="Comma 2 4 3 3 4" xfId="475" xr:uid="{F04F2ECC-E118-4F51-94CC-7D9102EFF5E0}"/>
    <cellStyle name="Comma 2 4 3 3 4 2" xfId="1154" xr:uid="{5CC40C3C-5A00-4795-9DD5-7FCBA88048A6}"/>
    <cellStyle name="Comma 2 4 3 3 5" xfId="830" xr:uid="{2862ABD7-9480-42FF-A6F8-C7D0A5EE9048}"/>
    <cellStyle name="Comma 2 4 3 4" xfId="205" xr:uid="{2C27E301-CBC2-443E-BFD7-9FE74EC2C21E}"/>
    <cellStyle name="Comma 2 4 3 4 2" xfId="529" xr:uid="{F0B5B177-941D-4BFA-B6E6-B32A2E9E0AA0}"/>
    <cellStyle name="Comma 2 4 3 4 2 2" xfId="1208" xr:uid="{F55AAD85-F23D-4D01-B864-DBF850680F79}"/>
    <cellStyle name="Comma 2 4 3 4 3" xfId="884" xr:uid="{8D2F9856-6F45-4512-A172-643073DCC502}"/>
    <cellStyle name="Comma 2 4 3 5" xfId="313" xr:uid="{C563401F-7566-4869-BBAF-D6A93986C6BD}"/>
    <cellStyle name="Comma 2 4 3 5 2" xfId="637" xr:uid="{D0359A00-DD82-4C9D-BD93-FFF0CEE641D0}"/>
    <cellStyle name="Comma 2 4 3 5 2 2" xfId="1316" xr:uid="{22BB37C3-0D13-4486-9D9E-7B0D79A22A0F}"/>
    <cellStyle name="Comma 2 4 3 5 3" xfId="992" xr:uid="{228D95EA-C878-4D4C-82BF-9536A4252BB5}"/>
    <cellStyle name="Comma 2 4 3 6" xfId="421" xr:uid="{2CC99513-34BB-4765-9E53-6A8DB16697FE}"/>
    <cellStyle name="Comma 2 4 3 6 2" xfId="1100" xr:uid="{F9C806D9-7F56-4D95-9B51-E45AFB90F7A7}"/>
    <cellStyle name="Comma 2 4 3 7" xfId="745" xr:uid="{F5343217-4187-4201-91BE-F371C6606C04}"/>
    <cellStyle name="Comma 2 4 3 7 2" xfId="1421" xr:uid="{A9A197E3-309B-4543-A865-4C0CC742355E}"/>
    <cellStyle name="Comma 2 4 3 8" xfId="776" xr:uid="{E851C258-ABD1-4DAE-9ACF-BC4E3ACE3313}"/>
    <cellStyle name="Comma 2 4 4" xfId="106" xr:uid="{3DFF30C2-FCEC-4CF6-A9F2-9A07246C760A}"/>
    <cellStyle name="Comma 2 4 4 2" xfId="160" xr:uid="{3F0D4504-39A5-4A42-9EE3-146D13A3157C}"/>
    <cellStyle name="Comma 2 4 4 2 2" xfId="268" xr:uid="{675D490E-B9CD-44BF-A6F8-0C7771ECAF74}"/>
    <cellStyle name="Comma 2 4 4 2 2 2" xfId="592" xr:uid="{D4B9B4E1-8D0C-41DB-A765-130B4EFC1185}"/>
    <cellStyle name="Comma 2 4 4 2 2 2 2" xfId="1271" xr:uid="{C024FA2A-6743-4891-8678-03E93602D413}"/>
    <cellStyle name="Comma 2 4 4 2 2 3" xfId="947" xr:uid="{9064E7B4-10B0-4F69-895B-5054765DDF97}"/>
    <cellStyle name="Comma 2 4 4 2 3" xfId="376" xr:uid="{52C6F469-C112-4A16-B066-29B8385400AE}"/>
    <cellStyle name="Comma 2 4 4 2 3 2" xfId="700" xr:uid="{7CF5D31E-CD84-4F18-AE39-0BB701789124}"/>
    <cellStyle name="Comma 2 4 4 2 3 2 2" xfId="1379" xr:uid="{8BF355D7-79DA-4F2D-9EEA-48438373CFE0}"/>
    <cellStyle name="Comma 2 4 4 2 3 3" xfId="1055" xr:uid="{0C72A2AB-429E-49DA-8ADF-85EF423C5F42}"/>
    <cellStyle name="Comma 2 4 4 2 4" xfId="484" xr:uid="{6EE9BD3C-BD57-486C-929D-8C78175CB3BF}"/>
    <cellStyle name="Comma 2 4 4 2 4 2" xfId="1163" xr:uid="{B946210C-9BF6-487F-B5D5-9033F04C0BF9}"/>
    <cellStyle name="Comma 2 4 4 2 5" xfId="839" xr:uid="{449A9ED2-064A-4C18-A3A3-A84A5181DB03}"/>
    <cellStyle name="Comma 2 4 4 3" xfId="214" xr:uid="{2F0E68A8-8C03-4A8A-BEDD-1B710A28FC85}"/>
    <cellStyle name="Comma 2 4 4 3 2" xfId="538" xr:uid="{9A441E32-96C3-405F-9CF1-0BDA7E66CF92}"/>
    <cellStyle name="Comma 2 4 4 3 2 2" xfId="1217" xr:uid="{DB3EB329-14FD-42B2-9049-3C5568DE575E}"/>
    <cellStyle name="Comma 2 4 4 3 3" xfId="893" xr:uid="{B7EB02F1-AABA-444C-986B-F2DB8575D771}"/>
    <cellStyle name="Comma 2 4 4 4" xfId="322" xr:uid="{DA7E80E7-FACD-4F97-A470-67024BCF8284}"/>
    <cellStyle name="Comma 2 4 4 4 2" xfId="646" xr:uid="{75835B24-5E13-4EAD-820B-625D17170204}"/>
    <cellStyle name="Comma 2 4 4 4 2 2" xfId="1325" xr:uid="{33C02565-3F5F-4CCF-A413-8FCB0EFAF87B}"/>
    <cellStyle name="Comma 2 4 4 4 3" xfId="1001" xr:uid="{D7BF35CE-5973-4829-997F-A628AF533E63}"/>
    <cellStyle name="Comma 2 4 4 5" xfId="430" xr:uid="{A0BF6F32-1D75-44F4-8DDD-38F9CB954A04}"/>
    <cellStyle name="Comma 2 4 4 5 2" xfId="1109" xr:uid="{87819D84-D022-4B66-AD2C-CD111428E24F}"/>
    <cellStyle name="Comma 2 4 4 6" xfId="785" xr:uid="{29B449B6-5479-4D48-BA83-143B21392580}"/>
    <cellStyle name="Comma 2 4 5" xfId="133" xr:uid="{ABC00FA3-CC7B-4E5E-9D66-A76BD71A47E9}"/>
    <cellStyle name="Comma 2 4 5 2" xfId="241" xr:uid="{16FF599E-BA6D-447A-B17A-D8C919544A16}"/>
    <cellStyle name="Comma 2 4 5 2 2" xfId="565" xr:uid="{AAD2DE57-8F10-4947-90F4-4528AE41064C}"/>
    <cellStyle name="Comma 2 4 5 2 2 2" xfId="1244" xr:uid="{F4D0249E-31FF-4EA3-8763-9F319DA737AB}"/>
    <cellStyle name="Comma 2 4 5 2 3" xfId="920" xr:uid="{925E9839-E398-435B-B66F-79C428C886F8}"/>
    <cellStyle name="Comma 2 4 5 3" xfId="349" xr:uid="{C41E60C5-3DCC-4CFD-B97C-FCD85B489867}"/>
    <cellStyle name="Comma 2 4 5 3 2" xfId="673" xr:uid="{3B18D153-1903-4FC3-8B40-A1C71E5C4282}"/>
    <cellStyle name="Comma 2 4 5 3 2 2" xfId="1352" xr:uid="{8A7E361F-1A5E-4A80-A1AC-F5F4B2E33DC0}"/>
    <cellStyle name="Comma 2 4 5 3 3" xfId="1028" xr:uid="{2C516514-AEBC-4AAC-B5FF-F0BB3172FD15}"/>
    <cellStyle name="Comma 2 4 5 4" xfId="457" xr:uid="{55943413-A906-4373-BB95-4ADDAD620E7C}"/>
    <cellStyle name="Comma 2 4 5 4 2" xfId="1136" xr:uid="{89F2715D-1CAA-4560-9803-479B06F0B1AE}"/>
    <cellStyle name="Comma 2 4 5 5" xfId="812" xr:uid="{98B31AA3-6E32-476C-A122-F1252157BC60}"/>
    <cellStyle name="Comma 2 4 6" xfId="187" xr:uid="{8705B561-B944-4DDA-9ABE-7C638070EF00}"/>
    <cellStyle name="Comma 2 4 6 2" xfId="511" xr:uid="{D03CA9E0-6F35-4C65-BD6C-D7D7FB2F7B47}"/>
    <cellStyle name="Comma 2 4 6 2 2" xfId="1190" xr:uid="{F90EED84-FEDB-482F-8505-126C29C2F6FC}"/>
    <cellStyle name="Comma 2 4 6 3" xfId="866" xr:uid="{4DB5C3BE-43E5-4165-B152-6C91D9A31EF7}"/>
    <cellStyle name="Comma 2 4 7" xfId="295" xr:uid="{66ACF75A-2413-48A3-B715-9D26FF2C23EB}"/>
    <cellStyle name="Comma 2 4 7 2" xfId="619" xr:uid="{0DBF0721-F3A2-4E3D-9D5B-4BB16563C521}"/>
    <cellStyle name="Comma 2 4 7 2 2" xfId="1298" xr:uid="{6DB1528C-230E-4F23-B118-E05A0F7705CA}"/>
    <cellStyle name="Comma 2 4 7 3" xfId="974" xr:uid="{46E2E3F0-D52F-475A-AB6C-D515E9620EB8}"/>
    <cellStyle name="Comma 2 4 8" xfId="403" xr:uid="{B2E6B954-6AD6-4EA4-A588-DB849838F1B6}"/>
    <cellStyle name="Comma 2 4 8 2" xfId="1082" xr:uid="{306458E6-CF9F-40D6-991B-146F7D54EC22}"/>
    <cellStyle name="Comma 2 4 9" xfId="731" xr:uid="{E76E3057-6123-4435-99E3-D2F13C9CF800}"/>
    <cellStyle name="Comma 2 4 9 2" xfId="1407" xr:uid="{233F647F-C913-4B3C-9EFA-2DB3BE90D19F}"/>
    <cellStyle name="Comma 2 5" xfId="85" xr:uid="{DBED85D9-CDB2-4D0F-ACB9-A159FC676905}"/>
    <cellStyle name="Comma 2 5 2" xfId="112" xr:uid="{F923EB38-7065-4B57-BD64-9DF938BF62B1}"/>
    <cellStyle name="Comma 2 5 2 2" xfId="166" xr:uid="{9D9F5F98-6886-4D45-A4FD-EAA9DEE3BE1C}"/>
    <cellStyle name="Comma 2 5 2 2 2" xfId="274" xr:uid="{CA1B1105-9455-41C1-8321-79D74758E976}"/>
    <cellStyle name="Comma 2 5 2 2 2 2" xfId="598" xr:uid="{1A6B71BD-6790-4723-B672-8BB2457285A9}"/>
    <cellStyle name="Comma 2 5 2 2 2 2 2" xfId="1277" xr:uid="{34451BEC-5985-4417-863A-25AB4FB10385}"/>
    <cellStyle name="Comma 2 5 2 2 2 3" xfId="953" xr:uid="{382213A1-65AC-4A20-97E0-1A8303E28812}"/>
    <cellStyle name="Comma 2 5 2 2 3" xfId="382" xr:uid="{B156A761-4C4D-4642-9FF8-6C3C0CEF7383}"/>
    <cellStyle name="Comma 2 5 2 2 3 2" xfId="706" xr:uid="{E55E6DC7-AF20-45A0-A04F-AECCF3D7E5BC}"/>
    <cellStyle name="Comma 2 5 2 2 3 2 2" xfId="1385" xr:uid="{AEB029FC-21E0-466C-998F-F6CF6C5B3BB3}"/>
    <cellStyle name="Comma 2 5 2 2 3 3" xfId="1061" xr:uid="{6456C2F7-63AC-4D52-B63B-6D362FEC8787}"/>
    <cellStyle name="Comma 2 5 2 2 4" xfId="490" xr:uid="{2C2BB06D-C216-47A5-BFD8-0177D7515D8D}"/>
    <cellStyle name="Comma 2 5 2 2 4 2" xfId="1169" xr:uid="{EAC321BD-97DC-4613-AE0C-A46A9115628E}"/>
    <cellStyle name="Comma 2 5 2 2 5" xfId="845" xr:uid="{28CFDE23-470A-4453-B125-756ACCEB36F4}"/>
    <cellStyle name="Comma 2 5 2 3" xfId="220" xr:uid="{6B22E775-5F3F-43AA-B7BB-604DFA605FF3}"/>
    <cellStyle name="Comma 2 5 2 3 2" xfId="544" xr:uid="{93F6CDF5-6B2E-46CA-A9BA-0FB2CE508440}"/>
    <cellStyle name="Comma 2 5 2 3 2 2" xfId="1223" xr:uid="{FFF61E15-A4E6-49BE-8532-F354DCD8C6E0}"/>
    <cellStyle name="Comma 2 5 2 3 3" xfId="899" xr:uid="{19183565-B969-466F-B426-F9DE21259C8C}"/>
    <cellStyle name="Comma 2 5 2 4" xfId="328" xr:uid="{F68486CD-68E7-435F-A067-0AB18D043389}"/>
    <cellStyle name="Comma 2 5 2 4 2" xfId="652" xr:uid="{BC00322E-7E83-410B-B5D8-6903AB936B62}"/>
    <cellStyle name="Comma 2 5 2 4 2 2" xfId="1331" xr:uid="{88392766-39CF-4689-8DD4-F2A89B65CBFA}"/>
    <cellStyle name="Comma 2 5 2 4 3" xfId="1007" xr:uid="{6A0020D7-4297-4DEA-979A-DA937960DD28}"/>
    <cellStyle name="Comma 2 5 2 5" xfId="436" xr:uid="{EA289B5B-6A81-4669-BD71-39CB15146DFC}"/>
    <cellStyle name="Comma 2 5 2 5 2" xfId="1115" xr:uid="{DAC19555-4EBE-493C-9A44-2BA3D9AAA707}"/>
    <cellStyle name="Comma 2 5 2 6" xfId="748" xr:uid="{B14100FF-57EB-4FD4-825F-4D48B6CDE509}"/>
    <cellStyle name="Comma 2 5 2 6 2" xfId="1424" xr:uid="{C2E244F2-1BB4-41B3-80EC-A9D97040190C}"/>
    <cellStyle name="Comma 2 5 2 7" xfId="791" xr:uid="{29B4170F-C022-43F6-8259-9E615DE818C0}"/>
    <cellStyle name="Comma 2 5 3" xfId="139" xr:uid="{FDC6B563-5B1C-4F0C-BFB7-164E008833BE}"/>
    <cellStyle name="Comma 2 5 3 2" xfId="247" xr:uid="{F7B90E3C-3574-428A-87C4-887BB307810D}"/>
    <cellStyle name="Comma 2 5 3 2 2" xfId="571" xr:uid="{432C19C6-EF68-4ECF-95ED-4F6AA5B91375}"/>
    <cellStyle name="Comma 2 5 3 2 2 2" xfId="1250" xr:uid="{E8FEDC4B-DF0D-4BF4-A8B2-AFC09D5AEBF9}"/>
    <cellStyle name="Comma 2 5 3 2 3" xfId="926" xr:uid="{076E0B09-294D-403C-AC5F-92A9EF15576B}"/>
    <cellStyle name="Comma 2 5 3 3" xfId="355" xr:uid="{53B1C4FC-75FC-4B5D-9009-525EF6EB87CA}"/>
    <cellStyle name="Comma 2 5 3 3 2" xfId="679" xr:uid="{8E6FD0F5-7499-41D9-B415-AADA8DA40066}"/>
    <cellStyle name="Comma 2 5 3 3 2 2" xfId="1358" xr:uid="{0DB664D0-91FC-4F52-AB3A-E4B3C7996134}"/>
    <cellStyle name="Comma 2 5 3 3 3" xfId="1034" xr:uid="{03066C70-9AC0-4085-8399-82651EB71C88}"/>
    <cellStyle name="Comma 2 5 3 4" xfId="463" xr:uid="{7DB6166B-A563-4B7C-9765-FC530E09895A}"/>
    <cellStyle name="Comma 2 5 3 4 2" xfId="1142" xr:uid="{50B44E9C-175A-46EE-B173-6B6FE214C14A}"/>
    <cellStyle name="Comma 2 5 3 5" xfId="818" xr:uid="{37850F0C-45C7-4000-B039-7647E96DFCD1}"/>
    <cellStyle name="Comma 2 5 4" xfId="193" xr:uid="{0838AA8D-E064-4737-83F7-7B7363B693FB}"/>
    <cellStyle name="Comma 2 5 4 2" xfId="517" xr:uid="{F6718C70-1AB4-438A-91C6-FCA0F950622D}"/>
    <cellStyle name="Comma 2 5 4 2 2" xfId="1196" xr:uid="{77DAA256-B94C-4CA2-9D30-C6264CE4A52C}"/>
    <cellStyle name="Comma 2 5 4 3" xfId="872" xr:uid="{46097482-215E-4B55-8028-70B249C28FEF}"/>
    <cellStyle name="Comma 2 5 5" xfId="301" xr:uid="{50BC65C0-8028-42CD-9929-1FACF72C9985}"/>
    <cellStyle name="Comma 2 5 5 2" xfId="625" xr:uid="{E09057E2-6AED-46F9-9F51-8638D732F23A}"/>
    <cellStyle name="Comma 2 5 5 2 2" xfId="1304" xr:uid="{43297D32-7343-43ED-A6DC-C496385158CB}"/>
    <cellStyle name="Comma 2 5 5 3" xfId="980" xr:uid="{AF4D0E37-4C3E-40CE-BAE4-041CB7C9C893}"/>
    <cellStyle name="Comma 2 5 6" xfId="409" xr:uid="{A85DF584-1682-4328-A052-2E60B4BC0800}"/>
    <cellStyle name="Comma 2 5 6 2" xfId="1088" xr:uid="{6D964C1A-9E73-446A-BBDD-CC748C1A8594}"/>
    <cellStyle name="Comma 2 5 7" xfId="734" xr:uid="{C5CFF231-88DF-485B-804F-4ED479F4A97A}"/>
    <cellStyle name="Comma 2 5 7 2" xfId="1410" xr:uid="{32591BD5-2D47-4574-BF89-4320063E7A26}"/>
    <cellStyle name="Comma 2 5 8" xfId="764" xr:uid="{60E9C0B1-168A-47BA-A63A-E52164C30FA7}"/>
    <cellStyle name="Comma 2 6" xfId="94" xr:uid="{7EA74E89-A85F-4463-B1A9-C0E89A665A1B}"/>
    <cellStyle name="Comma 2 6 2" xfId="121" xr:uid="{56C3B1DE-7CF4-4DBC-AF4E-FD50AAB5DD08}"/>
    <cellStyle name="Comma 2 6 2 2" xfId="175" xr:uid="{C0293B39-80E3-47C7-8386-FAF36ABFB4FE}"/>
    <cellStyle name="Comma 2 6 2 2 2" xfId="283" xr:uid="{10F9DB67-E740-4B40-8D51-40A9B06DB273}"/>
    <cellStyle name="Comma 2 6 2 2 2 2" xfId="607" xr:uid="{9EA33B04-988F-4224-A6BB-8E9B59A79163}"/>
    <cellStyle name="Comma 2 6 2 2 2 2 2" xfId="1286" xr:uid="{11C73B35-F63D-427F-9AEC-05A48EBA1FA8}"/>
    <cellStyle name="Comma 2 6 2 2 2 3" xfId="962" xr:uid="{161E1C11-0B11-445F-A4E1-97BFBB789B17}"/>
    <cellStyle name="Comma 2 6 2 2 3" xfId="391" xr:uid="{285D002C-5B37-4F75-B8A0-79BA0F21B192}"/>
    <cellStyle name="Comma 2 6 2 2 3 2" xfId="715" xr:uid="{3DD5E2BF-4C16-444E-81E3-9CD3497526A7}"/>
    <cellStyle name="Comma 2 6 2 2 3 2 2" xfId="1394" xr:uid="{D2ECAB7E-3DE5-4E2F-87F5-C75D310E388B}"/>
    <cellStyle name="Comma 2 6 2 2 3 3" xfId="1070" xr:uid="{34388CE4-C49F-456C-A039-3F49E605F1EE}"/>
    <cellStyle name="Comma 2 6 2 2 4" xfId="499" xr:uid="{B866264A-5434-418F-A35B-C8BA3567E000}"/>
    <cellStyle name="Comma 2 6 2 2 4 2" xfId="1178" xr:uid="{C7811526-D0B1-402D-A20A-324990D76C2E}"/>
    <cellStyle name="Comma 2 6 2 2 5" xfId="854" xr:uid="{54DDDCD1-8978-4FF0-BE08-EA1FAED0D3B5}"/>
    <cellStyle name="Comma 2 6 2 3" xfId="229" xr:uid="{72872BE2-952C-4310-9229-667A754AF5D2}"/>
    <cellStyle name="Comma 2 6 2 3 2" xfId="553" xr:uid="{C68C075D-3A22-4B8F-9201-E019EB95A80B}"/>
    <cellStyle name="Comma 2 6 2 3 2 2" xfId="1232" xr:uid="{A83500D1-9C2D-40AB-8A46-00EA6EA21A43}"/>
    <cellStyle name="Comma 2 6 2 3 3" xfId="908" xr:uid="{73C1BBC5-836E-4B6A-856D-12E3935E48A6}"/>
    <cellStyle name="Comma 2 6 2 4" xfId="337" xr:uid="{6502C72F-5A1A-4666-BF65-7120BD085FC2}"/>
    <cellStyle name="Comma 2 6 2 4 2" xfId="661" xr:uid="{1666DF37-6328-4E6C-ACDD-FC633826BDC6}"/>
    <cellStyle name="Comma 2 6 2 4 2 2" xfId="1340" xr:uid="{DB249772-2311-451B-848E-39D5060AA141}"/>
    <cellStyle name="Comma 2 6 2 4 3" xfId="1016" xr:uid="{435CEB57-3FF0-4B5C-A54B-F70BC6784AC3}"/>
    <cellStyle name="Comma 2 6 2 5" xfId="445" xr:uid="{2004CC28-A859-4A24-B322-3646161CC215}"/>
    <cellStyle name="Comma 2 6 2 5 2" xfId="1124" xr:uid="{E405152C-3388-4A26-9F0E-854143CD6970}"/>
    <cellStyle name="Comma 2 6 2 6" xfId="800" xr:uid="{7BB43412-5489-4108-943B-A58900CC0CA9}"/>
    <cellStyle name="Comma 2 6 3" xfId="148" xr:uid="{BB3E4F4B-43AA-4B39-8DBD-7E99BFCDA678}"/>
    <cellStyle name="Comma 2 6 3 2" xfId="256" xr:uid="{6C772F00-808C-4651-9010-6BD147F214F8}"/>
    <cellStyle name="Comma 2 6 3 2 2" xfId="580" xr:uid="{9C36ABF3-0128-43D0-868A-23DF9A2D51FC}"/>
    <cellStyle name="Comma 2 6 3 2 2 2" xfId="1259" xr:uid="{D5A04912-CF1C-4484-9800-C15AC41A5FA5}"/>
    <cellStyle name="Comma 2 6 3 2 3" xfId="935" xr:uid="{C0AEA2B0-D5DC-4DE9-B0E0-C2E7D064A35C}"/>
    <cellStyle name="Comma 2 6 3 3" xfId="364" xr:uid="{C88F24C7-8384-4CC0-A3A3-F7F6825BE439}"/>
    <cellStyle name="Comma 2 6 3 3 2" xfId="688" xr:uid="{7225797B-4BC8-49B2-B924-0D305BB445AA}"/>
    <cellStyle name="Comma 2 6 3 3 2 2" xfId="1367" xr:uid="{ADC1CFB4-CBB3-41BA-96ED-9AAD3882F5C4}"/>
    <cellStyle name="Comma 2 6 3 3 3" xfId="1043" xr:uid="{0706724F-710C-4A53-BA9E-4E2F9874CEDE}"/>
    <cellStyle name="Comma 2 6 3 4" xfId="472" xr:uid="{B419F6C5-72CD-4370-A4FA-6C3EA0ABC15E}"/>
    <cellStyle name="Comma 2 6 3 4 2" xfId="1151" xr:uid="{62D30ABF-33C4-4ADF-A8D6-766639E34155}"/>
    <cellStyle name="Comma 2 6 3 5" xfId="827" xr:uid="{36F54D89-7B38-4C87-B333-29B2270B3D61}"/>
    <cellStyle name="Comma 2 6 4" xfId="202" xr:uid="{8C17752A-326F-4D45-8592-CE5A291084DB}"/>
    <cellStyle name="Comma 2 6 4 2" xfId="526" xr:uid="{5BDC28DD-B89F-4F5F-A76C-346238B4A967}"/>
    <cellStyle name="Comma 2 6 4 2 2" xfId="1205" xr:uid="{3559060C-6EE9-44A7-99D4-055BE0293EA7}"/>
    <cellStyle name="Comma 2 6 4 3" xfId="881" xr:uid="{2BA9442F-1522-45FE-891B-3B3143E45FB5}"/>
    <cellStyle name="Comma 2 6 5" xfId="310" xr:uid="{29780BE2-7B51-45BF-BBA0-4DAFDB188988}"/>
    <cellStyle name="Comma 2 6 5 2" xfId="634" xr:uid="{DC4BFE18-A24C-44F7-996D-3A629E15E45D}"/>
    <cellStyle name="Comma 2 6 5 2 2" xfId="1313" xr:uid="{D4A0D19D-19B1-4C75-808A-FBC0488D964E}"/>
    <cellStyle name="Comma 2 6 5 3" xfId="989" xr:uid="{BA716508-A682-4BC9-9BE1-29BBA4564045}"/>
    <cellStyle name="Comma 2 6 6" xfId="418" xr:uid="{8537347B-3B65-498B-9AF0-1B91CB61823C}"/>
    <cellStyle name="Comma 2 6 6 2" xfId="1097" xr:uid="{6CDD48E8-A61E-4714-A7FF-A0BE8AACEF76}"/>
    <cellStyle name="Comma 2 6 7" xfId="741" xr:uid="{D1BF6D1C-7399-4E66-8C2C-293FE743F3DF}"/>
    <cellStyle name="Comma 2 6 7 2" xfId="1417" xr:uid="{E5F1E47C-5517-4BD0-BB26-8589731D0756}"/>
    <cellStyle name="Comma 2 6 8" xfId="773" xr:uid="{80F0B9EC-1EE7-4DB1-822A-BA30B1AC5513}"/>
    <cellStyle name="Comma 2 7" xfId="103" xr:uid="{52D6A53E-FAF0-46D9-8C4F-204054DAFEB8}"/>
    <cellStyle name="Comma 2 7 2" xfId="157" xr:uid="{31489767-E75C-480E-8A8C-6068EDEB68A4}"/>
    <cellStyle name="Comma 2 7 2 2" xfId="265" xr:uid="{D22E1891-0FB3-4DCA-99B4-C6FCAF30033D}"/>
    <cellStyle name="Comma 2 7 2 2 2" xfId="589" xr:uid="{57053ADE-EA36-4C76-B149-AC49179FE250}"/>
    <cellStyle name="Comma 2 7 2 2 2 2" xfId="1268" xr:uid="{8D91FCBE-7693-4984-BE34-CC62421079ED}"/>
    <cellStyle name="Comma 2 7 2 2 3" xfId="944" xr:uid="{BF7BAA04-E4AF-4877-B981-C97800959B5D}"/>
    <cellStyle name="Comma 2 7 2 3" xfId="373" xr:uid="{131DAFC7-7999-4DEF-9B55-7DB3950C0F29}"/>
    <cellStyle name="Comma 2 7 2 3 2" xfId="697" xr:uid="{55388316-4047-4488-8BDA-D79D3301AD41}"/>
    <cellStyle name="Comma 2 7 2 3 2 2" xfId="1376" xr:uid="{1925332F-C3E4-4E07-B7D3-7A598658CCF5}"/>
    <cellStyle name="Comma 2 7 2 3 3" xfId="1052" xr:uid="{4E0C7D45-F22B-4880-A03A-D2120C04C54A}"/>
    <cellStyle name="Comma 2 7 2 4" xfId="481" xr:uid="{BF3645A7-ACA1-4A0C-8F82-E106D5A8A769}"/>
    <cellStyle name="Comma 2 7 2 4 2" xfId="1160" xr:uid="{8AFD5BCA-61F6-425D-831F-B74C30981204}"/>
    <cellStyle name="Comma 2 7 2 5" xfId="836" xr:uid="{AE1AC8D7-EB19-4BDD-9499-BC2E45D40971}"/>
    <cellStyle name="Comma 2 7 3" xfId="211" xr:uid="{80BF01CE-7F74-4DD2-917F-9F99BE20E444}"/>
    <cellStyle name="Comma 2 7 3 2" xfId="535" xr:uid="{D80A209D-AFA3-4AA2-8DD9-5F573ED3BB56}"/>
    <cellStyle name="Comma 2 7 3 2 2" xfId="1214" xr:uid="{610773EC-BF08-4FCB-8571-AC2CB8CA2E4E}"/>
    <cellStyle name="Comma 2 7 3 3" xfId="890" xr:uid="{76CB5300-27F9-4B95-842A-C00487D1ED6C}"/>
    <cellStyle name="Comma 2 7 4" xfId="319" xr:uid="{02B8A35C-0730-469B-99AD-577D39266DD8}"/>
    <cellStyle name="Comma 2 7 4 2" xfId="643" xr:uid="{30D3E29F-51A6-46AA-B2E4-5E62C7580D2D}"/>
    <cellStyle name="Comma 2 7 4 2 2" xfId="1322" xr:uid="{AF71152C-719D-4156-966D-6A3680376779}"/>
    <cellStyle name="Comma 2 7 4 3" xfId="998" xr:uid="{833ADD8D-18D8-4AD1-8578-C8997E6749F2}"/>
    <cellStyle name="Comma 2 7 5" xfId="427" xr:uid="{2A55C0A9-8206-473E-B754-02B8E6FFCE9D}"/>
    <cellStyle name="Comma 2 7 5 2" xfId="1106" xr:uid="{92A0389A-3E70-44A1-8C42-5B6E8DE21BD6}"/>
    <cellStyle name="Comma 2 7 6" xfId="782" xr:uid="{9C3CCC5F-D702-4DE1-A67B-89416BF9CE91}"/>
    <cellStyle name="Comma 2 8" xfId="130" xr:uid="{B905F70A-3416-4FD1-90FC-FCD958BE6D9E}"/>
    <cellStyle name="Comma 2 8 2" xfId="238" xr:uid="{4E2E9BF4-8753-4164-AD8E-C85C4FA20518}"/>
    <cellStyle name="Comma 2 8 2 2" xfId="562" xr:uid="{A42A31C9-0F71-4132-8FCD-FCFE641149AD}"/>
    <cellStyle name="Comma 2 8 2 2 2" xfId="1241" xr:uid="{9D8403BA-D00C-413E-A995-DC5BBA04E01F}"/>
    <cellStyle name="Comma 2 8 2 3" xfId="917" xr:uid="{2F2C4182-769A-4667-9FCB-A3F20ED66A1E}"/>
    <cellStyle name="Comma 2 8 3" xfId="346" xr:uid="{F3927E9E-19E2-4D44-B42B-4AF12E81D5F4}"/>
    <cellStyle name="Comma 2 8 3 2" xfId="670" xr:uid="{643D739F-1F94-438E-BCD7-6F8B98B85D1E}"/>
    <cellStyle name="Comma 2 8 3 2 2" xfId="1349" xr:uid="{32168053-CD35-4023-8B0E-F133DED71DF1}"/>
    <cellStyle name="Comma 2 8 3 3" xfId="1025" xr:uid="{A7725295-3006-4E87-ABC5-62A577642859}"/>
    <cellStyle name="Comma 2 8 4" xfId="454" xr:uid="{A7FDB6B1-75DE-456D-B388-2EB82B615D3E}"/>
    <cellStyle name="Comma 2 8 4 2" xfId="1133" xr:uid="{03A2405B-4599-46ED-A7F3-FE4C1318FBF0}"/>
    <cellStyle name="Comma 2 8 5" xfId="809" xr:uid="{D31CF067-DF69-4445-AEBB-A3CE92A5B688}"/>
    <cellStyle name="Comma 2 9" xfId="184" xr:uid="{DA539011-6FFF-4D39-AFF7-D0D414C8CC80}"/>
    <cellStyle name="Comma 2 9 2" xfId="508" xr:uid="{3F70A63A-BC3D-4761-9A49-ADBE812C118B}"/>
    <cellStyle name="Comma 2 9 2 2" xfId="1187" xr:uid="{FDB2F565-F430-411E-B46E-2383BB15A59D}"/>
    <cellStyle name="Comma 2 9 3" xfId="863" xr:uid="{A4524337-C792-4D47-82F3-F112CB829FFA}"/>
    <cellStyle name="Comma 3" xfId="19" xr:uid="{A2F50DD1-7875-4D42-991B-973AA899F042}"/>
    <cellStyle name="Comma 3 2" xfId="29" xr:uid="{713C1655-73D4-4D9D-BDFF-24224FC74000}"/>
    <cellStyle name="Comma 3 2 2" xfId="13" xr:uid="{B1A98C03-AEF8-473E-9CDD-859C1DE5A3D1}"/>
    <cellStyle name="Comma 3 2 2 10" xfId="762" xr:uid="{143CCC33-B6B8-46B1-B220-A16FC9FC066C}"/>
    <cellStyle name="Comma 3 2 2 11" xfId="83" xr:uid="{CC72B979-FB5D-4716-BCE5-132390ECBA43}"/>
    <cellStyle name="Comma 3 2 2 2" xfId="92" xr:uid="{299DAB25-79EA-4A93-A734-1F95CAA62119}"/>
    <cellStyle name="Comma 3 2 2 2 2" xfId="119" xr:uid="{B1E53A10-9B6B-456C-B09A-97E798B8FF0E}"/>
    <cellStyle name="Comma 3 2 2 2 2 2" xfId="173" xr:uid="{32A56270-9D19-4081-B990-6871289FD110}"/>
    <cellStyle name="Comma 3 2 2 2 2 2 2" xfId="281" xr:uid="{28B3F094-D5C8-4860-AE9C-DA89565AD6CE}"/>
    <cellStyle name="Comma 3 2 2 2 2 2 2 2" xfId="605" xr:uid="{8EFB7568-3C26-45CC-A049-C949177B1AAB}"/>
    <cellStyle name="Comma 3 2 2 2 2 2 2 2 2" xfId="1284" xr:uid="{40082223-8F2E-4EF1-9839-6737BB746001}"/>
    <cellStyle name="Comma 3 2 2 2 2 2 2 3" xfId="960" xr:uid="{513F9D81-BD95-4509-8D52-4F3FBDAD77E1}"/>
    <cellStyle name="Comma 3 2 2 2 2 2 3" xfId="389" xr:uid="{207C9B2F-DBA7-4C86-AD5A-AB0DB740AC0A}"/>
    <cellStyle name="Comma 3 2 2 2 2 2 3 2" xfId="713" xr:uid="{A1C2A50F-C1FF-400E-9E0D-82741D5CAD56}"/>
    <cellStyle name="Comma 3 2 2 2 2 2 3 2 2" xfId="1392" xr:uid="{F6D3289C-C7CD-441F-8199-965D60FCB265}"/>
    <cellStyle name="Comma 3 2 2 2 2 2 3 3" xfId="1068" xr:uid="{F18ED5B6-AD8A-4691-A606-5C985599AE97}"/>
    <cellStyle name="Comma 3 2 2 2 2 2 4" xfId="497" xr:uid="{36C52899-022C-4F10-A6E9-F2E32B4144C1}"/>
    <cellStyle name="Comma 3 2 2 2 2 2 4 2" xfId="1176" xr:uid="{C01CA125-9E9C-40FC-99B4-56EB9F84F774}"/>
    <cellStyle name="Comma 3 2 2 2 2 2 5" xfId="852" xr:uid="{A960311E-FED6-4E67-80FE-3425664D5580}"/>
    <cellStyle name="Comma 3 2 2 2 2 3" xfId="227" xr:uid="{F82F301A-78EA-491C-B439-91C2334BCB21}"/>
    <cellStyle name="Comma 3 2 2 2 2 3 2" xfId="551" xr:uid="{06525923-38A2-43DA-9784-8349EF85644F}"/>
    <cellStyle name="Comma 3 2 2 2 2 3 2 2" xfId="1230" xr:uid="{11A59364-9ED6-4F25-B991-B05F45679674}"/>
    <cellStyle name="Comma 3 2 2 2 2 3 3" xfId="906" xr:uid="{2778C1D7-B9C9-4B20-884C-E381DA530ACA}"/>
    <cellStyle name="Comma 3 2 2 2 2 4" xfId="335" xr:uid="{383C2F61-14CD-4669-A49B-2020B415D471}"/>
    <cellStyle name="Comma 3 2 2 2 2 4 2" xfId="659" xr:uid="{96EA6331-8A8D-48F7-81D3-F14D3F72F971}"/>
    <cellStyle name="Comma 3 2 2 2 2 4 2 2" xfId="1338" xr:uid="{AF07D67F-62EC-4F2D-96AC-2B8FC18E8E5C}"/>
    <cellStyle name="Comma 3 2 2 2 2 4 3" xfId="1014" xr:uid="{914F3618-A513-456F-BA8B-6D20789D042A}"/>
    <cellStyle name="Comma 3 2 2 2 2 5" xfId="443" xr:uid="{6A86AEE7-4F47-4AC4-8033-FD9D6914E94C}"/>
    <cellStyle name="Comma 3 2 2 2 2 5 2" xfId="1122" xr:uid="{A77CC6A9-DCAB-4671-954C-338366F0B72E}"/>
    <cellStyle name="Comma 3 2 2 2 2 6" xfId="798" xr:uid="{AF9F6894-23F5-47FC-9713-A8FF45B94541}"/>
    <cellStyle name="Comma 3 2 2 2 3" xfId="146" xr:uid="{E9460098-552C-4C36-8771-00EA44C7B7CF}"/>
    <cellStyle name="Comma 3 2 2 2 3 2" xfId="254" xr:uid="{CF908F39-B197-4A97-87E6-9150AD6AA176}"/>
    <cellStyle name="Comma 3 2 2 2 3 2 2" xfId="578" xr:uid="{1DC30DFA-3211-4AC4-9CE2-2D87E49AF57B}"/>
    <cellStyle name="Comma 3 2 2 2 3 2 2 2" xfId="1257" xr:uid="{1B1A3C1A-04BD-4735-9A88-A7A35FD6330E}"/>
    <cellStyle name="Comma 3 2 2 2 3 2 3" xfId="933" xr:uid="{F554B524-5E45-4D4D-8F64-60BEB8D4BDB5}"/>
    <cellStyle name="Comma 3 2 2 2 3 3" xfId="362" xr:uid="{403789D0-B608-4112-9B9C-ACCC896F0B99}"/>
    <cellStyle name="Comma 3 2 2 2 3 3 2" xfId="686" xr:uid="{F6D8468D-2F4F-4D66-8CB5-E4A9EB3C96B6}"/>
    <cellStyle name="Comma 3 2 2 2 3 3 2 2" xfId="1365" xr:uid="{E42F24AB-0F6B-402E-9B53-A04D6F54AF5E}"/>
    <cellStyle name="Comma 3 2 2 2 3 3 3" xfId="1041" xr:uid="{D7BA260B-888E-40E7-8B48-F18B95BEF9ED}"/>
    <cellStyle name="Comma 3 2 2 2 3 4" xfId="470" xr:uid="{D0828064-7152-43CB-B384-B37C76447B6F}"/>
    <cellStyle name="Comma 3 2 2 2 3 4 2" xfId="1149" xr:uid="{87D3655A-68DE-4EC1-8B61-C9D53BF2C912}"/>
    <cellStyle name="Comma 3 2 2 2 3 5" xfId="825" xr:uid="{633B0467-2A04-4011-9C0D-61491A4409AC}"/>
    <cellStyle name="Comma 3 2 2 2 4" xfId="200" xr:uid="{C0C01E30-48A0-4D82-82C6-5FBB9ABE0B12}"/>
    <cellStyle name="Comma 3 2 2 2 4 2" xfId="524" xr:uid="{F15412C1-56ED-48AE-9561-2742AC5EC592}"/>
    <cellStyle name="Comma 3 2 2 2 4 2 2" xfId="1203" xr:uid="{FD055175-79F3-4E50-9DF2-71D4D0D01D3E}"/>
    <cellStyle name="Comma 3 2 2 2 4 3" xfId="879" xr:uid="{C52F827D-8CDF-46BD-99A7-720F0E1D42D0}"/>
    <cellStyle name="Comma 3 2 2 2 5" xfId="308" xr:uid="{3C071845-C078-4C24-8233-C8D977CC0045}"/>
    <cellStyle name="Comma 3 2 2 2 5 2" xfId="632" xr:uid="{757308C6-521B-4D21-A2FA-22A5AEC1AEBE}"/>
    <cellStyle name="Comma 3 2 2 2 5 2 2" xfId="1311" xr:uid="{D076DF43-36DA-4663-9169-7CB933DC0AB9}"/>
    <cellStyle name="Comma 3 2 2 2 5 3" xfId="987" xr:uid="{0276FE1A-71B3-4514-9C1B-69BF43D87F5B}"/>
    <cellStyle name="Comma 3 2 2 2 6" xfId="416" xr:uid="{9D067C5F-ACCB-4D62-B04F-8C07407DDBB4}"/>
    <cellStyle name="Comma 3 2 2 2 6 2" xfId="1095" xr:uid="{1F5214F0-83E0-4F7B-8030-01B54C90A345}"/>
    <cellStyle name="Comma 3 2 2 2 7" xfId="753" xr:uid="{3255D42C-B3C0-401C-AE5D-86934F3E93F1}"/>
    <cellStyle name="Comma 3 2 2 2 7 2" xfId="1429" xr:uid="{3CDC2AB5-5A09-45F4-B57E-D404371E1F8E}"/>
    <cellStyle name="Comma 3 2 2 2 8" xfId="771" xr:uid="{AA54266F-D6D4-4E3D-B392-4173BAE0617C}"/>
    <cellStyle name="Comma 3 2 2 3" xfId="101" xr:uid="{47D50D6C-3092-46DF-A6EE-C47EE8B78947}"/>
    <cellStyle name="Comma 3 2 2 3 2" xfId="128" xr:uid="{B6FBC85A-D2BA-48D6-ABB2-D31A2C51BE99}"/>
    <cellStyle name="Comma 3 2 2 3 2 2" xfId="182" xr:uid="{1D0F06F0-7680-443D-BF1D-BD3A74156EAC}"/>
    <cellStyle name="Comma 3 2 2 3 2 2 2" xfId="290" xr:uid="{B5CA7A9C-99E4-43E0-9ECF-423C3E98A54E}"/>
    <cellStyle name="Comma 3 2 2 3 2 2 2 2" xfId="614" xr:uid="{48E8C494-8B35-4CD3-8E68-AE9C8315009C}"/>
    <cellStyle name="Comma 3 2 2 3 2 2 2 2 2" xfId="1293" xr:uid="{F06F95C9-EE82-45E2-87F0-DBEEFF274FA3}"/>
    <cellStyle name="Comma 3 2 2 3 2 2 2 3" xfId="969" xr:uid="{A39D9979-BBD0-4EE9-A24E-FD8E66509F59}"/>
    <cellStyle name="Comma 3 2 2 3 2 2 3" xfId="398" xr:uid="{10630FB4-2236-47B0-B718-1582E401BB30}"/>
    <cellStyle name="Comma 3 2 2 3 2 2 3 2" xfId="722" xr:uid="{62CEA069-A3F3-4DB4-A65F-334C107C4836}"/>
    <cellStyle name="Comma 3 2 2 3 2 2 3 2 2" xfId="1401" xr:uid="{8EB1ED31-CD76-4767-B72E-C6BF05A24825}"/>
    <cellStyle name="Comma 3 2 2 3 2 2 3 3" xfId="1077" xr:uid="{18BF07D7-2575-46D2-8790-306CAE10F118}"/>
    <cellStyle name="Comma 3 2 2 3 2 2 4" xfId="506" xr:uid="{4EADB900-E811-4136-809C-26311DE57070}"/>
    <cellStyle name="Comma 3 2 2 3 2 2 4 2" xfId="1185" xr:uid="{77634ACF-0079-4638-A63A-97939BDA8422}"/>
    <cellStyle name="Comma 3 2 2 3 2 2 5" xfId="861" xr:uid="{DE485CD6-94C8-44D9-A5ED-BE71F2C05A84}"/>
    <cellStyle name="Comma 3 2 2 3 2 3" xfId="236" xr:uid="{944D859A-4AF5-4D7A-9866-D15721961CC2}"/>
    <cellStyle name="Comma 3 2 2 3 2 3 2" xfId="560" xr:uid="{0CC4154B-16C4-4C1E-8607-8B19A155E470}"/>
    <cellStyle name="Comma 3 2 2 3 2 3 2 2" xfId="1239" xr:uid="{9F3B6F8C-37AE-48C3-B3C1-A6DFF6265F1F}"/>
    <cellStyle name="Comma 3 2 2 3 2 3 3" xfId="915" xr:uid="{140F0DD3-B9F8-424A-A08F-370974357EB7}"/>
    <cellStyle name="Comma 3 2 2 3 2 4" xfId="344" xr:uid="{F2A57024-515B-4BB3-988B-137AC3E0300D}"/>
    <cellStyle name="Comma 3 2 2 3 2 4 2" xfId="668" xr:uid="{D06421F3-2D5B-4CD2-95E9-6A769884817A}"/>
    <cellStyle name="Comma 3 2 2 3 2 4 2 2" xfId="1347" xr:uid="{F498CF60-12A0-486C-9E0B-339B68E983B3}"/>
    <cellStyle name="Comma 3 2 2 3 2 4 3" xfId="1023" xr:uid="{0EE24FD0-AC2C-4C32-8578-BB8CF2D0259A}"/>
    <cellStyle name="Comma 3 2 2 3 2 5" xfId="452" xr:uid="{E2E0BC5E-4FCC-47CD-B3A2-1AA2988BB81F}"/>
    <cellStyle name="Comma 3 2 2 3 2 5 2" xfId="1131" xr:uid="{D8B3FEBB-9E0F-4811-A8A6-06ECC2316837}"/>
    <cellStyle name="Comma 3 2 2 3 2 6" xfId="807" xr:uid="{F58006B7-5B02-45F9-8CEF-14FC8466E36D}"/>
    <cellStyle name="Comma 3 2 2 3 3" xfId="155" xr:uid="{65540451-70A1-4619-BEDA-F7AEC244E07F}"/>
    <cellStyle name="Comma 3 2 2 3 3 2" xfId="263" xr:uid="{A123F6DF-6AEF-41C1-ADC7-15DC827092F4}"/>
    <cellStyle name="Comma 3 2 2 3 3 2 2" xfId="587" xr:uid="{F067E4A6-8B7D-48AF-AEBC-7B162080E354}"/>
    <cellStyle name="Comma 3 2 2 3 3 2 2 2" xfId="1266" xr:uid="{E901F352-5153-4FE8-8020-CD6FA6924174}"/>
    <cellStyle name="Comma 3 2 2 3 3 2 3" xfId="942" xr:uid="{0BF03471-789D-497C-95D2-4A55545915DA}"/>
    <cellStyle name="Comma 3 2 2 3 3 3" xfId="371" xr:uid="{C2F8E943-12FE-4A92-8B9F-20EC00481948}"/>
    <cellStyle name="Comma 3 2 2 3 3 3 2" xfId="695" xr:uid="{20F758CF-081B-49F9-A9A0-AA91563D81DA}"/>
    <cellStyle name="Comma 3 2 2 3 3 3 2 2" xfId="1374" xr:uid="{D7F0EDE8-92A1-4D64-A88A-ABC0A8F68C9B}"/>
    <cellStyle name="Comma 3 2 2 3 3 3 3" xfId="1050" xr:uid="{6FB1F38F-FBCB-4D38-8296-B4C95CEB84BD}"/>
    <cellStyle name="Comma 3 2 2 3 3 4" xfId="479" xr:uid="{046E71A9-0DCB-4E5B-855A-DCCC8F235FD8}"/>
    <cellStyle name="Comma 3 2 2 3 3 4 2" xfId="1158" xr:uid="{920F435B-B605-4B01-8F2B-FDCA1DD34688}"/>
    <cellStyle name="Comma 3 2 2 3 3 5" xfId="834" xr:uid="{B8547617-4F94-45BB-864C-46D9CBE725A0}"/>
    <cellStyle name="Comma 3 2 2 3 4" xfId="209" xr:uid="{698E86D3-BAE4-490B-B1EB-4F7086BAD15A}"/>
    <cellStyle name="Comma 3 2 2 3 4 2" xfId="533" xr:uid="{D54A5C4D-BAFF-4943-8029-888D3EDF54E3}"/>
    <cellStyle name="Comma 3 2 2 3 4 2 2" xfId="1212" xr:uid="{895BC233-0D39-43E7-917D-B1A4C1F83602}"/>
    <cellStyle name="Comma 3 2 2 3 4 3" xfId="888" xr:uid="{C38C8336-F638-46BB-BEED-91531A55B3D4}"/>
    <cellStyle name="Comma 3 2 2 3 5" xfId="317" xr:uid="{A5E7098F-8D56-40C3-87D5-8CBEE179D3D1}"/>
    <cellStyle name="Comma 3 2 2 3 5 2" xfId="641" xr:uid="{ED9775B5-9635-4959-8884-89B0F1CCB77E}"/>
    <cellStyle name="Comma 3 2 2 3 5 2 2" xfId="1320" xr:uid="{CD9E3B5F-71FC-49ED-A91E-1BAA88EB14F2}"/>
    <cellStyle name="Comma 3 2 2 3 5 3" xfId="996" xr:uid="{89F0B62F-79A2-41BA-9E68-C4F919C5FC9E}"/>
    <cellStyle name="Comma 3 2 2 3 6" xfId="425" xr:uid="{C840A73D-A6C6-45AD-B851-5509114AB801}"/>
    <cellStyle name="Comma 3 2 2 3 6 2" xfId="1104" xr:uid="{E22825C5-E0EA-428D-BCBF-F53F74408EE9}"/>
    <cellStyle name="Comma 3 2 2 3 7" xfId="780" xr:uid="{32B6322D-84D9-49E6-9B93-77D260886D67}"/>
    <cellStyle name="Comma 3 2 2 4" xfId="110" xr:uid="{257AE7AC-380E-4A5B-AAD1-E05D7AF2CD50}"/>
    <cellStyle name="Comma 3 2 2 4 2" xfId="164" xr:uid="{8C2AF46F-BBB5-4DF1-860A-05BD7D872EF0}"/>
    <cellStyle name="Comma 3 2 2 4 2 2" xfId="272" xr:uid="{9E82B099-7C12-4234-A0C6-F1B496BD2F64}"/>
    <cellStyle name="Comma 3 2 2 4 2 2 2" xfId="596" xr:uid="{388D0603-D8F1-4926-8BAB-78E78D9F2D1A}"/>
    <cellStyle name="Comma 3 2 2 4 2 2 2 2" xfId="1275" xr:uid="{61964C52-24A8-4955-AE0B-880AF92C28A3}"/>
    <cellStyle name="Comma 3 2 2 4 2 2 3" xfId="951" xr:uid="{4A64560B-FA92-4130-85AC-84EAFF4B7890}"/>
    <cellStyle name="Comma 3 2 2 4 2 3" xfId="380" xr:uid="{E0785DFB-8D7A-4C74-99F7-6E45D4758792}"/>
    <cellStyle name="Comma 3 2 2 4 2 3 2" xfId="704" xr:uid="{62973519-93C2-45E6-B420-CB8B6FC69439}"/>
    <cellStyle name="Comma 3 2 2 4 2 3 2 2" xfId="1383" xr:uid="{B35EC811-21F2-4B4F-8745-E06E6C0B3E26}"/>
    <cellStyle name="Comma 3 2 2 4 2 3 3" xfId="1059" xr:uid="{098660AE-0F6E-4A4B-B1E9-14AB1C2B4E0E}"/>
    <cellStyle name="Comma 3 2 2 4 2 4" xfId="488" xr:uid="{BA68E4CC-6EA3-4D46-AADB-DBC5FFEACF62}"/>
    <cellStyle name="Comma 3 2 2 4 2 4 2" xfId="1167" xr:uid="{FBEF42D4-3686-4DAC-A574-FACF3DB59E00}"/>
    <cellStyle name="Comma 3 2 2 4 2 5" xfId="843" xr:uid="{73D5902C-9312-4F01-A062-A7179260611D}"/>
    <cellStyle name="Comma 3 2 2 4 3" xfId="218" xr:uid="{3C016A8D-3D77-433C-B8FD-BDDB9778EBB3}"/>
    <cellStyle name="Comma 3 2 2 4 3 2" xfId="542" xr:uid="{454070AE-3D4C-4126-83B0-A92918C7E0ED}"/>
    <cellStyle name="Comma 3 2 2 4 3 2 2" xfId="1221" xr:uid="{32EC6D93-FFE1-4011-B92E-FC74615EEA1D}"/>
    <cellStyle name="Comma 3 2 2 4 3 3" xfId="897" xr:uid="{A60FC202-E5BB-423D-9414-C7D884535BB3}"/>
    <cellStyle name="Comma 3 2 2 4 4" xfId="326" xr:uid="{699342E6-846E-48A5-9169-28F38713F029}"/>
    <cellStyle name="Comma 3 2 2 4 4 2" xfId="650" xr:uid="{41107FF9-A589-412A-81E5-E7303F72F3B4}"/>
    <cellStyle name="Comma 3 2 2 4 4 2 2" xfId="1329" xr:uid="{177521B7-96D2-4FD3-9EC8-467764562214}"/>
    <cellStyle name="Comma 3 2 2 4 4 3" xfId="1005" xr:uid="{CCA3DE90-A1CF-48BB-A0F7-76893AF80FA9}"/>
    <cellStyle name="Comma 3 2 2 4 5" xfId="434" xr:uid="{D05206CE-30A1-4950-B9C4-630E44DE1A8D}"/>
    <cellStyle name="Comma 3 2 2 4 5 2" xfId="1113" xr:uid="{A3852303-0982-4247-86F9-F4540C7C7CBD}"/>
    <cellStyle name="Comma 3 2 2 4 6" xfId="789" xr:uid="{96306509-AEE3-440D-AE8C-71F0562B7C45}"/>
    <cellStyle name="Comma 3 2 2 5" xfId="137" xr:uid="{F92921F6-8DF0-45DB-B057-82BDF9D6C8FF}"/>
    <cellStyle name="Comma 3 2 2 5 2" xfId="245" xr:uid="{D747A77B-3502-4216-BFDE-6F2C8D58F932}"/>
    <cellStyle name="Comma 3 2 2 5 2 2" xfId="569" xr:uid="{B55889F7-1C4C-4E76-AA9A-346914372931}"/>
    <cellStyle name="Comma 3 2 2 5 2 2 2" xfId="1248" xr:uid="{77ED84F4-E419-42A7-AE60-E996A7AD4F29}"/>
    <cellStyle name="Comma 3 2 2 5 2 3" xfId="924" xr:uid="{E77F2B5F-1B79-4C12-AB7F-11437D1B2349}"/>
    <cellStyle name="Comma 3 2 2 5 3" xfId="353" xr:uid="{86D5892C-A474-4D35-AF95-D60807CE3A9D}"/>
    <cellStyle name="Comma 3 2 2 5 3 2" xfId="677" xr:uid="{D102C2CD-850B-4F9A-AEB6-BB980CD0F642}"/>
    <cellStyle name="Comma 3 2 2 5 3 2 2" xfId="1356" xr:uid="{1D096139-F38F-442A-BE34-3B0FBA68DC84}"/>
    <cellStyle name="Comma 3 2 2 5 3 3" xfId="1032" xr:uid="{B26574D7-E911-41DA-B4FA-A1F43F9F3214}"/>
    <cellStyle name="Comma 3 2 2 5 4" xfId="461" xr:uid="{E992652F-3C84-4CDD-9260-979D766AE82E}"/>
    <cellStyle name="Comma 3 2 2 5 4 2" xfId="1140" xr:uid="{A41BC801-97E5-4B5F-B6C0-CAD52B9EF1A4}"/>
    <cellStyle name="Comma 3 2 2 5 5" xfId="816" xr:uid="{D7152FD5-73FF-41CA-9F4F-57DDDEF9C8A6}"/>
    <cellStyle name="Comma 3 2 2 6" xfId="191" xr:uid="{D3E43E52-7896-4C48-A365-301BDACF9CBB}"/>
    <cellStyle name="Comma 3 2 2 6 2" xfId="515" xr:uid="{0ECFC73D-89EF-4DBD-BAF1-58C07F02DF4B}"/>
    <cellStyle name="Comma 3 2 2 6 2 2" xfId="1194" xr:uid="{11CAD790-FD96-46B2-A9FF-D67FF25E6DA9}"/>
    <cellStyle name="Comma 3 2 2 6 3" xfId="870" xr:uid="{36DBCF01-45CE-4850-B9E2-E3DBCF945AFA}"/>
    <cellStyle name="Comma 3 2 2 7" xfId="299" xr:uid="{33973BB6-8560-4345-BF43-49546F674F54}"/>
    <cellStyle name="Comma 3 2 2 7 2" xfId="623" xr:uid="{EC79A233-5EBB-4BD4-A2A3-4AC4EE691BA2}"/>
    <cellStyle name="Comma 3 2 2 7 2 2" xfId="1302" xr:uid="{9734F10E-8F2C-4CD7-99ED-E5AF329BB216}"/>
    <cellStyle name="Comma 3 2 2 7 3" xfId="978" xr:uid="{32A336D6-F5DD-4CDF-BA10-A77B506EE003}"/>
    <cellStyle name="Comma 3 2 2 8" xfId="407" xr:uid="{FE7EE507-00BD-4FEA-806B-1B68F88C1489}"/>
    <cellStyle name="Comma 3 2 2 8 2" xfId="1086" xr:uid="{DBD6E735-D76C-4991-B412-37F74AFB2635}"/>
    <cellStyle name="Comma 3 2 2 9" xfId="739" xr:uid="{AEB95611-49DD-42E2-8CF8-4A1F2102D14D}"/>
    <cellStyle name="Comma 3 2 2 9 2" xfId="1415" xr:uid="{1C0C6C06-07E4-442E-B8D3-3D6C8DBBD3A5}"/>
    <cellStyle name="Comma 3 2 3" xfId="746" xr:uid="{FD88497F-7D3E-4569-BE7E-431077E98E84}"/>
    <cellStyle name="Comma 3 2 3 2" xfId="1422" xr:uid="{5DC5AFAD-092C-4D99-B798-0849F588E926}"/>
    <cellStyle name="Comma 3 2 4" xfId="732" xr:uid="{F92352BE-9B4A-4312-B411-2DE4655C4B92}"/>
    <cellStyle name="Comma 3 2 4 2" xfId="1408" xr:uid="{26B74089-22E8-409D-9919-727ACA2634C1}"/>
    <cellStyle name="Comma 3 3" xfId="78" xr:uid="{D4A5943C-E63E-4E68-A302-108143D84697}"/>
    <cellStyle name="Comma 3 3 10" xfId="757" xr:uid="{CEB35932-108E-46FD-BF43-0C3D1487BE74}"/>
    <cellStyle name="Comma 3 3 2" xfId="87" xr:uid="{673FBD37-E5B2-43A7-B888-191109750957}"/>
    <cellStyle name="Comma 3 3 2 2" xfId="114" xr:uid="{9E12AEB6-A2F1-4D58-97DA-7564DED4D071}"/>
    <cellStyle name="Comma 3 3 2 2 2" xfId="168" xr:uid="{DE2AD714-9F96-4C22-BEC5-0F77B2070361}"/>
    <cellStyle name="Comma 3 3 2 2 2 2" xfId="276" xr:uid="{DB485A60-E71A-4944-B0A6-5235ED9A3145}"/>
    <cellStyle name="Comma 3 3 2 2 2 2 2" xfId="600" xr:uid="{B324A558-4076-4113-A407-1DA5D1D905E6}"/>
    <cellStyle name="Comma 3 3 2 2 2 2 2 2" xfId="1279" xr:uid="{AFE8B5AF-1CAE-4133-8B9E-FA1BB3E776F9}"/>
    <cellStyle name="Comma 3 3 2 2 2 2 3" xfId="955" xr:uid="{77435660-84BF-49C8-BD62-7F9CC8D087A6}"/>
    <cellStyle name="Comma 3 3 2 2 2 3" xfId="384" xr:uid="{3A488A4B-723B-43DB-85EE-575824A13F88}"/>
    <cellStyle name="Comma 3 3 2 2 2 3 2" xfId="708" xr:uid="{4F7F8B7A-86D3-4396-928F-39E3CB08B15C}"/>
    <cellStyle name="Comma 3 3 2 2 2 3 2 2" xfId="1387" xr:uid="{AC625E82-14C6-4DB5-9269-058B56914388}"/>
    <cellStyle name="Comma 3 3 2 2 2 3 3" xfId="1063" xr:uid="{E0B64804-C86D-41B5-8A81-D989AA5212EB}"/>
    <cellStyle name="Comma 3 3 2 2 2 4" xfId="492" xr:uid="{7C8F9A62-EA7B-4BA3-BC59-1FE51194DBD2}"/>
    <cellStyle name="Comma 3 3 2 2 2 4 2" xfId="1171" xr:uid="{303AC92C-DC06-466C-A0F2-48CC5855ACDE}"/>
    <cellStyle name="Comma 3 3 2 2 2 5" xfId="847" xr:uid="{5EA492B3-4179-442A-BC76-5E6432FDBFD5}"/>
    <cellStyle name="Comma 3 3 2 2 3" xfId="222" xr:uid="{177AD262-F3AA-475C-86EE-D3331E55DF6E}"/>
    <cellStyle name="Comma 3 3 2 2 3 2" xfId="546" xr:uid="{3510EEE9-1374-49C8-BAE2-EC0E124DDE3C}"/>
    <cellStyle name="Comma 3 3 2 2 3 2 2" xfId="1225" xr:uid="{A4BA01CE-6356-4B08-872B-99F4130E14CD}"/>
    <cellStyle name="Comma 3 3 2 2 3 3" xfId="901" xr:uid="{2139A7C3-7152-4368-ACE8-F35296C96157}"/>
    <cellStyle name="Comma 3 3 2 2 4" xfId="330" xr:uid="{3E57E4AB-E215-40B5-863B-D0A211C0E9FC}"/>
    <cellStyle name="Comma 3 3 2 2 4 2" xfId="654" xr:uid="{52FFAABC-B7CF-433B-8FF3-5DC3D8E1F653}"/>
    <cellStyle name="Comma 3 3 2 2 4 2 2" xfId="1333" xr:uid="{8E40E81C-4882-4C7F-9F3F-F792CF5B1A1A}"/>
    <cellStyle name="Comma 3 3 2 2 4 3" xfId="1009" xr:uid="{9247309A-8816-4D5F-BDD1-3DE0CB1B9C09}"/>
    <cellStyle name="Comma 3 3 2 2 5" xfId="438" xr:uid="{3B3853DD-0B81-4B7B-8CAB-E5F40F44B79A}"/>
    <cellStyle name="Comma 3 3 2 2 5 2" xfId="1117" xr:uid="{67551902-823D-4236-A631-FB7B652F83CE}"/>
    <cellStyle name="Comma 3 3 2 2 6" xfId="793" xr:uid="{B50C7F4A-9403-498C-81C3-568099C3ACD4}"/>
    <cellStyle name="Comma 3 3 2 3" xfId="141" xr:uid="{5E751F27-44A7-4A0D-9C0A-8B0CDA782DC9}"/>
    <cellStyle name="Comma 3 3 2 3 2" xfId="249" xr:uid="{6D46D1CD-AAA5-42E0-9671-B8D474C4E02A}"/>
    <cellStyle name="Comma 3 3 2 3 2 2" xfId="573" xr:uid="{79E1C125-5BAC-47A4-A35E-036E2CB11287}"/>
    <cellStyle name="Comma 3 3 2 3 2 2 2" xfId="1252" xr:uid="{F4E38523-C188-4613-B22A-687C21E3C58C}"/>
    <cellStyle name="Comma 3 3 2 3 2 3" xfId="928" xr:uid="{5A82F0D3-5A01-4E90-B61D-73F22E836162}"/>
    <cellStyle name="Comma 3 3 2 3 3" xfId="357" xr:uid="{6F7DECDF-7B73-452D-B00E-5DF0B077C18B}"/>
    <cellStyle name="Comma 3 3 2 3 3 2" xfId="681" xr:uid="{F4CC7416-0585-4A95-A34B-0CB08D59E1E7}"/>
    <cellStyle name="Comma 3 3 2 3 3 2 2" xfId="1360" xr:uid="{23D08E3C-B8A2-44B5-A72E-58F2B1B70986}"/>
    <cellStyle name="Comma 3 3 2 3 3 3" xfId="1036" xr:uid="{D114EA29-0C09-4FD0-AB7D-9B6109420BD7}"/>
    <cellStyle name="Comma 3 3 2 3 4" xfId="465" xr:uid="{BC874374-F358-44DE-A03A-CBB164C5173A}"/>
    <cellStyle name="Comma 3 3 2 3 4 2" xfId="1144" xr:uid="{A86CD606-5CDD-4C24-8044-93AA28FD5965}"/>
    <cellStyle name="Comma 3 3 2 3 5" xfId="820" xr:uid="{11308118-ADB4-4B49-A7B2-E952D9AC6968}"/>
    <cellStyle name="Comma 3 3 2 4" xfId="195" xr:uid="{13C189E0-1131-4F3D-9C20-03F3F5A0BC2A}"/>
    <cellStyle name="Comma 3 3 2 4 2" xfId="519" xr:uid="{E7107DEE-F27F-4942-9FC5-ED6846B95DF1}"/>
    <cellStyle name="Comma 3 3 2 4 2 2" xfId="1198" xr:uid="{6AB91C77-055B-4E2D-BE64-E84552F04806}"/>
    <cellStyle name="Comma 3 3 2 4 3" xfId="874" xr:uid="{A3EAC5CB-1D66-4C3B-A8D1-6270630FFF99}"/>
    <cellStyle name="Comma 3 3 2 5" xfId="303" xr:uid="{AA58DA77-0585-491C-9E13-D17C8DF7110B}"/>
    <cellStyle name="Comma 3 3 2 5 2" xfId="627" xr:uid="{B82FCE6F-FCF4-4911-B20B-C1FC61F41D39}"/>
    <cellStyle name="Comma 3 3 2 5 2 2" xfId="1306" xr:uid="{05633392-9D07-4D10-B372-B60F3F02929B}"/>
    <cellStyle name="Comma 3 3 2 5 3" xfId="982" xr:uid="{B23B9069-4E3D-4215-996F-E0F6ACFFF40A}"/>
    <cellStyle name="Comma 3 3 2 6" xfId="411" xr:uid="{47013CC8-078A-4CDE-A6A5-4A52BCDE5375}"/>
    <cellStyle name="Comma 3 3 2 6 2" xfId="1090" xr:uid="{B48CA549-D0F3-47B5-AC63-4857F7C11B7C}"/>
    <cellStyle name="Comma 3 3 2 7" xfId="749" xr:uid="{42860927-0AA6-458B-BC65-25904042BF80}"/>
    <cellStyle name="Comma 3 3 2 7 2" xfId="1425" xr:uid="{A265DEC5-87E3-4FA9-9D05-B61DEC554EFC}"/>
    <cellStyle name="Comma 3 3 2 8" xfId="766" xr:uid="{1FC1BADA-FD06-49E9-A3CC-54618D8A2848}"/>
    <cellStyle name="Comma 3 3 3" xfId="96" xr:uid="{64833A52-CB1C-4607-8C5F-8FCD9F8D802C}"/>
    <cellStyle name="Comma 3 3 3 2" xfId="123" xr:uid="{9865559A-C0B3-4BB0-8292-6D98F06ED2C2}"/>
    <cellStyle name="Comma 3 3 3 2 2" xfId="177" xr:uid="{D0149566-A36E-43BF-A7DF-AB5102FC3356}"/>
    <cellStyle name="Comma 3 3 3 2 2 2" xfId="285" xr:uid="{8473331A-6DEE-405D-B94F-2CD9B0E0C7DC}"/>
    <cellStyle name="Comma 3 3 3 2 2 2 2" xfId="609" xr:uid="{F747E581-83DA-4FA1-A2D7-0B4B4D7316C3}"/>
    <cellStyle name="Comma 3 3 3 2 2 2 2 2" xfId="1288" xr:uid="{7EE9237F-A9F7-4188-9607-4835C0754CF7}"/>
    <cellStyle name="Comma 3 3 3 2 2 2 3" xfId="964" xr:uid="{222A9E82-466E-4731-AE5A-E8036D6914FD}"/>
    <cellStyle name="Comma 3 3 3 2 2 3" xfId="393" xr:uid="{03C2CA0D-DB69-4601-AB68-526FA089FB26}"/>
    <cellStyle name="Comma 3 3 3 2 2 3 2" xfId="717" xr:uid="{2C156483-E783-4837-9313-D120B518E877}"/>
    <cellStyle name="Comma 3 3 3 2 2 3 2 2" xfId="1396" xr:uid="{34452C30-1D35-4BAA-BBE0-254EDC352A45}"/>
    <cellStyle name="Comma 3 3 3 2 2 3 3" xfId="1072" xr:uid="{FFD6E668-38DB-4868-B6F4-49921F4091DC}"/>
    <cellStyle name="Comma 3 3 3 2 2 4" xfId="501" xr:uid="{27EDB8B7-0363-4BF3-BF11-0382C7B9C408}"/>
    <cellStyle name="Comma 3 3 3 2 2 4 2" xfId="1180" xr:uid="{2DDA4CAB-0D79-4D15-8DB0-322C29362F16}"/>
    <cellStyle name="Comma 3 3 3 2 2 5" xfId="856" xr:uid="{2A7079B4-36F1-4307-B327-5A8152E10BEB}"/>
    <cellStyle name="Comma 3 3 3 2 3" xfId="231" xr:uid="{C719CD66-F27E-4629-B74B-3C67AFA5FCCA}"/>
    <cellStyle name="Comma 3 3 3 2 3 2" xfId="555" xr:uid="{114C19A7-12D2-4FFD-B1AD-F47BFEF6821D}"/>
    <cellStyle name="Comma 3 3 3 2 3 2 2" xfId="1234" xr:uid="{CFA01287-D990-4FB8-BE71-6A9D038F5B0D}"/>
    <cellStyle name="Comma 3 3 3 2 3 3" xfId="910" xr:uid="{DFC06C90-02E0-470C-A4C0-DDEECFAB02F2}"/>
    <cellStyle name="Comma 3 3 3 2 4" xfId="339" xr:uid="{ADD6C97E-2643-446A-9358-D5C9D38BDB5B}"/>
    <cellStyle name="Comma 3 3 3 2 4 2" xfId="663" xr:uid="{D03BEB77-E932-40F0-940E-D25C7AD1000A}"/>
    <cellStyle name="Comma 3 3 3 2 4 2 2" xfId="1342" xr:uid="{AD6A46F6-1954-49F2-8C36-C86EF4277047}"/>
    <cellStyle name="Comma 3 3 3 2 4 3" xfId="1018" xr:uid="{D20CB818-173E-4E58-8360-325356DF6A30}"/>
    <cellStyle name="Comma 3 3 3 2 5" xfId="447" xr:uid="{AEDFF258-CB70-4FA9-9146-C54F5A154BB0}"/>
    <cellStyle name="Comma 3 3 3 2 5 2" xfId="1126" xr:uid="{B952AD08-B924-4EAD-BFBF-767D2C86DD96}"/>
    <cellStyle name="Comma 3 3 3 2 6" xfId="802" xr:uid="{DEFB85F5-C6A0-4968-8F74-C45167FF2EA1}"/>
    <cellStyle name="Comma 3 3 3 3" xfId="150" xr:uid="{EE75B9C1-37F0-4B8D-83BC-6AFE950474DE}"/>
    <cellStyle name="Comma 3 3 3 3 2" xfId="258" xr:uid="{27C05BD1-AF54-4E51-AF32-594AAD7B36E0}"/>
    <cellStyle name="Comma 3 3 3 3 2 2" xfId="582" xr:uid="{0B259FDA-C1EE-4A5E-9273-B5D5EA7829C6}"/>
    <cellStyle name="Comma 3 3 3 3 2 2 2" xfId="1261" xr:uid="{C16F9D39-0559-4F51-A4A6-CF6BC2FFABD9}"/>
    <cellStyle name="Comma 3 3 3 3 2 3" xfId="937" xr:uid="{8DAB42C3-6EF1-44F0-899F-E93D162666E1}"/>
    <cellStyle name="Comma 3 3 3 3 3" xfId="366" xr:uid="{DF9AA9D0-69CA-4E9D-8240-1B94AA543255}"/>
    <cellStyle name="Comma 3 3 3 3 3 2" xfId="690" xr:uid="{0FEB9A14-4A1B-4EF8-A781-E960656CBF31}"/>
    <cellStyle name="Comma 3 3 3 3 3 2 2" xfId="1369" xr:uid="{78B5BBC6-40A9-4DFE-97FA-5A7218640504}"/>
    <cellStyle name="Comma 3 3 3 3 3 3" xfId="1045" xr:uid="{07CA0EBB-FA4D-42E6-9FAE-556083EA6BE0}"/>
    <cellStyle name="Comma 3 3 3 3 4" xfId="474" xr:uid="{A3466058-E8AB-413B-A2AD-B6121DD0575C}"/>
    <cellStyle name="Comma 3 3 3 3 4 2" xfId="1153" xr:uid="{2BD087CF-7DC5-441C-826D-921FB521BF43}"/>
    <cellStyle name="Comma 3 3 3 3 5" xfId="829" xr:uid="{0FF7799C-E7F2-46A2-B390-C9D955FACB6F}"/>
    <cellStyle name="Comma 3 3 3 4" xfId="204" xr:uid="{1B9B5DBD-EDC4-49B5-9732-3E8BE1141067}"/>
    <cellStyle name="Comma 3 3 3 4 2" xfId="528" xr:uid="{2B45AB76-AC39-4175-A926-C6B9772B5DD0}"/>
    <cellStyle name="Comma 3 3 3 4 2 2" xfId="1207" xr:uid="{8E1929E0-9ACF-48B7-8558-F52B565764AA}"/>
    <cellStyle name="Comma 3 3 3 4 3" xfId="883" xr:uid="{1476723A-1C57-4D94-B1A6-EC91D83DB6A6}"/>
    <cellStyle name="Comma 3 3 3 5" xfId="312" xr:uid="{00B115B8-DE3C-4992-B3A9-8565F9A95DC7}"/>
    <cellStyle name="Comma 3 3 3 5 2" xfId="636" xr:uid="{8A85EF72-7CC7-4C5C-966B-4D7525040A5A}"/>
    <cellStyle name="Comma 3 3 3 5 2 2" xfId="1315" xr:uid="{624D8EC2-93BD-47DC-896C-0735F5DA624C}"/>
    <cellStyle name="Comma 3 3 3 5 3" xfId="991" xr:uid="{6736A96A-BC72-493A-8C6A-7597E5B18473}"/>
    <cellStyle name="Comma 3 3 3 6" xfId="420" xr:uid="{45AFCCFC-E4D9-424B-A906-7565DD158B06}"/>
    <cellStyle name="Comma 3 3 3 6 2" xfId="1099" xr:uid="{091C4287-438B-4178-A37E-7F78D9785DF2}"/>
    <cellStyle name="Comma 3 3 3 7" xfId="775" xr:uid="{B82FB9DD-CE1E-4FF3-9C45-E0EFD4042451}"/>
    <cellStyle name="Comma 3 3 4" xfId="105" xr:uid="{82D1EC14-58BC-4A8D-B009-6723B56BE9A2}"/>
    <cellStyle name="Comma 3 3 4 2" xfId="159" xr:uid="{69AE9359-0007-4AC0-AD48-BC1008050D58}"/>
    <cellStyle name="Comma 3 3 4 2 2" xfId="267" xr:uid="{03E97F92-1160-48E5-9431-2F51ECDCC16F}"/>
    <cellStyle name="Comma 3 3 4 2 2 2" xfId="591" xr:uid="{BD6EE420-11D8-433C-9480-701979964951}"/>
    <cellStyle name="Comma 3 3 4 2 2 2 2" xfId="1270" xr:uid="{B1F2C360-76DB-421A-A509-2E474D8391DA}"/>
    <cellStyle name="Comma 3 3 4 2 2 3" xfId="946" xr:uid="{4A7331CC-CFDF-4F31-92E6-67005A86BF2A}"/>
    <cellStyle name="Comma 3 3 4 2 3" xfId="375" xr:uid="{77B0EB99-C9E7-4168-A306-C629CE12C3BE}"/>
    <cellStyle name="Comma 3 3 4 2 3 2" xfId="699" xr:uid="{477D1DCD-78A7-461E-BBB7-C5890BEFD872}"/>
    <cellStyle name="Comma 3 3 4 2 3 2 2" xfId="1378" xr:uid="{E4D58D41-EFB8-4117-9421-25102C44E64E}"/>
    <cellStyle name="Comma 3 3 4 2 3 3" xfId="1054" xr:uid="{02818178-4FC8-4DFC-A7F6-A39E52511437}"/>
    <cellStyle name="Comma 3 3 4 2 4" xfId="483" xr:uid="{757BC2FA-85C6-4E4A-879D-D06586C44BE8}"/>
    <cellStyle name="Comma 3 3 4 2 4 2" xfId="1162" xr:uid="{8135CFD1-586C-404E-AF66-483B13DBF196}"/>
    <cellStyle name="Comma 3 3 4 2 5" xfId="838" xr:uid="{3EB8DC00-A0A0-4F95-A0F5-E38C71CF6710}"/>
    <cellStyle name="Comma 3 3 4 3" xfId="213" xr:uid="{07D58A39-224D-44F3-8122-C3A8389E719C}"/>
    <cellStyle name="Comma 3 3 4 3 2" xfId="537" xr:uid="{AD7BA811-F4F5-43E1-A7FA-16140041A6AF}"/>
    <cellStyle name="Comma 3 3 4 3 2 2" xfId="1216" xr:uid="{F1AAD39E-D6C2-427D-9D42-54E590FB9BDD}"/>
    <cellStyle name="Comma 3 3 4 3 3" xfId="892" xr:uid="{2B57CBD9-23F7-47D3-8929-73033C3A5C8D}"/>
    <cellStyle name="Comma 3 3 4 4" xfId="321" xr:uid="{4B9F58B9-B95A-461D-94BE-A98B2443C204}"/>
    <cellStyle name="Comma 3 3 4 4 2" xfId="645" xr:uid="{F2218D31-130F-4063-BD4D-E419DC923785}"/>
    <cellStyle name="Comma 3 3 4 4 2 2" xfId="1324" xr:uid="{2B5DB8D7-B39F-4D4B-B1C9-04A797EF2627}"/>
    <cellStyle name="Comma 3 3 4 4 3" xfId="1000" xr:uid="{10B9400C-0FB3-48C0-8BD8-D2B0470C12B0}"/>
    <cellStyle name="Comma 3 3 4 5" xfId="429" xr:uid="{CBCBCC4C-7310-4717-A5EC-7AC4BFEF8841}"/>
    <cellStyle name="Comma 3 3 4 5 2" xfId="1108" xr:uid="{7AEFD48B-4A89-4B8E-B780-656975FF2C93}"/>
    <cellStyle name="Comma 3 3 4 6" xfId="784" xr:uid="{99806BE9-DA50-44B1-A8DE-E409C88768DA}"/>
    <cellStyle name="Comma 3 3 5" xfId="132" xr:uid="{3EC8BA81-5F66-4010-B17E-C4E61DE41BD8}"/>
    <cellStyle name="Comma 3 3 5 2" xfId="240" xr:uid="{D4CE5CD8-4123-48D0-81D3-C85F0585B091}"/>
    <cellStyle name="Comma 3 3 5 2 2" xfId="564" xr:uid="{09335BF2-A328-4F09-9BF0-8FD4C6E2A898}"/>
    <cellStyle name="Comma 3 3 5 2 2 2" xfId="1243" xr:uid="{59E98C3D-3866-408D-9234-A3AE0204BFAF}"/>
    <cellStyle name="Comma 3 3 5 2 3" xfId="919" xr:uid="{AFC82770-9B6D-4140-A90F-3A61AF531560}"/>
    <cellStyle name="Comma 3 3 5 3" xfId="348" xr:uid="{462F8935-AC5A-4850-9FFB-C4EF74B148F8}"/>
    <cellStyle name="Comma 3 3 5 3 2" xfId="672" xr:uid="{8F9DB290-1A16-4467-B8E2-6401602393FD}"/>
    <cellStyle name="Comma 3 3 5 3 2 2" xfId="1351" xr:uid="{612304D4-A563-493C-84E4-AB660F30ACB7}"/>
    <cellStyle name="Comma 3 3 5 3 3" xfId="1027" xr:uid="{9DF09B18-3C85-48BA-880C-67CC58A2EA31}"/>
    <cellStyle name="Comma 3 3 5 4" xfId="456" xr:uid="{46DCF690-E9A0-4D42-9A30-8EAA959EB700}"/>
    <cellStyle name="Comma 3 3 5 4 2" xfId="1135" xr:uid="{62A6A133-05AD-49DE-B5A1-835D3B940532}"/>
    <cellStyle name="Comma 3 3 5 5" xfId="811" xr:uid="{2740F54C-383A-4DF0-90C3-D81787898F4D}"/>
    <cellStyle name="Comma 3 3 6" xfId="186" xr:uid="{06EBC941-D29C-4EF1-ABA9-4E5828E78EDE}"/>
    <cellStyle name="Comma 3 3 6 2" xfId="510" xr:uid="{1D068BBF-2B02-4F7C-9EF8-84FD46EF88A4}"/>
    <cellStyle name="Comma 3 3 6 2 2" xfId="1189" xr:uid="{6A8C5F72-C2C8-4DC9-A9CF-213F8EB5EF11}"/>
    <cellStyle name="Comma 3 3 6 3" xfId="865" xr:uid="{62F7BA5B-989F-45ED-A29B-193296E3202B}"/>
    <cellStyle name="Comma 3 3 7" xfId="294" xr:uid="{65A6B1F9-B740-4C50-BF08-46C0F6434976}"/>
    <cellStyle name="Comma 3 3 7 2" xfId="618" xr:uid="{199E84FE-8E9B-4570-9D15-DEB125D573D4}"/>
    <cellStyle name="Comma 3 3 7 2 2" xfId="1297" xr:uid="{76CD0FF9-C7FB-4491-8FBB-4FFC999EBAE6}"/>
    <cellStyle name="Comma 3 3 7 3" xfId="973" xr:uid="{D4B723FC-49F3-4C56-AD84-A5DD34939620}"/>
    <cellStyle name="Comma 3 3 8" xfId="402" xr:uid="{4768F0B8-C2BF-4717-AA27-60AAA3F48BC5}"/>
    <cellStyle name="Comma 3 3 8 2" xfId="1081" xr:uid="{A80B9461-7F22-488E-8EC1-23618DE1760E}"/>
    <cellStyle name="Comma 3 3 9" xfId="735" xr:uid="{CADF250F-41FC-462D-BE0C-6EB1414B6891}"/>
    <cellStyle name="Comma 3 3 9 2" xfId="1411" xr:uid="{D0056C7E-6F03-49C6-947C-A94C8D6EACA2}"/>
    <cellStyle name="Comma 3 4" xfId="742" xr:uid="{D5232243-ABE9-4E16-B6DA-85ECF3B96987}"/>
    <cellStyle name="Comma 3 4 2" xfId="1418" xr:uid="{74975317-D856-4B58-86D0-9D6AAC9A49C6}"/>
    <cellStyle name="Comma 3 5" xfId="728" xr:uid="{24E6F821-14CC-45B2-8F32-F4B3A07A181E}"/>
    <cellStyle name="Comma 3 5 2" xfId="1404" xr:uid="{D34FF2B2-D532-44C5-9D6C-F0D784E03BD4}"/>
    <cellStyle name="Comma 4" xfId="49" xr:uid="{2FE10566-5A90-4538-90E7-7CA3BCAB35DB}"/>
    <cellStyle name="Comma 4 2" xfId="84" xr:uid="{BB37558C-9BDF-4CE9-8868-24F783C155CE}"/>
    <cellStyle name="Comma 4 2 2" xfId="93" xr:uid="{9491ED69-F06C-4570-8D14-DABDEE3BD515}"/>
    <cellStyle name="Comma 4 2 2 2" xfId="120" xr:uid="{75CCDC97-C0A1-4EE7-824E-EBA07670ACEC}"/>
    <cellStyle name="Comma 4 2 2 2 2" xfId="174" xr:uid="{BAD9E910-5A55-48A2-AFA7-CC576F23F909}"/>
    <cellStyle name="Comma 4 2 2 2 2 2" xfId="282" xr:uid="{D1A83E00-1F54-423D-9158-A11AE599240B}"/>
    <cellStyle name="Comma 4 2 2 2 2 2 2" xfId="606" xr:uid="{7DBB7436-E48B-4AD7-B416-7EDC7B9A590D}"/>
    <cellStyle name="Comma 4 2 2 2 2 2 2 2" xfId="1285" xr:uid="{158BD6DA-4CB8-4B4D-AE4D-BABECB8F8E67}"/>
    <cellStyle name="Comma 4 2 2 2 2 2 3" xfId="961" xr:uid="{A1AE070A-05D0-4CC2-AF33-2CE0F579F878}"/>
    <cellStyle name="Comma 4 2 2 2 2 3" xfId="390" xr:uid="{2012273A-416E-4DA5-8C2D-BCAC965C06EE}"/>
    <cellStyle name="Comma 4 2 2 2 2 3 2" xfId="714" xr:uid="{3828E305-5709-49F5-B041-97BAADB86B1E}"/>
    <cellStyle name="Comma 4 2 2 2 2 3 2 2" xfId="1393" xr:uid="{0199931F-DF8E-4F0C-A03C-E1521AC8C20B}"/>
    <cellStyle name="Comma 4 2 2 2 2 3 3" xfId="1069" xr:uid="{5935DE29-26C8-4EE6-9773-9C14AE73426E}"/>
    <cellStyle name="Comma 4 2 2 2 2 4" xfId="498" xr:uid="{66885748-4550-413D-8C41-F166DEAA2DF1}"/>
    <cellStyle name="Comma 4 2 2 2 2 4 2" xfId="1177" xr:uid="{66176BEA-7B3A-4CAB-A44D-83114719464C}"/>
    <cellStyle name="Comma 4 2 2 2 2 5" xfId="853" xr:uid="{A054A479-CA46-4E29-8D58-50FCA43EE7BF}"/>
    <cellStyle name="Comma 4 2 2 2 3" xfId="228" xr:uid="{643F0706-89DE-4022-90A5-784BCAC5DF70}"/>
    <cellStyle name="Comma 4 2 2 2 3 2" xfId="552" xr:uid="{F2E1E481-808E-4E80-956F-060F5DBA294F}"/>
    <cellStyle name="Comma 4 2 2 2 3 2 2" xfId="1231" xr:uid="{5ABF8808-DEC1-45DD-9D2A-8E937AED6886}"/>
    <cellStyle name="Comma 4 2 2 2 3 3" xfId="907" xr:uid="{72D59661-E505-4592-9F5F-5CCC5DED08D4}"/>
    <cellStyle name="Comma 4 2 2 2 4" xfId="336" xr:uid="{C7118CA8-19A1-474A-B8D7-F03E9BBDF05A}"/>
    <cellStyle name="Comma 4 2 2 2 4 2" xfId="660" xr:uid="{570D6F10-CDD0-4AAB-9B55-54DAF6F4FDDD}"/>
    <cellStyle name="Comma 4 2 2 2 4 2 2" xfId="1339" xr:uid="{904B32ED-4B54-4952-8D27-2775B03D210D}"/>
    <cellStyle name="Comma 4 2 2 2 4 3" xfId="1015" xr:uid="{AE496FBD-0411-4C00-B8D0-5209E9D5FDBF}"/>
    <cellStyle name="Comma 4 2 2 2 5" xfId="444" xr:uid="{ADC54898-6C88-48A9-ABA2-46F638DC7F5A}"/>
    <cellStyle name="Comma 4 2 2 2 5 2" xfId="1123" xr:uid="{CDF62F9B-21BE-4BF2-A12E-58E82D41F886}"/>
    <cellStyle name="Comma 4 2 2 2 6" xfId="799" xr:uid="{08837130-9891-4566-A119-33B4EEC4E678}"/>
    <cellStyle name="Comma 4 2 2 3" xfId="147" xr:uid="{C0EF26EE-7371-4707-B752-753A25B25CFB}"/>
    <cellStyle name="Comma 4 2 2 3 2" xfId="255" xr:uid="{58E3C3F4-A4FB-4F8F-8A4D-3C64448769DF}"/>
    <cellStyle name="Comma 4 2 2 3 2 2" xfId="579" xr:uid="{FD8FBAF8-D1C0-41AB-A665-3AC275BE21E9}"/>
    <cellStyle name="Comma 4 2 2 3 2 2 2" xfId="1258" xr:uid="{B9C20483-7486-41E1-8F76-79F6260F3CEA}"/>
    <cellStyle name="Comma 4 2 2 3 2 3" xfId="934" xr:uid="{5746A6D2-DBFE-41C9-8B71-3701B903C26C}"/>
    <cellStyle name="Comma 4 2 2 3 3" xfId="363" xr:uid="{73A9D7EC-E59B-4500-A14F-196F49065319}"/>
    <cellStyle name="Comma 4 2 2 3 3 2" xfId="687" xr:uid="{6C858F9E-6B96-496B-9023-31C6BB6AFCE2}"/>
    <cellStyle name="Comma 4 2 2 3 3 2 2" xfId="1366" xr:uid="{D18F70A8-41F9-4185-9DB2-E5EC67BEAEC3}"/>
    <cellStyle name="Comma 4 2 2 3 3 3" xfId="1042" xr:uid="{84AC9904-D94C-4643-B4D9-D08D1FBD2511}"/>
    <cellStyle name="Comma 4 2 2 3 4" xfId="471" xr:uid="{345FDC75-1DF1-4422-831D-EBF6D3F7AFB0}"/>
    <cellStyle name="Comma 4 2 2 3 4 2" xfId="1150" xr:uid="{0031CA49-1F56-423B-90A9-06F20F21A967}"/>
    <cellStyle name="Comma 4 2 2 3 5" xfId="826" xr:uid="{C3F9EF93-7A97-4596-90A3-DEF5BE5B5AFB}"/>
    <cellStyle name="Comma 4 2 2 4" xfId="201" xr:uid="{A789A067-641F-4946-9078-FEFB86748DBE}"/>
    <cellStyle name="Comma 4 2 2 4 2" xfId="525" xr:uid="{3FABE065-8F4A-4FC8-ADD5-BE21F17CE57B}"/>
    <cellStyle name="Comma 4 2 2 4 2 2" xfId="1204" xr:uid="{090B2A79-B89C-40FE-AFDF-94C6D2DEF8AC}"/>
    <cellStyle name="Comma 4 2 2 4 3" xfId="880" xr:uid="{EF82375F-CF0F-44D4-9573-57A6DFA447C1}"/>
    <cellStyle name="Comma 4 2 2 5" xfId="309" xr:uid="{972326F4-8173-4E4C-BDEF-B907A2C17FBD}"/>
    <cellStyle name="Comma 4 2 2 5 2" xfId="633" xr:uid="{98810F20-CAFE-49E2-93B5-D55D99E4B7FE}"/>
    <cellStyle name="Comma 4 2 2 5 2 2" xfId="1312" xr:uid="{EF709E79-BDD4-477E-8D66-CA1F81B4D4CB}"/>
    <cellStyle name="Comma 4 2 2 5 3" xfId="988" xr:uid="{D04C3AE0-77B4-4483-8046-6B3A6B0A4F6B}"/>
    <cellStyle name="Comma 4 2 2 6" xfId="417" xr:uid="{4E894AB5-EE83-40BF-80B4-513E10A8F87A}"/>
    <cellStyle name="Comma 4 2 2 6 2" xfId="1096" xr:uid="{A2540623-D4C4-4C05-9917-45EC2F92BDFC}"/>
    <cellStyle name="Comma 4 2 2 7" xfId="772" xr:uid="{48D974B7-C0CC-4FD6-871D-E6F557871D02}"/>
    <cellStyle name="Comma 4 2 3" xfId="102" xr:uid="{BAD78F27-8FD5-46F3-A190-4FF9105D53A4}"/>
    <cellStyle name="Comma 4 2 3 2" xfId="129" xr:uid="{469AB6DF-AACB-409C-885A-AB55EA7CD26D}"/>
    <cellStyle name="Comma 4 2 3 2 2" xfId="183" xr:uid="{43FD56B2-4C21-43E2-82FA-6DFB8323352C}"/>
    <cellStyle name="Comma 4 2 3 2 2 2" xfId="291" xr:uid="{12B9666F-5471-4898-BA53-AF2285D5E1F6}"/>
    <cellStyle name="Comma 4 2 3 2 2 2 2" xfId="615" xr:uid="{ED16EECF-DB57-4D53-846E-F938149F5519}"/>
    <cellStyle name="Comma 4 2 3 2 2 2 2 2" xfId="1294" xr:uid="{5117078F-8F08-4202-962E-CA2607DEA33E}"/>
    <cellStyle name="Comma 4 2 3 2 2 2 3" xfId="970" xr:uid="{1F2DE5F3-BD58-4030-B897-E0BB4ADFCBB8}"/>
    <cellStyle name="Comma 4 2 3 2 2 3" xfId="399" xr:uid="{4ACC670C-B0F2-45DC-9AD0-A65D6A0BE588}"/>
    <cellStyle name="Comma 4 2 3 2 2 3 2" xfId="723" xr:uid="{D370C855-989D-4CF8-801E-B55152557DE3}"/>
    <cellStyle name="Comma 4 2 3 2 2 3 2 2" xfId="1402" xr:uid="{04471B6B-1BB1-4CCF-8976-E83F8B66FCCA}"/>
    <cellStyle name="Comma 4 2 3 2 2 3 3" xfId="1078" xr:uid="{FFF69C41-9F88-46C0-8228-E9ADB4C102A7}"/>
    <cellStyle name="Comma 4 2 3 2 2 4" xfId="507" xr:uid="{B7C668DE-9463-4DC4-9962-AE8FBEA0FE15}"/>
    <cellStyle name="Comma 4 2 3 2 2 4 2" xfId="1186" xr:uid="{74DDE365-0796-43C3-9B02-7DA71874F7CD}"/>
    <cellStyle name="Comma 4 2 3 2 2 5" xfId="862" xr:uid="{83FB00AB-46A6-4686-8200-74ED00B0A02E}"/>
    <cellStyle name="Comma 4 2 3 2 3" xfId="237" xr:uid="{85C93477-FCBF-43AB-9ABB-1FE35577BECC}"/>
    <cellStyle name="Comma 4 2 3 2 3 2" xfId="561" xr:uid="{31FB83A1-AB48-4008-B4EB-267499D6369B}"/>
    <cellStyle name="Comma 4 2 3 2 3 2 2" xfId="1240" xr:uid="{4901021D-1650-4649-90FA-DC04AB34AA79}"/>
    <cellStyle name="Comma 4 2 3 2 3 3" xfId="916" xr:uid="{A7D66B5B-4A8B-4273-AE2C-6F886C88A62D}"/>
    <cellStyle name="Comma 4 2 3 2 4" xfId="345" xr:uid="{C93F0BCE-1C6C-40A9-AD9F-F4D6E56B86EE}"/>
    <cellStyle name="Comma 4 2 3 2 4 2" xfId="669" xr:uid="{3207E0D3-ECDE-4FFF-A707-BCDC7DE090CD}"/>
    <cellStyle name="Comma 4 2 3 2 4 2 2" xfId="1348" xr:uid="{3C9FEA72-C850-40E5-8575-B39A9025BEEA}"/>
    <cellStyle name="Comma 4 2 3 2 4 3" xfId="1024" xr:uid="{D729C5D5-45FA-42C6-A141-4535FE73C5C7}"/>
    <cellStyle name="Comma 4 2 3 2 5" xfId="453" xr:uid="{89AC57F2-787A-4A89-9FCE-EBB53039B0E0}"/>
    <cellStyle name="Comma 4 2 3 2 5 2" xfId="1132" xr:uid="{2D00110C-8142-4372-9F03-8C173209FFFD}"/>
    <cellStyle name="Comma 4 2 3 2 6" xfId="808" xr:uid="{0B75C400-CFA5-4014-9834-138CC8485295}"/>
    <cellStyle name="Comma 4 2 3 3" xfId="156" xr:uid="{AEDE58A0-D7B2-4F3D-8A5B-C5F19D24F184}"/>
    <cellStyle name="Comma 4 2 3 3 2" xfId="264" xr:uid="{EBC5E0D5-9AD9-4C3C-AFD8-651CC60DF897}"/>
    <cellStyle name="Comma 4 2 3 3 2 2" xfId="588" xr:uid="{6EB5B456-8F5F-46F9-A230-AB8F719ECD36}"/>
    <cellStyle name="Comma 4 2 3 3 2 2 2" xfId="1267" xr:uid="{53A5747A-904B-4ECE-9CDF-8E72D4FE2AE9}"/>
    <cellStyle name="Comma 4 2 3 3 2 3" xfId="943" xr:uid="{5C4BFDB3-711B-4A0B-BD0E-D2BE2679CF5C}"/>
    <cellStyle name="Comma 4 2 3 3 3" xfId="372" xr:uid="{83C0347E-D899-491F-9782-F6463DC0AEE8}"/>
    <cellStyle name="Comma 4 2 3 3 3 2" xfId="696" xr:uid="{A016C677-6A2A-420C-AD3F-16E46E46A41F}"/>
    <cellStyle name="Comma 4 2 3 3 3 2 2" xfId="1375" xr:uid="{1E044C72-3601-410A-B498-46C0A8BBCAA6}"/>
    <cellStyle name="Comma 4 2 3 3 3 3" xfId="1051" xr:uid="{D6BC2DF0-FE53-47ED-B466-99970C315D43}"/>
    <cellStyle name="Comma 4 2 3 3 4" xfId="480" xr:uid="{DF9CDF91-A488-4013-9B2B-141A45B03C78}"/>
    <cellStyle name="Comma 4 2 3 3 4 2" xfId="1159" xr:uid="{0C985A99-6EA6-4944-B941-52B1FFF2D809}"/>
    <cellStyle name="Comma 4 2 3 3 5" xfId="835" xr:uid="{667736B1-E60F-4B90-90AF-88998A8F454C}"/>
    <cellStyle name="Comma 4 2 3 4" xfId="210" xr:uid="{678803A2-A4FF-4051-A398-116F1F50A85F}"/>
    <cellStyle name="Comma 4 2 3 4 2" xfId="534" xr:uid="{EDFDB5E3-E529-45F8-A0AB-7AC760A037F8}"/>
    <cellStyle name="Comma 4 2 3 4 2 2" xfId="1213" xr:uid="{F614AE9C-FD45-496B-9925-F0D2CBCE2CDA}"/>
    <cellStyle name="Comma 4 2 3 4 3" xfId="889" xr:uid="{B4972011-F12D-498E-B750-AA3E9F3089AF}"/>
    <cellStyle name="Comma 4 2 3 5" xfId="318" xr:uid="{F3425C5C-2198-450E-946B-45AB5D53AEB6}"/>
    <cellStyle name="Comma 4 2 3 5 2" xfId="642" xr:uid="{924BFF5E-69A7-4AEA-A431-E0CAEA146343}"/>
    <cellStyle name="Comma 4 2 3 5 2 2" xfId="1321" xr:uid="{9319EEF9-42F4-4ABF-83BE-2A569E0A36BD}"/>
    <cellStyle name="Comma 4 2 3 5 3" xfId="997" xr:uid="{6EB8E788-1D93-4013-8C96-32B48A03E35E}"/>
    <cellStyle name="Comma 4 2 3 6" xfId="426" xr:uid="{6357AA35-5230-44FE-AE2B-F136CBBA32D2}"/>
    <cellStyle name="Comma 4 2 3 6 2" xfId="1105" xr:uid="{E3008401-B6A0-4D4E-B20D-938C55A58A97}"/>
    <cellStyle name="Comma 4 2 3 7" xfId="781" xr:uid="{C5C9DB7B-F7D6-4A57-A001-217182EB42E9}"/>
    <cellStyle name="Comma 4 2 4" xfId="111" xr:uid="{9351CE6D-4C6D-417C-829B-C3C2AA8AC897}"/>
    <cellStyle name="Comma 4 2 4 2" xfId="165" xr:uid="{C3030C4F-3CD0-4DBB-AB99-A4492CCE761D}"/>
    <cellStyle name="Comma 4 2 4 2 2" xfId="273" xr:uid="{CB120E69-CE38-4141-B7AA-6B33F7027666}"/>
    <cellStyle name="Comma 4 2 4 2 2 2" xfId="597" xr:uid="{73D816CF-9F4E-4523-8A7B-C7E1F55E6E79}"/>
    <cellStyle name="Comma 4 2 4 2 2 2 2" xfId="1276" xr:uid="{95C7B040-0D28-4AFA-B025-30F8D97D1FB7}"/>
    <cellStyle name="Comma 4 2 4 2 2 3" xfId="952" xr:uid="{1B594DEB-806D-4B3D-8220-26C025D6F3F5}"/>
    <cellStyle name="Comma 4 2 4 2 3" xfId="381" xr:uid="{F54326A7-F0E9-4EE4-8A1E-61E2CBDF12F3}"/>
    <cellStyle name="Comma 4 2 4 2 3 2" xfId="705" xr:uid="{B14AB516-82D6-4AA2-8EA9-62E2BCF55B82}"/>
    <cellStyle name="Comma 4 2 4 2 3 2 2" xfId="1384" xr:uid="{5A571627-2A6F-4ACF-A560-D0B34F2A1DD6}"/>
    <cellStyle name="Comma 4 2 4 2 3 3" xfId="1060" xr:uid="{0201A6F5-3AF5-41E6-B250-14D83084705B}"/>
    <cellStyle name="Comma 4 2 4 2 4" xfId="489" xr:uid="{7E7D2D53-C47A-4E15-8F15-47E3386E4CD6}"/>
    <cellStyle name="Comma 4 2 4 2 4 2" xfId="1168" xr:uid="{86FC42F7-03FE-4272-AEB3-30203E3E0F8D}"/>
    <cellStyle name="Comma 4 2 4 2 5" xfId="844" xr:uid="{DB74A4C6-2548-4820-BB2E-0993B4BF385C}"/>
    <cellStyle name="Comma 4 2 4 3" xfId="219" xr:uid="{130B48FF-8878-4B56-BBC8-349354F686B9}"/>
    <cellStyle name="Comma 4 2 4 3 2" xfId="543" xr:uid="{8C590F0F-0FA2-43AE-B9CC-5CA8CC62DCDD}"/>
    <cellStyle name="Comma 4 2 4 3 2 2" xfId="1222" xr:uid="{4308C34A-5A84-491F-8CCF-38F9D1B3C174}"/>
    <cellStyle name="Comma 4 2 4 3 3" xfId="898" xr:uid="{6C1093C1-D107-4234-939B-2643D16E6B31}"/>
    <cellStyle name="Comma 4 2 4 4" xfId="327" xr:uid="{43F4D093-6DC5-4782-8722-1F0A8277FF7F}"/>
    <cellStyle name="Comma 4 2 4 4 2" xfId="651" xr:uid="{71282A76-F9DE-4871-A39E-E2D38E27F132}"/>
    <cellStyle name="Comma 4 2 4 4 2 2" xfId="1330" xr:uid="{DAAFC5AC-2920-4E18-A689-671EE9395E92}"/>
    <cellStyle name="Comma 4 2 4 4 3" xfId="1006" xr:uid="{832D721D-ACAB-4C60-A7E3-75BAC01E71A9}"/>
    <cellStyle name="Comma 4 2 4 5" xfId="435" xr:uid="{1F6F29FB-AB3F-4BDF-AA0D-A573940E0304}"/>
    <cellStyle name="Comma 4 2 4 5 2" xfId="1114" xr:uid="{B46F4183-78CC-4169-875C-1A915119D6B2}"/>
    <cellStyle name="Comma 4 2 4 6" xfId="790" xr:uid="{BBFE3C98-D996-4D69-B68C-0B770C5CD1BC}"/>
    <cellStyle name="Comma 4 2 5" xfId="138" xr:uid="{84D9E089-65B4-40D5-BB39-59824D9C86D9}"/>
    <cellStyle name="Comma 4 2 5 2" xfId="246" xr:uid="{5D31AAF7-3DD9-416E-8951-3E40D8E3D27D}"/>
    <cellStyle name="Comma 4 2 5 2 2" xfId="570" xr:uid="{F3EC7BF7-A084-4829-BA21-15B363CB308F}"/>
    <cellStyle name="Comma 4 2 5 2 2 2" xfId="1249" xr:uid="{6A5F75C5-5E13-49DD-B3B3-0270009BBEBD}"/>
    <cellStyle name="Comma 4 2 5 2 3" xfId="925" xr:uid="{D90BF769-D28F-43CF-BADF-9C4F3D79FAB9}"/>
    <cellStyle name="Comma 4 2 5 3" xfId="354" xr:uid="{F5A48937-A3AE-4E22-9AD2-C13656B408D2}"/>
    <cellStyle name="Comma 4 2 5 3 2" xfId="678" xr:uid="{4A2672C1-FBE0-4456-BB4C-753CE3D9E35E}"/>
    <cellStyle name="Comma 4 2 5 3 2 2" xfId="1357" xr:uid="{A2FB0B51-B5E9-40F2-BD16-450931015F58}"/>
    <cellStyle name="Comma 4 2 5 3 3" xfId="1033" xr:uid="{28CC46DC-FC72-4328-B6C2-6C1FAF5C3751}"/>
    <cellStyle name="Comma 4 2 5 4" xfId="462" xr:uid="{46BD26DC-28F2-4377-BE26-DCFBE1FD25BC}"/>
    <cellStyle name="Comma 4 2 5 4 2" xfId="1141" xr:uid="{CE5A83FE-C1ED-48B9-8303-3A3827BEE0F8}"/>
    <cellStyle name="Comma 4 2 5 5" xfId="817" xr:uid="{68914DE4-C4A2-4A55-B537-51F264EBDFDD}"/>
    <cellStyle name="Comma 4 2 6" xfId="192" xr:uid="{9A55D14E-E105-47A7-8553-360A1294C358}"/>
    <cellStyle name="Comma 4 2 6 2" xfId="516" xr:uid="{1EC78784-1992-47FD-B65D-551C9DB936EC}"/>
    <cellStyle name="Comma 4 2 6 2 2" xfId="1195" xr:uid="{80FD7EFA-565F-4D8E-B1B0-5B87D19B740F}"/>
    <cellStyle name="Comma 4 2 6 3" xfId="871" xr:uid="{D6B2D667-C410-45A7-938D-1149F3ED97A2}"/>
    <cellStyle name="Comma 4 2 7" xfId="300" xr:uid="{2BC4D16D-CB52-4D23-BF0C-637808F77136}"/>
    <cellStyle name="Comma 4 2 7 2" xfId="624" xr:uid="{CF69B74F-5CE1-4346-A51A-53B3A3EBB834}"/>
    <cellStyle name="Comma 4 2 7 2 2" xfId="1303" xr:uid="{46A40B41-B2A1-49DC-8EDD-2C2E3E2C19F9}"/>
    <cellStyle name="Comma 4 2 7 3" xfId="979" xr:uid="{C66C3E1C-F174-4479-9B55-0A696E163EE9}"/>
    <cellStyle name="Comma 4 2 8" xfId="408" xr:uid="{7D9ECFBA-3189-47D9-AABF-D09A342D7202}"/>
    <cellStyle name="Comma 4 2 8 2" xfId="1087" xr:uid="{B9AA1E97-B7A7-4BBA-882B-5079A0FAEEE8}"/>
    <cellStyle name="Comma 4 2 9" xfId="763" xr:uid="{31CB8328-928B-46D3-A8AF-58229B5CACF6}"/>
    <cellStyle name="Comma 4 3" xfId="9" xr:uid="{CD331DC5-AF36-459B-8109-D5B86B0A89DE}"/>
    <cellStyle name="Comma 5" xfId="81" xr:uid="{EFDC65EE-997B-4C3A-BDD2-E1607B2BB69B}"/>
    <cellStyle name="Comma 5 2" xfId="90" xr:uid="{41F13B6E-6C7E-4EF9-9FCB-1DDC59BA90F7}"/>
    <cellStyle name="Comma 5 2 2" xfId="117" xr:uid="{BC782EBA-327A-41BA-AAEF-613FE6A8BCEA}"/>
    <cellStyle name="Comma 5 2 2 2" xfId="171" xr:uid="{58B27643-B90C-455A-B8D2-A29AA40E0578}"/>
    <cellStyle name="Comma 5 2 2 2 2" xfId="279" xr:uid="{F51B5327-C6BA-4765-A7AE-3A11E3610C5B}"/>
    <cellStyle name="Comma 5 2 2 2 2 2" xfId="603" xr:uid="{FFFC9E3B-F970-4A1C-9488-4591B3A3AB63}"/>
    <cellStyle name="Comma 5 2 2 2 2 2 2" xfId="1282" xr:uid="{ADEF9A20-24E0-47F7-939B-7A7F65269185}"/>
    <cellStyle name="Comma 5 2 2 2 2 3" xfId="958" xr:uid="{F2C94B5F-7DCA-4275-BF15-2D4ED3158530}"/>
    <cellStyle name="Comma 5 2 2 2 3" xfId="387" xr:uid="{D9B45EEE-709A-4DD7-A7C5-2DED31265E3F}"/>
    <cellStyle name="Comma 5 2 2 2 3 2" xfId="711" xr:uid="{824B2F75-5F74-450A-8CAF-9BBC73A14D08}"/>
    <cellStyle name="Comma 5 2 2 2 3 2 2" xfId="1390" xr:uid="{AEB6C853-B708-42A9-A1F4-71400C1EB57F}"/>
    <cellStyle name="Comma 5 2 2 2 3 3" xfId="1066" xr:uid="{15A3C1AA-18CC-4DC0-B8E0-08ACE72494D0}"/>
    <cellStyle name="Comma 5 2 2 2 4" xfId="495" xr:uid="{C2C40727-FF0E-4036-9BFF-1856381B4BFA}"/>
    <cellStyle name="Comma 5 2 2 2 4 2" xfId="1174" xr:uid="{D8669628-C559-4C4D-AF15-412168512AE0}"/>
    <cellStyle name="Comma 5 2 2 2 5" xfId="850" xr:uid="{5A74802E-1206-4300-B345-BD9FFB5FDE74}"/>
    <cellStyle name="Comma 5 2 2 3" xfId="225" xr:uid="{500A0B85-AADA-49ED-A27E-3DDE46F12662}"/>
    <cellStyle name="Comma 5 2 2 3 2" xfId="549" xr:uid="{83B6CE97-B6C7-46B9-81FF-5DBA27ACA01D}"/>
    <cellStyle name="Comma 5 2 2 3 2 2" xfId="1228" xr:uid="{61AAACB6-4777-4EA1-9999-BF241B1540D2}"/>
    <cellStyle name="Comma 5 2 2 3 3" xfId="904" xr:uid="{1D01C8F8-E63B-49E3-A5C6-0B5633BFADA9}"/>
    <cellStyle name="Comma 5 2 2 4" xfId="333" xr:uid="{3688A53E-2A67-450A-B53A-017F9F8A9553}"/>
    <cellStyle name="Comma 5 2 2 4 2" xfId="657" xr:uid="{45B57FAD-17A1-44F3-AF1E-7E5BA28528BC}"/>
    <cellStyle name="Comma 5 2 2 4 2 2" xfId="1336" xr:uid="{DB9B9C29-7910-4CC7-96FD-4D4C917E0DEF}"/>
    <cellStyle name="Comma 5 2 2 4 3" xfId="1012" xr:uid="{2D802704-286F-49CE-80B8-9081677D8BB0}"/>
    <cellStyle name="Comma 5 2 2 5" xfId="441" xr:uid="{ABDD54C0-C6F3-4F58-B2DD-ACDFF3550E97}"/>
    <cellStyle name="Comma 5 2 2 5 2" xfId="1120" xr:uid="{414BE0BC-4F68-481F-9746-2E4B67CFE284}"/>
    <cellStyle name="Comma 5 2 2 6" xfId="796" xr:uid="{D25FF64E-9003-4845-B87A-EBBEB1F106BA}"/>
    <cellStyle name="Comma 5 2 3" xfId="144" xr:uid="{6C1C21CF-6C56-4EAF-96ED-0FF4202B60F0}"/>
    <cellStyle name="Comma 5 2 3 2" xfId="252" xr:uid="{9E18A55D-C0DA-47F7-8212-CBAEBDB72292}"/>
    <cellStyle name="Comma 5 2 3 2 2" xfId="576" xr:uid="{21B9BE1E-2D91-4DA1-BC8B-3A73E6E04FD2}"/>
    <cellStyle name="Comma 5 2 3 2 2 2" xfId="1255" xr:uid="{FE23F8F9-83F6-4A69-B2F3-430C8E97ADF4}"/>
    <cellStyle name="Comma 5 2 3 2 3" xfId="931" xr:uid="{76B4CB42-4CEA-48E2-B7F4-6071654F5ED5}"/>
    <cellStyle name="Comma 5 2 3 3" xfId="360" xr:uid="{E398463C-5162-4249-8124-D278C13D8092}"/>
    <cellStyle name="Comma 5 2 3 3 2" xfId="684" xr:uid="{3DB38F5E-2B26-4728-A6E6-46A202C4B072}"/>
    <cellStyle name="Comma 5 2 3 3 2 2" xfId="1363" xr:uid="{F530B6FC-39F9-4082-88BB-AA492EBBA222}"/>
    <cellStyle name="Comma 5 2 3 3 3" xfId="1039" xr:uid="{76B65EB9-2E8E-4911-8303-4D546C219034}"/>
    <cellStyle name="Comma 5 2 3 4" xfId="468" xr:uid="{9BBF6F9E-DE3E-4D35-992A-FB2DE01FEA8C}"/>
    <cellStyle name="Comma 5 2 3 4 2" xfId="1147" xr:uid="{8F3D0480-34AE-43C0-91DC-027C3EB4D62D}"/>
    <cellStyle name="Comma 5 2 3 5" xfId="823" xr:uid="{328A0871-6AFA-4BA7-88CF-FDC6E2291154}"/>
    <cellStyle name="Comma 5 2 4" xfId="198" xr:uid="{571DB30A-316F-425C-8CDF-E5FCF53AA1A3}"/>
    <cellStyle name="Comma 5 2 4 2" xfId="522" xr:uid="{3E088DBF-BD8E-4E48-9A74-7893033D0139}"/>
    <cellStyle name="Comma 5 2 4 2 2" xfId="1201" xr:uid="{5583B6FE-2D92-46BD-9230-A545F10EB8FF}"/>
    <cellStyle name="Comma 5 2 4 3" xfId="877" xr:uid="{5FC94B90-605B-48FB-BB42-6D81D43AEF8B}"/>
    <cellStyle name="Comma 5 2 5" xfId="306" xr:uid="{AD1C94FF-6183-470F-BB00-F03425035025}"/>
    <cellStyle name="Comma 5 2 5 2" xfId="630" xr:uid="{51AB2125-BA6F-4C6D-9C2C-2F4F4AEC7D99}"/>
    <cellStyle name="Comma 5 2 5 2 2" xfId="1309" xr:uid="{E0E8DCAD-AF68-4E35-B1CF-D1BDF192CB59}"/>
    <cellStyle name="Comma 5 2 5 3" xfId="985" xr:uid="{7FB277DC-3FA1-4D62-AF3E-B27B78AEC732}"/>
    <cellStyle name="Comma 5 2 6" xfId="414" xr:uid="{DE8B2401-85BA-4C97-AC7B-B56EA4817412}"/>
    <cellStyle name="Comma 5 2 6 2" xfId="1093" xr:uid="{C6470BD2-69F7-4A12-99A9-02E6415E10C7}"/>
    <cellStyle name="Comma 5 2 7" xfId="769" xr:uid="{8977ECDE-EDE6-4AFE-84E2-2F1E6D4B0362}"/>
    <cellStyle name="Comma 5 3" xfId="99" xr:uid="{51E20925-22B7-48EB-AB61-7AAA758158FF}"/>
    <cellStyle name="Comma 5 3 2" xfId="126" xr:uid="{7004F565-5923-4E97-B871-53D9F30183B8}"/>
    <cellStyle name="Comma 5 3 2 2" xfId="180" xr:uid="{A37C0D4A-0E6F-4B83-BFC6-A8DF2BB1C199}"/>
    <cellStyle name="Comma 5 3 2 2 2" xfId="288" xr:uid="{761DE70E-255C-4F3C-B702-7C4C9A641D63}"/>
    <cellStyle name="Comma 5 3 2 2 2 2" xfId="612" xr:uid="{DF593660-16A2-4EFE-BAE4-1CF5B5100F43}"/>
    <cellStyle name="Comma 5 3 2 2 2 2 2" xfId="1291" xr:uid="{1BEDCDA0-AD30-4D1D-B1AB-D73462718BBD}"/>
    <cellStyle name="Comma 5 3 2 2 2 3" xfId="967" xr:uid="{A1B02695-3223-45D5-B805-FC03DB7273F3}"/>
    <cellStyle name="Comma 5 3 2 2 3" xfId="396" xr:uid="{66E0269C-50B2-4949-B2ED-E8E2303982A1}"/>
    <cellStyle name="Comma 5 3 2 2 3 2" xfId="720" xr:uid="{1A883414-429B-4B1A-9964-48B05DC14160}"/>
    <cellStyle name="Comma 5 3 2 2 3 2 2" xfId="1399" xr:uid="{6800FB98-2F73-40B5-A5EB-FE417059FA15}"/>
    <cellStyle name="Comma 5 3 2 2 3 3" xfId="1075" xr:uid="{782D5DD1-109C-417B-A3CE-F0DA91892980}"/>
    <cellStyle name="Comma 5 3 2 2 4" xfId="504" xr:uid="{F3CA46CA-B055-4894-ACB4-E82D02FE0D68}"/>
    <cellStyle name="Comma 5 3 2 2 4 2" xfId="1183" xr:uid="{D326D940-AAA6-42F6-8FF4-449142D83B3F}"/>
    <cellStyle name="Comma 5 3 2 2 5" xfId="859" xr:uid="{3A0434A8-D901-4BD8-BF8C-A9511E9EE8E3}"/>
    <cellStyle name="Comma 5 3 2 3" xfId="234" xr:uid="{EE5F79E4-1462-49B3-B623-643B9A2E4EBA}"/>
    <cellStyle name="Comma 5 3 2 3 2" xfId="558" xr:uid="{2A0F7832-8BDD-450C-8892-276AE50F0FED}"/>
    <cellStyle name="Comma 5 3 2 3 2 2" xfId="1237" xr:uid="{94631CE4-A153-4EF7-9EDB-EEBECF2C2340}"/>
    <cellStyle name="Comma 5 3 2 3 3" xfId="913" xr:uid="{7A171327-BDB2-4941-A16B-C0F8FBDE8FC5}"/>
    <cellStyle name="Comma 5 3 2 4" xfId="342" xr:uid="{B858E332-66C8-4DC6-88C7-2FCA8E4B41FA}"/>
    <cellStyle name="Comma 5 3 2 4 2" xfId="666" xr:uid="{1F45C278-6DD1-4E40-9293-BEF1BA9817A9}"/>
    <cellStyle name="Comma 5 3 2 4 2 2" xfId="1345" xr:uid="{6EC6082A-8825-4231-AD22-8625865B8F23}"/>
    <cellStyle name="Comma 5 3 2 4 3" xfId="1021" xr:uid="{29C36B3C-0B2D-4DB2-B55B-F663084928B3}"/>
    <cellStyle name="Comma 5 3 2 5" xfId="450" xr:uid="{64C60931-FE2A-4FD8-AC52-D9BC0FAC2109}"/>
    <cellStyle name="Comma 5 3 2 5 2" xfId="1129" xr:uid="{A5D907DB-6167-42DC-860A-57CE372F6BBB}"/>
    <cellStyle name="Comma 5 3 2 6" xfId="805" xr:uid="{762992F9-6FB0-4B5F-A022-5BA958B37B2C}"/>
    <cellStyle name="Comma 5 3 3" xfId="153" xr:uid="{EFBDAC79-60A9-4798-BD28-F34FBB503CEC}"/>
    <cellStyle name="Comma 5 3 3 2" xfId="261" xr:uid="{43790C3C-6A1B-4DAD-B699-969E3843139B}"/>
    <cellStyle name="Comma 5 3 3 2 2" xfId="585" xr:uid="{10117D18-B89F-4C4B-B14B-F8CBC5CA0478}"/>
    <cellStyle name="Comma 5 3 3 2 2 2" xfId="1264" xr:uid="{B0E2C564-4599-4D20-A0E5-5CE880545B37}"/>
    <cellStyle name="Comma 5 3 3 2 3" xfId="940" xr:uid="{92ED448F-9292-4293-9F2C-CA34ED21A66C}"/>
    <cellStyle name="Comma 5 3 3 3" xfId="369" xr:uid="{E5E576A1-834F-4410-A21D-ACD5B71676BE}"/>
    <cellStyle name="Comma 5 3 3 3 2" xfId="693" xr:uid="{F2775BB7-3A87-453D-91E0-81E2A321E41A}"/>
    <cellStyle name="Comma 5 3 3 3 2 2" xfId="1372" xr:uid="{756DC691-9283-43DC-833E-22B315FE559A}"/>
    <cellStyle name="Comma 5 3 3 3 3" xfId="1048" xr:uid="{207472A6-BFA6-4F04-9A3E-5128754C18A3}"/>
    <cellStyle name="Comma 5 3 3 4" xfId="477" xr:uid="{E181BD87-BEC9-49B1-9507-D0E66BC000D4}"/>
    <cellStyle name="Comma 5 3 3 4 2" xfId="1156" xr:uid="{C411E078-7EC3-46E9-B6EA-51165CCE9775}"/>
    <cellStyle name="Comma 5 3 3 5" xfId="832" xr:uid="{0ED48821-5517-4DD4-BBE1-F2093FBAF6EF}"/>
    <cellStyle name="Comma 5 3 4" xfId="207" xr:uid="{DB5DDE5F-EFF1-40E4-B6B1-8635474B0D8B}"/>
    <cellStyle name="Comma 5 3 4 2" xfId="531" xr:uid="{478D1C15-6B87-4008-B009-8CA8B6932F94}"/>
    <cellStyle name="Comma 5 3 4 2 2" xfId="1210" xr:uid="{018BF020-BDC6-40B4-B034-0F4C65337DB3}"/>
    <cellStyle name="Comma 5 3 4 3" xfId="886" xr:uid="{A8291A65-A41E-414C-AC8B-3768E499EAEE}"/>
    <cellStyle name="Comma 5 3 5" xfId="315" xr:uid="{526ED97B-5E12-4720-BB50-FF3034DCA810}"/>
    <cellStyle name="Comma 5 3 5 2" xfId="639" xr:uid="{64E59986-D4D4-4470-8260-8B958FD6B2A1}"/>
    <cellStyle name="Comma 5 3 5 2 2" xfId="1318" xr:uid="{3390B970-6A58-421A-92AA-940312C52CD5}"/>
    <cellStyle name="Comma 5 3 5 3" xfId="994" xr:uid="{D59C9159-4E30-4FA6-9EA2-64C488B70AA5}"/>
    <cellStyle name="Comma 5 3 6" xfId="423" xr:uid="{9B9919AC-DC8E-49F6-B9FF-E0FD86077DA9}"/>
    <cellStyle name="Comma 5 3 6 2" xfId="1102" xr:uid="{96B2C3D6-22EE-493D-9C45-D416690973EB}"/>
    <cellStyle name="Comma 5 3 7" xfId="778" xr:uid="{C0343F11-C1F8-4715-9D43-FF50FDA81E2B}"/>
    <cellStyle name="Comma 5 4" xfId="108" xr:uid="{3F4AD815-D7AB-4BF3-B4CA-73FF47A9A543}"/>
    <cellStyle name="Comma 5 4 2" xfId="162" xr:uid="{DDECD0C6-78AA-4FD7-9773-90285E8DC023}"/>
    <cellStyle name="Comma 5 4 2 2" xfId="270" xr:uid="{095F73BA-9A43-4479-AB41-505C99B246C2}"/>
    <cellStyle name="Comma 5 4 2 2 2" xfId="594" xr:uid="{A52C06D6-81C8-4ED6-B3C7-4419516B0235}"/>
    <cellStyle name="Comma 5 4 2 2 2 2" xfId="1273" xr:uid="{10303EE8-7830-4CE1-A8B6-97DB4FEEFC59}"/>
    <cellStyle name="Comma 5 4 2 2 3" xfId="949" xr:uid="{9A28F189-0BB3-46FF-AA31-808F5CC66BEE}"/>
    <cellStyle name="Comma 5 4 2 3" xfId="378" xr:uid="{9D510AA3-B7C1-4FC5-817F-683AC718118E}"/>
    <cellStyle name="Comma 5 4 2 3 2" xfId="702" xr:uid="{FFBD668D-9611-40F2-9FF3-F4F28814DE3E}"/>
    <cellStyle name="Comma 5 4 2 3 2 2" xfId="1381" xr:uid="{06DDEA17-0DBB-4383-BA7B-10D313C88D80}"/>
    <cellStyle name="Comma 5 4 2 3 3" xfId="1057" xr:uid="{399A72C2-B88D-477F-A495-B22BF9BD6796}"/>
    <cellStyle name="Comma 5 4 2 4" xfId="486" xr:uid="{20B23BF5-3ECD-46D3-BC6A-ACB1B6DF1678}"/>
    <cellStyle name="Comma 5 4 2 4 2" xfId="1165" xr:uid="{C5CD4D33-553C-4495-A1AE-D11A3F07D94A}"/>
    <cellStyle name="Comma 5 4 2 5" xfId="841" xr:uid="{CFA7421B-5C0F-4B3C-BA20-BCD4206697DE}"/>
    <cellStyle name="Comma 5 4 3" xfId="216" xr:uid="{2DA0BBCA-36BF-45B9-BE69-618DA744A4AC}"/>
    <cellStyle name="Comma 5 4 3 2" xfId="540" xr:uid="{0549BF42-6167-4A38-A997-32B5CFCEE35B}"/>
    <cellStyle name="Comma 5 4 3 2 2" xfId="1219" xr:uid="{2245F595-B827-4D92-A175-A9377220BAE2}"/>
    <cellStyle name="Comma 5 4 3 3" xfId="895" xr:uid="{CB704518-5585-44CC-A8DA-73A4684D470D}"/>
    <cellStyle name="Comma 5 4 4" xfId="324" xr:uid="{369773F6-A699-43D9-BDC7-10742DD0CCB0}"/>
    <cellStyle name="Comma 5 4 4 2" xfId="648" xr:uid="{2BC7B88C-06B2-4988-9C4D-6B301124A955}"/>
    <cellStyle name="Comma 5 4 4 2 2" xfId="1327" xr:uid="{90782493-CDA1-4745-8C13-DAA7135AB365}"/>
    <cellStyle name="Comma 5 4 4 3" xfId="1003" xr:uid="{E6C5AECE-B24A-4A26-86E3-7027F256EFBB}"/>
    <cellStyle name="Comma 5 4 5" xfId="432" xr:uid="{0917CB77-4FFC-41A7-A901-2D06D8809E02}"/>
    <cellStyle name="Comma 5 4 5 2" xfId="1111" xr:uid="{1FDEC87D-143A-4C96-8911-091DB88359E4}"/>
    <cellStyle name="Comma 5 4 6" xfId="787" xr:uid="{D1C5EF05-A491-4B5C-A435-16596845D39D}"/>
    <cellStyle name="Comma 5 5" xfId="135" xr:uid="{552F732F-D730-457D-9343-2F9968F13094}"/>
    <cellStyle name="Comma 5 5 2" xfId="243" xr:uid="{1B657FCE-6696-4DB5-B16B-A8CC690D6320}"/>
    <cellStyle name="Comma 5 5 2 2" xfId="567" xr:uid="{42FDFD55-8D48-47E3-B57F-5FB5ED75418E}"/>
    <cellStyle name="Comma 5 5 2 2 2" xfId="1246" xr:uid="{0A8534B0-E7FF-4695-BAED-52720EE4A18F}"/>
    <cellStyle name="Comma 5 5 2 3" xfId="922" xr:uid="{B214230A-4985-4112-A212-894A31C7E891}"/>
    <cellStyle name="Comma 5 5 3" xfId="351" xr:uid="{3A3E0904-410B-4C1B-A3F6-966EE6D5EF1E}"/>
    <cellStyle name="Comma 5 5 3 2" xfId="675" xr:uid="{D4428BEC-47CA-43B6-A3B7-DDE06EDF2019}"/>
    <cellStyle name="Comma 5 5 3 2 2" xfId="1354" xr:uid="{A649D85B-FFFE-41BF-ABB9-DE8C1B903049}"/>
    <cellStyle name="Comma 5 5 3 3" xfId="1030" xr:uid="{29DEF7F7-0E48-4D17-AB4B-6B238CE91023}"/>
    <cellStyle name="Comma 5 5 4" xfId="459" xr:uid="{96325810-75BD-46D0-80D2-941E57066335}"/>
    <cellStyle name="Comma 5 5 4 2" xfId="1138" xr:uid="{2FEEEAEC-550C-411D-87EE-FAF4D5EF4184}"/>
    <cellStyle name="Comma 5 5 5" xfId="814" xr:uid="{DA2DD9CF-6C97-4146-A646-0CE0722A3FE4}"/>
    <cellStyle name="Comma 5 6" xfId="189" xr:uid="{F195B005-C5B8-4C92-8F26-9D3E35387A9D}"/>
    <cellStyle name="Comma 5 6 2" xfId="513" xr:uid="{A70D1BE1-AAD9-43BF-8995-43C8BABEB6C4}"/>
    <cellStyle name="Comma 5 6 2 2" xfId="1192" xr:uid="{88739E32-C5D2-4C24-A429-C6ED9D9C977B}"/>
    <cellStyle name="Comma 5 6 3" xfId="868" xr:uid="{D2104144-2CEF-49CF-9017-58388B51E7FE}"/>
    <cellStyle name="Comma 5 7" xfId="297" xr:uid="{1F3C2436-2429-4643-8A46-9D1E641A4363}"/>
    <cellStyle name="Comma 5 7 2" xfId="621" xr:uid="{21F664C3-9086-4837-AE1A-6B23C0ED4FFE}"/>
    <cellStyle name="Comma 5 7 2 2" xfId="1300" xr:uid="{9AF2BEA2-CDF8-4495-AB3B-1780BDE4EFC4}"/>
    <cellStyle name="Comma 5 7 3" xfId="976" xr:uid="{1D849B49-B141-4642-B1A9-BEEA955E135E}"/>
    <cellStyle name="Comma 5 8" xfId="405" xr:uid="{F498C853-4743-4181-A48B-D2CF5251BD4D}"/>
    <cellStyle name="Comma 5 8 2" xfId="1084" xr:uid="{E484EEE1-D257-4C92-B390-70E043292621}"/>
    <cellStyle name="Comma 5 9" xfId="760" xr:uid="{5387B070-CCBA-4989-AB9A-8C41D5702E4C}"/>
    <cellStyle name="Currency 2" xfId="50" xr:uid="{C8C94C38-A4E4-4D27-BE21-F13172617D88}"/>
    <cellStyle name="Hyperlink" xfId="1431" builtinId="8"/>
    <cellStyle name="Normal" xfId="0" builtinId="0"/>
    <cellStyle name="Normal 10 2 4" xfId="23" xr:uid="{66A64994-337A-47B2-9B6F-75D32E268715}"/>
    <cellStyle name="Normal 2" xfId="17" xr:uid="{2916D9A1-BBE1-42DE-8097-CAF91786AAF2}"/>
    <cellStyle name="Normal 2 2" xfId="25" xr:uid="{A18CF064-5F02-4B94-B183-D670F91792E9}"/>
    <cellStyle name="Normal 2 2 2" xfId="10" xr:uid="{951BC7C4-65E0-47AE-AD59-1BFFC0595F88}"/>
    <cellStyle name="Normal 2 3" xfId="26" xr:uid="{494E922C-3292-4ACB-BC3C-85AD329EF5FE}"/>
    <cellStyle name="Normal 2 3 2" xfId="5" xr:uid="{B3C04008-8409-4A86-A4A0-65E3AEF63D39}"/>
    <cellStyle name="Normal 2 4" xfId="724" xr:uid="{12E86F58-C4E0-43A1-A4A0-343E46BD988D}"/>
    <cellStyle name="Normal 2 8" xfId="7" xr:uid="{1D3C497F-625E-48DD-A2DA-E43A23C7ADA8}"/>
    <cellStyle name="Normal 20" xfId="8" xr:uid="{599B90EA-737C-4428-9E22-5610B1360A2A}"/>
    <cellStyle name="Normal 23" xfId="14" xr:uid="{F47D06B0-4103-44D4-A1C7-667787DCB5E8}"/>
    <cellStyle name="Normal 3" xfId="18" xr:uid="{BB1336C5-E23A-4447-A646-F3A2A9BE8A9B}"/>
    <cellStyle name="Normal 3 2" xfId="28" xr:uid="{AF587F92-B49B-4ACB-BA31-05D22FC67FEC}"/>
    <cellStyle name="Normal 3 2 2" xfId="727" xr:uid="{355E66DB-45E5-4D33-9580-3090F5A70C8B}"/>
    <cellStyle name="Normal 3 3" xfId="51" xr:uid="{D5D5BCBB-14F2-46C2-9D50-EFDB8BEDF05E}"/>
    <cellStyle name="Normal 3 4" xfId="725" xr:uid="{267D43A3-30DC-49E0-9603-860CC8145C4B}"/>
    <cellStyle name="Normal 4" xfId="22" xr:uid="{86931F24-B6D3-49F3-A041-D4F063251A18}"/>
    <cellStyle name="Normal 4 2" xfId="3" xr:uid="{253AC6C4-E5B5-49C8-B900-73D395391D29}"/>
    <cellStyle name="Normal 4 2 2" xfId="77" xr:uid="{78A9E766-CA53-4E1C-A4FB-CADDFB2E2DA8}"/>
    <cellStyle name="Normal 5" xfId="30" xr:uid="{4E3B87F4-4E45-423F-887A-445EAF926024}"/>
    <cellStyle name="Percent" xfId="2" builtinId="5"/>
    <cellStyle name="Percent 2" xfId="12" xr:uid="{37F913BC-25CE-4DB8-882F-3915E266B53D}"/>
    <cellStyle name="Percent 2 2" xfId="21" xr:uid="{85A6072F-4921-4811-A8CF-51FB2A73F552}"/>
    <cellStyle name="Percent 3" xfId="52" xr:uid="{ACACDE42-BBA1-4154-9628-BAA0E7457CE4}"/>
    <cellStyle name="Percent 8" xfId="16" xr:uid="{FE46DA9C-7A37-4E60-A1D2-2C529E31C20A}"/>
    <cellStyle name="Акцент1" xfId="53" xr:uid="{3C0ADEF8-3A6B-45C6-8DF1-52A9A5D40A51}"/>
    <cellStyle name="Акцент2" xfId="54" xr:uid="{D40FDCB4-A5C8-476A-B4F1-7EA35928B889}"/>
    <cellStyle name="Акцент3" xfId="55" xr:uid="{7CDA01D9-731C-4097-BCD1-69F3317FAA12}"/>
    <cellStyle name="Акцент4" xfId="56" xr:uid="{28B4EED2-A662-4A44-AA25-F9268A39C792}"/>
    <cellStyle name="Акцент5" xfId="57" xr:uid="{4084A37B-13A1-45DC-860E-83258F5446E3}"/>
    <cellStyle name="Акцент6" xfId="58" xr:uid="{03A279CD-F667-45D9-B97F-0FF3D4852687}"/>
    <cellStyle name="Ввод " xfId="59" xr:uid="{172C5610-1A0E-4D41-BFF7-A2D2AD87DB6D}"/>
    <cellStyle name="Вывод" xfId="60" xr:uid="{EDCB3614-DA74-44C1-A513-D1DC6975B8A0}"/>
    <cellStyle name="Вычисление" xfId="61" xr:uid="{9326D809-5BA1-4E7A-92DC-8D20258DF7D9}"/>
    <cellStyle name="Заголовок 1" xfId="62" xr:uid="{D40F0A72-8303-43B2-904E-37D78A044657}"/>
    <cellStyle name="Заголовок 2" xfId="63" xr:uid="{DEDD4508-35AE-4FD1-BBFA-5B6673F39D22}"/>
    <cellStyle name="Заголовок 3" xfId="64" xr:uid="{C2C5FE40-1905-4573-ADAC-F5D4A0C6D6AB}"/>
    <cellStyle name="Заголовок 4" xfId="65" xr:uid="{A793BBD2-9642-4123-8F51-B03C6BFBE373}"/>
    <cellStyle name="Итог" xfId="66" xr:uid="{E72AE7AC-C62A-410E-8431-F19FD3B52791}"/>
    <cellStyle name="Контрольная ячейка" xfId="67" xr:uid="{5CF7FDA8-EB92-4708-9E11-0AC24C37DD3F}"/>
    <cellStyle name="Название" xfId="68" xr:uid="{5B598DDA-A637-4CE0-8075-6885528006E5}"/>
    <cellStyle name="Нейтральный" xfId="69" xr:uid="{45CA2AE1-9F86-4429-AB3A-A4CC53CB78F5}"/>
    <cellStyle name="Обычный 2" xfId="70" xr:uid="{CEF0321A-9CA4-49D7-AD3B-0D6DB09BE4EF}"/>
    <cellStyle name="Плохой" xfId="71" xr:uid="{021F62ED-8B9B-4F4F-B935-E5EA17B64D57}"/>
    <cellStyle name="Пояснение" xfId="72" xr:uid="{D1E7E767-8103-424C-8419-2F955CA0D5BB}"/>
    <cellStyle name="Примечание" xfId="73" xr:uid="{48217328-9C8C-4C6E-8C1C-086613B02CC1}"/>
    <cellStyle name="Связанная ячейка" xfId="74" xr:uid="{0110C7A9-E500-4EA9-A61A-F366DBCD05C9}"/>
    <cellStyle name="Текст предупреждения" xfId="75" xr:uid="{940F2853-BAF3-4CAD-AA11-033E8E128FC0}"/>
    <cellStyle name="Хороший" xfId="76" xr:uid="{E494B08D-8F93-480D-80B3-93F9E3315927}"/>
  </cellStyles>
  <dxfs count="1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ont>
        <name val="Calibri Light"/>
        <family val="2"/>
        <scheme val="none"/>
      </font>
    </dxf>
    <dxf>
      <font>
        <name val="Calibri Light"/>
        <family val="2"/>
        <scheme val="none"/>
      </font>
    </dxf>
    <dxf>
      <font>
        <name val="Calibri Light"/>
        <family val="2"/>
        <scheme val="none"/>
      </font>
    </dxf>
    <dxf>
      <font>
        <name val="Calibri Light"/>
        <family val="2"/>
        <scheme val="none"/>
      </font>
    </dxf>
    <dxf>
      <font>
        <name val="Calibri Light"/>
        <family val="2"/>
        <scheme val="none"/>
      </font>
    </dxf>
    <dxf>
      <font>
        <name val="Calibri Light"/>
        <family val="2"/>
        <scheme val="none"/>
      </font>
    </dxf>
    <dxf>
      <font>
        <name val="Calibri Light"/>
        <family val="2"/>
        <scheme val="none"/>
      </font>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pivotCacheDefinition" Target="pivotCache/pivotCacheDefinition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pivotCacheDefinition" Target="pivotCache/pivotCacheDefinition3.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pivotCacheDefinition" Target="pivotCache/pivotCacheDefinition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647700</xdr:colOff>
      <xdr:row>0</xdr:row>
      <xdr:rowOff>19050</xdr:rowOff>
    </xdr:from>
    <xdr:to>
      <xdr:col>0</xdr:col>
      <xdr:colOff>647700</xdr:colOff>
      <xdr:row>5</xdr:row>
      <xdr:rowOff>100965</xdr:rowOff>
    </xdr:to>
    <xdr:pic>
      <xdr:nvPicPr>
        <xdr:cNvPr id="2" name="Picture 1">
          <a:extLst>
            <a:ext uri="{FF2B5EF4-FFF2-40B4-BE49-F238E27FC236}">
              <a16:creationId xmlns:a16="http://schemas.microsoft.com/office/drawing/2014/main" id="{3A6BD624-CAED-4CB1-8FF8-0E7D7C0DA1B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700" y="19050"/>
          <a:ext cx="0" cy="996315"/>
        </a:xfrm>
        <a:prstGeom prst="rect">
          <a:avLst/>
        </a:prstGeom>
      </xdr:spPr>
    </xdr:pic>
    <xdr:clientData/>
  </xdr:twoCellAnchor>
  <xdr:twoCellAnchor editAs="oneCell">
    <xdr:from>
      <xdr:col>0</xdr:col>
      <xdr:colOff>636155</xdr:colOff>
      <xdr:row>0</xdr:row>
      <xdr:rowOff>7505</xdr:rowOff>
    </xdr:from>
    <xdr:to>
      <xdr:col>0</xdr:col>
      <xdr:colOff>636155</xdr:colOff>
      <xdr:row>5</xdr:row>
      <xdr:rowOff>89420</xdr:rowOff>
    </xdr:to>
    <xdr:pic>
      <xdr:nvPicPr>
        <xdr:cNvPr id="3" name="Picture 2">
          <a:extLst>
            <a:ext uri="{FF2B5EF4-FFF2-40B4-BE49-F238E27FC236}">
              <a16:creationId xmlns:a16="http://schemas.microsoft.com/office/drawing/2014/main" id="{E5715B17-46C7-4CEA-AAD7-88F8907A56B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155" y="7505"/>
          <a:ext cx="0" cy="996315"/>
        </a:xfrm>
        <a:prstGeom prst="rect">
          <a:avLst/>
        </a:prstGeom>
      </xdr:spPr>
    </xdr:pic>
    <xdr:clientData/>
  </xdr:twoCellAnchor>
  <xdr:twoCellAnchor>
    <xdr:from>
      <xdr:col>7</xdr:col>
      <xdr:colOff>447675</xdr:colOff>
      <xdr:row>0</xdr:row>
      <xdr:rowOff>180975</xdr:rowOff>
    </xdr:from>
    <xdr:to>
      <xdr:col>10</xdr:col>
      <xdr:colOff>687921</xdr:colOff>
      <xdr:row>2</xdr:row>
      <xdr:rowOff>66675</xdr:rowOff>
    </xdr:to>
    <xdr:sp macro="[10]!FullScreen" textlink="">
      <xdr:nvSpPr>
        <xdr:cNvPr id="4" name="Rounded Rectangle 3">
          <a:extLst>
            <a:ext uri="{FF2B5EF4-FFF2-40B4-BE49-F238E27FC236}">
              <a16:creationId xmlns:a16="http://schemas.microsoft.com/office/drawing/2014/main" id="{506FC0C5-6E01-4897-BE3D-A5A4C61C4C5A}"/>
            </a:ext>
          </a:extLst>
        </xdr:cNvPr>
        <xdr:cNvSpPr/>
      </xdr:nvSpPr>
      <xdr:spPr>
        <a:xfrm>
          <a:off x="7572375" y="180975"/>
          <a:ext cx="3242526" cy="419100"/>
        </a:xfrm>
        <a:prstGeom prst="roundRect">
          <a:avLst/>
        </a:prstGeom>
        <a:solidFill>
          <a:srgbClr val="002060"/>
        </a:solidFill>
        <a:ln>
          <a:solidFill>
            <a:srgbClr val="002060"/>
          </a:solidFill>
        </a:ln>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US" sz="1100" b="1" cap="none" spc="50" baseline="0">
              <a:ln w="0"/>
              <a:solidFill>
                <a:schemeClr val="bg2"/>
              </a:solidFill>
              <a:effectLst>
                <a:innerShdw blurRad="63500" dist="50800" dir="13500000">
                  <a:srgbClr val="000000">
                    <a:alpha val="50000"/>
                  </a:srgbClr>
                </a:innerShdw>
              </a:effectLst>
              <a:latin typeface="+mj-lt"/>
            </a:rPr>
            <a:t>+ Full </a:t>
          </a:r>
          <a:r>
            <a:rPr lang="en-US" sz="1100" b="1" cap="none" spc="50" baseline="0">
              <a:ln w="0"/>
              <a:solidFill>
                <a:schemeClr val="bg2"/>
              </a:solidFill>
              <a:effectLst>
                <a:innerShdw blurRad="63500" dist="50800" dir="13500000">
                  <a:srgbClr val="000000">
                    <a:alpha val="50000"/>
                  </a:srgbClr>
                </a:innerShdw>
              </a:effectLst>
              <a:latin typeface="+mj-lt"/>
              <a:ea typeface="+mn-ea"/>
              <a:cs typeface="+mn-cs"/>
            </a:rPr>
            <a:t>Screen</a:t>
          </a:r>
        </a:p>
      </xdr:txBody>
    </xdr:sp>
    <xdr:clientData/>
  </xdr:twoCellAnchor>
  <xdr:twoCellAnchor>
    <xdr:from>
      <xdr:col>10</xdr:col>
      <xdr:colOff>1152525</xdr:colOff>
      <xdr:row>0</xdr:row>
      <xdr:rowOff>161925</xdr:rowOff>
    </xdr:from>
    <xdr:to>
      <xdr:col>12</xdr:col>
      <xdr:colOff>0</xdr:colOff>
      <xdr:row>2</xdr:row>
      <xdr:rowOff>47625</xdr:rowOff>
    </xdr:to>
    <xdr:sp macro="[10]!ExitFullScreen" textlink="">
      <xdr:nvSpPr>
        <xdr:cNvPr id="5" name="Rounded Rectangle 4">
          <a:extLst>
            <a:ext uri="{FF2B5EF4-FFF2-40B4-BE49-F238E27FC236}">
              <a16:creationId xmlns:a16="http://schemas.microsoft.com/office/drawing/2014/main" id="{86557AF3-9D33-48C8-98B3-8462FC7E7F0B}"/>
            </a:ext>
          </a:extLst>
        </xdr:cNvPr>
        <xdr:cNvSpPr/>
      </xdr:nvSpPr>
      <xdr:spPr>
        <a:xfrm>
          <a:off x="11279505" y="161925"/>
          <a:ext cx="2002155" cy="419100"/>
        </a:xfrm>
        <a:prstGeom prst="roundRect">
          <a:avLst/>
        </a:prstGeom>
        <a:solidFill>
          <a:srgbClr val="002060"/>
        </a:solidFill>
        <a:ln>
          <a:solidFill>
            <a:srgbClr val="002060"/>
          </a:solidFill>
        </a:ln>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US" sz="1100" b="1" cap="none" spc="50" baseline="0">
              <a:ln w="0"/>
              <a:solidFill>
                <a:schemeClr val="bg2"/>
              </a:solidFill>
              <a:effectLst>
                <a:innerShdw blurRad="63500" dist="50800" dir="13500000">
                  <a:srgbClr val="000000">
                    <a:alpha val="50000"/>
                  </a:srgbClr>
                </a:innerShdw>
              </a:effectLst>
              <a:latin typeface="+mj-lt"/>
            </a:rPr>
            <a:t>+ Exit Full </a:t>
          </a:r>
          <a:r>
            <a:rPr lang="en-US" sz="1100" b="1" cap="none" spc="50" baseline="0">
              <a:ln w="0"/>
              <a:solidFill>
                <a:schemeClr val="bg2"/>
              </a:solidFill>
              <a:effectLst>
                <a:innerShdw blurRad="63500" dist="50800" dir="13500000">
                  <a:srgbClr val="000000">
                    <a:alpha val="50000"/>
                  </a:srgbClr>
                </a:innerShdw>
              </a:effectLst>
              <a:latin typeface="+mj-lt"/>
              <a:ea typeface="+mn-ea"/>
              <a:cs typeface="+mn-cs"/>
            </a:rPr>
            <a:t>Screen</a:t>
          </a:r>
        </a:p>
      </xdr:txBody>
    </xdr:sp>
    <xdr:clientData/>
  </xdr:twoCellAnchor>
  <xdr:twoCellAnchor>
    <xdr:from>
      <xdr:col>0</xdr:col>
      <xdr:colOff>66674</xdr:colOff>
      <xdr:row>3</xdr:row>
      <xdr:rowOff>133350</xdr:rowOff>
    </xdr:from>
    <xdr:to>
      <xdr:col>3</xdr:col>
      <xdr:colOff>9525</xdr:colOff>
      <xdr:row>4</xdr:row>
      <xdr:rowOff>209550</xdr:rowOff>
    </xdr:to>
    <xdr:sp macro="[10]!ValidateJson" textlink="">
      <xdr:nvSpPr>
        <xdr:cNvPr id="6" name="Rounded Rectangle 5">
          <a:extLst>
            <a:ext uri="{FF2B5EF4-FFF2-40B4-BE49-F238E27FC236}">
              <a16:creationId xmlns:a16="http://schemas.microsoft.com/office/drawing/2014/main" id="{40AAF0E4-1EDC-4ECA-8EDB-048C42A300F4}"/>
            </a:ext>
          </a:extLst>
        </xdr:cNvPr>
        <xdr:cNvSpPr/>
      </xdr:nvSpPr>
      <xdr:spPr>
        <a:xfrm>
          <a:off x="66674" y="788670"/>
          <a:ext cx="2899411" cy="251460"/>
        </a:xfrm>
        <a:prstGeom prst="roundRect">
          <a:avLst/>
        </a:prstGeom>
        <a:solidFill>
          <a:schemeClr val="accent5">
            <a:lumMod val="5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300" b="1" cap="none" spc="50">
              <a:ln w="0"/>
              <a:solidFill>
                <a:schemeClr val="bg2"/>
              </a:solidFill>
              <a:effectLst>
                <a:innerShdw blurRad="63500" dist="50800" dir="13500000">
                  <a:srgbClr val="000000">
                    <a:alpha val="50000"/>
                  </a:srgbClr>
                </a:innerShdw>
              </a:effectLst>
              <a:latin typeface="+mj-lt"/>
            </a:rPr>
            <a:t>Validate</a:t>
          </a:r>
          <a:r>
            <a:rPr lang="en-US" sz="1300" b="1" cap="none" spc="50" baseline="0">
              <a:ln w="0"/>
              <a:solidFill>
                <a:schemeClr val="bg2"/>
              </a:solidFill>
              <a:effectLst>
                <a:innerShdw blurRad="63500" dist="50800" dir="13500000">
                  <a:srgbClr val="000000">
                    <a:alpha val="50000"/>
                  </a:srgbClr>
                </a:innerShdw>
              </a:effectLst>
              <a:latin typeface="+mj-lt"/>
            </a:rPr>
            <a:t> &amp; Calculate</a:t>
          </a:r>
          <a:endParaRPr lang="en-US" sz="1300" b="1" cap="none" spc="50">
            <a:ln w="0"/>
            <a:solidFill>
              <a:schemeClr val="bg2"/>
            </a:solidFill>
            <a:effectLst>
              <a:innerShdw blurRad="63500" dist="50800" dir="13500000">
                <a:srgbClr val="000000">
                  <a:alpha val="50000"/>
                </a:srgbClr>
              </a:innerShdw>
            </a:effectLst>
            <a:latin typeface="+mj-lt"/>
          </a:endParaRPr>
        </a:p>
      </xdr:txBody>
    </xdr:sp>
    <xdr:clientData/>
  </xdr:twoCellAnchor>
  <xdr:twoCellAnchor>
    <xdr:from>
      <xdr:col>10</xdr:col>
      <xdr:colOff>1066799</xdr:colOff>
      <xdr:row>3</xdr:row>
      <xdr:rowOff>89647</xdr:rowOff>
    </xdr:from>
    <xdr:to>
      <xdr:col>13</xdr:col>
      <xdr:colOff>209550</xdr:colOff>
      <xdr:row>4</xdr:row>
      <xdr:rowOff>212912</xdr:rowOff>
    </xdr:to>
    <xdr:sp macro="[10]!CreateJson" textlink="">
      <xdr:nvSpPr>
        <xdr:cNvPr id="7" name="Rounded Rectangle 6">
          <a:extLst>
            <a:ext uri="{FF2B5EF4-FFF2-40B4-BE49-F238E27FC236}">
              <a16:creationId xmlns:a16="http://schemas.microsoft.com/office/drawing/2014/main" id="{4FD41278-419E-4A51-9206-C1D3376AEA8B}"/>
            </a:ext>
          </a:extLst>
        </xdr:cNvPr>
        <xdr:cNvSpPr/>
      </xdr:nvSpPr>
      <xdr:spPr>
        <a:xfrm>
          <a:off x="11193779" y="744967"/>
          <a:ext cx="3981451" cy="298525"/>
        </a:xfrm>
        <a:prstGeom prst="roundRect">
          <a:avLst/>
        </a:prstGeom>
        <a:solidFill>
          <a:schemeClr val="accent5">
            <a:lumMod val="50000"/>
          </a:schemeClr>
        </a:solidFill>
        <a:ln>
          <a:solidFill>
            <a:schemeClr val="accent5">
              <a:lumMod val="50000"/>
            </a:schemeClr>
          </a:solidFill>
        </a:ln>
        <a:effectLst>
          <a:outerShdw blurRad="152400" dist="88900" dir="5400000" sx="90000" sy="-19000" rotWithShape="0">
            <a:prstClr val="black">
              <a:alpha val="26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cap="none" spc="50">
              <a:ln w="0"/>
              <a:solidFill>
                <a:schemeClr val="bg2"/>
              </a:solidFill>
              <a:effectLst>
                <a:innerShdw blurRad="63500" dist="50800" dir="13500000">
                  <a:srgbClr val="000000">
                    <a:alpha val="50000"/>
                  </a:srgbClr>
                </a:innerShdw>
              </a:effectLst>
              <a:latin typeface="+mj-lt"/>
            </a:rPr>
            <a:t>Create</a:t>
          </a:r>
          <a:r>
            <a:rPr lang="en-US" sz="1300" b="1" cap="none" spc="50" baseline="0">
              <a:ln w="0"/>
              <a:solidFill>
                <a:schemeClr val="bg2"/>
              </a:solidFill>
              <a:effectLst>
                <a:innerShdw blurRad="63500" dist="50800" dir="13500000">
                  <a:srgbClr val="000000">
                    <a:alpha val="50000"/>
                  </a:srgbClr>
                </a:innerShdw>
              </a:effectLst>
              <a:latin typeface="+mj-lt"/>
            </a:rPr>
            <a:t> File To Upload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vallp.sharepoint.com/teams/GITT/Shared%20Documents/Softdel%20System%20Private%20Ltd/01%20Refund/FY%202025-26/Workings/Reference/00%20SSPL%20Refund%20Working%20V2.xlsx" TargetMode="External"/><Relationship Id="rId1" Type="http://schemas.openxmlformats.org/officeDocument/2006/relationships/externalLinkPath" Target="https://avallp.sharepoint.com/teams/GITT/Shared%20Documents/Softdel%20System%20Private%20Ltd/01%20Refund/FY%202025-26/Workings/July25-Sep25/Reference/00%20SSPL%20Refund%20Working%20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santhoshkumar.p09\AppData\Local\Microsoft\Windows\INetCache\Content.Outlook\FJ06212M\GSTR_4_Offline_Utility_Amendmen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0.4\Users\MAYURI-PC\Desktop\GSTplus_GSTR3B_GSTR1\GSTR-1%20and%20GSTR-3B.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vallp.sharepoint.com/Users/shivrajmh870/Desktop/GSTR%20-%203B/Cosma%20-%20GSTR-1%20-%20July,%202017%20(Chennai).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avallp.sharepoint.com/teams/GITT/Shared%20Documents/Softdel%20System%20Private%20Ltd/01%20Refund/FY%202025-26/Workings/Reference/00%20SSPL%20Refund%20Working%20V2.xlsx" TargetMode="External"/><Relationship Id="rId1" Type="http://schemas.openxmlformats.org/officeDocument/2006/relationships/externalLinkPath" Target="https://avallp-my.sharepoint.com/personal/mayuri_malamkar_avallp_in/Documents/Refund/Reference/00%20SSPL%20Refund%20Working%20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vallp-my.sharepoint.com/Users/shivrajmh870/Desktop/GSTR%20-%203B/Cosma%20-%20GSTR-1%20-%20July,%202017%20(Chennai).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avallp.sharepoint.com/teams/GITT/Shared%20Documents/Softdel%20System%20Private%20Ltd/01%20Refund/FY%202024-25/October%2024%20to%20March%2024/00%20SSPL%20Refund%20Working%20V2.xlsx" TargetMode="External"/><Relationship Id="rId1" Type="http://schemas.openxmlformats.org/officeDocument/2006/relationships/externalLinkPath" Target="https://avallp.sharepoint.com/teams/GITT/Shared%20Documents/Softdel%20System%20Private%20Ltd/01%20Refund/FY%202024-25/October%2024%20to%20March%2024/00%20SSPL%20Refund%20Working%20V2.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avallp.sharepoint.com/teams/GITT/Shared%20Documents/Softdel%20System%20Private%20Ltd/01%20Refund/FY%202025-26/Oct%202025%20to%20Dec%202025/Workings/GSTR%203B/SSPL_Oct25_GSTR-3B_Working.xlsx" TargetMode="External"/><Relationship Id="rId1" Type="http://schemas.openxmlformats.org/officeDocument/2006/relationships/externalLinkPath" Target="https://avallp.sharepoint.com/teams/GITT/Shared%20Documents/Softdel%20System%20Private%20Ltd/01%20Refund/FY%202025-26/Oct%202025%20to%20Dec%202025/Workings/GSTR%203B/SSPL_Oct25_GSTR-3B_Working.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KaranKadam/Downloads/SSPL%20refund%20Oct%2025%20to%20Dec%2025%20MM%201.xlsb" TargetMode="External"/><Relationship Id="rId2" Type="http://schemas.openxmlformats.org/officeDocument/2006/relationships/externalLinkPath" Target="file:///C:\Users\KaranKadam\Downloads\SSPL%20refund%20Oct%2025%20to%20Dec%2025%20MM%201.xlsb" TargetMode="External"/><Relationship Id="rId1" Type="http://schemas.openxmlformats.org/officeDocument/2006/relationships/externalLinkPath" Target="/Users/KaranKadam/Downloads/SSPL%20refund%20Oct%2025%20to%20Dec%2025%20MM%201.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vallp.sharepoint.com/Users/LokeshAaswani/Documents/GST_REFUND_S03MultipleBRC.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x Refund can be claimed"/>
      <sheetName val="Sheet2"/>
      <sheetName val="SR  Oct-24 to Mar-25"/>
      <sheetName val="Sales Summary"/>
      <sheetName val="Monthly Return Summary"/>
      <sheetName val="Adjusted Total Turnover"/>
      <sheetName val="Export Turnover"/>
      <sheetName val="Export Sales (April-Sept24)"/>
      <sheetName val="Export sales"/>
      <sheetName val="Sales Vs FIRC "/>
      <sheetName val="FIRC Register_New"/>
      <sheetName val="Sales Vs FIRC _Old"/>
      <sheetName val="FIRC Register"/>
      <sheetName val="Statement-3"/>
      <sheetName val="Sheet5"/>
      <sheetName val="ITC Summary "/>
      <sheetName val="2B Listing FY 23-24"/>
      <sheetName val="2B Listing April to Sept 24"/>
      <sheetName val="PR Conso (Oct 24-March 25)"/>
      <sheetName val="Sheet3"/>
      <sheetName val="Sheet1"/>
      <sheetName val="Annexure-B"/>
      <sheetName val="2B Listing"/>
      <sheetName val="Domestic ITC Availed"/>
      <sheetName val="IPMG"/>
      <sheetName val="IPMS"/>
      <sheetName val="RCM-Domestic"/>
      <sheetName val="Rule-42 Reversal"/>
      <sheetName val="Rule-42 (reversal working)"/>
      <sheetName val="Electronic Cash Ledg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F2" t="str">
            <v>Credit Note</v>
          </cell>
          <cell r="H2" t="str">
            <v>0</v>
          </cell>
          <cell r="N2" t="str">
            <v>Regular</v>
          </cell>
          <cell r="Q2" t="str">
            <v>Change in POS</v>
          </cell>
          <cell r="T2" t="str">
            <v>Inter State</v>
          </cell>
          <cell r="AF2" t="str">
            <v>B2BUR</v>
          </cell>
        </row>
        <row r="3">
          <cell r="C3" t="str">
            <v>Yes</v>
          </cell>
          <cell r="F3" t="str">
            <v>Debit Note</v>
          </cell>
          <cell r="H3">
            <v>0.25</v>
          </cell>
          <cell r="Q3" t="str">
            <v>Correction in Invoice</v>
          </cell>
          <cell r="T3" t="str">
            <v>Intra State</v>
          </cell>
          <cell r="AF3" t="str">
            <v>IMPS</v>
          </cell>
        </row>
        <row r="4">
          <cell r="H4" t="str">
            <v>3</v>
          </cell>
          <cell r="Q4" t="str">
            <v>Deficiency in services</v>
          </cell>
        </row>
        <row r="5">
          <cell r="H5" t="str">
            <v>5</v>
          </cell>
          <cell r="Q5" t="str">
            <v>Finalization of Provisional assessment</v>
          </cell>
        </row>
        <row r="6">
          <cell r="H6" t="str">
            <v>12</v>
          </cell>
          <cell r="Q6" t="str">
            <v>Others</v>
          </cell>
        </row>
        <row r="7">
          <cell r="H7" t="str">
            <v>18</v>
          </cell>
          <cell r="Q7" t="str">
            <v>Post Sale Discount</v>
          </cell>
        </row>
        <row r="8">
          <cell r="H8" t="str">
            <v>28</v>
          </cell>
          <cell r="Q8" t="str">
            <v>Sales Return</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Organisation Details"/>
      <sheetName val="HSN_Master"/>
      <sheetName val="Outward_Invoices_(Sales)"/>
      <sheetName val="Outward_Credit_Debit_Notes"/>
      <sheetName val="Advance_Received"/>
      <sheetName val="Inward_Invoices_(Purchases)"/>
      <sheetName val="Inward_Credit_Debit_Notes"/>
      <sheetName val="UserData"/>
      <sheetName val="Masters"/>
      <sheetName val="GSTR-3B"/>
      <sheetName val="ITC"/>
    </sheetNames>
    <sheetDataSet>
      <sheetData sheetId="0"/>
      <sheetData sheetId="1"/>
      <sheetData sheetId="2">
        <row r="3">
          <cell r="A3">
            <v>0</v>
          </cell>
        </row>
      </sheetData>
      <sheetData sheetId="3"/>
      <sheetData sheetId="4"/>
      <sheetData sheetId="5"/>
      <sheetData sheetId="6"/>
      <sheetData sheetId="7"/>
      <sheetData sheetId="8"/>
      <sheetData sheetId="9">
        <row r="2">
          <cell r="B2" t="str">
            <v>NOT APPLICABLE</v>
          </cell>
          <cell r="H2">
            <v>0</v>
          </cell>
          <cell r="J2" t="str">
            <v>Regular GST Supply</v>
          </cell>
        </row>
        <row r="3">
          <cell r="H3">
            <v>2.5000000000000001E-3</v>
          </cell>
          <cell r="J3" t="str">
            <v>Zero Rated Supplies</v>
          </cell>
        </row>
        <row r="4">
          <cell r="H4">
            <v>0.03</v>
          </cell>
          <cell r="J4" t="str">
            <v>Nil Rated Supplies</v>
          </cell>
        </row>
        <row r="5">
          <cell r="H5">
            <v>0.05</v>
          </cell>
          <cell r="J5" t="str">
            <v>Exempted Supplies</v>
          </cell>
        </row>
        <row r="6">
          <cell r="H6">
            <v>0.12</v>
          </cell>
          <cell r="J6" t="str">
            <v>Non GST Supplies</v>
          </cell>
        </row>
        <row r="7">
          <cell r="H7">
            <v>0.18</v>
          </cell>
        </row>
        <row r="8">
          <cell r="H8">
            <v>0.28000000000000003</v>
          </cell>
        </row>
      </sheetData>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
      <sheetName val="b2b"/>
      <sheetName val="b2cl"/>
      <sheetName val="b2cs"/>
      <sheetName val="cdnr"/>
      <sheetName val="cdnur"/>
      <sheetName val="exp"/>
      <sheetName val="at"/>
      <sheetName val="atadj"/>
      <sheetName val="exemp"/>
      <sheetName val="hsn"/>
      <sheetName val="docs"/>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C2" t="str">
            <v>N</v>
          </cell>
          <cell r="F2">
            <v>0</v>
          </cell>
          <cell r="H2" t="str">
            <v>Regular</v>
          </cell>
        </row>
        <row r="3">
          <cell r="C3" t="str">
            <v>Y</v>
          </cell>
          <cell r="F3">
            <v>0.25</v>
          </cell>
          <cell r="H3" t="str">
            <v>SEZ supplies with payment</v>
          </cell>
        </row>
        <row r="4">
          <cell r="F4">
            <v>3</v>
          </cell>
          <cell r="H4" t="str">
            <v>SEZ supplies without payment</v>
          </cell>
        </row>
        <row r="5">
          <cell r="F5">
            <v>5</v>
          </cell>
          <cell r="H5" t="str">
            <v>Deemed Exp</v>
          </cell>
        </row>
        <row r="6">
          <cell r="F6">
            <v>12</v>
          </cell>
        </row>
        <row r="7">
          <cell r="F7">
            <v>18</v>
          </cell>
        </row>
        <row r="8">
          <cell r="F8">
            <v>28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x Refund can be claimed"/>
      <sheetName val="Sheet2"/>
      <sheetName val="SR  Oct-24 to Mar-25"/>
      <sheetName val="Sales Summary"/>
      <sheetName val="Monthly Return Summary"/>
      <sheetName val="Adjusted Total Turnover"/>
      <sheetName val="Export Turnover"/>
      <sheetName val="Export Sales (April-Sept24)"/>
      <sheetName val="Export sales"/>
      <sheetName val="Sales Vs FIRC "/>
      <sheetName val="FIRC Register_New"/>
      <sheetName val="Sales Vs FIRC _Old"/>
      <sheetName val="FIRC Register"/>
      <sheetName val="Statement-3"/>
      <sheetName val="Sheet5"/>
      <sheetName val="ITC Summary "/>
      <sheetName val="2B Listing FY 23-24"/>
      <sheetName val="2B Listing April to Sept 24"/>
      <sheetName val="PR Conso (Oct 24-March 25)"/>
      <sheetName val="Sheet3"/>
      <sheetName val="Sheet1"/>
      <sheetName val="Annexure-B"/>
      <sheetName val="2B Listing"/>
      <sheetName val="Domestic ITC Availed"/>
      <sheetName val="IPMG"/>
      <sheetName val="IPMS"/>
      <sheetName val="RCM-Domestic"/>
      <sheetName val="Rule-42 Reversal"/>
      <sheetName val="Rule-42 (reversal working)"/>
      <sheetName val="Electronic Cash Ledg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
      <sheetName val="b2b"/>
      <sheetName val="b2cl"/>
      <sheetName val="b2cs"/>
      <sheetName val="cdnr"/>
      <sheetName val="cdnur"/>
      <sheetName val="exp"/>
      <sheetName val="at"/>
      <sheetName val="atadj"/>
      <sheetName val="exemp"/>
      <sheetName val="hsn"/>
      <sheetName val="docs"/>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C2" t="str">
            <v>N</v>
          </cell>
          <cell r="F2">
            <v>0</v>
          </cell>
          <cell r="H2" t="str">
            <v>Regular</v>
          </cell>
        </row>
        <row r="3">
          <cell r="C3" t="str">
            <v>Y</v>
          </cell>
          <cell r="F3">
            <v>0.25</v>
          </cell>
          <cell r="H3" t="str">
            <v>SEZ supplies with payment</v>
          </cell>
        </row>
        <row r="4">
          <cell r="F4">
            <v>3</v>
          </cell>
          <cell r="H4" t="str">
            <v>SEZ supplies without payment</v>
          </cell>
        </row>
        <row r="5">
          <cell r="F5">
            <v>5</v>
          </cell>
          <cell r="H5" t="str">
            <v>Deemed Exp</v>
          </cell>
        </row>
        <row r="6">
          <cell r="F6">
            <v>12</v>
          </cell>
        </row>
        <row r="7">
          <cell r="F7">
            <v>18</v>
          </cell>
        </row>
        <row r="8">
          <cell r="F8">
            <v>28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x Refund can be claimed"/>
      <sheetName val="Sheet2"/>
      <sheetName val="SR  Oct-24 to Mar-25"/>
      <sheetName val="Sales Summary"/>
      <sheetName val="Monthly Return Summary"/>
      <sheetName val="Adjusted Total Turnover"/>
      <sheetName val="Export Turnover"/>
      <sheetName val="Export Sales (April-Sept24)"/>
      <sheetName val="Export sales"/>
      <sheetName val="Sales Vs FIRC "/>
      <sheetName val="FIRC Register_New"/>
      <sheetName val="Sales Vs FIRC _Old"/>
      <sheetName val="FIRC Register"/>
      <sheetName val="Statement-3"/>
      <sheetName val="Sheet5"/>
      <sheetName val="ITC Summary "/>
      <sheetName val="2B Listing FY 23-24"/>
      <sheetName val="2B Listing April to Sept 24"/>
      <sheetName val="PR Conso (Oct 24-March 25)"/>
      <sheetName val="Sheet3"/>
      <sheetName val="Sheet1"/>
      <sheetName val="Annexure-B"/>
      <sheetName val="2B Listing"/>
      <sheetName val="Domestic ITC Availed"/>
      <sheetName val="IPMG"/>
      <sheetName val="IPMS"/>
      <sheetName val="RCM-Domestic"/>
      <sheetName val="Rule-42 Reversal"/>
      <sheetName val="Rule-42 (reversal working)"/>
      <sheetName val="Electronic Cash Ledg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Summary Pivots"/>
      <sheetName val="Summary Pivots (2)"/>
      <sheetName val="ECL"/>
      <sheetName val="Auto-populated Sales"/>
      <sheetName val="3B Template"/>
      <sheetName val="ITC Summary"/>
      <sheetName val="Rule-42 reversal"/>
      <sheetName val="Sheet4"/>
      <sheetName val="PR"/>
      <sheetName val="2B"/>
      <sheetName val="Credit Note"/>
      <sheetName val="RCM"/>
      <sheetName val="Not In PR (25-26)"/>
      <sheetName val="Not in 2B (25-26)"/>
      <sheetName val="2b-Not in PR(24-25)"/>
      <sheetName val="PR-Not In 2B(24-25)"/>
      <sheetName val="BOE"/>
      <sheetName val="Sheet1"/>
      <sheetName val="IMPG"/>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uzzyLookup_AddIn_Undo_Sheet"/>
      <sheetName val="Max Refund can be claimed"/>
      <sheetName val="Working"/>
      <sheetName val="SR Oct-25 to Dec-25"/>
      <sheetName val="Sales Summary"/>
      <sheetName val="Adjusted Total Turnover"/>
      <sheetName val="Monthly Return Summary"/>
      <sheetName val="Export sales"/>
      <sheetName val="Sheet2"/>
      <sheetName val="FIRC Register"/>
      <sheetName val="Sales Vs FIRC "/>
      <sheetName val="Export Turnover"/>
      <sheetName val="Sheet1"/>
      <sheetName val="PR Conso (Apr 25-Sep 25)"/>
      <sheetName val="2B Listing "/>
      <sheetName val="IMPS"/>
      <sheetName val="RCM "/>
      <sheetName val="Rule 42 (reversal wor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P1"/>
        </row>
        <row r="2">
          <cell r="P2"/>
        </row>
        <row r="3">
          <cell r="P3"/>
        </row>
        <row r="4">
          <cell r="P4"/>
        </row>
        <row r="5">
          <cell r="P5" t="str">
            <v>Description of service</v>
          </cell>
          <cell r="Z5" t="str">
            <v>t</v>
          </cell>
        </row>
        <row r="6">
          <cell r="P6" t="str">
            <v>Membership &amp; Subscription</v>
          </cell>
        </row>
        <row r="7">
          <cell r="P7" t="str">
            <v>Membership &amp; Subscription</v>
          </cell>
        </row>
        <row r="8">
          <cell r="P8" t="str">
            <v>Membership &amp; Subscription</v>
          </cell>
        </row>
        <row r="9">
          <cell r="P9" t="str">
            <v>Membership &amp; Subscription</v>
          </cell>
        </row>
        <row r="10">
          <cell r="P10" t="str">
            <v>Membership &amp; Subscription</v>
          </cell>
        </row>
        <row r="11">
          <cell r="P11" t="str">
            <v>Membership &amp; Subscription</v>
          </cell>
        </row>
        <row r="12">
          <cell r="P12" t="str">
            <v>Membership &amp; Subscription</v>
          </cell>
        </row>
        <row r="13">
          <cell r="P13">
            <v>0</v>
          </cell>
        </row>
        <row r="14">
          <cell r="P14">
            <v>0</v>
          </cell>
        </row>
        <row r="15">
          <cell r="P15">
            <v>0</v>
          </cell>
        </row>
        <row r="16">
          <cell r="P16">
            <v>0</v>
          </cell>
        </row>
        <row r="17">
          <cell r="P17">
            <v>0</v>
          </cell>
        </row>
        <row r="18">
          <cell r="P18">
            <v>0</v>
          </cell>
        </row>
        <row r="19">
          <cell r="P19" t="str">
            <v>Courior Services</v>
          </cell>
        </row>
        <row r="20">
          <cell r="P20">
            <v>0</v>
          </cell>
        </row>
        <row r="21">
          <cell r="P21">
            <v>0</v>
          </cell>
        </row>
        <row r="22">
          <cell r="P22">
            <v>0</v>
          </cell>
        </row>
        <row r="23">
          <cell r="P23" t="str">
            <v>Courior Services</v>
          </cell>
        </row>
        <row r="24">
          <cell r="P24" t="str">
            <v>Courior Services</v>
          </cell>
        </row>
        <row r="25">
          <cell r="P25" t="str">
            <v>Travel Expenses</v>
          </cell>
        </row>
        <row r="26">
          <cell r="P26" t="str">
            <v>Travel Expenses</v>
          </cell>
        </row>
        <row r="27">
          <cell r="P27" t="str">
            <v>Travel Expenses</v>
          </cell>
        </row>
        <row r="28">
          <cell r="P28" t="str">
            <v>Travel Expenses</v>
          </cell>
        </row>
        <row r="29">
          <cell r="P29" t="str">
            <v>Travel Expenses</v>
          </cell>
        </row>
        <row r="30">
          <cell r="P30" t="str">
            <v>Rent-Office</v>
          </cell>
        </row>
        <row r="31">
          <cell r="P31" t="str">
            <v>Professional Fees</v>
          </cell>
        </row>
        <row r="32">
          <cell r="P32">
            <v>0</v>
          </cell>
        </row>
        <row r="33">
          <cell r="P33" t="str">
            <v>Internet Connectivity charges</v>
          </cell>
        </row>
        <row r="34">
          <cell r="P34" t="str">
            <v>Professional Fees</v>
          </cell>
        </row>
        <row r="35">
          <cell r="P35" t="str">
            <v>Travel Expenses</v>
          </cell>
        </row>
        <row r="36">
          <cell r="P36" t="str">
            <v>Courior Services</v>
          </cell>
        </row>
        <row r="37">
          <cell r="P37" t="str">
            <v>Software Services</v>
          </cell>
        </row>
        <row r="38">
          <cell r="P38" t="str">
            <v>Courior Services</v>
          </cell>
        </row>
        <row r="39">
          <cell r="P39" t="str">
            <v>Printing &amp; Stationery</v>
          </cell>
        </row>
        <row r="40">
          <cell r="P40" t="str">
            <v>Printing &amp; Stationery</v>
          </cell>
        </row>
        <row r="41">
          <cell r="P41" t="str">
            <v>Printing &amp; Stationery</v>
          </cell>
        </row>
        <row r="42">
          <cell r="P42" t="str">
            <v>Printing &amp; Stationery</v>
          </cell>
        </row>
        <row r="43">
          <cell r="P43" t="str">
            <v>Staff Welfare</v>
          </cell>
        </row>
        <row r="44">
          <cell r="P44" t="str">
            <v>Bank Charges</v>
          </cell>
        </row>
        <row r="45">
          <cell r="P45" t="str">
            <v>Rent - Equipment</v>
          </cell>
        </row>
        <row r="46">
          <cell r="P46" t="str">
            <v>Courior Services</v>
          </cell>
        </row>
        <row r="47">
          <cell r="P47" t="str">
            <v>Professional Fees</v>
          </cell>
        </row>
        <row r="48">
          <cell r="P48">
            <v>0</v>
          </cell>
        </row>
        <row r="49">
          <cell r="P49" t="str">
            <v>Hardware/Software Expenses</v>
          </cell>
        </row>
        <row r="50">
          <cell r="P50" t="str">
            <v>ACETIC ACID</v>
          </cell>
        </row>
        <row r="51">
          <cell r="P51" t="str">
            <v>Cab rent charges</v>
          </cell>
        </row>
        <row r="52">
          <cell r="P52" t="str">
            <v>Cab rent charges</v>
          </cell>
        </row>
        <row r="53">
          <cell r="P53" t="str">
            <v>Hotel &amp; Lodging Expenses</v>
          </cell>
        </row>
        <row r="54">
          <cell r="P54" t="str">
            <v>Cab rent charges</v>
          </cell>
        </row>
        <row r="55">
          <cell r="P55" t="str">
            <v>Cab rent charges</v>
          </cell>
        </row>
        <row r="56">
          <cell r="P56" t="str">
            <v>Cab rent charges</v>
          </cell>
        </row>
        <row r="57">
          <cell r="P57">
            <v>0</v>
          </cell>
        </row>
        <row r="58">
          <cell r="P58" t="str">
            <v>Bank charges</v>
          </cell>
        </row>
        <row r="59">
          <cell r="P59" t="str">
            <v>Bank charges</v>
          </cell>
        </row>
        <row r="60">
          <cell r="P60" t="str">
            <v>Bank charges</v>
          </cell>
        </row>
        <row r="61">
          <cell r="P61" t="str">
            <v>Bank charges</v>
          </cell>
        </row>
        <row r="62">
          <cell r="P62" t="str">
            <v>Bank charges</v>
          </cell>
        </row>
        <row r="63">
          <cell r="P63" t="str">
            <v>Bank charges</v>
          </cell>
        </row>
        <row r="64">
          <cell r="P64" t="str">
            <v>Bank charges</v>
          </cell>
        </row>
        <row r="65">
          <cell r="P65" t="str">
            <v>Bank charges</v>
          </cell>
        </row>
        <row r="66">
          <cell r="P66" t="str">
            <v>Bank charges</v>
          </cell>
        </row>
        <row r="67">
          <cell r="P67" t="str">
            <v>Hardware/Software Expenses</v>
          </cell>
        </row>
        <row r="68">
          <cell r="P68" t="str">
            <v>Professional Fees</v>
          </cell>
        </row>
        <row r="69">
          <cell r="P69" t="str">
            <v>Professional Fees</v>
          </cell>
        </row>
        <row r="70">
          <cell r="P70" t="str">
            <v>Cab rent charges</v>
          </cell>
        </row>
        <row r="71">
          <cell r="P71" t="str">
            <v>Cab rent charges</v>
          </cell>
        </row>
        <row r="72">
          <cell r="P72" t="str">
            <v>Cab rent charges</v>
          </cell>
        </row>
        <row r="73">
          <cell r="P73" t="str">
            <v>Travel Expenses</v>
          </cell>
        </row>
        <row r="74">
          <cell r="P74" t="str">
            <v>Repairs &amp; Maintenance-Leasehold premises</v>
          </cell>
        </row>
        <row r="75">
          <cell r="P75" t="str">
            <v>Foreign exchange services</v>
          </cell>
        </row>
        <row r="76">
          <cell r="P76" t="str">
            <v>Foreign exchange services</v>
          </cell>
        </row>
        <row r="77">
          <cell r="P77" t="str">
            <v>Foreign exchange services</v>
          </cell>
        </row>
        <row r="78">
          <cell r="P78" t="str">
            <v>Foreign exchange services</v>
          </cell>
        </row>
        <row r="79">
          <cell r="P79" t="str">
            <v>Professional Fees</v>
          </cell>
        </row>
        <row r="80">
          <cell r="P80" t="str">
            <v>Professional Fees</v>
          </cell>
        </row>
        <row r="81">
          <cell r="P81" t="str">
            <v>Rent - Equipment</v>
          </cell>
        </row>
        <row r="82">
          <cell r="P82" t="str">
            <v>Repairs &amp; Maintenance-Leasehold premises</v>
          </cell>
        </row>
        <row r="83">
          <cell r="P83" t="str">
            <v>Foreign exchange services</v>
          </cell>
        </row>
        <row r="84">
          <cell r="P84" t="str">
            <v>Travel Expenses</v>
          </cell>
        </row>
        <row r="85">
          <cell r="P85" t="str">
            <v>Travel Expenses</v>
          </cell>
        </row>
        <row r="86">
          <cell r="P86" t="str">
            <v>Foreign exchange services</v>
          </cell>
        </row>
        <row r="87">
          <cell r="P87" t="str">
            <v>Foreign exchange services</v>
          </cell>
        </row>
        <row r="88">
          <cell r="P88" t="str">
            <v>Travel Expenses</v>
          </cell>
        </row>
        <row r="89">
          <cell r="P89" t="str">
            <v>Rent - Equipment</v>
          </cell>
        </row>
        <row r="90">
          <cell r="P90" t="str">
            <v>Hotel &amp; Lodging Expenses</v>
          </cell>
        </row>
        <row r="91">
          <cell r="P91" t="str">
            <v>Internet Connectivity charges</v>
          </cell>
        </row>
        <row r="92">
          <cell r="P92" t="str">
            <v>Foreign exchange services</v>
          </cell>
        </row>
        <row r="93">
          <cell r="P93" t="str">
            <v>Travel Expenses</v>
          </cell>
        </row>
        <row r="94">
          <cell r="P94" t="str">
            <v>Travel Expenses</v>
          </cell>
        </row>
        <row r="95">
          <cell r="P95" t="str">
            <v>Postage and Courier</v>
          </cell>
        </row>
        <row r="96">
          <cell r="P96" t="str">
            <v>Houskeeping Material Charges</v>
          </cell>
        </row>
        <row r="97">
          <cell r="P97" t="str">
            <v>Professional Fees</v>
          </cell>
        </row>
        <row r="98">
          <cell r="P98" t="str">
            <v>Rent - Equipment</v>
          </cell>
        </row>
        <row r="99">
          <cell r="P99" t="str">
            <v>Rent-Office</v>
          </cell>
        </row>
        <row r="100">
          <cell r="P100" t="str">
            <v>Rent-Office</v>
          </cell>
        </row>
        <row r="101">
          <cell r="P101" t="str">
            <v>Rent-Office</v>
          </cell>
        </row>
        <row r="102">
          <cell r="P102" t="str">
            <v>Rent-Office</v>
          </cell>
        </row>
        <row r="103">
          <cell r="P103" t="str">
            <v>Postage &amp; Courier</v>
          </cell>
        </row>
        <row r="104">
          <cell r="P104" t="str">
            <v>Internet Connectivity charges</v>
          </cell>
        </row>
        <row r="105">
          <cell r="P105" t="str">
            <v>Membership &amp; Subscription</v>
          </cell>
        </row>
        <row r="106">
          <cell r="P106" t="str">
            <v>Membership &amp; Subscription</v>
          </cell>
        </row>
        <row r="107">
          <cell r="P107" t="str">
            <v>Membership &amp; Subscription</v>
          </cell>
        </row>
        <row r="108">
          <cell r="P108" t="str">
            <v>Hotel &amp; Lodging Expenses</v>
          </cell>
        </row>
        <row r="109">
          <cell r="P109" t="str">
            <v>Postage &amp; Courier</v>
          </cell>
        </row>
        <row r="110">
          <cell r="P110" t="str">
            <v>Professional Fees</v>
          </cell>
        </row>
        <row r="111">
          <cell r="P111" t="str">
            <v>Computer Equipment</v>
          </cell>
        </row>
        <row r="112">
          <cell r="P112" t="str">
            <v>Business Promotional,marketing Expenses</v>
          </cell>
        </row>
        <row r="113">
          <cell r="P113" t="str">
            <v>Hotel &amp; Lodging Expenses</v>
          </cell>
        </row>
        <row r="114">
          <cell r="P114" t="str">
            <v>Rent - Equipment</v>
          </cell>
        </row>
        <row r="115">
          <cell r="P115" t="str">
            <v>Security Charges</v>
          </cell>
        </row>
        <row r="116">
          <cell r="P116" t="str">
            <v>Houskeeping Charges</v>
          </cell>
        </row>
        <row r="117">
          <cell r="P117" t="str">
            <v>Rent - Equipment</v>
          </cell>
        </row>
        <row r="118">
          <cell r="P118" t="str">
            <v>Postage &amp; Courier</v>
          </cell>
        </row>
        <row r="119">
          <cell r="P119" t="str">
            <v>Rent - Equipment</v>
          </cell>
        </row>
        <row r="120">
          <cell r="P120" t="str">
            <v>Internet Connectivity charges</v>
          </cell>
        </row>
        <row r="121">
          <cell r="P121" t="str">
            <v>Business Promotional Expenses</v>
          </cell>
        </row>
        <row r="122">
          <cell r="P122" t="str">
            <v>Rent - Equipment</v>
          </cell>
        </row>
        <row r="123">
          <cell r="P123" t="str">
            <v>Rent - Equipment</v>
          </cell>
        </row>
        <row r="124">
          <cell r="P124" t="str">
            <v>Houskeeping Material Charges</v>
          </cell>
        </row>
        <row r="125">
          <cell r="P125" t="str">
            <v>Membership &amp; Subscription</v>
          </cell>
        </row>
        <row r="126">
          <cell r="P126" t="str">
            <v>Professional Fees</v>
          </cell>
        </row>
        <row r="127">
          <cell r="P127" t="str">
            <v>Houskeeping Charges</v>
          </cell>
        </row>
        <row r="128">
          <cell r="P128" t="str">
            <v>Hotel &amp; Lodging Expenses</v>
          </cell>
        </row>
        <row r="129">
          <cell r="P129" t="str">
            <v>Repairs &amp; Maintenance-Leasehold premises</v>
          </cell>
        </row>
        <row r="130">
          <cell r="P130" t="str">
            <v>Repairs &amp; Maintenance-Leasehold premises</v>
          </cell>
        </row>
        <row r="131">
          <cell r="P131" t="str">
            <v>Professional Fees</v>
          </cell>
        </row>
        <row r="132">
          <cell r="P132" t="str">
            <v>Repairs &amp; Maintenance-Leasehold premises</v>
          </cell>
        </row>
        <row r="133">
          <cell r="P133" t="str">
            <v>Repairs &amp; Maintenance-Leasehold premises</v>
          </cell>
        </row>
        <row r="134">
          <cell r="P134" t="str">
            <v>Hotel &amp; Lodging Expenses</v>
          </cell>
        </row>
        <row r="135">
          <cell r="P135" t="str">
            <v>Security Charges</v>
          </cell>
        </row>
        <row r="136">
          <cell r="P136" t="str">
            <v>Rent - Equipment</v>
          </cell>
        </row>
        <row r="137">
          <cell r="P137" t="str">
            <v>Professional Fees</v>
          </cell>
        </row>
        <row r="138">
          <cell r="P138" t="str">
            <v>Membership &amp; Subscription</v>
          </cell>
        </row>
        <row r="139">
          <cell r="P139" t="str">
            <v>Staff Welfare</v>
          </cell>
        </row>
        <row r="140">
          <cell r="P140" t="str">
            <v>Staff Welfare</v>
          </cell>
        </row>
        <row r="141">
          <cell r="P141" t="str">
            <v>Professional Fees</v>
          </cell>
        </row>
        <row r="142">
          <cell r="P142" t="str">
            <v>Professional Fees</v>
          </cell>
        </row>
        <row r="143">
          <cell r="P143" t="str">
            <v>Professional Fees</v>
          </cell>
        </row>
        <row r="144">
          <cell r="P144" t="str">
            <v>Travel Expenses</v>
          </cell>
        </row>
        <row r="145">
          <cell r="P145" t="str">
            <v>Printing &amp; Stationery</v>
          </cell>
        </row>
        <row r="146">
          <cell r="P146" t="str">
            <v>Printing &amp; Stationery</v>
          </cell>
        </row>
        <row r="147">
          <cell r="P147" t="str">
            <v>Printing &amp; Stationery</v>
          </cell>
        </row>
        <row r="148">
          <cell r="P148" t="str">
            <v>Rent-Office</v>
          </cell>
        </row>
        <row r="149">
          <cell r="P149" t="str">
            <v>Bank charges</v>
          </cell>
        </row>
        <row r="150">
          <cell r="P150" t="str">
            <v>Bank charges</v>
          </cell>
        </row>
        <row r="151">
          <cell r="P151" t="str">
            <v>Bank charges</v>
          </cell>
        </row>
        <row r="152">
          <cell r="P152" t="str">
            <v>Bank charges</v>
          </cell>
        </row>
        <row r="153">
          <cell r="P153" t="str">
            <v>Bank charges</v>
          </cell>
        </row>
        <row r="154">
          <cell r="P154" t="str">
            <v>Bank charges</v>
          </cell>
        </row>
        <row r="155">
          <cell r="P155" t="str">
            <v>Bank charges</v>
          </cell>
        </row>
        <row r="156">
          <cell r="P156" t="str">
            <v>Bank charges</v>
          </cell>
        </row>
        <row r="157">
          <cell r="P157" t="str">
            <v>Rent - Equipment</v>
          </cell>
        </row>
        <row r="158">
          <cell r="P158" t="str">
            <v>Professional Fees</v>
          </cell>
        </row>
        <row r="159">
          <cell r="P159" t="str">
            <v>Professional Fees</v>
          </cell>
        </row>
        <row r="160">
          <cell r="P160" t="str">
            <v>Professional Fees</v>
          </cell>
        </row>
        <row r="161">
          <cell r="P161" t="str">
            <v>Professional Fees</v>
          </cell>
        </row>
        <row r="162">
          <cell r="P162" t="str">
            <v>Membership &amp; Subscription</v>
          </cell>
        </row>
        <row r="163">
          <cell r="P163" t="str">
            <v>Rent - Equipment</v>
          </cell>
        </row>
        <row r="164">
          <cell r="P164" t="str">
            <v>Visa Charges</v>
          </cell>
        </row>
        <row r="165">
          <cell r="P165" t="str">
            <v>Travel Expenses</v>
          </cell>
        </row>
        <row r="166">
          <cell r="P166" t="str">
            <v>Hotel &amp; Lodging Expenses</v>
          </cell>
        </row>
        <row r="167">
          <cell r="P167" t="str">
            <v>Travel Expenses</v>
          </cell>
        </row>
        <row r="168">
          <cell r="P168" t="str">
            <v>Travel Expenses</v>
          </cell>
        </row>
        <row r="169">
          <cell r="P169" t="str">
            <v>Travel Expenses</v>
          </cell>
        </row>
        <row r="170">
          <cell r="P170" t="str">
            <v>Business Promotional,marketing Expenses</v>
          </cell>
        </row>
        <row r="171">
          <cell r="P171" t="str">
            <v>Hardware/Software Expenses</v>
          </cell>
        </row>
        <row r="172">
          <cell r="P172" t="str">
            <v>Hardware/Software Expenses</v>
          </cell>
        </row>
        <row r="173">
          <cell r="P173" t="str">
            <v>Travel Expenses</v>
          </cell>
        </row>
        <row r="174">
          <cell r="P174" t="str">
            <v>Business Promotional,marketing Expenses</v>
          </cell>
        </row>
        <row r="175">
          <cell r="P175" t="str">
            <v>Foreign exchange services</v>
          </cell>
        </row>
        <row r="176">
          <cell r="P176" t="str">
            <v>Professional Fees</v>
          </cell>
        </row>
        <row r="177">
          <cell r="P177" t="str">
            <v>Staff Welfare</v>
          </cell>
        </row>
        <row r="178">
          <cell r="P178" t="str">
            <v>Staff Welfare</v>
          </cell>
        </row>
        <row r="179">
          <cell r="P179" t="str">
            <v>Rule 42 reversal</v>
          </cell>
        </row>
        <row r="180">
          <cell r="P180">
            <v>0</v>
          </cell>
        </row>
        <row r="181">
          <cell r="P181">
            <v>0</v>
          </cell>
        </row>
        <row r="182">
          <cell r="P182">
            <v>0</v>
          </cell>
        </row>
        <row r="183">
          <cell r="P183">
            <v>0</v>
          </cell>
        </row>
        <row r="184">
          <cell r="P184">
            <v>0</v>
          </cell>
        </row>
        <row r="185">
          <cell r="P185">
            <v>0</v>
          </cell>
        </row>
        <row r="186">
          <cell r="P186" t="str">
            <v>Courior Services</v>
          </cell>
        </row>
        <row r="187">
          <cell r="P187">
            <v>0</v>
          </cell>
        </row>
        <row r="188">
          <cell r="P188">
            <v>0</v>
          </cell>
        </row>
        <row r="189">
          <cell r="P189">
            <v>0</v>
          </cell>
        </row>
        <row r="190">
          <cell r="P190" t="str">
            <v>Courior Services</v>
          </cell>
        </row>
        <row r="191">
          <cell r="P191" t="str">
            <v>Courior Services</v>
          </cell>
        </row>
        <row r="192">
          <cell r="P192" t="str">
            <v>Travel Expenses</v>
          </cell>
        </row>
        <row r="193">
          <cell r="P193" t="str">
            <v>Travel Expenses</v>
          </cell>
        </row>
        <row r="194">
          <cell r="P194" t="str">
            <v>Travel Expenses</v>
          </cell>
        </row>
        <row r="195">
          <cell r="P195" t="str">
            <v>Travel Expenses</v>
          </cell>
        </row>
        <row r="196">
          <cell r="P196" t="str">
            <v>Travel Expenses</v>
          </cell>
        </row>
        <row r="197">
          <cell r="P197" t="str">
            <v>Rent-Office</v>
          </cell>
        </row>
        <row r="198">
          <cell r="P198" t="str">
            <v>Professional Fees</v>
          </cell>
        </row>
        <row r="199">
          <cell r="P199">
            <v>0</v>
          </cell>
        </row>
        <row r="200">
          <cell r="P200" t="str">
            <v>Internet Connectivity charges</v>
          </cell>
        </row>
        <row r="201">
          <cell r="P201" t="str">
            <v>Professional Fees</v>
          </cell>
        </row>
        <row r="202">
          <cell r="P202" t="str">
            <v>Travel Expenses</v>
          </cell>
        </row>
        <row r="203">
          <cell r="P203" t="str">
            <v>Courior Services</v>
          </cell>
        </row>
        <row r="204">
          <cell r="P204" t="str">
            <v>Software Services</v>
          </cell>
        </row>
        <row r="205">
          <cell r="P205" t="str">
            <v>Courior Services</v>
          </cell>
        </row>
        <row r="206">
          <cell r="P206" t="str">
            <v>Printing &amp; Stationery</v>
          </cell>
        </row>
        <row r="207">
          <cell r="P207" t="str">
            <v>Printing &amp; Stationery</v>
          </cell>
        </row>
        <row r="208">
          <cell r="P208" t="str">
            <v>Printing &amp; Stationery</v>
          </cell>
        </row>
        <row r="209">
          <cell r="P209" t="str">
            <v>Printing &amp; Stationery</v>
          </cell>
        </row>
        <row r="210">
          <cell r="P210" t="str">
            <v>Staff Welfare</v>
          </cell>
        </row>
        <row r="211">
          <cell r="P211" t="str">
            <v>Bank Charges</v>
          </cell>
        </row>
        <row r="212">
          <cell r="P212" t="str">
            <v>Rent - Equipment</v>
          </cell>
        </row>
        <row r="213">
          <cell r="P213" t="str">
            <v>Courior Services</v>
          </cell>
        </row>
        <row r="214">
          <cell r="P214" t="str">
            <v>Professional Fees</v>
          </cell>
        </row>
        <row r="215">
          <cell r="P215">
            <v>0</v>
          </cell>
        </row>
        <row r="216">
          <cell r="P216" t="str">
            <v>Hardware/Software Expenses</v>
          </cell>
        </row>
        <row r="217">
          <cell r="P217" t="str">
            <v>ACETIC ACID</v>
          </cell>
        </row>
        <row r="218">
          <cell r="P218" t="str">
            <v>Cab rent charges</v>
          </cell>
        </row>
        <row r="219">
          <cell r="P219" t="str">
            <v>Cab rent charges</v>
          </cell>
        </row>
        <row r="220">
          <cell r="P220" t="str">
            <v>Hotel &amp; Lodging Expenses</v>
          </cell>
        </row>
        <row r="221">
          <cell r="P221" t="str">
            <v>Cab rent charges</v>
          </cell>
        </row>
        <row r="222">
          <cell r="P222" t="str">
            <v>Cab rent charges</v>
          </cell>
        </row>
        <row r="223">
          <cell r="P223" t="str">
            <v>Cab rent charges</v>
          </cell>
        </row>
        <row r="224">
          <cell r="P224">
            <v>0</v>
          </cell>
        </row>
        <row r="225">
          <cell r="P225" t="str">
            <v>Bank charges</v>
          </cell>
        </row>
        <row r="226">
          <cell r="P226" t="str">
            <v>Bank charges</v>
          </cell>
        </row>
        <row r="227">
          <cell r="P227" t="str">
            <v>Bank charges</v>
          </cell>
        </row>
        <row r="228">
          <cell r="P228" t="str">
            <v>Bank charges</v>
          </cell>
        </row>
        <row r="229">
          <cell r="P229" t="str">
            <v>Bank charges</v>
          </cell>
        </row>
        <row r="230">
          <cell r="P230" t="str">
            <v>Bank charges</v>
          </cell>
        </row>
        <row r="231">
          <cell r="P231" t="str">
            <v>Bank charges</v>
          </cell>
        </row>
        <row r="232">
          <cell r="P232" t="str">
            <v>Bank charges</v>
          </cell>
        </row>
        <row r="233">
          <cell r="P233" t="str">
            <v>Bank charges</v>
          </cell>
        </row>
        <row r="234">
          <cell r="P234" t="str">
            <v>Hardware/Software Expenses</v>
          </cell>
        </row>
        <row r="235">
          <cell r="P235" t="str">
            <v>Professional Fees</v>
          </cell>
        </row>
        <row r="236">
          <cell r="P236" t="str">
            <v>Professional Fees</v>
          </cell>
        </row>
        <row r="237">
          <cell r="P237" t="str">
            <v>Cab rent charges</v>
          </cell>
        </row>
        <row r="238">
          <cell r="P238" t="str">
            <v>Cab rent charges</v>
          </cell>
        </row>
        <row r="239">
          <cell r="P239" t="str">
            <v>Cab rent charges</v>
          </cell>
        </row>
        <row r="240">
          <cell r="P240" t="str">
            <v>Membership &amp; Subscription</v>
          </cell>
        </row>
        <row r="241">
          <cell r="P241" t="str">
            <v>Membership &amp; Subscription</v>
          </cell>
        </row>
        <row r="242">
          <cell r="P242" t="str">
            <v>Membership &amp; Subscription</v>
          </cell>
        </row>
        <row r="243">
          <cell r="P243" t="str">
            <v>Membership &amp; Subscription</v>
          </cell>
        </row>
        <row r="244">
          <cell r="P244" t="str">
            <v>Membership &amp; Subscription</v>
          </cell>
        </row>
        <row r="245">
          <cell r="P245" t="str">
            <v>Membership &amp; Subscription</v>
          </cell>
        </row>
        <row r="246">
          <cell r="P246" t="str">
            <v>Membership &amp; Subscription</v>
          </cell>
        </row>
        <row r="247">
          <cell r="P247" t="str">
            <v>Membership &amp; Subscription</v>
          </cell>
        </row>
        <row r="248">
          <cell r="P248" t="str">
            <v>Membership &amp; Subscription</v>
          </cell>
        </row>
        <row r="249">
          <cell r="P249" t="str">
            <v>Membership &amp; Subscription</v>
          </cell>
        </row>
        <row r="250">
          <cell r="P250" t="str">
            <v>Membership &amp; Subscription</v>
          </cell>
        </row>
        <row r="251">
          <cell r="P251" t="str">
            <v>Membership &amp; Subscription</v>
          </cell>
        </row>
        <row r="252">
          <cell r="P252" t="str">
            <v>Legal Charges</v>
          </cell>
        </row>
        <row r="253">
          <cell r="P253" t="str">
            <v>Travel Expenses</v>
          </cell>
        </row>
        <row r="254">
          <cell r="P254" t="str">
            <v>Membership &amp; Subscription</v>
          </cell>
        </row>
        <row r="255">
          <cell r="P255" t="str">
            <v>Bank charges</v>
          </cell>
        </row>
        <row r="256">
          <cell r="P256" t="str">
            <v>Bank charges</v>
          </cell>
        </row>
        <row r="257">
          <cell r="P257" t="str">
            <v>Bank charges</v>
          </cell>
        </row>
        <row r="258">
          <cell r="P258" t="str">
            <v>Bank charges</v>
          </cell>
        </row>
        <row r="259">
          <cell r="P259" t="str">
            <v>Bank charges</v>
          </cell>
        </row>
        <row r="260">
          <cell r="P260" t="str">
            <v>Bank charges</v>
          </cell>
        </row>
        <row r="261">
          <cell r="P261" t="str">
            <v>Bank charges</v>
          </cell>
        </row>
        <row r="262">
          <cell r="P262" t="str">
            <v>Houskeeping Material Charges</v>
          </cell>
        </row>
        <row r="263">
          <cell r="P263" t="str">
            <v>Houskeeping Material Charges</v>
          </cell>
        </row>
        <row r="264">
          <cell r="P264" t="str">
            <v>Insurance Services</v>
          </cell>
        </row>
        <row r="265">
          <cell r="P265" t="str">
            <v>Insurance Services</v>
          </cell>
        </row>
        <row r="266">
          <cell r="P266" t="str">
            <v>Courior Services</v>
          </cell>
        </row>
        <row r="267">
          <cell r="P267" t="str">
            <v>Courior Services</v>
          </cell>
        </row>
        <row r="268">
          <cell r="P268" t="str">
            <v>Courior Services</v>
          </cell>
        </row>
        <row r="269">
          <cell r="P269" t="str">
            <v>Courior Services</v>
          </cell>
        </row>
        <row r="270">
          <cell r="P270" t="str">
            <v>Internet Connectivity charges</v>
          </cell>
        </row>
        <row r="271">
          <cell r="P271" t="str">
            <v>Hotel &amp; Lodging Expenses</v>
          </cell>
        </row>
        <row r="272">
          <cell r="P272">
            <v>0</v>
          </cell>
        </row>
        <row r="273">
          <cell r="P273" t="str">
            <v>ACETIC ACID</v>
          </cell>
        </row>
        <row r="274">
          <cell r="P274" t="str">
            <v>Professional Fees</v>
          </cell>
        </row>
        <row r="275">
          <cell r="P275" t="str">
            <v>Hardware/Software Expenses</v>
          </cell>
        </row>
        <row r="276">
          <cell r="P276" t="str">
            <v>Rent-Office</v>
          </cell>
        </row>
        <row r="277">
          <cell r="P277" t="str">
            <v>Hotel &amp; Lodging Expenses</v>
          </cell>
        </row>
        <row r="278">
          <cell r="P278" t="str">
            <v>Hotel &amp; Lodging Expenses</v>
          </cell>
        </row>
        <row r="279">
          <cell r="P279" t="str">
            <v>Professional Fees</v>
          </cell>
        </row>
        <row r="280">
          <cell r="P280" t="str">
            <v>Hardware/Software Expenses</v>
          </cell>
        </row>
        <row r="281">
          <cell r="P281" t="str">
            <v>Hardware/Software Expenses</v>
          </cell>
        </row>
        <row r="282">
          <cell r="P282">
            <v>0</v>
          </cell>
        </row>
        <row r="283">
          <cell r="P283" t="str">
            <v>Cab rent charges</v>
          </cell>
        </row>
        <row r="284">
          <cell r="P284" t="str">
            <v>Cab rent charges</v>
          </cell>
        </row>
        <row r="285">
          <cell r="P285" t="str">
            <v>Cab rent charges</v>
          </cell>
        </row>
        <row r="286">
          <cell r="P286" t="str">
            <v>Professional Fees</v>
          </cell>
        </row>
        <row r="287">
          <cell r="P287" t="str">
            <v>Travel Expenses</v>
          </cell>
        </row>
        <row r="288">
          <cell r="P288" t="str">
            <v>Cab rent charges</v>
          </cell>
        </row>
        <row r="289">
          <cell r="P289" t="str">
            <v>Cab rent charges</v>
          </cell>
        </row>
        <row r="290">
          <cell r="P290" t="str">
            <v>Courior Services</v>
          </cell>
        </row>
        <row r="291">
          <cell r="P291" t="str">
            <v>Courior Services</v>
          </cell>
        </row>
        <row r="292">
          <cell r="P292" t="str">
            <v>Cab rent charges</v>
          </cell>
        </row>
        <row r="293">
          <cell r="P293" t="str">
            <v>Cab rent charges</v>
          </cell>
        </row>
        <row r="294">
          <cell r="P294" t="str">
            <v>Cab rent charges</v>
          </cell>
        </row>
        <row r="295">
          <cell r="P295">
            <v>0</v>
          </cell>
        </row>
        <row r="296">
          <cell r="P296" t="str">
            <v>Cab rent charges</v>
          </cell>
        </row>
        <row r="297">
          <cell r="P297" t="str">
            <v>Insurance Services</v>
          </cell>
        </row>
        <row r="298">
          <cell r="P298" t="str">
            <v>Cab rent charges</v>
          </cell>
        </row>
        <row r="299">
          <cell r="P299" t="str">
            <v>Travel Expenses</v>
          </cell>
        </row>
        <row r="300">
          <cell r="P300" t="str">
            <v>Travel Expenses</v>
          </cell>
        </row>
        <row r="301">
          <cell r="P301" t="str">
            <v>Printing &amp; Stationery</v>
          </cell>
        </row>
        <row r="302">
          <cell r="P302" t="str">
            <v>Printing &amp; Stationery</v>
          </cell>
        </row>
        <row r="303">
          <cell r="P303" t="str">
            <v>Printing &amp; Stationery</v>
          </cell>
        </row>
        <row r="304">
          <cell r="P304" t="str">
            <v>Printing &amp; Stationery</v>
          </cell>
        </row>
        <row r="305">
          <cell r="P305" t="str">
            <v>Printing &amp; Stationery</v>
          </cell>
        </row>
        <row r="306">
          <cell r="P306" t="str">
            <v>Printing &amp; Stationery</v>
          </cell>
        </row>
        <row r="307">
          <cell r="P307" t="str">
            <v>Printing &amp; Stationery</v>
          </cell>
        </row>
        <row r="308">
          <cell r="P308" t="str">
            <v>Printing &amp; Stationery</v>
          </cell>
        </row>
        <row r="309">
          <cell r="P309" t="str">
            <v>Printing &amp; Stationery</v>
          </cell>
        </row>
        <row r="310">
          <cell r="P310" t="str">
            <v>Professional Fees</v>
          </cell>
        </row>
        <row r="311">
          <cell r="P311" t="str">
            <v>Rent - Equipment</v>
          </cell>
        </row>
        <row r="312">
          <cell r="P312" t="str">
            <v>Travel Expenses</v>
          </cell>
        </row>
        <row r="313">
          <cell r="P313" t="str">
            <v>Travel Expenses</v>
          </cell>
        </row>
        <row r="314">
          <cell r="P314" t="str">
            <v>Travel Expenses</v>
          </cell>
        </row>
        <row r="315">
          <cell r="P315" t="str">
            <v>Travel Expenses</v>
          </cell>
        </row>
        <row r="316">
          <cell r="P316" t="str">
            <v>Travel Expenses</v>
          </cell>
        </row>
        <row r="317">
          <cell r="P317" t="str">
            <v>Travel Expenses</v>
          </cell>
        </row>
        <row r="318">
          <cell r="P318" t="str">
            <v>Travel Expenses</v>
          </cell>
        </row>
        <row r="319">
          <cell r="P319" t="str">
            <v>Travel Expenses</v>
          </cell>
        </row>
        <row r="320">
          <cell r="P320" t="str">
            <v>Travel Expenses</v>
          </cell>
        </row>
        <row r="321">
          <cell r="P321" t="str">
            <v>Travel Expenses</v>
          </cell>
        </row>
        <row r="322">
          <cell r="P322" t="str">
            <v>Travel Expenses</v>
          </cell>
        </row>
        <row r="323">
          <cell r="P323" t="str">
            <v>Travel Expenses</v>
          </cell>
        </row>
        <row r="324">
          <cell r="P324" t="str">
            <v>Travel Expenses</v>
          </cell>
        </row>
        <row r="325">
          <cell r="P325" t="str">
            <v>Travel Expenses</v>
          </cell>
        </row>
        <row r="326">
          <cell r="P326" t="str">
            <v>Software Services</v>
          </cell>
        </row>
        <row r="327">
          <cell r="P327" t="str">
            <v>Business Promotional Expenses</v>
          </cell>
        </row>
        <row r="328">
          <cell r="P328" t="str">
            <v>Business Promotional Expenses</v>
          </cell>
        </row>
        <row r="329">
          <cell r="P329" t="str">
            <v>Business Promotional Expenses</v>
          </cell>
        </row>
        <row r="330">
          <cell r="P330" t="str">
            <v>Foreign exchange services</v>
          </cell>
        </row>
        <row r="331">
          <cell r="P331" t="str">
            <v>Foreign exchange services</v>
          </cell>
        </row>
        <row r="332">
          <cell r="P332" t="str">
            <v>Foreign exchange services</v>
          </cell>
        </row>
        <row r="333">
          <cell r="P333" t="str">
            <v>Foreign exchange services</v>
          </cell>
        </row>
        <row r="334">
          <cell r="P334" t="str">
            <v>Foreign exchange services</v>
          </cell>
        </row>
        <row r="335">
          <cell r="P335" t="str">
            <v>Foreign exchange services</v>
          </cell>
        </row>
        <row r="336">
          <cell r="P336" t="str">
            <v>Membership &amp; Subscription</v>
          </cell>
        </row>
        <row r="337">
          <cell r="P337" t="str">
            <v>Membership &amp; Subscription</v>
          </cell>
        </row>
        <row r="338">
          <cell r="P338" t="str">
            <v>Postage &amp; Courier</v>
          </cell>
        </row>
        <row r="339">
          <cell r="P339" t="str">
            <v>Postage &amp; Courier</v>
          </cell>
        </row>
        <row r="340">
          <cell r="P340" t="str">
            <v>Postage &amp; Courier</v>
          </cell>
        </row>
        <row r="341">
          <cell r="P341" t="str">
            <v>Security Charges</v>
          </cell>
        </row>
        <row r="342">
          <cell r="P342" t="str">
            <v>Security Charges</v>
          </cell>
        </row>
        <row r="343">
          <cell r="P343" t="str">
            <v>Hardware/Software Expenses</v>
          </cell>
        </row>
        <row r="344">
          <cell r="P344" t="str">
            <v>Professional Fees</v>
          </cell>
        </row>
        <row r="345">
          <cell r="P345" t="str">
            <v>Professional Fees</v>
          </cell>
        </row>
        <row r="346">
          <cell r="P346" t="str">
            <v>Software</v>
          </cell>
        </row>
        <row r="347">
          <cell r="P347" t="str">
            <v>Software</v>
          </cell>
        </row>
        <row r="348">
          <cell r="P348" t="str">
            <v>Travel Expenses</v>
          </cell>
        </row>
        <row r="349">
          <cell r="P349" t="str">
            <v>Learning &amp; Development Expenses</v>
          </cell>
        </row>
        <row r="350">
          <cell r="P350" t="str">
            <v>Hotel &amp; Lodging Expenses</v>
          </cell>
        </row>
        <row r="351">
          <cell r="P351" t="str">
            <v>Travel Expenses</v>
          </cell>
        </row>
        <row r="352">
          <cell r="P352" t="str">
            <v>Professional Fees</v>
          </cell>
        </row>
        <row r="353">
          <cell r="P353" t="str">
            <v>Professional Fees</v>
          </cell>
        </row>
        <row r="354">
          <cell r="P354" t="str">
            <v>Professional Fees</v>
          </cell>
        </row>
        <row r="355">
          <cell r="P355" t="str">
            <v>Professional Fees</v>
          </cell>
        </row>
        <row r="356">
          <cell r="P356" t="str">
            <v>Professional Fees</v>
          </cell>
        </row>
        <row r="357">
          <cell r="P357" t="str">
            <v>Travel Expenses</v>
          </cell>
        </row>
        <row r="358">
          <cell r="P358" t="str">
            <v>Travel Expenses</v>
          </cell>
        </row>
        <row r="359">
          <cell r="P359" t="str">
            <v>Professional Fees</v>
          </cell>
        </row>
        <row r="360">
          <cell r="P360" t="str">
            <v>Professional Fees</v>
          </cell>
        </row>
        <row r="361">
          <cell r="P361" t="str">
            <v>Professional Fees</v>
          </cell>
        </row>
        <row r="362">
          <cell r="P362" t="str">
            <v>Travel Expenses</v>
          </cell>
        </row>
        <row r="363">
          <cell r="P363" t="str">
            <v>Travel Expenses</v>
          </cell>
        </row>
        <row r="364">
          <cell r="P364" t="str">
            <v>Professional Fees</v>
          </cell>
        </row>
        <row r="365">
          <cell r="P365" t="str">
            <v>Hardware/Software Expenses</v>
          </cell>
        </row>
        <row r="366">
          <cell r="P366" t="str">
            <v>Membership &amp; Subscription</v>
          </cell>
        </row>
        <row r="367">
          <cell r="P367" t="str">
            <v>Membership &amp; Subscription</v>
          </cell>
        </row>
        <row r="368">
          <cell r="P368" t="str">
            <v>Membership &amp; Subscription</v>
          </cell>
        </row>
        <row r="369">
          <cell r="P369" t="str">
            <v>Hardware/Software Expenses</v>
          </cell>
        </row>
        <row r="370">
          <cell r="P370" t="str">
            <v>Hardware/Software Expenses</v>
          </cell>
        </row>
        <row r="371">
          <cell r="P371" t="str">
            <v>Hardware/Software Expenses</v>
          </cell>
        </row>
        <row r="372">
          <cell r="P372" t="str">
            <v>Hardware/Software Expenses</v>
          </cell>
        </row>
        <row r="373">
          <cell r="P373" t="str">
            <v>Houskeeping Charges</v>
          </cell>
        </row>
        <row r="374">
          <cell r="P374" t="str">
            <v>Houskeeping Charges</v>
          </cell>
        </row>
        <row r="375">
          <cell r="P375" t="str">
            <v>Rent-Office</v>
          </cell>
        </row>
        <row r="376">
          <cell r="P376" t="str">
            <v>Rent-Office</v>
          </cell>
        </row>
        <row r="377">
          <cell r="P377" t="str">
            <v>Rent-Office</v>
          </cell>
        </row>
        <row r="378">
          <cell r="P378" t="str">
            <v>Travel Expenses</v>
          </cell>
        </row>
        <row r="379">
          <cell r="P379" t="str">
            <v>Travel Expenses</v>
          </cell>
        </row>
        <row r="380">
          <cell r="P380" t="str">
            <v>Travel Expenses</v>
          </cell>
        </row>
        <row r="381">
          <cell r="P381" t="str">
            <v>Houskeeping Material Charges</v>
          </cell>
        </row>
        <row r="382">
          <cell r="P382" t="str">
            <v>Houskeeping Material Charges</v>
          </cell>
        </row>
        <row r="383">
          <cell r="P383" t="str">
            <v>Professional Fees</v>
          </cell>
        </row>
        <row r="384">
          <cell r="P384" t="str">
            <v>Hardware/Software Expenses</v>
          </cell>
        </row>
        <row r="385">
          <cell r="P385" t="str">
            <v>Professional Fees</v>
          </cell>
        </row>
        <row r="386">
          <cell r="P386" t="str">
            <v>Internet Connectivity charges</v>
          </cell>
        </row>
        <row r="387">
          <cell r="P387" t="str">
            <v>Internet Connectivity charges</v>
          </cell>
        </row>
        <row r="388">
          <cell r="P388" t="str">
            <v>Rent-Office</v>
          </cell>
        </row>
        <row r="389">
          <cell r="P389" t="str">
            <v>Rent-Office</v>
          </cell>
        </row>
        <row r="390">
          <cell r="P390" t="str">
            <v>Rent - Equipment</v>
          </cell>
        </row>
        <row r="391">
          <cell r="P391" t="str">
            <v>Rent - Equipment</v>
          </cell>
        </row>
        <row r="392">
          <cell r="P392" t="str">
            <v>Rent - Equipment</v>
          </cell>
        </row>
        <row r="393">
          <cell r="P393" t="str">
            <v>Rent - Equipment</v>
          </cell>
        </row>
        <row r="394">
          <cell r="P394" t="str">
            <v>Rent - Equipment</v>
          </cell>
        </row>
        <row r="395">
          <cell r="P395" t="str">
            <v>Rent - Equipment</v>
          </cell>
        </row>
        <row r="396">
          <cell r="P396" t="str">
            <v>Rent - Equipment</v>
          </cell>
        </row>
        <row r="397">
          <cell r="P397" t="str">
            <v>Rent - Equipment</v>
          </cell>
        </row>
        <row r="398">
          <cell r="P398" t="str">
            <v>Rent - Equipment</v>
          </cell>
        </row>
        <row r="399">
          <cell r="P399" t="str">
            <v>Rent - Equipment</v>
          </cell>
        </row>
        <row r="400">
          <cell r="P400" t="str">
            <v>Rent - Equipment</v>
          </cell>
        </row>
        <row r="401">
          <cell r="P401" t="str">
            <v>Repairs &amp; Maintenance</v>
          </cell>
        </row>
        <row r="402">
          <cell r="P402" t="str">
            <v>Rent - Equipment</v>
          </cell>
        </row>
        <row r="403">
          <cell r="P403" t="str">
            <v>Professional Fees</v>
          </cell>
        </row>
        <row r="404">
          <cell r="P404" t="str">
            <v>Repairs &amp; Maintenance-Leasehold premises</v>
          </cell>
        </row>
        <row r="405">
          <cell r="P405" t="str">
            <v>Repairs &amp; Maintenance-Leasehold premises</v>
          </cell>
        </row>
        <row r="406">
          <cell r="P406" t="str">
            <v>Repairs &amp; Maintenance-Leasehold premises</v>
          </cell>
        </row>
        <row r="407">
          <cell r="P407" t="str">
            <v>Repairs &amp; Maintenance-Leasehold premises</v>
          </cell>
        </row>
        <row r="408">
          <cell r="P408" t="str">
            <v>Repairs &amp; Maintenance-Leasehold premises</v>
          </cell>
        </row>
        <row r="409">
          <cell r="P409" t="str">
            <v>Repairs &amp; Maintenance-Leasehold premises</v>
          </cell>
        </row>
        <row r="410">
          <cell r="P410" t="str">
            <v>Repairs &amp; Maintenance-Leasehold premises</v>
          </cell>
        </row>
        <row r="411">
          <cell r="P411" t="str">
            <v>Repairs &amp; Maintenance-Leasehold premises</v>
          </cell>
        </row>
        <row r="412">
          <cell r="P412" t="str">
            <v>Travel Expenses</v>
          </cell>
        </row>
        <row r="413">
          <cell r="P413" t="str">
            <v>Travel Expenses</v>
          </cell>
        </row>
        <row r="414">
          <cell r="P414" t="str">
            <v>Visa Charges</v>
          </cell>
        </row>
        <row r="415">
          <cell r="P415" t="str">
            <v>Visa Charges</v>
          </cell>
        </row>
        <row r="416">
          <cell r="P416" t="str">
            <v>Travel Expenses</v>
          </cell>
        </row>
        <row r="417">
          <cell r="P417" t="str">
            <v>Travel Expenses</v>
          </cell>
        </row>
        <row r="418">
          <cell r="P418" t="str">
            <v>Travel Expenses</v>
          </cell>
        </row>
        <row r="419">
          <cell r="P419" t="str">
            <v>Travel Expenses</v>
          </cell>
        </row>
        <row r="420">
          <cell r="P420" t="str">
            <v>Travel Expenses</v>
          </cell>
        </row>
        <row r="421">
          <cell r="P421" t="str">
            <v>Hotel &amp; Lodging Expenses</v>
          </cell>
        </row>
        <row r="422">
          <cell r="P422" t="str">
            <v>Hotel &amp; Lodging Expenses</v>
          </cell>
        </row>
        <row r="423">
          <cell r="P423" t="str">
            <v>Hotel &amp; Lodging Expenses</v>
          </cell>
        </row>
        <row r="424">
          <cell r="P424" t="str">
            <v>Professional Fees</v>
          </cell>
        </row>
        <row r="425">
          <cell r="P425" t="str">
            <v>Staff Welfare</v>
          </cell>
        </row>
        <row r="426">
          <cell r="P426" t="str">
            <v>Cab rent charges</v>
          </cell>
        </row>
        <row r="427">
          <cell r="P427" t="str">
            <v>Cab rent charges</v>
          </cell>
        </row>
        <row r="428">
          <cell r="P428" t="str">
            <v>Staff Welfare</v>
          </cell>
        </row>
        <row r="429">
          <cell r="P429" t="str">
            <v>Staff Welfare</v>
          </cell>
        </row>
        <row r="430">
          <cell r="P430" t="str">
            <v>Cab rent charges</v>
          </cell>
        </row>
        <row r="431">
          <cell r="P431" t="str">
            <v>Cab rent charges</v>
          </cell>
        </row>
        <row r="432">
          <cell r="P432" t="str">
            <v>Hardware/Software Expenses</v>
          </cell>
        </row>
        <row r="433">
          <cell r="P433" t="str">
            <v>Hotel &amp; Lodging Expenses</v>
          </cell>
        </row>
        <row r="434">
          <cell r="P434" t="str">
            <v>Hotel &amp; Lodging Expenses</v>
          </cell>
        </row>
        <row r="435">
          <cell r="P435" t="str">
            <v>Hotel &amp; Lodging Expenses</v>
          </cell>
        </row>
        <row r="436">
          <cell r="P436" t="str">
            <v>Travel Expenses</v>
          </cell>
        </row>
        <row r="437">
          <cell r="P437" t="str">
            <v>Travel Expenses</v>
          </cell>
        </row>
        <row r="438">
          <cell r="P438" t="str">
            <v>Rent-Office</v>
          </cell>
        </row>
        <row r="439">
          <cell r="P439" t="str">
            <v>Hardware/Software Expenses</v>
          </cell>
        </row>
        <row r="440">
          <cell r="P440" t="str">
            <v>Printing &amp; Stationery</v>
          </cell>
        </row>
        <row r="441">
          <cell r="P441" t="str">
            <v>Printing &amp; Stationery</v>
          </cell>
        </row>
        <row r="442">
          <cell r="P442" t="str">
            <v>Printing &amp; Stationery</v>
          </cell>
        </row>
        <row r="443">
          <cell r="P443" t="str">
            <v>Printing &amp; Stationery</v>
          </cell>
        </row>
        <row r="444">
          <cell r="P444" t="str">
            <v>Rent - Equipment</v>
          </cell>
        </row>
        <row r="445">
          <cell r="P445" t="str">
            <v>Hardware/Software Expenses</v>
          </cell>
        </row>
        <row r="446">
          <cell r="P446" t="str">
            <v>Hardware/Software Expenses</v>
          </cell>
        </row>
        <row r="447">
          <cell r="P447" t="str">
            <v>Hardware/Software Expenses</v>
          </cell>
        </row>
        <row r="448">
          <cell r="P448" t="str">
            <v>Hardware/Software Expenses</v>
          </cell>
        </row>
        <row r="449">
          <cell r="P449" t="str">
            <v>Professional Fees</v>
          </cell>
        </row>
        <row r="450">
          <cell r="P450" t="str">
            <v>Professional Fees</v>
          </cell>
        </row>
        <row r="451">
          <cell r="P451" t="str">
            <v>Professional Fees</v>
          </cell>
        </row>
        <row r="452">
          <cell r="P452" t="str">
            <v>Printing &amp; Stationery</v>
          </cell>
        </row>
        <row r="453">
          <cell r="P453" t="str">
            <v>Printing &amp; Stationery</v>
          </cell>
        </row>
        <row r="454">
          <cell r="P454" t="str">
            <v>Printing &amp; Stationery</v>
          </cell>
        </row>
        <row r="455">
          <cell r="P455" t="str">
            <v>Printing &amp; Stationery</v>
          </cell>
        </row>
        <row r="456">
          <cell r="P456" t="str">
            <v>Membership &amp; Subscription</v>
          </cell>
        </row>
        <row r="457">
          <cell r="P457" t="str">
            <v>Membership &amp; Subscription</v>
          </cell>
        </row>
        <row r="458">
          <cell r="P458" t="str">
            <v>Hardware/Software Expenses</v>
          </cell>
        </row>
        <row r="459">
          <cell r="P459" t="str">
            <v>Hardware/Software Expenses</v>
          </cell>
        </row>
        <row r="460">
          <cell r="P460" t="str">
            <v>Houskeeping Material Charges</v>
          </cell>
        </row>
        <row r="461">
          <cell r="P461" t="str">
            <v>Foreign exchange services</v>
          </cell>
        </row>
        <row r="462">
          <cell r="P462" t="str">
            <v>Foreign exchange services</v>
          </cell>
        </row>
        <row r="463">
          <cell r="P463">
            <v>0</v>
          </cell>
        </row>
        <row r="464">
          <cell r="P464" t="str">
            <v>Foreign exchange services</v>
          </cell>
        </row>
        <row r="465">
          <cell r="P465" t="str">
            <v>Professional Fees</v>
          </cell>
        </row>
        <row r="466">
          <cell r="P466" t="str">
            <v>Houskeeping Material Charges</v>
          </cell>
        </row>
        <row r="467">
          <cell r="P467" t="str">
            <v>Houskeeping Material Charges</v>
          </cell>
        </row>
        <row r="468">
          <cell r="P468" t="str">
            <v>Security Charges</v>
          </cell>
        </row>
        <row r="469">
          <cell r="P469" t="str">
            <v>Security Charges</v>
          </cell>
        </row>
        <row r="470">
          <cell r="P470" t="str">
            <v>Professional Fees</v>
          </cell>
        </row>
        <row r="471">
          <cell r="P471" t="str">
            <v>Membership &amp; Subscription</v>
          </cell>
        </row>
        <row r="472">
          <cell r="P472">
            <v>0</v>
          </cell>
        </row>
        <row r="473">
          <cell r="P473" t="str">
            <v>Professional Fees</v>
          </cell>
        </row>
        <row r="474">
          <cell r="P474" t="str">
            <v>Staff Welfare</v>
          </cell>
        </row>
        <row r="475">
          <cell r="P475" t="str">
            <v>Cab rent charges</v>
          </cell>
        </row>
        <row r="476">
          <cell r="P476" t="str">
            <v>Cab rent charges</v>
          </cell>
        </row>
        <row r="477">
          <cell r="P477" t="str">
            <v>Staff Welfare</v>
          </cell>
        </row>
        <row r="478">
          <cell r="P478" t="str">
            <v>Staff Welfare</v>
          </cell>
        </row>
        <row r="479">
          <cell r="P479" t="str">
            <v>Cab rent charges</v>
          </cell>
        </row>
        <row r="480">
          <cell r="P480" t="str">
            <v>Cab rent charges</v>
          </cell>
        </row>
        <row r="481">
          <cell r="P481" t="str">
            <v>Travel Expenses</v>
          </cell>
        </row>
        <row r="482">
          <cell r="P482" t="str">
            <v>Membership &amp; Subscription</v>
          </cell>
        </row>
        <row r="483">
          <cell r="P483" t="str">
            <v>Bank charges</v>
          </cell>
        </row>
        <row r="484">
          <cell r="P484" t="str">
            <v>Bank charges</v>
          </cell>
        </row>
        <row r="485">
          <cell r="P485" t="str">
            <v>Bank charges</v>
          </cell>
        </row>
        <row r="486">
          <cell r="P486" t="str">
            <v>Bank charges</v>
          </cell>
        </row>
        <row r="487">
          <cell r="P487" t="str">
            <v>Bank charges</v>
          </cell>
        </row>
        <row r="488">
          <cell r="P488" t="str">
            <v>Bank charges</v>
          </cell>
        </row>
        <row r="489">
          <cell r="P489" t="str">
            <v>Bank charges</v>
          </cell>
        </row>
        <row r="490">
          <cell r="P490" t="str">
            <v>Houskeeping Material Charges</v>
          </cell>
        </row>
        <row r="491">
          <cell r="P491" t="str">
            <v>Houskeeping Material Charges</v>
          </cell>
        </row>
        <row r="492">
          <cell r="P492" t="str">
            <v>Insurance Services</v>
          </cell>
        </row>
        <row r="493">
          <cell r="P493" t="str">
            <v>Insurance Services</v>
          </cell>
        </row>
        <row r="494">
          <cell r="P494" t="str">
            <v>Courior Services</v>
          </cell>
        </row>
        <row r="495">
          <cell r="P495" t="str">
            <v>Courior Services</v>
          </cell>
        </row>
        <row r="496">
          <cell r="P496" t="str">
            <v>Courior Services</v>
          </cell>
        </row>
        <row r="497">
          <cell r="P497" t="str">
            <v>Courior Services</v>
          </cell>
        </row>
        <row r="498">
          <cell r="P498" t="str">
            <v>Internet Connectivity charges</v>
          </cell>
        </row>
        <row r="499">
          <cell r="P499" t="str">
            <v>Hotel &amp; Lodging Expenses</v>
          </cell>
        </row>
        <row r="500">
          <cell r="P500">
            <v>0</v>
          </cell>
        </row>
        <row r="501">
          <cell r="P501" t="str">
            <v>ACETIC ACID</v>
          </cell>
        </row>
        <row r="502">
          <cell r="P502" t="str">
            <v>Professional Fees</v>
          </cell>
        </row>
        <row r="503">
          <cell r="P503" t="str">
            <v>Hardware/Software Expenses</v>
          </cell>
        </row>
        <row r="504">
          <cell r="P504" t="str">
            <v>Rent-Office</v>
          </cell>
        </row>
        <row r="505">
          <cell r="P505" t="str">
            <v>Hotel &amp; Lodging Expenses</v>
          </cell>
        </row>
        <row r="506">
          <cell r="P506" t="str">
            <v>Hotel &amp; Lodging Expenses</v>
          </cell>
        </row>
        <row r="507">
          <cell r="P507" t="str">
            <v>Professional Fees</v>
          </cell>
        </row>
        <row r="508">
          <cell r="P508" t="str">
            <v>Hardware/Software Expenses</v>
          </cell>
        </row>
        <row r="509">
          <cell r="P509" t="str">
            <v>Hardware/Software Expenses</v>
          </cell>
        </row>
        <row r="510">
          <cell r="P510">
            <v>0</v>
          </cell>
        </row>
        <row r="511">
          <cell r="P511" t="str">
            <v>Cab rent charges</v>
          </cell>
        </row>
        <row r="512">
          <cell r="P512" t="str">
            <v>Cab rent charges</v>
          </cell>
        </row>
        <row r="513">
          <cell r="P513" t="str">
            <v>Cab rent charges</v>
          </cell>
        </row>
        <row r="514">
          <cell r="P514" t="str">
            <v>Professional Fees</v>
          </cell>
        </row>
        <row r="515">
          <cell r="P515" t="str">
            <v>Travel Expenses</v>
          </cell>
        </row>
        <row r="516">
          <cell r="P516" t="str">
            <v>Cab rent charges</v>
          </cell>
        </row>
        <row r="517">
          <cell r="P517" t="str">
            <v>Cab rent charges</v>
          </cell>
        </row>
        <row r="518">
          <cell r="P518" t="str">
            <v>Courior Services</v>
          </cell>
        </row>
        <row r="519">
          <cell r="P519" t="str">
            <v>Courior Services</v>
          </cell>
        </row>
        <row r="520">
          <cell r="P520" t="str">
            <v>Cab rent charges</v>
          </cell>
        </row>
        <row r="521">
          <cell r="P521" t="str">
            <v>Cab rent charges</v>
          </cell>
        </row>
        <row r="522">
          <cell r="P522" t="str">
            <v>Cab rent charges</v>
          </cell>
        </row>
        <row r="523">
          <cell r="P523">
            <v>0</v>
          </cell>
        </row>
        <row r="524">
          <cell r="P524" t="str">
            <v>Cab rent charges</v>
          </cell>
        </row>
        <row r="525">
          <cell r="P525" t="str">
            <v>Insurance Services</v>
          </cell>
        </row>
        <row r="526">
          <cell r="P526" t="str">
            <v>Cab rent charges</v>
          </cell>
        </row>
        <row r="527">
          <cell r="P527" t="str">
            <v>Travel Expenses</v>
          </cell>
        </row>
        <row r="528">
          <cell r="P528" t="str">
            <v>Travel Expenses</v>
          </cell>
        </row>
        <row r="529">
          <cell r="P529" t="str">
            <v>Printing &amp; Stationery</v>
          </cell>
        </row>
        <row r="530">
          <cell r="P530" t="str">
            <v>Printing &amp; Stationery</v>
          </cell>
        </row>
        <row r="531">
          <cell r="P531" t="str">
            <v>Printing &amp; Stationery</v>
          </cell>
        </row>
        <row r="532">
          <cell r="P532" t="str">
            <v>Printing &amp; Stationery</v>
          </cell>
        </row>
        <row r="533">
          <cell r="P533" t="str">
            <v>Printing &amp; Stationery</v>
          </cell>
        </row>
        <row r="534">
          <cell r="P534" t="str">
            <v>Printing &amp; Stationery</v>
          </cell>
        </row>
        <row r="535">
          <cell r="P535" t="str">
            <v>Printing &amp; Stationery</v>
          </cell>
        </row>
        <row r="536">
          <cell r="P536" t="str">
            <v>Printing &amp; Stationery</v>
          </cell>
        </row>
        <row r="537">
          <cell r="P537" t="str">
            <v>Printing &amp; Stationery</v>
          </cell>
        </row>
        <row r="538">
          <cell r="P538" t="str">
            <v>Professional Fees</v>
          </cell>
        </row>
        <row r="539">
          <cell r="P539" t="str">
            <v>Rent - Equipment</v>
          </cell>
        </row>
        <row r="540">
          <cell r="P540" t="str">
            <v>Travel Expenses</v>
          </cell>
        </row>
        <row r="541">
          <cell r="P541" t="str">
            <v>Travel Expenses</v>
          </cell>
        </row>
        <row r="542">
          <cell r="P542" t="str">
            <v>Travel Expenses</v>
          </cell>
        </row>
        <row r="543">
          <cell r="P543" t="str">
            <v>Travel Expenses</v>
          </cell>
        </row>
        <row r="544">
          <cell r="P544" t="str">
            <v>Travel Expenses</v>
          </cell>
        </row>
        <row r="545">
          <cell r="P545" t="str">
            <v>Travel Expenses</v>
          </cell>
        </row>
        <row r="546">
          <cell r="P546" t="str">
            <v>Travel Expenses</v>
          </cell>
        </row>
        <row r="547">
          <cell r="P547" t="str">
            <v>Travel Expenses</v>
          </cell>
        </row>
        <row r="548">
          <cell r="P548" t="str">
            <v>Travel Expenses</v>
          </cell>
        </row>
        <row r="549">
          <cell r="P549" t="str">
            <v>Travel Expenses</v>
          </cell>
        </row>
        <row r="550">
          <cell r="P550" t="str">
            <v>Travel Expenses</v>
          </cell>
        </row>
        <row r="551">
          <cell r="P551" t="str">
            <v>Travel Expenses</v>
          </cell>
        </row>
        <row r="552">
          <cell r="P552" t="str">
            <v>Travel Expenses</v>
          </cell>
        </row>
        <row r="553">
          <cell r="P553" t="str">
            <v>Travel Expenses</v>
          </cell>
        </row>
        <row r="554">
          <cell r="P554" t="str">
            <v>Software Services</v>
          </cell>
        </row>
        <row r="555">
          <cell r="P555" t="str">
            <v>Membership &amp; Subscription</v>
          </cell>
        </row>
        <row r="556">
          <cell r="P556" t="str">
            <v>Membership &amp; Subscription</v>
          </cell>
        </row>
        <row r="557">
          <cell r="P557" t="str">
            <v>Membership &amp; Subscription</v>
          </cell>
        </row>
        <row r="558">
          <cell r="P558" t="str">
            <v>Membership &amp; Subscription</v>
          </cell>
        </row>
        <row r="559">
          <cell r="P559" t="str">
            <v>Membership &amp; Subscription</v>
          </cell>
        </row>
        <row r="560">
          <cell r="P560" t="str">
            <v>Membership &amp; Subscription</v>
          </cell>
        </row>
        <row r="561">
          <cell r="P561" t="str">
            <v>Membership &amp; Subscription</v>
          </cell>
        </row>
        <row r="562">
          <cell r="P562" t="str">
            <v>Membership &amp; Subscription</v>
          </cell>
        </row>
        <row r="563">
          <cell r="P563" t="str">
            <v>Membership &amp; Subscription</v>
          </cell>
        </row>
        <row r="564">
          <cell r="P564" t="str">
            <v>Membership &amp; Subscription</v>
          </cell>
        </row>
        <row r="565">
          <cell r="P565" t="str">
            <v>Membership &amp; Subscription</v>
          </cell>
        </row>
        <row r="566">
          <cell r="P566" t="str">
            <v>Membership &amp; Subscription</v>
          </cell>
        </row>
        <row r="567">
          <cell r="P567" t="str">
            <v>Hardware/Software Expenses</v>
          </cell>
        </row>
        <row r="568">
          <cell r="P568" t="str">
            <v>Travel Expenses</v>
          </cell>
        </row>
        <row r="569">
          <cell r="P569" t="str">
            <v>Professional Fees</v>
          </cell>
        </row>
        <row r="570">
          <cell r="P570" t="str">
            <v>Travel Expenses</v>
          </cell>
        </row>
        <row r="571">
          <cell r="P571" t="str">
            <v>Travel Expenses</v>
          </cell>
        </row>
        <row r="572">
          <cell r="P572" t="str">
            <v>Travel Expenses</v>
          </cell>
        </row>
        <row r="573">
          <cell r="P573" t="str">
            <v>Travel Expenses</v>
          </cell>
        </row>
        <row r="574">
          <cell r="P574" t="str">
            <v>Travel Expenses</v>
          </cell>
        </row>
        <row r="575">
          <cell r="P575" t="str">
            <v>Travel Expenses</v>
          </cell>
        </row>
        <row r="576">
          <cell r="P576" t="str">
            <v>Travel Expenses</v>
          </cell>
        </row>
        <row r="577">
          <cell r="P577" t="str">
            <v>Travel Expenses</v>
          </cell>
        </row>
        <row r="578">
          <cell r="P578" t="str">
            <v>ACETIC ACID</v>
          </cell>
        </row>
        <row r="579">
          <cell r="P579" t="str">
            <v>Rent-Office</v>
          </cell>
        </row>
        <row r="580">
          <cell r="P580" t="str">
            <v>Insurance Services</v>
          </cell>
        </row>
        <row r="581">
          <cell r="P581" t="str">
            <v>Insurance Services</v>
          </cell>
        </row>
        <row r="582">
          <cell r="P582" t="str">
            <v>Insurance Services</v>
          </cell>
        </row>
        <row r="583">
          <cell r="P583" t="str">
            <v>Courior Services</v>
          </cell>
        </row>
        <row r="584">
          <cell r="P584" t="str">
            <v>Printing &amp; Stationery</v>
          </cell>
        </row>
        <row r="585">
          <cell r="P585" t="str">
            <v>Printing &amp; Stationery</v>
          </cell>
        </row>
        <row r="586">
          <cell r="P586" t="str">
            <v>Inputs</v>
          </cell>
        </row>
        <row r="587">
          <cell r="P587" t="str">
            <v>Membership &amp; Subscription</v>
          </cell>
        </row>
        <row r="588">
          <cell r="P588" t="str">
            <v>Internet Connectivity charges</v>
          </cell>
        </row>
        <row r="589">
          <cell r="P589" t="str">
            <v>Professional Fees</v>
          </cell>
        </row>
        <row r="590">
          <cell r="P590" t="str">
            <v>Professional Fees</v>
          </cell>
        </row>
        <row r="591">
          <cell r="P591" t="str">
            <v>Professional Fees</v>
          </cell>
        </row>
        <row r="592">
          <cell r="P592" t="str">
            <v>Professional Fees</v>
          </cell>
        </row>
        <row r="593">
          <cell r="P593" t="str">
            <v>Professional Fees</v>
          </cell>
        </row>
        <row r="594">
          <cell r="P594" t="str">
            <v>Professional Fees</v>
          </cell>
        </row>
        <row r="595">
          <cell r="P595" t="str">
            <v>Courior Services</v>
          </cell>
        </row>
        <row r="596">
          <cell r="P596" t="str">
            <v>Professional Fees</v>
          </cell>
        </row>
        <row r="597">
          <cell r="P597" t="str">
            <v>Professional Fees</v>
          </cell>
        </row>
        <row r="598">
          <cell r="P598" t="str">
            <v>Software Services</v>
          </cell>
        </row>
        <row r="599">
          <cell r="P599" t="str">
            <v>Professional Fees</v>
          </cell>
        </row>
        <row r="600">
          <cell r="P600">
            <v>0</v>
          </cell>
        </row>
        <row r="601">
          <cell r="P601" t="str">
            <v>Travel Expenses</v>
          </cell>
        </row>
        <row r="602">
          <cell r="P602" t="str">
            <v>Travel Expenses</v>
          </cell>
        </row>
        <row r="603">
          <cell r="P603" t="str">
            <v>Travel Expenses</v>
          </cell>
        </row>
        <row r="604">
          <cell r="P604" t="str">
            <v>Travel Expenses</v>
          </cell>
        </row>
        <row r="605">
          <cell r="P605" t="str">
            <v>Rent - Equipment</v>
          </cell>
        </row>
        <row r="606">
          <cell r="P606" t="str">
            <v>Professional Fees</v>
          </cell>
        </row>
        <row r="607">
          <cell r="P607" t="str">
            <v>Cab rent charges</v>
          </cell>
        </row>
        <row r="608">
          <cell r="P608" t="str">
            <v>Staff Welfare</v>
          </cell>
        </row>
        <row r="609">
          <cell r="P609" t="str">
            <v>Staff Welfare</v>
          </cell>
        </row>
        <row r="610">
          <cell r="P610" t="str">
            <v>Staff Welfare</v>
          </cell>
        </row>
        <row r="611">
          <cell r="P611" t="str">
            <v>Bank Charges</v>
          </cell>
        </row>
        <row r="612">
          <cell r="P612" t="str">
            <v>Cab rent charges</v>
          </cell>
        </row>
        <row r="613">
          <cell r="P613" t="str">
            <v>Cab rent charges</v>
          </cell>
        </row>
        <row r="614">
          <cell r="P614" t="str">
            <v>Cab rent charges</v>
          </cell>
        </row>
        <row r="615">
          <cell r="P615">
            <v>0</v>
          </cell>
        </row>
        <row r="616">
          <cell r="P616" t="str">
            <v>Travel Expenses</v>
          </cell>
        </row>
        <row r="617">
          <cell r="P617" t="str">
            <v>Cab rent charges</v>
          </cell>
        </row>
        <row r="618">
          <cell r="P618" t="str">
            <v>Cab rent charges</v>
          </cell>
        </row>
        <row r="619">
          <cell r="P619" t="str">
            <v>Professional Fees</v>
          </cell>
        </row>
        <row r="620">
          <cell r="P620" t="str">
            <v>Professional Fees</v>
          </cell>
        </row>
        <row r="621">
          <cell r="P621" t="str">
            <v>Rent - Equipment</v>
          </cell>
        </row>
        <row r="622">
          <cell r="P622" t="str">
            <v>Professional Fees</v>
          </cell>
        </row>
        <row r="623">
          <cell r="P623" t="str">
            <v>Professional Fees</v>
          </cell>
        </row>
        <row r="624">
          <cell r="P624" t="str">
            <v>Professional Fees</v>
          </cell>
        </row>
        <row r="625">
          <cell r="P625" t="str">
            <v>Professional Fees</v>
          </cell>
        </row>
        <row r="626">
          <cell r="P626" t="str">
            <v>Professional Fees</v>
          </cell>
        </row>
        <row r="627">
          <cell r="P627" t="str">
            <v>Professional Fees</v>
          </cell>
        </row>
        <row r="628">
          <cell r="P628" t="str">
            <v>Professional Fees</v>
          </cell>
        </row>
        <row r="629">
          <cell r="P629" t="str">
            <v>Professional Fees</v>
          </cell>
        </row>
        <row r="630">
          <cell r="P630" t="str">
            <v>Professional Fees</v>
          </cell>
        </row>
        <row r="631">
          <cell r="P631" t="str">
            <v>Professional Fees</v>
          </cell>
        </row>
        <row r="632">
          <cell r="P632" t="str">
            <v>Professional Fees</v>
          </cell>
        </row>
        <row r="633">
          <cell r="P633" t="str">
            <v>Professional Fees</v>
          </cell>
        </row>
        <row r="634">
          <cell r="P634" t="str">
            <v>Bank charges</v>
          </cell>
        </row>
        <row r="635">
          <cell r="P635" t="str">
            <v>Bank charges</v>
          </cell>
        </row>
        <row r="636">
          <cell r="P636" t="str">
            <v>Bank charges</v>
          </cell>
        </row>
        <row r="637">
          <cell r="P637" t="str">
            <v>Training Cost</v>
          </cell>
        </row>
        <row r="638">
          <cell r="P638" t="str">
            <v>Travel Expenses</v>
          </cell>
        </row>
        <row r="639">
          <cell r="P639" t="str">
            <v>Training Cost</v>
          </cell>
        </row>
        <row r="640">
          <cell r="P640" t="str">
            <v>Hardware/Software Expenses</v>
          </cell>
        </row>
        <row r="641">
          <cell r="P641" t="str">
            <v>Hardware/Software Expenses</v>
          </cell>
        </row>
        <row r="642">
          <cell r="P642" t="str">
            <v>Hardware/Software Expenses</v>
          </cell>
        </row>
        <row r="643">
          <cell r="P643" t="str">
            <v>Travel Expenses</v>
          </cell>
        </row>
        <row r="644">
          <cell r="P644" t="str">
            <v>Travel Expenses</v>
          </cell>
        </row>
        <row r="645">
          <cell r="P645" t="str">
            <v>Professional Fees</v>
          </cell>
        </row>
        <row r="646">
          <cell r="P646" t="str">
            <v>Professional Fees</v>
          </cell>
        </row>
        <row r="647">
          <cell r="P647" t="str">
            <v>Professional Fees</v>
          </cell>
        </row>
        <row r="648">
          <cell r="P648" t="str">
            <v>Postage &amp; Courier</v>
          </cell>
        </row>
        <row r="649">
          <cell r="P649" t="str">
            <v>Postage &amp; Courier</v>
          </cell>
        </row>
        <row r="650">
          <cell r="P650" t="str">
            <v>Postage &amp; Courier</v>
          </cell>
        </row>
        <row r="651">
          <cell r="P651" t="str">
            <v>Travel Expenses</v>
          </cell>
        </row>
        <row r="652">
          <cell r="P652" t="str">
            <v>Hardware/Software Expenses</v>
          </cell>
        </row>
        <row r="653">
          <cell r="P653" t="str">
            <v>Travel Expenses</v>
          </cell>
        </row>
        <row r="654">
          <cell r="P654" t="str">
            <v>Travel Expenses</v>
          </cell>
        </row>
        <row r="655">
          <cell r="P655" t="str">
            <v>Travel Expenses</v>
          </cell>
        </row>
        <row r="656">
          <cell r="P656" t="str">
            <v>Rent-Office</v>
          </cell>
        </row>
        <row r="657">
          <cell r="P657" t="str">
            <v>Membership &amp; Subscription</v>
          </cell>
        </row>
        <row r="658">
          <cell r="P658" t="str">
            <v>Membership &amp; Subscription</v>
          </cell>
        </row>
        <row r="659">
          <cell r="P659" t="str">
            <v>Membership &amp; Subscription</v>
          </cell>
        </row>
        <row r="660">
          <cell r="P660" t="str">
            <v>Travel Expenses</v>
          </cell>
        </row>
        <row r="661">
          <cell r="P661" t="str">
            <v>Travel Expenses</v>
          </cell>
        </row>
        <row r="662">
          <cell r="P662" t="str">
            <v>Travel Expenses</v>
          </cell>
        </row>
        <row r="663">
          <cell r="P663" t="str">
            <v>Travel Expenses</v>
          </cell>
        </row>
        <row r="664">
          <cell r="P664" t="str">
            <v>Rent-Office</v>
          </cell>
        </row>
        <row r="665">
          <cell r="P665" t="str">
            <v>Hardware/Software Expenses</v>
          </cell>
        </row>
        <row r="666">
          <cell r="P666" t="str">
            <v>Hardware/Software Expenses</v>
          </cell>
        </row>
        <row r="667">
          <cell r="P667" t="str">
            <v>Professional Fees</v>
          </cell>
        </row>
        <row r="668">
          <cell r="P668" t="str">
            <v>Hardware/Software Expenses</v>
          </cell>
        </row>
        <row r="669">
          <cell r="P669" t="str">
            <v>Hardware/Software Expenses</v>
          </cell>
        </row>
        <row r="670">
          <cell r="P670" t="str">
            <v>Internet Connectivity charges</v>
          </cell>
        </row>
        <row r="671">
          <cell r="P671" t="str">
            <v>Internet Connectivity charges</v>
          </cell>
        </row>
        <row r="672">
          <cell r="P672" t="str">
            <v>Membership &amp; Subscription</v>
          </cell>
        </row>
        <row r="673">
          <cell r="P673" t="str">
            <v>Membership &amp; Subscription</v>
          </cell>
        </row>
        <row r="674">
          <cell r="P674" t="str">
            <v>Membership &amp; Subscription</v>
          </cell>
        </row>
        <row r="675">
          <cell r="P675" t="str">
            <v>Rent-Office</v>
          </cell>
        </row>
        <row r="676">
          <cell r="P676" t="str">
            <v>Rent-Office</v>
          </cell>
        </row>
        <row r="677">
          <cell r="P677" t="str">
            <v>Business Promotional Expenses</v>
          </cell>
        </row>
        <row r="678">
          <cell r="P678" t="str">
            <v>Travel Expenses</v>
          </cell>
        </row>
        <row r="679">
          <cell r="P679" t="str">
            <v>Travel Expenses</v>
          </cell>
        </row>
        <row r="680">
          <cell r="P680" t="str">
            <v>Travel Expenses</v>
          </cell>
        </row>
        <row r="681">
          <cell r="P681" t="str">
            <v>Travel Expenses</v>
          </cell>
        </row>
        <row r="682">
          <cell r="P682" t="str">
            <v>Hardware/Software Expenses</v>
          </cell>
        </row>
        <row r="683">
          <cell r="P683" t="str">
            <v>Houskeeping Charges</v>
          </cell>
        </row>
        <row r="684">
          <cell r="P684" t="str">
            <v>Houskeeping Charges</v>
          </cell>
        </row>
        <row r="685">
          <cell r="P685" t="str">
            <v>Travel Expenses</v>
          </cell>
        </row>
        <row r="686">
          <cell r="P686" t="str">
            <v>Hardware/Software Expenses</v>
          </cell>
        </row>
        <row r="687">
          <cell r="P687" t="str">
            <v>Travel Expenses</v>
          </cell>
        </row>
        <row r="688">
          <cell r="P688" t="str">
            <v>Travel Expenses</v>
          </cell>
        </row>
        <row r="689">
          <cell r="P689" t="str">
            <v>Hardware/Software Expenses</v>
          </cell>
        </row>
        <row r="690">
          <cell r="P690" t="str">
            <v>Hardware/Software Expenses</v>
          </cell>
        </row>
        <row r="691">
          <cell r="P691" t="str">
            <v>Professional Fees</v>
          </cell>
        </row>
        <row r="692">
          <cell r="P692" t="str">
            <v>Repairs &amp; Maintenance-Leasehold premises</v>
          </cell>
        </row>
        <row r="693">
          <cell r="P693" t="str">
            <v>Repairs &amp; Maintenance-Leasehold premises</v>
          </cell>
        </row>
        <row r="694">
          <cell r="P694" t="str">
            <v>Repairs &amp; Maintenance-Leasehold premises</v>
          </cell>
        </row>
        <row r="695">
          <cell r="P695" t="str">
            <v>Repairs &amp; Maintenance-Leasehold premises</v>
          </cell>
        </row>
        <row r="696">
          <cell r="P696" t="str">
            <v>Repairs &amp; Maintenance-Leasehold premises</v>
          </cell>
        </row>
        <row r="697">
          <cell r="P697" t="str">
            <v>Repairs &amp; Maintenance-Leasehold premises</v>
          </cell>
        </row>
        <row r="698">
          <cell r="P698" t="str">
            <v>Repairs &amp; Maintenance-Leasehold premises</v>
          </cell>
        </row>
        <row r="699">
          <cell r="P699" t="str">
            <v>Hardware/Software Expenses</v>
          </cell>
        </row>
        <row r="700">
          <cell r="P700" t="str">
            <v>Internet Connectivity charges</v>
          </cell>
        </row>
        <row r="701">
          <cell r="P701" t="str">
            <v>Internet Connectivity charges</v>
          </cell>
        </row>
        <row r="702">
          <cell r="P702" t="str">
            <v>Internet Connectivity charges</v>
          </cell>
        </row>
        <row r="703">
          <cell r="P703" t="str">
            <v>Internet Connectivity charges</v>
          </cell>
        </row>
        <row r="704">
          <cell r="P704" t="str">
            <v>Membership &amp; Subscription</v>
          </cell>
        </row>
        <row r="705">
          <cell r="P705" t="str">
            <v>Security Charges</v>
          </cell>
        </row>
        <row r="706">
          <cell r="P706" t="str">
            <v>Security Charges</v>
          </cell>
        </row>
        <row r="707">
          <cell r="P707" t="str">
            <v>Hardware/Software Expenses</v>
          </cell>
        </row>
        <row r="708">
          <cell r="P708" t="str">
            <v>Rent - Equipment</v>
          </cell>
        </row>
        <row r="709">
          <cell r="P709" t="str">
            <v>Annual Maintance charges</v>
          </cell>
        </row>
        <row r="710">
          <cell r="P710" t="str">
            <v>Hardware/Software Expenses</v>
          </cell>
        </row>
        <row r="711">
          <cell r="P711" t="str">
            <v>Rent - Equipment</v>
          </cell>
        </row>
        <row r="712">
          <cell r="P712" t="str">
            <v>Rent - Equipment</v>
          </cell>
        </row>
        <row r="713">
          <cell r="P713" t="str">
            <v>Rent - Equipment</v>
          </cell>
        </row>
        <row r="714">
          <cell r="P714" t="str">
            <v>Rent - Equipment</v>
          </cell>
        </row>
        <row r="715">
          <cell r="P715" t="str">
            <v>Rent - Equipment</v>
          </cell>
        </row>
        <row r="716">
          <cell r="P716" t="str">
            <v>Rent - Equipment</v>
          </cell>
        </row>
        <row r="717">
          <cell r="P717" t="str">
            <v>Rent - Equipment</v>
          </cell>
        </row>
        <row r="718">
          <cell r="P718" t="str">
            <v>Rent - Equipment</v>
          </cell>
        </row>
        <row r="719">
          <cell r="P719" t="str">
            <v>Rent - Equipment</v>
          </cell>
        </row>
        <row r="720">
          <cell r="P720" t="str">
            <v>Rent - Equipment</v>
          </cell>
        </row>
        <row r="721">
          <cell r="P721" t="str">
            <v>Rent - Equipment</v>
          </cell>
        </row>
        <row r="722">
          <cell r="P722" t="str">
            <v>Foreign exchange services</v>
          </cell>
        </row>
        <row r="723">
          <cell r="P723" t="str">
            <v>Travel Expenses</v>
          </cell>
        </row>
        <row r="724">
          <cell r="P724" t="str">
            <v>Travel Expenses</v>
          </cell>
        </row>
        <row r="725">
          <cell r="P725" t="str">
            <v>Travel Expenses</v>
          </cell>
        </row>
        <row r="726">
          <cell r="P726" t="str">
            <v>Professional Fees</v>
          </cell>
        </row>
        <row r="727">
          <cell r="P727" t="str">
            <v>Foreign exchange services</v>
          </cell>
        </row>
        <row r="728">
          <cell r="P728" t="str">
            <v>Foreign exchange services</v>
          </cell>
        </row>
        <row r="729">
          <cell r="P729" t="str">
            <v>Foreign exchange services</v>
          </cell>
        </row>
        <row r="730">
          <cell r="P730" t="str">
            <v>Foreign exchange services</v>
          </cell>
        </row>
        <row r="731">
          <cell r="P731" t="str">
            <v>Foreign exchange services</v>
          </cell>
        </row>
        <row r="732">
          <cell r="P732" t="str">
            <v>Professional Fees</v>
          </cell>
        </row>
        <row r="733">
          <cell r="P733" t="str">
            <v>Staff Welfare</v>
          </cell>
        </row>
        <row r="734">
          <cell r="P734" t="str">
            <v>Staff Welfare</v>
          </cell>
        </row>
        <row r="735">
          <cell r="P735" t="str">
            <v>Rent - Equipment</v>
          </cell>
        </row>
        <row r="736">
          <cell r="P736" t="str">
            <v>Hardware/Software Expenses</v>
          </cell>
        </row>
        <row r="737">
          <cell r="P737" t="str">
            <v>Hardware/Software Expenses</v>
          </cell>
        </row>
        <row r="738">
          <cell r="P738" t="str">
            <v>Professional Fees</v>
          </cell>
        </row>
        <row r="739">
          <cell r="P739" t="str">
            <v>Professional Fees</v>
          </cell>
        </row>
        <row r="740">
          <cell r="P740" t="str">
            <v>Professional Fees</v>
          </cell>
        </row>
        <row r="741">
          <cell r="P741" t="str">
            <v>Professional Fees</v>
          </cell>
        </row>
        <row r="742">
          <cell r="P742" t="str">
            <v>Professional Fees</v>
          </cell>
        </row>
        <row r="743">
          <cell r="P743" t="str">
            <v>Staff Welfare</v>
          </cell>
        </row>
        <row r="744">
          <cell r="P744" t="str">
            <v>Travel Expenses</v>
          </cell>
        </row>
        <row r="745">
          <cell r="P745" t="str">
            <v>Travel Expenses</v>
          </cell>
        </row>
        <row r="746">
          <cell r="P746" t="str">
            <v>Travel Expenses</v>
          </cell>
        </row>
        <row r="747">
          <cell r="P747" t="str">
            <v>Air Travel Charges</v>
          </cell>
        </row>
        <row r="748">
          <cell r="P748" t="str">
            <v>Air Travel Charges</v>
          </cell>
        </row>
        <row r="749">
          <cell r="P749" t="str">
            <v>Air Travel Charges</v>
          </cell>
        </row>
        <row r="750">
          <cell r="P750" t="str">
            <v>Membership &amp; Subscription</v>
          </cell>
        </row>
        <row r="751">
          <cell r="P751" t="str">
            <v>Cab rent charges</v>
          </cell>
        </row>
        <row r="752">
          <cell r="P752" t="str">
            <v>Cab rent charges</v>
          </cell>
        </row>
        <row r="753">
          <cell r="P753" t="str">
            <v>Cab rent charges</v>
          </cell>
        </row>
        <row r="754">
          <cell r="P754" t="str">
            <v>Cab rent charges</v>
          </cell>
        </row>
        <row r="755">
          <cell r="P755" t="str">
            <v>Cab rent charges</v>
          </cell>
        </row>
        <row r="756">
          <cell r="P756" t="str">
            <v>Cab rent charges</v>
          </cell>
        </row>
        <row r="757">
          <cell r="P757" t="str">
            <v>Cab rent charges</v>
          </cell>
        </row>
        <row r="758">
          <cell r="P758" t="str">
            <v>Cab rent charges</v>
          </cell>
        </row>
        <row r="759">
          <cell r="P759" t="str">
            <v>Cab rent charges</v>
          </cell>
        </row>
        <row r="760">
          <cell r="P760" t="str">
            <v>Cab rent charges</v>
          </cell>
        </row>
        <row r="761">
          <cell r="P761" t="str">
            <v>Rent-Office</v>
          </cell>
        </row>
        <row r="762">
          <cell r="P762" t="str">
            <v>Professional Fees</v>
          </cell>
        </row>
        <row r="763">
          <cell r="P763" t="str">
            <v>Professional Fees</v>
          </cell>
        </row>
        <row r="764">
          <cell r="P764" t="str">
            <v>Houskeeping Material Charges</v>
          </cell>
        </row>
        <row r="765">
          <cell r="P765" t="str">
            <v>Houskeeping Material Charges</v>
          </cell>
        </row>
        <row r="766">
          <cell r="P766" t="str">
            <v>Houskeeping Material Charges</v>
          </cell>
        </row>
        <row r="767">
          <cell r="P767" t="str">
            <v>Houskeeping Material Charges</v>
          </cell>
        </row>
        <row r="768">
          <cell r="P768" t="str">
            <v>Houskeeping Material Charges</v>
          </cell>
        </row>
        <row r="769">
          <cell r="P769" t="str">
            <v>Hardware/Software Expenses</v>
          </cell>
        </row>
        <row r="770">
          <cell r="P770" t="str">
            <v>Hardware/Software Expenses</v>
          </cell>
        </row>
        <row r="771">
          <cell r="P771" t="str">
            <v>Membership &amp; Subscription</v>
          </cell>
        </row>
        <row r="772">
          <cell r="P772" t="str">
            <v>Professional Fees</v>
          </cell>
        </row>
        <row r="773">
          <cell r="P773" t="str">
            <v>Professional Fees</v>
          </cell>
        </row>
        <row r="774">
          <cell r="P774" t="str">
            <v>Professional Fees</v>
          </cell>
        </row>
        <row r="775">
          <cell r="P775" t="str">
            <v>Travel Expenses</v>
          </cell>
        </row>
        <row r="776">
          <cell r="P776" t="str">
            <v>Travel Expenses</v>
          </cell>
        </row>
        <row r="777">
          <cell r="P777" t="str">
            <v>Travel Expenses</v>
          </cell>
        </row>
        <row r="778">
          <cell r="P778" t="str">
            <v>Travel Expenses</v>
          </cell>
        </row>
        <row r="779">
          <cell r="P779" t="str">
            <v>Travel Expenses</v>
          </cell>
        </row>
        <row r="780">
          <cell r="P780" t="str">
            <v>Travel Expenses</v>
          </cell>
        </row>
        <row r="781">
          <cell r="P781" t="str">
            <v>Travel Expenses</v>
          </cell>
        </row>
        <row r="782">
          <cell r="P782" t="str">
            <v>Travel Expenses</v>
          </cell>
        </row>
        <row r="783">
          <cell r="P783" t="str">
            <v>Travel Expenses</v>
          </cell>
        </row>
        <row r="784">
          <cell r="P784" t="str">
            <v>Travel Expenses</v>
          </cell>
        </row>
        <row r="785">
          <cell r="P785" t="str">
            <v>Professional Fees IC</v>
          </cell>
        </row>
        <row r="786">
          <cell r="P786" t="str">
            <v>Travel Expenses</v>
          </cell>
        </row>
        <row r="787">
          <cell r="P787" t="str">
            <v>Hotel &amp; Lodging Expenses</v>
          </cell>
        </row>
        <row r="788">
          <cell r="P788" t="str">
            <v>Hotel &amp; Lodging Expenses</v>
          </cell>
        </row>
        <row r="789">
          <cell r="P789" t="str">
            <v>Hotel &amp; Lodging Expenses</v>
          </cell>
        </row>
        <row r="790">
          <cell r="P790" t="str">
            <v>Professional Fees IC</v>
          </cell>
        </row>
        <row r="791">
          <cell r="P791" t="str">
            <v>Hotel &amp; Lodging Expenses</v>
          </cell>
        </row>
        <row r="792">
          <cell r="P792" t="str">
            <v>Hotel &amp; Lodging Expenses</v>
          </cell>
        </row>
        <row r="793">
          <cell r="P793" t="str">
            <v>Hotel &amp; Lodging Expenses</v>
          </cell>
        </row>
        <row r="794">
          <cell r="P794" t="str">
            <v>Professional Fees Technical DC</v>
          </cell>
        </row>
        <row r="795">
          <cell r="P795" t="str">
            <v>Printing &amp; Stationery</v>
          </cell>
        </row>
        <row r="796">
          <cell r="P796" t="str">
            <v>Printing &amp; Stationery</v>
          </cell>
        </row>
        <row r="797">
          <cell r="P797" t="str">
            <v>Printing &amp; Stationery</v>
          </cell>
        </row>
        <row r="798">
          <cell r="P798" t="str">
            <v>Printing &amp; Stationery</v>
          </cell>
        </row>
        <row r="799">
          <cell r="P799" t="str">
            <v>Printing &amp; Stationery</v>
          </cell>
        </row>
        <row r="800">
          <cell r="P800" t="str">
            <v>Bank charges</v>
          </cell>
        </row>
        <row r="801">
          <cell r="P801" t="str">
            <v>Bank charges</v>
          </cell>
        </row>
        <row r="802">
          <cell r="P802" t="str">
            <v>Bank charges</v>
          </cell>
        </row>
        <row r="803">
          <cell r="P803" t="str">
            <v>Bank charges</v>
          </cell>
        </row>
        <row r="804">
          <cell r="P804" t="str">
            <v>Bank charges</v>
          </cell>
        </row>
        <row r="805">
          <cell r="P805" t="str">
            <v>Bank charges</v>
          </cell>
        </row>
        <row r="806">
          <cell r="P806" t="str">
            <v>Bank charges</v>
          </cell>
        </row>
        <row r="807">
          <cell r="P807" t="str">
            <v>Bank charges</v>
          </cell>
        </row>
        <row r="808">
          <cell r="P808" t="str">
            <v>Bank charges</v>
          </cell>
        </row>
        <row r="809">
          <cell r="P809" t="str">
            <v>Bank charges</v>
          </cell>
        </row>
        <row r="810">
          <cell r="P810" t="str">
            <v>Printing &amp; Stationery</v>
          </cell>
        </row>
        <row r="811">
          <cell r="P811" t="str">
            <v>Printing &amp; Stationery</v>
          </cell>
        </row>
        <row r="812">
          <cell r="P812" t="str">
            <v>Printing &amp; Stationery</v>
          </cell>
        </row>
        <row r="813">
          <cell r="P813" t="str">
            <v>Printing &amp; Stationery</v>
          </cell>
        </row>
        <row r="814">
          <cell r="P814" t="str">
            <v>Travel Expenses</v>
          </cell>
        </row>
        <row r="815">
          <cell r="P815" t="str">
            <v>Rent - Equipment</v>
          </cell>
        </row>
        <row r="816">
          <cell r="P816" t="str">
            <v>Rule 42 reversal</v>
          </cell>
        </row>
        <row r="817">
          <cell r="P817" t="str">
            <v>Professional Fees</v>
          </cell>
        </row>
        <row r="818">
          <cell r="P818" t="str">
            <v>Staff Welfare</v>
          </cell>
        </row>
        <row r="819">
          <cell r="P819" t="str">
            <v>Staff Welfare</v>
          </cell>
        </row>
        <row r="820">
          <cell r="P820" t="str">
            <v>Staff Welfare</v>
          </cell>
        </row>
        <row r="821">
          <cell r="P821" t="str">
            <v>Cab rent charges</v>
          </cell>
        </row>
        <row r="822">
          <cell r="P822" t="str">
            <v>Cab rent charges</v>
          </cell>
        </row>
        <row r="823">
          <cell r="P823" t="str">
            <v>Cab rent charges</v>
          </cell>
        </row>
        <row r="824">
          <cell r="P824" t="str">
            <v>Cab rent charges</v>
          </cell>
        </row>
        <row r="825">
          <cell r="P825" t="str">
            <v>Cab rent charges</v>
          </cell>
        </row>
        <row r="826">
          <cell r="P826" t="str">
            <v>Cab rent charges</v>
          </cell>
        </row>
        <row r="827">
          <cell r="P827" t="str">
            <v>Cab rent charges</v>
          </cell>
        </row>
        <row r="828">
          <cell r="P828" t="str">
            <v>Cab rent charges</v>
          </cell>
        </row>
        <row r="829">
          <cell r="P829" t="str">
            <v>Cab rent charges</v>
          </cell>
        </row>
        <row r="830">
          <cell r="P830" t="str">
            <v>Cab rent charges</v>
          </cell>
        </row>
        <row r="831">
          <cell r="P831" t="str">
            <v>Hardware/Software Expenses</v>
          </cell>
        </row>
        <row r="832">
          <cell r="P832" t="str">
            <v>Travel Expenses</v>
          </cell>
        </row>
        <row r="833">
          <cell r="P833" t="str">
            <v>Professional Fees</v>
          </cell>
        </row>
        <row r="834">
          <cell r="P834" t="str">
            <v>Travel Expenses</v>
          </cell>
        </row>
        <row r="835">
          <cell r="P835" t="str">
            <v>Travel Expenses</v>
          </cell>
        </row>
        <row r="836">
          <cell r="P836" t="str">
            <v>Travel Expenses</v>
          </cell>
        </row>
        <row r="837">
          <cell r="P837" t="str">
            <v>Travel Expenses</v>
          </cell>
        </row>
        <row r="838">
          <cell r="P838" t="str">
            <v>Travel Expenses</v>
          </cell>
        </row>
        <row r="839">
          <cell r="P839" t="str">
            <v>Travel Expenses</v>
          </cell>
        </row>
        <row r="840">
          <cell r="P840" t="str">
            <v>Travel Expenses</v>
          </cell>
        </row>
        <row r="841">
          <cell r="P841" t="str">
            <v>Travel Expenses</v>
          </cell>
        </row>
        <row r="842">
          <cell r="P842" t="str">
            <v>ACETIC ACID</v>
          </cell>
        </row>
        <row r="843">
          <cell r="P843" t="str">
            <v>Rent-Office</v>
          </cell>
        </row>
        <row r="844">
          <cell r="P844" t="str">
            <v>Insurance Services</v>
          </cell>
        </row>
        <row r="845">
          <cell r="P845" t="str">
            <v>Insurance Services</v>
          </cell>
        </row>
        <row r="846">
          <cell r="P846" t="str">
            <v>Insurance Services</v>
          </cell>
        </row>
        <row r="847">
          <cell r="P847" t="str">
            <v>Courior Services</v>
          </cell>
        </row>
        <row r="848">
          <cell r="P848" t="str">
            <v>Printing &amp; Stationery</v>
          </cell>
        </row>
        <row r="849">
          <cell r="P849" t="str">
            <v>Printing &amp; Stationery</v>
          </cell>
        </row>
        <row r="850">
          <cell r="P850" t="str">
            <v>Inputs</v>
          </cell>
        </row>
        <row r="851">
          <cell r="P851" t="str">
            <v>Membership &amp; Subscription</v>
          </cell>
        </row>
        <row r="852">
          <cell r="P852" t="str">
            <v>Internet Connectivity charges</v>
          </cell>
        </row>
        <row r="853">
          <cell r="P853" t="str">
            <v>Professional Fees</v>
          </cell>
        </row>
        <row r="854">
          <cell r="P854" t="str">
            <v>Professional Fees</v>
          </cell>
        </row>
        <row r="855">
          <cell r="P855" t="str">
            <v>Professional Fees</v>
          </cell>
        </row>
        <row r="856">
          <cell r="P856" t="str">
            <v>Professional Fees</v>
          </cell>
        </row>
        <row r="857">
          <cell r="P857" t="str">
            <v>Professional Fees</v>
          </cell>
        </row>
        <row r="858">
          <cell r="P858" t="str">
            <v>Professional Fees</v>
          </cell>
        </row>
        <row r="859">
          <cell r="P859" t="str">
            <v>Courior Services</v>
          </cell>
        </row>
        <row r="860">
          <cell r="P860" t="str">
            <v>Professional Fees</v>
          </cell>
        </row>
        <row r="861">
          <cell r="P861" t="str">
            <v>Professional Fees</v>
          </cell>
        </row>
        <row r="862">
          <cell r="P862" t="str">
            <v>Software Services</v>
          </cell>
        </row>
        <row r="863">
          <cell r="P863" t="str">
            <v>Professional Fees</v>
          </cell>
        </row>
        <row r="864">
          <cell r="P864">
            <v>0</v>
          </cell>
        </row>
        <row r="865">
          <cell r="P865" t="str">
            <v>Travel Expenses</v>
          </cell>
        </row>
        <row r="866">
          <cell r="P866" t="str">
            <v>Travel Expenses</v>
          </cell>
        </row>
        <row r="867">
          <cell r="P867" t="str">
            <v>Travel Expenses</v>
          </cell>
        </row>
        <row r="868">
          <cell r="P868" t="str">
            <v>Travel Expenses</v>
          </cell>
        </row>
        <row r="869">
          <cell r="P869" t="str">
            <v>Rent - Equipment</v>
          </cell>
        </row>
        <row r="870">
          <cell r="P870" t="str">
            <v>Professional Fees</v>
          </cell>
        </row>
        <row r="871">
          <cell r="P871" t="str">
            <v>Cab rent charges</v>
          </cell>
        </row>
        <row r="872">
          <cell r="P872" t="str">
            <v>Staff Welfare</v>
          </cell>
        </row>
        <row r="873">
          <cell r="P873" t="str">
            <v>Staff Welfare</v>
          </cell>
        </row>
        <row r="874">
          <cell r="P874" t="str">
            <v>Staff Welfare</v>
          </cell>
        </row>
        <row r="875">
          <cell r="P875" t="str">
            <v>Bank Charges</v>
          </cell>
        </row>
        <row r="876">
          <cell r="P876" t="str">
            <v>Cab rent charges</v>
          </cell>
        </row>
        <row r="877">
          <cell r="P877" t="str">
            <v>Cab rent charges</v>
          </cell>
        </row>
        <row r="878">
          <cell r="P878" t="str">
            <v>Cab rent charges</v>
          </cell>
        </row>
        <row r="879">
          <cell r="P879">
            <v>0</v>
          </cell>
        </row>
        <row r="880">
          <cell r="P880" t="str">
            <v>Travel Expenses</v>
          </cell>
        </row>
        <row r="881">
          <cell r="P881" t="str">
            <v>Cab rent charges</v>
          </cell>
        </row>
        <row r="882">
          <cell r="P882" t="str">
            <v>Cab rent charges</v>
          </cell>
        </row>
        <row r="883">
          <cell r="P883" t="str">
            <v>Professional Fees</v>
          </cell>
        </row>
        <row r="884">
          <cell r="P884" t="str">
            <v>Professional Fees</v>
          </cell>
        </row>
        <row r="885">
          <cell r="P885" t="str">
            <v>Rent - Equipment</v>
          </cell>
        </row>
        <row r="886">
          <cell r="P886" t="str">
            <v>Professional Fees</v>
          </cell>
        </row>
        <row r="887">
          <cell r="P887" t="str">
            <v>Professional Fees</v>
          </cell>
        </row>
        <row r="888">
          <cell r="P888" t="str">
            <v>Professional Fees</v>
          </cell>
        </row>
        <row r="889">
          <cell r="P889" t="str">
            <v>Professional Fees</v>
          </cell>
        </row>
        <row r="890">
          <cell r="P890" t="str">
            <v>Professional Fees</v>
          </cell>
        </row>
        <row r="891">
          <cell r="P891" t="str">
            <v>Professional Fees</v>
          </cell>
        </row>
        <row r="892">
          <cell r="P892" t="str">
            <v>Professional Fees</v>
          </cell>
        </row>
        <row r="893">
          <cell r="P893" t="str">
            <v>Professional Fees</v>
          </cell>
        </row>
        <row r="894">
          <cell r="P894" t="str">
            <v>Professional Fees</v>
          </cell>
        </row>
        <row r="895">
          <cell r="P895" t="str">
            <v>Professional Fees</v>
          </cell>
        </row>
        <row r="896">
          <cell r="P896" t="str">
            <v>Professional Fees</v>
          </cell>
        </row>
        <row r="897">
          <cell r="P897" t="str">
            <v>Professional Fees</v>
          </cell>
        </row>
        <row r="898">
          <cell r="P898" t="str">
            <v>Bank charges</v>
          </cell>
        </row>
        <row r="899">
          <cell r="P899" t="str">
            <v>Bank charges</v>
          </cell>
        </row>
        <row r="900">
          <cell r="P900" t="str">
            <v>Bank charges</v>
          </cell>
        </row>
      </sheetData>
      <sheetData sheetId="14"/>
      <sheetData sheetId="15"/>
      <sheetData sheetId="16"/>
      <sheetData sheetId="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RFD_STMT03"/>
      <sheetName val="Sheet3"/>
      <sheetName val="GST_REFUND_S03MultipleBRC"/>
    </sheetNames>
    <definedNames>
      <definedName name="CreateJson"/>
      <definedName name="ExitFullScreen"/>
      <definedName name="FullScreen"/>
      <definedName name="ValidateJson"/>
    </definedNames>
    <sheetDataSet>
      <sheetData sheetId="0" refreshError="1"/>
      <sheetData sheetId="1" refreshError="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adam" refreshedDate="46093.650270370374" createdVersion="8" refreshedVersion="8" minRefreshableVersion="3" recordCount="38" xr:uid="{20350D49-4935-4D35-B7F3-C949922AFD99}">
  <cacheSource type="worksheet">
    <worksheetSource ref="A5:V43" sheet="SR Oct-25 to Dec-25"/>
  </cacheSource>
  <cacheFields count="24">
    <cacheField name="Month" numFmtId="17">
      <sharedItems containsSemiMixedTypes="0" containsNonDate="0" containsDate="1" containsString="0" minDate="2025-10-01T00:00:00" maxDate="2025-12-02T00:00:00" count="3">
        <d v="2025-10-01T00:00:00"/>
        <d v="2025-11-01T00:00:00"/>
        <d v="2025-12-01T00:00:00"/>
      </sharedItems>
      <fieldGroup par="23"/>
    </cacheField>
    <cacheField name="Invoice No" numFmtId="0">
      <sharedItems containsMixedTypes="1" containsNumber="1" containsInteger="1" minValue="2" maxValue="2"/>
    </cacheField>
    <cacheField name="Invoice Date" numFmtId="166">
      <sharedItems containsDate="1" containsMixedTypes="1" minDate="2025-10-07T00:00:00" maxDate="2026-01-01T00:00:00"/>
    </cacheField>
    <cacheField name="Customer Name " numFmtId="49">
      <sharedItems/>
    </cacheField>
    <cacheField name="Type of Supply" numFmtId="0">
      <sharedItems count="4">
        <s v="B2B"/>
        <s v="Export - Without payment of tax"/>
        <s v="Exempted"/>
        <s v="Credit Note"/>
      </sharedItems>
    </cacheField>
    <cacheField name="Place of Supply" numFmtId="0">
      <sharedItems/>
    </cacheField>
    <cacheField name="Customer GSTIN" numFmtId="0">
      <sharedItems containsNonDate="0" containsString="0" containsBlank="1"/>
    </cacheField>
    <cacheField name="HSN/_x000a_SAC" numFmtId="0">
      <sharedItems containsSemiMixedTypes="0" containsString="0" containsNumber="1" containsInteger="1" minValue="997731" maxValue="998599"/>
    </cacheField>
    <cacheField name="Currency" numFmtId="0">
      <sharedItems containsBlank="1"/>
    </cacheField>
    <cacheField name="Exchange Rate" numFmtId="0">
      <sharedItems containsString="0" containsBlank="1" containsNumber="1" minValue="88.569599999999994" maxValue="89.835400000000007"/>
    </cacheField>
    <cacheField name="Amt in Foreign Currency" numFmtId="0">
      <sharedItems containsString="0" containsBlank="1" containsNumber="1" containsInteger="1" minValue="80000" maxValue="200000"/>
    </cacheField>
    <cacheField name="Taxable Value" numFmtId="0">
      <sharedItems containsSemiMixedTypes="0" containsString="0" containsNumber="1" containsInteger="1" minValue="-816640" maxValue="17869520"/>
    </cacheField>
    <cacheField name="Rate" numFmtId="0">
      <sharedItems containsSemiMixedTypes="0" containsString="0" containsNumber="1" minValue="0" maxValue="18"/>
    </cacheField>
    <cacheField name="IGST" numFmtId="0">
      <sharedItems containsSemiMixedTypes="0" containsString="0" containsNumber="1" containsInteger="1" minValue="0" maxValue="45000"/>
    </cacheField>
    <cacheField name="CGST" numFmtId="0">
      <sharedItems containsSemiMixedTypes="0" containsString="0" containsNumber="1" minValue="-73497.600000000006" maxValue="109915.73999999999"/>
    </cacheField>
    <cacheField name="SGST" numFmtId="0">
      <sharedItems containsSemiMixedTypes="0" containsString="0" containsNumber="1" minValue="-73497.600000000006" maxValue="109915.73999999999"/>
    </cacheField>
    <cacheField name="Invoice Value" numFmtId="0">
      <sharedItems containsSemiMixedTypes="0" containsString="0" containsNumber="1" minValue="-963635" maxValue="17869520"/>
    </cacheField>
    <cacheField name="Remark-1" numFmtId="0">
      <sharedItems/>
    </cacheField>
    <cacheField name="Type of Supply2" numFmtId="0">
      <sharedItems containsBlank="1" count="10">
        <s v="1. Domestic Sales"/>
        <s v="3. Export - Without payment of tax"/>
        <s v="2. Exempt Sales"/>
        <s v="4. B2B Credit Note"/>
        <s v="Domestic Sales" u="1"/>
        <s v="Export - Without payment of tax" u="1"/>
        <s v="Exempt Sales" u="1"/>
        <s v="B2B Credit Note" u="1"/>
        <s v="Considered in AT" u="1"/>
        <m u="1"/>
      </sharedItems>
    </cacheField>
    <cacheField name="Adjusted Turnover (AT)" numFmtId="0">
      <sharedItems/>
    </cacheField>
    <cacheField name="Zero Rated Turnover (ZRT)" numFmtId="0">
      <sharedItems/>
    </cacheField>
    <cacheField name="Client Remarks" numFmtId="0">
      <sharedItems containsNonDate="0" containsString="0" containsBlank="1"/>
    </cacheField>
    <cacheField name="Days (Month)" numFmtId="0" databaseField="0">
      <fieldGroup base="0">
        <rangePr groupBy="days" startDate="2025-10-01T00:00:00" endDate="2025-12-02T00:00:00"/>
        <groupItems count="368">
          <s v="&lt;01-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Month)" numFmtId="0" databaseField="0">
      <fieldGroup base="0">
        <rangePr groupBy="months" startDate="2025-10-01T00:00:00" endDate="2025-12-02T00:00:00"/>
        <groupItems count="14">
          <s v="&lt;01-10-2025"/>
          <s v="Jan"/>
          <s v="Feb"/>
          <s v="Mar"/>
          <s v="Apr"/>
          <s v="May"/>
          <s v="Jun"/>
          <s v="Jul"/>
          <s v="Aug"/>
          <s v="Sep"/>
          <s v="Oct"/>
          <s v="Nov"/>
          <s v="Dec"/>
          <s v="&gt;02-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adam" refreshedDate="46093.687964930556" createdVersion="8" refreshedVersion="8" minRefreshableVersion="3" recordCount="12" xr:uid="{D3B56A18-BA08-4555-8278-EEF7EED66D1B}">
  <cacheSource type="worksheet">
    <worksheetSource ref="A5:U17" sheet="Export sales"/>
  </cacheSource>
  <cacheFields count="21">
    <cacheField name="Month" numFmtId="17">
      <sharedItems containsSemiMixedTypes="0" containsNonDate="0" containsDate="1" containsString="0" minDate="2025-10-01T00:00:00" maxDate="2025-12-02T00:00:00"/>
    </cacheField>
    <cacheField name="Invoice No" numFmtId="0">
      <sharedItems/>
    </cacheField>
    <cacheField name="Invoice Date" numFmtId="166">
      <sharedItems containsSemiMixedTypes="0" containsNonDate="0" containsDate="1" containsString="0" minDate="2025-10-31T00:00:00" maxDate="2026-01-01T00:00:00"/>
    </cacheField>
    <cacheField name="Customer Name " numFmtId="49">
      <sharedItems count="1">
        <s v="SS USA Inc"/>
      </sharedItems>
    </cacheField>
    <cacheField name="Type of Supply" numFmtId="0">
      <sharedItems/>
    </cacheField>
    <cacheField name="Place of Supply" numFmtId="0">
      <sharedItems/>
    </cacheField>
    <cacheField name="Customer GSTIN" numFmtId="0">
      <sharedItems containsNonDate="0" containsString="0" containsBlank="1"/>
    </cacheField>
    <cacheField name="HSN/_x000a_SAC" numFmtId="0">
      <sharedItems containsSemiMixedTypes="0" containsString="0" containsNumber="1" containsInteger="1" minValue="998313" maxValue="998313"/>
    </cacheField>
    <cacheField name="Currency" numFmtId="0">
      <sharedItems/>
    </cacheField>
    <cacheField name="Exchange Rate" numFmtId="0">
      <sharedItems containsSemiMixedTypes="0" containsString="0" containsNumber="1" minValue="88.569599999999994" maxValue="89.835400000000007"/>
    </cacheField>
    <cacheField name="Amt in Foreign Currency" numFmtId="0">
      <sharedItems containsSemiMixedTypes="0" containsString="0" containsNumber="1" containsInteger="1" minValue="80000" maxValue="200000"/>
    </cacheField>
    <cacheField name="Taxable Value" numFmtId="0">
      <sharedItems containsSemiMixedTypes="0" containsString="0" containsNumber="1" containsInteger="1" minValue="7092200" maxValue="17869520"/>
    </cacheField>
    <cacheField name="Rate" numFmtId="0">
      <sharedItems containsSemiMixedTypes="0" containsString="0" containsNumber="1" containsInteger="1" minValue="0" maxValue="0"/>
    </cacheField>
    <cacheField name="IGST" numFmtId="0">
      <sharedItems containsSemiMixedTypes="0" containsString="0" containsNumber="1" containsInteger="1" minValue="0" maxValue="0"/>
    </cacheField>
    <cacheField name="CGST" numFmtId="0">
      <sharedItems containsSemiMixedTypes="0" containsString="0" containsNumber="1" containsInteger="1" minValue="0" maxValue="0"/>
    </cacheField>
    <cacheField name="SGST" numFmtId="0">
      <sharedItems containsSemiMixedTypes="0" containsString="0" containsNumber="1" containsInteger="1" minValue="0" maxValue="0"/>
    </cacheField>
    <cacheField name="Invoice Value" numFmtId="0">
      <sharedItems containsSemiMixedTypes="0" containsString="0" containsNumber="1" containsInteger="1" minValue="7092200" maxValue="17869520"/>
    </cacheField>
    <cacheField name="Remark-1" numFmtId="0">
      <sharedItems count="1">
        <s v="Export - Without payment of tax"/>
      </sharedItems>
    </cacheField>
    <cacheField name="Type of Supply2" numFmtId="0">
      <sharedItems/>
    </cacheField>
    <cacheField name="Zero Rated Turnover (ZRT)" numFmtId="0">
      <sharedItems/>
    </cacheField>
    <cacheField name="Client Remark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adam" refreshedDate="46108.486768287039" createdVersion="8" refreshedVersion="8" minRefreshableVersion="3" recordCount="12" xr:uid="{E7C2085E-EAEB-4649-9E34-4B3DB4D1DAB6}">
  <cacheSource type="worksheet">
    <worksheetSource ref="A5:W17" sheet="Export sales"/>
  </cacheSource>
  <cacheFields count="23">
    <cacheField name="Month" numFmtId="17">
      <sharedItems containsSemiMixedTypes="0" containsNonDate="0" containsDate="1" containsString="0" minDate="2025-10-01T00:00:00" maxDate="2025-12-02T00:00:00"/>
    </cacheField>
    <cacheField name="Invoice No" numFmtId="0">
      <sharedItems/>
    </cacheField>
    <cacheField name="Invoice Date" numFmtId="166">
      <sharedItems containsSemiMixedTypes="0" containsNonDate="0" containsDate="1" containsString="0" minDate="2025-10-31T00:00:00" maxDate="2026-01-01T00:00:00"/>
    </cacheField>
    <cacheField name="Customer Name " numFmtId="49">
      <sharedItems/>
    </cacheField>
    <cacheField name="Type of Supply" numFmtId="0">
      <sharedItems/>
    </cacheField>
    <cacheField name="Place of Supply" numFmtId="0">
      <sharedItems/>
    </cacheField>
    <cacheField name="Customer GSTIN" numFmtId="0">
      <sharedItems containsNonDate="0" containsString="0" containsBlank="1"/>
    </cacheField>
    <cacheField name="HSN/_x000a_SAC" numFmtId="0">
      <sharedItems containsSemiMixedTypes="0" containsString="0" containsNumber="1" containsInteger="1" minValue="998313" maxValue="998313"/>
    </cacheField>
    <cacheField name="Currency" numFmtId="0">
      <sharedItems/>
    </cacheField>
    <cacheField name="Exchange Rate" numFmtId="0">
      <sharedItems containsSemiMixedTypes="0" containsString="0" containsNumber="1" minValue="88.569599999999994" maxValue="89.835400000000007"/>
    </cacheField>
    <cacheField name="Amt in Foreign Currency" numFmtId="0">
      <sharedItems containsSemiMixedTypes="0" containsString="0" containsNumber="1" containsInteger="1" minValue="80000" maxValue="200000"/>
    </cacheField>
    <cacheField name="Taxable Value" numFmtId="0">
      <sharedItems containsSemiMixedTypes="0" containsString="0" containsNumber="1" containsInteger="1" minValue="7092200" maxValue="17869520"/>
    </cacheField>
    <cacheField name="Rate" numFmtId="0">
      <sharedItems containsSemiMixedTypes="0" containsString="0" containsNumber="1" containsInteger="1" minValue="0" maxValue="0"/>
    </cacheField>
    <cacheField name="IGST" numFmtId="0">
      <sharedItems containsSemiMixedTypes="0" containsString="0" containsNumber="1" containsInteger="1" minValue="0" maxValue="0"/>
    </cacheField>
    <cacheField name="CGST" numFmtId="0">
      <sharedItems containsSemiMixedTypes="0" containsString="0" containsNumber="1" containsInteger="1" minValue="0" maxValue="0"/>
    </cacheField>
    <cacheField name="SGST" numFmtId="0">
      <sharedItems containsSemiMixedTypes="0" containsString="0" containsNumber="1" containsInteger="1" minValue="0" maxValue="0"/>
    </cacheField>
    <cacheField name="Invoice Value" numFmtId="0">
      <sharedItems containsSemiMixedTypes="0" containsString="0" containsNumber="1" containsInteger="1" minValue="7092200" maxValue="17869520"/>
    </cacheField>
    <cacheField name="Remark-1" numFmtId="0">
      <sharedItems/>
    </cacheField>
    <cacheField name="Type of Supply2" numFmtId="0">
      <sharedItems/>
    </cacheField>
    <cacheField name="Adjusted Turnover (AT)" numFmtId="0">
      <sharedItems/>
    </cacheField>
    <cacheField name="Zero Rated Turnover (ZRT)" numFmtId="0">
      <sharedItems count="1">
        <s v="Not Considered in ZRT"/>
      </sharedItems>
    </cacheField>
    <cacheField name="Client Remarks" numFmtId="0">
      <sharedItems containsNonDate="0" containsString="0" containsBlank="1"/>
    </cacheField>
    <cacheField name="Client Remarks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adam" refreshedDate="46142.454704976852" createdVersion="8" refreshedVersion="8" minRefreshableVersion="3" recordCount="895" xr:uid="{972DD76E-F2FF-449A-987D-A76131470869}">
  <cacheSource type="worksheet">
    <worksheetSource ref="A5:W900" sheet="PR Conso (Oct 25-dec 2025)"/>
  </cacheSource>
  <cacheFields count="25">
    <cacheField name="Month" numFmtId="17">
      <sharedItems containsSemiMixedTypes="0" containsNonDate="0" containsDate="1" containsString="0" minDate="2025-10-01T00:00:00" maxDate="2025-12-02T00:00:00" count="3">
        <d v="2025-10-01T00:00:00"/>
        <d v="2025-11-01T00:00:00"/>
        <d v="2025-12-01T00:00:00"/>
      </sharedItems>
      <fieldGroup par="24"/>
    </cacheField>
    <cacheField name="GSTIN of supplier" numFmtId="0">
      <sharedItems/>
    </cacheField>
    <cacheField name="Trade/Legal name" numFmtId="0">
      <sharedItems/>
    </cacheField>
    <cacheField name="Invoice number" numFmtId="0">
      <sharedItems containsBlank="1" containsMixedTypes="1" containsNumber="1" containsInteger="1" minValue="26" maxValue="135251217099409"/>
    </cacheField>
    <cacheField name="Invoice Date" numFmtId="0">
      <sharedItems containsDate="1" containsBlank="1" containsMixedTypes="1" minDate="2025-09-26T00:00:00" maxDate="2026-01-01T00:00:00"/>
    </cacheField>
    <cacheField name="Rate(%)" numFmtId="9">
      <sharedItems containsMixedTypes="1" containsNumber="1" minValue="0" maxValue="0.18656716417910446"/>
    </cacheField>
    <cacheField name="Invoice Value(₹)" numFmtId="0">
      <sharedItems containsString="0" containsBlank="1" containsNumber="1" minValue="-484861.21826632938" maxValue="4003488.66"/>
    </cacheField>
    <cacheField name="Taxable Value (₹)" numFmtId="0">
      <sharedItems containsString="0" containsBlank="1" containsNumber="1" minValue="-68192.990000000005" maxValue="3392787"/>
    </cacheField>
    <cacheField name="Integrated Tax(₹)" numFmtId="0">
      <sharedItems containsSemiMixedTypes="0" containsString="0" containsNumber="1" minValue="-114863.256765931" maxValue="610701.66"/>
    </cacheField>
    <cacheField name="Central Tax(₹)" numFmtId="0">
      <sharedItems containsSemiMixedTypes="0" containsString="0" containsNumber="1" minValue="-259658.37" maxValue="259658.37"/>
    </cacheField>
    <cacheField name="State/UT Tax(₹)" numFmtId="0">
      <sharedItems containsSemiMixedTypes="0" containsString="0" containsNumber="1" minValue="-259658.37" maxValue="259658.37"/>
    </cacheField>
    <cacheField name="Total Tax" numFmtId="0">
      <sharedItems containsSemiMixedTypes="0" containsString="0" containsNumber="1" minValue="-519316.74" maxValue="610701.66" count="587">
        <n v="150"/>
        <n v="13519"/>
        <n v="728"/>
        <n v="1788"/>
        <n v="1730"/>
        <n v="33"/>
        <n v="2792"/>
        <n v="1764"/>
        <n v="1440"/>
        <n v="720"/>
        <n v="3600"/>
        <n v="18"/>
        <n v="63"/>
        <n v="270"/>
        <n v="202.88"/>
        <n v="804.24"/>
        <n v="141.84"/>
        <n v="2502"/>
        <n v="1260"/>
        <n v="1368"/>
        <n v="519316.74"/>
        <n v="1110.24"/>
        <n v="316.8"/>
        <n v="62.82"/>
        <n v="45000"/>
        <n v="5023"/>
        <n v="144"/>
        <n v="191.16"/>
        <n v="198"/>
        <n v="113.4"/>
        <n v="37.799999999999997"/>
        <n v="126"/>
        <n v="18.899999999999999"/>
        <n v="120"/>
        <n v="0.08"/>
        <n v="17693.099999999999"/>
        <n v="54.92"/>
        <n v="13500"/>
        <n v="68.400000000000006"/>
        <n v="290.92"/>
        <n v="94.02"/>
        <n v="489"/>
        <n v="234.56"/>
        <n v="120.78"/>
        <n v="247"/>
        <n v="249.26"/>
        <n v="521.86"/>
        <n v="65.02"/>
        <n v="2053.7199999999998"/>
        <n v="2725.36"/>
        <n v="2547.88"/>
        <n v="2704.42"/>
        <n v="2564.92"/>
        <n v="90"/>
        <n v="360"/>
        <n v="87.76"/>
        <n v="42033.599999999999"/>
        <n v="11491.2"/>
        <n v="359.8"/>
        <n v="248.5"/>
        <n v="242.96"/>
        <n v="20"/>
        <n v="45"/>
        <n v="53.86"/>
        <n v="294416"/>
        <n v="159480"/>
        <n v="127287.52"/>
        <n v="78"/>
        <n v="81"/>
        <n v="131.28"/>
        <n v="160.56"/>
        <n v="199"/>
        <n v="287.52"/>
        <n v="290.52"/>
        <n v="331.66"/>
        <n v="351"/>
        <n v="540"/>
        <n v="666.12"/>
        <n v="93187.58"/>
        <n v="72171.899999999994"/>
        <n v="63133.919999999998"/>
        <n v="60024.959999999999"/>
        <n v="801.54"/>
        <n v="988.2"/>
        <n v="43868.28"/>
        <n v="41366.21"/>
        <n v="27726.86"/>
        <n v="1116"/>
        <n v="1119.96"/>
        <n v="1350"/>
        <n v="17109.61"/>
        <n v="12285.76"/>
        <n v="12271.6"/>
        <n v="10982.88"/>
        <n v="8835.34"/>
        <n v="1530"/>
        <n v="1557.18"/>
        <n v="1566"/>
        <n v="1907.28"/>
        <n v="1933.2"/>
        <n v="2052"/>
        <n v="2326.52"/>
        <n v="2935.72"/>
        <n v="2937.26"/>
        <n v="3813.48"/>
        <n v="3859.42"/>
        <n v="4752"/>
        <n v="4776"/>
        <n v="4776.3500000000004"/>
        <n v="5022"/>
        <n v="5050"/>
        <n v="5949.76"/>
        <n v="7270.38"/>
        <n v="110.88"/>
        <n v="-7968.08"/>
        <n v="152.76"/>
        <n v="100"/>
        <n v="72"/>
        <n v="2520"/>
        <n v="2395"/>
        <n v="94.5"/>
        <n v="75.599999999999994"/>
        <n v="450"/>
        <n v="2246.14"/>
        <n v="1860.26"/>
        <n v="2670.3"/>
        <n v="2873.88"/>
        <n v="1796.68"/>
        <n v="2477.16"/>
        <n v="1852.16"/>
        <n v="15660"/>
        <n v="54000"/>
        <n v="610701.66"/>
        <n v="1296"/>
        <n v="180"/>
        <n v="692.87"/>
        <n v="630"/>
        <n v="15498"/>
        <n v="979.5"/>
        <n v="84.88"/>
        <n v="-110.88"/>
        <n v="-152.76"/>
        <n v="-100"/>
        <n v="-412255.60560993105"/>
        <n v="-1764"/>
        <n v="-1440"/>
        <n v="-720"/>
        <n v="-3600"/>
        <n v="-18"/>
        <n v="-63"/>
        <n v="-270"/>
        <n v="-202.88"/>
        <n v="-804.24"/>
        <n v="-141.84"/>
        <n v="-2502"/>
        <n v="-1260"/>
        <n v="-1368"/>
        <n v="-519316.74"/>
        <n v="-1110.24"/>
        <n v="-316.8"/>
        <n v="-62.82"/>
        <n v="-45000"/>
        <n v="-5023"/>
        <n v="-144"/>
        <n v="-191.16"/>
        <n v="-198"/>
        <n v="-113.4"/>
        <n v="-37.799999999999997"/>
        <n v="-126"/>
        <n v="-18.899999999999999"/>
        <n v="-120"/>
        <n v="-0.08"/>
        <n v="-17693.099999999999"/>
        <n v="-54.92"/>
        <n v="-13500"/>
        <n v="-68.400000000000006"/>
        <n v="-290.92"/>
        <n v="-94.02"/>
        <n v="-489"/>
        <n v="-234.56"/>
        <n v="-120.78"/>
        <n v="-247"/>
        <n v="-249.26"/>
        <n v="-521.86"/>
        <n v="-65.02"/>
        <n v="-2053.7199999999998"/>
        <n v="-2725.36"/>
        <n v="-2547.88"/>
        <n v="-2704.42"/>
        <n v="-2564.92"/>
        <n v="-90"/>
        <n v="-360"/>
        <n v="-87.76"/>
        <n v="-42033.599999999999"/>
        <n v="-11491.2"/>
        <n v="-359.8"/>
        <n v="-248.5"/>
        <n v="-242.96"/>
        <n v="119"/>
        <n v="25959"/>
        <n v="323"/>
        <n v="151"/>
        <n v="13992"/>
        <n v="3466"/>
        <n v="3766"/>
        <n v="2789"/>
        <n v="29748"/>
        <n v="844"/>
        <n v="2610"/>
        <n v="17492"/>
        <n v="44846.66"/>
        <n v="2030.4"/>
        <n v="2723.2"/>
        <n v="2563.7199999999998"/>
        <n v="1816.2"/>
        <n v="2402.62"/>
        <n v="2721.26"/>
        <n v="2086.14"/>
        <n v="2527.54"/>
        <n v="437.86"/>
        <n v="42483.88"/>
        <n v="263966.15999999997"/>
        <n v="889.62"/>
        <n v="854.46"/>
        <n v="285.58"/>
        <n v="900"/>
        <n v="105.92"/>
        <n v="4688.37"/>
        <n v="149.82"/>
        <n v="575"/>
        <n v="20.52"/>
        <n v="37497.599999999999"/>
        <n v="2196"/>
        <n v="2700"/>
        <n v="13644"/>
        <n v="503.6"/>
        <n v="326.7"/>
        <n v="226.2"/>
        <n v="16290"/>
        <n v="228.3"/>
        <n v="392.4"/>
        <n v="210.24"/>
        <n v="213.7"/>
        <n v="236.66"/>
        <n v="5248"/>
        <n v="549.79999999999995"/>
        <n v="8.2799999999999994"/>
        <n v="393"/>
        <n v="279"/>
        <n v="31.5"/>
        <n v="115.2"/>
        <n v="3164.4"/>
        <n v="76.5"/>
        <n v="297"/>
        <n v="261"/>
        <n v="33.299999999999997"/>
        <n v="2501.1"/>
        <n v="2160"/>
        <n v="1908"/>
        <n v="1710"/>
        <n v="5400"/>
        <n v="3426.19"/>
        <n v="3877.2"/>
        <n v="438.97"/>
        <n v="145.32"/>
        <n v="268.8"/>
        <n v="236.26"/>
        <n v="137.69999999999999"/>
        <n v="414"/>
        <n v="143.76"/>
        <n v="83548.98"/>
        <n v="2195.64"/>
        <n v="230.94"/>
        <n v="127.62"/>
        <n v="1285.74"/>
        <n v="5949.06"/>
        <n v="1378.8"/>
        <n v="3960"/>
        <n v="2430"/>
        <n v="3240"/>
        <n v="444.67"/>
        <n v="21600"/>
        <n v="1150.08"/>
        <n v="271"/>
        <n v="1836"/>
        <n v="13770"/>
        <n v="11016"/>
        <n v="5508"/>
        <n v="1101.5999999999999"/>
        <n v="263"/>
        <n v="285"/>
        <n v="7200"/>
        <n v="383"/>
        <n v="476"/>
        <n v="1500.88"/>
        <n v="21213.759999999998"/>
        <n v="53590.400000000001"/>
        <n v="2881.82"/>
        <n v="240.42"/>
        <n v="188.1"/>
        <n v="3731.82"/>
        <n v="88"/>
        <n v="3610.42"/>
        <n v="8757.14"/>
        <n v="698"/>
        <n v="621"/>
        <n v="2150.66"/>
        <n v="374.22"/>
        <n v="9900"/>
        <n v="259.17"/>
        <n v="3060"/>
        <n v="1699.04"/>
        <n v="50.58"/>
        <n v="5.22"/>
        <n v="74287.62"/>
        <n v="216"/>
        <n v="576"/>
        <n v="365.4"/>
        <n v="96"/>
        <n v="136"/>
        <n v="4410"/>
        <n v="3000"/>
        <n v="2340"/>
        <n v="38288.239999999998"/>
        <n v="250"/>
        <n v="612"/>
        <n v="357.84"/>
        <n v="266.39999999999998"/>
        <n v="39123"/>
        <n v="138756.24"/>
        <n v="210.98"/>
        <n v="59.82"/>
        <n v="226.8"/>
        <n v="143.38"/>
        <n v="166.84"/>
        <n v="267.24"/>
        <n v="867.22"/>
        <n v="2684.72"/>
        <n v="15300"/>
        <n v="-152337.56770676162"/>
        <n v="-38288.239999999998"/>
        <n v="-250"/>
        <n v="-17492"/>
        <n v="-44846.66"/>
        <n v="-2030.4"/>
        <n v="-2723.2"/>
        <n v="-2563.7199999999998"/>
        <n v="-1816.2"/>
        <n v="-2402.62"/>
        <n v="-2721.26"/>
        <n v="-2086.14"/>
        <n v="-2527.54"/>
        <n v="-437.86"/>
        <n v="-42483.88"/>
        <n v="-263966.15999999997"/>
        <n v="-889.62"/>
        <n v="-854.46"/>
        <n v="-285.58"/>
        <n v="-900"/>
        <n v="-105.92"/>
        <n v="-4688.37"/>
        <n v="-149.82"/>
        <n v="-575"/>
        <n v="-20.52"/>
        <n v="-37497.599999999999"/>
        <n v="-2196"/>
        <n v="-2700"/>
        <n v="-13644"/>
        <n v="-503.6"/>
        <n v="-326.7"/>
        <n v="-226.2"/>
        <n v="-16290"/>
        <n v="-180"/>
        <n v="-228.3"/>
        <n v="-392.4"/>
        <n v="-210.24"/>
        <n v="-213.7"/>
        <n v="-236.66"/>
        <n v="-5248"/>
        <n v="-549.79999999999995"/>
        <n v="-8.2799999999999994"/>
        <n v="-393"/>
        <n v="-279"/>
        <n v="-31.5"/>
        <n v="-115.2"/>
        <n v="-3164.4"/>
        <n v="-76.5"/>
        <n v="-297"/>
        <n v="-261"/>
        <n v="-33.299999999999997"/>
        <n v="-2501.1"/>
        <n v="-2160"/>
        <n v="-1908"/>
        <n v="-1710"/>
        <n v="-5400"/>
        <n v="784"/>
        <n v="3378"/>
        <n v="243"/>
        <n v="2831"/>
        <n v="742"/>
        <n v="268"/>
        <n v="15930"/>
        <n v="3362"/>
        <n v="15"/>
        <n v="738"/>
        <n v="1039"/>
        <n v="113.24"/>
        <n v="1944"/>
        <n v="355592.7"/>
        <n v="933.02"/>
        <n v="5259.6"/>
        <n v="22570.66"/>
        <n v="106416"/>
        <n v="4284"/>
        <n v="306000"/>
        <n v="49500"/>
        <n v="1043.8"/>
        <n v="4741.16"/>
        <n v="60.05"/>
        <n v="23865"/>
        <n v="15138"/>
        <n v="35683.199999999997"/>
        <n v="1831.86"/>
        <n v="472.5"/>
        <n v="38.5"/>
        <n v="174.5"/>
        <n v="839.52"/>
        <n v="1919.52"/>
        <n v="158.65"/>
        <n v="825.84"/>
        <n v="1225.08"/>
        <n v="2205.9"/>
        <n v="42750"/>
        <n v="17944.2"/>
        <n v="90000"/>
        <n v="11475"/>
        <n v="13950"/>
        <n v="36000"/>
        <n v="3239.44"/>
        <n v="3247"/>
        <n v="3241.6"/>
        <n v="472"/>
        <n v="58500"/>
        <n v="121.88"/>
        <n v="5155.5200000000004"/>
        <n v="1603.86"/>
        <n v="23534.1"/>
        <n v="247578.12"/>
        <n v="10876.68"/>
        <n v="85.14"/>
        <n v="65.7"/>
        <n v="88.17"/>
        <n v="38862"/>
        <n v="44401.86"/>
        <n v="24"/>
        <n v="484"/>
        <n v="1011.94"/>
        <n v="91.38"/>
        <n v="12663"/>
        <n v="358.17"/>
        <n v="4271.04"/>
        <n v="2016"/>
        <n v="47608.29"/>
        <n v="15473.08"/>
        <n v="3020.79"/>
        <n v="17"/>
        <n v="306.38"/>
        <n v="34"/>
        <n v="612.76"/>
        <n v="121.42"/>
        <n v="2958.9"/>
        <n v="8963.98"/>
        <n v="568.76"/>
        <n v="115.02"/>
        <n v="487.74"/>
        <n v="114.87"/>
        <n v="270000"/>
        <n v="116"/>
        <n v="2023.88"/>
        <n v="32625"/>
        <n v="14580"/>
        <n v="11202.54"/>
        <n v="5948.32"/>
        <n v="188.55"/>
        <n v="15976"/>
        <n v="4955.62"/>
        <n v="213.26"/>
        <n v="72952.02"/>
        <n v="54"/>
        <n v="1659.6"/>
        <n v="184.68"/>
        <n v="27.38"/>
        <n v="202.67"/>
        <n v="294.5"/>
        <n v="161.96"/>
        <n v="70.94"/>
        <n v="107.46"/>
        <n v="280.25"/>
        <n v="183"/>
        <n v="381.2"/>
        <n v="274.27"/>
        <n v="252734.4"/>
        <n v="100.75"/>
        <n v="-24"/>
        <n v="-476"/>
        <n v="-383"/>
        <n v="-698"/>
        <n v="-621"/>
        <n v="-12274.74"/>
        <n v="341.70000000000005"/>
        <n v="226.20000000000002"/>
        <n v="392.40000000000003"/>
        <n v="213.70000000000002"/>
        <n v="236.70000000000002"/>
        <n v="549.80000000000007"/>
        <n v="393.3"/>
        <n v="437.94"/>
        <n v="0"/>
        <n v="2526.12"/>
        <n v="1.7999999999999998"/>
        <n v="149.76"/>
        <n v="44846.64"/>
        <n v="1778.22"/>
        <n v="777.78"/>
        <n v="4688.46"/>
        <n v="76.679999999999993"/>
        <n v="19.079999999999998"/>
        <n v="115.38"/>
        <n v="261.18"/>
        <n v="2030.3999999999999"/>
        <n v="2723.22"/>
        <n v="2563.7399999999998"/>
        <n v="2402.64"/>
        <n v="2721.24"/>
        <n v="2086.1999999999998"/>
        <n v="297.18"/>
        <n v="33.119999999999997"/>
        <n v="17491.32"/>
        <n v="-484861.21826632938"/>
        <n v="-107.46"/>
        <n v="-280.25"/>
        <n v="-183"/>
        <n v="-100.75"/>
        <n v="-341.70000000000005"/>
        <n v="-226.20000000000002"/>
        <n v="-392.40000000000003"/>
        <n v="-213.70000000000002"/>
        <n v="-236.70000000000002"/>
        <n v="-549.80000000000007"/>
        <n v="-393.3"/>
        <n v="-113.24"/>
        <n v="-1944"/>
        <n v="-355592.7"/>
        <n v="-1296"/>
        <n v="-933.02"/>
        <n v="-5259.6"/>
        <n v="-22570.66"/>
        <n v="-75.599999999999994"/>
        <n v="-106416"/>
        <n v="-4284"/>
        <n v="-306000"/>
        <n v="-49500"/>
        <n v="-1043.8"/>
        <n v="-4741.16"/>
        <n v="-60.05"/>
        <n v="-23865"/>
        <n v="-15138"/>
        <n v="-35683.199999999997"/>
        <n v="-1831.86"/>
        <n v="-472.5"/>
        <n v="-38.5"/>
        <n v="-174.5"/>
        <n v="-839.52"/>
        <n v="-1919.52"/>
        <n v="-158.65"/>
        <n v="-825.84"/>
        <n v="-1225.08"/>
        <n v="-2205.9"/>
        <n v="-42750"/>
        <n v="-17944.2"/>
        <n v="-90000"/>
        <n v="-11475"/>
        <n v="-13950"/>
        <n v="-36000"/>
        <n v="-3239.44"/>
        <n v="-3247"/>
        <n v="-3241.6"/>
      </sharedItems>
    </cacheField>
    <cacheField name="GSTN and invoice number" numFmtId="0">
      <sharedItems/>
    </cacheField>
    <cacheField name="HSN Code" numFmtId="0">
      <sharedItems containsSemiMixedTypes="0" containsString="0" containsNumber="1" containsInteger="1" minValue="0" maxValue="85177910"/>
    </cacheField>
    <cacheField name="Description of service" numFmtId="0">
      <sharedItems containsMixedTypes="1" containsNumber="1" containsInteger="1" minValue="0" maxValue="0"/>
    </cacheField>
    <cacheField name="Nature of Purchase" numFmtId="0">
      <sharedItems containsBlank="1"/>
    </cacheField>
    <cacheField name="Serial No. in GSTR-2B" numFmtId="164">
      <sharedItems containsMixedTypes="1" containsNumber="1" containsInteger="1" minValue="0" maxValue="3250"/>
    </cacheField>
    <cacheField name="ITC Taken in the month of / GSTR-2B month" numFmtId="14">
      <sharedItems containsSemiMixedTypes="0" containsNonDate="0" containsDate="1" containsString="0" minDate="2025-10-01T00:00:00" maxDate="2025-12-02T00:00:00"/>
    </cacheField>
    <cacheField name="GSTR-3B month" numFmtId="14">
      <sharedItems containsSemiMixedTypes="0" containsNonDate="0" containsDate="1" containsString="0" minDate="2025-10-01T00:00:00" maxDate="2025-12-02T00:00:00"/>
    </cacheField>
    <cacheField name="Eligibility" numFmtId="0">
      <sharedItems/>
    </cacheField>
    <cacheField name="Major Remarks" numFmtId="0">
      <sharedItems containsBlank="1" count="5">
        <s v="IMPS"/>
        <s v="Matched with 2B"/>
        <s v="Rule 42 Reversal"/>
        <s v="RCM"/>
        <m u="1"/>
      </sharedItems>
    </cacheField>
    <cacheField name="Major Remarks-2" numFmtId="0">
      <sharedItems containsNonDate="0" containsString="0" containsBlank="1"/>
    </cacheField>
    <cacheField name="GSTR 3B remarks" numFmtId="0">
      <sharedItems count="7">
        <s v="IMPS"/>
        <s v="All other ITC"/>
        <s v="Ineligible u/s 17 (5)"/>
        <s v="Other Reversal "/>
        <s v="RCM "/>
        <s v="All other ITC " u="1"/>
        <s v="Rule 42" u="1"/>
      </sharedItems>
    </cacheField>
    <cacheField name="Days (Month)" numFmtId="0" databaseField="0">
      <fieldGroup base="0">
        <rangePr groupBy="days" startDate="2025-10-01T00:00:00" endDate="2025-12-02T00:00:00"/>
        <groupItems count="368">
          <s v="&lt;01-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Month)" numFmtId="0" databaseField="0">
      <fieldGroup base="0">
        <rangePr groupBy="months" startDate="2025-10-01T00:00:00" endDate="2025-12-02T00:00:00"/>
        <groupItems count="14">
          <s v="&lt;01-10-2025"/>
          <s v="Jan"/>
          <s v="Feb"/>
          <s v="Mar"/>
          <s v="Apr"/>
          <s v="May"/>
          <s v="Jun"/>
          <s v="Jul"/>
          <s v="Aug"/>
          <s v="Sep"/>
          <s v="Oct"/>
          <s v="Nov"/>
          <s v="Dec"/>
          <s v="&gt;02-12-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Kadam" refreshedDate="46142.642175810186" createdVersion="8" refreshedVersion="8" minRefreshableVersion="3" recordCount="27" xr:uid="{6B4D6A69-7524-4B35-BB32-46196988A814}">
  <cacheSource type="worksheet">
    <worksheetSource ref="A5:T32" sheet="Exp invoics Apr to Sep 25"/>
  </cacheSource>
  <cacheFields count="20">
    <cacheField name="Month" numFmtId="17">
      <sharedItems containsSemiMixedTypes="0" containsNonDate="0" containsDate="1" containsString="0" minDate="2025-04-01T00:00:00" maxDate="2025-09-02T00:00:00"/>
    </cacheField>
    <cacheField name="Invoice No" numFmtId="49">
      <sharedItems/>
    </cacheField>
    <cacheField name="Invoice Date" numFmtId="14">
      <sharedItems containsSemiMixedTypes="0" containsNonDate="0" containsDate="1" containsString="0" minDate="2025-04-30T00:00:00" maxDate="2025-10-01T00:00:00"/>
    </cacheField>
    <cacheField name="Customer Name " numFmtId="0">
      <sharedItems/>
    </cacheField>
    <cacheField name="Type of Supply" numFmtId="0">
      <sharedItems/>
    </cacheField>
    <cacheField name="Place of Supply" numFmtId="0">
      <sharedItems/>
    </cacheField>
    <cacheField name="Customer GSTIN" numFmtId="0">
      <sharedItems/>
    </cacheField>
    <cacheField name="HSN/_x000a_SAC" numFmtId="0">
      <sharedItems containsSemiMixedTypes="0" containsString="0" containsNumber="1" containsInteger="1" minValue="998313" maxValue="998313"/>
    </cacheField>
    <cacheField name="Currency" numFmtId="0">
      <sharedItems/>
    </cacheField>
    <cacheField name="Exchange Rate" numFmtId="0">
      <sharedItems containsSemiMixedTypes="0" containsString="0" containsNumber="1" minValue="67.819999999999993" maxValue="88.708299999999994"/>
    </cacheField>
    <cacheField name="Amt in Foreign Currency" numFmtId="43">
      <sharedItems containsSemiMixedTypes="0" containsString="0" containsNumber="1" containsInteger="1" minValue="18959" maxValue="200000"/>
    </cacheField>
    <cacheField name="Taxable Value" numFmtId="43">
      <sharedItems containsSemiMixedTypes="0" containsString="0" containsNumber="1" minValue="1485664.92" maxValue="17198000"/>
    </cacheField>
    <cacheField name="Rate" numFmtId="9">
      <sharedItems containsSemiMixedTypes="0" containsString="0" containsNumber="1" containsInteger="1" minValue="0" maxValue="0"/>
    </cacheField>
    <cacheField name="IGST" numFmtId="167">
      <sharedItems containsSemiMixedTypes="0" containsString="0" containsNumber="1" containsInteger="1" minValue="0" maxValue="0"/>
    </cacheField>
    <cacheField name="CGST" numFmtId="167">
      <sharedItems containsSemiMixedTypes="0" containsString="0" containsNumber="1" containsInteger="1" minValue="0" maxValue="0"/>
    </cacheField>
    <cacheField name="SGST" numFmtId="167">
      <sharedItems containsSemiMixedTypes="0" containsString="0" containsNumber="1" containsInteger="1" minValue="0" maxValue="0"/>
    </cacheField>
    <cacheField name="Invoice Value" numFmtId="43">
      <sharedItems containsSemiMixedTypes="0" containsString="0" containsNumber="1" minValue="1485664.92" maxValue="17198000"/>
    </cacheField>
    <cacheField name="Type of Supply2" numFmtId="0">
      <sharedItems/>
    </cacheField>
    <cacheField name="Zero Rated Turnover (ZRT)" numFmtId="0">
      <sharedItems count="2">
        <s v="Considered in ZRT"/>
        <s v="Not Considered in ZRT"/>
      </sharedItems>
    </cacheField>
    <cacheField name="Client Remark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s v="SSPL/10-25Dom/01"/>
    <d v="2025-10-07T00:00:00"/>
    <s v="KONE Elevator India Private Limited"/>
    <x v="0"/>
    <s v="India"/>
    <m/>
    <n v="998313"/>
    <m/>
    <m/>
    <m/>
    <n v="366850"/>
    <n v="0.18"/>
    <n v="0"/>
    <n v="33016.5"/>
    <n v="33016.5"/>
    <n v="432883"/>
    <s v="Domestic Sales"/>
    <x v="0"/>
    <s v="Considered in AT"/>
    <s v="Not Considered in ZRT"/>
    <m/>
  </r>
  <r>
    <x v="0"/>
    <s v="SSPL/10-25RoE/1"/>
    <d v="2025-10-31T00:00:00"/>
    <s v="Asset Vantage Systems Private Limited for cost sharing (asset)"/>
    <x v="0"/>
    <s v="India"/>
    <m/>
    <n v="998599"/>
    <m/>
    <m/>
    <m/>
    <n v="631659"/>
    <n v="0.18"/>
    <n v="0"/>
    <n v="56849.31"/>
    <n v="56849.31"/>
    <n v="745357.62000000011"/>
    <s v="Domestic Sales"/>
    <x v="0"/>
    <s v="Considered in AT"/>
    <s v="Not Considered in ZRT"/>
    <m/>
  </r>
  <r>
    <x v="0"/>
    <s v="SSPL/10-25RoE/2"/>
    <d v="2025-10-31T00:00:00"/>
    <s v="Asset Vantage Systems Private Limited for cost sharing (asset)"/>
    <x v="0"/>
    <s v="India"/>
    <m/>
    <n v="998599"/>
    <m/>
    <m/>
    <m/>
    <n v="753661"/>
    <n v="0.18"/>
    <n v="0"/>
    <n v="67829.489999999991"/>
    <n v="67829.489999999991"/>
    <n v="889319.98"/>
    <s v="Domestic Sales"/>
    <x v="0"/>
    <s v="Considered in AT"/>
    <s v="Not Considered in ZRT"/>
    <m/>
  </r>
  <r>
    <x v="0"/>
    <s v="SSPL/10-25RoE/3"/>
    <d v="2025-10-31T00:00:00"/>
    <s v="Unidel Technologies LLP for cost sharing (Liab)"/>
    <x v="0"/>
    <s v="India"/>
    <m/>
    <n v="998599"/>
    <m/>
    <m/>
    <m/>
    <n v="21000"/>
    <n v="0.18"/>
    <n v="0"/>
    <n v="1890"/>
    <n v="1890"/>
    <n v="24780"/>
    <s v="Domestic Sales"/>
    <x v="0"/>
    <s v="Considered in AT"/>
    <s v="Not Considered in ZRT"/>
    <m/>
  </r>
  <r>
    <x v="0"/>
    <s v="SSPL/10-25RoE/4"/>
    <d v="2025-10-31T00:00:00"/>
    <s v="Asset Vantage Systems Private Limited for cost sharing (asset)"/>
    <x v="0"/>
    <s v="India"/>
    <m/>
    <n v="998519"/>
    <m/>
    <m/>
    <m/>
    <n v="1221286"/>
    <n v="0.18"/>
    <n v="0"/>
    <n v="109915.73999999999"/>
    <n v="109915.73999999999"/>
    <n v="1441117.48"/>
    <s v="Domestic Sales"/>
    <x v="0"/>
    <s v="Considered in AT"/>
    <s v="Not Considered in ZRT"/>
    <m/>
  </r>
  <r>
    <x v="0"/>
    <s v="SSPL/10-25RoE/5"/>
    <d v="2025-10-31T00:00:00"/>
    <s v="Unidel Technologies LLP for cost sharing (Liab)"/>
    <x v="0"/>
    <s v="India"/>
    <m/>
    <n v="998519"/>
    <m/>
    <m/>
    <m/>
    <n v="3771"/>
    <n v="0.18"/>
    <n v="0"/>
    <n v="339.39"/>
    <n v="339.39"/>
    <n v="4449.7800000000007"/>
    <s v="Domestic Sales"/>
    <x v="0"/>
    <s v="Considered in AT"/>
    <s v="Not Considered in ZRT"/>
    <m/>
  </r>
  <r>
    <x v="0"/>
    <s v="SSPL/10-25EX/1"/>
    <d v="2025-10-31T00:00:00"/>
    <s v="SS USA Inc"/>
    <x v="1"/>
    <s v="USA"/>
    <m/>
    <n v="998313"/>
    <s v="USD"/>
    <n v="88.569599999999994"/>
    <n v="200000"/>
    <n v="17713920"/>
    <n v="0"/>
    <n v="0"/>
    <n v="0"/>
    <n v="0"/>
    <n v="17713920"/>
    <s v="Export - Without payment of tax"/>
    <x v="1"/>
    <s v="Not Considered in AT"/>
    <s v="Considered in ZRT"/>
    <m/>
  </r>
  <r>
    <x v="0"/>
    <s v="SSPL/10-25EX/2"/>
    <d v="2025-10-31T00:00:00"/>
    <s v="SS USA Inc"/>
    <x v="1"/>
    <s v="USA"/>
    <m/>
    <n v="998313"/>
    <s v="USD"/>
    <n v="88.569599999999994"/>
    <n v="150000"/>
    <n v="13285440"/>
    <n v="0"/>
    <n v="0"/>
    <n v="0"/>
    <n v="0"/>
    <n v="13285440"/>
    <s v="Export - Without payment of tax"/>
    <x v="1"/>
    <s v="Not Considered in AT"/>
    <s v="Considered in ZRT"/>
    <m/>
  </r>
  <r>
    <x v="0"/>
    <s v="SSPL/10-25EX/3"/>
    <d v="2025-10-31T00:00:00"/>
    <s v="SS USA Inc"/>
    <x v="1"/>
    <s v="USA"/>
    <m/>
    <n v="998313"/>
    <s v="USD"/>
    <n v="88.569599999999994"/>
    <n v="130000"/>
    <n v="11514048"/>
    <n v="0"/>
    <n v="0"/>
    <n v="0"/>
    <n v="0"/>
    <n v="11514048"/>
    <s v="Export - Without payment of tax"/>
    <x v="1"/>
    <s v="Not Considered in AT"/>
    <s v="Considered in ZRT"/>
    <m/>
  </r>
  <r>
    <x v="0"/>
    <s v="SSPL/10-25EX/4"/>
    <d v="2025-10-31T00:00:00"/>
    <s v="SS USA Inc"/>
    <x v="1"/>
    <s v="USA"/>
    <m/>
    <n v="998313"/>
    <s v="USD"/>
    <n v="88.569599999999994"/>
    <n v="100000"/>
    <n v="8856960"/>
    <n v="0"/>
    <n v="0"/>
    <n v="0"/>
    <n v="0"/>
    <n v="8856960"/>
    <s v="Export - Without payment of tax"/>
    <x v="1"/>
    <s v="Not Considered in AT"/>
    <s v="Considered in ZRT"/>
    <m/>
  </r>
  <r>
    <x v="0"/>
    <s v="SSPL/10-25EX/5"/>
    <d v="2025-10-31T00:00:00"/>
    <s v="Softdel Systems Private Limited JBO"/>
    <x v="2"/>
    <s v="Japan"/>
    <m/>
    <n v="998313"/>
    <m/>
    <m/>
    <m/>
    <n v="5800000"/>
    <n v="0"/>
    <n v="0"/>
    <n v="0"/>
    <n v="0"/>
    <n v="5800000"/>
    <s v="Exempt Sales"/>
    <x v="2"/>
    <s v="Not Considered in AT"/>
    <s v="Not Considered in ZRT"/>
    <m/>
  </r>
  <r>
    <x v="0"/>
    <s v="SSPL/10-25EX/6"/>
    <d v="2025-10-31T00:00:00"/>
    <s v="Softdel Systems Private Limited JBO"/>
    <x v="2"/>
    <s v="Japan"/>
    <m/>
    <n v="998313"/>
    <m/>
    <m/>
    <m/>
    <n v="4060000"/>
    <n v="0"/>
    <n v="0"/>
    <n v="0"/>
    <n v="0"/>
    <n v="4060000"/>
    <s v="Exempt Sales"/>
    <x v="2"/>
    <s v="Not Considered in AT"/>
    <s v="Not Considered in ZRT"/>
    <m/>
  </r>
  <r>
    <x v="1"/>
    <s v="SSPL/11-25Dom/1"/>
    <d v="2025-11-05T00:00:00"/>
    <s v="KONE Elevator India Private Limited"/>
    <x v="0"/>
    <s v="India"/>
    <m/>
    <n v="998313"/>
    <m/>
    <m/>
    <m/>
    <n v="333500"/>
    <n v="0.18"/>
    <n v="0"/>
    <n v="30015"/>
    <n v="30015"/>
    <n v="393530"/>
    <s v="Domestic Sales"/>
    <x v="0"/>
    <s v="Considered in AT"/>
    <s v="Not Considered in ZRT"/>
    <m/>
  </r>
  <r>
    <x v="1"/>
    <s v="SSPL/11-25Dom/2"/>
    <d v="2025-11-24T00:00:00"/>
    <s v="Danfoss Industries Private Limited"/>
    <x v="0"/>
    <s v="India"/>
    <m/>
    <n v="998313"/>
    <m/>
    <m/>
    <m/>
    <n v="250000"/>
    <n v="0.18"/>
    <n v="45000"/>
    <n v="0"/>
    <n v="0"/>
    <n v="295000"/>
    <s v="Domestic Sales"/>
    <x v="0"/>
    <s v="Considered in AT"/>
    <s v="Not Considered in ZRT"/>
    <m/>
  </r>
  <r>
    <x v="1"/>
    <s v="SSPL/11-25RoE/1"/>
    <d v="2025-11-30T00:00:00"/>
    <s v="Unidel Technologies LLP for cost sharing (Liab)"/>
    <x v="0"/>
    <s v="India"/>
    <m/>
    <n v="998599"/>
    <m/>
    <m/>
    <m/>
    <n v="13000"/>
    <n v="0.18"/>
    <n v="0"/>
    <n v="1170"/>
    <n v="1170"/>
    <n v="15340"/>
    <s v="Domestic Sales"/>
    <x v="0"/>
    <s v="Considered in AT"/>
    <s v="Not Considered in ZRT"/>
    <m/>
  </r>
  <r>
    <x v="1"/>
    <s v="SSPL/11-25RoE/2"/>
    <d v="2025-11-30T00:00:00"/>
    <s v="Asset Vantage Systems Private Limited for cost sharing (asset)"/>
    <x v="0"/>
    <s v="India"/>
    <m/>
    <n v="998599"/>
    <m/>
    <m/>
    <m/>
    <n v="753661"/>
    <n v="0.18"/>
    <n v="0"/>
    <n v="67829.489999999991"/>
    <n v="67829.489999999991"/>
    <n v="889319.98"/>
    <s v="Domestic Sales"/>
    <x v="0"/>
    <s v="Considered in AT"/>
    <s v="Not Considered in ZRT"/>
    <m/>
  </r>
  <r>
    <x v="1"/>
    <s v="SSPL/11-25RoE/3"/>
    <d v="2025-11-30T00:00:00"/>
    <s v="Asset Vantage Systems Private Limited for cost sharing (asset)"/>
    <x v="0"/>
    <s v="India"/>
    <m/>
    <n v="998599"/>
    <m/>
    <m/>
    <m/>
    <n v="1198548"/>
    <n v="0.18"/>
    <n v="0"/>
    <n v="107869.31999999999"/>
    <n v="107869.31999999999"/>
    <n v="1414286.6400000001"/>
    <s v="Domestic Sales"/>
    <x v="0"/>
    <s v="Considered in AT"/>
    <s v="Not Considered in ZRT"/>
    <m/>
  </r>
  <r>
    <x v="1"/>
    <s v="SSPL/11-25RoE/4"/>
    <d v="2025-11-30T00:00:00"/>
    <s v="Unidel Technologies LLP for cost sharing (Liab)"/>
    <x v="0"/>
    <s v="India"/>
    <m/>
    <n v="998519"/>
    <m/>
    <m/>
    <m/>
    <n v="3771"/>
    <n v="0.18"/>
    <n v="0"/>
    <n v="339.39"/>
    <n v="339.39"/>
    <n v="4449.7800000000007"/>
    <s v="Domestic Sales"/>
    <x v="0"/>
    <s v="Considered in AT"/>
    <s v="Not Considered in ZRT"/>
    <m/>
  </r>
  <r>
    <x v="1"/>
    <s v="SSPL/11-25RoE/5"/>
    <d v="2025-11-30T00:00:00"/>
    <s v="Asset Vantage Systems Private Limited for cost sharing (asset)"/>
    <x v="0"/>
    <s v="India"/>
    <m/>
    <n v="998599"/>
    <m/>
    <m/>
    <m/>
    <n v="433754"/>
    <n v="0.18"/>
    <n v="0"/>
    <n v="39037.86"/>
    <n v="39037.86"/>
    <n v="511829.72"/>
    <s v="Domestic Sales"/>
    <x v="0"/>
    <s v="Considered in AT"/>
    <s v="Not Considered in ZRT"/>
    <m/>
  </r>
  <r>
    <x v="1"/>
    <s v="SSPL/11-25EX/1"/>
    <d v="2025-11-17T00:00:00"/>
    <s v="SS USA Inc"/>
    <x v="1"/>
    <s v="USA"/>
    <m/>
    <n v="998313"/>
    <s v="USD"/>
    <n v="88.652500000000003"/>
    <n v="80000"/>
    <n v="7092200"/>
    <n v="0"/>
    <n v="0"/>
    <n v="0"/>
    <n v="0"/>
    <n v="7092200"/>
    <s v="Export - Without payment of tax"/>
    <x v="1"/>
    <s v="Not Considered in AT"/>
    <s v="Considered in ZRT"/>
    <m/>
  </r>
  <r>
    <x v="1"/>
    <s v="SSPL/11-25EX/2"/>
    <d v="2025-11-30T00:00:00"/>
    <s v="SS USA Inc"/>
    <x v="1"/>
    <s v="USA"/>
    <m/>
    <n v="998313"/>
    <s v="USD"/>
    <n v="89.3476"/>
    <n v="200000"/>
    <n v="17869520"/>
    <n v="0"/>
    <n v="0"/>
    <n v="0"/>
    <n v="0"/>
    <n v="17869520"/>
    <s v="Export - Without payment of tax"/>
    <x v="1"/>
    <s v="Not Considered in AT"/>
    <s v="Considered in ZRT"/>
    <m/>
  </r>
  <r>
    <x v="1"/>
    <s v="SSPL/11-25EX/3"/>
    <d v="2025-11-30T00:00:00"/>
    <s v="SS USA Inc"/>
    <x v="1"/>
    <s v="USA"/>
    <m/>
    <n v="998313"/>
    <s v="USD"/>
    <n v="89.3476"/>
    <n v="150000"/>
    <n v="13402140"/>
    <n v="0"/>
    <n v="0"/>
    <n v="0"/>
    <n v="0"/>
    <n v="13402140"/>
    <s v="Export - Without payment of tax"/>
    <x v="1"/>
    <s v="Not Considered in AT"/>
    <s v="Considered in ZRT"/>
    <m/>
  </r>
  <r>
    <x v="1"/>
    <s v="SSPL/11-25EX/4"/>
    <d v="2025-11-30T00:00:00"/>
    <s v="SS USA Inc"/>
    <x v="1"/>
    <s v="USA"/>
    <m/>
    <n v="998313"/>
    <s v="USD"/>
    <n v="89.3476"/>
    <n v="150000"/>
    <n v="13402140"/>
    <n v="0"/>
    <n v="0"/>
    <n v="0"/>
    <n v="0"/>
    <n v="13402140"/>
    <s v="Export - Without payment of tax"/>
    <x v="1"/>
    <s v="Not Considered in AT"/>
    <s v="Considered in ZRT"/>
    <m/>
  </r>
  <r>
    <x v="1"/>
    <s v="SSPL/11-25EX/5"/>
    <d v="2025-11-30T00:00:00"/>
    <s v="Softdel Systems Private Limited JBO"/>
    <x v="2"/>
    <s v="Japan"/>
    <m/>
    <n v="998313"/>
    <m/>
    <m/>
    <m/>
    <n v="5700000"/>
    <n v="0"/>
    <n v="0"/>
    <n v="0"/>
    <n v="0"/>
    <n v="5700000"/>
    <s v="Exempt Sales"/>
    <x v="2"/>
    <s v="Not Considered in AT"/>
    <s v="Not Considered in ZRT"/>
    <m/>
  </r>
  <r>
    <x v="2"/>
    <s v="SSPL/12-25Dom/01"/>
    <d v="2025-12-03T00:00:00"/>
    <s v="KONE Elevator India Private Limited"/>
    <x v="0"/>
    <s v="India"/>
    <m/>
    <n v="998313"/>
    <m/>
    <m/>
    <m/>
    <n v="333500"/>
    <n v="0.18"/>
    <n v="0"/>
    <n v="30015"/>
    <n v="30015"/>
    <n v="393530"/>
    <s v="Domestic Sales"/>
    <x v="0"/>
    <s v="Considered in AT"/>
    <s v="Not Considered in ZRT"/>
    <m/>
  </r>
  <r>
    <x v="2"/>
    <s v="SSPL/12-25Dom/2"/>
    <d v="2025-12-22T00:00:00"/>
    <s v="San Telequip Pvt Ltd"/>
    <x v="0"/>
    <s v="India"/>
    <m/>
    <n v="997731"/>
    <m/>
    <m/>
    <m/>
    <n v="195000"/>
    <n v="0.18"/>
    <n v="0"/>
    <n v="17550"/>
    <n v="17550"/>
    <n v="230100"/>
    <s v="Domestic Sales"/>
    <x v="0"/>
    <s v="Considered in AT"/>
    <s v="Not Considered in ZRT"/>
    <m/>
  </r>
  <r>
    <x v="2"/>
    <s v="SSPL/12-25Dom/3"/>
    <d v="2025-12-29T00:00:00"/>
    <s v="KONE Elevator India Private Limited"/>
    <x v="0"/>
    <s v="India"/>
    <m/>
    <n v="998313"/>
    <m/>
    <m/>
    <m/>
    <n v="816640"/>
    <n v="0.18"/>
    <n v="0"/>
    <n v="73497.599999999991"/>
    <n v="73497.599999999991"/>
    <n v="963635.19999999995"/>
    <s v="Domestic Sales"/>
    <x v="0"/>
    <s v="Considered in AT"/>
    <s v="Not Considered in ZRT"/>
    <m/>
  </r>
  <r>
    <x v="2"/>
    <s v="SSPL/12-25RoE/1"/>
    <d v="2025-12-31T00:00:00"/>
    <s v="Asset Vantage Systems Private Limited for cost sharing (asset)"/>
    <x v="0"/>
    <s v="India"/>
    <m/>
    <n v="998599"/>
    <m/>
    <m/>
    <m/>
    <n v="394433"/>
    <n v="0.18"/>
    <n v="0"/>
    <n v="35498.97"/>
    <n v="35498.97"/>
    <n v="465430.93999999994"/>
    <s v="Domestic Sales"/>
    <x v="0"/>
    <s v="Considered in AT"/>
    <s v="Not Considered in ZRT"/>
    <m/>
  </r>
  <r>
    <x v="2"/>
    <s v="SSPL/12-25RoE/2"/>
    <d v="2025-12-31T00:00:00"/>
    <s v="Asset Vantage Systems Private Limited for cost sharing (asset)"/>
    <x v="0"/>
    <s v="India"/>
    <m/>
    <n v="998599"/>
    <m/>
    <m/>
    <m/>
    <n v="1197727"/>
    <n v="0.18"/>
    <n v="0"/>
    <n v="107795.43"/>
    <n v="107795.43"/>
    <n v="1413317.8599999999"/>
    <s v="Domestic Sales"/>
    <x v="0"/>
    <s v="Considered in AT"/>
    <s v="Not Considered in ZRT"/>
    <m/>
  </r>
  <r>
    <x v="2"/>
    <s v="SSPL/12-25RoE/3"/>
    <d v="2025-12-31T00:00:00"/>
    <s v="Unidel Technologies LLP for cost sharing (Liab)"/>
    <x v="0"/>
    <s v="India"/>
    <m/>
    <n v="998519"/>
    <m/>
    <m/>
    <m/>
    <n v="3775"/>
    <n v="0.18"/>
    <n v="0"/>
    <n v="339.75"/>
    <n v="339.75"/>
    <n v="4454.5"/>
    <s v="Domestic Sales"/>
    <x v="0"/>
    <s v="Considered in AT"/>
    <s v="Not Considered in ZRT"/>
    <m/>
  </r>
  <r>
    <x v="2"/>
    <s v="SSPL/12-25RoE/4"/>
    <d v="2025-12-31T00:00:00"/>
    <s v="Asset Vantage Systems Private Limited for cost sharing (asset)"/>
    <x v="0"/>
    <s v="India"/>
    <m/>
    <n v="998599"/>
    <m/>
    <m/>
    <m/>
    <n v="753661"/>
    <n v="0.18"/>
    <n v="0"/>
    <n v="67829.489999999991"/>
    <n v="67829.489999999991"/>
    <n v="889319.98"/>
    <s v="Domestic Sales"/>
    <x v="0"/>
    <s v="Considered in AT"/>
    <s v="Not Considered in ZRT"/>
    <m/>
  </r>
  <r>
    <x v="2"/>
    <s v="SSPL/12-25EX/1"/>
    <d v="2025-12-31T00:00:00"/>
    <s v="SS USA Inc"/>
    <x v="1"/>
    <s v="USA"/>
    <m/>
    <n v="998313"/>
    <s v="USD"/>
    <n v="89.83"/>
    <n v="120000"/>
    <n v="10779600"/>
    <n v="0"/>
    <n v="0"/>
    <n v="0"/>
    <n v="0"/>
    <n v="10779600"/>
    <s v="Export - Without payment of tax"/>
    <x v="1"/>
    <s v="Not Considered in AT"/>
    <s v="Considered in ZRT"/>
    <m/>
  </r>
  <r>
    <x v="2"/>
    <s v="SSPL/12-25EX/2"/>
    <d v="2025-12-31T00:00:00"/>
    <s v="SS USA Inc"/>
    <x v="1"/>
    <s v="USA"/>
    <m/>
    <n v="998313"/>
    <s v="USD"/>
    <n v="89.835400000000007"/>
    <n v="120000"/>
    <n v="10780248"/>
    <n v="0"/>
    <n v="0"/>
    <n v="0"/>
    <n v="0"/>
    <n v="10780248"/>
    <s v="Export - Without payment of tax"/>
    <x v="1"/>
    <s v="Not Considered in AT"/>
    <s v="Considered in ZRT"/>
    <m/>
  </r>
  <r>
    <x v="2"/>
    <s v="SSPL/12-25EX/3"/>
    <d v="2025-12-31T00:00:00"/>
    <s v="SS USA Inc"/>
    <x v="1"/>
    <s v="USA"/>
    <m/>
    <n v="998313"/>
    <s v="USD"/>
    <n v="89.835400000000007"/>
    <n v="130000"/>
    <n v="11678602"/>
    <n v="0"/>
    <n v="0"/>
    <n v="0"/>
    <n v="0"/>
    <n v="11678602"/>
    <s v="Export - Without payment of tax"/>
    <x v="1"/>
    <s v="Not Considered in AT"/>
    <s v="Considered in ZRT"/>
    <m/>
  </r>
  <r>
    <x v="2"/>
    <s v="SSPL/12-25EX/4"/>
    <d v="2025-12-31T00:00:00"/>
    <s v="SS USA Inc"/>
    <x v="1"/>
    <s v="USA"/>
    <m/>
    <n v="998313"/>
    <s v="USD"/>
    <n v="89.835400000000007"/>
    <n v="130000"/>
    <n v="11678602"/>
    <n v="0"/>
    <n v="0"/>
    <n v="0"/>
    <n v="0"/>
    <n v="11678602"/>
    <s v="Export - Without payment of tax"/>
    <x v="1"/>
    <s v="Not Considered in AT"/>
    <s v="Considered in ZRT"/>
    <m/>
  </r>
  <r>
    <x v="2"/>
    <s v="SSPL/12-25EX/7"/>
    <d v="2025-12-31T00:00:00"/>
    <s v="Softdel Systems Private Limited JBO"/>
    <x v="2"/>
    <s v="Japan"/>
    <m/>
    <n v="998313"/>
    <m/>
    <m/>
    <m/>
    <n v="5800000"/>
    <n v="0"/>
    <n v="0"/>
    <n v="0"/>
    <n v="0"/>
    <n v="5800000"/>
    <s v="Exempt Sales"/>
    <x v="2"/>
    <s v="Not Considered in AT"/>
    <s v="Not Considered in ZRT"/>
    <m/>
  </r>
  <r>
    <x v="2"/>
    <s v="SSPL/12-25EX/8"/>
    <d v="2025-12-31T00:00:00"/>
    <s v="Softdel Systems Private Limited JBO"/>
    <x v="2"/>
    <s v="Japan"/>
    <m/>
    <n v="998313"/>
    <m/>
    <m/>
    <m/>
    <n v="4640000"/>
    <n v="0"/>
    <n v="0"/>
    <n v="0"/>
    <n v="0"/>
    <n v="4640000"/>
    <s v="Exempt Sales"/>
    <x v="2"/>
    <s v="Not Considered in AT"/>
    <s v="Not Considered in ZRT"/>
    <m/>
  </r>
  <r>
    <x v="2"/>
    <n v="2"/>
    <s v="29-Dec-2025"/>
    <s v="KONE Elevator India Private Limited"/>
    <x v="3"/>
    <s v="India"/>
    <m/>
    <n v="998313"/>
    <m/>
    <m/>
    <m/>
    <n v="-816640"/>
    <n v="18"/>
    <n v="0"/>
    <n v="-73497.600000000006"/>
    <n v="-73497.600000000006"/>
    <n v="-963635"/>
    <s v="B2B Credit Note"/>
    <x v="3"/>
    <s v="Considered in AT"/>
    <s v="Not Considered in ZRT"/>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d v="2025-10-01T00:00:00"/>
    <s v="SSPL/10-25EX/1"/>
    <d v="2025-10-31T00:00:00"/>
    <x v="0"/>
    <s v="Export - Without payment of tax"/>
    <s v="USA"/>
    <m/>
    <n v="998313"/>
    <s v="USD"/>
    <n v="88.569599999999994"/>
    <n v="200000"/>
    <n v="17713920"/>
    <n v="0"/>
    <n v="0"/>
    <n v="0"/>
    <n v="0"/>
    <n v="17713920"/>
    <x v="0"/>
    <s v="3. Export - Without payment of tax"/>
    <s v="Considered in AT"/>
    <s v="Considered in ZRT"/>
  </r>
  <r>
    <d v="2025-10-01T00:00:00"/>
    <s v="SSPL/10-25EX/2"/>
    <d v="2025-10-31T00:00:00"/>
    <x v="0"/>
    <s v="Export - Without payment of tax"/>
    <s v="USA"/>
    <m/>
    <n v="998313"/>
    <s v="USD"/>
    <n v="88.569599999999994"/>
    <n v="150000"/>
    <n v="13285440"/>
    <n v="0"/>
    <n v="0"/>
    <n v="0"/>
    <n v="0"/>
    <n v="13285440"/>
    <x v="0"/>
    <s v="3. Export - Without payment of tax"/>
    <s v="Considered in AT"/>
    <s v="Considered in ZRT"/>
  </r>
  <r>
    <d v="2025-10-01T00:00:00"/>
    <s v="SSPL/10-25EX/3"/>
    <d v="2025-10-31T00:00:00"/>
    <x v="0"/>
    <s v="Export - Without payment of tax"/>
    <s v="USA"/>
    <m/>
    <n v="998313"/>
    <s v="USD"/>
    <n v="88.569599999999994"/>
    <n v="130000"/>
    <n v="11514048"/>
    <n v="0"/>
    <n v="0"/>
    <n v="0"/>
    <n v="0"/>
    <n v="11514048"/>
    <x v="0"/>
    <s v="3. Export - Without payment of tax"/>
    <s v="Considered in AT"/>
    <s v="Considered in ZRT"/>
  </r>
  <r>
    <d v="2025-10-01T00:00:00"/>
    <s v="SSPL/10-25EX/4"/>
    <d v="2025-10-31T00:00:00"/>
    <x v="0"/>
    <s v="Export - Without payment of tax"/>
    <s v="USA"/>
    <m/>
    <n v="998313"/>
    <s v="USD"/>
    <n v="88.569599999999994"/>
    <n v="100000"/>
    <n v="8856960"/>
    <n v="0"/>
    <n v="0"/>
    <n v="0"/>
    <n v="0"/>
    <n v="8856960"/>
    <x v="0"/>
    <s v="3. Export - Without payment of tax"/>
    <s v="Considered in AT"/>
    <s v="Considered in ZRT"/>
  </r>
  <r>
    <d v="2025-11-01T00:00:00"/>
    <s v="SSPL/11-25EX/1"/>
    <d v="2025-11-17T00:00:00"/>
    <x v="0"/>
    <s v="Export - Without payment of tax"/>
    <s v="USA"/>
    <m/>
    <n v="998313"/>
    <s v="USD"/>
    <n v="88.652500000000003"/>
    <n v="80000"/>
    <n v="7092200"/>
    <n v="0"/>
    <n v="0"/>
    <n v="0"/>
    <n v="0"/>
    <n v="7092200"/>
    <x v="0"/>
    <s v="3. Export - Without payment of tax"/>
    <s v="Considered in AT"/>
    <s v="Considered in ZRT"/>
  </r>
  <r>
    <d v="2025-11-01T00:00:00"/>
    <s v="SSPL/11-25EX/2"/>
    <d v="2025-11-30T00:00:00"/>
    <x v="0"/>
    <s v="Export - Without payment of tax"/>
    <s v="USA"/>
    <m/>
    <n v="998313"/>
    <s v="USD"/>
    <n v="89.3476"/>
    <n v="200000"/>
    <n v="17869520"/>
    <n v="0"/>
    <n v="0"/>
    <n v="0"/>
    <n v="0"/>
    <n v="17869520"/>
    <x v="0"/>
    <s v="3. Export - Without payment of tax"/>
    <s v="Considered in AT"/>
    <s v="Considered in ZRT"/>
  </r>
  <r>
    <d v="2025-11-01T00:00:00"/>
    <s v="SSPL/11-25EX/3"/>
    <d v="2025-11-30T00:00:00"/>
    <x v="0"/>
    <s v="Export - Without payment of tax"/>
    <s v="USA"/>
    <m/>
    <n v="998313"/>
    <s v="USD"/>
    <n v="89.3476"/>
    <n v="150000"/>
    <n v="13402140"/>
    <n v="0"/>
    <n v="0"/>
    <n v="0"/>
    <n v="0"/>
    <n v="13402140"/>
    <x v="0"/>
    <s v="3. Export - Without payment of tax"/>
    <s v="Considered in AT"/>
    <s v="Considered in ZRT"/>
  </r>
  <r>
    <d v="2025-11-01T00:00:00"/>
    <s v="SSPL/11-25EX/4"/>
    <d v="2025-11-30T00:00:00"/>
    <x v="0"/>
    <s v="Export - Without payment of tax"/>
    <s v="USA"/>
    <m/>
    <n v="998313"/>
    <s v="USD"/>
    <n v="89.3476"/>
    <n v="150000"/>
    <n v="13402140"/>
    <n v="0"/>
    <n v="0"/>
    <n v="0"/>
    <n v="0"/>
    <n v="13402140"/>
    <x v="0"/>
    <s v="3. Export - Without payment of tax"/>
    <s v="Considered in AT"/>
    <s v="Considered in ZRT"/>
  </r>
  <r>
    <d v="2025-12-01T00:00:00"/>
    <s v="SSPL/12-25EX/1"/>
    <d v="2025-12-31T00:00:00"/>
    <x v="0"/>
    <s v="Export - Without payment of tax"/>
    <s v="USA"/>
    <m/>
    <n v="998313"/>
    <s v="USD"/>
    <n v="89.83"/>
    <n v="120000"/>
    <n v="10779600"/>
    <n v="0"/>
    <n v="0"/>
    <n v="0"/>
    <n v="0"/>
    <n v="10779600"/>
    <x v="0"/>
    <s v="3. Export - Without payment of tax"/>
    <s v="Considered in AT"/>
    <s v="Considered in ZRT"/>
  </r>
  <r>
    <d v="2025-12-01T00:00:00"/>
    <s v="SSPL/12-25EX/2"/>
    <d v="2025-12-31T00:00:00"/>
    <x v="0"/>
    <s v="Export - Without payment of tax"/>
    <s v="USA"/>
    <m/>
    <n v="998313"/>
    <s v="USD"/>
    <n v="89.835400000000007"/>
    <n v="120000"/>
    <n v="10780248"/>
    <n v="0"/>
    <n v="0"/>
    <n v="0"/>
    <n v="0"/>
    <n v="10780248"/>
    <x v="0"/>
    <s v="3. Export - Without payment of tax"/>
    <s v="Considered in AT"/>
    <s v="Considered in ZRT"/>
  </r>
  <r>
    <d v="2025-12-01T00:00:00"/>
    <s v="SSPL/12-25EX/3"/>
    <d v="2025-12-31T00:00:00"/>
    <x v="0"/>
    <s v="Export - Without payment of tax"/>
    <s v="USA"/>
    <m/>
    <n v="998313"/>
    <s v="USD"/>
    <n v="89.835400000000007"/>
    <n v="130000"/>
    <n v="11678602"/>
    <n v="0"/>
    <n v="0"/>
    <n v="0"/>
    <n v="0"/>
    <n v="11678602"/>
    <x v="0"/>
    <s v="3. Export - Without payment of tax"/>
    <s v="Considered in AT"/>
    <s v="Considered in ZRT"/>
  </r>
  <r>
    <d v="2025-12-01T00:00:00"/>
    <s v="SSPL/12-25EX/4"/>
    <d v="2025-12-31T00:00:00"/>
    <x v="0"/>
    <s v="Export - Without payment of tax"/>
    <s v="USA"/>
    <m/>
    <n v="998313"/>
    <s v="USD"/>
    <n v="89.835400000000007"/>
    <n v="130000"/>
    <n v="11678602"/>
    <n v="0"/>
    <n v="0"/>
    <n v="0"/>
    <n v="0"/>
    <n v="11678602"/>
    <x v="0"/>
    <s v="3. Export - Without payment of tax"/>
    <s v="Considered in AT"/>
    <s v="Considered in ZR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d v="2025-10-01T00:00:00"/>
    <s v="SSPL/10-25EX/1"/>
    <d v="2025-10-31T00:00:00"/>
    <s v="SS USA Inc"/>
    <s v="Export - Without payment of tax"/>
    <s v="USA"/>
    <m/>
    <n v="998313"/>
    <s v="USD"/>
    <n v="88.569599999999994"/>
    <n v="200000"/>
    <n v="17713920"/>
    <n v="0"/>
    <n v="0"/>
    <n v="0"/>
    <n v="0"/>
    <n v="17713920"/>
    <s v="Export - Without payment of tax"/>
    <s v="3. Export - Without payment of tax"/>
    <s v="Not Considered in AT"/>
    <x v="0"/>
    <m/>
    <m/>
  </r>
  <r>
    <d v="2025-10-01T00:00:00"/>
    <s v="SSPL/10-25EX/2"/>
    <d v="2025-10-31T00:00:00"/>
    <s v="SS USA Inc"/>
    <s v="Export - Without payment of tax"/>
    <s v="USA"/>
    <m/>
    <n v="998313"/>
    <s v="USD"/>
    <n v="88.569599999999994"/>
    <n v="150000"/>
    <n v="13285440"/>
    <n v="0"/>
    <n v="0"/>
    <n v="0"/>
    <n v="0"/>
    <n v="13285440"/>
    <s v="Export - Without payment of tax"/>
    <s v="3. Export - Without payment of tax"/>
    <s v="Not Considered in AT"/>
    <x v="0"/>
    <m/>
    <m/>
  </r>
  <r>
    <d v="2025-10-01T00:00:00"/>
    <s v="SSPL/10-25EX/3"/>
    <d v="2025-10-31T00:00:00"/>
    <s v="SS USA Inc"/>
    <s v="Export - Without payment of tax"/>
    <s v="USA"/>
    <m/>
    <n v="998313"/>
    <s v="USD"/>
    <n v="88.569599999999994"/>
    <n v="130000"/>
    <n v="11514048"/>
    <n v="0"/>
    <n v="0"/>
    <n v="0"/>
    <n v="0"/>
    <n v="11514048"/>
    <s v="Export - Without payment of tax"/>
    <s v="3. Export - Without payment of tax"/>
    <s v="Not Considered in AT"/>
    <x v="0"/>
    <m/>
    <m/>
  </r>
  <r>
    <d v="2025-10-01T00:00:00"/>
    <s v="SSPL/10-25EX/4"/>
    <d v="2025-10-31T00:00:00"/>
    <s v="SS USA Inc"/>
    <s v="Export - Without payment of tax"/>
    <s v="USA"/>
    <m/>
    <n v="998313"/>
    <s v="USD"/>
    <n v="88.569599999999994"/>
    <n v="100000"/>
    <n v="8856960"/>
    <n v="0"/>
    <n v="0"/>
    <n v="0"/>
    <n v="0"/>
    <n v="8856960"/>
    <s v="Export - Without payment of tax"/>
    <s v="3. Export - Without payment of tax"/>
    <s v="Not Considered in AT"/>
    <x v="0"/>
    <m/>
    <m/>
  </r>
  <r>
    <d v="2025-11-01T00:00:00"/>
    <s v="SSPL/11-25EX/1"/>
    <d v="2025-11-17T00:00:00"/>
    <s v="SS USA Inc"/>
    <s v="Export - Without payment of tax"/>
    <s v="USA"/>
    <m/>
    <n v="998313"/>
    <s v="USD"/>
    <n v="88.652500000000003"/>
    <n v="80000"/>
    <n v="7092200"/>
    <n v="0"/>
    <n v="0"/>
    <n v="0"/>
    <n v="0"/>
    <n v="7092200"/>
    <s v="Export - Without payment of tax"/>
    <s v="3. Export - Without payment of tax"/>
    <s v="Not Considered in AT"/>
    <x v="0"/>
    <m/>
    <m/>
  </r>
  <r>
    <d v="2025-11-01T00:00:00"/>
    <s v="SSPL/11-25EX/2"/>
    <d v="2025-11-30T00:00:00"/>
    <s v="SS USA Inc"/>
    <s v="Export - Without payment of tax"/>
    <s v="USA"/>
    <m/>
    <n v="998313"/>
    <s v="USD"/>
    <n v="89.3476"/>
    <n v="200000"/>
    <n v="17869520"/>
    <n v="0"/>
    <n v="0"/>
    <n v="0"/>
    <n v="0"/>
    <n v="17869520"/>
    <s v="Export - Without payment of tax"/>
    <s v="3. Export - Without payment of tax"/>
    <s v="Not Considered in AT"/>
    <x v="0"/>
    <m/>
    <m/>
  </r>
  <r>
    <d v="2025-11-01T00:00:00"/>
    <s v="SSPL/11-25EX/3"/>
    <d v="2025-11-30T00:00:00"/>
    <s v="SS USA Inc"/>
    <s v="Export - Without payment of tax"/>
    <s v="USA"/>
    <m/>
    <n v="998313"/>
    <s v="USD"/>
    <n v="89.3476"/>
    <n v="150000"/>
    <n v="13402140"/>
    <n v="0"/>
    <n v="0"/>
    <n v="0"/>
    <n v="0"/>
    <n v="13402140"/>
    <s v="Export - Without payment of tax"/>
    <s v="3. Export - Without payment of tax"/>
    <s v="Not Considered in AT"/>
    <x v="0"/>
    <m/>
    <m/>
  </r>
  <r>
    <d v="2025-11-01T00:00:00"/>
    <s v="SSPL/11-25EX/4"/>
    <d v="2025-11-30T00:00:00"/>
    <s v="SS USA Inc"/>
    <s v="Export - Without payment of tax"/>
    <s v="USA"/>
    <m/>
    <n v="998313"/>
    <s v="USD"/>
    <n v="89.3476"/>
    <n v="150000"/>
    <n v="13402140"/>
    <n v="0"/>
    <n v="0"/>
    <n v="0"/>
    <n v="0"/>
    <n v="13402140"/>
    <s v="Export - Without payment of tax"/>
    <s v="3. Export - Without payment of tax"/>
    <s v="Not Considered in AT"/>
    <x v="0"/>
    <m/>
    <m/>
  </r>
  <r>
    <d v="2025-12-01T00:00:00"/>
    <s v="SSPL/12-25EX/1"/>
    <d v="2025-12-31T00:00:00"/>
    <s v="SS USA Inc"/>
    <s v="Export - Without payment of tax"/>
    <s v="USA"/>
    <m/>
    <n v="998313"/>
    <s v="USD"/>
    <n v="89.83"/>
    <n v="120000"/>
    <n v="10779600"/>
    <n v="0"/>
    <n v="0"/>
    <n v="0"/>
    <n v="0"/>
    <n v="10779600"/>
    <s v="Export - Without payment of tax"/>
    <s v="3. Export - Without payment of tax"/>
    <s v="Not Considered in AT"/>
    <x v="0"/>
    <m/>
    <m/>
  </r>
  <r>
    <d v="2025-12-01T00:00:00"/>
    <s v="SSPL/12-25EX/2"/>
    <d v="2025-12-31T00:00:00"/>
    <s v="SS USA Inc"/>
    <s v="Export - Without payment of tax"/>
    <s v="USA"/>
    <m/>
    <n v="998313"/>
    <s v="USD"/>
    <n v="89.835400000000007"/>
    <n v="120000"/>
    <n v="10780248"/>
    <n v="0"/>
    <n v="0"/>
    <n v="0"/>
    <n v="0"/>
    <n v="10780248"/>
    <s v="Export - Without payment of tax"/>
    <s v="3. Export - Without payment of tax"/>
    <s v="Not Considered in AT"/>
    <x v="0"/>
    <m/>
    <m/>
  </r>
  <r>
    <d v="2025-12-01T00:00:00"/>
    <s v="SSPL/12-25EX/3"/>
    <d v="2025-12-31T00:00:00"/>
    <s v="SS USA Inc"/>
    <s v="Export - Without payment of tax"/>
    <s v="USA"/>
    <m/>
    <n v="998313"/>
    <s v="USD"/>
    <n v="89.835400000000007"/>
    <n v="130000"/>
    <n v="11678602"/>
    <n v="0"/>
    <n v="0"/>
    <n v="0"/>
    <n v="0"/>
    <n v="11678602"/>
    <s v="Export - Without payment of tax"/>
    <s v="3. Export - Without payment of tax"/>
    <s v="Not Considered in AT"/>
    <x v="0"/>
    <m/>
    <m/>
  </r>
  <r>
    <d v="2025-12-01T00:00:00"/>
    <s v="SSPL/12-25EX/4"/>
    <d v="2025-12-31T00:00:00"/>
    <s v="SS USA Inc"/>
    <s v="Export - Without payment of tax"/>
    <s v="USA"/>
    <m/>
    <n v="998313"/>
    <s v="USD"/>
    <n v="89.835400000000007"/>
    <n v="130000"/>
    <n v="11678602"/>
    <n v="0"/>
    <n v="0"/>
    <n v="0"/>
    <n v="0"/>
    <n v="11678602"/>
    <s v="Export - Without payment of tax"/>
    <s v="3. Export - Without payment of tax"/>
    <s v="Not Considered in AT"/>
    <x v="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
  <r>
    <x v="0"/>
    <s v="IMPS"/>
    <s v="Zoom Video Communications Inc."/>
    <s v="INV325785229"/>
    <d v="2025-10-14T00:00:00"/>
    <n v="0.17985611510791366"/>
    <n v="984"/>
    <n v="834"/>
    <n v="150"/>
    <n v="0"/>
    <n v="0"/>
    <x v="0"/>
    <s v="INV325785229"/>
    <n v="0"/>
    <s v="Membership &amp; Subscription"/>
    <s v="Input Service"/>
    <s v="IMPS"/>
    <d v="2025-10-01T00:00:00"/>
    <d v="2025-10-01T00:00:00"/>
    <s v="Yes"/>
    <x v="0"/>
    <m/>
    <x v="0"/>
  </r>
  <r>
    <x v="0"/>
    <s v="IMPS"/>
    <s v="GitHub, Inc."/>
    <s v="INV102317885"/>
    <d v="2025-10-01T00:00:00"/>
    <n v="0.17985611510791366"/>
    <n v="88626"/>
    <n v="75107"/>
    <n v="13519"/>
    <n v="0"/>
    <n v="0"/>
    <x v="1"/>
    <s v="INV102317885"/>
    <n v="0"/>
    <s v="Membership &amp; Subscription"/>
    <s v="Input Service"/>
    <s v="IMPS"/>
    <d v="2025-10-01T00:00:00"/>
    <d v="2025-10-01T00:00:00"/>
    <s v="Yes"/>
    <x v="0"/>
    <m/>
    <x v="0"/>
  </r>
  <r>
    <x v="0"/>
    <s v="IMPS"/>
    <s v="GitHub, Inc."/>
    <s v="INV101861196"/>
    <d v="2025-09-28T00:00:00"/>
    <n v="0.17985611510791366"/>
    <n v="4774"/>
    <n v="4046"/>
    <n v="728"/>
    <n v="0"/>
    <n v="0"/>
    <x v="2"/>
    <s v="INV101861196"/>
    <n v="0"/>
    <s v="Membership &amp; Subscription"/>
    <s v="Input Service"/>
    <s v="IMPS"/>
    <d v="2025-10-01T00:00:00"/>
    <d v="2025-10-01T00:00:00"/>
    <s v="Yes"/>
    <x v="0"/>
    <m/>
    <x v="0"/>
  </r>
  <r>
    <x v="0"/>
    <s v="IMPS"/>
    <s v="GitHub, Inc."/>
    <s v="INV101864279"/>
    <d v="2025-09-28T00:00:00"/>
    <n v="0.17985611510791366"/>
    <n v="11719"/>
    <n v="9931"/>
    <n v="1788"/>
    <n v="0"/>
    <n v="0"/>
    <x v="3"/>
    <s v="INV101864279"/>
    <n v="0"/>
    <s v="Membership &amp; Subscription"/>
    <s v="Input Service"/>
    <s v="IMPS"/>
    <d v="2025-10-01T00:00:00"/>
    <d v="2025-10-01T00:00:00"/>
    <s v="Yes"/>
    <x v="0"/>
    <m/>
    <x v="0"/>
  </r>
  <r>
    <x v="0"/>
    <s v="IMPS"/>
    <s v="GitHub, Inc."/>
    <s v="INV103201239"/>
    <d v="2025-10-08T00:00:00"/>
    <n v="0.17985611510791366"/>
    <n v="11340"/>
    <n v="9610"/>
    <n v="1730"/>
    <n v="0"/>
    <n v="0"/>
    <x v="4"/>
    <s v="INV103201239"/>
    <n v="0"/>
    <s v="Membership &amp; Subscription"/>
    <s v="Input Service"/>
    <s v="IMPS"/>
    <d v="2025-10-01T00:00:00"/>
    <d v="2025-10-01T00:00:00"/>
    <s v="Yes"/>
    <x v="0"/>
    <m/>
    <x v="0"/>
  </r>
  <r>
    <x v="0"/>
    <s v="IMPS"/>
    <s v="GitHub, Inc."/>
    <s v="INV103796429"/>
    <d v="2025-10-13T00:00:00"/>
    <n v="0.17985611510791366"/>
    <n v="216"/>
    <n v="183"/>
    <n v="33"/>
    <n v="0"/>
    <n v="0"/>
    <x v="5"/>
    <s v="INV103796429"/>
    <n v="0"/>
    <s v="Membership &amp; Subscription"/>
    <s v="Input Service"/>
    <s v="IMPS"/>
    <d v="2025-10-01T00:00:00"/>
    <d v="2025-10-01T00:00:00"/>
    <s v="Yes"/>
    <x v="0"/>
    <m/>
    <x v="0"/>
  </r>
  <r>
    <x v="0"/>
    <s v="IMPS"/>
    <s v="Zoom Video Communications Inc."/>
    <s v="INV325267738"/>
    <d v="2025-10-10T00:00:00"/>
    <n v="0.17985611510791366"/>
    <n v="18301"/>
    <n v="15509"/>
    <n v="2792"/>
    <n v="0"/>
    <n v="0"/>
    <x v="6"/>
    <s v="INV325267738"/>
    <n v="0"/>
    <s v="Membership &amp; Subscription"/>
    <s v="Input Service"/>
    <s v="IMPS"/>
    <d v="2025-10-01T00:00:00"/>
    <d v="2025-10-01T00:00:00"/>
    <s v="Yes"/>
    <x v="0"/>
    <m/>
    <x v="0"/>
  </r>
  <r>
    <x v="0"/>
    <s v="27AASCS3903K1ZV"/>
    <s v="SEMSYS PRIVATE LIMITED"/>
    <n v="2526350"/>
    <s v="01/10/2025"/>
    <n v="0.17985611510791366"/>
    <n v="11564"/>
    <n v="9800"/>
    <n v="0"/>
    <n v="882"/>
    <n v="882"/>
    <x v="7"/>
    <s v="27AASCS3903K1ZV2526350"/>
    <n v="998332"/>
    <s v="Professional Fees"/>
    <s v="Input Service"/>
    <n v="2596"/>
    <d v="2025-10-01T00:00:00"/>
    <d v="2025-10-01T00:00:00"/>
    <s v="Yes"/>
    <x v="1"/>
    <m/>
    <x v="1"/>
  </r>
  <r>
    <x v="0"/>
    <s v="27AASCS3903K1ZV"/>
    <s v="SEMSYS PRIVATE LIMITED"/>
    <n v="2526351"/>
    <s v="01/10/2025"/>
    <n v="0.17985611510791366"/>
    <n v="9440"/>
    <n v="8000"/>
    <n v="0"/>
    <n v="720"/>
    <n v="720"/>
    <x v="8"/>
    <s v="27AASCS3903K1ZV2526351"/>
    <n v="998332"/>
    <s v="Professional Fees"/>
    <s v="Input Service"/>
    <n v="2597"/>
    <d v="2025-10-01T00:00:00"/>
    <d v="2025-10-01T00:00:00"/>
    <s v="Yes"/>
    <x v="1"/>
    <m/>
    <x v="1"/>
  </r>
  <r>
    <x v="0"/>
    <s v="27AASCS3903K1ZV"/>
    <s v="SEMSYS PRIVATE LIMITED"/>
    <n v="2526352"/>
    <s v="01/10/2025"/>
    <n v="0.17985611510791366"/>
    <n v="9440"/>
    <n v="8000"/>
    <n v="0"/>
    <n v="720"/>
    <n v="720"/>
    <x v="8"/>
    <s v="27AASCS3903K1ZV2526352"/>
    <n v="998332"/>
    <s v="Professional Fees"/>
    <s v="Input Service"/>
    <n v="2598"/>
    <d v="2025-10-01T00:00:00"/>
    <d v="2025-10-01T00:00:00"/>
    <s v="Yes"/>
    <x v="1"/>
    <m/>
    <x v="1"/>
  </r>
  <r>
    <x v="0"/>
    <s v="27AASCS3903K1ZV"/>
    <s v="SEMSYS PRIVATE LIMITED"/>
    <n v="2526353"/>
    <s v="01/10/2025"/>
    <n v="0.17985611510791366"/>
    <n v="4720"/>
    <n v="4000"/>
    <n v="0"/>
    <n v="360"/>
    <n v="360"/>
    <x v="9"/>
    <s v="27AASCS3903K1ZV2526353"/>
    <n v="998332"/>
    <s v="Professional Fees"/>
    <s v="Input Service"/>
    <n v="2599"/>
    <d v="2025-10-01T00:00:00"/>
    <d v="2025-10-01T00:00:00"/>
    <s v="Yes"/>
    <x v="1"/>
    <m/>
    <x v="1"/>
  </r>
  <r>
    <x v="0"/>
    <s v="27AASCS3903K1ZV"/>
    <s v="SEMSYS PRIVATE LIMITED"/>
    <n v="2526354"/>
    <s v="01/10/2025"/>
    <n v="0.17985611510791366"/>
    <n v="4720"/>
    <n v="4000"/>
    <n v="0"/>
    <n v="360"/>
    <n v="360"/>
    <x v="9"/>
    <s v="27AASCS3903K1ZV2526354"/>
    <n v="998332"/>
    <s v="Professional Fees"/>
    <s v="Input Service"/>
    <n v="2600"/>
    <d v="2025-10-01T00:00:00"/>
    <d v="2025-10-01T00:00:00"/>
    <s v="Yes"/>
    <x v="1"/>
    <m/>
    <x v="1"/>
  </r>
  <r>
    <x v="0"/>
    <s v="27AASCS3903K1ZV"/>
    <s v="SEMSYS PRIVATE LIMITED"/>
    <n v="2526355"/>
    <s v="01/10/2025"/>
    <n v="0.17985611510791366"/>
    <n v="23600"/>
    <n v="20000"/>
    <n v="0"/>
    <n v="1800"/>
    <n v="1800"/>
    <x v="10"/>
    <s v="27AASCS3903K1ZV2526355"/>
    <n v="998332"/>
    <s v="Professional Fees"/>
    <s v="Input Service"/>
    <n v="2601"/>
    <d v="2025-10-01T00:00:00"/>
    <d v="2025-10-01T00:00:00"/>
    <s v="Yes"/>
    <x v="1"/>
    <m/>
    <x v="1"/>
  </r>
  <r>
    <x v="0"/>
    <s v="27AAGCR8772D1Z2"/>
    <s v="Porter"/>
    <s v="CRN1267653331"/>
    <s v="30/09/2025"/>
    <n v="0.17985611510791366"/>
    <n v="118"/>
    <n v="100"/>
    <n v="0"/>
    <n v="9"/>
    <n v="9"/>
    <x v="11"/>
    <s v="27AAGCR8772D1Z2CRN1267653331"/>
    <n v="996511"/>
    <s v="Courior Services"/>
    <s v="Input Service"/>
    <n v="877"/>
    <d v="2025-10-01T00:00:00"/>
    <d v="2025-10-01T00:00:00"/>
    <s v="Yes"/>
    <x v="1"/>
    <m/>
    <x v="1"/>
  </r>
  <r>
    <x v="0"/>
    <s v="27AIFPK3096H1Z3"/>
    <s v="RAJ ELECTRICALS"/>
    <n v="63210"/>
    <s v="10/10/2025"/>
    <n v="0.17985611510791366"/>
    <n v="413"/>
    <n v="350"/>
    <n v="0"/>
    <n v="31.5"/>
    <n v="31.5"/>
    <x v="12"/>
    <s v="27AIFPK3096H1Z363210"/>
    <n v="0"/>
    <s v="Hardware/Software Expenses"/>
    <s v="Inputs"/>
    <n v="2728"/>
    <d v="2025-10-01T00:00:00"/>
    <d v="2025-10-01T00:00:00"/>
    <s v="Yes"/>
    <x v="1"/>
    <m/>
    <x v="1"/>
  </r>
  <r>
    <x v="0"/>
    <s v="27AAMFD2812K1ZC"/>
    <s v="DESIGNSTYLE STUDIOS"/>
    <n v="69"/>
    <s v="11/08/2025"/>
    <n v="0.17985611510791366"/>
    <n v="1770"/>
    <n v="1500"/>
    <n v="0"/>
    <n v="135"/>
    <n v="135"/>
    <x v="13"/>
    <s v="27AAMFD2812K1ZC69"/>
    <n v="0"/>
    <n v="0"/>
    <m/>
    <n v="2724"/>
    <d v="2025-10-01T00:00:00"/>
    <d v="2025-10-01T00:00:00"/>
    <s v="Yes"/>
    <x v="1"/>
    <m/>
    <x v="1"/>
  </r>
  <r>
    <x v="0"/>
    <s v="03ACCPS7232A1Z5"/>
    <s v="ELECTRO SALES"/>
    <s v="ES-ECOM-179"/>
    <s v="06/10/2025"/>
    <n v="0.17985611510791366"/>
    <n v="1330"/>
    <n v="1127.1199999999999"/>
    <n v="202.88"/>
    <n v="0"/>
    <n v="0"/>
    <x v="14"/>
    <s v="03ACCPS7232A1Z5ES-ECOM-179"/>
    <n v="0"/>
    <n v="0"/>
    <m/>
    <n v="2605"/>
    <d v="2025-10-01T00:00:00"/>
    <d v="2025-10-01T00:00:00"/>
    <s v="Yes"/>
    <x v="1"/>
    <m/>
    <x v="1"/>
  </r>
  <r>
    <x v="0"/>
    <s v="27AAACU4322N1Z6"/>
    <s v="UPS EXPRESS PRIVATE LIMITED"/>
    <n v="427100363393"/>
    <s v="29/10/2025"/>
    <n v="0.17985611510791366"/>
    <n v="5272.24"/>
    <n v="4468"/>
    <n v="0"/>
    <n v="402.12"/>
    <n v="402.12"/>
    <x v="15"/>
    <s v="27AAACU4322N1Z6427100363393"/>
    <n v="996813"/>
    <s v="Courior Services"/>
    <s v="Input Service"/>
    <n v="2723"/>
    <d v="2025-10-01T00:00:00"/>
    <d v="2025-10-01T00:00:00"/>
    <s v="Yes"/>
    <x v="1"/>
    <m/>
    <x v="1"/>
  </r>
  <r>
    <x v="0"/>
    <s v="27AAACU4322N1Z6"/>
    <s v="UPS EXPRESS PRIVATE LIMITED"/>
    <n v="427100360338"/>
    <s v="05/10/2025"/>
    <n v="0.17985611510791366"/>
    <n v="929.83999999999992"/>
    <n v="788"/>
    <n v="0"/>
    <n v="70.92"/>
    <n v="70.92"/>
    <x v="16"/>
    <s v="27AAACU4322N1Z6427100360338"/>
    <n v="996813"/>
    <s v="Courior Services"/>
    <s v="Input Service"/>
    <n v="2722"/>
    <d v="2025-10-01T00:00:00"/>
    <d v="2025-10-01T00:00:00"/>
    <s v="Yes"/>
    <x v="1"/>
    <m/>
    <x v="1"/>
  </r>
  <r>
    <x v="0"/>
    <s v="07AAACJ0054A1ZD"/>
    <s v="JETWAYS TRAVELS PVT.LTD."/>
    <s v="HP501130"/>
    <s v="31/10/2025"/>
    <n v="0.17985611510791366"/>
    <n v="16402"/>
    <n v="13900"/>
    <n v="2502"/>
    <n v="0"/>
    <n v="0"/>
    <x v="17"/>
    <s v="07AAACJ0054A1ZDHP501130"/>
    <n v="998551"/>
    <s v="Travel Expenses"/>
    <s v="Input Service"/>
    <n v="2719"/>
    <d v="2025-10-01T00:00:00"/>
    <d v="2025-10-01T00:00:00"/>
    <s v="Yes"/>
    <x v="1"/>
    <m/>
    <x v="1"/>
  </r>
  <r>
    <x v="0"/>
    <s v="07AAACJ0054A1ZD"/>
    <s v="JETWAYS TRAVELS PVT.LTD."/>
    <s v="HP501109"/>
    <s v="27/10/2025"/>
    <n v="0.17985611510791366"/>
    <n v="8260"/>
    <n v="7000"/>
    <n v="1260"/>
    <n v="0"/>
    <n v="0"/>
    <x v="18"/>
    <s v="07AAACJ0054A1ZDHP501109"/>
    <n v="998551"/>
    <s v="Travel Expenses"/>
    <s v="Input Service"/>
    <n v="2718"/>
    <d v="2025-10-01T00:00:00"/>
    <d v="2025-10-01T00:00:00"/>
    <s v="Yes"/>
    <x v="1"/>
    <m/>
    <x v="1"/>
  </r>
  <r>
    <x v="0"/>
    <s v="07AAACJ0054A1ZD"/>
    <s v="JETWAYS TRAVELS PVT.LTD."/>
    <s v="HP501108"/>
    <s v="27/10/2025"/>
    <n v="0.17985611510791366"/>
    <n v="8968"/>
    <n v="7600"/>
    <n v="1368"/>
    <n v="0"/>
    <n v="0"/>
    <x v="19"/>
    <s v="07AAACJ0054A1ZDHP501108"/>
    <n v="998551"/>
    <s v="Travel Expenses"/>
    <s v="Input Service"/>
    <n v="2717"/>
    <d v="2025-10-01T00:00:00"/>
    <d v="2025-10-01T00:00:00"/>
    <s v="Yes"/>
    <x v="1"/>
    <m/>
    <x v="1"/>
  </r>
  <r>
    <x v="0"/>
    <s v="07AAACJ0054A1ZD"/>
    <s v="JETWAYS TRAVELS PVT.LTD."/>
    <s v="DP525244"/>
    <s v="25/10/2025"/>
    <n v="0.17985611510791366"/>
    <n v="118"/>
    <n v="100"/>
    <n v="18"/>
    <n v="0"/>
    <n v="0"/>
    <x v="11"/>
    <s v="07AAACJ0054A1ZDDP525244"/>
    <n v="998551"/>
    <s v="Travel Expenses"/>
    <s v="Input Service"/>
    <n v="2712"/>
    <d v="2025-10-01T00:00:00"/>
    <d v="2025-10-01T00:00:00"/>
    <s v="Yes"/>
    <x v="1"/>
    <m/>
    <x v="1"/>
  </r>
  <r>
    <x v="0"/>
    <s v="07AAACJ0054A1ZD"/>
    <s v="JETWAYS TRAVELS PVT.LTD."/>
    <s v="DP525243"/>
    <s v="25/10/2025"/>
    <n v="0.17985611510791366"/>
    <n v="118"/>
    <n v="100"/>
    <n v="18"/>
    <n v="0"/>
    <n v="0"/>
    <x v="11"/>
    <s v="07AAACJ0054A1ZDDP525243"/>
    <n v="998551"/>
    <s v="Travel Expenses"/>
    <s v="Input Service"/>
    <n v="2711"/>
    <d v="2025-10-01T00:00:00"/>
    <d v="2025-10-01T00:00:00"/>
    <s v="Yes"/>
    <x v="1"/>
    <m/>
    <x v="1"/>
  </r>
  <r>
    <x v="0"/>
    <s v="27AAWCS5258F1ZQ"/>
    <s v="SMARTWORKS COWORKING SPACES LIMITED"/>
    <s v="PUN06/SC25/00761"/>
    <s v="22/10/2025"/>
    <n v="0.17985611510791366"/>
    <n v="3404409.74"/>
    <n v="2885093"/>
    <n v="0"/>
    <n v="259658.37"/>
    <n v="259658.37"/>
    <x v="20"/>
    <s v="27AAWCS5258F1ZQPUN06/SC25/00761"/>
    <n v="997212"/>
    <s v="Rent-Office"/>
    <s v="Input Service"/>
    <n v="2703"/>
    <d v="2025-10-01T00:00:00"/>
    <d v="2025-10-01T00:00:00"/>
    <s v="Yes"/>
    <x v="1"/>
    <m/>
    <x v="1"/>
  </r>
  <r>
    <x v="0"/>
    <s v="06AADCH6128C1ZZ"/>
    <s v="Handy Online Solutions Private Limited"/>
    <s v="ONGRID061722397"/>
    <s v="29/10/2025"/>
    <n v="0.17985611510791366"/>
    <n v="7278.24"/>
    <n v="6168"/>
    <n v="1110.24"/>
    <n v="0"/>
    <n v="0"/>
    <x v="21"/>
    <s v="06AADCH6128C1ZZONGRID061722397"/>
    <n v="853669"/>
    <s v="Professional Fees"/>
    <s v="Inputs"/>
    <n v="2695"/>
    <d v="2025-10-01T00:00:00"/>
    <d v="2025-10-01T00:00:00"/>
    <s v="Yes"/>
    <x v="1"/>
    <m/>
    <x v="1"/>
  </r>
  <r>
    <x v="0"/>
    <s v="27ARCPK9149B1ZU"/>
    <s v="UNIVERSAL ELECTRICALS"/>
    <n v="8919"/>
    <s v="15/10/2025"/>
    <n v="0.17985611510791366"/>
    <n v="2076.8000000000002"/>
    <n v="1760"/>
    <n v="0"/>
    <n v="158.4"/>
    <n v="158.4"/>
    <x v="22"/>
    <s v="27ARCPK9149B1ZU8919"/>
    <n v="0"/>
    <s v="Hardware/Software Expenses"/>
    <s v="Inputs"/>
    <n v="2692"/>
    <d v="2025-10-01T00:00:00"/>
    <d v="2025-10-01T00:00:00"/>
    <s v="Yes"/>
    <x v="1"/>
    <m/>
    <x v="1"/>
  </r>
  <r>
    <x v="0"/>
    <s v="27AAACB2100P1ZX"/>
    <s v="Vodafone Idea Limited"/>
    <s v="MHI1410526435759"/>
    <s v="09/10/2025"/>
    <n v="0.17985611510791366"/>
    <n v="411.82000000000005"/>
    <n v="349"/>
    <n v="0"/>
    <n v="31.41"/>
    <n v="31.41"/>
    <x v="23"/>
    <s v="27AAACB2100P1ZXMHI1410526435759"/>
    <n v="998413"/>
    <s v="Internet Connectivity charges"/>
    <s v="Input Service"/>
    <n v="2691"/>
    <d v="2025-10-01T00:00:00"/>
    <d v="2025-10-01T00:00:00"/>
    <s v="Yes"/>
    <x v="1"/>
    <m/>
    <x v="1"/>
  </r>
  <r>
    <x v="0"/>
    <s v="36AEUPV4314A1ZE"/>
    <s v="Vegesna Akshaya Avyanga Industries"/>
    <s v="014/2025-2026"/>
    <s v="30/10/2025"/>
    <n v="0.17985611510791366"/>
    <n v="295000"/>
    <n v="250000"/>
    <n v="45000"/>
    <n v="0"/>
    <n v="0"/>
    <x v="24"/>
    <s v="36AEUPV4314A1ZE014/2025-2026"/>
    <n v="998313"/>
    <s v="Professional Fees"/>
    <s v="Input Service"/>
    <n v="2686"/>
    <d v="2025-10-01T00:00:00"/>
    <d v="2025-10-01T00:00:00"/>
    <s v="Yes"/>
    <x v="1"/>
    <m/>
    <x v="1"/>
  </r>
  <r>
    <x v="0"/>
    <s v="27AABCC7181N2Z7"/>
    <s v="SWISS INTERNATIONAL AIR LINES LTD."/>
    <s v="LXBOM251000654"/>
    <s v="08/10/2025"/>
    <n v="0.05"/>
    <n v="105483"/>
    <n v="100460"/>
    <n v="0"/>
    <n v="2511.5"/>
    <n v="2511.5"/>
    <x v="25"/>
    <s v="27AABCC7181N2Z7LXBOM251000654"/>
    <n v="440362"/>
    <s v="Travel Expenses"/>
    <s v="Inputs"/>
    <n v="2680"/>
    <d v="2025-10-01T00:00:00"/>
    <d v="2025-10-01T00:00:00"/>
    <s v="Yes"/>
    <x v="1"/>
    <m/>
    <x v="1"/>
  </r>
  <r>
    <x v="0"/>
    <s v="27AABCF6516A1Z3"/>
    <s v="FEDEX EXPRESS TRANSPORTATION AND SUPPLY CHAIN SERVICES (I) PRIVATE LIMITED"/>
    <s v="BOM-C-279329"/>
    <s v="25/10/2025"/>
    <n v="0.17985611510791366"/>
    <n v="944"/>
    <n v="800"/>
    <n v="0"/>
    <n v="72"/>
    <n v="72"/>
    <x v="26"/>
    <s v="27AABCF6516A1Z3BOM-C-279329"/>
    <n v="996812"/>
    <s v="Courior Services"/>
    <s v="Input Service"/>
    <n v="2679"/>
    <d v="2025-10-01T00:00:00"/>
    <d v="2025-10-01T00:00:00"/>
    <s v="Yes"/>
    <x v="1"/>
    <m/>
    <x v="1"/>
  </r>
  <r>
    <x v="0"/>
    <s v="06AAACM5586C1ZL"/>
    <s v="Microsoft Corporation (India) Pvt Ltd"/>
    <s v="TIO26HR101264303"/>
    <s v="27/10/2025"/>
    <n v="0.17985611510791366"/>
    <n v="1253.1600000000001"/>
    <n v="1062"/>
    <n v="191.16"/>
    <n v="0"/>
    <n v="0"/>
    <x v="27"/>
    <s v="06AAACM5586C1ZLTIO26HR101264303"/>
    <n v="998313"/>
    <s v="Software Services"/>
    <s v="Input Service"/>
    <n v="2678"/>
    <d v="2025-10-01T00:00:00"/>
    <d v="2025-10-01T00:00:00"/>
    <s v="Yes"/>
    <x v="1"/>
    <m/>
    <x v="1"/>
  </r>
  <r>
    <x v="0"/>
    <s v="27AABCD3611Q1ZI"/>
    <s v="DHL EXPRESS (INDIA) PRIVATE LIMITED"/>
    <s v="BOM160246"/>
    <s v="07/10/2025"/>
    <n v="0.17985611510791366"/>
    <n v="1298"/>
    <n v="1100"/>
    <n v="0"/>
    <n v="99"/>
    <n v="99"/>
    <x v="28"/>
    <s v="27AABCD3611Q1ZIBOM160246"/>
    <n v="996812"/>
    <s v="Courior Services"/>
    <s v="Input Service"/>
    <n v="2677"/>
    <d v="2025-10-01T00:00:00"/>
    <d v="2025-10-01T00:00:00"/>
    <s v="Yes"/>
    <x v="1"/>
    <m/>
    <x v="1"/>
  </r>
  <r>
    <x v="0"/>
    <s v="27AAECI7859N1ZQ"/>
    <s v="Maars Creative Concepts Private Limited"/>
    <s v="SOFT/594/25-26"/>
    <s v="30/10/2025"/>
    <n v="0.17985611510791366"/>
    <n v="743.40000000000009"/>
    <n v="630"/>
    <n v="0"/>
    <n v="56.7"/>
    <n v="56.7"/>
    <x v="29"/>
    <s v="27AAECI7859N1ZQSOFT/594/25-26"/>
    <n v="482090"/>
    <s v="Printing &amp; Stationery"/>
    <s v="Inputs"/>
    <n v="2672"/>
    <d v="2025-10-01T00:00:00"/>
    <d v="2025-10-01T00:00:00"/>
    <s v="Yes"/>
    <x v="1"/>
    <m/>
    <x v="1"/>
  </r>
  <r>
    <x v="0"/>
    <s v="27AAECI7859N1ZQ"/>
    <s v="Maars Creative Concepts Private Limited"/>
    <s v="SOFT/581/25-26"/>
    <s v="18/10/2025"/>
    <n v="0.17985611510791366"/>
    <n v="247.8"/>
    <n v="210"/>
    <n v="0"/>
    <n v="18.899999999999999"/>
    <n v="18.899999999999999"/>
    <x v="30"/>
    <s v="27AAECI7859N1ZQSOFT/581/25-26"/>
    <n v="482090"/>
    <s v="Printing &amp; Stationery"/>
    <s v="Inputs"/>
    <n v="2671"/>
    <d v="2025-10-01T00:00:00"/>
    <d v="2025-10-01T00:00:00"/>
    <s v="Yes"/>
    <x v="1"/>
    <m/>
    <x v="1"/>
  </r>
  <r>
    <x v="0"/>
    <s v="27AAECI7859N1ZQ"/>
    <s v="Maars Creative Concepts Private Limited"/>
    <s v="SOFT/560/25-26"/>
    <s v="13/10/2025"/>
    <n v="0.17985611510791366"/>
    <n v="826"/>
    <n v="700"/>
    <n v="0"/>
    <n v="63"/>
    <n v="63"/>
    <x v="31"/>
    <s v="27AAECI7859N1ZQSOFT/560/25-26"/>
    <n v="482090"/>
    <s v="Printing &amp; Stationery"/>
    <s v="Inputs"/>
    <n v="2670"/>
    <d v="2025-10-01T00:00:00"/>
    <d v="2025-10-01T00:00:00"/>
    <s v="Yes"/>
    <x v="1"/>
    <m/>
    <x v="1"/>
  </r>
  <r>
    <x v="0"/>
    <s v="27AAECI7859N1ZQ"/>
    <s v="Maars Creative Concepts Private Limited"/>
    <s v="SOFT/540/25-26"/>
    <s v="06/10/2025"/>
    <n v="0.17985611510791366"/>
    <n v="123.9"/>
    <n v="105"/>
    <n v="0"/>
    <n v="9.4499999999999993"/>
    <n v="9.4499999999999993"/>
    <x v="32"/>
    <s v="27AAECI7859N1ZQSOFT/540/25-26"/>
    <n v="482090"/>
    <s v="Printing &amp; Stationery"/>
    <s v="Inputs"/>
    <n v="2669"/>
    <d v="2025-10-01T00:00:00"/>
    <d v="2025-10-01T00:00:00"/>
    <s v="Yes"/>
    <x v="1"/>
    <m/>
    <x v="1"/>
  </r>
  <r>
    <x v="0"/>
    <s v="27DBRPP0459R1ZK"/>
    <s v="Shree Caterers"/>
    <s v="2025-26/476"/>
    <s v="31/10/2025"/>
    <n v="0.05"/>
    <n v="2520"/>
    <n v="2400"/>
    <n v="0"/>
    <n v="60"/>
    <n v="60"/>
    <x v="33"/>
    <s v="27DBRPP0459R1ZK2025-26/476"/>
    <n v="99633"/>
    <s v="Staff Welfare"/>
    <s v="Input Service"/>
    <n v="2626"/>
    <d v="2025-10-01T00:00:00"/>
    <d v="2025-10-01T00:00:00"/>
    <s v="Yes"/>
    <x v="1"/>
    <m/>
    <x v="1"/>
  </r>
  <r>
    <x v="0"/>
    <s v="27AAACC2498P1Z3"/>
    <s v="CENTRAL BANK OF INDIA"/>
    <s v="26271C0003803394"/>
    <s v="31/10/2025"/>
    <n v="0.16666666666666669"/>
    <n v="0.56000000000000005"/>
    <n v="0.48"/>
    <n v="0"/>
    <n v="0.04"/>
    <n v="0.04"/>
    <x v="34"/>
    <s v="27AAACC2498P1Z326271C0003803394"/>
    <n v="440173"/>
    <s v="Bank Charges"/>
    <s v="Inputs"/>
    <n v="2627"/>
    <d v="2025-10-01T00:00:00"/>
    <d v="2025-10-01T00:00:00"/>
    <s v="Yes"/>
    <x v="1"/>
    <m/>
    <x v="1"/>
  </r>
  <r>
    <x v="0"/>
    <s v="27AAJCV6293Q1Z8"/>
    <s v="V RENTRADE SOLUTIONS PRIVATE LIMITED"/>
    <s v="VRSPL/25-26/0730"/>
    <s v="30/10/2025"/>
    <n v="0.17985611510791366"/>
    <n v="115988.1"/>
    <n v="98295"/>
    <n v="0"/>
    <n v="8846.5499999999993"/>
    <n v="8846.5499999999993"/>
    <x v="35"/>
    <s v="27AAJCV6293Q1Z8VRSPL/25-26/0730"/>
    <n v="997315"/>
    <s v="Rent - Equipment"/>
    <s v="Input Service"/>
    <n v="2667"/>
    <d v="2025-10-01T00:00:00"/>
    <d v="2025-10-01T00:00:00"/>
    <s v="Yes"/>
    <x v="1"/>
    <m/>
    <x v="1"/>
  </r>
  <r>
    <x v="0"/>
    <s v="27AAGCR8772D1Z2"/>
    <s v="Porter"/>
    <s v="CRN1393874949"/>
    <s v="17/10/2025"/>
    <n v="0.17985611510791366"/>
    <n v="360.03"/>
    <n v="305.11"/>
    <n v="0"/>
    <n v="27.46"/>
    <n v="27.46"/>
    <x v="36"/>
    <s v="27AAGCR8772D1Z2CRN1393874949"/>
    <n v="996511"/>
    <s v="Courior Services"/>
    <s v="Input Service"/>
    <n v="2662"/>
    <d v="2025-10-01T00:00:00"/>
    <d v="2025-10-01T00:00:00"/>
    <s v="Yes"/>
    <x v="1"/>
    <m/>
    <x v="1"/>
  </r>
  <r>
    <x v="0"/>
    <s v="27AAFCR5508L1Z2"/>
    <s v="Riskpro India Ventures Private Limited"/>
    <s v="2025/SER/571"/>
    <s v="17/10/2025"/>
    <n v="0.17985611510791366"/>
    <n v="88500"/>
    <n v="75000"/>
    <n v="0"/>
    <n v="6750"/>
    <n v="6750"/>
    <x v="37"/>
    <s v="27AAFCR5508L1Z22025/SER/571"/>
    <n v="998311"/>
    <s v="Professional Fees"/>
    <s v="Input Service"/>
    <n v="2661"/>
    <d v="2025-10-01T00:00:00"/>
    <d v="2025-10-01T00:00:00"/>
    <s v="Yes"/>
    <x v="1"/>
    <m/>
    <x v="1"/>
  </r>
  <r>
    <x v="0"/>
    <s v="27AHDPC0233H1ZZ"/>
    <s v="AKANKSHA AUTOMATION &amp; CONTROLS"/>
    <s v="25-26/OCT/80"/>
    <s v="17/10/2025"/>
    <n v="0.17985611510791366"/>
    <n v="448.4"/>
    <n v="380"/>
    <n v="0"/>
    <n v="34.200000000000003"/>
    <n v="34.200000000000003"/>
    <x v="38"/>
    <s v="27AHDPC0233H1ZZ25-26/OCT/80"/>
    <n v="8536"/>
    <s v="Hardware/Software Expenses"/>
    <s v="Inputs"/>
    <n v="2631"/>
    <d v="2025-10-01T00:00:00"/>
    <d v="2025-10-01T00:00:00"/>
    <s v="Yes"/>
    <x v="1"/>
    <m/>
    <x v="1"/>
  </r>
  <r>
    <x v="0"/>
    <s v="27AALCM3536H1ZA"/>
    <s v="MACFOS LIMITED"/>
    <s v="INV2526/275602"/>
    <s v="28/10/2025"/>
    <n v="0.17985611510791366"/>
    <n v="1907.02"/>
    <n v="1616.1"/>
    <n v="0"/>
    <n v="145.46"/>
    <n v="145.46"/>
    <x v="39"/>
    <s v="27AALCM3536H1ZAINV2526/275602"/>
    <n v="854390"/>
    <s v="Hardware/Software Expenses"/>
    <s v="Inputs"/>
    <n v="2632"/>
    <d v="2025-10-01T00:00:00"/>
    <d v="2025-10-01T00:00:00"/>
    <s v="Yes"/>
    <x v="1"/>
    <m/>
    <x v="1"/>
  </r>
  <r>
    <x v="0"/>
    <s v="27AISPB8261G1Z0"/>
    <s v="BHUTADA ENTERPRISES"/>
    <s v="SH0038-0019417"/>
    <s v="29/10/2025"/>
    <n v="0.05"/>
    <n v="1820"/>
    <n v="1725.98"/>
    <n v="0"/>
    <n v="47.01"/>
    <n v="47.01"/>
    <x v="40"/>
    <s v="27AISPB8261G1Z0SH0038-0019417"/>
    <n v="29152100"/>
    <s v="ACETIC ACID"/>
    <s v="Inputs"/>
    <n v="2633"/>
    <d v="2025-10-01T00:00:00"/>
    <d v="2025-10-01T00:00:00"/>
    <s v="Yes"/>
    <x v="1"/>
    <m/>
    <x v="1"/>
  </r>
  <r>
    <x v="0"/>
    <s v="27AZJPG1481H1ZC"/>
    <s v="OM SAI SECURITY AND MANPOWER SERVICES / OM SAI TOURS AND TRAVELS"/>
    <n v="5904"/>
    <s v="31/10/2025"/>
    <n v="0.05"/>
    <n v="10269"/>
    <n v="9780"/>
    <n v="0"/>
    <n v="244.5"/>
    <n v="244.5"/>
    <x v="41"/>
    <s v="27AZJPG1481H1ZC5904"/>
    <n v="996813"/>
    <s v="Cab rent charges"/>
    <s v="Input Service"/>
    <n v="2660"/>
    <d v="2025-10-01T00:00:00"/>
    <d v="2025-10-01T00:00:00"/>
    <s v="Yes"/>
    <x v="1"/>
    <m/>
    <x v="1"/>
  </r>
  <r>
    <x v="0"/>
    <s v="27AZJPG1481H1ZC"/>
    <s v="OM SAI SECURITY AND MANPOWER SERVICES / OM SAI TOURS AND TRAVELS"/>
    <n v="5824"/>
    <s v="31/10/2025"/>
    <n v="0.05"/>
    <n v="4925.5599999999995"/>
    <n v="4691"/>
    <n v="0"/>
    <n v="117.28"/>
    <n v="117.28"/>
    <x v="42"/>
    <s v="27AZJPG1481H1ZC5824"/>
    <n v="996813"/>
    <s v="Cab rent charges"/>
    <s v="Input Service"/>
    <n v="2659"/>
    <d v="2025-10-01T00:00:00"/>
    <d v="2025-10-01T00:00:00"/>
    <s v="Yes"/>
    <x v="1"/>
    <m/>
    <x v="1"/>
  </r>
  <r>
    <x v="0"/>
    <s v="27AABCR0111M1ZN"/>
    <s v="ROYAL ORCHID HOTELS LIMITED"/>
    <s v="ROCP-2526-12575"/>
    <s v="16/10/2025"/>
    <n v="0.17985611510791366"/>
    <n v="791.73"/>
    <n v="670.95"/>
    <n v="0"/>
    <n v="60.39"/>
    <n v="60.39"/>
    <x v="43"/>
    <s v="27AABCR0111M1ZNROCP-2526-12575"/>
    <n v="996311"/>
    <s v="Hotel &amp; Lodging Expenses"/>
    <s v="Input Service"/>
    <n v="2636"/>
    <d v="2025-10-01T00:00:00"/>
    <d v="2025-10-01T00:00:00"/>
    <s v="Yes"/>
    <x v="1"/>
    <m/>
    <x v="1"/>
  </r>
  <r>
    <x v="0"/>
    <s v="27AZJPG1481H1ZC"/>
    <s v="OM SAI SECURITY AND MANPOWER SERVICES / OM SAI TOURS AND TRAVELS"/>
    <n v="5796"/>
    <s v="31/10/2025"/>
    <n v="0.05"/>
    <n v="5187"/>
    <n v="4940"/>
    <n v="0"/>
    <n v="123.5"/>
    <n v="123.5"/>
    <x v="44"/>
    <s v="27AZJPG1481H1ZC5796"/>
    <n v="996813"/>
    <s v="Cab rent charges"/>
    <s v="Input Service"/>
    <n v="2658"/>
    <d v="2025-10-01T00:00:00"/>
    <d v="2025-10-01T00:00:00"/>
    <s v="Yes"/>
    <x v="1"/>
    <m/>
    <x v="1"/>
  </r>
  <r>
    <x v="0"/>
    <s v="27AZJPG1481H1ZC"/>
    <s v="OM SAI SECURITY AND MANPOWER SERVICES / OM SAI TOURS AND TRAVELS"/>
    <n v="5795"/>
    <s v="31/10/2025"/>
    <n v="0.05"/>
    <n v="5234.26"/>
    <n v="4985"/>
    <n v="0"/>
    <n v="124.63"/>
    <n v="124.63"/>
    <x v="45"/>
    <s v="27AZJPG1481H1ZC5795"/>
    <n v="996813"/>
    <s v="Cab rent charges"/>
    <s v="Input Service"/>
    <n v="2657"/>
    <d v="2025-10-01T00:00:00"/>
    <d v="2025-10-01T00:00:00"/>
    <s v="Yes"/>
    <x v="1"/>
    <m/>
    <x v="1"/>
  </r>
  <r>
    <x v="0"/>
    <s v="27AZJPG1481H1ZC"/>
    <s v="OM SAI SECURITY AND MANPOWER SERVICES / OM SAI TOURS AND TRAVELS"/>
    <n v="5763"/>
    <s v="31/10/2025"/>
    <n v="0.05"/>
    <n v="10958.86"/>
    <n v="10437"/>
    <n v="0"/>
    <n v="260.93"/>
    <n v="260.93"/>
    <x v="46"/>
    <s v="27AZJPG1481H1ZC5763"/>
    <n v="996813"/>
    <s v="Cab rent charges"/>
    <s v="Input Service"/>
    <n v="2656"/>
    <d v="2025-10-01T00:00:00"/>
    <d v="2025-10-01T00:00:00"/>
    <s v="Yes"/>
    <x v="1"/>
    <m/>
    <x v="1"/>
  </r>
  <r>
    <x v="0"/>
    <s v="27ABBPM0253H1ZZ"/>
    <s v="J RAY HARDWARE / J RAY ENGINEERING CO."/>
    <s v="JRH-15960"/>
    <s v="10/10/2025"/>
    <n v="0.17985611510791366"/>
    <n v="426.21999999999997"/>
    <n v="361.2"/>
    <n v="0"/>
    <n v="32.51"/>
    <n v="32.51"/>
    <x v="47"/>
    <s v="27ABBPM0253H1ZZJRH-15960"/>
    <n v="0"/>
    <n v="0"/>
    <m/>
    <n v="2640"/>
    <d v="2025-10-01T00:00:00"/>
    <d v="2025-10-01T00:00:00"/>
    <s v="Yes"/>
    <x v="1"/>
    <m/>
    <x v="1"/>
  </r>
  <r>
    <x v="0"/>
    <s v="27AAACI1195H1ZM"/>
    <s v="ICICI BANK LIMITED"/>
    <n v="135251007031815"/>
    <s v="07/10/2025"/>
    <n v="0.17985611510791366"/>
    <n v="13463.320000000002"/>
    <n v="11409.6"/>
    <n v="0"/>
    <n v="1026.8599999999999"/>
    <n v="1026.8599999999999"/>
    <x v="48"/>
    <s v="27AAACI1195H1ZM135251007031815"/>
    <n v="997157"/>
    <s v="Bank Charges"/>
    <s v="Input Service"/>
    <n v="2641"/>
    <d v="2025-10-01T00:00:00"/>
    <d v="2025-10-01T00:00:00"/>
    <s v="Yes"/>
    <x v="1"/>
    <m/>
    <x v="1"/>
  </r>
  <r>
    <x v="0"/>
    <s v="27AAACI1195H1ZM"/>
    <s v="ICICI BANK LIMITED"/>
    <n v="135251013059916"/>
    <s v="13/10/2025"/>
    <n v="0.17985611510791366"/>
    <n v="17866.259999999998"/>
    <n v="15140.9"/>
    <n v="0"/>
    <n v="1362.68"/>
    <n v="1362.68"/>
    <x v="49"/>
    <s v="27AAACI1195H1ZM135251013059916"/>
    <n v="997157"/>
    <s v="Bank Charges"/>
    <s v="Input Service"/>
    <n v="2642"/>
    <d v="2025-10-01T00:00:00"/>
    <d v="2025-10-01T00:00:00"/>
    <s v="Yes"/>
    <x v="1"/>
    <m/>
    <x v="1"/>
  </r>
  <r>
    <x v="0"/>
    <s v="27AAACI1195H1ZM"/>
    <s v="ICICI BANK LIMITED"/>
    <n v="135251017090732"/>
    <s v="17/10/2025"/>
    <n v="0.17985611510791366"/>
    <n v="16702.810000000001"/>
    <n v="14154.93"/>
    <n v="0"/>
    <n v="1273.94"/>
    <n v="1273.94"/>
    <x v="50"/>
    <s v="27AAACI1195H1ZM135251017090732"/>
    <n v="997157"/>
    <s v="Bank Charges"/>
    <s v="Input Service"/>
    <n v="2643"/>
    <d v="2025-10-01T00:00:00"/>
    <d v="2025-10-01T00:00:00"/>
    <s v="Yes"/>
    <x v="1"/>
    <m/>
    <x v="1"/>
  </r>
  <r>
    <x v="0"/>
    <s v="27AAACI1195H1ZM"/>
    <s v="ICICI BANK LIMITED"/>
    <n v="135251024114788"/>
    <s v="24/10/2025"/>
    <n v="0.17985611510791366"/>
    <n v="17728.95"/>
    <n v="15024.53"/>
    <n v="0"/>
    <n v="1352.21"/>
    <n v="1352.21"/>
    <x v="51"/>
    <s v="27AAACI1195H1ZM135251024114788"/>
    <n v="997157"/>
    <s v="Bank Charges"/>
    <s v="Input Service"/>
    <n v="2644"/>
    <d v="2025-10-01T00:00:00"/>
    <d v="2025-10-01T00:00:00"/>
    <s v="Yes"/>
    <x v="1"/>
    <m/>
    <x v="1"/>
  </r>
  <r>
    <x v="0"/>
    <s v="27AAACI1195H1ZM"/>
    <s v="ICICI BANK LIMITED"/>
    <n v="135251024114824"/>
    <s v="24/10/2025"/>
    <n v="0.17985611510791366"/>
    <n v="17728.95"/>
    <n v="15024.53"/>
    <n v="0"/>
    <n v="1352.21"/>
    <n v="1352.21"/>
    <x v="51"/>
    <s v="27AAACI1195H1ZM135251024114824"/>
    <n v="997157"/>
    <s v="Bank Charges"/>
    <s v="Input Service"/>
    <n v="2645"/>
    <d v="2025-10-01T00:00:00"/>
    <d v="2025-10-01T00:00:00"/>
    <s v="Yes"/>
    <x v="1"/>
    <m/>
    <x v="1"/>
  </r>
  <r>
    <x v="0"/>
    <s v="27AAACI1195H1ZM"/>
    <s v="ICICI BANK LIMITED"/>
    <n v="135251031156281"/>
    <s v="31/10/2025"/>
    <n v="0.17985611510791366"/>
    <n v="16814.419999999998"/>
    <n v="14249.5"/>
    <n v="0"/>
    <n v="1282.46"/>
    <n v="1282.46"/>
    <x v="52"/>
    <s v="27AAACI1195H1ZM135251031156281"/>
    <n v="997157"/>
    <s v="Bank Charges"/>
    <s v="Input Service"/>
    <n v="2646"/>
    <d v="2025-10-01T00:00:00"/>
    <d v="2025-10-01T00:00:00"/>
    <s v="Yes"/>
    <x v="1"/>
    <m/>
    <x v="1"/>
  </r>
  <r>
    <x v="0"/>
    <s v="27AAACI1195H1ZM"/>
    <s v="ICICI BANK LIMITED"/>
    <s v="TS61315298202510"/>
    <s v="31/10/2025"/>
    <n v="0.17985611510791366"/>
    <n v="590"/>
    <n v="500"/>
    <n v="0"/>
    <n v="45"/>
    <n v="45"/>
    <x v="53"/>
    <s v="27AAACI1195H1ZMTS61315298202510"/>
    <n v="997157"/>
    <s v="Bank Charges"/>
    <s v="Input Service"/>
    <n v="2647"/>
    <d v="2025-10-01T00:00:00"/>
    <d v="2025-10-01T00:00:00"/>
    <s v="Yes"/>
    <x v="1"/>
    <m/>
    <x v="1"/>
  </r>
  <r>
    <x v="0"/>
    <s v="27AAACI1195H1ZM"/>
    <s v="ICICI BANK LIMITED"/>
    <s v="TS61898693202510"/>
    <s v="31/10/2025"/>
    <n v="0.17985611510791366"/>
    <n v="2360"/>
    <n v="2000"/>
    <n v="0"/>
    <n v="180"/>
    <n v="180"/>
    <x v="54"/>
    <s v="27AAACI1195H1ZMTS61898693202510"/>
    <n v="997157"/>
    <s v="Bank Charges"/>
    <s v="Input Service"/>
    <n v="2648"/>
    <d v="2025-10-01T00:00:00"/>
    <d v="2025-10-01T00:00:00"/>
    <s v="Yes"/>
    <x v="1"/>
    <m/>
    <x v="1"/>
  </r>
  <r>
    <x v="0"/>
    <s v="27AAACI1195H1ZM"/>
    <s v="ICICI BANK LIMITED"/>
    <s v="TS63153615202510"/>
    <s v="31/10/2025"/>
    <n v="0.17985611510791366"/>
    <n v="4720"/>
    <n v="4000"/>
    <n v="0"/>
    <n v="360"/>
    <n v="360"/>
    <x v="9"/>
    <s v="27AAACI1195H1ZMTS63153615202510"/>
    <n v="997157"/>
    <s v="Bank Charges"/>
    <s v="Input Service"/>
    <n v="2649"/>
    <d v="2025-10-01T00:00:00"/>
    <d v="2025-10-01T00:00:00"/>
    <s v="Yes"/>
    <x v="1"/>
    <m/>
    <x v="1"/>
  </r>
  <r>
    <x v="0"/>
    <s v="27AAIFR9573K1ZE"/>
    <s v="RAJIV ELECTRONICS"/>
    <s v="HCA6254"/>
    <s v="13/10/2025"/>
    <n v="0.17985611510791366"/>
    <n v="575.26"/>
    <n v="487.5"/>
    <n v="0"/>
    <n v="43.88"/>
    <n v="43.88"/>
    <x v="55"/>
    <s v="27AAIFR9573K1ZEHCA6254"/>
    <n v="773833"/>
    <s v="Hardware/Software Expenses"/>
    <s v="Inputs"/>
    <n v="2650"/>
    <d v="2025-10-01T00:00:00"/>
    <d v="2025-10-01T00:00:00"/>
    <s v="Yes"/>
    <x v="1"/>
    <m/>
    <x v="1"/>
  </r>
  <r>
    <x v="0"/>
    <s v="36AAJCA3639B1ZX"/>
    <s v="M/S ARGUS EMBEDDED SYSTEMS PRIVATE LIMITED"/>
    <s v="AE-INV-2526-0899"/>
    <s v="31/10/2025"/>
    <n v="0.17985611510791366"/>
    <n v="275553.59999999998"/>
    <n v="233520"/>
    <n v="42033.599999999999"/>
    <n v="0"/>
    <n v="0"/>
    <x v="56"/>
    <s v="36AAJCA3639B1ZXAE-INV-2526-0899"/>
    <n v="998112"/>
    <s v="Professional Fees"/>
    <s v="Input Service"/>
    <n v="2651"/>
    <d v="2025-10-01T00:00:00"/>
    <d v="2025-10-01T00:00:00"/>
    <s v="Yes"/>
    <x v="1"/>
    <m/>
    <x v="1"/>
  </r>
  <r>
    <x v="0"/>
    <s v="36AAJCA3639B1ZX"/>
    <s v="M/S ARGUS EMBEDDED SYSTEMS PRIVATE LIMITED"/>
    <s v="AE-INV-2526-0900"/>
    <s v="31/10/2025"/>
    <n v="0.17985611510791366"/>
    <n v="75331.199999999997"/>
    <n v="63840"/>
    <n v="11491.2"/>
    <n v="0"/>
    <n v="0"/>
    <x v="57"/>
    <s v="36AAJCA3639B1ZXAE-INV-2526-0900"/>
    <n v="998112"/>
    <s v="Professional Fees"/>
    <s v="Input Service"/>
    <n v="2652"/>
    <d v="2025-10-01T00:00:00"/>
    <d v="2025-10-01T00:00:00"/>
    <s v="Yes"/>
    <x v="1"/>
    <m/>
    <x v="1"/>
  </r>
  <r>
    <x v="0"/>
    <s v="27AZJPG1481H1ZC"/>
    <s v="OM SAI SECURITY AND MANPOWER SERVICES / OM SAI TOURS AND TRAVELS"/>
    <n v="5760"/>
    <s v="31/10/2025"/>
    <n v="0.05"/>
    <n v="7555.7999999999993"/>
    <n v="7196"/>
    <n v="0"/>
    <n v="179.9"/>
    <n v="179.9"/>
    <x v="58"/>
    <s v="27AZJPG1481H1ZC5760"/>
    <n v="996813"/>
    <s v="Cab rent charges"/>
    <s v="Input Service"/>
    <n v="2653"/>
    <d v="2025-10-01T00:00:00"/>
    <d v="2025-10-01T00:00:00"/>
    <s v="Yes"/>
    <x v="1"/>
    <m/>
    <x v="1"/>
  </r>
  <r>
    <x v="0"/>
    <s v="27AZJPG1481H1ZC"/>
    <s v="OM SAI SECURITY AND MANPOWER SERVICES / OM SAI TOURS AND TRAVELS"/>
    <n v="5761"/>
    <s v="31/10/2025"/>
    <n v="0.05"/>
    <n v="5218.5"/>
    <n v="4970"/>
    <n v="0"/>
    <n v="124.25"/>
    <n v="124.25"/>
    <x v="59"/>
    <s v="27AZJPG1481H1ZC5761"/>
    <n v="996813"/>
    <s v="Cab rent charges"/>
    <s v="Input Service"/>
    <n v="2654"/>
    <d v="2025-10-01T00:00:00"/>
    <d v="2025-10-01T00:00:00"/>
    <s v="Yes"/>
    <x v="1"/>
    <m/>
    <x v="1"/>
  </r>
  <r>
    <x v="0"/>
    <s v="27AZJPG1481H1ZC"/>
    <s v="OM SAI SECURITY AND MANPOWER SERVICES / OM SAI TOURS AND TRAVELS"/>
    <n v="5762"/>
    <s v="31/10/2025"/>
    <n v="0.05"/>
    <n v="5101.9599999999991"/>
    <n v="4859"/>
    <n v="0"/>
    <n v="121.48"/>
    <n v="121.48"/>
    <x v="60"/>
    <s v="27AZJPG1481H1ZC5762"/>
    <n v="996813"/>
    <s v="Cab rent charges"/>
    <s v="Input Service"/>
    <n v="2655"/>
    <d v="2025-10-01T00:00:00"/>
    <d v="2025-10-01T00:00:00"/>
    <s v="Yes"/>
    <x v="1"/>
    <m/>
    <x v="1"/>
  </r>
  <r>
    <x v="0"/>
    <s v="07AAACJ0054A1ZD"/>
    <s v="JETWAYS TRAVELS PVT.LTD."/>
    <s v="DP523155"/>
    <s v="07/10/2025"/>
    <n v="0.17985611510791366"/>
    <n v="118"/>
    <n v="100"/>
    <n v="18"/>
    <n v="0"/>
    <n v="0"/>
    <x v="11"/>
    <s v="07AAACJ0054A1ZDDP523155"/>
    <n v="998551"/>
    <s v="Travel Expenses"/>
    <s v="Input Service"/>
    <n v="2710"/>
    <d v="2025-10-01T00:00:00"/>
    <d v="2025-10-01T00:00:00"/>
    <s v="Yes"/>
    <x v="1"/>
    <m/>
    <x v="1"/>
  </r>
  <r>
    <x v="0"/>
    <s v="27AABCM2461K1ZF"/>
    <s v="MAGARPATTA TOWNSHIP DEVP &amp; CONST COMPANY LTD"/>
    <s v="PM012610/019447"/>
    <s v="03/10/2025"/>
    <n v="0.18656716417910446"/>
    <n v="127.2"/>
    <n v="107.2"/>
    <n v="0"/>
    <n v="10"/>
    <n v="10"/>
    <x v="61"/>
    <s v="27AABCM2461K1ZFPM012610/019447"/>
    <n v="997221"/>
    <s v="Repairs &amp; Maintenance-Leasehold premises"/>
    <s v="Input Service"/>
    <n v="2709"/>
    <d v="2025-10-01T00:00:00"/>
    <d v="2025-10-01T00:00:00"/>
    <s v="Yes"/>
    <x v="1"/>
    <m/>
    <x v="1"/>
  </r>
  <r>
    <x v="0"/>
    <s v="27AABCK3418J1ZK"/>
    <s v="KANJI FOREX PRIVATE LIMITED"/>
    <s v="SP/2526/1/4179"/>
    <s v="08/10/2025"/>
    <n v="0.17985611510791366"/>
    <n v="295"/>
    <n v="250"/>
    <n v="0"/>
    <n v="22.5"/>
    <n v="22.5"/>
    <x v="62"/>
    <s v="27AABCK3418J1ZKSP/2526/1/4179"/>
    <n v="997157"/>
    <s v="Foreign exchange services"/>
    <s v="Input Service"/>
    <n v="2732"/>
    <d v="2025-10-01T00:00:00"/>
    <d v="2025-10-01T00:00:00"/>
    <s v="Yes"/>
    <x v="1"/>
    <m/>
    <x v="1"/>
  </r>
  <r>
    <x v="0"/>
    <s v="27AABCK3418J1ZK"/>
    <s v="KANJI FOREX PRIVATE LIMITED"/>
    <s v="PP/2526/2/633"/>
    <s v="29/10/2025"/>
    <n v="0.17985611510791366"/>
    <n v="295"/>
    <n v="250"/>
    <n v="0"/>
    <n v="22.5"/>
    <n v="22.5"/>
    <x v="62"/>
    <s v="27AABCK3418J1ZKPP/2526/2/633"/>
    <n v="997157"/>
    <s v="Foreign exchange services"/>
    <s v="Input Service"/>
    <n v="2731"/>
    <d v="2025-10-01T00:00:00"/>
    <d v="2025-10-01T00:00:00"/>
    <s v="Yes"/>
    <x v="1"/>
    <m/>
    <x v="1"/>
  </r>
  <r>
    <x v="0"/>
    <s v="27AABCK3418J1ZK"/>
    <s v="KANJI FOREX PRIVATE LIMITED"/>
    <s v="PP/2526/2/628"/>
    <s v="27/10/2025"/>
    <n v="0.17985611510791366"/>
    <n v="295"/>
    <n v="250"/>
    <n v="0"/>
    <n v="22.5"/>
    <n v="22.5"/>
    <x v="62"/>
    <s v="27AABCK3418J1ZKPP/2526/2/628"/>
    <n v="997157"/>
    <s v="Foreign exchange services"/>
    <s v="Input Service"/>
    <n v="2730"/>
    <d v="2025-10-01T00:00:00"/>
    <d v="2025-10-01T00:00:00"/>
    <s v="Yes"/>
    <x v="1"/>
    <m/>
    <x v="1"/>
  </r>
  <r>
    <x v="0"/>
    <s v="27AABCK3418J1ZK"/>
    <s v="KANJI FOREX PRIVATE LIMITED"/>
    <s v="PP/2526/2/573"/>
    <s v="03/10/2025"/>
    <n v="0.17985611510791366"/>
    <n v="353.06"/>
    <n v="299.2"/>
    <n v="0"/>
    <n v="26.93"/>
    <n v="26.93"/>
    <x v="63"/>
    <s v="27AABCK3418J1ZKPP/2526/2/573"/>
    <n v="997157"/>
    <s v="Foreign exchange services"/>
    <s v="Input Service"/>
    <n v="2729"/>
    <d v="2025-10-01T00:00:00"/>
    <d v="2025-10-01T00:00:00"/>
    <s v="Yes"/>
    <x v="1"/>
    <m/>
    <x v="1"/>
  </r>
  <r>
    <x v="0"/>
    <s v="27AAEFP1428R1ZS"/>
    <s v="PRICE WATERHOUSE &amp; CO LLP"/>
    <n v="19226077636"/>
    <s v="29/10/2025"/>
    <n v="0.17985611510791366"/>
    <n v="1930059"/>
    <n v="1635643"/>
    <n v="0"/>
    <n v="147208"/>
    <n v="147208"/>
    <x v="64"/>
    <s v="27AAEFP1428R1ZS19226077636"/>
    <n v="998231"/>
    <s v="Professional Fees"/>
    <s v="Input Service"/>
    <n v="2725"/>
    <d v="2025-10-01T00:00:00"/>
    <d v="2025-10-01T00:00:00"/>
    <s v="Yes"/>
    <x v="1"/>
    <m/>
    <x v="1"/>
  </r>
  <r>
    <x v="0"/>
    <s v="27AAACT2209D2ZT"/>
    <s v="TUV INDIA PVT LTD."/>
    <s v="MH2526015870"/>
    <s v="27/10/2025"/>
    <n v="0.17985611510791366"/>
    <n v="1045480"/>
    <n v="886000"/>
    <n v="0"/>
    <n v="79740"/>
    <n v="79740"/>
    <x v="65"/>
    <s v="27AAACT2209D2ZTMH2526015870"/>
    <n v="998346"/>
    <s v="Professional Fees"/>
    <s v="Input Service"/>
    <n v="2727"/>
    <d v="2025-10-01T00:00:00"/>
    <d v="2025-10-01T00:00:00"/>
    <s v="Yes"/>
    <x v="1"/>
    <m/>
    <x v="1"/>
  </r>
  <r>
    <x v="0"/>
    <s v="27AAACA4269Q1Z6"/>
    <s v="MIZUHO CAPSAVE FINANCE PRIVATE LIMITED"/>
    <s v="B1MH2526/005845"/>
    <s v="01/10/2025"/>
    <n v="0.17985611510791366"/>
    <n v="834440.41"/>
    <n v="707152.89"/>
    <n v="0"/>
    <n v="63643.76"/>
    <n v="63643.76"/>
    <x v="66"/>
    <s v="27AAACA4269Q1Z6B1MH2526/005845"/>
    <n v="997315"/>
    <s v="Rent - Equipment"/>
    <s v="Input Service"/>
    <n v="2682"/>
    <d v="2025-10-01T00:00:00"/>
    <d v="2025-10-01T00:00:00"/>
    <s v="Yes"/>
    <x v="1"/>
    <m/>
    <x v="1"/>
  </r>
  <r>
    <x v="0"/>
    <s v="27AABCM2461K1ZF"/>
    <s v="MAGARPATTA TOWNSHIP DEVP &amp; CONST COMPANY LTD"/>
    <s v="PM012610/019446"/>
    <s v="03/10/2025"/>
    <n v="0.17985611510791366"/>
    <n v="506.8"/>
    <n v="428.8"/>
    <n v="0"/>
    <n v="39"/>
    <n v="39"/>
    <x v="67"/>
    <s v="27AABCM2461K1ZFPM012610/019446"/>
    <n v="997221"/>
    <s v="Repairs &amp; Maintenance-Leasehold premises"/>
    <s v="Input Service"/>
    <n v="2708"/>
    <d v="2025-10-01T00:00:00"/>
    <d v="2025-10-01T00:00:00"/>
    <s v="Yes"/>
    <x v="1"/>
    <m/>
    <x v="1"/>
  </r>
  <r>
    <x v="0"/>
    <s v="27AABCK3418J1ZK"/>
    <s v="KANJI FOREX PRIVATE LIMITED"/>
    <s v="SP/2526/2/2449"/>
    <s v="09/10/2025"/>
    <n v="0.17985611510791366"/>
    <n v="531"/>
    <n v="450"/>
    <n v="0"/>
    <n v="40.5"/>
    <n v="40.5"/>
    <x v="68"/>
    <s v="27AABCK3418J1ZKSP/2526/2/2449"/>
    <n v="997157"/>
    <s v="Foreign exchange services"/>
    <s v="Input Service"/>
    <n v="2734"/>
    <d v="2025-10-01T00:00:00"/>
    <d v="2025-10-01T00:00:00"/>
    <s v="Yes"/>
    <x v="1"/>
    <m/>
    <x v="1"/>
  </r>
  <r>
    <x v="0"/>
    <s v="07AAACJ0054A1ZD"/>
    <s v="JETWAYS TRAVELS PVT.LTD."/>
    <s v="IP502500"/>
    <s v="08/10/2025"/>
    <n v="0.17985611510791366"/>
    <n v="826"/>
    <n v="700"/>
    <n v="126"/>
    <n v="0"/>
    <n v="0"/>
    <x v="31"/>
    <s v="07AAACJ0054A1ZDIP502500"/>
    <n v="998551"/>
    <s v="Travel Expenses"/>
    <s v="Input Service"/>
    <n v="2721"/>
    <d v="2025-10-01T00:00:00"/>
    <d v="2025-10-01T00:00:00"/>
    <s v="Yes"/>
    <x v="1"/>
    <m/>
    <x v="1"/>
  </r>
  <r>
    <x v="0"/>
    <s v="07AAACJ0054A1ZD"/>
    <s v="JETWAYS TRAVELS PVT.LTD."/>
    <s v="IP502470"/>
    <s v="07/10/2025"/>
    <n v="0.17985611510791366"/>
    <n v="826"/>
    <n v="700"/>
    <n v="126"/>
    <n v="0"/>
    <n v="0"/>
    <x v="31"/>
    <s v="07AAACJ0054A1ZDIP502470"/>
    <n v="998551"/>
    <s v="Travel Expenses"/>
    <s v="Input Service"/>
    <n v="2720"/>
    <d v="2025-10-01T00:00:00"/>
    <d v="2025-10-01T00:00:00"/>
    <s v="Yes"/>
    <x v="1"/>
    <m/>
    <x v="1"/>
  </r>
  <r>
    <x v="0"/>
    <s v="27AABCK3418J1ZK"/>
    <s v="KANJI FOREX PRIVATE LIMITED"/>
    <s v="SP/2526/2/2311"/>
    <s v="03/10/2025"/>
    <n v="0.17985611510791366"/>
    <n v="860.62"/>
    <n v="729.34"/>
    <n v="0"/>
    <n v="65.64"/>
    <n v="65.64"/>
    <x v="69"/>
    <s v="27AABCK3418J1ZKSP/2526/2/2311"/>
    <n v="997157"/>
    <s v="Foreign exchange services"/>
    <s v="Input Service"/>
    <n v="2733"/>
    <d v="2025-10-01T00:00:00"/>
    <d v="2025-10-01T00:00:00"/>
    <s v="Yes"/>
    <x v="1"/>
    <m/>
    <x v="1"/>
  </r>
  <r>
    <x v="0"/>
    <s v="27AABCK3418J1ZK"/>
    <s v="KANJI FOREX PRIVATE LIMITED"/>
    <s v="SP/2526/2/2557"/>
    <s v="15/10/2025"/>
    <n v="0.17985611510791366"/>
    <n v="1052.56"/>
    <n v="892"/>
    <n v="0"/>
    <n v="80.28"/>
    <n v="80.28"/>
    <x v="70"/>
    <s v="27AABCK3418J1ZKSP/2526/2/2557"/>
    <n v="997157"/>
    <s v="Foreign exchange services"/>
    <s v="Input Service"/>
    <n v="2735"/>
    <d v="2025-10-01T00:00:00"/>
    <d v="2025-10-01T00:00:00"/>
    <s v="Yes"/>
    <x v="1"/>
    <m/>
    <x v="1"/>
  </r>
  <r>
    <x v="0"/>
    <s v="36AABCI2726B1Z3"/>
    <s v="INTER GLOBE AVIATION LIMITED INDIGO"/>
    <s v="TS1252610BE70683"/>
    <s v="08/10/2025"/>
    <n v="6.0837664322837055E-2"/>
    <n v="3470"/>
    <n v="3271"/>
    <n v="199"/>
    <n v="0"/>
    <n v="0"/>
    <x v="71"/>
    <s v="36AABCI2726B1Z3TS1252610BE70683"/>
    <n v="996425"/>
    <s v="Travel Expenses"/>
    <s v="Input Service"/>
    <n v="2668"/>
    <d v="2025-10-01T00:00:00"/>
    <d v="2025-10-01T00:00:00"/>
    <s v="Yes"/>
    <x v="1"/>
    <m/>
    <x v="1"/>
  </r>
  <r>
    <x v="0"/>
    <s v="27AAECG2483J1ZE"/>
    <s v="GNR SOLUTION PRIVATE LIMITED"/>
    <s v="GNR/R/25-26/2657"/>
    <s v="10/10/2025"/>
    <n v="0.17985611510791366"/>
    <n v="1770"/>
    <n v="1500"/>
    <n v="0"/>
    <n v="135"/>
    <n v="135"/>
    <x v="13"/>
    <s v="27AAECG2483J1ZEGNR/R/25-26/2657"/>
    <n v="997315"/>
    <s v="Rent - Equipment"/>
    <s v="Input Service"/>
    <n v="2697"/>
    <d v="2025-10-01T00:00:00"/>
    <d v="2025-10-01T00:00:00"/>
    <s v="Yes"/>
    <x v="1"/>
    <m/>
    <x v="1"/>
  </r>
  <r>
    <x v="0"/>
    <s v="27AABCR0111M1ZN"/>
    <s v="ROYAL ORCHID HOTELS LIMITED"/>
    <s v="ROCP-2526-12574"/>
    <s v="16/10/2025"/>
    <n v="0.05"/>
    <n v="6037.52"/>
    <n v="5750"/>
    <n v="0"/>
    <n v="143.76"/>
    <n v="143.76"/>
    <x v="72"/>
    <s v="27AABCR0111M1ZNROCP-2526-12574"/>
    <n v="996311"/>
    <s v="Hotel &amp; Lodging Expenses"/>
    <s v="Input Service"/>
    <n v="2635"/>
    <d v="2025-10-01T00:00:00"/>
    <d v="2025-10-01T00:00:00"/>
    <s v="Yes"/>
    <x v="1"/>
    <m/>
    <x v="1"/>
  </r>
  <r>
    <x v="0"/>
    <s v="07AALCC6699P1ZJ"/>
    <s v="COMMBITZ ESIM PRIVATE LIMITED"/>
    <s v="CM202526000413"/>
    <s v="07/10/2025"/>
    <n v="0.17985611510791366"/>
    <n v="1904.52"/>
    <n v="1614"/>
    <n v="290.52"/>
    <n v="0"/>
    <n v="0"/>
    <x v="73"/>
    <s v="07AALCC6699P1ZJCM202526000413"/>
    <n v="9984"/>
    <s v="Internet Connectivity charges"/>
    <s v="Input Service"/>
    <n v="2739"/>
    <d v="2025-10-01T00:00:00"/>
    <d v="2025-10-01T00:00:00"/>
    <s v="Yes"/>
    <x v="1"/>
    <m/>
    <x v="1"/>
  </r>
  <r>
    <x v="0"/>
    <s v="27AABCK3418J1ZK"/>
    <s v="KANJI FOREX PRIVATE LIMITED"/>
    <s v="SP/2526/2/2816"/>
    <s v="30/10/2025"/>
    <n v="0.17985611510791366"/>
    <n v="2174.16"/>
    <n v="1842.5"/>
    <n v="0"/>
    <n v="165.83"/>
    <n v="165.83"/>
    <x v="74"/>
    <s v="27AABCK3418J1ZKSP/2526/2/2816"/>
    <n v="997157"/>
    <s v="Foreign exchange services"/>
    <s v="Input Service"/>
    <n v="2736"/>
    <d v="2025-10-01T00:00:00"/>
    <d v="2025-10-01T00:00:00"/>
    <s v="Yes"/>
    <x v="1"/>
    <m/>
    <x v="1"/>
  </r>
  <r>
    <x v="0"/>
    <s v="27AACCN6194P1ZP"/>
    <s v="AIR INDIA LIMITED"/>
    <s v="272612BP10AFB548"/>
    <s v="25/10/2025"/>
    <n v="0.05"/>
    <n v="7353"/>
    <n v="7002"/>
    <n v="0"/>
    <n v="175.5"/>
    <n v="175.5"/>
    <x v="75"/>
    <s v="27AACCN6194P1ZP272612BP10AFB548"/>
    <n v="996425"/>
    <s v="Travel Expenses"/>
    <s v="Input Service"/>
    <n v="2738"/>
    <d v="2025-10-01T00:00:00"/>
    <d v="2025-10-01T00:00:00"/>
    <s v="Yes"/>
    <x v="1"/>
    <m/>
    <x v="1"/>
  </r>
  <r>
    <x v="0"/>
    <s v="07AACCN6194P2ZQ"/>
    <s v="AIR INDIA LIMITED"/>
    <s v="072612BP10AFD825"/>
    <s v="25/10/2025"/>
    <n v="0.05"/>
    <n v="7353"/>
    <n v="7002"/>
    <n v="351"/>
    <n v="0"/>
    <n v="0"/>
    <x v="75"/>
    <s v="07AACCN6194P2ZQ072612BP10AFD825"/>
    <n v="996425"/>
    <s v="Travel Expenses"/>
    <s v="Input Service"/>
    <n v="2681"/>
    <d v="2025-10-01T00:00:00"/>
    <d v="2025-10-01T00:00:00"/>
    <s v="Yes"/>
    <x v="1"/>
    <m/>
    <x v="1"/>
  </r>
  <r>
    <x v="0"/>
    <s v="27AAGCJ1813R1Z5"/>
    <s v="JYT LOGISTICS PRIVATE LIMITED"/>
    <n v="9520"/>
    <s v="11/10/2025"/>
    <n v="0.17985611510791366"/>
    <n v="3540"/>
    <n v="3000"/>
    <n v="0"/>
    <n v="270"/>
    <n v="270"/>
    <x v="76"/>
    <s v="27AAGCJ1813R1Z59520"/>
    <n v="996712"/>
    <s v="Postage and Courier"/>
    <s v="Input Service"/>
    <n v="2726"/>
    <d v="2025-10-01T00:00:00"/>
    <d v="2025-10-01T00:00:00"/>
    <s v="Yes"/>
    <x v="1"/>
    <m/>
    <x v="1"/>
  </r>
  <r>
    <x v="0"/>
    <s v="27BMWPD2551E2ZZ"/>
    <s v="ROOTS OFFICE SOLUTIONS"/>
    <s v="S0006119"/>
    <s v="21/09/2025"/>
    <n v="0.16846737481031868"/>
    <n v="4620.1200000000008"/>
    <n v="3954"/>
    <n v="0"/>
    <n v="333.06"/>
    <n v="333.06"/>
    <x v="77"/>
    <s v="27BMWPD2551E2ZZS0006119"/>
    <n v="3926"/>
    <s v="Houskeeping Material Charges"/>
    <s v="Inputs"/>
    <n v="2689"/>
    <d v="2025-10-01T00:00:00"/>
    <d v="2025-10-01T00:00:00"/>
    <s v="Yes"/>
    <x v="1"/>
    <m/>
    <x v="1"/>
  </r>
  <r>
    <x v="0"/>
    <s v="27AADCP7742E1ZD"/>
    <s v="PRODUCT DOSSIER SOLUTIONS INDIA PRIVATE LIMITED"/>
    <s v="PDS-25186"/>
    <s v="03/10/2025"/>
    <n v="0.17985611510791366"/>
    <n v="610896.38"/>
    <n v="517708.79999999999"/>
    <n v="0"/>
    <n v="46593.79"/>
    <n v="46593.79"/>
    <x v="78"/>
    <s v="27AADCP7742E1ZDPDS-25186"/>
    <n v="998313"/>
    <s v="Professional Fees"/>
    <s v="Input Service"/>
    <n v="2693"/>
    <d v="2025-10-01T00:00:00"/>
    <d v="2025-10-01T00:00:00"/>
    <s v="Yes"/>
    <x v="1"/>
    <m/>
    <x v="1"/>
  </r>
  <r>
    <x v="0"/>
    <s v="27AAECG2483J1ZE"/>
    <s v="GNR SOLUTION PRIVATE LIMITED"/>
    <s v="GNR/R/25-26/2660"/>
    <s v="10/10/2025"/>
    <n v="0.17985611510791366"/>
    <n v="473126.9"/>
    <n v="400955"/>
    <n v="0"/>
    <n v="36085.949999999997"/>
    <n v="36085.949999999997"/>
    <x v="79"/>
    <s v="27AAECG2483J1ZEGNR/R/25-26/2660"/>
    <n v="997315"/>
    <s v="Rent - Equipment"/>
    <s v="Input Service"/>
    <n v="2700"/>
    <d v="2025-10-01T00:00:00"/>
    <d v="2025-10-01T00:00:00"/>
    <s v="Yes"/>
    <x v="1"/>
    <m/>
    <x v="1"/>
  </r>
  <r>
    <x v="0"/>
    <s v="27AATPE1292M1Z7"/>
    <s v="ERAGAM SIDHANTH REDDY"/>
    <s v="OCT-2025-302"/>
    <s v="01/10/2025"/>
    <n v="0.17985611510791366"/>
    <n v="413877.92000000004"/>
    <n v="350744"/>
    <n v="0"/>
    <n v="31566.959999999999"/>
    <n v="31566.959999999999"/>
    <x v="80"/>
    <s v="27AATPE1292M1Z7OCT-2025-302"/>
    <n v="997212"/>
    <s v="Rent-Office"/>
    <s v="Input Service"/>
    <n v="2665"/>
    <d v="2025-10-01T00:00:00"/>
    <d v="2025-10-01T00:00:00"/>
    <s v="Yes"/>
    <x v="1"/>
    <m/>
    <x v="1"/>
  </r>
  <r>
    <x v="0"/>
    <s v="27AATPE1295N1Z2"/>
    <s v="ERAGAM SANJEETH REDDY"/>
    <s v="OCT-2025-303"/>
    <s v="01/10/2025"/>
    <n v="0.17985611510791366"/>
    <n v="413877.92000000004"/>
    <n v="350744"/>
    <n v="0"/>
    <n v="31566.959999999999"/>
    <n v="31566.959999999999"/>
    <x v="80"/>
    <s v="27AATPE1295N1Z2OCT-2025-303"/>
    <n v="997212"/>
    <s v="Rent-Office"/>
    <s v="Input Service"/>
    <n v="2701"/>
    <d v="2025-10-01T00:00:00"/>
    <d v="2025-10-01T00:00:00"/>
    <s v="Yes"/>
    <x v="1"/>
    <m/>
    <x v="1"/>
  </r>
  <r>
    <x v="0"/>
    <s v="27AATPE1292M1Z7"/>
    <s v="ERAGAM SIDHANTH REDDY"/>
    <s v="OCT-2025-301"/>
    <s v="01/10/2025"/>
    <n v="0.17985611510791366"/>
    <n v="393496.95999999996"/>
    <n v="333472"/>
    <n v="0"/>
    <n v="30012.48"/>
    <n v="30012.48"/>
    <x v="81"/>
    <s v="27AATPE1292M1Z7OCT-2025-301"/>
    <n v="997212"/>
    <s v="Rent-Office"/>
    <s v="Input Service"/>
    <n v="2664"/>
    <d v="2025-10-01T00:00:00"/>
    <d v="2025-10-01T00:00:00"/>
    <s v="Yes"/>
    <x v="1"/>
    <m/>
    <x v="1"/>
  </r>
  <r>
    <x v="0"/>
    <s v="27AATPE1295N1Z2"/>
    <s v="ERAGAM SANJEETH REDDY"/>
    <s v="OCT-2025-304"/>
    <s v="01/10/2025"/>
    <n v="0.17985611510791366"/>
    <n v="393496.95999999996"/>
    <n v="333472"/>
    <n v="0"/>
    <n v="30012.48"/>
    <n v="30012.48"/>
    <x v="81"/>
    <s v="27AATPE1295N1Z2OCT-2025-304"/>
    <n v="997212"/>
    <s v="Rent-Office"/>
    <s v="Input Service"/>
    <n v="2702"/>
    <d v="2025-10-01T00:00:00"/>
    <d v="2025-10-01T00:00:00"/>
    <s v="Yes"/>
    <x v="1"/>
    <m/>
    <x v="1"/>
  </r>
  <r>
    <x v="0"/>
    <s v="27ABJCS6128G1Z4"/>
    <s v="SSBC GLOBAL LOGISTICS PRIVATE LIMITED"/>
    <s v="955/2025-26"/>
    <s v="24/10/2025"/>
    <n v="0.17985611510791366"/>
    <n v="5254.5400000000009"/>
    <n v="4453"/>
    <n v="0"/>
    <n v="400.77"/>
    <n v="400.77"/>
    <x v="82"/>
    <s v="27ABJCS6128G1Z4955/2025-26"/>
    <n v="996812"/>
    <s v="Postage &amp; Courier"/>
    <s v="Input Service"/>
    <n v="2637"/>
    <d v="2025-10-01T00:00:00"/>
    <d v="2025-10-01T00:00:00"/>
    <s v="Yes"/>
    <x v="1"/>
    <m/>
    <x v="1"/>
  </r>
  <r>
    <x v="0"/>
    <s v="27AAACH1458C1ZZ"/>
    <s v="TATA TELESERVICES MAHARASHTRA LIMITED"/>
    <n v="2171776949"/>
    <s v="15/10/2025"/>
    <n v="0.17985611510791366"/>
    <n v="6478.2000000000007"/>
    <n v="5490"/>
    <n v="0"/>
    <n v="494.1"/>
    <n v="494.1"/>
    <x v="83"/>
    <s v="27AAACH1458C1ZZ2171776949"/>
    <n v="998412"/>
    <s v="Internet Connectivity charges"/>
    <s v="Input Service"/>
    <n v="2630"/>
    <d v="2025-10-01T00:00:00"/>
    <d v="2025-10-01T00:00:00"/>
    <s v="Yes"/>
    <x v="1"/>
    <m/>
    <x v="1"/>
  </r>
  <r>
    <x v="0"/>
    <s v="27AAACE6958L1Z4"/>
    <s v="EMBEE SOFTWARE P LTD"/>
    <s v="MEGSI26/20548"/>
    <s v="30/10/2025"/>
    <n v="0.17985611510791366"/>
    <n v="287580.94"/>
    <n v="243712.66"/>
    <n v="0"/>
    <n v="21934.14"/>
    <n v="21934.14"/>
    <x v="84"/>
    <s v="27AAACE6958L1Z4MEGSI26/20548"/>
    <n v="997331"/>
    <s v="Membership &amp; Subscription"/>
    <s v="Input Service"/>
    <n v="2673"/>
    <d v="2025-10-01T00:00:00"/>
    <d v="2025-10-01T00:00:00"/>
    <s v="Yes"/>
    <x v="1"/>
    <m/>
    <x v="1"/>
  </r>
  <r>
    <x v="0"/>
    <s v="36AAFCK5835K1Z6"/>
    <s v="KEKA TECHNOLOGIES"/>
    <s v="K06613-0009"/>
    <s v="14/10/2025"/>
    <n v="0.17985611510791366"/>
    <n v="271178.51"/>
    <n v="229812.3"/>
    <n v="41366.21"/>
    <n v="0"/>
    <n v="0"/>
    <x v="85"/>
    <s v="36AAFCK5835K1Z6K06613-0009"/>
    <n v="997331"/>
    <s v="Membership &amp; Subscription"/>
    <s v="Input Service"/>
    <n v="2602"/>
    <d v="2025-10-01T00:00:00"/>
    <d v="2025-10-01T00:00:00"/>
    <s v="Yes"/>
    <x v="1"/>
    <m/>
    <x v="1"/>
  </r>
  <r>
    <x v="0"/>
    <s v="07AAJCA9880A1ZL"/>
    <s v="AMAZON WEB SERVICES INDIA PRIVATE LIMITED"/>
    <s v="AIN2526002290554"/>
    <s v="02/10/2025"/>
    <n v="0.17985611510791366"/>
    <n v="181764.96999999997"/>
    <n v="154038.10999999999"/>
    <n v="27726.86"/>
    <n v="0"/>
    <n v="0"/>
    <x v="86"/>
    <s v="07AAJCA9880A1ZLAIN2526002290554"/>
    <n v="998315"/>
    <s v="Membership &amp; Subscription"/>
    <s v="Input Service"/>
    <n v="2674"/>
    <d v="2025-10-01T00:00:00"/>
    <d v="2025-10-01T00:00:00"/>
    <s v="Yes"/>
    <x v="1"/>
    <m/>
    <x v="1"/>
  </r>
  <r>
    <x v="0"/>
    <s v="07AAACJ0054A1ZD"/>
    <s v="JETWAYS TRAVELS PVT.LTD."/>
    <s v="HP501000"/>
    <s v="04/10/2025"/>
    <n v="0.17985611510791366"/>
    <n v="7316"/>
    <n v="6200"/>
    <n v="1116"/>
    <n v="0"/>
    <n v="0"/>
    <x v="87"/>
    <s v="07AAACJ0054A1ZDHP501000"/>
    <n v="998552"/>
    <s v="Hotel &amp; Lodging Expenses"/>
    <s v="Input Service"/>
    <n v="2714"/>
    <d v="2025-10-01T00:00:00"/>
    <d v="2025-10-01T00:00:00"/>
    <s v="Yes"/>
    <x v="1"/>
    <m/>
    <x v="1"/>
  </r>
  <r>
    <x v="0"/>
    <s v="27ABJCS6128G1Z4"/>
    <s v="SSBC GLOBAL LOGISTICS PRIVATE LIMITED"/>
    <s v="956/2025-26"/>
    <s v="24/10/2025"/>
    <n v="0.17985611510791366"/>
    <n v="7341.9599999999991"/>
    <n v="6222"/>
    <n v="0"/>
    <n v="559.98"/>
    <n v="559.98"/>
    <x v="88"/>
    <s v="27ABJCS6128G1Z4956/2025-26"/>
    <n v="996812"/>
    <s v="Postage &amp; Courier"/>
    <s v="Input Service"/>
    <n v="2638"/>
    <d v="2025-10-01T00:00:00"/>
    <d v="2025-10-01T00:00:00"/>
    <s v="Yes"/>
    <x v="1"/>
    <m/>
    <x v="1"/>
  </r>
  <r>
    <x v="0"/>
    <s v="27AAMFS2232C1ZG"/>
    <s v="S. K. INTERNATIONAL"/>
    <s v="SK/1817/2526"/>
    <s v="09/10/2025"/>
    <n v="0.17985611510791366"/>
    <n v="8850"/>
    <n v="7500"/>
    <n v="0"/>
    <n v="675"/>
    <n v="675"/>
    <x v="89"/>
    <s v="27AAMFS2232C1ZGSK/1817/2526"/>
    <n v="998313"/>
    <s v="Professional Fees"/>
    <s v="Input Service"/>
    <n v="2676"/>
    <d v="2025-10-01T00:00:00"/>
    <d v="2025-10-01T00:00:00"/>
    <s v="Yes"/>
    <x v="1"/>
    <m/>
    <x v="1"/>
  </r>
  <r>
    <x v="0"/>
    <s v="07AABCS3508F2ZN"/>
    <s v="SANWARIA TEXPRO PRIVATE LIMITED"/>
    <s v="S0700166340"/>
    <s v="29/10/2025"/>
    <n v="0.17985611510791366"/>
    <n v="112163"/>
    <n v="95053.39"/>
    <n v="17109.61"/>
    <n v="0"/>
    <n v="0"/>
    <x v="90"/>
    <s v="07AABCS3508F2ZNS0700166340"/>
    <n v="847149"/>
    <s v="Computer Equipment"/>
    <s v="Inputs"/>
    <n v="2625"/>
    <d v="2025-10-01T00:00:00"/>
    <d v="2025-10-01T00:00:00"/>
    <s v="Yes"/>
    <x v="1"/>
    <m/>
    <x v="1"/>
  </r>
  <r>
    <x v="0"/>
    <s v="34AACCH0586R1Z4"/>
    <s v="HIDESIGN INDIA PRIVATE LIMITED"/>
    <s v="WH12526INS007123"/>
    <s v="14/10/2025"/>
    <n v="0.17985611510791366"/>
    <n v="80540"/>
    <n v="68254.240000000005"/>
    <n v="12285.76"/>
    <n v="0"/>
    <n v="0"/>
    <x v="91"/>
    <s v="34AACCH0586R1Z4WH12526INS007123"/>
    <n v="420231"/>
    <s v="Business Promotional,marketing Expenses"/>
    <s v="Inputs"/>
    <n v="2634"/>
    <d v="2025-10-01T00:00:00"/>
    <d v="2025-10-01T00:00:00"/>
    <s v="Yes"/>
    <x v="1"/>
    <m/>
    <x v="1"/>
  </r>
  <r>
    <x v="0"/>
    <s v="07AAACJ0054A1ZD"/>
    <s v="JETWAYS TRAVELS PVT.LTD."/>
    <s v="HP501058"/>
    <s v="14/10/2025"/>
    <n v="0.17985611510791366"/>
    <n v="8968"/>
    <n v="7600"/>
    <n v="1368"/>
    <n v="0"/>
    <n v="0"/>
    <x v="19"/>
    <s v="07AAACJ0054A1ZDHP501058"/>
    <n v="998552"/>
    <s v="Hotel &amp; Lodging Expenses"/>
    <s v="Input Service"/>
    <n v="2716"/>
    <d v="2025-10-01T00:00:00"/>
    <d v="2025-10-01T00:00:00"/>
    <s v="Yes"/>
    <x v="1"/>
    <m/>
    <x v="1"/>
  </r>
  <r>
    <x v="0"/>
    <s v="27AAACA4269Q1Z6"/>
    <s v="MIZUHO CAPSAVE FINANCE PRIVATE LIMITED"/>
    <s v="B2MH2526/002324"/>
    <s v="15/10/2025"/>
    <n v="0.17985611510791366"/>
    <n v="80447.13"/>
    <n v="68175.53"/>
    <n v="0"/>
    <n v="6135.8"/>
    <n v="6135.8"/>
    <x v="92"/>
    <s v="27AAACA4269Q1Z6B2MH2526/002324"/>
    <n v="997315"/>
    <s v="Rent - Equipment"/>
    <s v="Input Service"/>
    <n v="2685"/>
    <d v="2025-10-01T00:00:00"/>
    <d v="2025-10-01T00:00:00"/>
    <s v="Yes"/>
    <x v="1"/>
    <m/>
    <x v="1"/>
  </r>
  <r>
    <x v="0"/>
    <s v="27AAACM3692H1ZC"/>
    <s v="MODERN V. R. SECURITY FORCE INDIA PVT. LTD."/>
    <s v="SAPV09/0056/2526"/>
    <s v="04/10/2025"/>
    <n v="0.17985611510791366"/>
    <n v="71998.880000000005"/>
    <n v="61016"/>
    <n v="0"/>
    <n v="5491.44"/>
    <n v="5491.44"/>
    <x v="93"/>
    <s v="27AAACM3692H1ZCSAPV09/0056/2526"/>
    <n v="998525"/>
    <s v="Security Charges"/>
    <s v="Input Service"/>
    <n v="2603"/>
    <d v="2025-10-01T00:00:00"/>
    <d v="2025-10-01T00:00:00"/>
    <s v="Yes"/>
    <x v="1"/>
    <m/>
    <x v="1"/>
  </r>
  <r>
    <x v="0"/>
    <s v="27ABMCS9481K1ZE"/>
    <s v="SAMARTH UNITED SERVICES PRIVATE LIMITED"/>
    <n v="52"/>
    <s v="03/10/2025"/>
    <n v="0.17985611510791366"/>
    <n v="57920.509999999995"/>
    <n v="49085.17"/>
    <n v="0"/>
    <n v="4417.67"/>
    <n v="4417.67"/>
    <x v="94"/>
    <s v="27ABMCS9481K1ZE52"/>
    <n v="998519"/>
    <s v="Houskeeping Charges"/>
    <s v="Input Service"/>
    <n v="2688"/>
    <d v="2025-10-01T00:00:00"/>
    <d v="2025-10-01T00:00:00"/>
    <s v="Yes"/>
    <x v="1"/>
    <m/>
    <x v="1"/>
  </r>
  <r>
    <x v="0"/>
    <s v="27AAECG2483J1ZE"/>
    <s v="GNR SOLUTION PRIVATE LIMITED"/>
    <s v="GNR/R/25-26/2656"/>
    <s v="10/10/2025"/>
    <n v="0.17985611510791366"/>
    <n v="10030"/>
    <n v="8500"/>
    <n v="0"/>
    <n v="765"/>
    <n v="765"/>
    <x v="95"/>
    <s v="27AAECG2483J1ZEGNR/R/25-26/2656"/>
    <n v="997315"/>
    <s v="Rent - Equipment"/>
    <s v="Input Service"/>
    <n v="2696"/>
    <d v="2025-10-01T00:00:00"/>
    <d v="2025-10-01T00:00:00"/>
    <s v="Yes"/>
    <x v="1"/>
    <m/>
    <x v="1"/>
  </r>
  <r>
    <x v="0"/>
    <s v="27ABJCS6128G1Z4"/>
    <s v="SSBC GLOBAL LOGISTICS PRIVATE LIMITED"/>
    <s v="957/2025-26"/>
    <s v="24/10/2025"/>
    <n v="0.17985611510791366"/>
    <n v="10208.18"/>
    <n v="8651"/>
    <n v="0"/>
    <n v="778.59"/>
    <n v="778.59"/>
    <x v="96"/>
    <s v="27ABJCS6128G1Z4957/2025-26"/>
    <n v="996812"/>
    <s v="Postage &amp; Courier"/>
    <s v="Input Service"/>
    <n v="2639"/>
    <d v="2025-10-01T00:00:00"/>
    <d v="2025-10-01T00:00:00"/>
    <s v="Yes"/>
    <x v="1"/>
    <m/>
    <x v="1"/>
  </r>
  <r>
    <x v="0"/>
    <s v="27AAECG2483J1ZE"/>
    <s v="GNR SOLUTION PRIVATE LIMITED"/>
    <s v="GNR/R/25-26/2659"/>
    <s v="10/10/2025"/>
    <n v="0.17985611510791366"/>
    <n v="10266"/>
    <n v="8700"/>
    <n v="0"/>
    <n v="783"/>
    <n v="783"/>
    <x v="97"/>
    <s v="27AAECG2483J1ZEGNR/R/25-26/2659"/>
    <n v="997315"/>
    <s v="Rent - Equipment"/>
    <s v="Input Service"/>
    <n v="2699"/>
    <d v="2025-10-01T00:00:00"/>
    <d v="2025-10-01T00:00:00"/>
    <s v="Yes"/>
    <x v="1"/>
    <m/>
    <x v="1"/>
  </r>
  <r>
    <x v="0"/>
    <s v="27AAACH1458C1ZZ"/>
    <s v="TATA TELESERVICES MAHARASHTRA LIMITED"/>
    <n v="2171747674"/>
    <s v="03/10/2025"/>
    <n v="0.17985611510791366"/>
    <n v="12503.279999999999"/>
    <n v="10596"/>
    <n v="0"/>
    <n v="953.64"/>
    <n v="953.64"/>
    <x v="98"/>
    <s v="27AAACH1458C1ZZ2171747674"/>
    <n v="998412"/>
    <s v="Internet Connectivity charges"/>
    <s v="Input Service"/>
    <n v="2629"/>
    <d v="2025-10-01T00:00:00"/>
    <d v="2025-10-01T00:00:00"/>
    <s v="Yes"/>
    <x v="1"/>
    <m/>
    <x v="1"/>
  </r>
  <r>
    <x v="0"/>
    <s v="33AAACZ4322M2Z9"/>
    <s v="ZOHO CORPORATION PRIVATE LIMITED"/>
    <n v="1025260301932"/>
    <s v="09/10/2025"/>
    <n v="0.17985611510791366"/>
    <n v="12673.2"/>
    <n v="10740"/>
    <n v="1933.2"/>
    <n v="0"/>
    <n v="0"/>
    <x v="99"/>
    <s v="33AAACZ4322M2Z91025260301932"/>
    <n v="997331"/>
    <s v="Business Promotional Expenses"/>
    <s v="Input Service"/>
    <n v="2628"/>
    <d v="2025-10-01T00:00:00"/>
    <d v="2025-10-01T00:00:00"/>
    <s v="Yes"/>
    <x v="1"/>
    <m/>
    <x v="1"/>
  </r>
  <r>
    <x v="0"/>
    <s v="27AAECG2483J1ZE"/>
    <s v="GNR SOLUTION PRIVATE LIMITED"/>
    <s v="GNR/R/25-26/2658"/>
    <s v="10/10/2025"/>
    <n v="0.17985611510791366"/>
    <n v="13452"/>
    <n v="11400"/>
    <n v="0"/>
    <n v="1026"/>
    <n v="1026"/>
    <x v="100"/>
    <s v="27AAECG2483J1ZEGNR/R/25-26/2658"/>
    <n v="997315"/>
    <s v="Rent - Equipment"/>
    <s v="Input Service"/>
    <n v="2698"/>
    <d v="2025-10-01T00:00:00"/>
    <d v="2025-10-01T00:00:00"/>
    <s v="Yes"/>
    <x v="1"/>
    <m/>
    <x v="1"/>
  </r>
  <r>
    <x v="0"/>
    <s v="27AAACA4269Q1Z6"/>
    <s v="MIZUHO CAPSAVE FINANCE PRIVATE LIMITED"/>
    <s v="B2MH2526/002322"/>
    <s v="15/10/2025"/>
    <n v="0.17985611510791366"/>
    <n v="15251.66"/>
    <n v="12925.14"/>
    <n v="0"/>
    <n v="1163.26"/>
    <n v="1163.26"/>
    <x v="101"/>
    <s v="27AAACA4269Q1Z6B2MH2526/002322"/>
    <n v="997315"/>
    <s v="Rent - Equipment"/>
    <s v="Input Service"/>
    <n v="2683"/>
    <d v="2025-10-01T00:00:00"/>
    <d v="2025-10-01T00:00:00"/>
    <s v="Yes"/>
    <x v="1"/>
    <m/>
    <x v="1"/>
  </r>
  <r>
    <x v="0"/>
    <s v="27BMWPD2551E2ZZ"/>
    <s v="ROOTS OFFICE SOLUTIONS"/>
    <s v="S0006120"/>
    <s v="21/09/2025"/>
    <n v="0.17985611510791366"/>
    <n v="19691.72"/>
    <n v="16756"/>
    <n v="0"/>
    <n v="1467.86"/>
    <n v="1467.86"/>
    <x v="102"/>
    <s v="27BMWPD2551E2ZZS0006120"/>
    <n v="3926"/>
    <s v="Houskeeping Material Charges"/>
    <s v="Inputs"/>
    <n v="2690"/>
    <d v="2025-10-01T00:00:00"/>
    <d v="2025-10-01T00:00:00"/>
    <s v="Yes"/>
    <x v="1"/>
    <m/>
    <x v="1"/>
  </r>
  <r>
    <x v="0"/>
    <s v="07AAJCA9880A1ZL"/>
    <s v="AMAZON WEB SERVICES INDIA PRIVATE LIMITED"/>
    <s v="AIN2526002564012"/>
    <s v="02/10/2025"/>
    <n v="0.17985611510791366"/>
    <n v="19255.349999999999"/>
    <n v="16318.09"/>
    <n v="2937.26"/>
    <n v="0"/>
    <n v="0"/>
    <x v="103"/>
    <s v="07AAJCA9880A1ZLAIN2526002564012"/>
    <n v="998315"/>
    <s v="Membership &amp; Subscription"/>
    <s v="Input Service"/>
    <n v="2675"/>
    <d v="2025-10-01T00:00:00"/>
    <d v="2025-10-01T00:00:00"/>
    <s v="Yes"/>
    <x v="1"/>
    <m/>
    <x v="1"/>
  </r>
  <r>
    <x v="0"/>
    <s v="27AADCP7742E1ZD"/>
    <s v="PRODUCT DOSSIER SOLUTIONS INDIA PRIVATE LIMITED"/>
    <s v="PDS-25187"/>
    <s v="03/10/2025"/>
    <n v="0.17985611510791366"/>
    <n v="24999.480000000003"/>
    <n v="21186"/>
    <n v="0"/>
    <n v="1906.74"/>
    <n v="1906.74"/>
    <x v="104"/>
    <s v="27AADCP7742E1ZDPDS-25187"/>
    <n v="998313"/>
    <s v="Professional Fees"/>
    <s v="Input Service"/>
    <n v="2694"/>
    <d v="2025-10-01T00:00:00"/>
    <d v="2025-10-01T00:00:00"/>
    <s v="Yes"/>
    <x v="1"/>
    <m/>
    <x v="1"/>
  </r>
  <r>
    <x v="0"/>
    <s v="27ABMCS9481K1ZE"/>
    <s v="SAMARTH UNITED SERVICES PRIVATE LIMITED"/>
    <n v="51"/>
    <s v="03/10/2025"/>
    <n v="0.17985611510791366"/>
    <n v="25300.66"/>
    <n v="21441.24"/>
    <n v="0"/>
    <n v="1929.71"/>
    <n v="1929.71"/>
    <x v="105"/>
    <s v="27ABMCS9481K1ZE51"/>
    <n v="998519"/>
    <s v="Houskeeping Charges"/>
    <s v="Input Service"/>
    <n v="2687"/>
    <d v="2025-10-01T00:00:00"/>
    <d v="2025-10-01T00:00:00"/>
    <s v="Yes"/>
    <x v="1"/>
    <m/>
    <x v="1"/>
  </r>
  <r>
    <x v="0"/>
    <s v="07AAACJ0054A1ZD"/>
    <s v="JETWAYS TRAVELS PVT.LTD."/>
    <s v="HP501028"/>
    <s v="09/10/2025"/>
    <n v="0.17985611510791366"/>
    <n v="31152"/>
    <n v="26400"/>
    <n v="4752"/>
    <n v="0"/>
    <n v="0"/>
    <x v="106"/>
    <s v="07AAACJ0054A1ZDHP501028"/>
    <n v="998552"/>
    <s v="Hotel &amp; Lodging Expenses"/>
    <s v="Input Service"/>
    <n v="2715"/>
    <d v="2025-10-01T00:00:00"/>
    <d v="2025-10-01T00:00:00"/>
    <s v="Yes"/>
    <x v="1"/>
    <m/>
    <x v="1"/>
  </r>
  <r>
    <x v="0"/>
    <s v="27AABCM2461K1ZF"/>
    <s v="MAGARPATTA TOWNSHIP DEVP &amp; CONST COMPANY LTD"/>
    <s v="LMP01261000919"/>
    <s v="01/10/2025"/>
    <n v="0.17985611510791366"/>
    <n v="31306.6"/>
    <n v="26530.6"/>
    <n v="0"/>
    <n v="2388"/>
    <n v="2388"/>
    <x v="107"/>
    <s v="27AABCM2461K1ZFLMP01261000919"/>
    <n v="997221"/>
    <s v="Repairs &amp; Maintenance-Leasehold premises"/>
    <s v="Input Service"/>
    <n v="2707"/>
    <d v="2025-10-01T00:00:00"/>
    <d v="2025-10-01T00:00:00"/>
    <s v="Yes"/>
    <x v="1"/>
    <m/>
    <x v="1"/>
  </r>
  <r>
    <x v="0"/>
    <s v="27AABCM2461K1ZF"/>
    <s v="MAGARPATTA TOWNSHIP DEVP &amp; CONST COMPANY LTD"/>
    <s v="LMP01261000916"/>
    <s v="01/10/2025"/>
    <n v="0.17985611510791366"/>
    <n v="31306.6"/>
    <n v="26530.6"/>
    <n v="0"/>
    <n v="2388"/>
    <n v="2388"/>
    <x v="107"/>
    <s v="27AABCM2461K1ZFLMP01261000916"/>
    <n v="997221"/>
    <s v="Repairs &amp; Maintenance-Leasehold premises"/>
    <s v="Input Service"/>
    <n v="2704"/>
    <d v="2025-10-01T00:00:00"/>
    <d v="2025-10-01T00:00:00"/>
    <s v="Yes"/>
    <x v="1"/>
    <m/>
    <x v="1"/>
  </r>
  <r>
    <x v="0"/>
    <s v="29AACCP2486Q1ZM"/>
    <s v="Paysquare Consultancy Limited"/>
    <s v="FY2526/KA/02633"/>
    <s v="07/10/2025"/>
    <n v="0.17985611510791366"/>
    <n v="31311.599999999999"/>
    <n v="26535.25"/>
    <n v="4776.3500000000004"/>
    <n v="0"/>
    <n v="0"/>
    <x v="108"/>
    <s v="29AACCP2486Q1ZMFY2526/KA/02633"/>
    <n v="998311"/>
    <s v="Professional Fees"/>
    <s v="Input Service"/>
    <n v="2737"/>
    <d v="2025-10-01T00:00:00"/>
    <d v="2025-10-01T00:00:00"/>
    <s v="Yes"/>
    <x v="1"/>
    <m/>
    <x v="1"/>
  </r>
  <r>
    <x v="0"/>
    <s v="27AABCM2461K1ZF"/>
    <s v="MAGARPATTA TOWNSHIP DEVP &amp; CONST COMPANY LTD"/>
    <s v="LMP01261000918"/>
    <s v="01/10/2025"/>
    <n v="0.17985611510791366"/>
    <n v="32926.800000000003"/>
    <n v="27904.799999999999"/>
    <n v="0"/>
    <n v="2511"/>
    <n v="2511"/>
    <x v="109"/>
    <s v="27AABCM2461K1ZFLMP01261000918"/>
    <n v="997221"/>
    <s v="Repairs &amp; Maintenance-Leasehold premises"/>
    <s v="Input Service"/>
    <n v="2706"/>
    <d v="2025-10-01T00:00:00"/>
    <d v="2025-10-01T00:00:00"/>
    <s v="Yes"/>
    <x v="1"/>
    <m/>
    <x v="1"/>
  </r>
  <r>
    <x v="0"/>
    <s v="27AABCM2461K1ZF"/>
    <s v="MAGARPATTA TOWNSHIP DEVP &amp; CONST COMPANY LTD"/>
    <s v="LMP01261000917"/>
    <s v="01/10/2025"/>
    <n v="0.17985611510791366"/>
    <n v="32926.800000000003"/>
    <n v="27904.799999999999"/>
    <n v="0"/>
    <n v="2511"/>
    <n v="2511"/>
    <x v="109"/>
    <s v="27AABCM2461K1ZFLMP01261000917"/>
    <n v="997221"/>
    <s v="Repairs &amp; Maintenance-Leasehold premises"/>
    <s v="Input Service"/>
    <n v="2705"/>
    <d v="2025-10-01T00:00:00"/>
    <d v="2025-10-01T00:00:00"/>
    <s v="Yes"/>
    <x v="1"/>
    <m/>
    <x v="1"/>
  </r>
  <r>
    <x v="0"/>
    <s v="07AAACJ0054A1ZD"/>
    <s v="JETWAYS TRAVELS PVT.LTD."/>
    <s v="HP500998"/>
    <s v="04/10/2025"/>
    <n v="0.05"/>
    <n v="106050"/>
    <n v="101000"/>
    <n v="5050"/>
    <n v="0"/>
    <n v="0"/>
    <x v="110"/>
    <s v="07AAACJ0054A1ZDHP500998"/>
    <n v="998552"/>
    <s v="Hotel &amp; Lodging Expenses"/>
    <s v="Input Service"/>
    <n v="2713"/>
    <d v="2025-10-01T00:00:00"/>
    <d v="2025-10-01T00:00:00"/>
    <s v="Yes"/>
    <x v="1"/>
    <m/>
    <x v="1"/>
  </r>
  <r>
    <x v="0"/>
    <s v="27AAACM3692H1ZC"/>
    <s v="MODERN V. R. SECURITY FORCE INDIA PVT. LTD."/>
    <s v="SAPV09/0057/2526"/>
    <s v="04/10/2025"/>
    <n v="0.17985611510791366"/>
    <n v="39003.999999999993"/>
    <n v="33054.239999999998"/>
    <n v="0"/>
    <n v="2974.88"/>
    <n v="2974.88"/>
    <x v="111"/>
    <s v="27AAACM3692H1ZCSAPV09/0057/2526"/>
    <n v="998525"/>
    <s v="Security Charges"/>
    <s v="Input Service"/>
    <n v="2604"/>
    <d v="2025-10-01T00:00:00"/>
    <d v="2025-10-01T00:00:00"/>
    <s v="Yes"/>
    <x v="1"/>
    <m/>
    <x v="1"/>
  </r>
  <r>
    <x v="0"/>
    <s v="27AAACA4269Q1Z6"/>
    <s v="MIZUHO CAPSAVE FINANCE PRIVATE LIMITED"/>
    <s v="B2MH2526/002323"/>
    <s v="15/10/2025"/>
    <n v="0.17985611510791366"/>
    <n v="47661.380000000005"/>
    <n v="40391"/>
    <n v="0"/>
    <n v="3635.19"/>
    <n v="3635.19"/>
    <x v="112"/>
    <s v="27AAACA4269Q1Z6B2MH2526/002323"/>
    <n v="997315"/>
    <s v="Rent - Equipment"/>
    <s v="Input Service"/>
    <n v="2684"/>
    <d v="2025-10-01T00:00:00"/>
    <d v="2025-10-01T00:00:00"/>
    <s v="Yes"/>
    <x v="1"/>
    <m/>
    <x v="1"/>
  </r>
  <r>
    <x v="0"/>
    <s v="27AALCS9822Q1ZC"/>
    <s v="PLUXEE INDIA PRIVATE LIMITED"/>
    <s v="2526CI0000227987"/>
    <s v="31/10/2025"/>
    <n v="0.17985611510791366"/>
    <n v="726.88000000000011"/>
    <n v="616"/>
    <n v="0"/>
    <n v="55.44"/>
    <n v="55.44"/>
    <x v="113"/>
    <s v="27AALCS9822Q1ZC2526CI0000227987"/>
    <n v="998599"/>
    <s v="Professional Fees"/>
    <s v="Input Service"/>
    <n v="2666"/>
    <d v="2025-10-01T00:00:00"/>
    <d v="2025-10-01T00:00:00"/>
    <s v="Yes"/>
    <x v="1"/>
    <m/>
    <x v="1"/>
  </r>
  <r>
    <x v="0"/>
    <s v="07AAJCA9880A1ZL"/>
    <s v="AMAZON WEB SERVICES INDIA PRIVATE LIMITED"/>
    <s v="ACN2526000049326"/>
    <s v="21/10/2025"/>
    <n v="0.17985611510791366"/>
    <n v="-52235.200000000004"/>
    <n v="-44267.12"/>
    <n v="-7968.08"/>
    <n v="0"/>
    <n v="0"/>
    <x v="114"/>
    <s v="07AAJCA9880A1ZLACN2526000049326"/>
    <n v="998315"/>
    <s v="Membership &amp; Subscription"/>
    <s v="Input Service"/>
    <n v="3237"/>
    <d v="2025-10-01T00:00:00"/>
    <d v="2025-10-01T00:00:00"/>
    <s v="Yes"/>
    <x v="1"/>
    <m/>
    <x v="1"/>
  </r>
  <r>
    <x v="0"/>
    <s v="27DBRPP0459R1ZK"/>
    <s v="Shree Caterers"/>
    <s v="2025-26/472"/>
    <s v="30/09/2025"/>
    <n v="0.05"/>
    <n v="3207.76"/>
    <n v="3055"/>
    <n v="0"/>
    <n v="76.38"/>
    <n v="76.38"/>
    <x v="115"/>
    <s v="27DBRPP0459R1ZK2025-26/472"/>
    <n v="99633"/>
    <s v="Staff Welfare"/>
    <s v="Input Service"/>
    <n v="771"/>
    <d v="2025-10-01T00:00:00"/>
    <d v="2025-10-01T00:00:00"/>
    <s v="Yes"/>
    <x v="1"/>
    <m/>
    <x v="1"/>
  </r>
  <r>
    <x v="0"/>
    <s v="27DBRPP0459R1ZK"/>
    <s v="Shree Caterers"/>
    <s v="2025-26/470"/>
    <s v="30/09/2025"/>
    <n v="0.05"/>
    <n v="2100"/>
    <n v="2000"/>
    <n v="0"/>
    <n v="50"/>
    <n v="50"/>
    <x v="116"/>
    <s v="27DBRPP0459R1ZK2025-26/470"/>
    <n v="99633"/>
    <s v="Staff Welfare"/>
    <s v="Input Service"/>
    <n v="769"/>
    <d v="2025-10-01T00:00:00"/>
    <d v="2025-10-01T00:00:00"/>
    <s v="Yes"/>
    <x v="1"/>
    <m/>
    <x v="1"/>
  </r>
  <r>
    <x v="0"/>
    <s v="27AKXPS6981R1ZG"/>
    <s v="EAZETRONICS"/>
    <s v="EZ25-26/I/0151"/>
    <s v="29/09/2025"/>
    <n v="0.17985611510791366"/>
    <n v="472"/>
    <n v="400"/>
    <n v="0"/>
    <n v="36"/>
    <n v="36"/>
    <x v="117"/>
    <s v="27AKXPS6981R1ZGEZ25-26/I/0151"/>
    <n v="998719"/>
    <s v="Professional Fees"/>
    <s v="Input Service"/>
    <n v="880"/>
    <d v="2025-10-01T00:00:00"/>
    <d v="2025-10-01T00:00:00"/>
    <s v="Yes"/>
    <x v="1"/>
    <m/>
    <x v="1"/>
  </r>
  <r>
    <x v="0"/>
    <s v="27AAFFL6917J1ZZ"/>
    <s v="LEGALOGIC CONSULTING LLP"/>
    <s v="2526-LLP-1385"/>
    <s v="29/09/2025"/>
    <n v="0.17985611510791366"/>
    <n v="16520"/>
    <n v="14000"/>
    <n v="0"/>
    <n v="1260"/>
    <n v="1260"/>
    <x v="118"/>
    <s v="27AAFFL6917J1ZZ2526-LLP-1385"/>
    <n v="997212"/>
    <s v="Professional Fees"/>
    <s v="Input Service"/>
    <n v="871"/>
    <d v="2025-10-01T00:00:00"/>
    <d v="2025-10-01T00:00:00"/>
    <s v="Yes"/>
    <x v="1"/>
    <m/>
    <x v="1"/>
  </r>
  <r>
    <x v="0"/>
    <s v="27AAFFL6917J1ZZ"/>
    <s v="LEGALOGIC CONSULTING LLP"/>
    <s v="2526-LLP-1368"/>
    <s v="24/09/2025"/>
    <n v="0.17985611510791366"/>
    <n v="118"/>
    <n v="100"/>
    <n v="0"/>
    <n v="9"/>
    <n v="9"/>
    <x v="11"/>
    <s v="27AAFFL6917J1ZZ2526-LLP-1368"/>
    <n v="997212"/>
    <s v="Professional Fees"/>
    <s v="Input Service"/>
    <n v="870"/>
    <d v="2025-10-01T00:00:00"/>
    <d v="2025-10-01T00:00:00"/>
    <s v="Yes"/>
    <x v="1"/>
    <m/>
    <x v="1"/>
  </r>
  <r>
    <x v="0"/>
    <s v="27AABCC5644E1ZV"/>
    <s v="CATHAY PACIFIC AIRWAYS LTD"/>
    <s v="CX27/2526/113726"/>
    <s v="22/09/2025"/>
    <n v="0.05"/>
    <n v="50283"/>
    <n v="47888"/>
    <n v="0"/>
    <n v="1197.5"/>
    <n v="1197.5"/>
    <x v="119"/>
    <s v="27AABCC5644E1ZVCX27/2526/113726"/>
    <n v="996425"/>
    <s v="Travel Expenses"/>
    <s v="Input Service"/>
    <n v="858"/>
    <d v="2025-10-01T00:00:00"/>
    <d v="2025-10-01T00:00:00"/>
    <s v="Yes"/>
    <x v="1"/>
    <m/>
    <x v="1"/>
  </r>
  <r>
    <x v="0"/>
    <s v="27AAECI7859N1ZQ"/>
    <s v="Maars Creative Concepts Private Limited"/>
    <s v="SOFT/515/25-26"/>
    <s v="29/09/2025"/>
    <n v="0.17985611510791366"/>
    <n v="619.5"/>
    <n v="525"/>
    <n v="0"/>
    <n v="47.25"/>
    <n v="47.25"/>
    <x v="120"/>
    <s v="27AAECI7859N1ZQSOFT/515/25-26"/>
    <n v="482090"/>
    <s v="Printing &amp; Stationery"/>
    <s v="Inputs"/>
    <n v="833"/>
    <d v="2025-10-01T00:00:00"/>
    <d v="2025-10-01T00:00:00"/>
    <s v="Yes"/>
    <x v="1"/>
    <m/>
    <x v="1"/>
  </r>
  <r>
    <x v="0"/>
    <s v="27AAECI7859N1ZQ"/>
    <s v="Maars Creative Concepts Private Limited"/>
    <s v="SOFT/470/25-26"/>
    <s v="18/09/2025"/>
    <n v="0.17985611510791366"/>
    <n v="247.8"/>
    <n v="210"/>
    <n v="0"/>
    <n v="18.899999999999999"/>
    <n v="18.899999999999999"/>
    <x v="30"/>
    <s v="27AAECI7859N1ZQSOFT/470/25-26"/>
    <n v="482090"/>
    <s v="Printing &amp; Stationery"/>
    <s v="Inputs"/>
    <n v="828"/>
    <d v="2025-10-01T00:00:00"/>
    <d v="2025-10-01T00:00:00"/>
    <s v="Yes"/>
    <x v="1"/>
    <m/>
    <x v="1"/>
  </r>
  <r>
    <x v="0"/>
    <s v="27AAECI7859N1ZQ"/>
    <s v="Maars Creative Concepts Private Limited"/>
    <s v="SOFT/425/25-26"/>
    <s v="03/09/2025"/>
    <n v="0.17985611510791366"/>
    <n v="495.6"/>
    <n v="420"/>
    <n v="0"/>
    <n v="37.799999999999997"/>
    <n v="37.799999999999997"/>
    <x v="121"/>
    <s v="27AAECI7859N1ZQSOFT/425/25-26"/>
    <n v="482090"/>
    <s v="Printing &amp; Stationery"/>
    <s v="Inputs"/>
    <n v="827"/>
    <d v="2025-10-01T00:00:00"/>
    <d v="2025-10-01T00:00:00"/>
    <s v="Yes"/>
    <x v="1"/>
    <m/>
    <x v="1"/>
  </r>
  <r>
    <x v="0"/>
    <s v="27AAWCS5258F1ZQ"/>
    <s v="SMARTWORKS COWORKING SPACES LIMITED"/>
    <s v="PUN06/SC25/00633"/>
    <s v="20/09/2025"/>
    <n v="0.17985611510791366"/>
    <n v="3404409.74"/>
    <n v="2885093"/>
    <n v="0"/>
    <n v="259658.37"/>
    <n v="259658.37"/>
    <x v="20"/>
    <s v="27AAWCS5258F1ZQPUN06/SC25/00633"/>
    <n v="997212"/>
    <s v="Rent-Office"/>
    <s v="Input Service"/>
    <n v="821"/>
    <d v="2025-10-01T00:00:00"/>
    <d v="2025-10-01T00:00:00"/>
    <s v="Yes"/>
    <x v="1"/>
    <m/>
    <x v="1"/>
  </r>
  <r>
    <x v="0"/>
    <s v="27AAACI1195H1ZM"/>
    <s v="ICICI BANK LIMITED"/>
    <s v="TS61156004202509"/>
    <s v="18/09/2025"/>
    <n v="0.17985611510791366"/>
    <n v="2950"/>
    <n v="2500"/>
    <n v="0"/>
    <n v="225"/>
    <n v="225"/>
    <x v="122"/>
    <s v="27AAACI1195H1ZMTS61156004202509"/>
    <n v="997157"/>
    <s v="Bank Charges"/>
    <s v="Input Service"/>
    <n v="815"/>
    <d v="2025-10-01T00:00:00"/>
    <d v="2025-10-01T00:00:00"/>
    <s v="Yes"/>
    <x v="1"/>
    <m/>
    <x v="1"/>
  </r>
  <r>
    <x v="0"/>
    <s v="27AAACI1195H1ZM"/>
    <s v="ICICI BANK LIMITED"/>
    <n v="135250930160059"/>
    <s v="30/09/2025"/>
    <n v="0.17985611510791366"/>
    <n v="14724.689999999999"/>
    <n v="12478.55"/>
    <n v="0"/>
    <n v="1123.07"/>
    <n v="1123.07"/>
    <x v="123"/>
    <s v="27AAACI1195H1ZM135250930160059"/>
    <n v="997157"/>
    <s v="Bank Charges"/>
    <s v="Input Service"/>
    <n v="814"/>
    <d v="2025-10-01T00:00:00"/>
    <d v="2025-10-01T00:00:00"/>
    <s v="Yes"/>
    <x v="1"/>
    <m/>
    <x v="1"/>
  </r>
  <r>
    <x v="0"/>
    <s v="27AAACI1195H1ZM"/>
    <s v="ICICI BANK LIMITED"/>
    <n v="135250919102746"/>
    <s v="19/09/2025"/>
    <n v="0.17985611510791366"/>
    <n v="12194.999999999998"/>
    <n v="10334.74"/>
    <n v="0"/>
    <n v="930.13"/>
    <n v="930.13"/>
    <x v="124"/>
    <s v="27AAACI1195H1ZM135250919102746"/>
    <n v="997157"/>
    <s v="Bank Charges"/>
    <s v="Input Service"/>
    <n v="813"/>
    <d v="2025-10-01T00:00:00"/>
    <d v="2025-10-01T00:00:00"/>
    <s v="Yes"/>
    <x v="1"/>
    <m/>
    <x v="1"/>
  </r>
  <r>
    <x v="0"/>
    <s v="27AAACI1195H1ZM"/>
    <s v="ICICI BANK LIMITED"/>
    <n v="135250917088469"/>
    <s v="17/09/2025"/>
    <n v="0.17985611510791366"/>
    <n v="17505.28"/>
    <n v="14834.98"/>
    <n v="0"/>
    <n v="1335.15"/>
    <n v="1335.15"/>
    <x v="125"/>
    <s v="27AAACI1195H1ZM135250917088469"/>
    <n v="997157"/>
    <s v="Bank Charges"/>
    <s v="Input Service"/>
    <n v="812"/>
    <d v="2025-10-01T00:00:00"/>
    <d v="2025-10-01T00:00:00"/>
    <s v="Yes"/>
    <x v="1"/>
    <m/>
    <x v="1"/>
  </r>
  <r>
    <x v="0"/>
    <s v="27AAACI1195H1ZM"/>
    <s v="ICICI BANK LIMITED"/>
    <n v="135250915074870"/>
    <s v="15/09/2025"/>
    <n v="0.17985611510791366"/>
    <n v="18839.879999999997"/>
    <n v="15966"/>
    <n v="0"/>
    <n v="1436.94"/>
    <n v="1436.94"/>
    <x v="126"/>
    <s v="27AAACI1195H1ZM135250915074870"/>
    <n v="997157"/>
    <s v="Bank Charges"/>
    <s v="Input Service"/>
    <n v="811"/>
    <d v="2025-10-01T00:00:00"/>
    <d v="2025-10-01T00:00:00"/>
    <s v="Yes"/>
    <x v="1"/>
    <m/>
    <x v="1"/>
  </r>
  <r>
    <x v="0"/>
    <s v="27AAACI1195H1ZM"/>
    <s v="ICICI BANK LIMITED"/>
    <n v="135250909044251"/>
    <s v="09/09/2025"/>
    <n v="0.17985611510791366"/>
    <n v="11778.28"/>
    <n v="9981.6"/>
    <n v="0"/>
    <n v="898.34"/>
    <n v="898.34"/>
    <x v="127"/>
    <s v="27AAACI1195H1ZM135250909044251"/>
    <n v="997157"/>
    <s v="Bank Charges"/>
    <s v="Input Service"/>
    <n v="810"/>
    <d v="2025-10-01T00:00:00"/>
    <d v="2025-10-01T00:00:00"/>
    <s v="Yes"/>
    <x v="1"/>
    <m/>
    <x v="1"/>
  </r>
  <r>
    <x v="0"/>
    <s v="27AAACI1195H1ZM"/>
    <s v="ICICI BANK LIMITED"/>
    <n v="135250905031940"/>
    <s v="05/09/2025"/>
    <n v="0.17985611510791366"/>
    <n v="16239.21"/>
    <n v="13762.05"/>
    <n v="0"/>
    <n v="1238.58"/>
    <n v="1238.58"/>
    <x v="128"/>
    <s v="27AAACI1195H1ZM135250905031940"/>
    <n v="997157"/>
    <s v="Bank Charges"/>
    <s v="Input Service"/>
    <n v="809"/>
    <d v="2025-10-01T00:00:00"/>
    <d v="2025-10-01T00:00:00"/>
    <s v="Yes"/>
    <x v="1"/>
    <m/>
    <x v="1"/>
  </r>
  <r>
    <x v="0"/>
    <s v="27AAACI1195H1ZM"/>
    <s v="ICICI BANK LIMITED"/>
    <n v="135250904023284"/>
    <s v="04/09/2025"/>
    <n v="0.17985611510791366"/>
    <n v="12141.94"/>
    <n v="10289.780000000001"/>
    <n v="0"/>
    <n v="926.08"/>
    <n v="926.08"/>
    <x v="129"/>
    <s v="27AAACI1195H1ZM135250904023284"/>
    <n v="997157"/>
    <s v="Bank Charges"/>
    <s v="Input Service"/>
    <n v="808"/>
    <d v="2025-10-01T00:00:00"/>
    <d v="2025-10-01T00:00:00"/>
    <s v="Yes"/>
    <x v="1"/>
    <m/>
    <x v="1"/>
  </r>
  <r>
    <x v="0"/>
    <s v="27AAGFO4867R1ZA"/>
    <s v="OCTA IT SOLUTION LLP"/>
    <s v="INV/25-26/321"/>
    <s v="30/09/2025"/>
    <n v="0.17985611510791366"/>
    <n v="102660"/>
    <n v="87000"/>
    <n v="0"/>
    <n v="7830"/>
    <n v="7830"/>
    <x v="130"/>
    <s v="27AAGFO4867R1ZAINV/25-26/321"/>
    <n v="9973"/>
    <s v="Rent - Equipment"/>
    <s v="Input Service"/>
    <n v="800"/>
    <d v="2025-10-01T00:00:00"/>
    <d v="2025-10-01T00:00:00"/>
    <s v="Yes"/>
    <x v="1"/>
    <m/>
    <x v="1"/>
  </r>
  <r>
    <x v="0"/>
    <s v="27AAEFU8529J1ZN"/>
    <s v="UNIDEL TECHNOLOGIES LLP"/>
    <s v="UTLLP/25-26/039"/>
    <s v="30/07/2025"/>
    <n v="0.17985611510791366"/>
    <n v="354000"/>
    <n v="300000"/>
    <n v="0"/>
    <n v="27000"/>
    <n v="27000"/>
    <x v="131"/>
    <s v="27AAEFU8529J1ZNUTLLP/25-26/039"/>
    <n v="998312"/>
    <s v="Professional Fees"/>
    <s v="Input Service"/>
    <n v="790"/>
    <d v="2025-10-01T00:00:00"/>
    <d v="2025-10-01T00:00:00"/>
    <s v="Yes"/>
    <x v="1"/>
    <m/>
    <x v="1"/>
  </r>
  <r>
    <x v="0"/>
    <s v="27AAEFU8529J1ZN"/>
    <s v="UNIDEL TECHNOLOGIES LLP"/>
    <s v="UTLLP/25-26/038"/>
    <s v="30/07/2025"/>
    <n v="0.17985611510791366"/>
    <n v="354000"/>
    <n v="300000"/>
    <n v="0"/>
    <n v="27000"/>
    <n v="27000"/>
    <x v="131"/>
    <s v="27AAEFU8529J1ZNUTLLP/25-26/038"/>
    <n v="998312"/>
    <s v="Professional Fees"/>
    <s v="Input Service"/>
    <n v="789"/>
    <d v="2025-10-01T00:00:00"/>
    <d v="2025-10-01T00:00:00"/>
    <s v="Yes"/>
    <x v="1"/>
    <m/>
    <x v="1"/>
  </r>
  <r>
    <x v="0"/>
    <s v="27AAEFU8529J1ZN"/>
    <s v="UNIDEL TECHNOLOGIES LLP"/>
    <s v="UTLLP/25-26/037"/>
    <s v="30/07/2025"/>
    <n v="0.17985611510791366"/>
    <n v="354000"/>
    <n v="300000"/>
    <n v="0"/>
    <n v="27000"/>
    <n v="27000"/>
    <x v="131"/>
    <s v="27AAEFU8529J1ZNUTLLP/25-26/037"/>
    <n v="998312"/>
    <s v="Professional Fees"/>
    <s v="Input Service"/>
    <n v="788"/>
    <d v="2025-10-01T00:00:00"/>
    <d v="2025-10-01T00:00:00"/>
    <s v="Yes"/>
    <x v="1"/>
    <m/>
    <x v="1"/>
  </r>
  <r>
    <x v="0"/>
    <s v="27AAEFU8529J1ZN"/>
    <s v="UNIDEL TECHNOLOGIES LLP"/>
    <s v="UTLLP/25-26/036"/>
    <s v="30/07/2025"/>
    <n v="0.17985611510791366"/>
    <n v="354000"/>
    <n v="300000"/>
    <n v="0"/>
    <n v="27000"/>
    <n v="27000"/>
    <x v="131"/>
    <s v="27AAEFU8529J1ZNUTLLP/25-26/036"/>
    <n v="998312"/>
    <s v="Professional Fees"/>
    <s v="Input Service"/>
    <n v="787"/>
    <d v="2025-10-01T00:00:00"/>
    <d v="2025-10-01T00:00:00"/>
    <s v="Yes"/>
    <x v="1"/>
    <m/>
    <x v="1"/>
  </r>
  <r>
    <x v="0"/>
    <s v="29AAECM8948G1ZX"/>
    <s v="METEONIC INNOVATION PRIVATE LTD"/>
    <n v="26"/>
    <s v="11/09/2025"/>
    <n v="0.17985611510791366"/>
    <n v="4003488.66"/>
    <n v="3392787"/>
    <n v="610701.66"/>
    <n v="0"/>
    <n v="0"/>
    <x v="132"/>
    <s v="29AAECM8948G1ZX26"/>
    <n v="997331"/>
    <s v="Membership &amp; Subscription"/>
    <s v="Input Service"/>
    <n v="761"/>
    <d v="2025-10-01T00:00:00"/>
    <d v="2025-10-01T00:00:00"/>
    <s v="Yes"/>
    <x v="1"/>
    <m/>
    <x v="1"/>
  </r>
  <r>
    <x v="0"/>
    <s v="27AAJCV6293Q1Z8"/>
    <s v="V RENTRADE SOLUTIONS PRIVATE LIMITED"/>
    <s v="VRSPL/25-26/0625"/>
    <s v="30/09/2025"/>
    <n v="0.17985611510791366"/>
    <n v="115988.1"/>
    <n v="98295"/>
    <n v="0"/>
    <n v="8846.5499999999993"/>
    <n v="8846.5499999999993"/>
    <x v="35"/>
    <s v="27AAJCV6293Q1Z8VRSPL/25-26/0625"/>
    <n v="997315"/>
    <s v="Rent - Equipment"/>
    <s v="Input Service"/>
    <n v="746"/>
    <d v="2025-10-01T00:00:00"/>
    <d v="2025-10-01T00:00:00"/>
    <s v="Yes"/>
    <x v="1"/>
    <m/>
    <x v="1"/>
  </r>
  <r>
    <x v="0"/>
    <s v="07AAACJ0054A1ZD"/>
    <s v="JETWAYS TRAVELS PVT.LTD."/>
    <s v="MP502483"/>
    <s v="23/09/2025"/>
    <n v="0.17985611510791366"/>
    <n v="590"/>
    <n v="500"/>
    <n v="90"/>
    <n v="0"/>
    <n v="0"/>
    <x v="53"/>
    <s v="07AAACJ0054A1ZDMP502483"/>
    <n v="998559"/>
    <s v="Visa Charges"/>
    <s v="Input Service"/>
    <n v="745"/>
    <d v="2025-10-01T00:00:00"/>
    <d v="2025-10-01T00:00:00"/>
    <s v="Yes"/>
    <x v="1"/>
    <m/>
    <x v="1"/>
  </r>
  <r>
    <x v="0"/>
    <s v="07AAACJ0054A1ZD"/>
    <s v="JETWAYS TRAVELS PVT.LTD."/>
    <s v="IP502271"/>
    <s v="22/09/2025"/>
    <n v="0.17985611510791366"/>
    <n v="826"/>
    <n v="700"/>
    <n v="126"/>
    <n v="0"/>
    <n v="0"/>
    <x v="31"/>
    <s v="07AAACJ0054A1ZDIP502271"/>
    <n v="998551"/>
    <s v="Travel Expenses"/>
    <s v="Input Service"/>
    <n v="744"/>
    <d v="2025-10-01T00:00:00"/>
    <d v="2025-10-01T00:00:00"/>
    <s v="Yes"/>
    <x v="1"/>
    <m/>
    <x v="1"/>
  </r>
  <r>
    <x v="0"/>
    <s v="07AAACJ0054A1ZD"/>
    <s v="JETWAYS TRAVELS PVT.LTD."/>
    <s v="HP500916"/>
    <s v="18/09/2025"/>
    <n v="0.17985611510791366"/>
    <n v="8496"/>
    <n v="7200"/>
    <n v="1296"/>
    <n v="0"/>
    <n v="0"/>
    <x v="133"/>
    <s v="07AAACJ0054A1ZDHP500916"/>
    <n v="998552"/>
    <s v="Hotel &amp; Lodging Expenses"/>
    <s v="Input Service"/>
    <n v="737"/>
    <d v="2025-10-01T00:00:00"/>
    <d v="2025-10-01T00:00:00"/>
    <s v="Yes"/>
    <x v="1"/>
    <m/>
    <x v="1"/>
  </r>
  <r>
    <x v="0"/>
    <s v="07AAACJ0054A1ZD"/>
    <s v="JETWAYS TRAVELS PVT.LTD."/>
    <s v="DP522469"/>
    <s v="30/09/2025"/>
    <n v="0.17985611510791366"/>
    <n v="118"/>
    <n v="100"/>
    <n v="18"/>
    <n v="0"/>
    <n v="0"/>
    <x v="11"/>
    <s v="07AAACJ0054A1ZDDP522469"/>
    <n v="998551"/>
    <s v="Travel Expenses"/>
    <s v="Input Service"/>
    <n v="734"/>
    <d v="2025-10-01T00:00:00"/>
    <d v="2025-10-01T00:00:00"/>
    <s v="Yes"/>
    <x v="1"/>
    <m/>
    <x v="1"/>
  </r>
  <r>
    <x v="0"/>
    <s v="07AAACJ0054A1ZD"/>
    <s v="JETWAYS TRAVELS PVT.LTD."/>
    <s v="DP522468"/>
    <s v="30/09/2025"/>
    <n v="0.17985611510791366"/>
    <n v="118"/>
    <n v="100"/>
    <n v="18"/>
    <n v="0"/>
    <n v="0"/>
    <x v="11"/>
    <s v="07AAACJ0054A1ZDDP522468"/>
    <n v="998551"/>
    <s v="Travel Expenses"/>
    <s v="Input Service"/>
    <n v="733"/>
    <d v="2025-10-01T00:00:00"/>
    <d v="2025-10-01T00:00:00"/>
    <s v="Yes"/>
    <x v="1"/>
    <m/>
    <x v="1"/>
  </r>
  <r>
    <x v="0"/>
    <s v="27AAACA4136A1ZD"/>
    <s v="AMON-RA TRAVELS PVT. LTD."/>
    <s v="IS/0000283"/>
    <s v="22/09/2025"/>
    <n v="0.17985611510791366"/>
    <n v="1180"/>
    <n v="1000"/>
    <n v="0"/>
    <n v="90"/>
    <n v="90"/>
    <x v="134"/>
    <s v="27AAACA4136A1ZDIS/0000283"/>
    <n v="998559"/>
    <s v="Travel Expenses"/>
    <s v="Input Service"/>
    <n v="711"/>
    <d v="2025-10-01T00:00:00"/>
    <d v="2025-10-01T00:00:00"/>
    <s v="Yes"/>
    <x v="1"/>
    <m/>
    <x v="1"/>
  </r>
  <r>
    <x v="0"/>
    <s v="06AACCG0527D1Z8"/>
    <s v="GOOGLE INDIA PVT LTD"/>
    <n v="5376253566"/>
    <s v="30/09/2025"/>
    <n v="0.17985611510791366"/>
    <n v="4542.13"/>
    <n v="3849.26"/>
    <n v="692.87"/>
    <n v="0"/>
    <n v="0"/>
    <x v="135"/>
    <s v="06AACCG0527D1Z85376253566"/>
    <n v="998365"/>
    <s v="Business Promotional,marketing Expenses"/>
    <s v="Input Service"/>
    <n v="698"/>
    <d v="2025-10-01T00:00:00"/>
    <d v="2025-10-01T00:00:00"/>
    <s v="Yes"/>
    <x v="1"/>
    <m/>
    <x v="1"/>
  </r>
  <r>
    <x v="0"/>
    <s v="27AAKFR1575R1ZC"/>
    <s v="RAJPAL AIRCONDITIONERS AND REFRIGERATION"/>
    <s v="RAR/271/25-26"/>
    <s v="29/09/2025"/>
    <n v="0.17985611510791366"/>
    <n v="4130"/>
    <n v="3500"/>
    <n v="0"/>
    <n v="315"/>
    <n v="315"/>
    <x v="136"/>
    <s v="27AAKFR1575R1ZCRAR/271/25-26"/>
    <n v="854690"/>
    <s v="Hardware/Software Expenses"/>
    <s v="Inputs"/>
    <n v="689"/>
    <d v="2025-10-01T00:00:00"/>
    <d v="2025-10-01T00:00:00"/>
    <s v="Yes"/>
    <x v="1"/>
    <m/>
    <x v="1"/>
  </r>
  <r>
    <x v="0"/>
    <s v="27AAKFR1575R1ZC"/>
    <s v="RAJPAL AIRCONDITIONERS AND REFRIGERATION"/>
    <s v="RAR/270/25-26"/>
    <s v="25/09/2025"/>
    <n v="0.17985611510791366"/>
    <n v="101598"/>
    <n v="86100"/>
    <n v="0"/>
    <n v="7749"/>
    <n v="7749"/>
    <x v="137"/>
    <s v="27AAKFR1575R1ZCRAR/270/25-26"/>
    <n v="854690"/>
    <s v="Hardware/Software Expenses"/>
    <s v="Inputs"/>
    <n v="688"/>
    <d v="2025-10-01T00:00:00"/>
    <d v="2025-10-01T00:00:00"/>
    <s v="Yes"/>
    <x v="1"/>
    <m/>
    <x v="1"/>
  </r>
  <r>
    <x v="0"/>
    <s v="27AAACA4136A1ZD"/>
    <s v="AMON-RA TRAVELS PVT. LTD."/>
    <s v="IS/0000231"/>
    <s v="14/08/2025"/>
    <n v="0.17985611510791366"/>
    <n v="1180"/>
    <n v="1000"/>
    <n v="0"/>
    <n v="90"/>
    <n v="90"/>
    <x v="134"/>
    <s v="27AAACA4136A1ZDIS/0000231"/>
    <n v="998559"/>
    <s v="Travel Expenses"/>
    <s v="Input Service"/>
    <n v="600"/>
    <d v="2025-10-01T00:00:00"/>
    <d v="2025-10-01T00:00:00"/>
    <s v="Yes"/>
    <x v="1"/>
    <m/>
    <x v="1"/>
  </r>
  <r>
    <x v="0"/>
    <s v="06AACCG0527D1Z8"/>
    <s v="GOOGLE INDIA PVT LTD"/>
    <n v="5352450283"/>
    <s v="31/08/2025"/>
    <n v="0.17985611510791366"/>
    <n v="6421.17"/>
    <n v="5441.67"/>
    <n v="979.5"/>
    <n v="0"/>
    <n v="0"/>
    <x v="138"/>
    <s v="06AACCG0527D1Z85352450283"/>
    <n v="998365"/>
    <s v="Business Promotional,marketing Expenses"/>
    <s v="Input Service"/>
    <n v="586"/>
    <d v="2025-10-01T00:00:00"/>
    <d v="2025-10-01T00:00:00"/>
    <s v="Yes"/>
    <x v="1"/>
    <m/>
    <x v="1"/>
  </r>
  <r>
    <x v="0"/>
    <s v="27AABCK3418J1ZK"/>
    <s v="KANJI FOREX PRIVATE LIMITED"/>
    <s v="PP/2425/2/715"/>
    <s v="21/03/2025"/>
    <e v="#DIV/0!"/>
    <n v="84.88"/>
    <n v="0"/>
    <n v="0"/>
    <n v="42.44"/>
    <n v="42.44"/>
    <x v="139"/>
    <s v="27AABCK3418J1ZKPP/2425/2/715"/>
    <n v="997157"/>
    <s v="Foreign exchange services"/>
    <s v="Input Service"/>
    <n v="1713"/>
    <d v="2025-10-01T00:00:00"/>
    <d v="2025-10-01T00:00:00"/>
    <s v="Yes"/>
    <x v="1"/>
    <m/>
    <x v="1"/>
  </r>
  <r>
    <x v="0"/>
    <s v="27AALCS9822Q1ZC"/>
    <s v="PLUXEE INDIA PRIVATE LIMITED"/>
    <s v="2526CI0000227987"/>
    <s v="31/10/2025"/>
    <n v="0.17985611510791366"/>
    <n v="505.11999999999995"/>
    <n v="616"/>
    <n v="0"/>
    <n v="-55.44"/>
    <n v="-55.44"/>
    <x v="140"/>
    <s v="27AALCS9822Q1ZC2526CI0000227987"/>
    <n v="998599"/>
    <s v="Professional Fees"/>
    <s v="Input Service"/>
    <n v="2666"/>
    <d v="2025-10-01T00:00:00"/>
    <d v="2025-10-01T00:00:00"/>
    <s v="No"/>
    <x v="1"/>
    <m/>
    <x v="2"/>
  </r>
  <r>
    <x v="0"/>
    <s v="27DBRPP0459R1ZK"/>
    <s v="Shree Caterers"/>
    <s v="2025-26/472"/>
    <s v="30/09/2025"/>
    <n v="0.05"/>
    <n v="2902.24"/>
    <n v="3055"/>
    <n v="0"/>
    <n v="-76.38"/>
    <n v="-76.38"/>
    <x v="141"/>
    <s v="27DBRPP0459R1ZK2025-26/472"/>
    <n v="99633"/>
    <s v="Staff Welfare"/>
    <s v="Input Service"/>
    <n v="771"/>
    <d v="2025-10-01T00:00:00"/>
    <d v="2025-10-01T00:00:00"/>
    <s v="No"/>
    <x v="1"/>
    <m/>
    <x v="2"/>
  </r>
  <r>
    <x v="0"/>
    <s v="27DBRPP0459R1ZK"/>
    <s v="Shree Caterers"/>
    <s v="2025-26/470"/>
    <s v="30/09/2025"/>
    <n v="0.05"/>
    <n v="1900"/>
    <n v="2000"/>
    <n v="0"/>
    <n v="-50"/>
    <n v="-50"/>
    <x v="142"/>
    <s v="27DBRPP0459R1ZK2025-26/470"/>
    <n v="99633"/>
    <s v="Staff Welfare"/>
    <s v="Input Service"/>
    <n v="769"/>
    <d v="2025-10-01T00:00:00"/>
    <d v="2025-10-01T00:00:00"/>
    <s v="No"/>
    <x v="1"/>
    <m/>
    <x v="2"/>
  </r>
  <r>
    <x v="0"/>
    <s v="ITC Reversal as per rule 42"/>
    <s v="ITC Reversal as per rule 42"/>
    <m/>
    <m/>
    <e v="#DIV/0!"/>
    <n v="-412255.60560993105"/>
    <m/>
    <n v="-114863.256765931"/>
    <n v="-148696.17442200004"/>
    <n v="-148696.17442200004"/>
    <x v="143"/>
    <s v="ITC Reversal as per rule 42"/>
    <n v="0"/>
    <s v="Rule 42 reversal"/>
    <s v="Input Service"/>
    <n v="0"/>
    <d v="2025-10-01T00:00:00"/>
    <d v="2025-10-01T00:00:00"/>
    <s v="No"/>
    <x v="2"/>
    <m/>
    <x v="2"/>
  </r>
  <r>
    <x v="0"/>
    <s v="27AASCS3903K1ZV"/>
    <s v="SEMSYS PRIVATE LIMITED"/>
    <n v="2526350"/>
    <s v="01/10/2025"/>
    <n v="0.17985611510791366"/>
    <n v="8036"/>
    <n v="9800"/>
    <n v="0"/>
    <n v="-882"/>
    <n v="-882"/>
    <x v="144"/>
    <s v="27AASCS3903K1ZV2526350"/>
    <n v="998332"/>
    <s v="Professional Fees"/>
    <s v="Input Service"/>
    <n v="2596"/>
    <d v="2025-10-01T00:00:00"/>
    <d v="2025-10-01T00:00:00"/>
    <s v="Yes"/>
    <x v="1"/>
    <m/>
    <x v="3"/>
  </r>
  <r>
    <x v="0"/>
    <s v="27AASCS3903K1ZV"/>
    <s v="SEMSYS PRIVATE LIMITED"/>
    <n v="2526351"/>
    <s v="01/10/2025"/>
    <n v="0.17985611510791366"/>
    <n v="6560"/>
    <n v="8000"/>
    <n v="0"/>
    <n v="-720"/>
    <n v="-720"/>
    <x v="145"/>
    <s v="27AASCS3903K1ZV2526351"/>
    <n v="998332"/>
    <s v="Professional Fees"/>
    <s v="Input Service"/>
    <n v="2597"/>
    <d v="2025-10-01T00:00:00"/>
    <d v="2025-10-01T00:00:00"/>
    <s v="Yes"/>
    <x v="1"/>
    <m/>
    <x v="3"/>
  </r>
  <r>
    <x v="0"/>
    <s v="27AASCS3903K1ZV"/>
    <s v="SEMSYS PRIVATE LIMITED"/>
    <n v="2526352"/>
    <s v="01/10/2025"/>
    <n v="0.17985611510791366"/>
    <n v="6560"/>
    <n v="8000"/>
    <n v="0"/>
    <n v="-720"/>
    <n v="-720"/>
    <x v="145"/>
    <s v="27AASCS3903K1ZV2526352"/>
    <n v="998332"/>
    <s v="Professional Fees"/>
    <s v="Input Service"/>
    <n v="2598"/>
    <d v="2025-10-01T00:00:00"/>
    <d v="2025-10-01T00:00:00"/>
    <s v="Yes"/>
    <x v="1"/>
    <m/>
    <x v="3"/>
  </r>
  <r>
    <x v="0"/>
    <s v="27AASCS3903K1ZV"/>
    <s v="SEMSYS PRIVATE LIMITED"/>
    <n v="2526353"/>
    <s v="01/10/2025"/>
    <n v="0.17985611510791366"/>
    <n v="3280"/>
    <n v="4000"/>
    <n v="0"/>
    <n v="-360"/>
    <n v="-360"/>
    <x v="146"/>
    <s v="27AASCS3903K1ZV2526353"/>
    <n v="998332"/>
    <s v="Professional Fees"/>
    <s v="Input Service"/>
    <n v="2599"/>
    <d v="2025-10-01T00:00:00"/>
    <d v="2025-10-01T00:00:00"/>
    <s v="Yes"/>
    <x v="1"/>
    <m/>
    <x v="3"/>
  </r>
  <r>
    <x v="0"/>
    <s v="27AASCS3903K1ZV"/>
    <s v="SEMSYS PRIVATE LIMITED"/>
    <n v="2526354"/>
    <s v="01/10/2025"/>
    <n v="0.17985611510791366"/>
    <n v="3280"/>
    <n v="4000"/>
    <n v="0"/>
    <n v="-360"/>
    <n v="-360"/>
    <x v="146"/>
    <s v="27AASCS3903K1ZV2526354"/>
    <n v="998332"/>
    <s v="Professional Fees"/>
    <s v="Input Service"/>
    <n v="2600"/>
    <d v="2025-10-01T00:00:00"/>
    <d v="2025-10-01T00:00:00"/>
    <s v="Yes"/>
    <x v="1"/>
    <m/>
    <x v="3"/>
  </r>
  <r>
    <x v="0"/>
    <s v="27AASCS3903K1ZV"/>
    <s v="SEMSYS PRIVATE LIMITED"/>
    <n v="2526355"/>
    <s v="01/10/2025"/>
    <n v="0.17985611510791366"/>
    <n v="16400"/>
    <n v="20000"/>
    <n v="0"/>
    <n v="-1800"/>
    <n v="-1800"/>
    <x v="147"/>
    <s v="27AASCS3903K1ZV2526355"/>
    <n v="998332"/>
    <s v="Professional Fees"/>
    <s v="Input Service"/>
    <n v="2601"/>
    <d v="2025-10-01T00:00:00"/>
    <d v="2025-10-01T00:00:00"/>
    <s v="Yes"/>
    <x v="1"/>
    <m/>
    <x v="3"/>
  </r>
  <r>
    <x v="0"/>
    <s v="27AAGCR8772D1Z2"/>
    <s v="Porter"/>
    <s v="CRN1267653331"/>
    <s v="30/09/2025"/>
    <n v="0.17985611510791366"/>
    <n v="82"/>
    <n v="100"/>
    <n v="0"/>
    <n v="-9"/>
    <n v="-9"/>
    <x v="148"/>
    <s v="27AAGCR8772D1Z2CRN1267653331"/>
    <n v="996511"/>
    <s v="Courior Services"/>
    <s v="Input Service"/>
    <n v="877"/>
    <d v="2025-10-01T00:00:00"/>
    <d v="2025-10-01T00:00:00"/>
    <s v="Yes"/>
    <x v="1"/>
    <m/>
    <x v="3"/>
  </r>
  <r>
    <x v="0"/>
    <s v="27AIFPK3096H1Z3"/>
    <s v="RAJ ELECTRICALS"/>
    <n v="63210"/>
    <s v="10/10/2025"/>
    <n v="0.17985611510791366"/>
    <n v="287"/>
    <n v="350"/>
    <n v="0"/>
    <n v="-31.5"/>
    <n v="-31.5"/>
    <x v="149"/>
    <s v="27AIFPK3096H1Z363210"/>
    <n v="0"/>
    <s v="Hardware/Software Expenses"/>
    <s v="Inputs"/>
    <n v="2728"/>
    <d v="2025-10-01T00:00:00"/>
    <d v="2025-10-01T00:00:00"/>
    <s v="Yes"/>
    <x v="1"/>
    <m/>
    <x v="3"/>
  </r>
  <r>
    <x v="0"/>
    <s v="27AAMFD2812K1ZC"/>
    <s v="DESIGNSTYLE STUDIOS"/>
    <n v="69"/>
    <s v="11/08/2025"/>
    <n v="0.17985611510791366"/>
    <n v="1230"/>
    <n v="1500"/>
    <n v="0"/>
    <n v="-135"/>
    <n v="-135"/>
    <x v="150"/>
    <s v="27AAMFD2812K1ZC69"/>
    <n v="0"/>
    <n v="0"/>
    <m/>
    <n v="2724"/>
    <d v="2025-10-01T00:00:00"/>
    <d v="2025-10-01T00:00:00"/>
    <s v="Yes"/>
    <x v="1"/>
    <m/>
    <x v="3"/>
  </r>
  <r>
    <x v="0"/>
    <s v="03ACCPS7232A1Z5"/>
    <s v="ELECTRO SALES"/>
    <s v="ES-ECOM-179"/>
    <s v="06/10/2025"/>
    <n v="0.17985611510791366"/>
    <n v="924.2399999999999"/>
    <n v="1127.1199999999999"/>
    <n v="-202.88"/>
    <n v="0"/>
    <n v="0"/>
    <x v="151"/>
    <s v="03ACCPS7232A1Z5ES-ECOM-179"/>
    <n v="0"/>
    <n v="0"/>
    <m/>
    <n v="2605"/>
    <d v="2025-10-01T00:00:00"/>
    <d v="2025-10-01T00:00:00"/>
    <s v="Yes"/>
    <x v="1"/>
    <m/>
    <x v="3"/>
  </r>
  <r>
    <x v="0"/>
    <s v="27AAACU4322N1Z6"/>
    <s v="UPS EXPRESS PRIVATE LIMITED"/>
    <n v="427100363393"/>
    <s v="29/10/2025"/>
    <n v="0.17985611510791366"/>
    <n v="3663.76"/>
    <n v="4468"/>
    <n v="0"/>
    <n v="-402.12"/>
    <n v="-402.12"/>
    <x v="152"/>
    <s v="27AAACU4322N1Z6427100363393"/>
    <n v="996813"/>
    <s v="Courior Services"/>
    <s v="Input Service"/>
    <n v="2723"/>
    <d v="2025-10-01T00:00:00"/>
    <d v="2025-10-01T00:00:00"/>
    <s v="Yes"/>
    <x v="1"/>
    <m/>
    <x v="3"/>
  </r>
  <r>
    <x v="0"/>
    <s v="27AAACU4322N1Z6"/>
    <s v="UPS EXPRESS PRIVATE LIMITED"/>
    <n v="427100360338"/>
    <s v="05/10/2025"/>
    <n v="0.17985611510791366"/>
    <n v="646.16000000000008"/>
    <n v="788"/>
    <n v="0"/>
    <n v="-70.92"/>
    <n v="-70.92"/>
    <x v="153"/>
    <s v="27AAACU4322N1Z6427100360338"/>
    <n v="996813"/>
    <s v="Courior Services"/>
    <s v="Input Service"/>
    <n v="2722"/>
    <d v="2025-10-01T00:00:00"/>
    <d v="2025-10-01T00:00:00"/>
    <s v="Yes"/>
    <x v="1"/>
    <m/>
    <x v="3"/>
  </r>
  <r>
    <x v="0"/>
    <s v="07AAACJ0054A1ZD"/>
    <s v="JETWAYS TRAVELS PVT.LTD."/>
    <s v="HP501130"/>
    <s v="31/10/2025"/>
    <n v="0.17985611510791366"/>
    <n v="11398"/>
    <n v="13900"/>
    <n v="-2502"/>
    <n v="0"/>
    <n v="0"/>
    <x v="154"/>
    <s v="07AAACJ0054A1ZDHP501130"/>
    <n v="998551"/>
    <s v="Travel Expenses"/>
    <s v="Input Service"/>
    <n v="2719"/>
    <d v="2025-10-01T00:00:00"/>
    <d v="2025-10-01T00:00:00"/>
    <s v="Yes"/>
    <x v="1"/>
    <m/>
    <x v="3"/>
  </r>
  <r>
    <x v="0"/>
    <s v="07AAACJ0054A1ZD"/>
    <s v="JETWAYS TRAVELS PVT.LTD."/>
    <s v="HP501109"/>
    <s v="27/10/2025"/>
    <n v="0.17985611510791366"/>
    <n v="5740"/>
    <n v="7000"/>
    <n v="-1260"/>
    <n v="0"/>
    <n v="0"/>
    <x v="155"/>
    <s v="07AAACJ0054A1ZDHP501109"/>
    <n v="998551"/>
    <s v="Travel Expenses"/>
    <s v="Input Service"/>
    <n v="2718"/>
    <d v="2025-10-01T00:00:00"/>
    <d v="2025-10-01T00:00:00"/>
    <s v="Yes"/>
    <x v="1"/>
    <m/>
    <x v="3"/>
  </r>
  <r>
    <x v="0"/>
    <s v="07AAACJ0054A1ZD"/>
    <s v="JETWAYS TRAVELS PVT.LTD."/>
    <s v="HP501108"/>
    <s v="27/10/2025"/>
    <n v="0.17985611510791366"/>
    <n v="6232"/>
    <n v="7600"/>
    <n v="-1368"/>
    <n v="0"/>
    <n v="0"/>
    <x v="156"/>
    <s v="07AAACJ0054A1ZDHP501108"/>
    <n v="998551"/>
    <s v="Travel Expenses"/>
    <s v="Input Service"/>
    <n v="2717"/>
    <d v="2025-10-01T00:00:00"/>
    <d v="2025-10-01T00:00:00"/>
    <s v="Yes"/>
    <x v="1"/>
    <m/>
    <x v="3"/>
  </r>
  <r>
    <x v="0"/>
    <s v="07AAACJ0054A1ZD"/>
    <s v="JETWAYS TRAVELS PVT.LTD."/>
    <s v="DP525244"/>
    <s v="25/10/2025"/>
    <n v="0.17985611510791366"/>
    <n v="82"/>
    <n v="100"/>
    <n v="-18"/>
    <n v="0"/>
    <n v="0"/>
    <x v="148"/>
    <s v="07AAACJ0054A1ZDDP525244"/>
    <n v="998551"/>
    <s v="Travel Expenses"/>
    <s v="Input Service"/>
    <n v="2712"/>
    <d v="2025-10-01T00:00:00"/>
    <d v="2025-10-01T00:00:00"/>
    <s v="Yes"/>
    <x v="1"/>
    <m/>
    <x v="3"/>
  </r>
  <r>
    <x v="0"/>
    <s v="07AAACJ0054A1ZD"/>
    <s v="JETWAYS TRAVELS PVT.LTD."/>
    <s v="DP525243"/>
    <s v="25/10/2025"/>
    <n v="0.17985611510791366"/>
    <n v="82"/>
    <n v="100"/>
    <n v="-18"/>
    <n v="0"/>
    <n v="0"/>
    <x v="148"/>
    <s v="07AAACJ0054A1ZDDP525243"/>
    <n v="998551"/>
    <s v="Travel Expenses"/>
    <s v="Input Service"/>
    <n v="2711"/>
    <d v="2025-10-01T00:00:00"/>
    <d v="2025-10-01T00:00:00"/>
    <s v="Yes"/>
    <x v="1"/>
    <m/>
    <x v="3"/>
  </r>
  <r>
    <x v="0"/>
    <s v="27AAWCS5258F1ZQ"/>
    <s v="SMARTWORKS COWORKING SPACES LIMITED"/>
    <s v="PUN06/SC25/00761"/>
    <s v="22/10/2025"/>
    <n v="0.17985611510791366"/>
    <n v="2365776.2599999998"/>
    <n v="2885093"/>
    <n v="0"/>
    <n v="-259658.37"/>
    <n v="-259658.37"/>
    <x v="157"/>
    <s v="27AAWCS5258F1ZQPUN06/SC25/00761"/>
    <n v="997212"/>
    <s v="Rent-Office"/>
    <s v="Input Service"/>
    <n v="2703"/>
    <d v="2025-10-01T00:00:00"/>
    <d v="2025-10-01T00:00:00"/>
    <s v="Yes"/>
    <x v="1"/>
    <m/>
    <x v="3"/>
  </r>
  <r>
    <x v="0"/>
    <s v="06AADCH6128C1ZZ"/>
    <s v="Handy Online Solutions Private Limited"/>
    <s v="ONGRID061722397"/>
    <s v="29/10/2025"/>
    <n v="0.17985611510791366"/>
    <n v="5057.76"/>
    <n v="6168"/>
    <n v="-1110.24"/>
    <n v="0"/>
    <n v="0"/>
    <x v="158"/>
    <s v="06AADCH6128C1ZZONGRID061722397"/>
    <n v="853669"/>
    <s v="Professional Fees"/>
    <s v="Inputs"/>
    <n v="2695"/>
    <d v="2025-10-01T00:00:00"/>
    <d v="2025-10-01T00:00:00"/>
    <s v="Yes"/>
    <x v="1"/>
    <m/>
    <x v="3"/>
  </r>
  <r>
    <x v="0"/>
    <s v="27ARCPK9149B1ZU"/>
    <s v="UNIVERSAL ELECTRICALS"/>
    <n v="8919"/>
    <s v="15/10/2025"/>
    <n v="0.17985611510791366"/>
    <n v="1443.1999999999998"/>
    <n v="1760"/>
    <n v="0"/>
    <n v="-158.4"/>
    <n v="-158.4"/>
    <x v="159"/>
    <s v="27ARCPK9149B1ZU8919"/>
    <n v="0"/>
    <s v="Hardware/Software Expenses"/>
    <s v="Inputs"/>
    <n v="2692"/>
    <d v="2025-10-01T00:00:00"/>
    <d v="2025-10-01T00:00:00"/>
    <s v="Yes"/>
    <x v="1"/>
    <m/>
    <x v="3"/>
  </r>
  <r>
    <x v="0"/>
    <s v="27AAACB2100P1ZX"/>
    <s v="Vodafone Idea Limited"/>
    <s v="MHI1410526435759"/>
    <s v="09/10/2025"/>
    <n v="0.17985611510791366"/>
    <n v="286.17999999999995"/>
    <n v="349"/>
    <n v="0"/>
    <n v="-31.41"/>
    <n v="-31.41"/>
    <x v="160"/>
    <s v="27AAACB2100P1ZXMHI1410526435759"/>
    <n v="998413"/>
    <s v="Internet Connectivity charges"/>
    <s v="Input Service"/>
    <n v="2691"/>
    <d v="2025-10-01T00:00:00"/>
    <d v="2025-10-01T00:00:00"/>
    <s v="Yes"/>
    <x v="1"/>
    <m/>
    <x v="3"/>
  </r>
  <r>
    <x v="0"/>
    <s v="36AEUPV4314A1ZE"/>
    <s v="Vegesna Akshaya Avyanga Industries"/>
    <s v="014/2025-2026"/>
    <s v="30/10/2025"/>
    <n v="0.17985611510791366"/>
    <n v="205000"/>
    <n v="250000"/>
    <n v="-45000"/>
    <n v="0"/>
    <n v="0"/>
    <x v="161"/>
    <s v="36AEUPV4314A1ZE014/2025-2026"/>
    <n v="998313"/>
    <s v="Professional Fees"/>
    <s v="Input Service"/>
    <n v="2686"/>
    <d v="2025-10-01T00:00:00"/>
    <d v="2025-10-01T00:00:00"/>
    <s v="Yes"/>
    <x v="1"/>
    <m/>
    <x v="3"/>
  </r>
  <r>
    <x v="0"/>
    <s v="27AABCC7181N2Z7"/>
    <s v="SWISS INTERNATIONAL AIR LINES LTD."/>
    <s v="LXBOM251000654"/>
    <s v="08/10/2025"/>
    <n v="0.05"/>
    <n v="95437"/>
    <n v="100460"/>
    <n v="0"/>
    <n v="-2511.5"/>
    <n v="-2511.5"/>
    <x v="162"/>
    <s v="27AABCC7181N2Z7LXBOM251000654"/>
    <n v="440362"/>
    <s v="Travel Expenses"/>
    <s v="Inputs"/>
    <n v="2680"/>
    <d v="2025-10-01T00:00:00"/>
    <d v="2025-10-01T00:00:00"/>
    <s v="Yes"/>
    <x v="1"/>
    <m/>
    <x v="3"/>
  </r>
  <r>
    <x v="0"/>
    <s v="27AABCF6516A1Z3"/>
    <s v="FEDEX EXPRESS TRANSPORTATION AND SUPPLY CHAIN SERVICES (I) PRIVATE LIMITED"/>
    <s v="BOM-C-279329"/>
    <s v="25/10/2025"/>
    <n v="0.17985611510791366"/>
    <n v="656"/>
    <n v="800"/>
    <n v="0"/>
    <n v="-72"/>
    <n v="-72"/>
    <x v="163"/>
    <s v="27AABCF6516A1Z3BOM-C-279329"/>
    <n v="996812"/>
    <s v="Courior Services"/>
    <s v="Input Service"/>
    <n v="2679"/>
    <d v="2025-10-01T00:00:00"/>
    <d v="2025-10-01T00:00:00"/>
    <s v="Yes"/>
    <x v="1"/>
    <m/>
    <x v="3"/>
  </r>
  <r>
    <x v="0"/>
    <s v="06AAACM5586C1ZL"/>
    <s v="Microsoft Corporation (India) Pvt Ltd"/>
    <s v="TIO26HR101264303"/>
    <s v="27/10/2025"/>
    <n v="0.17985611510791366"/>
    <n v="870.84"/>
    <n v="1062"/>
    <n v="-191.16"/>
    <n v="0"/>
    <n v="0"/>
    <x v="164"/>
    <s v="06AAACM5586C1ZLTIO26HR101264303"/>
    <n v="998313"/>
    <s v="Software Services"/>
    <s v="Input Service"/>
    <n v="2678"/>
    <d v="2025-10-01T00:00:00"/>
    <d v="2025-10-01T00:00:00"/>
    <s v="Yes"/>
    <x v="1"/>
    <m/>
    <x v="3"/>
  </r>
  <r>
    <x v="0"/>
    <s v="27AABCD3611Q1ZI"/>
    <s v="DHL EXPRESS (INDIA) PRIVATE LIMITED"/>
    <s v="BOM160246"/>
    <s v="07/10/2025"/>
    <n v="0.17985611510791366"/>
    <n v="902"/>
    <n v="1100"/>
    <n v="0"/>
    <n v="-99"/>
    <n v="-99"/>
    <x v="165"/>
    <s v="27AABCD3611Q1ZIBOM160246"/>
    <n v="996812"/>
    <s v="Courior Services"/>
    <s v="Input Service"/>
    <n v="2677"/>
    <d v="2025-10-01T00:00:00"/>
    <d v="2025-10-01T00:00:00"/>
    <s v="Yes"/>
    <x v="1"/>
    <m/>
    <x v="3"/>
  </r>
  <r>
    <x v="0"/>
    <s v="27AAECI7859N1ZQ"/>
    <s v="Maars Creative Concepts Private Limited"/>
    <s v="SOFT/594/25-26"/>
    <s v="30/10/2025"/>
    <n v="0.17985611510791366"/>
    <n v="516.59999999999991"/>
    <n v="630"/>
    <n v="0"/>
    <n v="-56.7"/>
    <n v="-56.7"/>
    <x v="166"/>
    <s v="27AAECI7859N1ZQSOFT/594/25-26"/>
    <n v="482090"/>
    <s v="Printing &amp; Stationery"/>
    <s v="Inputs"/>
    <n v="2672"/>
    <d v="2025-10-01T00:00:00"/>
    <d v="2025-10-01T00:00:00"/>
    <s v="Yes"/>
    <x v="1"/>
    <m/>
    <x v="3"/>
  </r>
  <r>
    <x v="0"/>
    <s v="27AAECI7859N1ZQ"/>
    <s v="Maars Creative Concepts Private Limited"/>
    <s v="SOFT/581/25-26"/>
    <s v="18/10/2025"/>
    <n v="0.17985611510791366"/>
    <n v="172.2"/>
    <n v="210"/>
    <n v="0"/>
    <n v="-18.899999999999999"/>
    <n v="-18.899999999999999"/>
    <x v="167"/>
    <s v="27AAECI7859N1ZQSOFT/581/25-26"/>
    <n v="482090"/>
    <s v="Printing &amp; Stationery"/>
    <s v="Inputs"/>
    <n v="2671"/>
    <d v="2025-10-01T00:00:00"/>
    <d v="2025-10-01T00:00:00"/>
    <s v="Yes"/>
    <x v="1"/>
    <m/>
    <x v="3"/>
  </r>
  <r>
    <x v="0"/>
    <s v="27AAECI7859N1ZQ"/>
    <s v="Maars Creative Concepts Private Limited"/>
    <s v="SOFT/560/25-26"/>
    <s v="13/10/2025"/>
    <n v="0.17985611510791366"/>
    <n v="574"/>
    <n v="700"/>
    <n v="0"/>
    <n v="-63"/>
    <n v="-63"/>
    <x v="168"/>
    <s v="27AAECI7859N1ZQSOFT/560/25-26"/>
    <n v="482090"/>
    <s v="Printing &amp; Stationery"/>
    <s v="Inputs"/>
    <n v="2670"/>
    <d v="2025-10-01T00:00:00"/>
    <d v="2025-10-01T00:00:00"/>
    <s v="Yes"/>
    <x v="1"/>
    <m/>
    <x v="3"/>
  </r>
  <r>
    <x v="0"/>
    <s v="27AAECI7859N1ZQ"/>
    <s v="Maars Creative Concepts Private Limited"/>
    <s v="SOFT/540/25-26"/>
    <s v="06/10/2025"/>
    <n v="0.17985611510791366"/>
    <n v="86.1"/>
    <n v="105"/>
    <n v="0"/>
    <n v="-9.4499999999999993"/>
    <n v="-9.4499999999999993"/>
    <x v="169"/>
    <s v="27AAECI7859N1ZQSOFT/540/25-26"/>
    <n v="482090"/>
    <s v="Printing &amp; Stationery"/>
    <s v="Inputs"/>
    <n v="2669"/>
    <d v="2025-10-01T00:00:00"/>
    <d v="2025-10-01T00:00:00"/>
    <s v="Yes"/>
    <x v="1"/>
    <m/>
    <x v="3"/>
  </r>
  <r>
    <x v="0"/>
    <s v="27DBRPP0459R1ZK"/>
    <s v="Shree Caterers"/>
    <s v="2025-26/476"/>
    <s v="31/10/2025"/>
    <n v="0.05"/>
    <n v="2280"/>
    <n v="2400"/>
    <n v="0"/>
    <n v="-60"/>
    <n v="-60"/>
    <x v="170"/>
    <s v="27DBRPP0459R1ZK2025-26/476"/>
    <n v="99633"/>
    <s v="Staff Welfare"/>
    <s v="Input Service"/>
    <n v="2626"/>
    <d v="2025-10-01T00:00:00"/>
    <d v="2025-10-01T00:00:00"/>
    <s v="Yes"/>
    <x v="1"/>
    <m/>
    <x v="3"/>
  </r>
  <r>
    <x v="0"/>
    <s v="27AAACC2498P1Z3"/>
    <s v="CENTRAL BANK OF INDIA"/>
    <s v="26271C0003803394"/>
    <s v="31/10/2025"/>
    <n v="0.16666666666666699"/>
    <n v="0.4"/>
    <n v="0.48"/>
    <n v="0"/>
    <n v="-0.04"/>
    <n v="-0.04"/>
    <x v="171"/>
    <s v="27AAACC2498P1Z326271C0003803394"/>
    <n v="440173"/>
    <s v="Bank Charges"/>
    <s v="Inputs"/>
    <n v="2627"/>
    <d v="2025-10-01T00:00:00"/>
    <d v="2025-10-01T00:00:00"/>
    <s v="Yes"/>
    <x v="1"/>
    <m/>
    <x v="3"/>
  </r>
  <r>
    <x v="0"/>
    <s v="27AAJCV6293Q1Z8"/>
    <s v="V RENTRADE SOLUTIONS PRIVATE LIMITED"/>
    <s v="VRSPL/25-26/0730"/>
    <s v="30/10/2025"/>
    <n v="0.17985611510791366"/>
    <n v="80601.899999999994"/>
    <n v="98295"/>
    <n v="0"/>
    <n v="-8846.5499999999993"/>
    <n v="-8846.5499999999993"/>
    <x v="172"/>
    <s v="27AAJCV6293Q1Z8VRSPL/25-26/0730"/>
    <n v="997315"/>
    <s v="Rent - Equipment"/>
    <s v="Input Service"/>
    <n v="2667"/>
    <d v="2025-10-01T00:00:00"/>
    <d v="2025-10-01T00:00:00"/>
    <s v="Yes"/>
    <x v="1"/>
    <m/>
    <x v="3"/>
  </r>
  <r>
    <x v="0"/>
    <s v="27AAGCR8772D1Z2"/>
    <s v="Porter"/>
    <s v="CRN1393874949"/>
    <s v="17/10/2025"/>
    <n v="0.17985611510791366"/>
    <n v="250.19000000000003"/>
    <n v="305.11"/>
    <n v="0"/>
    <n v="-27.46"/>
    <n v="-27.46"/>
    <x v="173"/>
    <s v="27AAGCR8772D1Z2CRN1393874949"/>
    <n v="996511"/>
    <s v="Courior Services"/>
    <s v="Input Service"/>
    <n v="2662"/>
    <d v="2025-10-01T00:00:00"/>
    <d v="2025-10-01T00:00:00"/>
    <s v="Yes"/>
    <x v="1"/>
    <m/>
    <x v="3"/>
  </r>
  <r>
    <x v="0"/>
    <s v="27AAFCR5508L1Z2"/>
    <s v="Riskpro India Ventures Private Limited"/>
    <s v="2025/SER/571"/>
    <s v="17/10/2025"/>
    <n v="0.17985611510791366"/>
    <n v="61500"/>
    <n v="75000"/>
    <n v="0"/>
    <n v="-6750"/>
    <n v="-6750"/>
    <x v="174"/>
    <s v="27AAFCR5508L1Z22025/SER/571"/>
    <n v="998311"/>
    <s v="Professional Fees"/>
    <s v="Input Service"/>
    <n v="2661"/>
    <d v="2025-10-01T00:00:00"/>
    <d v="2025-10-01T00:00:00"/>
    <s v="Yes"/>
    <x v="1"/>
    <m/>
    <x v="3"/>
  </r>
  <r>
    <x v="0"/>
    <s v="27AHDPC0233H1ZZ"/>
    <s v="AKANKSHA AUTOMATION &amp; CONTROLS"/>
    <s v="25-26/OCT/80"/>
    <s v="17/10/2025"/>
    <n v="0.17985611510791366"/>
    <n v="311.60000000000002"/>
    <n v="380"/>
    <n v="0"/>
    <n v="-34.200000000000003"/>
    <n v="-34.200000000000003"/>
    <x v="175"/>
    <s v="27AHDPC0233H1ZZ25-26/OCT/80"/>
    <n v="8536"/>
    <s v="Hardware/Software Expenses"/>
    <s v="Inputs"/>
    <n v="2631"/>
    <d v="2025-10-01T00:00:00"/>
    <d v="2025-10-01T00:00:00"/>
    <s v="Yes"/>
    <x v="1"/>
    <m/>
    <x v="3"/>
  </r>
  <r>
    <x v="0"/>
    <s v="27AALCM3536H1ZA"/>
    <s v="MACFOS LIMITED"/>
    <s v="INV2526/275602"/>
    <s v="28/10/2025"/>
    <n v="0.17985611510791366"/>
    <n v="1325.1799999999998"/>
    <n v="1616.1"/>
    <n v="0"/>
    <n v="-145.46"/>
    <n v="-145.46"/>
    <x v="176"/>
    <s v="27AALCM3536H1ZAINV2526/275602"/>
    <n v="854390"/>
    <s v="Hardware/Software Expenses"/>
    <s v="Inputs"/>
    <n v="2632"/>
    <d v="2025-10-01T00:00:00"/>
    <d v="2025-10-01T00:00:00"/>
    <s v="Yes"/>
    <x v="1"/>
    <m/>
    <x v="3"/>
  </r>
  <r>
    <x v="0"/>
    <s v="27AISPB8261G1Z0"/>
    <s v="BHUTADA ENTERPRISES"/>
    <s v="SH0038-0019417"/>
    <s v="29/10/2025"/>
    <n v="0.05"/>
    <n v="1631.96"/>
    <n v="1725.98"/>
    <n v="0"/>
    <n v="-47.01"/>
    <n v="-47.01"/>
    <x v="177"/>
    <s v="27AISPB8261G1Z0SH0038-0019417"/>
    <n v="29152100"/>
    <s v="ACETIC ACID"/>
    <s v="Inputs"/>
    <n v="2633"/>
    <d v="2025-10-01T00:00:00"/>
    <d v="2025-10-01T00:00:00"/>
    <s v="Yes"/>
    <x v="1"/>
    <m/>
    <x v="3"/>
  </r>
  <r>
    <x v="0"/>
    <s v="27AZJPG1481H1ZC"/>
    <s v="OM SAI SECURITY AND MANPOWER SERVICES / OM SAI TOURS AND TRAVELS"/>
    <n v="5904"/>
    <s v="31/10/2025"/>
    <n v="0.05"/>
    <n v="9291"/>
    <n v="9780"/>
    <n v="0"/>
    <n v="-244.5"/>
    <n v="-244.5"/>
    <x v="178"/>
    <s v="27AZJPG1481H1ZC5904"/>
    <n v="996813"/>
    <s v="Cab rent charges"/>
    <s v="Input Service"/>
    <n v="2660"/>
    <d v="2025-10-01T00:00:00"/>
    <d v="2025-10-01T00:00:00"/>
    <s v="Yes"/>
    <x v="1"/>
    <m/>
    <x v="3"/>
  </r>
  <r>
    <x v="0"/>
    <s v="27AZJPG1481H1ZC"/>
    <s v="OM SAI SECURITY AND MANPOWER SERVICES / OM SAI TOURS AND TRAVELS"/>
    <n v="5824"/>
    <s v="31/10/2025"/>
    <n v="0.05"/>
    <n v="4456.4400000000005"/>
    <n v="4691"/>
    <n v="0"/>
    <n v="-117.28"/>
    <n v="-117.28"/>
    <x v="179"/>
    <s v="27AZJPG1481H1ZC5824"/>
    <n v="996813"/>
    <s v="Cab rent charges"/>
    <s v="Input Service"/>
    <n v="2659"/>
    <d v="2025-10-01T00:00:00"/>
    <d v="2025-10-01T00:00:00"/>
    <s v="Yes"/>
    <x v="1"/>
    <m/>
    <x v="3"/>
  </r>
  <r>
    <x v="0"/>
    <s v="27AABCR0111M1ZN"/>
    <s v="ROYAL ORCHID HOTELS LIMITED"/>
    <s v="ROCP-2526-12575"/>
    <s v="16/10/2025"/>
    <n v="0.17985611510791366"/>
    <n v="550.17000000000007"/>
    <n v="670.95"/>
    <n v="0"/>
    <n v="-60.39"/>
    <n v="-60.39"/>
    <x v="180"/>
    <s v="27AABCR0111M1ZNROCP-2526-12575"/>
    <n v="996311"/>
    <s v="Hotel &amp; Lodging Expenses"/>
    <s v="Input Service"/>
    <n v="2636"/>
    <d v="2025-10-01T00:00:00"/>
    <d v="2025-10-01T00:00:00"/>
    <s v="Yes"/>
    <x v="1"/>
    <m/>
    <x v="3"/>
  </r>
  <r>
    <x v="0"/>
    <s v="27AZJPG1481H1ZC"/>
    <s v="OM SAI SECURITY AND MANPOWER SERVICES / OM SAI TOURS AND TRAVELS"/>
    <n v="5796"/>
    <s v="31/10/2025"/>
    <n v="0.05"/>
    <n v="4693"/>
    <n v="4940"/>
    <n v="0"/>
    <n v="-123.5"/>
    <n v="-123.5"/>
    <x v="181"/>
    <s v="27AZJPG1481H1ZC5796"/>
    <n v="996813"/>
    <s v="Cab rent charges"/>
    <s v="Input Service"/>
    <n v="2658"/>
    <d v="2025-10-01T00:00:00"/>
    <d v="2025-10-01T00:00:00"/>
    <s v="Yes"/>
    <x v="1"/>
    <m/>
    <x v="3"/>
  </r>
  <r>
    <x v="0"/>
    <s v="27AZJPG1481H1ZC"/>
    <s v="OM SAI SECURITY AND MANPOWER SERVICES / OM SAI TOURS AND TRAVELS"/>
    <n v="5795"/>
    <s v="31/10/2025"/>
    <n v="0.05"/>
    <n v="4735.74"/>
    <n v="4985"/>
    <n v="0"/>
    <n v="-124.63"/>
    <n v="-124.63"/>
    <x v="182"/>
    <s v="27AZJPG1481H1ZC5795"/>
    <n v="996813"/>
    <s v="Cab rent charges"/>
    <s v="Input Service"/>
    <n v="2657"/>
    <d v="2025-10-01T00:00:00"/>
    <d v="2025-10-01T00:00:00"/>
    <s v="Yes"/>
    <x v="1"/>
    <m/>
    <x v="3"/>
  </r>
  <r>
    <x v="0"/>
    <s v="27AZJPG1481H1ZC"/>
    <s v="OM SAI SECURITY AND MANPOWER SERVICES / OM SAI TOURS AND TRAVELS"/>
    <n v="5763"/>
    <s v="31/10/2025"/>
    <n v="0.05"/>
    <n v="9915.14"/>
    <n v="10437"/>
    <n v="0"/>
    <n v="-260.93"/>
    <n v="-260.93"/>
    <x v="183"/>
    <s v="27AZJPG1481H1ZC5763"/>
    <n v="996813"/>
    <s v="Cab rent charges"/>
    <s v="Input Service"/>
    <n v="2656"/>
    <d v="2025-10-01T00:00:00"/>
    <d v="2025-10-01T00:00:00"/>
    <s v="Yes"/>
    <x v="1"/>
    <m/>
    <x v="3"/>
  </r>
  <r>
    <x v="0"/>
    <s v="27ABBPM0253H1ZZ"/>
    <s v="J RAY HARDWARE / J RAY ENGINEERING CO."/>
    <s v="JRH-15960"/>
    <s v="10/10/2025"/>
    <n v="0.17985611510791366"/>
    <n v="296.18"/>
    <n v="361.2"/>
    <n v="0"/>
    <n v="-32.51"/>
    <n v="-32.51"/>
    <x v="184"/>
    <s v="27ABBPM0253H1ZZJRH-15960"/>
    <n v="0"/>
    <n v="0"/>
    <m/>
    <n v="2640"/>
    <d v="2025-10-01T00:00:00"/>
    <d v="2025-10-01T00:00:00"/>
    <s v="Yes"/>
    <x v="1"/>
    <m/>
    <x v="3"/>
  </r>
  <r>
    <x v="0"/>
    <s v="27AAACI1195H1ZM"/>
    <s v="ICICI BANK LIMITED"/>
    <n v="135251007031815"/>
    <s v="07/10/2025"/>
    <n v="0.17985611510791366"/>
    <n v="9355.8799999999992"/>
    <n v="11409.6"/>
    <n v="0"/>
    <n v="-1026.8599999999999"/>
    <n v="-1026.8599999999999"/>
    <x v="185"/>
    <s v="27AAACI1195H1ZM135251007031815"/>
    <n v="997157"/>
    <s v="Bank Charges"/>
    <s v="Input Service"/>
    <n v="2641"/>
    <d v="2025-10-01T00:00:00"/>
    <d v="2025-10-01T00:00:00"/>
    <s v="Yes"/>
    <x v="1"/>
    <m/>
    <x v="3"/>
  </r>
  <r>
    <x v="0"/>
    <s v="27AAACI1195H1ZM"/>
    <s v="ICICI BANK LIMITED"/>
    <n v="135251013059916"/>
    <s v="13/10/2025"/>
    <n v="0.17985611510791366"/>
    <n v="12415.539999999999"/>
    <n v="15140.9"/>
    <n v="0"/>
    <n v="-1362.68"/>
    <n v="-1362.68"/>
    <x v="186"/>
    <s v="27AAACI1195H1ZM135251013059916"/>
    <n v="997157"/>
    <s v="Bank Charges"/>
    <s v="Input Service"/>
    <n v="2642"/>
    <d v="2025-10-01T00:00:00"/>
    <d v="2025-10-01T00:00:00"/>
    <s v="Yes"/>
    <x v="1"/>
    <m/>
    <x v="3"/>
  </r>
  <r>
    <x v="0"/>
    <s v="27AAACI1195H1ZM"/>
    <s v="ICICI BANK LIMITED"/>
    <n v="135251017090732"/>
    <s v="17/10/2025"/>
    <n v="0.17985611510791366"/>
    <n v="11607.05"/>
    <n v="14154.93"/>
    <n v="0"/>
    <n v="-1273.94"/>
    <n v="-1273.94"/>
    <x v="187"/>
    <s v="27AAACI1195H1ZM135251017090732"/>
    <n v="997157"/>
    <s v="Bank Charges"/>
    <s v="Input Service"/>
    <n v="2643"/>
    <d v="2025-10-01T00:00:00"/>
    <d v="2025-10-01T00:00:00"/>
    <s v="Yes"/>
    <x v="1"/>
    <m/>
    <x v="3"/>
  </r>
  <r>
    <x v="0"/>
    <s v="27AAACI1195H1ZM"/>
    <s v="ICICI BANK LIMITED"/>
    <n v="135251024114788"/>
    <s v="24/10/2025"/>
    <n v="0.17985611510791366"/>
    <n v="12320.11"/>
    <n v="15024.53"/>
    <n v="0"/>
    <n v="-1352.21"/>
    <n v="-1352.21"/>
    <x v="188"/>
    <s v="27AAACI1195H1ZM135251024114788"/>
    <n v="997157"/>
    <s v="Bank Charges"/>
    <s v="Input Service"/>
    <n v="2644"/>
    <d v="2025-10-01T00:00:00"/>
    <d v="2025-10-01T00:00:00"/>
    <s v="Yes"/>
    <x v="1"/>
    <m/>
    <x v="3"/>
  </r>
  <r>
    <x v="0"/>
    <s v="27AAACI1195H1ZM"/>
    <s v="ICICI BANK LIMITED"/>
    <n v="135251024114824"/>
    <s v="24/10/2025"/>
    <n v="0.17985611510791366"/>
    <n v="12320.11"/>
    <n v="15024.53"/>
    <n v="0"/>
    <n v="-1352.21"/>
    <n v="-1352.21"/>
    <x v="188"/>
    <s v="27AAACI1195H1ZM135251024114824"/>
    <n v="997157"/>
    <s v="Bank Charges"/>
    <s v="Input Service"/>
    <n v="2645"/>
    <d v="2025-10-01T00:00:00"/>
    <d v="2025-10-01T00:00:00"/>
    <s v="Yes"/>
    <x v="1"/>
    <m/>
    <x v="3"/>
  </r>
  <r>
    <x v="0"/>
    <s v="27AAACI1195H1ZM"/>
    <s v="ICICI BANK LIMITED"/>
    <n v="135251031156281"/>
    <s v="31/10/2025"/>
    <n v="0.17985611510791366"/>
    <n v="11684.580000000002"/>
    <n v="14249.5"/>
    <n v="0"/>
    <n v="-1282.46"/>
    <n v="-1282.46"/>
    <x v="189"/>
    <s v="27AAACI1195H1ZM135251031156281"/>
    <n v="997157"/>
    <s v="Bank Charges"/>
    <s v="Input Service"/>
    <n v="2646"/>
    <d v="2025-10-01T00:00:00"/>
    <d v="2025-10-01T00:00:00"/>
    <s v="Yes"/>
    <x v="1"/>
    <m/>
    <x v="3"/>
  </r>
  <r>
    <x v="0"/>
    <s v="27AAACI1195H1ZM"/>
    <s v="ICICI BANK LIMITED"/>
    <s v="TS61315298202510"/>
    <s v="31/10/2025"/>
    <n v="0.17985611510791366"/>
    <n v="410"/>
    <n v="500"/>
    <n v="0"/>
    <n v="-45"/>
    <n v="-45"/>
    <x v="190"/>
    <s v="27AAACI1195H1ZMTS61315298202510"/>
    <n v="997157"/>
    <s v="Bank Charges"/>
    <s v="Input Service"/>
    <n v="2647"/>
    <d v="2025-10-01T00:00:00"/>
    <d v="2025-10-01T00:00:00"/>
    <s v="Yes"/>
    <x v="1"/>
    <m/>
    <x v="3"/>
  </r>
  <r>
    <x v="0"/>
    <s v="27AAACI1195H1ZM"/>
    <s v="ICICI BANK LIMITED"/>
    <s v="TS61898693202510"/>
    <s v="31/10/2025"/>
    <n v="0.17985611510791366"/>
    <n v="1640"/>
    <n v="2000"/>
    <n v="0"/>
    <n v="-180"/>
    <n v="-180"/>
    <x v="191"/>
    <s v="27AAACI1195H1ZMTS61898693202510"/>
    <n v="997157"/>
    <s v="Bank Charges"/>
    <s v="Input Service"/>
    <n v="2648"/>
    <d v="2025-10-01T00:00:00"/>
    <d v="2025-10-01T00:00:00"/>
    <s v="Yes"/>
    <x v="1"/>
    <m/>
    <x v="3"/>
  </r>
  <r>
    <x v="0"/>
    <s v="27AAACI1195H1ZM"/>
    <s v="ICICI BANK LIMITED"/>
    <s v="TS63153615202510"/>
    <s v="31/10/2025"/>
    <n v="0.17985611510791366"/>
    <n v="3280"/>
    <n v="4000"/>
    <n v="0"/>
    <n v="-360"/>
    <n v="-360"/>
    <x v="146"/>
    <s v="27AAACI1195H1ZMTS63153615202510"/>
    <n v="997157"/>
    <s v="Bank Charges"/>
    <s v="Input Service"/>
    <n v="2649"/>
    <d v="2025-10-01T00:00:00"/>
    <d v="2025-10-01T00:00:00"/>
    <s v="Yes"/>
    <x v="1"/>
    <m/>
    <x v="3"/>
  </r>
  <r>
    <x v="0"/>
    <s v="27AAIFR9573K1ZE"/>
    <s v="RAJIV ELECTRONICS"/>
    <s v="HCA6254"/>
    <s v="13/10/2025"/>
    <n v="0.17985611510791366"/>
    <n v="399.74"/>
    <n v="487.5"/>
    <n v="0"/>
    <n v="-43.88"/>
    <n v="-43.88"/>
    <x v="192"/>
    <s v="27AAIFR9573K1ZEHCA6254"/>
    <n v="773833"/>
    <s v="Hardware/Software Expenses"/>
    <s v="Inputs"/>
    <n v="2650"/>
    <d v="2025-10-01T00:00:00"/>
    <d v="2025-10-01T00:00:00"/>
    <s v="Yes"/>
    <x v="1"/>
    <m/>
    <x v="3"/>
  </r>
  <r>
    <x v="0"/>
    <s v="36AAJCA3639B1ZX"/>
    <s v="M/S ARGUS EMBEDDED SYSTEMS PRIVATE LIMITED"/>
    <s v="AE-INV-2526-0899"/>
    <s v="31/10/2025"/>
    <n v="0.17985611510791366"/>
    <n v="191486.4"/>
    <n v="233520"/>
    <n v="-42033.599999999999"/>
    <n v="0"/>
    <n v="0"/>
    <x v="193"/>
    <s v="36AAJCA3639B1ZXAE-INV-2526-0899"/>
    <n v="998112"/>
    <s v="Professional Fees"/>
    <s v="Input Service"/>
    <n v="2651"/>
    <d v="2025-10-01T00:00:00"/>
    <d v="2025-10-01T00:00:00"/>
    <s v="Yes"/>
    <x v="1"/>
    <m/>
    <x v="3"/>
  </r>
  <r>
    <x v="0"/>
    <s v="36AAJCA3639B1ZX"/>
    <s v="M/S ARGUS EMBEDDED SYSTEMS PRIVATE LIMITED"/>
    <s v="AE-INV-2526-0900"/>
    <s v="31/10/2025"/>
    <n v="0.17985611510791366"/>
    <n v="52348.800000000003"/>
    <n v="63840"/>
    <n v="-11491.2"/>
    <n v="0"/>
    <n v="0"/>
    <x v="194"/>
    <s v="36AAJCA3639B1ZXAE-INV-2526-0900"/>
    <n v="998112"/>
    <s v="Professional Fees"/>
    <s v="Input Service"/>
    <n v="2652"/>
    <d v="2025-10-01T00:00:00"/>
    <d v="2025-10-01T00:00:00"/>
    <s v="Yes"/>
    <x v="1"/>
    <m/>
    <x v="3"/>
  </r>
  <r>
    <x v="0"/>
    <s v="27AZJPG1481H1ZC"/>
    <s v="OM SAI SECURITY AND MANPOWER SERVICES / OM SAI TOURS AND TRAVELS"/>
    <n v="5760"/>
    <s v="31/10/2025"/>
    <n v="0.05"/>
    <n v="6836.2000000000007"/>
    <n v="7196"/>
    <n v="0"/>
    <n v="-179.9"/>
    <n v="-179.9"/>
    <x v="195"/>
    <s v="27AZJPG1481H1ZC5760"/>
    <n v="996813"/>
    <s v="Cab rent charges"/>
    <s v="Input Service"/>
    <n v="2653"/>
    <d v="2025-10-01T00:00:00"/>
    <d v="2025-10-01T00:00:00"/>
    <s v="Yes"/>
    <x v="1"/>
    <m/>
    <x v="3"/>
  </r>
  <r>
    <x v="0"/>
    <s v="27AZJPG1481H1ZC"/>
    <s v="OM SAI SECURITY AND MANPOWER SERVICES / OM SAI TOURS AND TRAVELS"/>
    <n v="5761"/>
    <s v="31/10/2025"/>
    <n v="0.05"/>
    <n v="4721.5"/>
    <n v="4970"/>
    <n v="0"/>
    <n v="-124.25"/>
    <n v="-124.25"/>
    <x v="196"/>
    <s v="27AZJPG1481H1ZC5761"/>
    <n v="996813"/>
    <s v="Cab rent charges"/>
    <s v="Input Service"/>
    <n v="2654"/>
    <d v="2025-10-01T00:00:00"/>
    <d v="2025-10-01T00:00:00"/>
    <s v="Yes"/>
    <x v="1"/>
    <m/>
    <x v="3"/>
  </r>
  <r>
    <x v="0"/>
    <s v="27AZJPG1481H1ZC"/>
    <s v="OM SAI SECURITY AND MANPOWER SERVICES / OM SAI TOURS AND TRAVELS"/>
    <n v="5762"/>
    <s v="31/10/2025"/>
    <n v="0.05"/>
    <n v="4616.0400000000009"/>
    <n v="4859"/>
    <n v="0"/>
    <n v="-121.48"/>
    <n v="-121.48"/>
    <x v="197"/>
    <s v="27AZJPG1481H1ZC5762"/>
    <n v="996813"/>
    <s v="Cab rent charges"/>
    <s v="Input Service"/>
    <n v="2655"/>
    <d v="2025-10-01T00:00:00"/>
    <d v="2025-10-01T00:00:00"/>
    <s v="Yes"/>
    <x v="1"/>
    <m/>
    <x v="3"/>
  </r>
  <r>
    <x v="1"/>
    <s v="IMPS"/>
    <s v="GitHub, Inc."/>
    <s v="Nov'25"/>
    <d v="2025-11-30T00:00:00"/>
    <n v="0.17985611510791366"/>
    <n v="780"/>
    <n v="661"/>
    <n v="119"/>
    <n v="0"/>
    <n v="0"/>
    <x v="198"/>
    <s v="Nov'25"/>
    <n v="0"/>
    <s v="Membership &amp; Subscription"/>
    <s v="Input Service"/>
    <s v="IMPS"/>
    <d v="2025-11-01T00:00:00"/>
    <d v="2025-11-01T00:00:00"/>
    <s v="Yes"/>
    <x v="0"/>
    <m/>
    <x v="0"/>
  </r>
  <r>
    <x v="1"/>
    <s v="IMPS"/>
    <s v="Linkedin Singapore PTE Ltd"/>
    <s v="51110681774"/>
    <d v="2025-11-12T00:00:00"/>
    <n v="0.17985611510791366"/>
    <n v="170176.13"/>
    <n v="144217.13"/>
    <n v="25959"/>
    <n v="0"/>
    <n v="0"/>
    <x v="199"/>
    <s v="51110681774"/>
    <n v="0"/>
    <s v="Membership &amp; Subscription"/>
    <s v="Input Service"/>
    <s v="IMPS"/>
    <d v="2025-11-01T00:00:00"/>
    <d v="2025-11-01T00:00:00"/>
    <s v="Yes"/>
    <x v="0"/>
    <m/>
    <x v="0"/>
  </r>
  <r>
    <x v="1"/>
    <s v="IMPS"/>
    <s v="Twillio Inc"/>
    <s v="Nov25"/>
    <d v="2025-11-24T00:00:00"/>
    <n v="0.17985611510791366"/>
    <n v="2115"/>
    <n v="1792"/>
    <n v="323"/>
    <n v="0"/>
    <n v="0"/>
    <x v="200"/>
    <s v="Nov25"/>
    <n v="0"/>
    <s v="Membership &amp; Subscription"/>
    <s v="Input Service"/>
    <s v="IMPS"/>
    <d v="2025-11-01T00:00:00"/>
    <d v="2025-11-01T00:00:00"/>
    <s v="Yes"/>
    <x v="0"/>
    <m/>
    <x v="0"/>
  </r>
  <r>
    <x v="1"/>
    <s v="IMPS"/>
    <s v="Zoom Video Communications Inc."/>
    <s v="INV329871542"/>
    <d v="2025-11-14T00:00:00"/>
    <n v="0.17985611510791366"/>
    <n v="989"/>
    <n v="838"/>
    <n v="151"/>
    <n v="0"/>
    <n v="0"/>
    <x v="201"/>
    <s v="INV329871542"/>
    <n v="0"/>
    <s v="Membership &amp; Subscription"/>
    <s v="Input Service"/>
    <s v="IMPS"/>
    <d v="2025-11-01T00:00:00"/>
    <d v="2025-11-01T00:00:00"/>
    <s v="Yes"/>
    <x v="0"/>
    <m/>
    <x v="0"/>
  </r>
  <r>
    <x v="1"/>
    <s v="IMPS"/>
    <s v="GitHub, Inc."/>
    <s v="INV106084730"/>
    <d v="2025-11-03T00:00:00"/>
    <n v="0.17985611510791366"/>
    <n v="91723"/>
    <n v="77731"/>
    <n v="13992"/>
    <n v="0"/>
    <n v="0"/>
    <x v="202"/>
    <s v="INV106084730"/>
    <n v="0"/>
    <s v="Membership &amp; Subscription"/>
    <s v="Input Service"/>
    <s v="IMPS"/>
    <d v="2025-11-01T00:00:00"/>
    <d v="2025-11-01T00:00:00"/>
    <s v="Yes"/>
    <x v="0"/>
    <m/>
    <x v="0"/>
  </r>
  <r>
    <x v="1"/>
    <s v="IMPS"/>
    <s v="GitHub, Inc."/>
    <s v="Nov'25"/>
    <d v="2025-11-03T00:00:00"/>
    <n v="0.17985611510791366"/>
    <n v="4773"/>
    <n v="4045"/>
    <n v="728"/>
    <n v="0"/>
    <n v="0"/>
    <x v="2"/>
    <s v="Nov'25"/>
    <n v="0"/>
    <s v="Membership &amp; Subscription"/>
    <s v="Input Service"/>
    <s v="IMPS"/>
    <d v="2025-11-01T00:00:00"/>
    <d v="2025-11-01T00:00:00"/>
    <s v="Yes"/>
    <x v="0"/>
    <m/>
    <x v="0"/>
  </r>
  <r>
    <x v="1"/>
    <s v="IMPS"/>
    <s v="GitHub, Inc."/>
    <s v="Nov'25"/>
    <d v="2025-11-03T00:00:00"/>
    <n v="0.17985611510791366"/>
    <n v="13453"/>
    <n v="11401"/>
    <n v="2052"/>
    <n v="0"/>
    <n v="0"/>
    <x v="100"/>
    <s v="Nov'25"/>
    <n v="0"/>
    <s v="Membership &amp; Subscription"/>
    <s v="Input Service"/>
    <s v="IMPS"/>
    <d v="2025-11-01T00:00:00"/>
    <d v="2025-11-01T00:00:00"/>
    <s v="Yes"/>
    <x v="0"/>
    <m/>
    <x v="0"/>
  </r>
  <r>
    <x v="1"/>
    <s v="IMPS"/>
    <s v="Atlassian Inc"/>
    <s v="IN-004-610-262"/>
    <d v="2025-11-03T00:00:00"/>
    <n v="0.17985611510791366"/>
    <n v="22721"/>
    <n v="19255"/>
    <n v="3466"/>
    <n v="0"/>
    <n v="0"/>
    <x v="203"/>
    <s v="IN-004-610-262"/>
    <n v="0"/>
    <s v="Membership &amp; Subscription"/>
    <s v="Input Service"/>
    <s v="IMPS"/>
    <d v="2025-11-01T00:00:00"/>
    <d v="2025-11-01T00:00:00"/>
    <s v="Yes"/>
    <x v="0"/>
    <m/>
    <x v="0"/>
  </r>
  <r>
    <x v="1"/>
    <s v="IMPS"/>
    <s v="Atlassian Inc"/>
    <s v="IN-004-847-531"/>
    <d v="2025-11-18T00:00:00"/>
    <n v="0.17985611510791366"/>
    <n v="24690"/>
    <n v="20924"/>
    <n v="3766"/>
    <n v="0"/>
    <n v="0"/>
    <x v="204"/>
    <s v="IN-004-847-531"/>
    <n v="0"/>
    <s v="Membership &amp; Subscription"/>
    <s v="Input Service"/>
    <s v="IMPS"/>
    <d v="2025-11-01T00:00:00"/>
    <d v="2025-11-01T00:00:00"/>
    <s v="Yes"/>
    <x v="0"/>
    <m/>
    <x v="0"/>
  </r>
  <r>
    <x v="1"/>
    <s v="IMPS"/>
    <s v="Zoom Video Communications Inc."/>
    <s v="INV329350396"/>
    <d v="2025-11-10T00:00:00"/>
    <n v="0.17985611510791366"/>
    <n v="18285"/>
    <n v="15496"/>
    <n v="2789"/>
    <n v="0"/>
    <n v="0"/>
    <x v="205"/>
    <s v="INV329350396"/>
    <n v="0"/>
    <s v="Membership &amp; Subscription"/>
    <s v="Input Service"/>
    <s v="IMPS"/>
    <d v="2025-11-01T00:00:00"/>
    <d v="2025-11-01T00:00:00"/>
    <s v="Yes"/>
    <x v="0"/>
    <m/>
    <x v="0"/>
  </r>
  <r>
    <x v="1"/>
    <s v="IMPS"/>
    <s v="Shutterstock Inc."/>
    <s v="CS-0269C-A879"/>
    <d v="2025-11-09T00:00:00"/>
    <n v="0.17985611510791366"/>
    <n v="195013"/>
    <n v="165265"/>
    <n v="29748"/>
    <n v="0"/>
    <n v="0"/>
    <x v="206"/>
    <s v="CS-0269C-A879"/>
    <n v="0"/>
    <s v="Membership &amp; Subscription"/>
    <s v="Input Service"/>
    <s v="IMPS"/>
    <d v="2025-11-01T00:00:00"/>
    <d v="2025-11-01T00:00:00"/>
    <s v="Yes"/>
    <x v="0"/>
    <m/>
    <x v="0"/>
  </r>
  <r>
    <x v="1"/>
    <s v="IMPS"/>
    <s v="Taka Enterprise Ltd"/>
    <s v="20251124-04563-10277-DOM"/>
    <d v="2025-11-24T00:00:00"/>
    <n v="0.17985611510791366"/>
    <n v="5534"/>
    <n v="4690"/>
    <n v="844"/>
    <n v="0"/>
    <n v="0"/>
    <x v="207"/>
    <s v="20251124-04563-10277-DOM"/>
    <n v="0"/>
    <s v="Membership &amp; Subscription"/>
    <s v="Input Service"/>
    <s v="IMPS"/>
    <d v="2025-11-01T00:00:00"/>
    <d v="2025-11-01T00:00:00"/>
    <s v="Yes"/>
    <x v="0"/>
    <m/>
    <x v="0"/>
  </r>
  <r>
    <x v="1"/>
    <s v="RCM"/>
    <s v="Ajay Vijay Deshpande - Advocate"/>
    <s v="28/2025"/>
    <d v="2025-10-17T00:00:00"/>
    <n v="0.17985611510791366"/>
    <n v="17110"/>
    <n v="14500"/>
    <n v="0"/>
    <n v="1305"/>
    <n v="1305"/>
    <x v="208"/>
    <s v="28/2025"/>
    <n v="0"/>
    <s v="Legal Charges"/>
    <s v="Input Service"/>
    <s v="RCM"/>
    <d v="2025-11-01T00:00:00"/>
    <d v="2025-11-01T00:00:00"/>
    <s v="Yes"/>
    <x v="3"/>
    <m/>
    <x v="4"/>
  </r>
  <r>
    <x v="1"/>
    <s v="27AAACS5269A1ZJ"/>
    <s v="SINGAPORE AIRLINES LTD."/>
    <s v="IN27/2511/07207"/>
    <s v="30/11/2025"/>
    <n v="0.17985611510791366"/>
    <n v="114666"/>
    <n v="97174"/>
    <n v="0"/>
    <n v="8746"/>
    <n v="8746"/>
    <x v="209"/>
    <s v="27AAACS5269A1ZJIN27/2511/07207"/>
    <n v="996425"/>
    <s v="Travel Expenses"/>
    <s v="Input Service"/>
    <n v="2740"/>
    <d v="2025-11-01T00:00:00"/>
    <d v="2025-11-01T00:00:00"/>
    <s v="Yes"/>
    <x v="1"/>
    <m/>
    <x v="1"/>
  </r>
  <r>
    <x v="1"/>
    <s v="27AAACE6958L1Z4"/>
    <s v="EMBEE SOFTWARE P LTD"/>
    <s v="MEGSI26/20644"/>
    <s v="27/11/2025"/>
    <n v="0.17985611510791366"/>
    <n v="293994.76"/>
    <n v="249148.1"/>
    <n v="0"/>
    <n v="22423.33"/>
    <n v="22423.33"/>
    <x v="210"/>
    <s v="27AAACE6958L1Z4MEGSI26/20644"/>
    <n v="997331"/>
    <s v="Membership &amp; Subscription"/>
    <s v="Input Service"/>
    <n v="2741"/>
    <d v="2025-11-01T00:00:00"/>
    <d v="2025-11-01T00:00:00"/>
    <s v="Yes"/>
    <x v="1"/>
    <m/>
    <x v="1"/>
  </r>
  <r>
    <x v="1"/>
    <s v="27AAACI1195H1ZM"/>
    <s v="ICICI BANK LIMITED"/>
    <n v="135251106028031"/>
    <s v="06/11/2025"/>
    <n v="0.17985611510791366"/>
    <n v="13310.400000000001"/>
    <n v="11280"/>
    <n v="0"/>
    <n v="1015.2"/>
    <n v="1015.2"/>
    <x v="211"/>
    <s v="27AAACI1195H1ZM135251106028031"/>
    <n v="997157"/>
    <s v="Bank Charges"/>
    <s v="Input Service"/>
    <n v="2742"/>
    <d v="2025-11-01T00:00:00"/>
    <d v="2025-11-01T00:00:00"/>
    <s v="Yes"/>
    <x v="1"/>
    <m/>
    <x v="1"/>
  </r>
  <r>
    <x v="1"/>
    <s v="27AAACI1195H1ZM"/>
    <s v="ICICI BANK LIMITED"/>
    <n v="135251107036271"/>
    <s v="07/11/2025"/>
    <n v="0.17985611510791366"/>
    <n v="17852.099999999999"/>
    <n v="15128.9"/>
    <n v="0"/>
    <n v="1361.6"/>
    <n v="1361.6"/>
    <x v="212"/>
    <s v="27AAACI1195H1ZM135251107036271"/>
    <n v="997157"/>
    <s v="Bank Charges"/>
    <s v="Input Service"/>
    <n v="2743"/>
    <d v="2025-11-01T00:00:00"/>
    <d v="2025-11-01T00:00:00"/>
    <s v="Yes"/>
    <x v="1"/>
    <m/>
    <x v="1"/>
  </r>
  <r>
    <x v="1"/>
    <s v="27AAACI1195H1ZM"/>
    <s v="ICICI BANK LIMITED"/>
    <n v="135251107036359"/>
    <s v="07/11/2025"/>
    <n v="0.17985611510791366"/>
    <n v="16806.62"/>
    <n v="14242.9"/>
    <n v="0"/>
    <n v="1281.8599999999999"/>
    <n v="1281.8599999999999"/>
    <x v="213"/>
    <s v="27AAACI1195H1ZM135251107036359"/>
    <n v="997157"/>
    <s v="Bank Charges"/>
    <s v="Input Service"/>
    <n v="2744"/>
    <d v="2025-11-01T00:00:00"/>
    <d v="2025-11-01T00:00:00"/>
    <s v="Yes"/>
    <x v="1"/>
    <m/>
    <x v="1"/>
  </r>
  <r>
    <x v="1"/>
    <s v="27AAACI1195H1ZM"/>
    <s v="ICICI BANK LIMITED"/>
    <n v="135251113065659"/>
    <s v="13/11/2025"/>
    <n v="0.17985611510791366"/>
    <n v="11906.2"/>
    <n v="10090"/>
    <n v="0"/>
    <n v="908.1"/>
    <n v="908.1"/>
    <x v="214"/>
    <s v="27AAACI1195H1ZM135251113065659"/>
    <n v="997157"/>
    <s v="Bank Charges"/>
    <s v="Input Service"/>
    <n v="2745"/>
    <d v="2025-11-01T00:00:00"/>
    <d v="2025-11-01T00:00:00"/>
    <s v="Yes"/>
    <x v="1"/>
    <m/>
    <x v="1"/>
  </r>
  <r>
    <x v="1"/>
    <s v="27AAACI1195H1ZM"/>
    <s v="ICICI BANK LIMITED"/>
    <n v="135251117085868"/>
    <s v="17/11/2025"/>
    <n v="0.17985611510791366"/>
    <n v="15750.519999999999"/>
    <n v="13347.9"/>
    <n v="0"/>
    <n v="1201.31"/>
    <n v="1201.31"/>
    <x v="215"/>
    <s v="27AAACI1195H1ZM135251117085868"/>
    <n v="997157"/>
    <s v="Bank Charges"/>
    <s v="Input Service"/>
    <n v="2746"/>
    <d v="2025-11-01T00:00:00"/>
    <d v="2025-11-01T00:00:00"/>
    <s v="Yes"/>
    <x v="1"/>
    <m/>
    <x v="1"/>
  </r>
  <r>
    <x v="1"/>
    <s v="27AAACI1195H1ZM"/>
    <s v="ICICI BANK LIMITED"/>
    <n v="135251117085896"/>
    <s v="17/11/2025"/>
    <n v="0.17985611510791366"/>
    <n v="17839.36"/>
    <n v="15118.1"/>
    <n v="0"/>
    <n v="1360.63"/>
    <n v="1360.63"/>
    <x v="216"/>
    <s v="27AAACI1195H1ZM135251117085896"/>
    <n v="997157"/>
    <s v="Bank Charges"/>
    <s v="Input Service"/>
    <n v="2747"/>
    <d v="2025-11-01T00:00:00"/>
    <d v="2025-11-01T00:00:00"/>
    <s v="Yes"/>
    <x v="1"/>
    <m/>
    <x v="1"/>
  </r>
  <r>
    <x v="1"/>
    <s v="27AAACI1195H1ZM"/>
    <s v="ICICI BANK LIMITED"/>
    <n v="135251120106864"/>
    <s v="20/11/2025"/>
    <n v="0.17985611510791366"/>
    <n v="13675.84"/>
    <n v="11589.7"/>
    <n v="0"/>
    <n v="1043.07"/>
    <n v="1043.07"/>
    <x v="217"/>
    <s v="27AAACI1195H1ZM135251120106864"/>
    <n v="997157"/>
    <s v="Bank Charges"/>
    <s v="Input Service"/>
    <n v="2748"/>
    <d v="2025-11-01T00:00:00"/>
    <d v="2025-11-01T00:00:00"/>
    <s v="Yes"/>
    <x v="1"/>
    <m/>
    <x v="1"/>
  </r>
  <r>
    <x v="1"/>
    <s v="27BMWPD2551E2ZZ"/>
    <s v="ROOTS OFFICE SOLUTIONS"/>
    <s v="S0006352"/>
    <s v="22/11/2025"/>
    <n v="0.17985611510791366"/>
    <n v="16879.04"/>
    <n v="14351.5"/>
    <n v="0"/>
    <n v="1263.77"/>
    <n v="1263.77"/>
    <x v="218"/>
    <s v="27BMWPD2551E2ZZS0006352"/>
    <n v="4015"/>
    <s v="Houskeeping Material Charges"/>
    <s v="Inputs"/>
    <n v="2918"/>
    <d v="2025-11-01T00:00:00"/>
    <d v="2025-11-01T00:00:00"/>
    <s v="Yes"/>
    <x v="1"/>
    <m/>
    <x v="1"/>
  </r>
  <r>
    <x v="1"/>
    <s v="27BMWPD2551E2ZZ"/>
    <s v="ROOTS OFFICE SOLUTIONS"/>
    <s v="S0006351"/>
    <s v="22/11/2025"/>
    <n v="0.16118534879440458"/>
    <n v="3154.3599999999997"/>
    <n v="2716.5"/>
    <n v="0"/>
    <n v="218.93"/>
    <n v="218.93"/>
    <x v="219"/>
    <s v="27BMWPD2551E2ZZS0006351"/>
    <n v="4015"/>
    <s v="Houskeeping Material Charges"/>
    <s v="Inputs"/>
    <n v="2917"/>
    <d v="2025-11-01T00:00:00"/>
    <d v="2025-11-01T00:00:00"/>
    <s v="Yes"/>
    <x v="1"/>
    <m/>
    <x v="1"/>
  </r>
  <r>
    <x v="1"/>
    <s v="27AANCA4062G1ZN"/>
    <s v="M/s ADITYA BIRLA HEALTH INSURANCE CO LIMITED"/>
    <s v="281250003790A002"/>
    <s v="27/11/2025"/>
    <n v="0.17985611510791366"/>
    <n v="278505.49"/>
    <n v="236021.61"/>
    <n v="0"/>
    <n v="21241.94"/>
    <n v="21241.94"/>
    <x v="220"/>
    <s v="27AANCA4062G1ZN281250003790A002"/>
    <n v="997133"/>
    <s v="Insurance Services"/>
    <s v="Input Service"/>
    <n v="2916"/>
    <d v="2025-11-01T00:00:00"/>
    <d v="2025-11-01T00:00:00"/>
    <s v="Yes"/>
    <x v="1"/>
    <m/>
    <x v="1"/>
  </r>
  <r>
    <x v="1"/>
    <s v="27AANCA4062G1ZN"/>
    <s v="M/s ADITYA BIRLA HEALTH INSURANCE CO LIMITED"/>
    <n v="281250003790"/>
    <s v="03/11/2025"/>
    <n v="0.17985611510791366"/>
    <n v="1730444.9100000001"/>
    <n v="1466478.75"/>
    <n v="0"/>
    <n v="131983.07999999999"/>
    <n v="131983.07999999999"/>
    <x v="221"/>
    <s v="27AANCA4062G1ZN281250003790"/>
    <n v="997133"/>
    <s v="Insurance Services"/>
    <s v="Input Service"/>
    <n v="2915"/>
    <d v="2025-11-01T00:00:00"/>
    <d v="2025-11-01T00:00:00"/>
    <s v="Yes"/>
    <x v="1"/>
    <m/>
    <x v="1"/>
  </r>
  <r>
    <x v="1"/>
    <s v="27AAACU4322N1Z6"/>
    <s v="UPS EXPRESS PRIVATE LIMITED"/>
    <n v="427100366178"/>
    <s v="20/11/2025"/>
    <n v="0.17985611510791366"/>
    <n v="5831.9000000000005"/>
    <n v="4942.28"/>
    <n v="0"/>
    <n v="444.81"/>
    <n v="444.81"/>
    <x v="222"/>
    <s v="27AAACU4322N1Z6427100366178"/>
    <n v="996813"/>
    <s v="Courior Services"/>
    <s v="Input Service"/>
    <n v="2908"/>
    <d v="2025-11-01T00:00:00"/>
    <d v="2025-11-01T00:00:00"/>
    <s v="Yes"/>
    <x v="1"/>
    <m/>
    <x v="1"/>
  </r>
  <r>
    <x v="1"/>
    <s v="27AAACU4322N1Z6"/>
    <s v="UPS EXPRESS PRIVATE LIMITED"/>
    <n v="427100366161"/>
    <s v="20/11/2025"/>
    <n v="0.17985611510791366"/>
    <n v="929.83999999999992"/>
    <n v="788"/>
    <n v="0"/>
    <n v="70.92"/>
    <n v="70.92"/>
    <x v="16"/>
    <s v="27AAACU4322N1Z6427100366161"/>
    <n v="996813"/>
    <s v="Courior Services"/>
    <s v="Input Service"/>
    <n v="2907"/>
    <d v="2025-11-01T00:00:00"/>
    <d v="2025-11-01T00:00:00"/>
    <s v="Yes"/>
    <x v="1"/>
    <m/>
    <x v="1"/>
  </r>
  <r>
    <x v="1"/>
    <s v="27AAACU4322N1Z6"/>
    <s v="UPS EXPRESS PRIVATE LIMITED"/>
    <n v="427100364803"/>
    <s v="09/11/2025"/>
    <n v="0.17985611510791366"/>
    <n v="5601.4399999999987"/>
    <n v="4746.9799999999996"/>
    <n v="0"/>
    <n v="427.23"/>
    <n v="427.23"/>
    <x v="223"/>
    <s v="27AAACU4322N1Z6427100364803"/>
    <n v="996813"/>
    <s v="Courior Services"/>
    <s v="Input Service"/>
    <n v="2906"/>
    <d v="2025-11-01T00:00:00"/>
    <d v="2025-11-01T00:00:00"/>
    <s v="Yes"/>
    <x v="1"/>
    <m/>
    <x v="1"/>
  </r>
  <r>
    <x v="1"/>
    <s v="27AAACU4322N1Z6"/>
    <s v="UPS EXPRESS PRIVATE LIMITED"/>
    <n v="427100364681"/>
    <s v="08/11/2025"/>
    <n v="0.17985611510791366"/>
    <n v="929.83999999999992"/>
    <n v="788"/>
    <n v="0"/>
    <n v="70.92"/>
    <n v="70.92"/>
    <x v="16"/>
    <s v="27AAACU4322N1Z6427100364681"/>
    <n v="996813"/>
    <s v="Courior Services"/>
    <s v="Input Service"/>
    <n v="2905"/>
    <d v="2025-11-01T00:00:00"/>
    <d v="2025-11-01T00:00:00"/>
    <s v="Yes"/>
    <x v="1"/>
    <m/>
    <x v="1"/>
  </r>
  <r>
    <x v="1"/>
    <s v="27AAACB2100P1ZX"/>
    <s v="Vodafone Idea Limited"/>
    <s v="MHI1411528950395"/>
    <s v="09/11/2025"/>
    <n v="0.17985611510791366"/>
    <n v="411.82000000000005"/>
    <n v="349"/>
    <n v="0"/>
    <n v="31.41"/>
    <n v="31.41"/>
    <x v="23"/>
    <s v="27AAACB2100P1ZXMHI1411528950395"/>
    <n v="998413"/>
    <s v="Internet Connectivity charges"/>
    <s v="Input Service"/>
    <n v="2900"/>
    <d v="2025-11-01T00:00:00"/>
    <d v="2025-11-01T00:00:00"/>
    <s v="Yes"/>
    <x v="1"/>
    <m/>
    <x v="1"/>
  </r>
  <r>
    <x v="1"/>
    <s v="27AABCR0111M1ZN"/>
    <s v="ROYAL ORCHID HOTELS LIMITED"/>
    <s v="ROCP-2526-14506"/>
    <s v="21/11/2025"/>
    <n v="0.17985611510791366"/>
    <n v="1871.96"/>
    <n v="1586.38"/>
    <n v="0"/>
    <n v="142.79"/>
    <n v="142.79"/>
    <x v="224"/>
    <s v="27AABCR0111M1ZNROCP-2526-14506"/>
    <n v="996311"/>
    <s v="Hotel &amp; Lodging Expenses"/>
    <s v="Input Service"/>
    <n v="2898"/>
    <d v="2025-11-01T00:00:00"/>
    <d v="2025-11-01T00:00:00"/>
    <s v="Yes"/>
    <x v="1"/>
    <m/>
    <x v="1"/>
  </r>
  <r>
    <x v="1"/>
    <s v="27AAACI4998N1ZS"/>
    <s v="MUFG INTIME INDIA PRIVATE LIMITED"/>
    <s v="DGS11246930"/>
    <s v="17/11/2025"/>
    <n v="0.17985611510791366"/>
    <n v="5900"/>
    <n v="5000"/>
    <n v="0"/>
    <n v="450"/>
    <n v="450"/>
    <x v="225"/>
    <s v="27AAACI4998N1ZSDGS11246930"/>
    <n v="997119"/>
    <s v="Professional Fees"/>
    <s v="Input Service"/>
    <n v="2759"/>
    <d v="2025-11-01T00:00:00"/>
    <d v="2025-11-01T00:00:00"/>
    <s v="Yes"/>
    <x v="1"/>
    <m/>
    <x v="1"/>
  </r>
  <r>
    <x v="1"/>
    <s v="27AISPB8261G1Z0"/>
    <s v="BHUTADA ENTERPRISES"/>
    <s v="SH0038-0021940"/>
    <s v="27/11/2025"/>
    <n v="0.05"/>
    <n v="2070"/>
    <n v="1964.08"/>
    <n v="0"/>
    <n v="52.96"/>
    <n v="52.96"/>
    <x v="226"/>
    <s v="27AISPB8261G1Z0SH0038-0021940"/>
    <n v="29152100"/>
    <s v="ACETIC ACID"/>
    <s v="Inputs"/>
    <n v="2887"/>
    <d v="2025-11-01T00:00:00"/>
    <d v="2025-11-01T00:00:00"/>
    <s v="Yes"/>
    <x v="1"/>
    <m/>
    <x v="1"/>
  </r>
  <r>
    <x v="1"/>
    <s v="29AACCP2486Q1ZM"/>
    <s v="Paysquare Consultancy Limited"/>
    <s v="FY2526/KA/03027"/>
    <s v="07/11/2025"/>
    <n v="0.17985611510791366"/>
    <n v="30734.87"/>
    <n v="26046.5"/>
    <n v="4688.37"/>
    <n v="0"/>
    <n v="0"/>
    <x v="227"/>
    <s v="29AACCP2486Q1ZMFY2526/KA/03027"/>
    <n v="998311"/>
    <s v="Professional Fees"/>
    <s v="Input Service"/>
    <n v="2886"/>
    <d v="2025-11-01T00:00:00"/>
    <d v="2025-11-01T00:00:00"/>
    <s v="Yes"/>
    <x v="1"/>
    <m/>
    <x v="1"/>
  </r>
  <r>
    <x v="1"/>
    <s v="27AALCM3536H1ZA"/>
    <s v="MACFOS LIMITED"/>
    <s v="INV2526/320974"/>
    <s v="28/11/2025"/>
    <n v="0.17985611510791366"/>
    <n v="982.03"/>
    <n v="832.21"/>
    <n v="0"/>
    <n v="74.91"/>
    <n v="74.91"/>
    <x v="228"/>
    <s v="27AALCM3536H1ZAINV2526/320974"/>
    <n v="854390"/>
    <s v="Hardware/Software Expenses"/>
    <s v="Inputs"/>
    <n v="2885"/>
    <d v="2025-11-01T00:00:00"/>
    <d v="2025-11-01T00:00:00"/>
    <s v="Yes"/>
    <x v="1"/>
    <m/>
    <x v="1"/>
  </r>
  <r>
    <x v="1"/>
    <s v="27AAWCS5258F1ZQ"/>
    <s v="SMARTWORKS COWORKING SPACES LIMITED"/>
    <s v="PUN06/SC25/00834"/>
    <s v="20/11/2025"/>
    <n v="0.17985611510791366"/>
    <n v="3404409.74"/>
    <n v="2885093"/>
    <n v="0"/>
    <n v="259658.37"/>
    <n v="259658.37"/>
    <x v="20"/>
    <s v="27AAWCS5258F1ZQPUN06/SC25/00834"/>
    <n v="997212"/>
    <s v="Rent-Office"/>
    <s v="Input Service"/>
    <n v="2878"/>
    <d v="2025-11-01T00:00:00"/>
    <d v="2025-11-01T00:00:00"/>
    <s v="Yes"/>
    <x v="1"/>
    <m/>
    <x v="1"/>
  </r>
  <r>
    <x v="1"/>
    <s v="27AADCR3218H1ZI"/>
    <s v="ROSE PREMISES PRIVATE LIMITED"/>
    <s v="FM0908BIL0011389"/>
    <s v="26/11/2025"/>
    <n v="0.05"/>
    <n v="12075"/>
    <n v="11500"/>
    <n v="0"/>
    <n v="287.5"/>
    <n v="287.5"/>
    <x v="229"/>
    <s v="27AADCR3218H1ZIFM0908BIL0011389"/>
    <n v="996311"/>
    <s v="Hotel &amp; Lodging Expenses"/>
    <s v="Input Service"/>
    <n v="2870"/>
    <d v="2025-11-01T00:00:00"/>
    <d v="2025-11-01T00:00:00"/>
    <s v="Yes"/>
    <x v="1"/>
    <m/>
    <x v="1"/>
  </r>
  <r>
    <x v="1"/>
    <s v="27AADCR3218H1ZI"/>
    <s v="ROSE PREMISES PRIVATE LIMITED"/>
    <s v="FM0908BIL0011388"/>
    <s v="26/11/2025"/>
    <n v="0.17985611510791366"/>
    <n v="134.52000000000001"/>
    <n v="114"/>
    <n v="0"/>
    <n v="10.26"/>
    <n v="10.26"/>
    <x v="230"/>
    <s v="27AADCR3218H1ZIFM0908BIL0011388"/>
    <n v="996311"/>
    <s v="Hotel &amp; Lodging Expenses"/>
    <s v="Input Service"/>
    <n v="2869"/>
    <d v="2025-11-01T00:00:00"/>
    <d v="2025-11-01T00:00:00"/>
    <s v="Yes"/>
    <x v="1"/>
    <m/>
    <x v="1"/>
  </r>
  <r>
    <x v="1"/>
    <s v="36AAJCA3639B1ZX"/>
    <s v="M/S ARGUS EMBEDDED SYSTEMS PRIVATE LIMITED"/>
    <s v="AE-INV-2526-1021"/>
    <s v="29/11/2025"/>
    <n v="0.17985611510791366"/>
    <n v="245817.60000000001"/>
    <n v="208320"/>
    <n v="37497.599999999999"/>
    <n v="0"/>
    <n v="0"/>
    <x v="231"/>
    <s v="36AAJCA3639B1ZXAE-INV-2526-1021"/>
    <n v="998112"/>
    <s v="Professional Fees"/>
    <s v="Input Service"/>
    <n v="2867"/>
    <d v="2025-11-01T00:00:00"/>
    <d v="2025-11-01T00:00:00"/>
    <s v="Yes"/>
    <x v="1"/>
    <m/>
    <x v="1"/>
  </r>
  <r>
    <x v="1"/>
    <s v="27AAKFR1575R1ZC"/>
    <s v="RAJPAL AIRCONDITIONERS AND REFRIGERATION"/>
    <s v="RAR/292/25-26"/>
    <s v="13/11/2025"/>
    <n v="0.17985611510791366"/>
    <n v="14396"/>
    <n v="12200"/>
    <n v="0"/>
    <n v="1098"/>
    <n v="1098"/>
    <x v="232"/>
    <s v="27AAKFR1575R1ZCRAR/292/25-26"/>
    <n v="854690"/>
    <s v="Hardware/Software Expenses"/>
    <s v="Inputs"/>
    <n v="2866"/>
    <d v="2025-11-01T00:00:00"/>
    <d v="2025-11-01T00:00:00"/>
    <s v="Yes"/>
    <x v="1"/>
    <m/>
    <x v="1"/>
  </r>
  <r>
    <x v="1"/>
    <s v="27AAKFR1575R1ZC"/>
    <s v="RAJPAL AIRCONDITIONERS AND REFRIGERATION"/>
    <s v="RAR/290/25-26"/>
    <s v="13/11/2025"/>
    <n v="0.17985611510791366"/>
    <n v="17700"/>
    <n v="15000"/>
    <n v="0"/>
    <n v="1350"/>
    <n v="1350"/>
    <x v="233"/>
    <s v="27AAKFR1575R1ZCRAR/290/25-26"/>
    <n v="854690"/>
    <s v="Hardware/Software Expenses"/>
    <s v="Inputs"/>
    <n v="2865"/>
    <d v="2025-11-01T00:00:00"/>
    <d v="2025-11-01T00:00:00"/>
    <s v="Yes"/>
    <x v="1"/>
    <m/>
    <x v="1"/>
  </r>
  <r>
    <x v="1"/>
    <s v="27AASCS3903K1ZV"/>
    <s v="SEMSYS PRIVATE LIMITED"/>
    <n v="2526399"/>
    <s v="13/11/2025"/>
    <n v="0.17985611510791366"/>
    <n v="89444"/>
    <n v="75800"/>
    <n v="0"/>
    <n v="6822"/>
    <n v="6822"/>
    <x v="234"/>
    <s v="27AASCS3903K1ZV2526399"/>
    <n v="998332"/>
    <s v="Professional Fees IC"/>
    <s v="Input Service"/>
    <n v="2769"/>
    <d v="2025-11-01T00:00:00"/>
    <d v="2025-11-01T00:00:00"/>
    <s v="Yes"/>
    <x v="1"/>
    <m/>
    <x v="1"/>
  </r>
  <r>
    <x v="1"/>
    <s v="27AZJPG1481H1ZC"/>
    <s v="OM SAI SECURITY AND MANPOWER SERVICES / OM SAI TOURS AND TRAVELS"/>
    <n v="6112"/>
    <s v="30/11/2025"/>
    <n v="0.05"/>
    <n v="10575.599999999999"/>
    <n v="10072"/>
    <n v="0"/>
    <n v="251.8"/>
    <n v="251.8"/>
    <x v="235"/>
    <s v="27AZJPG1481H1ZC6112"/>
    <n v="996813"/>
    <s v="Cab rent charges"/>
    <s v="Input Service"/>
    <n v="2862"/>
    <d v="2025-11-01T00:00:00"/>
    <d v="2025-11-01T00:00:00"/>
    <s v="Yes"/>
    <x v="1"/>
    <m/>
    <x v="1"/>
  </r>
  <r>
    <x v="1"/>
    <s v="27AZJPG1481H1ZC"/>
    <s v="OM SAI SECURITY AND MANPOWER SERVICES / OM SAI TOURS AND TRAVELS"/>
    <n v="6111"/>
    <s v="30/11/2025"/>
    <n v="0.05"/>
    <n v="6860.7000000000007"/>
    <n v="6534"/>
    <n v="0"/>
    <n v="163.35"/>
    <n v="163.35"/>
    <x v="236"/>
    <s v="27AZJPG1481H1ZC6111"/>
    <n v="996813"/>
    <s v="Cab rent charges"/>
    <s v="Input Service"/>
    <n v="2861"/>
    <d v="2025-11-01T00:00:00"/>
    <d v="2025-11-01T00:00:00"/>
    <s v="Yes"/>
    <x v="1"/>
    <m/>
    <x v="1"/>
  </r>
  <r>
    <x v="1"/>
    <s v="27AZJPG1481H1ZC"/>
    <s v="OM SAI SECURITY AND MANPOWER SERVICES / OM SAI TOURS AND TRAVELS"/>
    <n v="6110"/>
    <s v="30/11/2025"/>
    <n v="0.05"/>
    <n v="4750.2000000000007"/>
    <n v="4524"/>
    <n v="0"/>
    <n v="113.1"/>
    <n v="113.1"/>
    <x v="237"/>
    <s v="27AZJPG1481H1ZC6110"/>
    <n v="996813"/>
    <s v="Cab rent charges"/>
    <s v="Input Service"/>
    <n v="2860"/>
    <d v="2025-11-01T00:00:00"/>
    <d v="2025-11-01T00:00:00"/>
    <s v="Yes"/>
    <x v="1"/>
    <m/>
    <x v="1"/>
  </r>
  <r>
    <x v="1"/>
    <s v="27AAFFL6917J1ZZ"/>
    <s v="LEGALOGIC CONSULTING LLP"/>
    <s v="2526-LLP-1938"/>
    <s v="20/11/2025"/>
    <n v="0.17985611510791366"/>
    <n v="106790"/>
    <n v="90500"/>
    <n v="0"/>
    <n v="8145"/>
    <n v="8145"/>
    <x v="238"/>
    <s v="27AAFFL6917J1ZZ2526-LLP-1938"/>
    <n v="997212"/>
    <s v="Professional Fees"/>
    <s v="Input Service"/>
    <n v="2773"/>
    <d v="2025-11-01T00:00:00"/>
    <d v="2025-11-01T00:00:00"/>
    <s v="Yes"/>
    <x v="1"/>
    <m/>
    <x v="1"/>
  </r>
  <r>
    <x v="1"/>
    <s v="27AAACA4136A1ZD"/>
    <s v="AMON-RA TRAVELS PVT. LTD."/>
    <s v="IS/0000358"/>
    <s v="24/11/2025"/>
    <n v="0.17985611510791366"/>
    <n v="1180"/>
    <n v="1000"/>
    <n v="0"/>
    <n v="90"/>
    <n v="90"/>
    <x v="134"/>
    <s v="27AAACA4136A1ZDIS/0000358"/>
    <n v="998559"/>
    <s v="Travel Expenses"/>
    <s v="Input Service"/>
    <n v="2774"/>
    <d v="2025-11-01T00:00:00"/>
    <d v="2025-11-01T00:00:00"/>
    <s v="Yes"/>
    <x v="1"/>
    <m/>
    <x v="1"/>
  </r>
  <r>
    <x v="1"/>
    <s v="27AZJPG1481H1ZC"/>
    <s v="OM SAI SECURITY AND MANPOWER SERVICES / OM SAI TOURS AND TRAVELS"/>
    <n v="6109"/>
    <s v="30/11/2025"/>
    <n v="0.05"/>
    <n v="4794.2999999999993"/>
    <n v="4566"/>
    <n v="0"/>
    <n v="114.15"/>
    <n v="114.15"/>
    <x v="239"/>
    <s v="27AZJPG1481H1ZC6109"/>
    <n v="996813"/>
    <s v="Cab rent charges"/>
    <s v="Input Service"/>
    <n v="2859"/>
    <d v="2025-11-01T00:00:00"/>
    <d v="2025-11-01T00:00:00"/>
    <s v="Yes"/>
    <x v="1"/>
    <m/>
    <x v="1"/>
  </r>
  <r>
    <x v="1"/>
    <s v="27AZJPG1481H1ZC"/>
    <s v="OM SAI SECURITY AND MANPOWER SERVICES / OM SAI TOURS AND TRAVELS"/>
    <n v="6108"/>
    <s v="30/11/2025"/>
    <n v="0.05"/>
    <n v="8240.4"/>
    <n v="7848"/>
    <n v="0"/>
    <n v="196.2"/>
    <n v="196.2"/>
    <x v="240"/>
    <s v="27AZJPG1481H1ZC6108"/>
    <n v="996813"/>
    <s v="Cab rent charges"/>
    <s v="Input Service"/>
    <n v="2858"/>
    <d v="2025-11-01T00:00:00"/>
    <d v="2025-11-01T00:00:00"/>
    <s v="Yes"/>
    <x v="1"/>
    <m/>
    <x v="1"/>
  </r>
  <r>
    <x v="1"/>
    <s v="27AABCD3611Q1ZI"/>
    <s v="DHL EXPRESS (INDIA) PRIVATE LIMITED"/>
    <s v="BOM778867"/>
    <s v="09/11/2025"/>
    <n v="0.17985611510791366"/>
    <n v="1298"/>
    <n v="1100"/>
    <n v="0"/>
    <n v="99"/>
    <n v="99"/>
    <x v="28"/>
    <s v="27AABCD3611Q1ZIBOM778867"/>
    <n v="996812"/>
    <s v="Courior Services"/>
    <s v="Input Service"/>
    <n v="2777"/>
    <d v="2025-11-01T00:00:00"/>
    <d v="2025-11-01T00:00:00"/>
    <s v="Yes"/>
    <x v="1"/>
    <m/>
    <x v="1"/>
  </r>
  <r>
    <x v="1"/>
    <s v="27AABCD3611Q1ZI"/>
    <s v="DHL EXPRESS (INDIA) PRIVATE LIMITED"/>
    <s v="BOM794501"/>
    <s v="28/11/2025"/>
    <n v="0.17985611510791366"/>
    <n v="1378.2399999999998"/>
    <n v="1168"/>
    <n v="0"/>
    <n v="105.12"/>
    <n v="105.12"/>
    <x v="241"/>
    <s v="27AABCD3611Q1ZIBOM794501"/>
    <n v="996812"/>
    <s v="Courior Services"/>
    <s v="Input Service"/>
    <n v="2778"/>
    <d v="2025-11-01T00:00:00"/>
    <d v="2025-11-01T00:00:00"/>
    <s v="Yes"/>
    <x v="1"/>
    <m/>
    <x v="1"/>
  </r>
  <r>
    <x v="1"/>
    <s v="27AZJPG1481H1ZC"/>
    <s v="OM SAI SECURITY AND MANPOWER SERVICES / OM SAI TOURS AND TRAVELS"/>
    <n v="6107"/>
    <s v="30/11/2025"/>
    <n v="0.05"/>
    <n v="4487.7000000000007"/>
    <n v="4274"/>
    <n v="0"/>
    <n v="106.85"/>
    <n v="106.85"/>
    <x v="242"/>
    <s v="27AZJPG1481H1ZC6107"/>
    <n v="996813"/>
    <s v="Cab rent charges"/>
    <s v="Input Service"/>
    <n v="2857"/>
    <d v="2025-11-01T00:00:00"/>
    <d v="2025-11-01T00:00:00"/>
    <s v="Yes"/>
    <x v="1"/>
    <m/>
    <x v="1"/>
  </r>
  <r>
    <x v="1"/>
    <s v="27AZJPG1481H1ZC"/>
    <s v="OM SAI SECURITY AND MANPOWER SERVICES / OM SAI TOURS AND TRAVELS"/>
    <n v="6067"/>
    <s v="30/11/2025"/>
    <n v="0.05"/>
    <n v="4969.66"/>
    <n v="4733"/>
    <n v="0"/>
    <n v="118.33"/>
    <n v="118.33"/>
    <x v="243"/>
    <s v="27AZJPG1481H1ZC6067"/>
    <n v="996813"/>
    <s v="Cab rent charges"/>
    <s v="Input Service"/>
    <n v="2856"/>
    <d v="2025-11-01T00:00:00"/>
    <d v="2025-11-01T00:00:00"/>
    <s v="Yes"/>
    <x v="1"/>
    <m/>
    <x v="1"/>
  </r>
  <r>
    <x v="1"/>
    <s v="27AZJPG1481H1ZC"/>
    <s v="OM SAI SECURITY AND MANPOWER SERVICES / OM SAI TOURS AND TRAVELS"/>
    <n v="5967"/>
    <s v="30/11/2025"/>
    <n v="0.05"/>
    <n v="4487.7000000000007"/>
    <n v="4274"/>
    <n v="0"/>
    <n v="106.85"/>
    <n v="106.85"/>
    <x v="242"/>
    <s v="27AZJPG1481H1ZC5967"/>
    <n v="996813"/>
    <s v="Cab rent charges"/>
    <s v="Input Service"/>
    <n v="2855"/>
    <d v="2025-11-01T00:00:00"/>
    <d v="2025-11-01T00:00:00"/>
    <s v="Yes"/>
    <x v="1"/>
    <m/>
    <x v="1"/>
  </r>
  <r>
    <x v="1"/>
    <s v="27AALCA7573J1Z4"/>
    <s v="All Nippon Airways Co. Ltd."/>
    <s v="272616BP11AAA163"/>
    <s v="30/11/2025"/>
    <n v="0.05"/>
    <n v="110208"/>
    <n v="104960"/>
    <n v="0"/>
    <n v="2624"/>
    <n v="2624"/>
    <x v="244"/>
    <s v="27AALCA7573J1Z4272616BP11AAA163"/>
    <n v="996425"/>
    <s v="Travel Expenses"/>
    <s v="Input Service"/>
    <n v="2782"/>
    <d v="2025-11-01T00:00:00"/>
    <d v="2025-11-01T00:00:00"/>
    <s v="Yes"/>
    <x v="1"/>
    <m/>
    <x v="1"/>
  </r>
  <r>
    <x v="1"/>
    <s v="27AZJPG1481H1ZC"/>
    <s v="OM SAI SECURITY AND MANPOWER SERVICES / OM SAI TOURS AND TRAVELS"/>
    <n v="5956"/>
    <s v="30/11/2025"/>
    <n v="0.05"/>
    <n v="11545.8"/>
    <n v="10996"/>
    <n v="0"/>
    <n v="274.89999999999998"/>
    <n v="274.89999999999998"/>
    <x v="245"/>
    <s v="27AZJPG1481H1ZC5956"/>
    <n v="996813"/>
    <s v="Cab rent charges"/>
    <s v="Input Service"/>
    <n v="2854"/>
    <d v="2025-11-01T00:00:00"/>
    <d v="2025-11-01T00:00:00"/>
    <s v="Yes"/>
    <x v="1"/>
    <m/>
    <x v="1"/>
  </r>
  <r>
    <x v="1"/>
    <s v="27AAACI7904G1ZN"/>
    <s v="ICICI  LOMBARD GENERAL INSURANCE CO LTD"/>
    <n v="1011252648504"/>
    <s v="20/11/2025"/>
    <n v="0.17985611510791366"/>
    <n v="54.28"/>
    <n v="46"/>
    <n v="0"/>
    <n v="4.1399999999999997"/>
    <n v="4.1399999999999997"/>
    <x v="246"/>
    <s v="27AAACI7904G1ZN1011252648504"/>
    <n v="997133"/>
    <s v="Insurance Services"/>
    <s v="Input Service"/>
    <n v="2784"/>
    <d v="2025-11-01T00:00:00"/>
    <d v="2025-11-01T00:00:00"/>
    <s v="Yes"/>
    <x v="1"/>
    <m/>
    <x v="1"/>
  </r>
  <r>
    <x v="1"/>
    <s v="27AZJPG1481H1ZC"/>
    <s v="OM SAI SECURITY AND MANPOWER SERVICES / OM SAI TOURS AND TRAVELS"/>
    <n v="5954"/>
    <s v="30/11/2025"/>
    <n v="0.05"/>
    <n v="8259"/>
    <n v="7866"/>
    <n v="0"/>
    <n v="196.5"/>
    <n v="196.5"/>
    <x v="247"/>
    <s v="27AZJPG1481H1ZC5954"/>
    <n v="996813"/>
    <s v="Cab rent charges"/>
    <s v="Input Service"/>
    <n v="2853"/>
    <d v="2025-11-01T00:00:00"/>
    <d v="2025-11-01T00:00:00"/>
    <s v="Yes"/>
    <x v="1"/>
    <m/>
    <x v="1"/>
  </r>
  <r>
    <x v="1"/>
    <s v="07AAACJ0054A1ZD"/>
    <s v="JETWAYS TRAVELS PVT.LTD."/>
    <s v="IP503117"/>
    <s v="27/11/2025"/>
    <n v="0.17985611510791366"/>
    <n v="826"/>
    <n v="700"/>
    <n v="126"/>
    <n v="0"/>
    <n v="0"/>
    <x v="31"/>
    <s v="07AAACJ0054A1ZDIP503117"/>
    <n v="998551"/>
    <s v="Travel Expenses"/>
    <s v="Input Service"/>
    <n v="2850"/>
    <d v="2025-11-01T00:00:00"/>
    <d v="2025-11-01T00:00:00"/>
    <s v="Yes"/>
    <x v="1"/>
    <m/>
    <x v="1"/>
  </r>
  <r>
    <x v="1"/>
    <s v="07AAACJ0054A1ZD"/>
    <s v="JETWAYS TRAVELS PVT.LTD."/>
    <s v="IP503083"/>
    <s v="25/11/2025"/>
    <n v="0.17985611510791366"/>
    <n v="826"/>
    <n v="700"/>
    <n v="126"/>
    <n v="0"/>
    <n v="0"/>
    <x v="31"/>
    <s v="07AAACJ0054A1ZDIP503083"/>
    <n v="998551"/>
    <s v="Travel Expenses"/>
    <s v="Input Service"/>
    <n v="2849"/>
    <d v="2025-11-01T00:00:00"/>
    <d v="2025-11-01T00:00:00"/>
    <s v="Yes"/>
    <x v="1"/>
    <m/>
    <x v="1"/>
  </r>
  <r>
    <x v="1"/>
    <s v="27AAECI7859N1ZQ"/>
    <s v="Maars Creative Concepts Private Limited"/>
    <s v="SOFT/611/25-26"/>
    <s v="04/11/2025"/>
    <n v="0.17985611510791366"/>
    <n v="1829"/>
    <n v="1550"/>
    <n v="0"/>
    <n v="139.5"/>
    <n v="139.5"/>
    <x v="248"/>
    <s v="27AAECI7859N1ZQSOFT/611/25-26"/>
    <n v="482090"/>
    <s v="Printing &amp; Stationery"/>
    <s v="Inputs"/>
    <n v="2788"/>
    <d v="2025-11-01T00:00:00"/>
    <d v="2025-11-01T00:00:00"/>
    <s v="Yes"/>
    <x v="1"/>
    <m/>
    <x v="1"/>
  </r>
  <r>
    <x v="1"/>
    <s v="27AAECI7859N1ZQ"/>
    <s v="Maars Creative Concepts Private Limited"/>
    <s v="SOFT/613/25-26"/>
    <s v="04/11/2025"/>
    <n v="0.17985611510791366"/>
    <n v="206.5"/>
    <n v="175"/>
    <n v="0"/>
    <n v="15.75"/>
    <n v="15.75"/>
    <x v="249"/>
    <s v="27AAECI7859N1ZQSOFT/613/25-26"/>
    <n v="482090"/>
    <s v="Printing &amp; Stationery"/>
    <s v="Inputs"/>
    <n v="2789"/>
    <d v="2025-11-01T00:00:00"/>
    <d v="2025-11-01T00:00:00"/>
    <s v="Yes"/>
    <x v="1"/>
    <m/>
    <x v="1"/>
  </r>
  <r>
    <x v="1"/>
    <s v="27AAECI7859N1ZQ"/>
    <s v="Maars Creative Concepts Private Limited"/>
    <s v="SOFT/620/25-26"/>
    <s v="05/11/2025"/>
    <n v="0.17985611510791366"/>
    <n v="755.2"/>
    <n v="640"/>
    <n v="0"/>
    <n v="57.6"/>
    <n v="57.6"/>
    <x v="250"/>
    <s v="27AAECI7859N1ZQSOFT/620/25-26"/>
    <n v="482090"/>
    <s v="Printing &amp; Stationery"/>
    <s v="Inputs"/>
    <n v="2790"/>
    <d v="2025-11-01T00:00:00"/>
    <d v="2025-11-01T00:00:00"/>
    <s v="Yes"/>
    <x v="1"/>
    <m/>
    <x v="1"/>
  </r>
  <r>
    <x v="1"/>
    <s v="27AAECI7859N1ZQ"/>
    <s v="Maars Creative Concepts Private Limited"/>
    <s v="SOFT/625/25-26"/>
    <s v="07/11/2025"/>
    <n v="0.17985611510791366"/>
    <n v="20744.400000000001"/>
    <n v="17580"/>
    <n v="0"/>
    <n v="1582.2"/>
    <n v="1582.2"/>
    <x v="251"/>
    <s v="27AAECI7859N1ZQSOFT/625/25-26"/>
    <n v="482090"/>
    <s v="Printing &amp; Stationery"/>
    <s v="Inputs"/>
    <n v="2791"/>
    <d v="2025-11-01T00:00:00"/>
    <d v="2025-11-01T00:00:00"/>
    <s v="Yes"/>
    <x v="1"/>
    <m/>
    <x v="1"/>
  </r>
  <r>
    <x v="1"/>
    <s v="27AAECI7859N1ZQ"/>
    <s v="Maars Creative Concepts Private Limited"/>
    <s v="SOFT/633/25-26"/>
    <s v="10/11/2025"/>
    <n v="0.17985611510791366"/>
    <n v="501.5"/>
    <n v="425"/>
    <n v="0"/>
    <n v="38.25"/>
    <n v="38.25"/>
    <x v="252"/>
    <s v="27AAECI7859N1ZQSOFT/633/25-26"/>
    <n v="482090"/>
    <s v="Printing &amp; Stationery"/>
    <s v="Inputs"/>
    <n v="2792"/>
    <d v="2025-11-01T00:00:00"/>
    <d v="2025-11-01T00:00:00"/>
    <s v="Yes"/>
    <x v="1"/>
    <m/>
    <x v="1"/>
  </r>
  <r>
    <x v="1"/>
    <s v="27AAECI7859N1ZQ"/>
    <s v="Maars Creative Concepts Private Limited"/>
    <s v="SOFT/651/25-26"/>
    <s v="15/11/2025"/>
    <n v="0.17985611510791366"/>
    <n v="123.9"/>
    <n v="105"/>
    <n v="0"/>
    <n v="9.4499999999999993"/>
    <n v="9.4499999999999993"/>
    <x v="32"/>
    <s v="27AAECI7859N1ZQSOFT/651/25-26"/>
    <n v="482090"/>
    <s v="Printing &amp; Stationery"/>
    <s v="Inputs"/>
    <n v="2793"/>
    <d v="2025-11-01T00:00:00"/>
    <d v="2025-11-01T00:00:00"/>
    <s v="Yes"/>
    <x v="1"/>
    <m/>
    <x v="1"/>
  </r>
  <r>
    <x v="1"/>
    <s v="27AAECI7859N1ZQ"/>
    <s v="Maars Creative Concepts Private Limited"/>
    <s v="SOFT/659/25-26"/>
    <s v="17/11/2025"/>
    <n v="0.17985611510791366"/>
    <n v="1947"/>
    <n v="1650"/>
    <n v="0"/>
    <n v="148.5"/>
    <n v="148.5"/>
    <x v="253"/>
    <s v="27AAECI7859N1ZQSOFT/659/25-26"/>
    <n v="482090"/>
    <s v="Printing &amp; Stationery"/>
    <s v="Inputs"/>
    <n v="2794"/>
    <d v="2025-11-01T00:00:00"/>
    <d v="2025-11-01T00:00:00"/>
    <s v="Yes"/>
    <x v="1"/>
    <m/>
    <x v="1"/>
  </r>
  <r>
    <x v="1"/>
    <s v="27AAECI7859N1ZQ"/>
    <s v="Maars Creative Concepts Private Limited"/>
    <s v="SOFT/665/25-26"/>
    <s v="19/11/2025"/>
    <n v="0.17985611510791366"/>
    <n v="1711"/>
    <n v="1450"/>
    <n v="0"/>
    <n v="130.5"/>
    <n v="130.5"/>
    <x v="254"/>
    <s v="27AAECI7859N1ZQSOFT/665/25-26"/>
    <n v="482090"/>
    <s v="Printing &amp; Stationery"/>
    <s v="Inputs"/>
    <n v="2795"/>
    <d v="2025-11-01T00:00:00"/>
    <d v="2025-11-01T00:00:00"/>
    <s v="Yes"/>
    <x v="1"/>
    <m/>
    <x v="1"/>
  </r>
  <r>
    <x v="1"/>
    <s v="27AAECI7859N1ZQ"/>
    <s v="Maars Creative Concepts Private Limited"/>
    <s v="SOFT/678/25-26"/>
    <s v="26/11/2025"/>
    <n v="0.17985611510791366"/>
    <n v="218.3"/>
    <n v="185"/>
    <n v="0"/>
    <n v="16.649999999999999"/>
    <n v="16.649999999999999"/>
    <x v="255"/>
    <s v="27AAECI7859N1ZQSOFT/678/25-26"/>
    <n v="482090"/>
    <s v="Printing &amp; Stationery"/>
    <s v="Inputs"/>
    <n v="2796"/>
    <d v="2025-11-01T00:00:00"/>
    <d v="2025-11-01T00:00:00"/>
    <s v="Yes"/>
    <x v="1"/>
    <m/>
    <x v="1"/>
  </r>
  <r>
    <x v="1"/>
    <s v="06AADCH6128C1ZZ"/>
    <s v="Handy Online Solutions Private Limited"/>
    <s v="ONGRID061726407"/>
    <s v="27/11/2025"/>
    <n v="0.17985611510791366"/>
    <n v="16396.099999999999"/>
    <n v="13895"/>
    <n v="2501.1"/>
    <n v="0"/>
    <n v="0"/>
    <x v="256"/>
    <s v="06AADCH6128C1ZZONGRID061726407"/>
    <n v="853669"/>
    <s v="Professional Fees"/>
    <s v="Inputs"/>
    <n v="2797"/>
    <d v="2025-11-01T00:00:00"/>
    <d v="2025-11-01T00:00:00"/>
    <s v="Yes"/>
    <x v="1"/>
    <m/>
    <x v="1"/>
  </r>
  <r>
    <x v="1"/>
    <s v="27AAJCV6293Q1Z8"/>
    <s v="V RENTRADE SOLUTIONS PRIVATE LIMITED"/>
    <s v="VRSPL/25-26/0854"/>
    <s v="28/11/2025"/>
    <n v="0.17985611510791366"/>
    <n v="115988.1"/>
    <n v="98295"/>
    <n v="0"/>
    <n v="8846.5499999999993"/>
    <n v="8846.5499999999993"/>
    <x v="35"/>
    <s v="27AAJCV6293Q1Z8VRSPL/25-26/0854"/>
    <n v="997315"/>
    <s v="Rent - Equipment"/>
    <s v="Input Service"/>
    <n v="2798"/>
    <d v="2025-11-01T00:00:00"/>
    <d v="2025-11-01T00:00:00"/>
    <s v="Yes"/>
    <x v="1"/>
    <m/>
    <x v="1"/>
  </r>
  <r>
    <x v="1"/>
    <s v="07AAACJ0054A1ZD"/>
    <s v="JETWAYS TRAVELS PVT.LTD."/>
    <s v="IP503077"/>
    <s v="25/11/2025"/>
    <n v="0.17985611510791366"/>
    <n v="826"/>
    <n v="700"/>
    <n v="126"/>
    <n v="0"/>
    <n v="0"/>
    <x v="31"/>
    <s v="07AAACJ0054A1ZDIP503077"/>
    <n v="998551"/>
    <s v="Travel Expenses"/>
    <s v="Input Service"/>
    <n v="2848"/>
    <d v="2025-11-01T00:00:00"/>
    <d v="2025-11-01T00:00:00"/>
    <s v="Yes"/>
    <x v="1"/>
    <m/>
    <x v="1"/>
  </r>
  <r>
    <x v="1"/>
    <s v="07AAACJ0054A1ZD"/>
    <s v="JETWAYS TRAVELS PVT.LTD."/>
    <s v="HP501387"/>
    <s v="29/11/2025"/>
    <n v="0.17985611510791366"/>
    <n v="14160"/>
    <n v="12000"/>
    <n v="2160"/>
    <n v="0"/>
    <n v="0"/>
    <x v="257"/>
    <s v="07AAACJ0054A1ZDHP501387"/>
    <n v="998551"/>
    <s v="Travel Expenses"/>
    <s v="Input Service"/>
    <n v="2842"/>
    <d v="2025-11-01T00:00:00"/>
    <d v="2025-11-01T00:00:00"/>
    <s v="Yes"/>
    <x v="1"/>
    <m/>
    <x v="1"/>
  </r>
  <r>
    <x v="1"/>
    <s v="07AAACJ0054A1ZD"/>
    <s v="JETWAYS TRAVELS PVT.LTD."/>
    <s v="HP501366"/>
    <s v="29/11/2025"/>
    <n v="0.17985611510791366"/>
    <n v="12508"/>
    <n v="10600"/>
    <n v="1908"/>
    <n v="0"/>
    <n v="0"/>
    <x v="258"/>
    <s v="07AAACJ0054A1ZDHP501366"/>
    <n v="998551"/>
    <s v="Travel Expenses"/>
    <s v="Input Service"/>
    <n v="2841"/>
    <d v="2025-11-01T00:00:00"/>
    <d v="2025-11-01T00:00:00"/>
    <s v="Yes"/>
    <x v="1"/>
    <m/>
    <x v="1"/>
  </r>
  <r>
    <x v="1"/>
    <s v="07AAACJ0054A1ZD"/>
    <s v="JETWAYS TRAVELS PVT.LTD."/>
    <s v="HP501365"/>
    <s v="29/11/2025"/>
    <n v="0.17985611510791366"/>
    <n v="11210"/>
    <n v="9500"/>
    <n v="1710"/>
    <n v="0"/>
    <n v="0"/>
    <x v="259"/>
    <s v="07AAACJ0054A1ZDHP501365"/>
    <n v="998551"/>
    <s v="Travel Expenses"/>
    <s v="Input Service"/>
    <n v="2840"/>
    <d v="2025-11-01T00:00:00"/>
    <d v="2025-11-01T00:00:00"/>
    <s v="Yes"/>
    <x v="1"/>
    <m/>
    <x v="1"/>
  </r>
  <r>
    <x v="1"/>
    <s v="07AAACJ0054A1ZD"/>
    <s v="JETWAYS TRAVELS PVT.LTD."/>
    <s v="HP501339"/>
    <s v="27/11/2025"/>
    <n v="0.17985611510791366"/>
    <n v="17700"/>
    <n v="15000"/>
    <n v="2700"/>
    <n v="0"/>
    <n v="0"/>
    <x v="233"/>
    <s v="07AAACJ0054A1ZDHP501339"/>
    <n v="998551"/>
    <s v="Travel Expenses"/>
    <s v="Input Service"/>
    <n v="2839"/>
    <d v="2025-11-01T00:00:00"/>
    <d v="2025-11-01T00:00:00"/>
    <s v="Yes"/>
    <x v="1"/>
    <m/>
    <x v="1"/>
  </r>
  <r>
    <x v="1"/>
    <s v="07AAACJ0054A1ZD"/>
    <s v="JETWAYS TRAVELS PVT.LTD."/>
    <s v="HP501330"/>
    <s v="24/11/2025"/>
    <n v="0.17985611510791366"/>
    <n v="17700"/>
    <n v="15000"/>
    <n v="2700"/>
    <n v="0"/>
    <n v="0"/>
    <x v="233"/>
    <s v="07AAACJ0054A1ZDHP501330"/>
    <n v="998551"/>
    <s v="Travel Expenses"/>
    <s v="Input Service"/>
    <n v="2838"/>
    <d v="2025-11-01T00:00:00"/>
    <d v="2025-11-01T00:00:00"/>
    <s v="Yes"/>
    <x v="1"/>
    <m/>
    <x v="1"/>
  </r>
  <r>
    <x v="1"/>
    <s v="07AAACJ0054A1ZD"/>
    <s v="JETWAYS TRAVELS PVT.LTD."/>
    <s v="HP501292"/>
    <s v="20/11/2025"/>
    <n v="0.05"/>
    <n v="113400"/>
    <n v="108000"/>
    <n v="5400"/>
    <n v="0"/>
    <n v="0"/>
    <x v="260"/>
    <s v="07AAACJ0054A1ZDHP501292"/>
    <n v="998551"/>
    <s v="Travel Expenses"/>
    <s v="Input Service"/>
    <n v="2837"/>
    <d v="2025-11-01T00:00:00"/>
    <d v="2025-11-01T00:00:00"/>
    <s v="Yes"/>
    <x v="1"/>
    <m/>
    <x v="1"/>
  </r>
  <r>
    <x v="1"/>
    <s v="07AAACJ0054A1ZD"/>
    <s v="JETWAYS TRAVELS PVT.LTD."/>
    <s v="DP531667"/>
    <s v="27/11/2025"/>
    <n v="0.17985611510791366"/>
    <n v="118"/>
    <n v="100"/>
    <n v="18"/>
    <n v="0"/>
    <n v="0"/>
    <x v="11"/>
    <s v="07AAACJ0054A1ZDDP531667"/>
    <n v="998551"/>
    <s v="Travel Expenses"/>
    <s v="Input Service"/>
    <n v="2833"/>
    <d v="2025-11-01T00:00:00"/>
    <d v="2025-11-01T00:00:00"/>
    <s v="Yes"/>
    <x v="1"/>
    <m/>
    <x v="1"/>
  </r>
  <r>
    <x v="1"/>
    <s v="07AAACJ0054A1ZD"/>
    <s v="JETWAYS TRAVELS PVT.LTD."/>
    <s v="DP531501"/>
    <s v="26/11/2025"/>
    <n v="0.17985611510791366"/>
    <n v="118"/>
    <n v="100"/>
    <n v="18"/>
    <n v="0"/>
    <n v="0"/>
    <x v="11"/>
    <s v="07AAACJ0054A1ZDDP531501"/>
    <n v="998551"/>
    <s v="Travel Expenses"/>
    <s v="Input Service"/>
    <n v="2832"/>
    <d v="2025-11-01T00:00:00"/>
    <d v="2025-11-01T00:00:00"/>
    <s v="Yes"/>
    <x v="1"/>
    <m/>
    <x v="1"/>
  </r>
  <r>
    <x v="1"/>
    <s v="07AAACJ0054A1ZD"/>
    <s v="JETWAYS TRAVELS PVT.LTD."/>
    <s v="DP531500"/>
    <s v="26/11/2025"/>
    <n v="0.17985611510791366"/>
    <n v="118"/>
    <n v="100"/>
    <n v="18"/>
    <n v="0"/>
    <n v="0"/>
    <x v="11"/>
    <s v="07AAACJ0054A1ZDDP531500"/>
    <n v="998551"/>
    <s v="Travel Expenses"/>
    <s v="Input Service"/>
    <n v="2831"/>
    <d v="2025-11-01T00:00:00"/>
    <d v="2025-11-01T00:00:00"/>
    <s v="Yes"/>
    <x v="1"/>
    <m/>
    <x v="1"/>
  </r>
  <r>
    <x v="1"/>
    <s v="07AAACJ0054A1ZD"/>
    <s v="JETWAYS TRAVELS PVT.LTD."/>
    <s v="DP531499"/>
    <s v="26/11/2025"/>
    <n v="0.17985611510791366"/>
    <n v="118"/>
    <n v="100"/>
    <n v="18"/>
    <n v="0"/>
    <n v="0"/>
    <x v="11"/>
    <s v="07AAACJ0054A1ZDDP531499"/>
    <n v="998551"/>
    <s v="Travel Expenses"/>
    <s v="Input Service"/>
    <n v="2830"/>
    <d v="2025-11-01T00:00:00"/>
    <d v="2025-11-01T00:00:00"/>
    <s v="Yes"/>
    <x v="1"/>
    <m/>
    <x v="1"/>
  </r>
  <r>
    <x v="1"/>
    <s v="07AAACJ0054A1ZD"/>
    <s v="JETWAYS TRAVELS PVT.LTD."/>
    <s v="DP531498"/>
    <s v="26/11/2025"/>
    <n v="0.17985611510791366"/>
    <n v="118"/>
    <n v="100"/>
    <n v="18"/>
    <n v="0"/>
    <n v="0"/>
    <x v="11"/>
    <s v="07AAACJ0054A1ZDDP531498"/>
    <n v="998551"/>
    <s v="Travel Expenses"/>
    <s v="Input Service"/>
    <n v="2829"/>
    <d v="2025-11-01T00:00:00"/>
    <d v="2025-11-01T00:00:00"/>
    <s v="Yes"/>
    <x v="1"/>
    <m/>
    <x v="1"/>
  </r>
  <r>
    <x v="1"/>
    <s v="07AAACJ0054A1ZD"/>
    <s v="JETWAYS TRAVELS PVT.LTD."/>
    <s v="DP531497"/>
    <s v="26/11/2025"/>
    <n v="0.17985611510791366"/>
    <n v="118"/>
    <n v="100"/>
    <n v="18"/>
    <n v="0"/>
    <n v="0"/>
    <x v="11"/>
    <s v="07AAACJ0054A1ZDDP531497"/>
    <n v="998551"/>
    <s v="Travel Expenses"/>
    <s v="Input Service"/>
    <n v="2828"/>
    <d v="2025-11-01T00:00:00"/>
    <d v="2025-11-01T00:00:00"/>
    <s v="Yes"/>
    <x v="1"/>
    <m/>
    <x v="1"/>
  </r>
  <r>
    <x v="1"/>
    <s v="07AAACJ0054A1ZD"/>
    <s v="JETWAYS TRAVELS PVT.LTD."/>
    <s v="DP531496"/>
    <s v="26/11/2025"/>
    <n v="0.17985611510791366"/>
    <n v="118"/>
    <n v="100"/>
    <n v="18"/>
    <n v="0"/>
    <n v="0"/>
    <x v="11"/>
    <s v="07AAACJ0054A1ZDDP531496"/>
    <n v="998551"/>
    <s v="Travel Expenses"/>
    <s v="Input Service"/>
    <n v="2827"/>
    <d v="2025-11-01T00:00:00"/>
    <d v="2025-11-01T00:00:00"/>
    <s v="Yes"/>
    <x v="1"/>
    <m/>
    <x v="1"/>
  </r>
  <r>
    <x v="1"/>
    <s v="06AAACM5586C1ZL"/>
    <s v="Microsoft Corporation (India) Pvt Ltd"/>
    <s v="TIO26HR101461769"/>
    <s v="27/11/2025"/>
    <n v="0.17985611510791366"/>
    <n v="1253.1600000000001"/>
    <n v="1062"/>
    <n v="191.16"/>
    <n v="0"/>
    <n v="0"/>
    <x v="27"/>
    <s v="06AAACM5586C1ZLTIO26HR101461769"/>
    <n v="998313"/>
    <s v="Software Services"/>
    <s v="Input Service"/>
    <n v="2816"/>
    <d v="2025-11-01T00:00:00"/>
    <d v="2025-11-01T00:00:00"/>
    <s v="Yes"/>
    <x v="1"/>
    <m/>
    <x v="1"/>
  </r>
  <r>
    <x v="1"/>
    <s v="33AAACZ4322M2Z9"/>
    <s v="ZOHO CORPORATION PRIVATE LIMITED"/>
    <n v="1025260363071"/>
    <s v="13/11/2025"/>
    <n v="0.17985611510791366"/>
    <n v="22460.59"/>
    <n v="19034.400000000001"/>
    <n v="3426.19"/>
    <n v="0"/>
    <n v="0"/>
    <x v="261"/>
    <s v="33AAACZ4322M2Z91025260363071"/>
    <n v="997331"/>
    <s v="Business Promotional Expenses"/>
    <s v="Input Service"/>
    <n v="2921"/>
    <d v="2025-11-01T00:00:00"/>
    <d v="2025-11-01T00:00:00"/>
    <s v="Yes"/>
    <x v="1"/>
    <m/>
    <x v="1"/>
  </r>
  <r>
    <x v="1"/>
    <s v="33AAACZ4322M2Z9"/>
    <s v="ZOHO CORPORATION PRIVATE LIMITED"/>
    <n v="1025260359664"/>
    <s v="11/11/2025"/>
    <n v="0.17985611510791366"/>
    <n v="25417.200000000001"/>
    <n v="21540"/>
    <n v="3877.2"/>
    <n v="0"/>
    <n v="0"/>
    <x v="262"/>
    <s v="33AAACZ4322M2Z91025260359664"/>
    <n v="997331"/>
    <s v="Business Promotional Expenses"/>
    <s v="Input Service"/>
    <n v="2920"/>
    <d v="2025-11-01T00:00:00"/>
    <d v="2025-11-01T00:00:00"/>
    <s v="Yes"/>
    <x v="1"/>
    <m/>
    <x v="1"/>
  </r>
  <r>
    <x v="1"/>
    <s v="33AAACZ4322M2Z9"/>
    <s v="ZOHO CORPORATION PRIVATE LIMITED"/>
    <n v="1025260347049"/>
    <s v="04/11/2025"/>
    <n v="0.17985611510791366"/>
    <n v="2877.6800000000003"/>
    <n v="2438.71"/>
    <n v="438.97"/>
    <n v="0"/>
    <n v="0"/>
    <x v="263"/>
    <s v="33AAACZ4322M2Z91025260347049"/>
    <n v="997331"/>
    <s v="Business Promotional Expenses"/>
    <s v="Input Service"/>
    <n v="2919"/>
    <d v="2025-11-01T00:00:00"/>
    <d v="2025-11-01T00:00:00"/>
    <s v="Yes"/>
    <x v="1"/>
    <m/>
    <x v="1"/>
  </r>
  <r>
    <x v="1"/>
    <s v="27AABCK3418J1ZK"/>
    <s v="KANJI FOREX PRIVATE LIMITED"/>
    <s v="SP/2526/2/3292"/>
    <s v="27/11/2025"/>
    <n v="0.17985611510791366"/>
    <n v="952.6099999999999"/>
    <n v="807.29"/>
    <n v="0"/>
    <n v="72.66"/>
    <n v="72.66"/>
    <x v="264"/>
    <s v="27AABCK3418J1ZKSP/2526/2/3292"/>
    <n v="997157"/>
    <s v="Foreign exchange services"/>
    <s v="Input Service"/>
    <n v="2914"/>
    <d v="2025-11-01T00:00:00"/>
    <d v="2025-11-01T00:00:00"/>
    <s v="Yes"/>
    <x v="1"/>
    <m/>
    <x v="1"/>
  </r>
  <r>
    <x v="1"/>
    <s v="27AABCK3418J1ZK"/>
    <s v="KANJI FOREX PRIVATE LIMITED"/>
    <s v="SP/2526/2/3172"/>
    <s v="20/11/2025"/>
    <n v="0.17985611510791366"/>
    <n v="1762.17"/>
    <n v="1493.37"/>
    <n v="0"/>
    <n v="134.4"/>
    <n v="134.4"/>
    <x v="265"/>
    <s v="27AABCK3418J1ZKSP/2526/2/3172"/>
    <n v="997157"/>
    <s v="Foreign exchange services"/>
    <s v="Input Service"/>
    <n v="2913"/>
    <d v="2025-11-01T00:00:00"/>
    <d v="2025-11-01T00:00:00"/>
    <s v="Yes"/>
    <x v="1"/>
    <m/>
    <x v="1"/>
  </r>
  <r>
    <x v="1"/>
    <s v="27AABCK3418J1ZK"/>
    <s v="KANJI FOREX PRIVATE LIMITED"/>
    <s v="SP/2526/2/3171"/>
    <s v="20/11/2025"/>
    <n v="0.17985611510791366"/>
    <n v="1548.8200000000002"/>
    <n v="1312.56"/>
    <n v="0"/>
    <n v="118.13"/>
    <n v="118.13"/>
    <x v="266"/>
    <s v="27AABCK3418J1ZKSP/2526/2/3171"/>
    <n v="997157"/>
    <s v="Foreign exchange services"/>
    <s v="Input Service"/>
    <n v="2912"/>
    <d v="2025-11-01T00:00:00"/>
    <d v="2025-11-01T00:00:00"/>
    <s v="Yes"/>
    <x v="1"/>
    <m/>
    <x v="1"/>
  </r>
  <r>
    <x v="1"/>
    <s v="27AABCK3418J1ZK"/>
    <s v="KANJI FOREX PRIVATE LIMITED"/>
    <s v="SP/2526/2/2937"/>
    <s v="06/11/2025"/>
    <n v="0.17985611510791366"/>
    <n v="902.7"/>
    <n v="765"/>
    <n v="0"/>
    <n v="68.849999999999994"/>
    <n v="68.849999999999994"/>
    <x v="267"/>
    <s v="27AABCK3418J1ZKSP/2526/2/2937"/>
    <n v="997157"/>
    <s v="Foreign exchange services"/>
    <s v="Input Service"/>
    <n v="2911"/>
    <d v="2025-11-01T00:00:00"/>
    <d v="2025-11-01T00:00:00"/>
    <s v="Yes"/>
    <x v="1"/>
    <m/>
    <x v="1"/>
  </r>
  <r>
    <x v="1"/>
    <s v="27AABCK3418J1ZK"/>
    <s v="KANJI FOREX PRIVATE LIMITED"/>
    <s v="SP/2526/2/2924"/>
    <s v="06/11/2025"/>
    <n v="0.17985611510791366"/>
    <n v="2714"/>
    <n v="2300"/>
    <n v="0"/>
    <n v="207"/>
    <n v="207"/>
    <x v="268"/>
    <s v="27AABCK3418J1ZKSP/2526/2/2924"/>
    <n v="997157"/>
    <s v="Foreign exchange services"/>
    <s v="Input Service"/>
    <n v="2910"/>
    <d v="2025-11-01T00:00:00"/>
    <d v="2025-11-01T00:00:00"/>
    <s v="Yes"/>
    <x v="1"/>
    <m/>
    <x v="1"/>
  </r>
  <r>
    <x v="1"/>
    <s v="27AABCK3418J1ZK"/>
    <s v="KANJI FOREX PRIVATE LIMITED"/>
    <s v="PP/2526/2/688"/>
    <s v="18/11/2025"/>
    <n v="0.17985611510791366"/>
    <n v="942.45"/>
    <n v="798.69"/>
    <n v="0"/>
    <n v="71.88"/>
    <n v="71.88"/>
    <x v="269"/>
    <s v="27AABCK3418J1ZKPP/2526/2/688"/>
    <n v="997157"/>
    <s v="Foreign exchange services"/>
    <s v="Input Service"/>
    <n v="2909"/>
    <d v="2025-11-01T00:00:00"/>
    <d v="2025-11-01T00:00:00"/>
    <s v="Yes"/>
    <x v="1"/>
    <m/>
    <x v="1"/>
  </r>
  <r>
    <x v="1"/>
    <s v="27AADCS9203M1Z1"/>
    <s v="SUJATA COMPUTERS PVT LTD"/>
    <s v="SHO/2025/03585"/>
    <s v="25/11/2025"/>
    <n v="0.17985611510791366"/>
    <n v="547709.98"/>
    <n v="464161"/>
    <n v="0"/>
    <n v="41774.49"/>
    <n v="41774.49"/>
    <x v="270"/>
    <s v="27AADCS9203M1Z1SHO/2025/03585"/>
    <n v="997331"/>
    <s v="Membership &amp; Subscription"/>
    <s v="Input Service"/>
    <n v="2749"/>
    <d v="2025-11-01T00:00:00"/>
    <d v="2025-11-01T00:00:00"/>
    <s v="Yes"/>
    <x v="1"/>
    <m/>
    <x v="1"/>
  </r>
  <r>
    <x v="1"/>
    <s v="27AADCS9203M1Z1"/>
    <s v="SUJATA COMPUTERS PVT LTD"/>
    <s v="SRAJ/2025/02115"/>
    <s v="08/11/2025"/>
    <n v="0.17985611510791366"/>
    <n v="14393.64"/>
    <n v="12198"/>
    <n v="0"/>
    <n v="1097.82"/>
    <n v="1097.82"/>
    <x v="271"/>
    <s v="27AADCS9203M1Z1SRAJ/2025/02115"/>
    <n v="997331"/>
    <s v="Membership &amp; Subscription"/>
    <s v="Input Service"/>
    <n v="2750"/>
    <d v="2025-11-01T00:00:00"/>
    <d v="2025-11-01T00:00:00"/>
    <s v="Yes"/>
    <x v="1"/>
    <m/>
    <x v="1"/>
  </r>
  <r>
    <x v="1"/>
    <s v="27ABJCS6128G1Z4"/>
    <s v="SSBC GLOBAL LOGISTICS PRIVATE LIMITED"/>
    <s v="1007/2025-26"/>
    <s v="10/11/2025"/>
    <n v="0.17985611510791366"/>
    <n v="1513.94"/>
    <n v="1283"/>
    <n v="0"/>
    <n v="115.47"/>
    <n v="115.47"/>
    <x v="272"/>
    <s v="27ABJCS6128G1Z41007/2025-26"/>
    <n v="996812"/>
    <s v="Postage &amp; Courier"/>
    <s v="Input Service"/>
    <n v="2751"/>
    <d v="2025-11-01T00:00:00"/>
    <d v="2025-11-01T00:00:00"/>
    <s v="Yes"/>
    <x v="1"/>
    <m/>
    <x v="1"/>
  </r>
  <r>
    <x v="1"/>
    <s v="27ABJCS6128G1Z4"/>
    <s v="SSBC GLOBAL LOGISTICS PRIVATE LIMITED"/>
    <s v="1008/2025/26"/>
    <s v="10/11/2025"/>
    <n v="0.17985611510791366"/>
    <n v="836.61999999999989"/>
    <n v="709"/>
    <n v="0"/>
    <n v="63.81"/>
    <n v="63.81"/>
    <x v="273"/>
    <s v="27ABJCS6128G1Z41008/2025/26"/>
    <n v="996812"/>
    <s v="Postage &amp; Courier"/>
    <s v="Input Service"/>
    <n v="2752"/>
    <d v="2025-11-01T00:00:00"/>
    <d v="2025-11-01T00:00:00"/>
    <s v="Yes"/>
    <x v="1"/>
    <m/>
    <x v="1"/>
  </r>
  <r>
    <x v="1"/>
    <s v="27ABJCS6128G1Z4"/>
    <s v="SSBC GLOBAL LOGISTICS PRIVATE LIMITED"/>
    <s v="1009/2025-26"/>
    <s v="10/11/2025"/>
    <n v="0.17985611510791366"/>
    <n v="8428.74"/>
    <n v="7143"/>
    <n v="0"/>
    <n v="642.87"/>
    <n v="642.87"/>
    <x v="274"/>
    <s v="27ABJCS6128G1Z41009/2025-26"/>
    <n v="996812"/>
    <s v="Postage &amp; Courier"/>
    <s v="Input Service"/>
    <n v="2753"/>
    <d v="2025-11-01T00:00:00"/>
    <d v="2025-11-01T00:00:00"/>
    <s v="Yes"/>
    <x v="1"/>
    <m/>
    <x v="1"/>
  </r>
  <r>
    <x v="1"/>
    <s v="27AAACM3692H1ZC"/>
    <s v="MODERN V. R. SECURITY FORCE INDIA PVT. LTD."/>
    <s v="SAPV10/0057/2526"/>
    <s v="03/11/2025"/>
    <n v="0.17985611510791366"/>
    <n v="71998.880000000005"/>
    <n v="61016"/>
    <n v="0"/>
    <n v="5491.44"/>
    <n v="5491.44"/>
    <x v="93"/>
    <s v="27AAACM3692H1ZCSAPV10/0057/2526"/>
    <n v="998525"/>
    <s v="Security Charges"/>
    <s v="Input Service"/>
    <n v="2754"/>
    <d v="2025-11-01T00:00:00"/>
    <d v="2025-11-01T00:00:00"/>
    <s v="Yes"/>
    <x v="1"/>
    <m/>
    <x v="1"/>
  </r>
  <r>
    <x v="1"/>
    <s v="27AAACM3692H1ZC"/>
    <s v="MODERN V. R. SECURITY FORCE INDIA PVT. LTD."/>
    <s v="SAPV10/0058/2526"/>
    <s v="03/11/2025"/>
    <n v="0.17985611510791366"/>
    <n v="38999.39"/>
    <n v="33050.33"/>
    <n v="0"/>
    <n v="2974.53"/>
    <n v="2974.53"/>
    <x v="275"/>
    <s v="27AAACM3692H1ZCSAPV10/0058/2526"/>
    <n v="998525"/>
    <s v="Security Charges"/>
    <s v="Input Service"/>
    <n v="2755"/>
    <d v="2025-11-01T00:00:00"/>
    <d v="2025-11-01T00:00:00"/>
    <s v="Yes"/>
    <x v="1"/>
    <m/>
    <x v="1"/>
  </r>
  <r>
    <x v="1"/>
    <s v="27AAQPW9717N2ZF"/>
    <s v="VIA GANESH CORPORATION"/>
    <s v="VGC2526648"/>
    <s v="24/11/2025"/>
    <n v="0.17985611510791366"/>
    <n v="9038.7999999999993"/>
    <n v="7660"/>
    <n v="0"/>
    <n v="689.4"/>
    <n v="689.4"/>
    <x v="276"/>
    <s v="27AAQPW9717N2ZFVGC2526648"/>
    <n v="392690"/>
    <s v="Hardware/Software Expenses"/>
    <s v="Inputs"/>
    <n v="2756"/>
    <d v="2025-11-01T00:00:00"/>
    <d v="2025-11-01T00:00:00"/>
    <s v="Yes"/>
    <x v="1"/>
    <m/>
    <x v="1"/>
  </r>
  <r>
    <x v="1"/>
    <s v="27AAOFA7053K1Z2"/>
    <s v="Ahuja Valecha &amp; Associates LLP"/>
    <n v="22519"/>
    <s v="17/11/2025"/>
    <n v="0.17985611510791366"/>
    <n v="25960"/>
    <n v="22000"/>
    <n v="0"/>
    <n v="1980"/>
    <n v="1980"/>
    <x v="277"/>
    <s v="27AAOFA7053K1Z222519"/>
    <n v="998224"/>
    <s v="Professional Fees"/>
    <s v="Input Service"/>
    <n v="2757"/>
    <d v="2025-11-01T00:00:00"/>
    <d v="2025-11-01T00:00:00"/>
    <s v="Yes"/>
    <x v="1"/>
    <m/>
    <x v="1"/>
  </r>
  <r>
    <x v="1"/>
    <s v="27AAOFA7053K1Z2"/>
    <s v="Ahuja Valecha &amp; Associates LLP"/>
    <n v="22688"/>
    <s v="28/11/2025"/>
    <n v="0.17985611510791366"/>
    <n v="25960"/>
    <n v="22000"/>
    <n v="0"/>
    <n v="1980"/>
    <n v="1980"/>
    <x v="277"/>
    <s v="27AAOFA7053K1Z222688"/>
    <n v="998224"/>
    <s v="Professional Fees"/>
    <s v="Input Service"/>
    <n v="2758"/>
    <d v="2025-11-01T00:00:00"/>
    <d v="2025-11-01T00:00:00"/>
    <s v="Yes"/>
    <x v="1"/>
    <m/>
    <x v="1"/>
  </r>
  <r>
    <x v="1"/>
    <s v="27AARFM1584E1Z0"/>
    <s v="MIRACLE TECHNOLOGIES"/>
    <s v="MT/2467/2025-26"/>
    <s v="06/11/2025"/>
    <n v="0.17985611510791366"/>
    <n v="15930"/>
    <n v="13500"/>
    <n v="0"/>
    <n v="1215"/>
    <n v="1215"/>
    <x v="278"/>
    <s v="27AARFM1584E1Z0MT/2467/2025-26"/>
    <n v="999293"/>
    <s v="Software"/>
    <s v="Input Service"/>
    <n v="2904"/>
    <d v="2025-11-01T00:00:00"/>
    <d v="2025-11-01T00:00:00"/>
    <s v="Yes"/>
    <x v="1"/>
    <m/>
    <x v="1"/>
  </r>
  <r>
    <x v="1"/>
    <s v="27AARFM1584E1Z0"/>
    <s v="MIRACLE TECHNOLOGIES"/>
    <s v="MT/2387/2025-26"/>
    <s v="01/11/2025"/>
    <n v="0.17985611510791366"/>
    <n v="21240"/>
    <n v="18000"/>
    <n v="0"/>
    <n v="1620"/>
    <n v="1620"/>
    <x v="279"/>
    <s v="27AARFM1584E1Z0MT/2387/2025-26"/>
    <n v="999293"/>
    <s v="Software"/>
    <s v="Input Service"/>
    <n v="2903"/>
    <d v="2025-11-01T00:00:00"/>
    <d v="2025-11-01T00:00:00"/>
    <s v="Yes"/>
    <x v="1"/>
    <m/>
    <x v="1"/>
  </r>
  <r>
    <x v="1"/>
    <s v="33AABCA0522B1ZR"/>
    <s v="AIR INDIA EXPRESS"/>
    <s v="IMAA251100037537"/>
    <s v="26/11/2025"/>
    <n v="0.05"/>
    <n v="9338"/>
    <n v="8893.33"/>
    <n v="444.67"/>
    <n v="0"/>
    <n v="0"/>
    <x v="280"/>
    <s v="33AABCA0522B1ZRIMAA251100037537"/>
    <n v="996425"/>
    <s v="Travel Expenses"/>
    <s v="Input Service"/>
    <n v="2902"/>
    <d v="2025-11-01T00:00:00"/>
    <d v="2025-11-01T00:00:00"/>
    <s v="Yes"/>
    <x v="1"/>
    <m/>
    <x v="1"/>
  </r>
  <r>
    <x v="1"/>
    <s v="27AAGCI3280F1ZM"/>
    <s v="ISKILLBOX LEARNING TECHNOLOGIES PRIVATE LIMITED"/>
    <s v="ISLT-25-11-024"/>
    <s v="24/11/2025"/>
    <n v="0.17985611510791366"/>
    <n v="141600"/>
    <n v="120000"/>
    <n v="0"/>
    <n v="10800"/>
    <n v="10800"/>
    <x v="281"/>
    <s v="27AAGCI3280F1ZMISLT-25-11-024"/>
    <n v="999294"/>
    <s v="Learning &amp; Development Expenses"/>
    <s v="Input Service"/>
    <n v="2899"/>
    <d v="2025-11-01T00:00:00"/>
    <d v="2025-11-01T00:00:00"/>
    <s v="Yes"/>
    <x v="1"/>
    <m/>
    <x v="1"/>
  </r>
  <r>
    <x v="1"/>
    <s v="27AABCR0111M1ZN"/>
    <s v="ROYAL ORCHID HOTELS LIMITED"/>
    <s v="ROCP-2526-14504"/>
    <s v="21/11/2025"/>
    <n v="0.05"/>
    <n v="24150.080000000002"/>
    <n v="23000"/>
    <n v="0"/>
    <n v="575.04"/>
    <n v="575.04"/>
    <x v="282"/>
    <s v="27AABCR0111M1ZNROCP-2526-14504"/>
    <n v="996311"/>
    <s v="Hotel &amp; Lodging Expenses"/>
    <s v="Input Service"/>
    <n v="2897"/>
    <d v="2025-11-01T00:00:00"/>
    <d v="2025-11-01T00:00:00"/>
    <s v="Yes"/>
    <x v="1"/>
    <m/>
    <x v="1"/>
  </r>
  <r>
    <x v="1"/>
    <s v="27AACCN6194P1ZP"/>
    <s v="AIR INDIA LIMITED"/>
    <s v="272612BP11ADB006"/>
    <s v="14/11/2025"/>
    <n v="0.05"/>
    <n v="5682"/>
    <n v="5411"/>
    <n v="0"/>
    <n v="135.5"/>
    <n v="135.5"/>
    <x v="283"/>
    <s v="27AACCN6194P1ZP272612BP11ADB006"/>
    <n v="996425"/>
    <s v="Travel Expenses"/>
    <s v="Input Service"/>
    <n v="2896"/>
    <d v="2025-11-01T00:00:00"/>
    <d v="2025-11-01T00:00:00"/>
    <s v="Yes"/>
    <x v="1"/>
    <m/>
    <x v="1"/>
  </r>
  <r>
    <x v="1"/>
    <s v="27AACPD4787D1ZU"/>
    <s v="SRD &amp; Co"/>
    <s v="262/2025-26"/>
    <s v="18/11/2025"/>
    <n v="0.17985611510791366"/>
    <n v="12036"/>
    <n v="10200"/>
    <n v="0"/>
    <n v="918"/>
    <n v="918"/>
    <x v="284"/>
    <s v="27AACPD4787D1ZU262/2025-26"/>
    <n v="998224"/>
    <s v="Professional Fees"/>
    <s v="Input Service"/>
    <n v="2895"/>
    <d v="2025-11-01T00:00:00"/>
    <d v="2025-11-01T00:00:00"/>
    <s v="Yes"/>
    <x v="1"/>
    <m/>
    <x v="1"/>
  </r>
  <r>
    <x v="1"/>
    <s v="27AACPD4787D1ZU"/>
    <s v="SRD &amp; Co"/>
    <s v="261/2025-26"/>
    <s v="18/11/2025"/>
    <n v="0.17985611510791366"/>
    <n v="90270"/>
    <n v="76500"/>
    <n v="0"/>
    <n v="6885"/>
    <n v="6885"/>
    <x v="285"/>
    <s v="27AACPD4787D1ZU261/2025-26"/>
    <n v="998224"/>
    <s v="Professional Fees"/>
    <s v="Input Service"/>
    <n v="2894"/>
    <d v="2025-11-01T00:00:00"/>
    <d v="2025-11-01T00:00:00"/>
    <s v="Yes"/>
    <x v="1"/>
    <m/>
    <x v="1"/>
  </r>
  <r>
    <x v="1"/>
    <s v="27AACPD4787D1ZU"/>
    <s v="SRD &amp; Co"/>
    <s v="260/2025-26"/>
    <s v="18/11/2025"/>
    <n v="0.17985611510791366"/>
    <n v="72216"/>
    <n v="61200"/>
    <n v="0"/>
    <n v="5508"/>
    <n v="5508"/>
    <x v="286"/>
    <s v="27AACPD4787D1ZU260/2025-26"/>
    <n v="998224"/>
    <s v="Professional Fees"/>
    <s v="Input Service"/>
    <n v="2893"/>
    <d v="2025-11-01T00:00:00"/>
    <d v="2025-11-01T00:00:00"/>
    <s v="Yes"/>
    <x v="1"/>
    <m/>
    <x v="1"/>
  </r>
  <r>
    <x v="1"/>
    <s v="27AACPD4787D1ZU"/>
    <s v="SRD &amp; Co"/>
    <s v="259/2025-26"/>
    <s v="18/11/2025"/>
    <n v="0.17985611510791366"/>
    <n v="36108"/>
    <n v="30600"/>
    <n v="0"/>
    <n v="2754"/>
    <n v="2754"/>
    <x v="287"/>
    <s v="27AACPD4787D1ZU259/2025-26"/>
    <n v="998224"/>
    <s v="Professional Fees"/>
    <s v="Input Service"/>
    <n v="2892"/>
    <d v="2025-11-01T00:00:00"/>
    <d v="2025-11-01T00:00:00"/>
    <s v="Yes"/>
    <x v="1"/>
    <m/>
    <x v="1"/>
  </r>
  <r>
    <x v="1"/>
    <s v="27AACPD4787D1ZU"/>
    <s v="SRD &amp; Co"/>
    <s v="258/2025-26"/>
    <s v="18/11/2025"/>
    <n v="0.17985611510791366"/>
    <n v="7221.6"/>
    <n v="6120"/>
    <n v="0"/>
    <n v="550.79999999999995"/>
    <n v="550.79999999999995"/>
    <x v="288"/>
    <s v="27AACPD4787D1ZU258/2025-26"/>
    <n v="998224"/>
    <s v="Professional Fees"/>
    <s v="Input Service"/>
    <n v="2891"/>
    <d v="2025-11-01T00:00:00"/>
    <d v="2025-11-01T00:00:00"/>
    <s v="Yes"/>
    <x v="1"/>
    <m/>
    <x v="1"/>
  </r>
  <r>
    <x v="1"/>
    <s v="07AACCN6194P2ZQ"/>
    <s v="AIR INDIA LIMITED"/>
    <s v="072612BP11ADV212"/>
    <s v="14/11/2025"/>
    <n v="0.05"/>
    <n v="5524"/>
    <n v="5261"/>
    <n v="263"/>
    <n v="0"/>
    <n v="0"/>
    <x v="289"/>
    <s v="07AACCN6194P2ZQ072612BP11ADV212"/>
    <n v="996425"/>
    <s v="Travel Expenses"/>
    <s v="Input Service"/>
    <n v="2770"/>
    <d v="2025-11-01T00:00:00"/>
    <d v="2025-11-01T00:00:00"/>
    <s v="Yes"/>
    <x v="1"/>
    <m/>
    <x v="1"/>
  </r>
  <r>
    <x v="1"/>
    <s v="07AACCN6194P2ZQ"/>
    <s v="AIR INDIA LIMITED"/>
    <s v="072612BP11AHL390"/>
    <s v="27/11/2025"/>
    <n v="0.05"/>
    <n v="5980"/>
    <n v="5695"/>
    <n v="285"/>
    <n v="0"/>
    <n v="0"/>
    <x v="290"/>
    <s v="07AACCN6194P2ZQ072612BP11AHL390"/>
    <n v="996425"/>
    <s v="Travel Expenses"/>
    <s v="Input Service"/>
    <n v="2771"/>
    <d v="2025-11-01T00:00:00"/>
    <d v="2025-11-01T00:00:00"/>
    <s v="Yes"/>
    <x v="1"/>
    <m/>
    <x v="1"/>
  </r>
  <r>
    <x v="1"/>
    <s v="27AAFFL6917J1ZZ"/>
    <s v="LEGALOGIC CONSULTING LLP"/>
    <s v="2526-LLP-1891"/>
    <s v="05/11/2025"/>
    <n v="0.17985611510791366"/>
    <n v="47200"/>
    <n v="40000"/>
    <n v="0"/>
    <n v="3600"/>
    <n v="3600"/>
    <x v="291"/>
    <s v="27AAFFL6917J1ZZ2526-LLP-1891"/>
    <n v="997212"/>
    <s v="Professional Fees"/>
    <s v="Input Service"/>
    <n v="2772"/>
    <d v="2025-11-01T00:00:00"/>
    <d v="2025-11-01T00:00:00"/>
    <s v="Yes"/>
    <x v="1"/>
    <m/>
    <x v="1"/>
  </r>
  <r>
    <x v="1"/>
    <s v="27AACPD4787D1ZU"/>
    <s v="SRD &amp; Co"/>
    <s v="257/2025-26"/>
    <s v="18/11/2025"/>
    <n v="0.17985611510791366"/>
    <n v="90270"/>
    <n v="76500"/>
    <n v="0"/>
    <n v="6885"/>
    <n v="6885"/>
    <x v="285"/>
    <s v="27AACPD4787D1ZU257/2025-26"/>
    <n v="998224"/>
    <s v="Professional Fees"/>
    <s v="Input Service"/>
    <n v="2890"/>
    <d v="2025-11-01T00:00:00"/>
    <d v="2025-11-01T00:00:00"/>
    <s v="Yes"/>
    <x v="1"/>
    <m/>
    <x v="1"/>
  </r>
  <r>
    <x v="1"/>
    <s v="27AACPD4787D1ZU"/>
    <s v="SRD &amp; Co"/>
    <s v="256/2025-26"/>
    <s v="18/11/2025"/>
    <n v="0.17985611510791366"/>
    <n v="36108"/>
    <n v="30600"/>
    <n v="0"/>
    <n v="2754"/>
    <n v="2754"/>
    <x v="287"/>
    <s v="27AACPD4787D1ZU256/2025-26"/>
    <n v="998224"/>
    <s v="Professional Fees"/>
    <s v="Input Service"/>
    <n v="2889"/>
    <d v="2025-11-01T00:00:00"/>
    <d v="2025-11-01T00:00:00"/>
    <s v="Yes"/>
    <x v="1"/>
    <m/>
    <x v="1"/>
  </r>
  <r>
    <x v="1"/>
    <s v="36AABCI2726B1Z3"/>
    <s v="INTER GLOBE AVIATION LIMITED INDIGO"/>
    <s v="TS1252611BN72284"/>
    <s v="26/11/2025"/>
    <n v="5.5092059838895285E-2"/>
    <n v="7335"/>
    <n v="6952"/>
    <n v="383"/>
    <n v="0"/>
    <n v="0"/>
    <x v="292"/>
    <s v="36AABCI2726B1Z3TS1252611BN72284"/>
    <n v="996335"/>
    <s v="Travel Expenses"/>
    <s v="Input Service"/>
    <n v="2775"/>
    <d v="2025-11-01T00:00:00"/>
    <d v="2025-11-01T00:00:00"/>
    <s v="Yes"/>
    <x v="1"/>
    <m/>
    <x v="1"/>
  </r>
  <r>
    <x v="1"/>
    <s v="36AABCI2726B1Z3"/>
    <s v="INTER GLOBE AVIATION LIMITED INDIGO"/>
    <s v="TS1252611BN74353"/>
    <s v="26/11/2025"/>
    <n v="0.05"/>
    <n v="9995"/>
    <n v="9519"/>
    <n v="476"/>
    <n v="0"/>
    <n v="0"/>
    <x v="293"/>
    <s v="36AABCI2726B1Z3TS1252611BN74353"/>
    <n v="996425"/>
    <s v="Travel Expenses"/>
    <s v="Input Service"/>
    <n v="2776"/>
    <d v="2025-11-01T00:00:00"/>
    <d v="2025-11-01T00:00:00"/>
    <s v="Yes"/>
    <x v="1"/>
    <m/>
    <x v="1"/>
  </r>
  <r>
    <x v="1"/>
    <s v="27AACPD4787D1ZU"/>
    <s v="SRD &amp; Co"/>
    <s v="255/2025-26"/>
    <s v="18/11/2025"/>
    <n v="0.17985611510791366"/>
    <n v="36108"/>
    <n v="30600"/>
    <n v="0"/>
    <n v="2754"/>
    <n v="2754"/>
    <x v="287"/>
    <s v="27AACPD4787D1ZU255/2025-26"/>
    <n v="998224"/>
    <s v="Professional Fees"/>
    <s v="Input Service"/>
    <n v="2888"/>
    <d v="2025-11-01T00:00:00"/>
    <d v="2025-11-01T00:00:00"/>
    <s v="Yes"/>
    <x v="1"/>
    <m/>
    <x v="1"/>
  </r>
  <r>
    <x v="1"/>
    <s v="27AALCM3536H1ZA"/>
    <s v="MACFOS LIMITED"/>
    <s v="INV2526/313240"/>
    <s v="22/11/2025"/>
    <n v="0.17985611510791366"/>
    <n v="9839.02"/>
    <n v="8338.14"/>
    <n v="0"/>
    <n v="750.44"/>
    <n v="750.44"/>
    <x v="294"/>
    <s v="27AALCM3536H1ZAINV2526/313240"/>
    <n v="84733010"/>
    <s v="Hardware/Software Expenses"/>
    <s v="Inputs"/>
    <n v="2884"/>
    <d v="2025-11-01T00:00:00"/>
    <d v="2025-11-01T00:00:00"/>
    <s v="Yes"/>
    <x v="1"/>
    <m/>
    <x v="1"/>
  </r>
  <r>
    <x v="1"/>
    <s v="07AAJCA9880A1ZL"/>
    <s v="AMAZON WEB SERVICES INDIA PRIVATE LIMITED"/>
    <s v="AIN2526002691630"/>
    <s v="01/11/2025"/>
    <n v="0.17985611510791366"/>
    <n v="139067.97"/>
    <n v="117854.21"/>
    <n v="21213.759999999998"/>
    <n v="0"/>
    <n v="0"/>
    <x v="295"/>
    <s v="07AAJCA9880A1ZLAIN2526002691630"/>
    <n v="998315"/>
    <s v="Membership &amp; Subscription"/>
    <s v="Input Service"/>
    <n v="2779"/>
    <d v="2025-11-01T00:00:00"/>
    <d v="2025-11-01T00:00:00"/>
    <s v="Yes"/>
    <x v="1"/>
    <m/>
    <x v="1"/>
  </r>
  <r>
    <x v="1"/>
    <s v="07AAJCA9880A1ZL"/>
    <s v="AMAZON WEB SERVICES INDIA PRIVATE LIMITED"/>
    <s v="AIN2526002826516"/>
    <s v="01/11/2025"/>
    <n v="0.17985611510791366"/>
    <n v="351314.86000000004"/>
    <n v="297724.46000000002"/>
    <n v="53590.400000000001"/>
    <n v="0"/>
    <n v="0"/>
    <x v="296"/>
    <s v="07AAJCA9880A1ZLAIN2526002826516"/>
    <n v="998315"/>
    <s v="Membership &amp; Subscription"/>
    <s v="Input Service"/>
    <n v="2780"/>
    <d v="2025-11-01T00:00:00"/>
    <d v="2025-11-01T00:00:00"/>
    <s v="Yes"/>
    <x v="1"/>
    <m/>
    <x v="1"/>
  </r>
  <r>
    <x v="1"/>
    <s v="07AAJCA9880A1ZL"/>
    <s v="AMAZON WEB SERVICES INDIA PRIVATE LIMITED"/>
    <s v="AIN2526002966540"/>
    <s v="02/11/2025"/>
    <n v="0.17985611510791366"/>
    <n v="18891.93"/>
    <n v="16010.11"/>
    <n v="2881.82"/>
    <n v="0"/>
    <n v="0"/>
    <x v="297"/>
    <s v="07AAJCA9880A1ZLAIN2526002966540"/>
    <n v="998315"/>
    <s v="Membership &amp; Subscription"/>
    <s v="Input Service"/>
    <n v="2781"/>
    <d v="2025-11-01T00:00:00"/>
    <d v="2025-11-01T00:00:00"/>
    <s v="Yes"/>
    <x v="1"/>
    <m/>
    <x v="1"/>
  </r>
  <r>
    <x v="1"/>
    <s v="27AALCM3536H1ZA"/>
    <s v="MACFOS LIMITED"/>
    <s v="INV2526/308382"/>
    <s v="19/11/2025"/>
    <n v="0.17985611510791366"/>
    <n v="1576.01"/>
    <n v="1335.59"/>
    <n v="0"/>
    <n v="120.21"/>
    <n v="120.21"/>
    <x v="298"/>
    <s v="27AALCM3536H1ZAINV2526/308382"/>
    <n v="850440"/>
    <s v="Hardware/Software Expenses"/>
    <s v="Inputs"/>
    <n v="2883"/>
    <d v="2025-11-01T00:00:00"/>
    <d v="2025-11-01T00:00:00"/>
    <s v="Yes"/>
    <x v="1"/>
    <m/>
    <x v="1"/>
  </r>
  <r>
    <x v="1"/>
    <s v="27BBOPG2224E1ZY"/>
    <s v="R S ENTERPRISES"/>
    <s v="RS-0311"/>
    <s v="23/09/2025"/>
    <n v="0.17985611510791366"/>
    <n v="1233.0999999999999"/>
    <n v="1045"/>
    <n v="0"/>
    <n v="94.05"/>
    <n v="94.05"/>
    <x v="299"/>
    <s v="27BBOPG2224E1ZYRS-0311"/>
    <n v="8538"/>
    <s v="Hardware/Software Expenses"/>
    <s v="Inputs"/>
    <n v="2783"/>
    <d v="2025-11-01T00:00:00"/>
    <d v="2025-11-01T00:00:00"/>
    <s v="Yes"/>
    <x v="1"/>
    <m/>
    <x v="1"/>
  </r>
  <r>
    <x v="1"/>
    <s v="27AALCM3536H1ZA"/>
    <s v="MACFOS LIMITED"/>
    <s v="INV2526/302719"/>
    <s v="14/11/2025"/>
    <n v="0.17985611510791366"/>
    <n v="24464.03"/>
    <n v="20732.21"/>
    <n v="0"/>
    <n v="1865.91"/>
    <n v="1865.91"/>
    <x v="300"/>
    <s v="27AALCM3536H1ZAINV2526/302719"/>
    <n v="84733010"/>
    <s v="Hardware/Software Expenses"/>
    <s v="Inputs"/>
    <n v="2882"/>
    <d v="2025-11-01T00:00:00"/>
    <d v="2025-11-01T00:00:00"/>
    <s v="Yes"/>
    <x v="1"/>
    <m/>
    <x v="1"/>
  </r>
  <r>
    <x v="1"/>
    <s v="27AESPC2136B1ZW"/>
    <s v="BHAGYASHREE HARDWARES AND ELECTRICALS"/>
    <n v="330"/>
    <s v="13/10/2025"/>
    <n v="0.17985611510791366"/>
    <n v="578"/>
    <n v="490"/>
    <n v="0"/>
    <n v="44"/>
    <n v="44"/>
    <x v="301"/>
    <s v="27AESPC2136B1ZW330"/>
    <n v="8207"/>
    <s v="Hardware/Software Expenses"/>
    <s v="Inputs"/>
    <n v="2785"/>
    <d v="2025-11-01T00:00:00"/>
    <d v="2025-11-01T00:00:00"/>
    <s v="Yes"/>
    <x v="1"/>
    <m/>
    <x v="1"/>
  </r>
  <r>
    <x v="1"/>
    <s v="27ABMCS9481K1ZE"/>
    <s v="SAMARTH UNITED SERVICES PRIVATE LIMITED"/>
    <n v="66"/>
    <s v="04/11/2025"/>
    <n v="0.17985611510791366"/>
    <n v="23668.35"/>
    <n v="20057.93"/>
    <n v="0"/>
    <n v="1805.21"/>
    <n v="1805.21"/>
    <x v="302"/>
    <s v="27ABMCS9481K1ZE66"/>
    <n v="998519"/>
    <s v="Houskeeping Charges"/>
    <s v="Input Service"/>
    <n v="2786"/>
    <d v="2025-11-01T00:00:00"/>
    <d v="2025-11-01T00:00:00"/>
    <s v="Yes"/>
    <x v="1"/>
    <m/>
    <x v="1"/>
  </r>
  <r>
    <x v="1"/>
    <s v="27ABMCS9481K1ZE"/>
    <s v="SAMARTH UNITED SERVICES PRIVATE LIMITED"/>
    <n v="67"/>
    <s v="04/11/2025"/>
    <n v="0.17985611510791366"/>
    <n v="57407.97"/>
    <n v="48650.83"/>
    <n v="0"/>
    <n v="4378.57"/>
    <n v="4378.57"/>
    <x v="303"/>
    <s v="27ABMCS9481K1ZE67"/>
    <n v="998519"/>
    <s v="Houskeeping Charges"/>
    <s v="Input Service"/>
    <n v="2787"/>
    <d v="2025-11-01T00:00:00"/>
    <d v="2025-11-01T00:00:00"/>
    <s v="Yes"/>
    <x v="1"/>
    <m/>
    <x v="1"/>
  </r>
  <r>
    <x v="1"/>
    <s v="27AATPE1292M1Z7"/>
    <s v="ERAGAM SIDHANTH REDDY"/>
    <s v="NOV-2025-306"/>
    <s v="04/11/2025"/>
    <n v="0.17985611510791366"/>
    <n v="413877.92000000004"/>
    <n v="350744"/>
    <n v="0"/>
    <n v="31566.959999999999"/>
    <n v="31566.959999999999"/>
    <x v="80"/>
    <s v="27AATPE1292M1Z7NOV-2025-306"/>
    <n v="997212"/>
    <s v="Rent-Office"/>
    <s v="Input Service"/>
    <n v="2881"/>
    <d v="2025-11-01T00:00:00"/>
    <d v="2025-11-01T00:00:00"/>
    <s v="Yes"/>
    <x v="1"/>
    <m/>
    <x v="1"/>
  </r>
  <r>
    <x v="1"/>
    <s v="27AATPE1292M1Z7"/>
    <s v="ERAGAM SIDHANTH REDDY"/>
    <s v="NOV-2025-305"/>
    <s v="04/11/2025"/>
    <n v="0.17985611510791366"/>
    <n v="393496.95999999996"/>
    <n v="333472"/>
    <n v="0"/>
    <n v="30012.48"/>
    <n v="30012.48"/>
    <x v="81"/>
    <s v="27AATPE1292M1Z7NOV-2025-305"/>
    <n v="997212"/>
    <s v="Rent-Office"/>
    <s v="Input Service"/>
    <n v="2880"/>
    <d v="2025-11-01T00:00:00"/>
    <d v="2025-11-01T00:00:00"/>
    <s v="Yes"/>
    <x v="1"/>
    <m/>
    <x v="1"/>
  </r>
  <r>
    <x v="1"/>
    <s v="27AAWCS5258F1ZQ"/>
    <s v="SMARTWORKS COWORKING SPACES LIMITED"/>
    <s v="PUN06/SC25/00812"/>
    <s v="12/11/2025"/>
    <n v="0.17985611510791366"/>
    <n v="413"/>
    <n v="350"/>
    <n v="0"/>
    <n v="31.5"/>
    <n v="31.5"/>
    <x v="12"/>
    <s v="27AAWCS5258F1ZQPUN06/SC25/00812"/>
    <n v="997212"/>
    <s v="Rent-Office"/>
    <s v="Input Service"/>
    <n v="2877"/>
    <d v="2025-11-01T00:00:00"/>
    <d v="2025-11-01T00:00:00"/>
    <s v="Yes"/>
    <x v="1"/>
    <m/>
    <x v="1"/>
  </r>
  <r>
    <x v="1"/>
    <s v="27AABCI2726B1Z2"/>
    <s v="INTERGLOBE AVIATION LIMITED"/>
    <s v="MH1252611DO30901"/>
    <s v="26/11/2025"/>
    <n v="0.05"/>
    <n v="14667"/>
    <n v="13969"/>
    <n v="0"/>
    <n v="349"/>
    <n v="349"/>
    <x v="304"/>
    <s v="27AABCI2726B1Z2MH1252611DO30901"/>
    <n v="996425"/>
    <s v="Travel Expenses"/>
    <s v="Input Service"/>
    <n v="2876"/>
    <d v="2025-11-01T00:00:00"/>
    <d v="2025-11-01T00:00:00"/>
    <s v="Yes"/>
    <x v="1"/>
    <m/>
    <x v="1"/>
  </r>
  <r>
    <x v="1"/>
    <s v="27AABCI2726B1Z2"/>
    <s v="INTERGLOBE AVIATION LIMITED"/>
    <s v="MH1252611DO25118"/>
    <s v="26/11/2025"/>
    <n v="0.05"/>
    <n v="9446"/>
    <n v="8996"/>
    <n v="0"/>
    <n v="225"/>
    <n v="225"/>
    <x v="122"/>
    <s v="27AABCI2726B1Z2MH1252611DO25118"/>
    <n v="996425"/>
    <s v="Travel Expenses"/>
    <s v="Input Service"/>
    <n v="2875"/>
    <d v="2025-11-01T00:00:00"/>
    <d v="2025-11-01T00:00:00"/>
    <s v="Yes"/>
    <x v="1"/>
    <m/>
    <x v="1"/>
  </r>
  <r>
    <x v="1"/>
    <s v="27AABCI2726B1Z2"/>
    <s v="INTERGLOBE AVIATION LIMITED"/>
    <s v="MH1252611DO11691"/>
    <s v="26/11/2025"/>
    <n v="0.05"/>
    <n v="12334"/>
    <n v="11713"/>
    <n v="0"/>
    <n v="310.5"/>
    <n v="310.5"/>
    <x v="305"/>
    <s v="27AABCI2726B1Z2MH1252611DO11691"/>
    <n v="996335"/>
    <s v="Travel Expenses"/>
    <s v="Input Service"/>
    <n v="2874"/>
    <d v="2025-11-01T00:00:00"/>
    <d v="2025-11-01T00:00:00"/>
    <s v="Yes"/>
    <x v="1"/>
    <m/>
    <x v="1"/>
  </r>
  <r>
    <x v="1"/>
    <s v="27BMWPD2551E2ZZ"/>
    <s v="ROOTS OFFICE SOLUTIONS"/>
    <s v="S0006250"/>
    <s v="23/10/2025"/>
    <n v="0.16265769172591135"/>
    <n v="15372.66"/>
    <n v="13222"/>
    <n v="0"/>
    <n v="1075.33"/>
    <n v="1075.33"/>
    <x v="306"/>
    <s v="27BMWPD2551E2ZZS0006250"/>
    <n v="4818"/>
    <s v="Houskeeping Material Charges"/>
    <s v="Inputs"/>
    <n v="2873"/>
    <d v="2025-11-01T00:00:00"/>
    <d v="2025-11-01T00:00:00"/>
    <s v="Yes"/>
    <x v="1"/>
    <m/>
    <x v="1"/>
  </r>
  <r>
    <x v="1"/>
    <s v="27BMWPD2551E2ZZ"/>
    <s v="ROOTS OFFICE SOLUTIONS"/>
    <s v="S0006249"/>
    <s v="23/10/2025"/>
    <n v="0.13563610003624502"/>
    <n v="3133.2200000000003"/>
    <n v="2759"/>
    <n v="0"/>
    <n v="187.11"/>
    <n v="187.11"/>
    <x v="307"/>
    <s v="27BMWPD2551E2ZZS0006249"/>
    <n v="3926"/>
    <s v="Houskeeping Material Charges"/>
    <s v="Inputs"/>
    <n v="2872"/>
    <d v="2025-11-01T00:00:00"/>
    <d v="2025-11-01T00:00:00"/>
    <s v="Yes"/>
    <x v="1"/>
    <m/>
    <x v="1"/>
  </r>
  <r>
    <x v="1"/>
    <s v="27AAACT2209D2ZT"/>
    <s v="TUV INDIA PVT LTD."/>
    <s v="MH2526017995"/>
    <s v="26/11/2025"/>
    <n v="0.17985611510791366"/>
    <n v="64900"/>
    <n v="55000"/>
    <n v="0"/>
    <n v="4950"/>
    <n v="4950"/>
    <x v="308"/>
    <s v="27AAACT2209D2ZTMH2526017995"/>
    <n v="998346"/>
    <s v="Professional Fees"/>
    <s v="Input Service"/>
    <n v="2871"/>
    <d v="2025-11-01T00:00:00"/>
    <d v="2025-11-01T00:00:00"/>
    <s v="Yes"/>
    <x v="1"/>
    <m/>
    <x v="1"/>
  </r>
  <r>
    <x v="1"/>
    <s v="23ANYPT9196P1ZF"/>
    <s v="3AN TELECOM"/>
    <s v="IN-4321"/>
    <s v="06/11/2025"/>
    <n v="0.17985611510791366"/>
    <n v="1699"/>
    <n v="1439.83"/>
    <n v="259.17"/>
    <n v="0"/>
    <n v="0"/>
    <x v="309"/>
    <s v="23ANYPT9196P1ZFIN-4321"/>
    <n v="854420"/>
    <s v="Hardware/Software Expenses"/>
    <s v="Inputs"/>
    <n v="2868"/>
    <d v="2025-11-01T00:00:00"/>
    <d v="2025-11-01T00:00:00"/>
    <s v="Yes"/>
    <x v="1"/>
    <m/>
    <x v="1"/>
  </r>
  <r>
    <x v="1"/>
    <s v="27AACCR7526F1ZC"/>
    <s v="RANADEY  PROFESSIONAL SERVICES PRIVATE LIMITED"/>
    <s v="S14/25-26/2764"/>
    <s v="11/11/2025"/>
    <n v="0.17985611510791366"/>
    <n v="20060"/>
    <n v="17000"/>
    <n v="0"/>
    <n v="1530"/>
    <n v="1530"/>
    <x v="310"/>
    <s v="27AACCR7526F1ZCS14/25-26/2764"/>
    <n v="997163"/>
    <s v="Professional Fees"/>
    <s v="Input Service"/>
    <n v="2864"/>
    <d v="2025-11-01T00:00:00"/>
    <d v="2025-11-01T00:00:00"/>
    <s v="Yes"/>
    <x v="1"/>
    <m/>
    <x v="1"/>
  </r>
  <r>
    <x v="1"/>
    <s v="27AAACH1458C1ZZ"/>
    <s v="TATA TELESERVICES MAHARASHTRA LIMITED"/>
    <n v="2171839335"/>
    <s v="03/11/2025"/>
    <n v="0.17985611510791366"/>
    <n v="11138.2"/>
    <n v="9439.16"/>
    <n v="0"/>
    <n v="849.52"/>
    <n v="849.52"/>
    <x v="311"/>
    <s v="27AAACH1458C1ZZ2171839335"/>
    <n v="998412"/>
    <s v="Internet Connectivity charges"/>
    <s v="Input Service"/>
    <n v="2799"/>
    <d v="2025-11-01T00:00:00"/>
    <d v="2025-11-01T00:00:00"/>
    <s v="Yes"/>
    <x v="1"/>
    <m/>
    <x v="1"/>
  </r>
  <r>
    <x v="1"/>
    <s v="27AAACH1458C1ZZ"/>
    <s v="TATA TELESERVICES MAHARASHTRA LIMITED"/>
    <n v="2171872644"/>
    <s v="15/11/2025"/>
    <n v="0.17985611510791366"/>
    <n v="6478.2000000000007"/>
    <n v="5490"/>
    <n v="0"/>
    <n v="494.1"/>
    <n v="494.1"/>
    <x v="83"/>
    <s v="27AAACH1458C1ZZ2171872644"/>
    <n v="998412"/>
    <s v="Internet Connectivity charges"/>
    <s v="Input Service"/>
    <n v="2800"/>
    <d v="2025-11-01T00:00:00"/>
    <d v="2025-11-01T00:00:00"/>
    <s v="Yes"/>
    <x v="1"/>
    <m/>
    <x v="1"/>
  </r>
  <r>
    <x v="1"/>
    <s v="27AATPE1295N1Z2"/>
    <s v="ERAGAM SANJEETH REDDY"/>
    <s v="NOV-2025-307"/>
    <s v="04/11/2025"/>
    <n v="0.17985611510791366"/>
    <n v="413877.92000000004"/>
    <n v="350744"/>
    <n v="0"/>
    <n v="31566.959999999999"/>
    <n v="31566.959999999999"/>
    <x v="80"/>
    <s v="27AATPE1295N1Z2NOV-2025-307"/>
    <n v="997212"/>
    <s v="Rent-Office"/>
    <s v="Input Service"/>
    <n v="2801"/>
    <d v="2025-11-01T00:00:00"/>
    <d v="2025-11-01T00:00:00"/>
    <s v="Yes"/>
    <x v="1"/>
    <m/>
    <x v="1"/>
  </r>
  <r>
    <x v="1"/>
    <s v="27AATPE1295N1Z2"/>
    <s v="ERAGAM SANJEETH REDDY"/>
    <s v="NOV-2025-308"/>
    <s v="04/11/2025"/>
    <n v="0.17985611510791366"/>
    <n v="393496.95999999996"/>
    <n v="333472"/>
    <n v="0"/>
    <n v="30012.48"/>
    <n v="30012.48"/>
    <x v="81"/>
    <s v="27AATPE1295N1Z2NOV-2025-308"/>
    <n v="997212"/>
    <s v="Rent-Office"/>
    <s v="Input Service"/>
    <n v="2802"/>
    <d v="2025-11-01T00:00:00"/>
    <d v="2025-11-01T00:00:00"/>
    <s v="Yes"/>
    <x v="1"/>
    <m/>
    <x v="1"/>
  </r>
  <r>
    <x v="1"/>
    <s v="27AAECG2483J1ZE"/>
    <s v="GNR SOLUTION PRIVATE LIMITED"/>
    <s v="GNR/R/25-26/3181"/>
    <s v="14/11/2025"/>
    <n v="0.17985611510791366"/>
    <n v="331.58000000000004"/>
    <n v="281"/>
    <n v="0"/>
    <n v="25.29"/>
    <n v="25.29"/>
    <x v="312"/>
    <s v="27AAECG2483J1ZEGNR/R/25-26/3181"/>
    <n v="997315"/>
    <s v="Rent - Equipment"/>
    <s v="Input Service"/>
    <n v="2803"/>
    <d v="2025-11-01T00:00:00"/>
    <d v="2025-11-01T00:00:00"/>
    <s v="Yes"/>
    <x v="1"/>
    <m/>
    <x v="1"/>
  </r>
  <r>
    <x v="1"/>
    <s v="27AAECG2483J1ZE"/>
    <s v="GNR SOLUTION PRIVATE LIMITED"/>
    <s v="GNR/R/25-26/3182"/>
    <s v="14/11/2025"/>
    <n v="0.17985611510791366"/>
    <n v="34.22"/>
    <n v="29"/>
    <n v="0"/>
    <n v="2.61"/>
    <n v="2.61"/>
    <x v="313"/>
    <s v="27AAECG2483J1ZEGNR/R/25-26/3182"/>
    <n v="997315"/>
    <s v="Rent - Equipment"/>
    <s v="Input Service"/>
    <n v="2804"/>
    <d v="2025-11-01T00:00:00"/>
    <d v="2025-11-01T00:00:00"/>
    <s v="Yes"/>
    <x v="1"/>
    <m/>
    <x v="1"/>
  </r>
  <r>
    <x v="1"/>
    <s v="27AAECG2483J1ZE"/>
    <s v="GNR SOLUTION PRIVATE LIMITED"/>
    <s v="GNR/R/25-26/3183"/>
    <s v="14/11/2025"/>
    <n v="0.17985611510791366"/>
    <n v="10030"/>
    <n v="8500"/>
    <n v="0"/>
    <n v="765"/>
    <n v="765"/>
    <x v="95"/>
    <s v="27AAECG2483J1ZEGNR/R/25-26/3183"/>
    <n v="997315"/>
    <s v="Rent - Equipment"/>
    <s v="Input Service"/>
    <n v="2805"/>
    <d v="2025-11-01T00:00:00"/>
    <d v="2025-11-01T00:00:00"/>
    <s v="Yes"/>
    <x v="1"/>
    <m/>
    <x v="1"/>
  </r>
  <r>
    <x v="1"/>
    <s v="27AAECG2483J1ZE"/>
    <s v="GNR SOLUTION PRIVATE LIMITED"/>
    <s v="GNR/R/25-26/3184"/>
    <s v="14/11/2025"/>
    <n v="0.17985611510791366"/>
    <n v="1770"/>
    <n v="1500"/>
    <n v="0"/>
    <n v="135"/>
    <n v="135"/>
    <x v="13"/>
    <s v="27AAECG2483J1ZEGNR/R/25-26/3184"/>
    <n v="997315"/>
    <s v="Rent - Equipment"/>
    <s v="Input Service"/>
    <n v="2806"/>
    <d v="2025-11-01T00:00:00"/>
    <d v="2025-11-01T00:00:00"/>
    <s v="Yes"/>
    <x v="1"/>
    <m/>
    <x v="1"/>
  </r>
  <r>
    <x v="1"/>
    <s v="27AAECG2483J1ZE"/>
    <s v="GNR SOLUTION PRIVATE LIMITED"/>
    <s v="GNR/R/25-26/3185"/>
    <s v="14/11/2025"/>
    <n v="0.17985611510791366"/>
    <n v="13452"/>
    <n v="11400"/>
    <n v="0"/>
    <n v="1026"/>
    <n v="1026"/>
    <x v="100"/>
    <s v="27AAECG2483J1ZEGNR/R/25-26/3185"/>
    <n v="997315"/>
    <s v="Rent - Equipment"/>
    <s v="Input Service"/>
    <n v="2807"/>
    <d v="2025-11-01T00:00:00"/>
    <d v="2025-11-01T00:00:00"/>
    <s v="Yes"/>
    <x v="1"/>
    <m/>
    <x v="1"/>
  </r>
  <r>
    <x v="1"/>
    <s v="27AAECG2483J1ZE"/>
    <s v="GNR SOLUTION PRIVATE LIMITED"/>
    <s v="GNR/R/25-26/3186"/>
    <s v="14/11/2025"/>
    <n v="0.17985611510791366"/>
    <n v="10266"/>
    <n v="8700"/>
    <n v="0"/>
    <n v="783"/>
    <n v="783"/>
    <x v="97"/>
    <s v="27AAECG2483J1ZEGNR/R/25-26/3186"/>
    <n v="997315"/>
    <s v="Rent - Equipment"/>
    <s v="Input Service"/>
    <n v="2808"/>
    <d v="2025-11-01T00:00:00"/>
    <d v="2025-11-01T00:00:00"/>
    <s v="Yes"/>
    <x v="1"/>
    <m/>
    <x v="1"/>
  </r>
  <r>
    <x v="1"/>
    <s v="27AAECG2483J1ZE"/>
    <s v="GNR SOLUTION PRIVATE LIMITED"/>
    <s v="GNR/R/25-26/3187"/>
    <s v="14/11/2025"/>
    <n v="0.17985611510791366"/>
    <n v="486996.62"/>
    <n v="412709"/>
    <n v="0"/>
    <n v="37143.81"/>
    <n v="37143.81"/>
    <x v="314"/>
    <s v="27AAECG2483J1ZEGNR/R/25-26/3187"/>
    <n v="997315"/>
    <s v="Rent - Equipment"/>
    <s v="Input Service"/>
    <n v="2809"/>
    <d v="2025-11-01T00:00:00"/>
    <d v="2025-11-01T00:00:00"/>
    <s v="Yes"/>
    <x v="1"/>
    <m/>
    <x v="1"/>
  </r>
  <r>
    <x v="1"/>
    <s v="27AAECG2483J1ZE"/>
    <s v="GNR SOLUTION PRIVATE LIMITED"/>
    <s v="GNR/R/25-26/3192"/>
    <s v="14/11/2025"/>
    <n v="0.17985611510791366"/>
    <n v="4720"/>
    <n v="4000"/>
    <n v="0"/>
    <n v="360"/>
    <n v="360"/>
    <x v="9"/>
    <s v="27AAECG2483J1ZEGNR/R/25-26/3192"/>
    <n v="997315"/>
    <s v="Rent - Equipment"/>
    <s v="Input Service"/>
    <n v="2810"/>
    <d v="2025-11-01T00:00:00"/>
    <d v="2025-11-01T00:00:00"/>
    <s v="Yes"/>
    <x v="1"/>
    <m/>
    <x v="1"/>
  </r>
  <r>
    <x v="1"/>
    <s v="27AAECG2483J1ZE"/>
    <s v="GNR SOLUTION PRIVATE LIMITED"/>
    <s v="GNR/R/25-26/3237"/>
    <s v="19/11/2025"/>
    <n v="0.17985611510791366"/>
    <n v="14160"/>
    <n v="12000"/>
    <n v="0"/>
    <n v="1080"/>
    <n v="1080"/>
    <x v="257"/>
    <s v="27AAECG2483J1ZEGNR/R/25-26/3237"/>
    <n v="997315"/>
    <s v="Rent - Equipment"/>
    <s v="Input Service"/>
    <n v="2811"/>
    <d v="2025-11-01T00:00:00"/>
    <d v="2025-11-01T00:00:00"/>
    <s v="Yes"/>
    <x v="1"/>
    <m/>
    <x v="1"/>
  </r>
  <r>
    <x v="1"/>
    <s v="27AAECG2483J1ZE"/>
    <s v="GNR SOLUTION PRIVATE LIMITED"/>
    <s v="GNR/S/25-26/5498"/>
    <s v="05/11/2025"/>
    <n v="0.17985611510791366"/>
    <n v="1416"/>
    <n v="1200"/>
    <n v="0"/>
    <n v="108"/>
    <n v="108"/>
    <x v="315"/>
    <s v="27AAECG2483J1ZEGNR/S/25-26/5498"/>
    <n v="997315"/>
    <s v="Rent - Equipment"/>
    <s v="Input Service"/>
    <n v="2812"/>
    <d v="2025-11-01T00:00:00"/>
    <d v="2025-11-01T00:00:00"/>
    <s v="Yes"/>
    <x v="1"/>
    <m/>
    <x v="1"/>
  </r>
  <r>
    <x v="1"/>
    <s v="27AAECG2483J1ZE"/>
    <s v="GNR SOLUTION PRIVATE LIMITED"/>
    <s v="GNR/S/25-26/5499"/>
    <s v="05/11/2025"/>
    <n v="0.17985611510791366"/>
    <n v="3776"/>
    <n v="3200"/>
    <n v="0"/>
    <n v="288"/>
    <n v="288"/>
    <x v="316"/>
    <s v="27AAECG2483J1ZEGNR/S/25-26/5499"/>
    <n v="997315"/>
    <s v="Rent - Equipment"/>
    <s v="Input Service"/>
    <n v="2813"/>
    <d v="2025-11-01T00:00:00"/>
    <d v="2025-11-01T00:00:00"/>
    <s v="Yes"/>
    <x v="1"/>
    <m/>
    <x v="1"/>
  </r>
  <r>
    <x v="1"/>
    <s v="27AAECG2483J1ZE"/>
    <s v="GNR SOLUTION PRIVATE LIMITED"/>
    <s v="GNR/S/25-26/5679"/>
    <s v="12/11/2025"/>
    <n v="0.17985611510791366"/>
    <n v="2395.3999999999996"/>
    <n v="2030"/>
    <n v="0"/>
    <n v="182.7"/>
    <n v="182.7"/>
    <x v="317"/>
    <s v="27AAECG2483J1ZEGNR/S/25-26/5679"/>
    <n v="321511"/>
    <s v="Repairs &amp; Maintenance"/>
    <s v="Inputs"/>
    <n v="2814"/>
    <d v="2025-11-01T00:00:00"/>
    <d v="2025-11-01T00:00:00"/>
    <s v="Yes"/>
    <x v="1"/>
    <m/>
    <x v="1"/>
  </r>
  <r>
    <x v="1"/>
    <s v="27AAECG2483J1ZE"/>
    <s v="GNR SOLUTION PRIVATE LIMITED"/>
    <s v="GNR/S/25-26/6038"/>
    <s v="28/11/2025"/>
    <n v="0.17985611510791366"/>
    <n v="944"/>
    <n v="800"/>
    <n v="0"/>
    <n v="72"/>
    <n v="72"/>
    <x v="26"/>
    <s v="27AAECG2483J1ZEGNR/S/25-26/6038"/>
    <n v="997315"/>
    <s v="Rent - Equipment"/>
    <s v="Input Service"/>
    <n v="2815"/>
    <d v="2025-11-01T00:00:00"/>
    <d v="2025-11-01T00:00:00"/>
    <s v="Yes"/>
    <x v="1"/>
    <m/>
    <x v="1"/>
  </r>
  <r>
    <x v="1"/>
    <s v="27AAMFS2232C1ZG"/>
    <s v="S. K. INTERNATIONAL"/>
    <s v="SK/1939/2526"/>
    <s v="11/11/2025"/>
    <n v="0.17985611510791366"/>
    <n v="8850"/>
    <n v="7500"/>
    <n v="0"/>
    <n v="675"/>
    <n v="675"/>
    <x v="89"/>
    <s v="27AAMFS2232C1ZGSK/1939/2526"/>
    <n v="997315"/>
    <s v="Professional Fees"/>
    <s v="Input Service"/>
    <n v="2863"/>
    <d v="2025-11-01T00:00:00"/>
    <d v="2025-11-01T00:00:00"/>
    <s v="Yes"/>
    <x v="1"/>
    <m/>
    <x v="1"/>
  </r>
  <r>
    <x v="1"/>
    <s v="27AABCM2461K1ZF"/>
    <s v="MAGARPATTA TOWNSHIP DEVP &amp; CONST COMPANY LTD"/>
    <s v="LMP01261101046"/>
    <s v="01/11/2025"/>
    <n v="0.17985611510791366"/>
    <n v="31306.6"/>
    <n v="26530.6"/>
    <n v="0"/>
    <n v="2388"/>
    <n v="2388"/>
    <x v="107"/>
    <s v="27AABCM2461K1ZFLMP01261101046"/>
    <n v="997221"/>
    <s v="Repairs &amp; Maintenance-Leasehold premises"/>
    <s v="Input Service"/>
    <n v="2817"/>
    <d v="2025-11-01T00:00:00"/>
    <d v="2025-11-01T00:00:00"/>
    <s v="Yes"/>
    <x v="1"/>
    <m/>
    <x v="1"/>
  </r>
  <r>
    <x v="1"/>
    <s v="27AABCM2461K1ZF"/>
    <s v="MAGARPATTA TOWNSHIP DEVP &amp; CONST COMPANY LTD"/>
    <s v="LMP01261101047"/>
    <s v="01/11/2025"/>
    <n v="0.17985611510791366"/>
    <n v="32926.800000000003"/>
    <n v="27904.799999999999"/>
    <n v="0"/>
    <n v="2511"/>
    <n v="2511"/>
    <x v="109"/>
    <s v="27AABCM2461K1ZFLMP01261101047"/>
    <n v="997221"/>
    <s v="Repairs &amp; Maintenance-Leasehold premises"/>
    <s v="Input Service"/>
    <n v="2818"/>
    <d v="2025-11-01T00:00:00"/>
    <d v="2025-11-01T00:00:00"/>
    <s v="Yes"/>
    <x v="1"/>
    <m/>
    <x v="1"/>
  </r>
  <r>
    <x v="1"/>
    <s v="27AABCM2461K1ZF"/>
    <s v="MAGARPATTA TOWNSHIP DEVP &amp; CONST COMPANY LTD"/>
    <s v="LMP01261101048"/>
    <s v="01/11/2025"/>
    <n v="0.17985611510791366"/>
    <n v="32926.800000000003"/>
    <n v="27904.799999999999"/>
    <n v="0"/>
    <n v="2511"/>
    <n v="2511"/>
    <x v="109"/>
    <s v="27AABCM2461K1ZFLMP01261101048"/>
    <n v="997221"/>
    <s v="Repairs &amp; Maintenance-Leasehold premises"/>
    <s v="Input Service"/>
    <n v="2819"/>
    <d v="2025-11-01T00:00:00"/>
    <d v="2025-11-01T00:00:00"/>
    <s v="Yes"/>
    <x v="1"/>
    <m/>
    <x v="1"/>
  </r>
  <r>
    <x v="1"/>
    <s v="27AABCM2461K1ZF"/>
    <s v="MAGARPATTA TOWNSHIP DEVP &amp; CONST COMPANY LTD"/>
    <s v="LMP01261101049"/>
    <s v="01/11/2025"/>
    <n v="0.17985611510791366"/>
    <n v="31306.6"/>
    <n v="26530.6"/>
    <n v="0"/>
    <n v="2388"/>
    <n v="2388"/>
    <x v="107"/>
    <s v="27AABCM2461K1ZFLMP01261101049"/>
    <n v="997221"/>
    <s v="Repairs &amp; Maintenance-Leasehold premises"/>
    <s v="Input Service"/>
    <n v="2820"/>
    <d v="2025-11-01T00:00:00"/>
    <d v="2025-11-01T00:00:00"/>
    <s v="Yes"/>
    <x v="1"/>
    <m/>
    <x v="1"/>
  </r>
  <r>
    <x v="1"/>
    <s v="27AABCM2461K1ZF"/>
    <s v="MAGARPATTA TOWNSHIP DEVP &amp; CONST COMPANY LTD"/>
    <s v="PM012611/021945"/>
    <s v="01/11/2025"/>
    <n v="0.17985611510791366"/>
    <n v="632"/>
    <n v="536"/>
    <n v="0"/>
    <n v="48"/>
    <n v="48"/>
    <x v="318"/>
    <s v="27AABCM2461K1ZFPM012611/021945"/>
    <n v="997221"/>
    <s v="Repairs &amp; Maintenance-Leasehold premises"/>
    <s v="Input Service"/>
    <n v="2821"/>
    <d v="2025-11-01T00:00:00"/>
    <d v="2025-11-01T00:00:00"/>
    <s v="Yes"/>
    <x v="1"/>
    <m/>
    <x v="1"/>
  </r>
  <r>
    <x v="1"/>
    <s v="27AABCM2461K1ZF"/>
    <s v="MAGARPATTA TOWNSHIP DEVP &amp; CONST COMPANY LTD"/>
    <s v="PM012611/021946"/>
    <s v="01/11/2025"/>
    <n v="0.17985611510791366"/>
    <n v="886.4"/>
    <n v="750.4"/>
    <n v="0"/>
    <n v="68"/>
    <n v="68"/>
    <x v="319"/>
    <s v="27AABCM2461K1ZFPM012611/021946"/>
    <n v="997221"/>
    <s v="Repairs &amp; Maintenance-Leasehold premises"/>
    <s v="Input Service"/>
    <n v="2822"/>
    <d v="2025-11-01T00:00:00"/>
    <d v="2025-11-01T00:00:00"/>
    <s v="Yes"/>
    <x v="1"/>
    <m/>
    <x v="1"/>
  </r>
  <r>
    <x v="1"/>
    <s v="27AABCM2461K1ZF"/>
    <s v="MAGARPATTA TOWNSHIP DEVP &amp; CONST COMPANY LTD"/>
    <s v="PM012611/021947"/>
    <s v="01/11/2025"/>
    <n v="0.18656716417910446"/>
    <n v="127.2"/>
    <n v="107.2"/>
    <n v="0"/>
    <n v="10"/>
    <n v="10"/>
    <x v="61"/>
    <s v="27AABCM2461K1ZFPM012611/021947"/>
    <n v="997221"/>
    <s v="Repairs &amp; Maintenance-Leasehold premises"/>
    <s v="Input Service"/>
    <n v="2823"/>
    <d v="2025-11-01T00:00:00"/>
    <d v="2025-11-01T00:00:00"/>
    <s v="Yes"/>
    <x v="1"/>
    <m/>
    <x v="1"/>
  </r>
  <r>
    <x v="1"/>
    <s v="27AABCM2461K1ZF"/>
    <s v="MAGARPATTA TOWNSHIP DEVP &amp; CONST COMPANY LTD"/>
    <s v="PM012611/021948"/>
    <s v="01/11/2025"/>
    <n v="0.17985611510791366"/>
    <n v="632"/>
    <n v="536"/>
    <n v="0"/>
    <n v="48"/>
    <n v="48"/>
    <x v="318"/>
    <s v="27AABCM2461K1ZFPM012611/021948"/>
    <n v="997221"/>
    <s v="Repairs &amp; Maintenance-Leasehold premises"/>
    <s v="Input Service"/>
    <n v="2824"/>
    <d v="2025-11-01T00:00:00"/>
    <d v="2025-11-01T00:00:00"/>
    <s v="Yes"/>
    <x v="1"/>
    <m/>
    <x v="1"/>
  </r>
  <r>
    <x v="1"/>
    <s v="07AAACJ0054A1ZD"/>
    <s v="JETWAYS TRAVELS PVT.LTD."/>
    <s v="DP529790"/>
    <s v="14/11/2025"/>
    <n v="0.17985611510791366"/>
    <n v="118"/>
    <n v="100"/>
    <n v="18"/>
    <n v="0"/>
    <n v="0"/>
    <x v="11"/>
    <s v="07AAACJ0054A1ZDDP529790"/>
    <n v="998551"/>
    <s v="Travel Expenses"/>
    <s v="Input Service"/>
    <n v="2825"/>
    <d v="2025-11-01T00:00:00"/>
    <d v="2025-11-01T00:00:00"/>
    <s v="Yes"/>
    <x v="1"/>
    <m/>
    <x v="1"/>
  </r>
  <r>
    <x v="1"/>
    <s v="07AAACJ0054A1ZD"/>
    <s v="JETWAYS TRAVELS PVT.LTD."/>
    <s v="DP529791"/>
    <s v="14/11/2025"/>
    <n v="0.17985611510791366"/>
    <n v="118"/>
    <n v="100"/>
    <n v="18"/>
    <n v="0"/>
    <n v="0"/>
    <x v="11"/>
    <s v="07AAACJ0054A1ZDDP529791"/>
    <n v="998551"/>
    <s v="Travel Expenses"/>
    <s v="Input Service"/>
    <n v="2826"/>
    <d v="2025-11-01T00:00:00"/>
    <d v="2025-11-01T00:00:00"/>
    <s v="Yes"/>
    <x v="1"/>
    <m/>
    <x v="1"/>
  </r>
  <r>
    <x v="1"/>
    <s v="07AAACJ0054A1ZD"/>
    <s v="JETWAYS TRAVELS PVT.LTD."/>
    <s v="MP503067"/>
    <s v="03/11/2025"/>
    <n v="0.17985611510791366"/>
    <n v="590"/>
    <n v="500"/>
    <n v="90"/>
    <n v="0"/>
    <n v="0"/>
    <x v="53"/>
    <s v="07AAACJ0054A1ZDMP503067"/>
    <n v="998559"/>
    <s v="Visa Charges"/>
    <s v="Input Service"/>
    <n v="2852"/>
    <d v="2025-11-01T00:00:00"/>
    <d v="2025-11-01T00:00:00"/>
    <s v="Yes"/>
    <x v="1"/>
    <m/>
    <x v="1"/>
  </r>
  <r>
    <x v="1"/>
    <s v="07AAACJ0054A1ZD"/>
    <s v="JETWAYS TRAVELS PVT.LTD."/>
    <s v="MP503062"/>
    <s v="03/11/2025"/>
    <n v="0.17985611510791366"/>
    <n v="590"/>
    <n v="500"/>
    <n v="90"/>
    <n v="0"/>
    <n v="0"/>
    <x v="53"/>
    <s v="07AAACJ0054A1ZDMP503062"/>
    <n v="998559"/>
    <s v="Visa Charges"/>
    <s v="Input Service"/>
    <n v="2851"/>
    <d v="2025-11-01T00:00:00"/>
    <d v="2025-11-01T00:00:00"/>
    <s v="Yes"/>
    <x v="1"/>
    <m/>
    <x v="1"/>
  </r>
  <r>
    <x v="1"/>
    <s v="07AAACJ0054A1ZD"/>
    <s v="JETWAYS TRAVELS PVT.LTD."/>
    <s v="IP502975"/>
    <s v="14/11/2025"/>
    <n v="0.17985611510791366"/>
    <n v="826"/>
    <n v="700"/>
    <n v="126"/>
    <n v="0"/>
    <n v="0"/>
    <x v="31"/>
    <s v="07AAACJ0054A1ZDIP502975"/>
    <n v="998551"/>
    <s v="Travel Expenses"/>
    <s v="Input Service"/>
    <n v="2847"/>
    <d v="2025-11-01T00:00:00"/>
    <d v="2025-11-01T00:00:00"/>
    <s v="Yes"/>
    <x v="1"/>
    <m/>
    <x v="1"/>
  </r>
  <r>
    <x v="1"/>
    <s v="07AAACJ0054A1ZD"/>
    <s v="JETWAYS TRAVELS PVT.LTD."/>
    <s v="IP502974"/>
    <s v="14/11/2025"/>
    <n v="0.17985611510791366"/>
    <n v="826"/>
    <n v="700"/>
    <n v="126"/>
    <n v="0"/>
    <n v="0"/>
    <x v="31"/>
    <s v="07AAACJ0054A1ZDIP502974"/>
    <n v="998551"/>
    <s v="Travel Expenses"/>
    <s v="Input Service"/>
    <n v="2846"/>
    <d v="2025-11-01T00:00:00"/>
    <d v="2025-11-01T00:00:00"/>
    <s v="Yes"/>
    <x v="1"/>
    <m/>
    <x v="1"/>
  </r>
  <r>
    <x v="1"/>
    <s v="07AAACJ0054A1ZD"/>
    <s v="JETWAYS TRAVELS PVT.LTD."/>
    <s v="IP502973"/>
    <s v="14/11/2025"/>
    <n v="0.17985611510791366"/>
    <n v="826"/>
    <n v="700"/>
    <n v="126"/>
    <n v="0"/>
    <n v="0"/>
    <x v="31"/>
    <s v="07AAACJ0054A1ZDIP502973"/>
    <n v="998551"/>
    <s v="Travel Expenses"/>
    <s v="Input Service"/>
    <n v="2845"/>
    <d v="2025-11-01T00:00:00"/>
    <d v="2025-11-01T00:00:00"/>
    <s v="Yes"/>
    <x v="1"/>
    <m/>
    <x v="1"/>
  </r>
  <r>
    <x v="1"/>
    <s v="07AAACJ0054A1ZD"/>
    <s v="JETWAYS TRAVELS PVT.LTD."/>
    <s v="IP502914"/>
    <s v="10/11/2025"/>
    <n v="0.17985611510791366"/>
    <n v="826"/>
    <n v="700"/>
    <n v="126"/>
    <n v="0"/>
    <n v="0"/>
    <x v="31"/>
    <s v="07AAACJ0054A1ZDIP502914"/>
    <n v="998551"/>
    <s v="Travel Expenses"/>
    <s v="Input Service"/>
    <n v="2844"/>
    <d v="2025-11-01T00:00:00"/>
    <d v="2025-11-01T00:00:00"/>
    <s v="Yes"/>
    <x v="1"/>
    <m/>
    <x v="1"/>
  </r>
  <r>
    <x v="1"/>
    <s v="07AAACJ0054A1ZD"/>
    <s v="JETWAYS TRAVELS PVT.LTD."/>
    <s v="IP502913"/>
    <s v="10/11/2025"/>
    <n v="0.17985611510791366"/>
    <n v="826"/>
    <n v="700"/>
    <n v="126"/>
    <n v="0"/>
    <n v="0"/>
    <x v="31"/>
    <s v="07AAACJ0054A1ZDIP502913"/>
    <n v="998551"/>
    <s v="Travel Expenses"/>
    <s v="Input Service"/>
    <n v="2843"/>
    <d v="2025-11-01T00:00:00"/>
    <d v="2025-11-01T00:00:00"/>
    <s v="Yes"/>
    <x v="1"/>
    <m/>
    <x v="1"/>
  </r>
  <r>
    <x v="1"/>
    <s v="07AAACJ0054A1ZD"/>
    <s v="JETWAYS TRAVELS PVT.LTD."/>
    <s v="HP501168"/>
    <s v="06/11/2025"/>
    <n v="0.17985611510791366"/>
    <n v="28910"/>
    <n v="24500"/>
    <n v="4410"/>
    <n v="0"/>
    <n v="0"/>
    <x v="320"/>
    <s v="07AAACJ0054A1ZDHP501168"/>
    <n v="998552"/>
    <s v="Hotel &amp; Lodging Expenses"/>
    <s v="Input Service"/>
    <n v="2834"/>
    <d v="2025-11-01T00:00:00"/>
    <d v="2025-11-01T00:00:00"/>
    <s v="Yes"/>
    <x v="1"/>
    <m/>
    <x v="1"/>
  </r>
  <r>
    <x v="1"/>
    <s v="07AAACJ0054A1ZD"/>
    <s v="JETWAYS TRAVELS PVT.LTD."/>
    <s v="HP501267"/>
    <s v="15/11/2025"/>
    <n v="0.05"/>
    <n v="63000"/>
    <n v="60000"/>
    <n v="3000"/>
    <n v="0"/>
    <n v="0"/>
    <x v="321"/>
    <s v="07AAACJ0054A1ZDHP501267"/>
    <n v="998552"/>
    <s v="Hotel &amp; Lodging Expenses"/>
    <s v="Input Service"/>
    <n v="2835"/>
    <d v="2025-11-01T00:00:00"/>
    <d v="2025-11-01T00:00:00"/>
    <s v="Yes"/>
    <x v="1"/>
    <m/>
    <x v="1"/>
  </r>
  <r>
    <x v="1"/>
    <s v="07AAACJ0054A1ZD"/>
    <s v="JETWAYS TRAVELS PVT.LTD."/>
    <s v="HP501276"/>
    <s v="15/11/2025"/>
    <n v="0.17985611510791366"/>
    <n v="15340"/>
    <n v="13000"/>
    <n v="2340"/>
    <n v="0"/>
    <n v="0"/>
    <x v="322"/>
    <s v="07AAACJ0054A1ZDHP501276"/>
    <n v="998552"/>
    <s v="Hotel &amp; Lodging Expenses"/>
    <s v="Input Service"/>
    <n v="2836"/>
    <d v="2025-11-01T00:00:00"/>
    <d v="2025-11-01T00:00:00"/>
    <s v="Yes"/>
    <x v="1"/>
    <m/>
    <x v="1"/>
  </r>
  <r>
    <x v="1"/>
    <s v="27AALCS9822Q1ZC"/>
    <s v="PLUXEE INDIA PRIVATE LIMITED"/>
    <s v="2526CI0000236118"/>
    <s v="28/11/2025"/>
    <n v="0.17985611510791366"/>
    <n v="726.88000000000011"/>
    <n v="616"/>
    <n v="0"/>
    <n v="55.44"/>
    <n v="55.44"/>
    <x v="113"/>
    <s v="27AALCS9822Q1ZC2526CI0000236118"/>
    <n v="998599"/>
    <s v="Professional Fees"/>
    <s v="Input Service"/>
    <n v="2879"/>
    <d v="2025-11-01T00:00:00"/>
    <d v="2025-11-01T00:00:00"/>
    <s v="Yes"/>
    <x v="1"/>
    <m/>
    <x v="1"/>
  </r>
  <r>
    <x v="1"/>
    <s v="27ADQFS4442K1ZH"/>
    <s v="SIDDHANT ENTERPRISES"/>
    <s v="SE/2025-26/172"/>
    <s v="24/10/2025"/>
    <n v="0.17985611510791366"/>
    <n v="251000.69999999998"/>
    <n v="212712.46"/>
    <n v="0"/>
    <n v="19144.12"/>
    <n v="19144.12"/>
    <x v="323"/>
    <s v="27ADQFS4442K1ZHSE/2025-26/172"/>
    <n v="81350"/>
    <s v="Staff Welfare"/>
    <s v="Inputs"/>
    <n v="2901"/>
    <d v="2025-11-01T00:00:00"/>
    <d v="2025-11-01T00:00:00"/>
    <s v="Yes"/>
    <x v="1"/>
    <m/>
    <x v="1"/>
  </r>
  <r>
    <x v="1"/>
    <s v="27AZJPG1481H1ZC"/>
    <s v="OM SAI SECURITY AND MANPOWER SERVICES / OM SAI TOURS AND TRAVELS"/>
    <n v="5904"/>
    <s v="31/10/2025"/>
    <n v="0.05"/>
    <n v="10269"/>
    <n v="9780"/>
    <n v="0"/>
    <n v="244.5"/>
    <n v="244.5"/>
    <x v="41"/>
    <s v="27AZJPG1481H1ZC5904"/>
    <n v="9964"/>
    <s v="Cab rent charges"/>
    <s v="Input Service"/>
    <n v="2660"/>
    <d v="2025-11-01T00:00:00"/>
    <d v="2025-11-01T00:00:00"/>
    <s v="Yes"/>
    <x v="1"/>
    <m/>
    <x v="1"/>
  </r>
  <r>
    <x v="1"/>
    <s v="27AZJPG1481H1ZC"/>
    <s v="OM SAI SECURITY AND MANPOWER SERVICES / OM SAI TOURS AND TRAVELS"/>
    <n v="5824"/>
    <s v="31/10/2025"/>
    <n v="0.05"/>
    <n v="4925.5599999999995"/>
    <n v="4691"/>
    <n v="0"/>
    <n v="117.28"/>
    <n v="117.28"/>
    <x v="42"/>
    <s v="27AZJPG1481H1ZC5824"/>
    <n v="9964"/>
    <s v="Cab rent charges"/>
    <s v="Input Service"/>
    <n v="2659"/>
    <d v="2025-11-01T00:00:00"/>
    <d v="2025-11-01T00:00:00"/>
    <s v="Yes"/>
    <x v="1"/>
    <m/>
    <x v="1"/>
  </r>
  <r>
    <x v="1"/>
    <s v="27DBRPP0459R1ZK"/>
    <s v="Shree Caterers"/>
    <s v="2025-26/476"/>
    <s v="31/10/2025"/>
    <n v="0.05"/>
    <n v="2520"/>
    <n v="2400"/>
    <n v="0"/>
    <n v="60"/>
    <n v="60"/>
    <x v="33"/>
    <s v="27DBRPP0459R1ZK2025-26/476"/>
    <n v="99633"/>
    <s v="Staff Welfare"/>
    <s v="Input Service"/>
    <n v="2626"/>
    <d v="2025-11-01T00:00:00"/>
    <d v="2025-11-01T00:00:00"/>
    <s v="Yes"/>
    <x v="1"/>
    <m/>
    <x v="1"/>
  </r>
  <r>
    <x v="1"/>
    <s v="27DBRPP0459R1ZK"/>
    <s v="Shree Caterers"/>
    <s v="2025-26/471"/>
    <s v="30/09/2025"/>
    <n v="0.05"/>
    <n v="5250"/>
    <n v="5000"/>
    <n v="0"/>
    <n v="125"/>
    <n v="125"/>
    <x v="324"/>
    <s v="27DBRPP0459R1ZK2025-26/471"/>
    <n v="99633"/>
    <s v="Staff Welfare"/>
    <s v="Input Service"/>
    <n v="770"/>
    <d v="2025-11-01T00:00:00"/>
    <d v="2025-11-01T00:00:00"/>
    <s v="Yes"/>
    <x v="1"/>
    <m/>
    <x v="1"/>
  </r>
  <r>
    <x v="1"/>
    <s v="27AZJPG1481H1ZC"/>
    <s v="OM SAI SECURITY AND MANPOWER SERVICES / OM SAI TOURS AND TRAVELS"/>
    <n v="5795"/>
    <s v="31/10/2025"/>
    <n v="0.05"/>
    <n v="5234.26"/>
    <n v="4985"/>
    <n v="0"/>
    <n v="124.63"/>
    <n v="124.63"/>
    <x v="45"/>
    <s v="27AZJPG1481H1ZC5795"/>
    <n v="9964"/>
    <s v="Cab rent charges"/>
    <s v="Input Service"/>
    <n v="2657"/>
    <d v="2025-11-01T00:00:00"/>
    <d v="2025-11-01T00:00:00"/>
    <s v="Yes"/>
    <x v="1"/>
    <m/>
    <x v="1"/>
  </r>
  <r>
    <x v="1"/>
    <s v="27AZJPG1481H1ZC"/>
    <s v="OM SAI SECURITY AND MANPOWER SERVICES / OM SAI TOURS AND TRAVELS"/>
    <n v="5763"/>
    <s v="31/10/2025"/>
    <n v="0.05"/>
    <n v="10958.86"/>
    <n v="10437"/>
    <n v="0"/>
    <n v="260.93"/>
    <n v="260.93"/>
    <x v="46"/>
    <s v="27AZJPG1481H1ZC5763"/>
    <n v="9964"/>
    <s v="Cab rent charges"/>
    <s v="Input Service"/>
    <n v="2656"/>
    <d v="2025-11-01T00:00:00"/>
    <d v="2025-11-01T00:00:00"/>
    <s v="Yes"/>
    <x v="1"/>
    <m/>
    <x v="1"/>
  </r>
  <r>
    <x v="1"/>
    <s v="27AIFPK3096H1Z3"/>
    <s v="RAJ ELECTRICALS"/>
    <n v="63210"/>
    <s v="10/10/2025"/>
    <n v="0.17985611510791366"/>
    <n v="413"/>
    <n v="350"/>
    <n v="0"/>
    <n v="31.5"/>
    <n v="31.5"/>
    <x v="12"/>
    <s v="27AIFPK3096H1Z363210"/>
    <n v="8467"/>
    <s v="Hardware/Software Expenses"/>
    <s v="Inputs"/>
    <n v="2728"/>
    <d v="2025-11-01T00:00:00"/>
    <d v="2025-11-01T00:00:00"/>
    <s v="Yes"/>
    <x v="1"/>
    <m/>
    <x v="1"/>
  </r>
  <r>
    <x v="1"/>
    <s v="07AAACJ0054A1ZD"/>
    <s v="JETWAYS TRAVELS PVT.LTD."/>
    <s v="HP501130"/>
    <s v="31/10/2025"/>
    <n v="0.17985611510791366"/>
    <n v="16402"/>
    <n v="13900"/>
    <n v="2502"/>
    <n v="0"/>
    <n v="0"/>
    <x v="17"/>
    <s v="07AAACJ0054A1ZDHP501130"/>
    <n v="998552"/>
    <s v="Hotel &amp; Lodging Expenses"/>
    <s v="Input Service"/>
    <n v="2719"/>
    <d v="2025-11-01T00:00:00"/>
    <d v="2025-11-01T00:00:00"/>
    <s v="Yes"/>
    <x v="1"/>
    <m/>
    <x v="1"/>
  </r>
  <r>
    <x v="1"/>
    <s v="07AAACJ0054A1ZD"/>
    <s v="JETWAYS TRAVELS PVT.LTD."/>
    <s v="HP501109"/>
    <s v="27/10/2025"/>
    <n v="0.17985611510791366"/>
    <n v="8260"/>
    <n v="7000"/>
    <n v="1260"/>
    <n v="0"/>
    <n v="0"/>
    <x v="18"/>
    <s v="07AAACJ0054A1ZDHP501109"/>
    <n v="998552"/>
    <s v="Hotel &amp; Lodging Expenses"/>
    <s v="Input Service"/>
    <n v="2718"/>
    <d v="2025-11-01T00:00:00"/>
    <d v="2025-11-01T00:00:00"/>
    <s v="Yes"/>
    <x v="1"/>
    <m/>
    <x v="1"/>
  </r>
  <r>
    <x v="1"/>
    <s v="07AAACJ0054A1ZD"/>
    <s v="JETWAYS TRAVELS PVT.LTD."/>
    <s v="HP501108"/>
    <s v="27/10/2025"/>
    <n v="0.17985611510791366"/>
    <n v="8968"/>
    <n v="7600"/>
    <n v="1368"/>
    <n v="0"/>
    <n v="0"/>
    <x v="19"/>
    <s v="07AAACJ0054A1ZDHP501108"/>
    <n v="998552"/>
    <s v="Hotel &amp; Lodging Expenses"/>
    <s v="Input Service"/>
    <n v="2717"/>
    <d v="2025-11-01T00:00:00"/>
    <d v="2025-11-01T00:00:00"/>
    <s v="Yes"/>
    <x v="1"/>
    <m/>
    <x v="1"/>
  </r>
  <r>
    <x v="1"/>
    <s v="07AAACJ0054A1ZD"/>
    <s v="JETWAYS TRAVELS PVT.LTD."/>
    <s v="DP525244"/>
    <s v="25/10/2025"/>
    <n v="0.17985611510791366"/>
    <n v="118"/>
    <n v="100"/>
    <n v="18"/>
    <n v="0"/>
    <n v="0"/>
    <x v="11"/>
    <s v="07AAACJ0054A1ZDDP525244"/>
    <n v="998551"/>
    <s v="Travel Expenses"/>
    <s v="Input Service"/>
    <n v="2712"/>
    <d v="2025-11-01T00:00:00"/>
    <d v="2025-11-01T00:00:00"/>
    <s v="Yes"/>
    <x v="1"/>
    <m/>
    <x v="1"/>
  </r>
  <r>
    <x v="1"/>
    <s v="07AAACJ0054A1ZD"/>
    <s v="JETWAYS TRAVELS PVT.LTD."/>
    <s v="DP525243"/>
    <s v="25/10/2025"/>
    <n v="0.17985611510791366"/>
    <n v="118"/>
    <n v="100"/>
    <n v="18"/>
    <n v="0"/>
    <n v="0"/>
    <x v="11"/>
    <s v="07AAACJ0054A1ZDDP525243"/>
    <n v="998551"/>
    <s v="Travel Expenses"/>
    <s v="Input Service"/>
    <n v="2711"/>
    <d v="2025-11-01T00:00:00"/>
    <d v="2025-11-01T00:00:00"/>
    <s v="Yes"/>
    <x v="1"/>
    <m/>
    <x v="1"/>
  </r>
  <r>
    <x v="1"/>
    <s v="27AAWCS5258F1ZQ"/>
    <s v="SMARTWORKS COWORKING SPACES LIMITED"/>
    <s v="PUN06/SC25/00761"/>
    <s v="22/10/2025"/>
    <n v="0.17985611510791366"/>
    <n v="3404409.74"/>
    <n v="2885093"/>
    <n v="0"/>
    <n v="259658.37"/>
    <n v="259658.37"/>
    <x v="20"/>
    <s v="27AAWCS5258F1ZQPUN06/SC25/00761"/>
    <n v="997212"/>
    <s v="Rent-Office"/>
    <s v="Input Service"/>
    <n v="2703"/>
    <d v="2025-11-01T00:00:00"/>
    <d v="2025-11-01T00:00:00"/>
    <s v="Yes"/>
    <x v="1"/>
    <m/>
    <x v="1"/>
  </r>
  <r>
    <x v="1"/>
    <s v="27ARCPK9149B1ZU"/>
    <s v="UNIVERSAL ELECTRICALS"/>
    <n v="8919"/>
    <s v="15/10/2025"/>
    <n v="0.17985611510791366"/>
    <n v="2076.8000000000002"/>
    <n v="1760"/>
    <n v="0"/>
    <n v="158.4"/>
    <n v="158.4"/>
    <x v="22"/>
    <s v="27ARCPK9149B1ZU8919"/>
    <n v="854460"/>
    <s v="Hardware/Software Expenses"/>
    <s v="Inputs"/>
    <n v="2692"/>
    <d v="2025-11-01T00:00:00"/>
    <d v="2025-11-01T00:00:00"/>
    <s v="Yes"/>
    <x v="1"/>
    <m/>
    <x v="1"/>
  </r>
  <r>
    <x v="1"/>
    <s v="27AAECI7859N1ZQ"/>
    <s v="Maars Creative Concepts Private Limited"/>
    <s v="SOFT/594/25-26"/>
    <s v="30/10/2025"/>
    <n v="0.17985611510791366"/>
    <n v="743.40000000000009"/>
    <n v="630"/>
    <n v="0"/>
    <n v="56.7"/>
    <n v="56.7"/>
    <x v="29"/>
    <s v="27AAECI7859N1ZQSOFT/594/25-26"/>
    <n v="482090"/>
    <s v="Printing &amp; Stationery"/>
    <s v="Inputs"/>
    <n v="2672"/>
    <d v="2025-11-01T00:00:00"/>
    <d v="2025-11-01T00:00:00"/>
    <s v="Yes"/>
    <x v="1"/>
    <m/>
    <x v="1"/>
  </r>
  <r>
    <x v="1"/>
    <s v="27AAECI7859N1ZQ"/>
    <s v="Maars Creative Concepts Private Limited"/>
    <s v="SOFT/581/25-26"/>
    <s v="18/10/2025"/>
    <n v="0.17985611510791366"/>
    <n v="247.8"/>
    <n v="210"/>
    <n v="0"/>
    <n v="18.899999999999999"/>
    <n v="18.899999999999999"/>
    <x v="30"/>
    <s v="27AAECI7859N1ZQSOFT/581/25-26"/>
    <n v="482090"/>
    <s v="Printing &amp; Stationery"/>
    <s v="Inputs"/>
    <n v="2671"/>
    <d v="2025-11-01T00:00:00"/>
    <d v="2025-11-01T00:00:00"/>
    <s v="Yes"/>
    <x v="1"/>
    <m/>
    <x v="1"/>
  </r>
  <r>
    <x v="1"/>
    <s v="27AAECI7859N1ZQ"/>
    <s v="Maars Creative Concepts Private Limited"/>
    <s v="SOFT/560/25-26"/>
    <s v="13/10/2025"/>
    <n v="0.17985611510791366"/>
    <n v="826"/>
    <n v="700"/>
    <n v="0"/>
    <n v="63"/>
    <n v="63"/>
    <x v="31"/>
    <s v="27AAECI7859N1ZQSOFT/560/25-26"/>
    <n v="482090"/>
    <s v="Printing &amp; Stationery"/>
    <s v="Inputs"/>
    <n v="2670"/>
    <d v="2025-11-01T00:00:00"/>
    <d v="2025-11-01T00:00:00"/>
    <s v="Yes"/>
    <x v="1"/>
    <m/>
    <x v="1"/>
  </r>
  <r>
    <x v="1"/>
    <s v="27AAECI7859N1ZQ"/>
    <s v="Maars Creative Concepts Private Limited"/>
    <s v="SOFT/540/25-26"/>
    <s v="06/10/2025"/>
    <n v="0.17985611510791366"/>
    <n v="123.9"/>
    <n v="105"/>
    <n v="0"/>
    <n v="9.4499999999999993"/>
    <n v="9.4499999999999993"/>
    <x v="32"/>
    <s v="27AAECI7859N1ZQSOFT/540/25-26"/>
    <n v="482090"/>
    <s v="Printing &amp; Stationery"/>
    <s v="Inputs"/>
    <n v="2669"/>
    <d v="2025-11-01T00:00:00"/>
    <d v="2025-11-01T00:00:00"/>
    <s v="Yes"/>
    <x v="1"/>
    <m/>
    <x v="1"/>
  </r>
  <r>
    <x v="1"/>
    <s v="27AAJCV6293Q1Z8"/>
    <s v="V RENTRADE SOLUTIONS PRIVATE LIMITED"/>
    <s v="VRSPL/25-26/0730"/>
    <s v="30/10/2025"/>
    <n v="0.17985611510791366"/>
    <n v="115988.1"/>
    <n v="98295"/>
    <n v="0"/>
    <n v="8846.5499999999993"/>
    <n v="8846.5499999999993"/>
    <x v="35"/>
    <s v="27AAJCV6293Q1Z8VRSPL/25-26/0730"/>
    <n v="997315"/>
    <s v="Rent - Equipment"/>
    <s v="Input Service"/>
    <n v="2667"/>
    <d v="2025-11-01T00:00:00"/>
    <d v="2025-11-01T00:00:00"/>
    <s v="Yes"/>
    <x v="1"/>
    <m/>
    <x v="1"/>
  </r>
  <r>
    <x v="1"/>
    <s v="36AAJCA3639B1ZX"/>
    <s v="M/S ARGUS EMBEDDED SYSTEMS PRIVATE LIMITED"/>
    <s v="AE-INV-2526-0900"/>
    <s v="31/10/2025"/>
    <n v="0.17985611510791366"/>
    <n v="75331.199999999997"/>
    <n v="63840"/>
    <n v="11491.2"/>
    <n v="0"/>
    <n v="0"/>
    <x v="57"/>
    <s v="36AAJCA3639B1ZXAE-INV-2526-0900"/>
    <n v="85177910"/>
    <s v="Hardware/Software Expenses"/>
    <s v="Inputs"/>
    <n v="2652"/>
    <d v="2025-11-01T00:00:00"/>
    <d v="2025-11-01T00:00:00"/>
    <s v="Yes"/>
    <x v="1"/>
    <m/>
    <x v="1"/>
  </r>
  <r>
    <x v="1"/>
    <s v="36AAJCA3639B1ZX"/>
    <s v="M/S ARGUS EMBEDDED SYSTEMS PRIVATE LIMITED"/>
    <s v="AE-INV-2526-0899"/>
    <s v="31/10/2025"/>
    <n v="0.17985611510791366"/>
    <n v="275553.59999999998"/>
    <n v="233520"/>
    <n v="42033.599999999999"/>
    <n v="0"/>
    <n v="0"/>
    <x v="56"/>
    <s v="36AAJCA3639B1ZXAE-INV-2526-0899"/>
    <n v="85177910"/>
    <s v="Hardware/Software Expenses"/>
    <s v="Inputs"/>
    <n v="2651"/>
    <d v="2025-11-01T00:00:00"/>
    <d v="2025-11-01T00:00:00"/>
    <s v="Yes"/>
    <x v="1"/>
    <m/>
    <x v="1"/>
  </r>
  <r>
    <x v="1"/>
    <s v="27AALCM3536H1ZA"/>
    <s v="MACFOS LIMITED"/>
    <s v="INV2526/275602"/>
    <s v="28/10/2025"/>
    <n v="0.17985611510791366"/>
    <n v="1907.02"/>
    <n v="1616.1"/>
    <n v="0"/>
    <n v="145.46"/>
    <n v="145.46"/>
    <x v="39"/>
    <s v="27AALCM3536H1ZAINV2526/275602"/>
    <n v="84733010"/>
    <s v="Hardware/Software Expenses"/>
    <s v="Inputs"/>
    <n v="2632"/>
    <d v="2025-11-01T00:00:00"/>
    <d v="2025-11-01T00:00:00"/>
    <s v="Yes"/>
    <x v="1"/>
    <m/>
    <x v="1"/>
  </r>
  <r>
    <x v="1"/>
    <s v="27AHDPC0233H1ZZ"/>
    <s v="AKANKSHA AUTOMATION &amp; CONTROLS"/>
    <s v="25-26/OCT/80"/>
    <s v="17/10/2025"/>
    <n v="0.17985611510791366"/>
    <n v="448.4"/>
    <n v="380"/>
    <n v="0"/>
    <n v="34.200000000000003"/>
    <n v="34.200000000000003"/>
    <x v="38"/>
    <s v="27AHDPC0233H1ZZ25-26/OCT/80"/>
    <n v="8536"/>
    <s v="Hardware/Software Expenses"/>
    <s v="Inputs"/>
    <n v="2631"/>
    <d v="2025-11-01T00:00:00"/>
    <d v="2025-11-01T00:00:00"/>
    <s v="Yes"/>
    <x v="1"/>
    <m/>
    <x v="1"/>
  </r>
  <r>
    <x v="1"/>
    <s v="27AASCS3903K1ZV"/>
    <s v="SEMSYS PRIVATE LIMITED"/>
    <n v="2526354"/>
    <s v="01/10/2025"/>
    <n v="0.17985611510791366"/>
    <n v="4720"/>
    <n v="4000"/>
    <n v="0"/>
    <n v="360"/>
    <n v="360"/>
    <x v="9"/>
    <s v="27AASCS3903K1ZV2526354"/>
    <n v="998332"/>
    <s v="Professional Fees"/>
    <s v="Input Service"/>
    <n v="2600"/>
    <d v="2025-11-01T00:00:00"/>
    <d v="2025-11-01T00:00:00"/>
    <s v="Yes"/>
    <x v="1"/>
    <m/>
    <x v="1"/>
  </r>
  <r>
    <x v="1"/>
    <s v="27AASCS3903K1ZV"/>
    <s v="SEMSYS PRIVATE LIMITED"/>
    <n v="2526351"/>
    <s v="01/10/2025"/>
    <n v="0.17985611510791366"/>
    <n v="9440"/>
    <n v="8000"/>
    <n v="0"/>
    <n v="720"/>
    <n v="720"/>
    <x v="8"/>
    <s v="27AASCS3903K1ZV2526351"/>
    <n v="998332"/>
    <s v="Professional Fees"/>
    <s v="Input Service"/>
    <n v="2597"/>
    <d v="2025-11-01T00:00:00"/>
    <d v="2025-11-01T00:00:00"/>
    <s v="Yes"/>
    <x v="1"/>
    <m/>
    <x v="1"/>
  </r>
  <r>
    <x v="1"/>
    <s v="27AASCS3903K1ZV"/>
    <s v="SEMSYS PRIVATE LIMITED"/>
    <n v="2526350"/>
    <s v="01/10/2025"/>
    <n v="0.17985611510791366"/>
    <n v="11564"/>
    <n v="9800"/>
    <n v="0"/>
    <n v="882"/>
    <n v="882"/>
    <x v="7"/>
    <s v="27AASCS3903K1ZV2526350"/>
    <n v="998332"/>
    <s v="Professional Fees"/>
    <s v="Input Service"/>
    <n v="2596"/>
    <d v="2025-11-01T00:00:00"/>
    <d v="2025-11-01T00:00:00"/>
    <s v="Yes"/>
    <x v="1"/>
    <m/>
    <x v="1"/>
  </r>
  <r>
    <x v="1"/>
    <s v="27AAECI7859N1ZQ"/>
    <s v="Maars Creative Concepts Private Limited"/>
    <s v="SOFT/503/25-26"/>
    <s v="26/09/2025"/>
    <n v="0.17985611510791366"/>
    <n v="8850"/>
    <n v="7500"/>
    <n v="0"/>
    <n v="675"/>
    <n v="675"/>
    <x v="89"/>
    <s v="27AAECI7859N1ZQSOFT/503/25-26"/>
    <n v="482090"/>
    <s v="Printing &amp; Stationery"/>
    <s v="Inputs"/>
    <n v="832"/>
    <d v="2025-11-01T00:00:00"/>
    <d v="2025-11-01T00:00:00"/>
    <s v="Yes"/>
    <x v="1"/>
    <m/>
    <x v="1"/>
  </r>
  <r>
    <x v="1"/>
    <s v="27AAECI7859N1ZQ"/>
    <s v="Maars Creative Concepts Private Limited"/>
    <s v="SOFT/502/25-26"/>
    <s v="26/09/2025"/>
    <n v="0.17985611510791366"/>
    <n v="4012"/>
    <n v="3400"/>
    <n v="0"/>
    <n v="306"/>
    <n v="306"/>
    <x v="325"/>
    <s v="27AAECI7859N1ZQSOFT/502/25-26"/>
    <n v="482090"/>
    <s v="Printing &amp; Stationery"/>
    <s v="Inputs"/>
    <n v="831"/>
    <d v="2025-11-01T00:00:00"/>
    <d v="2025-11-01T00:00:00"/>
    <s v="Yes"/>
    <x v="1"/>
    <m/>
    <x v="1"/>
  </r>
  <r>
    <x v="1"/>
    <s v="27AAECI7859N1ZQ"/>
    <s v="Maars Creative Concepts Private Limited"/>
    <s v="SOFT/500/25-26"/>
    <s v="25/09/2025"/>
    <n v="0.17985611510791366"/>
    <n v="2345.84"/>
    <n v="1988"/>
    <n v="0"/>
    <n v="178.92"/>
    <n v="178.92"/>
    <x v="326"/>
    <s v="27AAECI7859N1ZQSOFT/500/25-26"/>
    <n v="482090"/>
    <s v="Printing &amp; Stationery"/>
    <s v="Inputs"/>
    <n v="830"/>
    <d v="2025-11-01T00:00:00"/>
    <d v="2025-11-01T00:00:00"/>
    <s v="Yes"/>
    <x v="1"/>
    <m/>
    <x v="1"/>
  </r>
  <r>
    <x v="1"/>
    <s v="27AAECI7859N1ZQ"/>
    <s v="Maars Creative Concepts Private Limited"/>
    <s v="SOFT/499/25-26"/>
    <s v="25/09/2025"/>
    <n v="0.17985611510791366"/>
    <n v="1746.4"/>
    <n v="1480"/>
    <n v="0"/>
    <n v="133.19999999999999"/>
    <n v="133.19999999999999"/>
    <x v="327"/>
    <s v="27AAECI7859N1ZQSOFT/499/25-26"/>
    <n v="482090"/>
    <s v="Printing &amp; Stationery"/>
    <s v="Inputs"/>
    <n v="829"/>
    <d v="2025-11-01T00:00:00"/>
    <d v="2025-11-01T00:00:00"/>
    <s v="Yes"/>
    <x v="1"/>
    <m/>
    <x v="1"/>
  </r>
  <r>
    <x v="1"/>
    <s v="27AAACE6958L1Z4"/>
    <s v="EMBEE SOFTWARE P LTD"/>
    <s v="MGSI2526/32075"/>
    <s v="30/09/2025"/>
    <n v="0.17985611510791366"/>
    <n v="256473"/>
    <n v="217350"/>
    <n v="0"/>
    <n v="19561.5"/>
    <n v="19561.5"/>
    <x v="328"/>
    <s v="27AAACE6958L1Z4MGSI2526/32075"/>
    <n v="997331"/>
    <s v="Membership &amp; Subscription"/>
    <s v="Input Service"/>
    <n v="824"/>
    <d v="2025-11-01T00:00:00"/>
    <d v="2025-11-01T00:00:00"/>
    <s v="Yes"/>
    <x v="1"/>
    <m/>
    <x v="1"/>
  </r>
  <r>
    <x v="1"/>
    <s v="27AAACE6958L1Z4"/>
    <s v="EMBEE SOFTWARE P LTD"/>
    <s v="MGSI2526/32074"/>
    <s v="30/09/2025"/>
    <n v="0.17985611510791366"/>
    <n v="909624.24"/>
    <n v="770868"/>
    <n v="0"/>
    <n v="69378.12"/>
    <n v="69378.12"/>
    <x v="329"/>
    <s v="27AAACE6958L1Z4MGSI2526/32074"/>
    <n v="997331"/>
    <s v="Membership &amp; Subscription"/>
    <s v="Input Service"/>
    <n v="823"/>
    <d v="2025-11-01T00:00:00"/>
    <d v="2025-11-01T00:00:00"/>
    <s v="Yes"/>
    <x v="1"/>
    <m/>
    <x v="1"/>
  </r>
  <r>
    <x v="1"/>
    <s v="27AALCM3536H1ZA"/>
    <s v="MACFOS LIMITED"/>
    <s v="INV2526/237514"/>
    <s v="30/09/2025"/>
    <n v="0.17985611510791366"/>
    <n v="1383.02"/>
    <n v="1172.04"/>
    <n v="0"/>
    <n v="105.49"/>
    <n v="105.49"/>
    <x v="330"/>
    <s v="27AALCM3536H1ZAINV2526/237514"/>
    <n v="8543900"/>
    <s v="Hardware/Software Expenses"/>
    <s v="Inputs"/>
    <n v="705"/>
    <d v="2025-11-01T00:00:00"/>
    <d v="2025-11-01T00:00:00"/>
    <s v="Yes"/>
    <x v="1"/>
    <m/>
    <x v="1"/>
  </r>
  <r>
    <x v="1"/>
    <s v="27AALCM3536H1ZA"/>
    <s v="MACFOS LIMITED"/>
    <s v="INV2526/218893"/>
    <s v="17/09/2025"/>
    <n v="0.17985611510791366"/>
    <n v="392.03000000000003"/>
    <n v="332.21"/>
    <n v="0"/>
    <n v="29.91"/>
    <n v="29.91"/>
    <x v="331"/>
    <s v="27AALCM3536H1ZAINV2526/218893"/>
    <n v="84733010"/>
    <s v="Hardware/Software Expenses"/>
    <s v="Inputs"/>
    <n v="704"/>
    <d v="2025-11-01T00:00:00"/>
    <d v="2025-11-01T00:00:00"/>
    <s v="Yes"/>
    <x v="1"/>
    <m/>
    <x v="1"/>
  </r>
  <r>
    <x v="1"/>
    <s v="27BMWPD2551E2ZZ"/>
    <s v="ROOTS OFFICE SOLUTIONS"/>
    <s v="S0005898"/>
    <s v="24/07/2025"/>
    <n v="0.17985611510791366"/>
    <n v="1486.8000000000002"/>
    <n v="1260"/>
    <n v="0"/>
    <n v="113.4"/>
    <n v="113.4"/>
    <x v="332"/>
    <s v="27BMWPD2551E2ZZS0005898"/>
    <n v="3926"/>
    <s v="Houskeeping Material Charges"/>
    <s v="Inputs"/>
    <n v="677"/>
    <d v="2025-11-01T00:00:00"/>
    <d v="2025-11-01T00:00:00"/>
    <s v="Yes"/>
    <x v="1"/>
    <m/>
    <x v="1"/>
  </r>
  <r>
    <x v="1"/>
    <s v="27AABCK3418J1ZK"/>
    <s v="KANJI FOREX PRIVATE LIMITED"/>
    <s v="SP/2526/2/1524"/>
    <s v="26/08/2025"/>
    <n v="0.17985611510791366"/>
    <n v="939.88000000000011"/>
    <n v="796.5"/>
    <n v="0"/>
    <n v="71.69"/>
    <n v="71.69"/>
    <x v="333"/>
    <s v="27AABCK3418J1ZKSP/2526/2/1524"/>
    <n v="997157"/>
    <s v="Foreign exchange services"/>
    <s v="Input Service"/>
    <n v="588"/>
    <d v="2025-11-01T00:00:00"/>
    <d v="2025-11-01T00:00:00"/>
    <s v="Yes"/>
    <x v="1"/>
    <m/>
    <x v="1"/>
  </r>
  <r>
    <x v="1"/>
    <s v="27AABCK3418J1ZK"/>
    <s v="KANJI FOREX PRIVATE LIMITED"/>
    <s v="PP/2526/2/557"/>
    <s v="26/09/2025"/>
    <n v="0.17985611510791366"/>
    <n v="1093.73"/>
    <n v="926.89"/>
    <n v="0"/>
    <n v="83.42"/>
    <n v="83.42"/>
    <x v="334"/>
    <s v="27AABCK3418J1ZKPP/2526/2/557"/>
    <n v="997157"/>
    <s v="Foreign exchange services"/>
    <s v="Input Service"/>
    <n v="715"/>
    <d v="2025-11-01T00:00:00"/>
    <d v="2025-11-01T00:00:00"/>
    <s v="Yes"/>
    <x v="1"/>
    <m/>
    <x v="1"/>
  </r>
  <r>
    <x v="1"/>
    <s v="03ACCPS7232A1Z5"/>
    <s v="ELECTRO SALES"/>
    <s v="ES-ECOM-179"/>
    <s v="06/10/2025"/>
    <n v="0.17985611510791366"/>
    <n v="1330"/>
    <n v="1127.1199999999999"/>
    <n v="202.88"/>
    <n v="0"/>
    <n v="0"/>
    <x v="14"/>
    <s v="03ACCPS7232A1Z5ES-ECOM-179"/>
    <n v="0"/>
    <n v="0"/>
    <m/>
    <n v="2605"/>
    <d v="2025-11-01T00:00:00"/>
    <d v="2025-11-01T00:00:00"/>
    <s v="Yes"/>
    <x v="1"/>
    <m/>
    <x v="1"/>
  </r>
  <r>
    <x v="1"/>
    <s v="27AABCK3418J1ZK"/>
    <s v="KANJI FOREX PRIVATE LIMITED"/>
    <s v="SP/2526/2/1312"/>
    <s v="08/08/2025"/>
    <n v="0.17985611510791366"/>
    <n v="1751.94"/>
    <n v="1484.7"/>
    <n v="0"/>
    <n v="133.62"/>
    <n v="133.62"/>
    <x v="335"/>
    <s v="27AABCK3418J1ZKSP/2526/2/1312"/>
    <n v="997157"/>
    <s v="Foreign exchange services"/>
    <s v="Input Service"/>
    <n v="587"/>
    <d v="2025-11-01T00:00:00"/>
    <d v="2025-11-01T00:00:00"/>
    <s v="Yes"/>
    <x v="1"/>
    <m/>
    <x v="1"/>
  </r>
  <r>
    <x v="1"/>
    <s v="27ASNPM5362Q1ZT"/>
    <s v="Mehra Amit &amp; Co"/>
    <s v="INV-2025-261"/>
    <s v="02/05/2025"/>
    <n v="0.17985611510791366"/>
    <n v="4720"/>
    <n v="4000"/>
    <n v="0"/>
    <n v="360"/>
    <n v="360"/>
    <x v="9"/>
    <s v="27ASNPM5362Q1ZTINV-2025-261"/>
    <n v="998311"/>
    <s v="Professional Fees"/>
    <s v="Input Service"/>
    <n v="255"/>
    <d v="2025-11-01T00:00:00"/>
    <d v="2025-11-01T00:00:00"/>
    <s v="Yes"/>
    <x v="1"/>
    <m/>
    <x v="1"/>
  </r>
  <r>
    <x v="1"/>
    <s v="27BMWPD2551E2ZZ"/>
    <s v="ROOTS OFFICE SOLUTIONS"/>
    <s v="S0005788"/>
    <s v="26/06/2025"/>
    <n v="0.16167412378821774"/>
    <n v="6231.2199999999993"/>
    <n v="5364"/>
    <n v="0"/>
    <n v="433.61"/>
    <n v="433.61"/>
    <x v="336"/>
    <s v="27BMWPD2551E2ZZS0005788"/>
    <n v="4015"/>
    <s v="Houskeeping Material Charges"/>
    <s v="Inputs"/>
    <n v="400"/>
    <d v="2025-11-01T00:00:00"/>
    <d v="2025-11-01T00:00:00"/>
    <s v="Yes"/>
    <x v="1"/>
    <m/>
    <x v="1"/>
  </r>
  <r>
    <x v="1"/>
    <s v="27BMWPD2551E2ZZ"/>
    <s v="ROOTS OFFICE SOLUTIONS"/>
    <s v="S0005789"/>
    <s v="26/06/2025"/>
    <n v="0.17113207547169809"/>
    <n v="18372.72"/>
    <n v="15688"/>
    <n v="0"/>
    <n v="1342.36"/>
    <n v="1342.36"/>
    <x v="337"/>
    <s v="27BMWPD2551E2ZZS0005789"/>
    <n v="4015"/>
    <s v="Houskeeping Material Charges"/>
    <s v="Inputs"/>
    <n v="401"/>
    <d v="2025-11-01T00:00:00"/>
    <d v="2025-11-01T00:00:00"/>
    <s v="Yes"/>
    <x v="1"/>
    <m/>
    <x v="1"/>
  </r>
  <r>
    <x v="1"/>
    <s v="27AAACM3692H1ZC"/>
    <s v="MODERN V. R. SECURITY FORCE INDIA PVT. LTD."/>
    <s v="SAPV04/0066/2526"/>
    <s v="06/05/2025"/>
    <n v="0.17985611510791366"/>
    <n v="39003.999999999993"/>
    <n v="33054.239999999998"/>
    <n v="0"/>
    <n v="2974.88"/>
    <n v="2974.88"/>
    <x v="111"/>
    <s v="27AAACM3692H1ZCSAPV04/0066/2526"/>
    <n v="998525"/>
    <s v="Security Charges"/>
    <s v="Input Service"/>
    <n v="220"/>
    <d v="2025-11-01T00:00:00"/>
    <d v="2025-11-01T00:00:00"/>
    <s v="Yes"/>
    <x v="1"/>
    <m/>
    <x v="1"/>
  </r>
  <r>
    <x v="1"/>
    <s v="27AAACM3692H1ZC"/>
    <s v="MODERN V. R. SECURITY FORCE INDIA PVT. LTD."/>
    <s v="SAPV04/0065/2526"/>
    <s v="06/05/2025"/>
    <n v="0.17985611510791366"/>
    <n v="71998.880000000005"/>
    <n v="61016"/>
    <n v="0"/>
    <n v="5491.44"/>
    <n v="5491.44"/>
    <x v="93"/>
    <s v="27AAACM3692H1ZCSAPV04/0065/2526"/>
    <n v="998525"/>
    <s v="Security Charges"/>
    <s v="Input Service"/>
    <n v="219"/>
    <d v="2025-11-01T00:00:00"/>
    <d v="2025-11-01T00:00:00"/>
    <s v="Yes"/>
    <x v="1"/>
    <m/>
    <x v="1"/>
  </r>
  <r>
    <x v="1"/>
    <s v="27AAFCR5508L1Z2"/>
    <s v="Riskpro India Ventures Private Limited"/>
    <s v="2025/SER/571"/>
    <s v="17/10/2025"/>
    <n v="0.17985611510791366"/>
    <n v="88500"/>
    <n v="75000"/>
    <n v="0"/>
    <n v="6750"/>
    <n v="6750"/>
    <x v="37"/>
    <s v="27AAFCR5508L1Z22025/SER/571"/>
    <n v="998311"/>
    <s v="Professional Fees"/>
    <s v="Input Service"/>
    <n v="2661"/>
    <d v="2025-11-01T00:00:00"/>
    <d v="2025-11-01T00:00:00"/>
    <s v="Yes"/>
    <x v="1"/>
    <m/>
    <x v="1"/>
  </r>
  <r>
    <x v="1"/>
    <s v="27AAATN2595F3ZE"/>
    <s v="NATIONAL ASSOCIATION OF SOFTWARE AND SERVICE COMPANIES"/>
    <s v="RPU/25/450128"/>
    <s v="22/05/2025"/>
    <n v="0.17985611510791366"/>
    <n v="100300"/>
    <n v="85000"/>
    <n v="0"/>
    <n v="7650"/>
    <n v="7650"/>
    <x v="338"/>
    <s v="27AAATN2595F3ZERPU/25/450128"/>
    <n v="999512"/>
    <s v="Membership &amp; Subscription"/>
    <s v="Input Service"/>
    <n v="214"/>
    <d v="2025-11-01T00:00:00"/>
    <d v="2025-11-01T00:00:00"/>
    <s v="Yes"/>
    <x v="1"/>
    <m/>
    <x v="1"/>
  </r>
  <r>
    <x v="1"/>
    <s v="ITC Reversal as per rule 42"/>
    <s v="ITC Reversal as per rule 42"/>
    <m/>
    <m/>
    <e v="#DIV/0!"/>
    <m/>
    <m/>
    <n v="-22720.506937758495"/>
    <n v="-64808.530384501566"/>
    <n v="-64808.530384501566"/>
    <x v="339"/>
    <s v="ITC Reversal as per rule 42"/>
    <n v="0"/>
    <s v="Rule 42 reversal"/>
    <s v="Input Service"/>
    <n v="0"/>
    <d v="2025-11-01T00:00:00"/>
    <d v="2025-11-01T00:00:00"/>
    <s v="No"/>
    <x v="2"/>
    <m/>
    <x v="2"/>
  </r>
  <r>
    <x v="1"/>
    <s v="27AALCS9822Q1ZC"/>
    <s v="PLUXEE INDIA PRIVATE LIMITED"/>
    <s v="2526CI0000236118"/>
    <s v="28/11/2025"/>
    <n v="0.17985611510791366"/>
    <n v="505.11999999999995"/>
    <n v="616"/>
    <n v="0"/>
    <n v="-55.44"/>
    <n v="-55.44"/>
    <x v="140"/>
    <s v="27AALCS9822Q1ZC2526CI0000236118"/>
    <n v="998599"/>
    <s v="Professional Fees"/>
    <s v="Input Service"/>
    <n v="2879"/>
    <d v="2025-11-01T00:00:00"/>
    <d v="2025-11-01T00:00:00"/>
    <s v="No"/>
    <x v="1"/>
    <m/>
    <x v="2"/>
  </r>
  <r>
    <x v="1"/>
    <s v="27ADQFS4442K1ZH"/>
    <s v="SIDDHANT ENTERPRISES"/>
    <s v="SE/2025-26/172"/>
    <s v="24/10/2025"/>
    <n v="0.17985611510791366"/>
    <n v="174424.22"/>
    <n v="212712.46"/>
    <n v="0"/>
    <n v="-19144.12"/>
    <n v="-19144.12"/>
    <x v="340"/>
    <s v="27ADQFS4442K1ZHSE/2025-26/172"/>
    <n v="81350"/>
    <s v="Staff Welfare"/>
    <s v="Inputs"/>
    <n v="2901"/>
    <d v="2025-11-01T00:00:00"/>
    <d v="2025-11-01T00:00:00"/>
    <s v="No"/>
    <x v="1"/>
    <m/>
    <x v="2"/>
  </r>
  <r>
    <x v="1"/>
    <s v="27AZJPG1481H1ZC"/>
    <s v="OM SAI SECURITY AND MANPOWER SERVICES / OM SAI TOURS AND TRAVELS"/>
    <n v="5904"/>
    <s v="31/10/2025"/>
    <n v="0.05"/>
    <n v="9291"/>
    <n v="9780"/>
    <n v="0"/>
    <n v="-244.5"/>
    <n v="-244.5"/>
    <x v="178"/>
    <s v="27AZJPG1481H1ZC5904"/>
    <n v="9964"/>
    <s v="Cab rent charges"/>
    <s v="Input Service"/>
    <n v="2660"/>
    <d v="2025-11-01T00:00:00"/>
    <d v="2025-11-01T00:00:00"/>
    <s v="No"/>
    <x v="1"/>
    <m/>
    <x v="2"/>
  </r>
  <r>
    <x v="1"/>
    <s v="27AZJPG1481H1ZC"/>
    <s v="OM SAI SECURITY AND MANPOWER SERVICES / OM SAI TOURS AND TRAVELS"/>
    <n v="5824"/>
    <s v="31/10/2025"/>
    <n v="0.05"/>
    <n v="4456.4400000000005"/>
    <n v="4691"/>
    <n v="0"/>
    <n v="-117.28"/>
    <n v="-117.28"/>
    <x v="179"/>
    <s v="27AZJPG1481H1ZC5824"/>
    <n v="9964"/>
    <s v="Cab rent charges"/>
    <s v="Input Service"/>
    <n v="2659"/>
    <d v="2025-11-01T00:00:00"/>
    <d v="2025-11-01T00:00:00"/>
    <s v="No"/>
    <x v="1"/>
    <m/>
    <x v="2"/>
  </r>
  <r>
    <x v="1"/>
    <s v="27DBRPP0459R1ZK"/>
    <s v="Shree Caterers"/>
    <s v="2025-26/476"/>
    <s v="31/10/2025"/>
    <n v="0.05"/>
    <n v="2280"/>
    <n v="2400"/>
    <n v="0"/>
    <n v="-60"/>
    <n v="-60"/>
    <x v="170"/>
    <s v="27DBRPP0459R1ZK2025-26/476"/>
    <n v="99633"/>
    <s v="Staff Welfare"/>
    <s v="Input Service"/>
    <n v="2626"/>
    <d v="2025-11-01T00:00:00"/>
    <d v="2025-11-01T00:00:00"/>
    <s v="No"/>
    <x v="1"/>
    <m/>
    <x v="2"/>
  </r>
  <r>
    <x v="1"/>
    <s v="27DBRPP0459R1ZK"/>
    <s v="Shree Caterers"/>
    <s v="2025-26/471"/>
    <s v="30/09/2025"/>
    <n v="0.05"/>
    <n v="4750"/>
    <n v="5000"/>
    <n v="0"/>
    <n v="-125"/>
    <n v="-125"/>
    <x v="341"/>
    <s v="27DBRPP0459R1ZK2025-26/471"/>
    <n v="99633"/>
    <s v="Staff Welfare"/>
    <s v="Input Service"/>
    <n v="770"/>
    <d v="2025-11-01T00:00:00"/>
    <d v="2025-11-01T00:00:00"/>
    <s v="No"/>
    <x v="1"/>
    <m/>
    <x v="2"/>
  </r>
  <r>
    <x v="1"/>
    <s v="27AZJPG1481H1ZC"/>
    <s v="OM SAI SECURITY AND MANPOWER SERVICES / OM SAI TOURS AND TRAVELS"/>
    <n v="5795"/>
    <s v="31/10/2025"/>
    <n v="0.05"/>
    <n v="4735.74"/>
    <n v="4985"/>
    <n v="0"/>
    <n v="-124.63"/>
    <n v="-124.63"/>
    <x v="182"/>
    <s v="27AZJPG1481H1ZC5795"/>
    <n v="9964"/>
    <s v="Cab rent charges"/>
    <s v="Input Service"/>
    <n v="2657"/>
    <d v="2025-11-01T00:00:00"/>
    <d v="2025-11-01T00:00:00"/>
    <s v="No"/>
    <x v="1"/>
    <m/>
    <x v="2"/>
  </r>
  <r>
    <x v="1"/>
    <s v="27AZJPG1481H1ZC"/>
    <s v="OM SAI SECURITY AND MANPOWER SERVICES / OM SAI TOURS AND TRAVELS"/>
    <n v="5763"/>
    <s v="31/10/2025"/>
    <n v="0.05"/>
    <n v="9915.14"/>
    <n v="10437"/>
    <n v="0"/>
    <n v="-260.93"/>
    <n v="-260.93"/>
    <x v="183"/>
    <s v="27AZJPG1481H1ZC5763"/>
    <n v="9964"/>
    <s v="Cab rent charges"/>
    <s v="Input Service"/>
    <n v="2656"/>
    <d v="2025-11-01T00:00:00"/>
    <d v="2025-11-01T00:00:00"/>
    <s v="No"/>
    <x v="1"/>
    <m/>
    <x v="2"/>
  </r>
  <r>
    <x v="1"/>
    <s v="27AAACS5269A1ZJ"/>
    <s v="SINGAPORE AIRLINES LTD."/>
    <s v="IN27/2511/07207"/>
    <s v="30/11/2025"/>
    <n v="0.17985611510791366"/>
    <n v="79682"/>
    <n v="97174"/>
    <n v="0"/>
    <n v="-8746"/>
    <n v="-8746"/>
    <x v="342"/>
    <s v="27AAACS5269A1ZJIN27/2511/07207"/>
    <n v="996425"/>
    <s v="Travel Expenses"/>
    <s v="Input Service"/>
    <n v="2740"/>
    <d v="2025-11-01T00:00:00"/>
    <d v="2025-11-01T00:00:00"/>
    <s v="Yes"/>
    <x v="1"/>
    <m/>
    <x v="3"/>
  </r>
  <r>
    <x v="1"/>
    <s v="27AAACE6958L1Z4"/>
    <s v="EMBEE SOFTWARE P LTD"/>
    <s v="MEGSI26/20644"/>
    <s v="27/11/2025"/>
    <n v="0.17985611510791366"/>
    <n v="204301.44"/>
    <n v="249148.1"/>
    <n v="0"/>
    <n v="-22423.33"/>
    <n v="-22423.33"/>
    <x v="343"/>
    <s v="27AAACE6958L1Z4MEGSI26/20644"/>
    <n v="997331"/>
    <s v="Membership &amp; Subscription"/>
    <s v="Input Service"/>
    <n v="2741"/>
    <d v="2025-11-01T00:00:00"/>
    <d v="2025-11-01T00:00:00"/>
    <s v="Yes"/>
    <x v="1"/>
    <m/>
    <x v="3"/>
  </r>
  <r>
    <x v="1"/>
    <s v="27AAACI1195H1ZM"/>
    <s v="ICICI BANK LIMITED"/>
    <n v="135251106028031"/>
    <s v="06/11/2025"/>
    <n v="0.17985611510791366"/>
    <n v="9249.5999999999985"/>
    <n v="11280"/>
    <n v="0"/>
    <n v="-1015.2"/>
    <n v="-1015.2"/>
    <x v="344"/>
    <s v="27AAACI1195H1ZM135251106028031"/>
    <n v="997157"/>
    <s v="Bank charges"/>
    <s v="Input Service"/>
    <n v="2742"/>
    <d v="2025-11-01T00:00:00"/>
    <d v="2025-11-01T00:00:00"/>
    <s v="Yes"/>
    <x v="1"/>
    <m/>
    <x v="3"/>
  </r>
  <r>
    <x v="1"/>
    <s v="27AAACI1195H1ZM"/>
    <s v="ICICI BANK LIMITED"/>
    <n v="135251107036271"/>
    <s v="07/11/2025"/>
    <n v="0.17985611510791366"/>
    <n v="12405.699999999999"/>
    <n v="15128.9"/>
    <n v="0"/>
    <n v="-1361.6"/>
    <n v="-1361.6"/>
    <x v="345"/>
    <s v="27AAACI1195H1ZM135251107036271"/>
    <n v="997157"/>
    <s v="Bank charges"/>
    <s v="Input Service"/>
    <n v="2743"/>
    <d v="2025-11-01T00:00:00"/>
    <d v="2025-11-01T00:00:00"/>
    <s v="Yes"/>
    <x v="1"/>
    <m/>
    <x v="3"/>
  </r>
  <r>
    <x v="1"/>
    <s v="27AAACI1195H1ZM"/>
    <s v="ICICI BANK LIMITED"/>
    <n v="135251107036359"/>
    <s v="07/11/2025"/>
    <n v="0.17985611510791366"/>
    <n v="11679.179999999998"/>
    <n v="14242.9"/>
    <n v="0"/>
    <n v="-1281.8599999999999"/>
    <n v="-1281.8599999999999"/>
    <x v="346"/>
    <s v="27AAACI1195H1ZM135251107036359"/>
    <n v="997157"/>
    <s v="Bank charges"/>
    <s v="Input Service"/>
    <n v="2744"/>
    <d v="2025-11-01T00:00:00"/>
    <d v="2025-11-01T00:00:00"/>
    <s v="Yes"/>
    <x v="1"/>
    <m/>
    <x v="3"/>
  </r>
  <r>
    <x v="1"/>
    <s v="27AAACI1195H1ZM"/>
    <s v="ICICI BANK LIMITED"/>
    <n v="135251113065659"/>
    <s v="13/11/2025"/>
    <n v="0.17985611510791366"/>
    <n v="8273.7999999999993"/>
    <n v="10090"/>
    <n v="0"/>
    <n v="-908.1"/>
    <n v="-908.1"/>
    <x v="347"/>
    <s v="27AAACI1195H1ZM135251113065659"/>
    <n v="997157"/>
    <s v="Bank charges"/>
    <s v="Input Service"/>
    <n v="2745"/>
    <d v="2025-11-01T00:00:00"/>
    <d v="2025-11-01T00:00:00"/>
    <s v="Yes"/>
    <x v="1"/>
    <m/>
    <x v="3"/>
  </r>
  <r>
    <x v="1"/>
    <s v="27AAACI1195H1ZM"/>
    <s v="ICICI BANK LIMITED"/>
    <n v="135251117085868"/>
    <s v="17/11/2025"/>
    <n v="0.17985611510791366"/>
    <n v="10945.28"/>
    <n v="13347.9"/>
    <n v="0"/>
    <n v="-1201.31"/>
    <n v="-1201.31"/>
    <x v="348"/>
    <s v="27AAACI1195H1ZM135251117085868"/>
    <n v="997157"/>
    <s v="Bank charges"/>
    <s v="Input Service"/>
    <n v="2746"/>
    <d v="2025-11-01T00:00:00"/>
    <d v="2025-11-01T00:00:00"/>
    <s v="Yes"/>
    <x v="1"/>
    <m/>
    <x v="3"/>
  </r>
  <r>
    <x v="1"/>
    <s v="27AAACI1195H1ZM"/>
    <s v="ICICI BANK LIMITED"/>
    <n v="135251117085896"/>
    <s v="17/11/2025"/>
    <n v="0.17985611510791366"/>
    <n v="12396.84"/>
    <n v="15118.1"/>
    <n v="0"/>
    <n v="-1360.63"/>
    <n v="-1360.63"/>
    <x v="349"/>
    <s v="27AAACI1195H1ZM135251117085896"/>
    <n v="997157"/>
    <s v="Bank charges"/>
    <s v="Input Service"/>
    <n v="2747"/>
    <d v="2025-11-01T00:00:00"/>
    <d v="2025-11-01T00:00:00"/>
    <s v="Yes"/>
    <x v="1"/>
    <m/>
    <x v="3"/>
  </r>
  <r>
    <x v="1"/>
    <s v="27AAACI1195H1ZM"/>
    <s v="ICICI BANK LIMITED"/>
    <n v="135251120106864"/>
    <s v="20/11/2025"/>
    <n v="0.17985611510791366"/>
    <n v="9503.5600000000013"/>
    <n v="11589.7"/>
    <n v="0"/>
    <n v="-1043.07"/>
    <n v="-1043.07"/>
    <x v="350"/>
    <s v="27AAACI1195H1ZM135251120106864"/>
    <n v="997157"/>
    <s v="Bank charges"/>
    <s v="Input Service"/>
    <n v="2748"/>
    <d v="2025-11-01T00:00:00"/>
    <d v="2025-11-01T00:00:00"/>
    <s v="Yes"/>
    <x v="1"/>
    <m/>
    <x v="3"/>
  </r>
  <r>
    <x v="1"/>
    <s v="27BMWPD2551E2ZZ"/>
    <s v="ROOTS OFFICE SOLUTIONS"/>
    <s v="S0006352"/>
    <s v="22/11/2025"/>
    <n v="0.17985611510791366"/>
    <n v="11823.96"/>
    <n v="14351.5"/>
    <n v="0"/>
    <n v="-1263.77"/>
    <n v="-1263.77"/>
    <x v="351"/>
    <s v="27BMWPD2551E2ZZS0006352"/>
    <n v="4015"/>
    <s v="Houskeeping Material Charges"/>
    <s v="Inputs"/>
    <n v="2918"/>
    <d v="2025-11-01T00:00:00"/>
    <d v="2025-11-01T00:00:00"/>
    <s v="Yes"/>
    <x v="1"/>
    <m/>
    <x v="3"/>
  </r>
  <r>
    <x v="1"/>
    <s v="27BMWPD2551E2ZZ"/>
    <s v="ROOTS OFFICE SOLUTIONS"/>
    <s v="S0006351"/>
    <s v="22/11/2025"/>
    <n v="0.16118534879440499"/>
    <n v="2278.6400000000003"/>
    <n v="2716.5"/>
    <n v="0"/>
    <n v="-218.93"/>
    <n v="-218.93"/>
    <x v="352"/>
    <s v="27BMWPD2551E2ZZS0006351"/>
    <n v="4015"/>
    <s v="Houskeeping Material Charges"/>
    <s v="Inputs"/>
    <n v="2917"/>
    <d v="2025-11-01T00:00:00"/>
    <d v="2025-11-01T00:00:00"/>
    <s v="Yes"/>
    <x v="1"/>
    <m/>
    <x v="3"/>
  </r>
  <r>
    <x v="1"/>
    <s v="27AANCA4062G1ZN"/>
    <s v="M/s ADITYA BIRLA HEALTH INSURANCE CO LIMITED"/>
    <s v="281250003790A002"/>
    <s v="27/11/2025"/>
    <n v="0.17985611510791366"/>
    <n v="193537.72999999998"/>
    <n v="236021.61"/>
    <n v="0"/>
    <n v="-21241.94"/>
    <n v="-21241.94"/>
    <x v="353"/>
    <s v="27AANCA4062G1ZN281250003790A002"/>
    <n v="997133"/>
    <s v="Insurance Services"/>
    <s v="Input Service"/>
    <n v="2916"/>
    <d v="2025-11-01T00:00:00"/>
    <d v="2025-11-01T00:00:00"/>
    <s v="Yes"/>
    <x v="1"/>
    <m/>
    <x v="3"/>
  </r>
  <r>
    <x v="1"/>
    <s v="27AANCA4062G1ZN"/>
    <s v="M/s ADITYA BIRLA HEALTH INSURANCE CO LIMITED"/>
    <n v="281250003790"/>
    <s v="03/11/2025"/>
    <n v="0.17985611510791366"/>
    <n v="1202512.5899999999"/>
    <n v="1466478.75"/>
    <n v="0"/>
    <n v="-131983.07999999999"/>
    <n v="-131983.07999999999"/>
    <x v="354"/>
    <s v="27AANCA4062G1ZN281250003790"/>
    <n v="997133"/>
    <s v="Insurance Services"/>
    <s v="Input Service"/>
    <n v="2915"/>
    <d v="2025-11-01T00:00:00"/>
    <d v="2025-11-01T00:00:00"/>
    <s v="Yes"/>
    <x v="1"/>
    <m/>
    <x v="3"/>
  </r>
  <r>
    <x v="1"/>
    <s v="27AAACU4322N1Z6"/>
    <s v="UPS EXPRESS PRIVATE LIMITED"/>
    <n v="427100366178"/>
    <s v="20/11/2025"/>
    <n v="0.17985611510791366"/>
    <n v="4052.6599999999994"/>
    <n v="4942.28"/>
    <n v="0"/>
    <n v="-444.81"/>
    <n v="-444.81"/>
    <x v="355"/>
    <s v="27AAACU4322N1Z6427100366178"/>
    <n v="996813"/>
    <s v="Courior Services"/>
    <s v="Input Service"/>
    <n v="2908"/>
    <d v="2025-11-01T00:00:00"/>
    <d v="2025-11-01T00:00:00"/>
    <s v="Yes"/>
    <x v="1"/>
    <m/>
    <x v="3"/>
  </r>
  <r>
    <x v="1"/>
    <s v="27AAACU4322N1Z6"/>
    <s v="UPS EXPRESS PRIVATE LIMITED"/>
    <n v="427100366161"/>
    <s v="20/11/2025"/>
    <n v="0.17985611510791366"/>
    <n v="646.16000000000008"/>
    <n v="788"/>
    <n v="0"/>
    <n v="-70.92"/>
    <n v="-70.92"/>
    <x v="153"/>
    <s v="27AAACU4322N1Z6427100366161"/>
    <n v="996813"/>
    <s v="Courior Services"/>
    <s v="Input Service"/>
    <n v="2907"/>
    <d v="2025-11-01T00:00:00"/>
    <d v="2025-11-01T00:00:00"/>
    <s v="Yes"/>
    <x v="1"/>
    <m/>
    <x v="3"/>
  </r>
  <r>
    <x v="1"/>
    <s v="27AAACU4322N1Z6"/>
    <s v="UPS EXPRESS PRIVATE LIMITED"/>
    <n v="427100364803"/>
    <s v="09/11/2025"/>
    <n v="0.17985611510791366"/>
    <n v="3892.52"/>
    <n v="4746.9799999999996"/>
    <n v="0"/>
    <n v="-427.23"/>
    <n v="-427.23"/>
    <x v="356"/>
    <s v="27AAACU4322N1Z6427100364803"/>
    <n v="996813"/>
    <s v="Courior Services"/>
    <s v="Input Service"/>
    <n v="2906"/>
    <d v="2025-11-01T00:00:00"/>
    <d v="2025-11-01T00:00:00"/>
    <s v="Yes"/>
    <x v="1"/>
    <m/>
    <x v="3"/>
  </r>
  <r>
    <x v="1"/>
    <s v="27AAACU4322N1Z6"/>
    <s v="UPS EXPRESS PRIVATE LIMITED"/>
    <n v="427100364681"/>
    <s v="08/11/2025"/>
    <n v="0.17985611510791366"/>
    <n v="646.16000000000008"/>
    <n v="788"/>
    <n v="0"/>
    <n v="-70.92"/>
    <n v="-70.92"/>
    <x v="153"/>
    <s v="27AAACU4322N1Z6427100364681"/>
    <n v="996813"/>
    <s v="Courior Services"/>
    <s v="Input Service"/>
    <n v="2905"/>
    <d v="2025-11-01T00:00:00"/>
    <d v="2025-11-01T00:00:00"/>
    <s v="Yes"/>
    <x v="1"/>
    <m/>
    <x v="3"/>
  </r>
  <r>
    <x v="1"/>
    <s v="27AAACB2100P1ZX"/>
    <s v="Vodafone Idea Limited"/>
    <s v="MHI1411528950395"/>
    <s v="09/11/2025"/>
    <n v="0.17985611510791366"/>
    <n v="286.17999999999995"/>
    <n v="349"/>
    <n v="0"/>
    <n v="-31.41"/>
    <n v="-31.41"/>
    <x v="160"/>
    <s v="27AAACB2100P1ZXMHI1411528950395"/>
    <n v="998413"/>
    <s v="Internet Connectivity charges"/>
    <s v="Input Service"/>
    <n v="2900"/>
    <d v="2025-11-01T00:00:00"/>
    <d v="2025-11-01T00:00:00"/>
    <s v="Yes"/>
    <x v="1"/>
    <m/>
    <x v="3"/>
  </r>
  <r>
    <x v="1"/>
    <s v="27AABCR0111M1ZN"/>
    <s v="ROYAL ORCHID HOTELS LIMITED"/>
    <s v="ROCP-2526-14506"/>
    <s v="21/11/2025"/>
    <n v="0.17985611510791366"/>
    <n v="1300.8000000000002"/>
    <n v="1586.38"/>
    <n v="0"/>
    <n v="-142.79"/>
    <n v="-142.79"/>
    <x v="357"/>
    <s v="27AABCR0111M1ZNROCP-2526-14506"/>
    <n v="996311"/>
    <s v="Hotel &amp; Lodging Expenses"/>
    <s v="Input Service"/>
    <n v="2898"/>
    <d v="2025-11-01T00:00:00"/>
    <d v="2025-11-01T00:00:00"/>
    <s v="Yes"/>
    <x v="1"/>
    <m/>
    <x v="3"/>
  </r>
  <r>
    <x v="1"/>
    <s v="27AAACI4998N1ZS"/>
    <s v="MUFG INTIME INDIA PRIVATE LIMITED"/>
    <s v="DGS11246930"/>
    <s v="17/11/2025"/>
    <n v="0.17985611510791366"/>
    <n v="4100"/>
    <n v="5000"/>
    <n v="0"/>
    <n v="-450"/>
    <n v="-450"/>
    <x v="358"/>
    <s v="27AAACI4998N1ZSDGS11246930"/>
    <n v="997119"/>
    <s v="Professional Fees"/>
    <s v="Input Service"/>
    <n v="2759"/>
    <d v="2025-11-01T00:00:00"/>
    <d v="2025-11-01T00:00:00"/>
    <s v="Yes"/>
    <x v="1"/>
    <m/>
    <x v="3"/>
  </r>
  <r>
    <x v="1"/>
    <s v="27AISPB8261G1Z0"/>
    <s v="BHUTADA ENTERPRISES"/>
    <s v="SH0038-0021940"/>
    <s v="27/11/2025"/>
    <n v="0.05"/>
    <n v="1858.1599999999999"/>
    <n v="1964.08"/>
    <n v="0"/>
    <n v="-52.96"/>
    <n v="-52.96"/>
    <x v="359"/>
    <s v="27AISPB8261G1Z0SH0038-0021940"/>
    <n v="29152100"/>
    <s v="ACETIC ACID"/>
    <s v="Inputs"/>
    <n v="2887"/>
    <d v="2025-11-01T00:00:00"/>
    <d v="2025-11-01T00:00:00"/>
    <s v="Yes"/>
    <x v="1"/>
    <m/>
    <x v="3"/>
  </r>
  <r>
    <x v="1"/>
    <s v="29AACCP2486Q1ZM"/>
    <s v="Paysquare Consultancy Limited"/>
    <s v="FY2526/KA/03027"/>
    <s v="07/11/2025"/>
    <n v="0.17985611510791366"/>
    <n v="21358.13"/>
    <n v="26046.5"/>
    <n v="-4688.37"/>
    <n v="0"/>
    <n v="0"/>
    <x v="360"/>
    <s v="29AACCP2486Q1ZMFY2526/KA/03027"/>
    <n v="998311"/>
    <s v="Professional Fees"/>
    <s v="Input Service"/>
    <n v="2886"/>
    <d v="2025-11-01T00:00:00"/>
    <d v="2025-11-01T00:00:00"/>
    <s v="Yes"/>
    <x v="1"/>
    <m/>
    <x v="3"/>
  </r>
  <r>
    <x v="1"/>
    <s v="27AALCM3536H1ZA"/>
    <s v="MACFOS LIMITED"/>
    <s v="INV2526/320974"/>
    <s v="28/11/2025"/>
    <n v="0.17985611510791366"/>
    <n v="682.3900000000001"/>
    <n v="832.21"/>
    <n v="0"/>
    <n v="-74.91"/>
    <n v="-74.91"/>
    <x v="361"/>
    <s v="27AALCM3536H1ZAINV2526/320974"/>
    <n v="854390"/>
    <s v="Hardware/Software Expenses"/>
    <s v="Inputs"/>
    <n v="2885"/>
    <d v="2025-11-01T00:00:00"/>
    <d v="2025-11-01T00:00:00"/>
    <s v="Yes"/>
    <x v="1"/>
    <m/>
    <x v="3"/>
  </r>
  <r>
    <x v="1"/>
    <s v="27AAWCS5258F1ZQ"/>
    <s v="SMARTWORKS COWORKING SPACES LIMITED"/>
    <s v="PUN06/SC25/00834"/>
    <s v="20/11/2025"/>
    <n v="0.17985611510791366"/>
    <n v="2365776.2599999998"/>
    <n v="2885093"/>
    <n v="0"/>
    <n v="-259658.37"/>
    <n v="-259658.37"/>
    <x v="157"/>
    <s v="27AAWCS5258F1ZQPUN06/SC25/00834"/>
    <n v="997212"/>
    <s v="Rent-Office"/>
    <s v="Input Service"/>
    <n v="2878"/>
    <d v="2025-11-01T00:00:00"/>
    <d v="2025-11-01T00:00:00"/>
    <s v="Yes"/>
    <x v="1"/>
    <m/>
    <x v="3"/>
  </r>
  <r>
    <x v="1"/>
    <s v="27AADCR3218H1ZI"/>
    <s v="ROSE PREMISES PRIVATE LIMITED"/>
    <s v="FM0908BIL0011389"/>
    <s v="26/11/2025"/>
    <n v="0.05"/>
    <n v="10925"/>
    <n v="11500"/>
    <n v="0"/>
    <n v="-287.5"/>
    <n v="-287.5"/>
    <x v="362"/>
    <s v="27AADCR3218H1ZIFM0908BIL0011389"/>
    <n v="996311"/>
    <s v="Hotel &amp; Lodging Expenses"/>
    <s v="Input Service"/>
    <n v="2870"/>
    <d v="2025-11-01T00:00:00"/>
    <d v="2025-11-01T00:00:00"/>
    <s v="Yes"/>
    <x v="1"/>
    <m/>
    <x v="3"/>
  </r>
  <r>
    <x v="1"/>
    <s v="27AADCR3218H1ZI"/>
    <s v="ROSE PREMISES PRIVATE LIMITED"/>
    <s v="FM0908BIL0011388"/>
    <s v="26/11/2025"/>
    <n v="0.17985611510791366"/>
    <n v="93.47999999999999"/>
    <n v="114"/>
    <n v="0"/>
    <n v="-10.26"/>
    <n v="-10.26"/>
    <x v="363"/>
    <s v="27AADCR3218H1ZIFM0908BIL0011388"/>
    <n v="996311"/>
    <s v="Hotel &amp; Lodging Expenses"/>
    <s v="Input Service"/>
    <n v="2869"/>
    <d v="2025-11-01T00:00:00"/>
    <d v="2025-11-01T00:00:00"/>
    <s v="Yes"/>
    <x v="1"/>
    <m/>
    <x v="3"/>
  </r>
  <r>
    <x v="1"/>
    <s v="36AAJCA3639B1ZX"/>
    <s v="M/S ARGUS EMBEDDED SYSTEMS PRIVATE LIMITED"/>
    <s v="AE-INV-2526-1021"/>
    <s v="29/11/2025"/>
    <n v="0.17985611510791366"/>
    <n v="170822.39999999999"/>
    <n v="208320"/>
    <n v="-37497.599999999999"/>
    <n v="0"/>
    <n v="0"/>
    <x v="364"/>
    <s v="36AAJCA3639B1ZXAE-INV-2526-1021"/>
    <n v="998112"/>
    <s v="Professional Fees"/>
    <s v="Input Service"/>
    <n v="2867"/>
    <d v="2025-11-01T00:00:00"/>
    <d v="2025-11-01T00:00:00"/>
    <s v="Yes"/>
    <x v="1"/>
    <m/>
    <x v="3"/>
  </r>
  <r>
    <x v="1"/>
    <s v="27AAKFR1575R1ZC"/>
    <s v="RAJPAL AIRCONDITIONERS AND REFRIGERATION"/>
    <s v="RAR/292/25-26"/>
    <s v="13/11/2025"/>
    <n v="0.17985611510791366"/>
    <n v="10004"/>
    <n v="12200"/>
    <n v="0"/>
    <n v="-1098"/>
    <n v="-1098"/>
    <x v="365"/>
    <s v="27AAKFR1575R1ZCRAR/292/25-26"/>
    <n v="854690"/>
    <s v="Hardware/Software Expenses"/>
    <s v="Inputs"/>
    <n v="2866"/>
    <d v="2025-11-01T00:00:00"/>
    <d v="2025-11-01T00:00:00"/>
    <s v="Yes"/>
    <x v="1"/>
    <m/>
    <x v="3"/>
  </r>
  <r>
    <x v="1"/>
    <s v="27AAKFR1575R1ZC"/>
    <s v="RAJPAL AIRCONDITIONERS AND REFRIGERATION"/>
    <s v="RAR/290/25-26"/>
    <s v="13/11/2025"/>
    <n v="0.17985611510791366"/>
    <n v="12300"/>
    <n v="15000"/>
    <n v="0"/>
    <n v="-1350"/>
    <n v="-1350"/>
    <x v="366"/>
    <s v="27AAKFR1575R1ZCRAR/290/25-26"/>
    <n v="854690"/>
    <s v="Hardware/Software Expenses"/>
    <s v="Inputs"/>
    <n v="2865"/>
    <d v="2025-11-01T00:00:00"/>
    <d v="2025-11-01T00:00:00"/>
    <s v="Yes"/>
    <x v="1"/>
    <m/>
    <x v="3"/>
  </r>
  <r>
    <x v="1"/>
    <s v="27AASCS3903K1ZV"/>
    <s v="SEMSYS PRIVATE LIMITED"/>
    <n v="2526399"/>
    <s v="13/11/2025"/>
    <n v="0.17985611510791366"/>
    <n v="62156"/>
    <n v="75800"/>
    <n v="0"/>
    <n v="-6822"/>
    <n v="-6822"/>
    <x v="367"/>
    <s v="27AASCS3903K1ZV2526399"/>
    <n v="998332"/>
    <s v="Professional Fees IC"/>
    <s v="Input Service"/>
    <n v="2769"/>
    <d v="2025-11-01T00:00:00"/>
    <d v="2025-11-01T00:00:00"/>
    <s v="Yes"/>
    <x v="1"/>
    <m/>
    <x v="3"/>
  </r>
  <r>
    <x v="1"/>
    <s v="27AZJPG1481H1ZC"/>
    <s v="OM SAI SECURITY AND MANPOWER SERVICES / OM SAI TOURS AND TRAVELS"/>
    <n v="6112"/>
    <s v="30/11/2025"/>
    <n v="0.05"/>
    <n v="9568.4000000000015"/>
    <n v="10072"/>
    <n v="0"/>
    <n v="-251.8"/>
    <n v="-251.8"/>
    <x v="368"/>
    <s v="27AZJPG1481H1ZC6112"/>
    <n v="996813"/>
    <s v="Cab rent charges"/>
    <s v="Input Service"/>
    <n v="2862"/>
    <d v="2025-11-01T00:00:00"/>
    <d v="2025-11-01T00:00:00"/>
    <s v="Yes"/>
    <x v="1"/>
    <m/>
    <x v="3"/>
  </r>
  <r>
    <x v="1"/>
    <s v="27AZJPG1481H1ZC"/>
    <s v="OM SAI SECURITY AND MANPOWER SERVICES / OM SAI TOURS AND TRAVELS"/>
    <n v="6111"/>
    <s v="30/11/2025"/>
    <n v="0.05"/>
    <n v="6207.2999999999993"/>
    <n v="6534"/>
    <n v="0"/>
    <n v="-163.35"/>
    <n v="-163.35"/>
    <x v="369"/>
    <s v="27AZJPG1481H1ZC6111"/>
    <n v="996813"/>
    <s v="Cab rent charges"/>
    <s v="Input Service"/>
    <n v="2861"/>
    <d v="2025-11-01T00:00:00"/>
    <d v="2025-11-01T00:00:00"/>
    <s v="Yes"/>
    <x v="1"/>
    <m/>
    <x v="3"/>
  </r>
  <r>
    <x v="1"/>
    <s v="27AZJPG1481H1ZC"/>
    <s v="OM SAI SECURITY AND MANPOWER SERVICES / OM SAI TOURS AND TRAVELS"/>
    <n v="6110"/>
    <s v="30/11/2025"/>
    <n v="0.05"/>
    <n v="4297.7999999999993"/>
    <n v="4524"/>
    <n v="0"/>
    <n v="-113.1"/>
    <n v="-113.1"/>
    <x v="370"/>
    <s v="27AZJPG1481H1ZC6110"/>
    <n v="996813"/>
    <s v="Cab rent charges"/>
    <s v="Input Service"/>
    <n v="2860"/>
    <d v="2025-11-01T00:00:00"/>
    <d v="2025-11-01T00:00:00"/>
    <s v="Yes"/>
    <x v="1"/>
    <m/>
    <x v="3"/>
  </r>
  <r>
    <x v="1"/>
    <s v="27AAFFL6917J1ZZ"/>
    <s v="LEGALOGIC CONSULTING LLP"/>
    <s v="2526-LLP-1938"/>
    <s v="20/11/2025"/>
    <n v="0.17985611510791366"/>
    <n v="74210"/>
    <n v="90500"/>
    <n v="0"/>
    <n v="-8145"/>
    <n v="-8145"/>
    <x v="371"/>
    <s v="27AAFFL6917J1ZZ2526-LLP-1938"/>
    <n v="997212"/>
    <s v="Professional Fees"/>
    <s v="Input Service"/>
    <n v="2773"/>
    <d v="2025-11-01T00:00:00"/>
    <d v="2025-11-01T00:00:00"/>
    <s v="Yes"/>
    <x v="1"/>
    <m/>
    <x v="3"/>
  </r>
  <r>
    <x v="1"/>
    <s v="27AAACA4136A1ZD"/>
    <s v="AMON-RA TRAVELS PVT. LTD."/>
    <s v="IS/0000358"/>
    <s v="24/11/2025"/>
    <n v="0.17985611510791366"/>
    <n v="820"/>
    <n v="1000"/>
    <n v="0"/>
    <n v="-90"/>
    <n v="-90"/>
    <x v="372"/>
    <s v="27AAACA4136A1ZDIS/0000358"/>
    <n v="998559"/>
    <s v="Travel Expenses"/>
    <s v="Input Service"/>
    <n v="2774"/>
    <d v="2025-11-01T00:00:00"/>
    <d v="2025-11-01T00:00:00"/>
    <s v="Yes"/>
    <x v="1"/>
    <m/>
    <x v="3"/>
  </r>
  <r>
    <x v="1"/>
    <s v="27AZJPG1481H1ZC"/>
    <s v="OM SAI SECURITY AND MANPOWER SERVICES / OM SAI TOURS AND TRAVELS"/>
    <n v="6109"/>
    <s v="30/11/2025"/>
    <n v="0.05"/>
    <n v="4337.7000000000007"/>
    <n v="4566"/>
    <n v="0"/>
    <n v="-114.15"/>
    <n v="-114.15"/>
    <x v="373"/>
    <s v="27AZJPG1481H1ZC6109"/>
    <n v="996813"/>
    <s v="Cab rent charges"/>
    <s v="Input Service"/>
    <n v="2859"/>
    <d v="2025-11-01T00:00:00"/>
    <d v="2025-11-01T00:00:00"/>
    <s v="Yes"/>
    <x v="1"/>
    <m/>
    <x v="3"/>
  </r>
  <r>
    <x v="1"/>
    <s v="27AZJPG1481H1ZC"/>
    <s v="OM SAI SECURITY AND MANPOWER SERVICES / OM SAI TOURS AND TRAVELS"/>
    <n v="6108"/>
    <s v="30/11/2025"/>
    <n v="0.05"/>
    <n v="7455.6"/>
    <n v="7848"/>
    <n v="0"/>
    <n v="-196.2"/>
    <n v="-196.2"/>
    <x v="374"/>
    <s v="27AZJPG1481H1ZC6108"/>
    <n v="996813"/>
    <s v="Cab rent charges"/>
    <s v="Input Service"/>
    <n v="2858"/>
    <d v="2025-11-01T00:00:00"/>
    <d v="2025-11-01T00:00:00"/>
    <s v="Yes"/>
    <x v="1"/>
    <m/>
    <x v="3"/>
  </r>
  <r>
    <x v="1"/>
    <s v="27AABCD3611Q1ZI"/>
    <s v="DHL EXPRESS (INDIA) PRIVATE LIMITED"/>
    <s v="BOM778867"/>
    <s v="09/11/2025"/>
    <n v="0.17985611510791366"/>
    <n v="902"/>
    <n v="1100"/>
    <n v="0"/>
    <n v="-99"/>
    <n v="-99"/>
    <x v="165"/>
    <s v="27AABCD3611Q1ZIBOM778867"/>
    <n v="996812"/>
    <s v="Courior Services"/>
    <s v="Input Service"/>
    <n v="2777"/>
    <d v="2025-11-01T00:00:00"/>
    <d v="2025-11-01T00:00:00"/>
    <s v="Yes"/>
    <x v="1"/>
    <m/>
    <x v="3"/>
  </r>
  <r>
    <x v="1"/>
    <s v="27AABCD3611Q1ZI"/>
    <s v="DHL EXPRESS (INDIA) PRIVATE LIMITED"/>
    <s v="BOM794501"/>
    <s v="28/11/2025"/>
    <n v="0.17985611510791366"/>
    <n v="957.7600000000001"/>
    <n v="1168"/>
    <n v="0"/>
    <n v="-105.12"/>
    <n v="-105.12"/>
    <x v="375"/>
    <s v="27AABCD3611Q1ZIBOM794501"/>
    <n v="996812"/>
    <s v="Courior Services"/>
    <s v="Input Service"/>
    <n v="2778"/>
    <d v="2025-11-01T00:00:00"/>
    <d v="2025-11-01T00:00:00"/>
    <s v="Yes"/>
    <x v="1"/>
    <m/>
    <x v="3"/>
  </r>
  <r>
    <x v="1"/>
    <s v="27AZJPG1481H1ZC"/>
    <s v="OM SAI SECURITY AND MANPOWER SERVICES / OM SAI TOURS AND TRAVELS"/>
    <n v="6107"/>
    <s v="30/11/2025"/>
    <n v="0.05"/>
    <n v="4060.2999999999997"/>
    <n v="4274"/>
    <n v="0"/>
    <n v="-106.85"/>
    <n v="-106.85"/>
    <x v="376"/>
    <s v="27AZJPG1481H1ZC6107"/>
    <n v="996813"/>
    <s v="Cab rent charges"/>
    <s v="Input Service"/>
    <n v="2857"/>
    <d v="2025-11-01T00:00:00"/>
    <d v="2025-11-01T00:00:00"/>
    <s v="Yes"/>
    <x v="1"/>
    <m/>
    <x v="3"/>
  </r>
  <r>
    <x v="1"/>
    <s v="27AZJPG1481H1ZC"/>
    <s v="OM SAI SECURITY AND MANPOWER SERVICES / OM SAI TOURS AND TRAVELS"/>
    <n v="6067"/>
    <s v="30/11/2025"/>
    <n v="0.05"/>
    <n v="4496.34"/>
    <n v="4733"/>
    <n v="0"/>
    <n v="-118.33"/>
    <n v="-118.33"/>
    <x v="377"/>
    <s v="27AZJPG1481H1ZC6067"/>
    <n v="996813"/>
    <s v="Cab rent charges"/>
    <s v="Input Service"/>
    <n v="2856"/>
    <d v="2025-11-01T00:00:00"/>
    <d v="2025-11-01T00:00:00"/>
    <s v="Yes"/>
    <x v="1"/>
    <m/>
    <x v="3"/>
  </r>
  <r>
    <x v="1"/>
    <s v="27AZJPG1481H1ZC"/>
    <s v="OM SAI SECURITY AND MANPOWER SERVICES / OM SAI TOURS AND TRAVELS"/>
    <n v="5967"/>
    <s v="30/11/2025"/>
    <n v="0.05"/>
    <n v="4060.2999999999997"/>
    <n v="4274"/>
    <n v="0"/>
    <n v="-106.85"/>
    <n v="-106.85"/>
    <x v="376"/>
    <s v="27AZJPG1481H1ZC5967"/>
    <n v="996813"/>
    <s v="Cab rent charges"/>
    <s v="Input Service"/>
    <n v="2855"/>
    <d v="2025-11-01T00:00:00"/>
    <d v="2025-11-01T00:00:00"/>
    <s v="Yes"/>
    <x v="1"/>
    <m/>
    <x v="3"/>
  </r>
  <r>
    <x v="1"/>
    <s v="27AALCA7573J1Z4"/>
    <s v="All Nippon Airways Co. Ltd."/>
    <s v="272616BP11AAA163"/>
    <s v="30/11/2025"/>
    <n v="0.05"/>
    <n v="99712"/>
    <n v="104960"/>
    <n v="0"/>
    <n v="-2624"/>
    <n v="-2624"/>
    <x v="378"/>
    <s v="27AALCA7573J1Z4272616BP11AAA163"/>
    <n v="996425"/>
    <s v="Travel Expenses"/>
    <s v="Input Service"/>
    <n v="2782"/>
    <d v="2025-11-01T00:00:00"/>
    <d v="2025-11-01T00:00:00"/>
    <s v="Yes"/>
    <x v="1"/>
    <m/>
    <x v="3"/>
  </r>
  <r>
    <x v="1"/>
    <s v="27AZJPG1481H1ZC"/>
    <s v="OM SAI SECURITY AND MANPOWER SERVICES / OM SAI TOURS AND TRAVELS"/>
    <n v="5956"/>
    <s v="30/11/2025"/>
    <n v="0.05"/>
    <n v="10446.200000000001"/>
    <n v="10996"/>
    <n v="0"/>
    <n v="-274.89999999999998"/>
    <n v="-274.89999999999998"/>
    <x v="379"/>
    <s v="27AZJPG1481H1ZC5956"/>
    <n v="996813"/>
    <s v="Cab rent charges"/>
    <s v="Input Service"/>
    <n v="2854"/>
    <d v="2025-11-01T00:00:00"/>
    <d v="2025-11-01T00:00:00"/>
    <s v="Yes"/>
    <x v="1"/>
    <m/>
    <x v="3"/>
  </r>
  <r>
    <x v="1"/>
    <s v="27AAACI7904G1ZN"/>
    <s v="ICICI  LOMBARD GENERAL INSURANCE CO LTD"/>
    <n v="1011252648504"/>
    <s v="20/11/2025"/>
    <n v="0.17985611510791366"/>
    <n v="37.72"/>
    <n v="46"/>
    <n v="0"/>
    <n v="-4.1399999999999997"/>
    <n v="-4.1399999999999997"/>
    <x v="380"/>
    <s v="27AAACI7904G1ZN1011252648504"/>
    <n v="997133"/>
    <s v="Insurance Services"/>
    <s v="Input Service"/>
    <n v="2784"/>
    <d v="2025-11-01T00:00:00"/>
    <d v="2025-11-01T00:00:00"/>
    <s v="Yes"/>
    <x v="1"/>
    <m/>
    <x v="3"/>
  </r>
  <r>
    <x v="1"/>
    <s v="27AZJPG1481H1ZC"/>
    <s v="OM SAI SECURITY AND MANPOWER SERVICES / OM SAI TOURS AND TRAVELS"/>
    <n v="5954"/>
    <s v="30/11/2025"/>
    <n v="0.05"/>
    <n v="7473"/>
    <n v="7866"/>
    <n v="0"/>
    <n v="-196.5"/>
    <n v="-196.5"/>
    <x v="381"/>
    <s v="27AZJPG1481H1ZC5954"/>
    <n v="996813"/>
    <s v="Cab rent charges"/>
    <s v="Input Service"/>
    <n v="2853"/>
    <d v="2025-11-01T00:00:00"/>
    <d v="2025-11-01T00:00:00"/>
    <s v="Yes"/>
    <x v="1"/>
    <m/>
    <x v="3"/>
  </r>
  <r>
    <x v="1"/>
    <s v="07AAACJ0054A1ZD"/>
    <s v="JETWAYS TRAVELS PVT.LTD."/>
    <s v="IP503117"/>
    <s v="27/11/2025"/>
    <n v="0.17985611510791366"/>
    <n v="574"/>
    <n v="700"/>
    <n v="-126"/>
    <n v="0"/>
    <n v="0"/>
    <x v="168"/>
    <s v="07AAACJ0054A1ZDIP503117"/>
    <n v="998551"/>
    <s v="Travel Expenses"/>
    <s v="Input Service"/>
    <n v="2850"/>
    <d v="2025-11-01T00:00:00"/>
    <d v="2025-11-01T00:00:00"/>
    <s v="Yes"/>
    <x v="1"/>
    <m/>
    <x v="3"/>
  </r>
  <r>
    <x v="1"/>
    <s v="07AAACJ0054A1ZD"/>
    <s v="JETWAYS TRAVELS PVT.LTD."/>
    <s v="IP503083"/>
    <s v="25/11/2025"/>
    <n v="0.17985611510791366"/>
    <n v="574"/>
    <n v="700"/>
    <n v="-126"/>
    <n v="0"/>
    <n v="0"/>
    <x v="168"/>
    <s v="07AAACJ0054A1ZDIP503083"/>
    <n v="998551"/>
    <s v="Travel Expenses"/>
    <s v="Input Service"/>
    <n v="2849"/>
    <d v="2025-11-01T00:00:00"/>
    <d v="2025-11-01T00:00:00"/>
    <s v="Yes"/>
    <x v="1"/>
    <m/>
    <x v="3"/>
  </r>
  <r>
    <x v="1"/>
    <s v="27AAECI7859N1ZQ"/>
    <s v="Maars Creative Concepts Private Limited"/>
    <s v="SOFT/611/25-26"/>
    <s v="04/11/2025"/>
    <n v="0.17985611510791366"/>
    <n v="1271"/>
    <n v="1550"/>
    <n v="0"/>
    <n v="-139.5"/>
    <n v="-139.5"/>
    <x v="382"/>
    <s v="27AAECI7859N1ZQSOFT/611/25-26"/>
    <n v="482090"/>
    <s v="Printing &amp; Stationery"/>
    <s v="Inputs"/>
    <n v="2788"/>
    <d v="2025-11-01T00:00:00"/>
    <d v="2025-11-01T00:00:00"/>
    <s v="Yes"/>
    <x v="1"/>
    <m/>
    <x v="3"/>
  </r>
  <r>
    <x v="1"/>
    <s v="27AAECI7859N1ZQ"/>
    <s v="Maars Creative Concepts Private Limited"/>
    <s v="SOFT/613/25-26"/>
    <s v="04/11/2025"/>
    <n v="0.17985611510791366"/>
    <n v="143.5"/>
    <n v="175"/>
    <n v="0"/>
    <n v="-15.75"/>
    <n v="-15.75"/>
    <x v="383"/>
    <s v="27AAECI7859N1ZQSOFT/613/25-26"/>
    <n v="482090"/>
    <s v="Printing &amp; Stationery"/>
    <s v="Inputs"/>
    <n v="2789"/>
    <d v="2025-11-01T00:00:00"/>
    <d v="2025-11-01T00:00:00"/>
    <s v="Yes"/>
    <x v="1"/>
    <m/>
    <x v="3"/>
  </r>
  <r>
    <x v="1"/>
    <s v="27AAECI7859N1ZQ"/>
    <s v="Maars Creative Concepts Private Limited"/>
    <s v="SOFT/620/25-26"/>
    <s v="05/11/2025"/>
    <n v="0.17985611510791366"/>
    <n v="524.79999999999995"/>
    <n v="640"/>
    <n v="0"/>
    <n v="-57.6"/>
    <n v="-57.6"/>
    <x v="384"/>
    <s v="27AAECI7859N1ZQSOFT/620/25-26"/>
    <n v="482090"/>
    <s v="Printing &amp; Stationery"/>
    <s v="Inputs"/>
    <n v="2790"/>
    <d v="2025-11-01T00:00:00"/>
    <d v="2025-11-01T00:00:00"/>
    <s v="Yes"/>
    <x v="1"/>
    <m/>
    <x v="3"/>
  </r>
  <r>
    <x v="1"/>
    <s v="27AAECI7859N1ZQ"/>
    <s v="Maars Creative Concepts Private Limited"/>
    <s v="SOFT/625/25-26"/>
    <s v="07/11/2025"/>
    <n v="0.17985611510791366"/>
    <n v="14415.599999999999"/>
    <n v="17580"/>
    <n v="0"/>
    <n v="-1582.2"/>
    <n v="-1582.2"/>
    <x v="385"/>
    <s v="27AAECI7859N1ZQSOFT/625/25-26"/>
    <n v="482090"/>
    <s v="Printing &amp; Stationery"/>
    <s v="Inputs"/>
    <n v="2791"/>
    <d v="2025-11-01T00:00:00"/>
    <d v="2025-11-01T00:00:00"/>
    <s v="Yes"/>
    <x v="1"/>
    <m/>
    <x v="3"/>
  </r>
  <r>
    <x v="1"/>
    <s v="27AAECI7859N1ZQ"/>
    <s v="Maars Creative Concepts Private Limited"/>
    <s v="SOFT/633/25-26"/>
    <s v="10/11/2025"/>
    <n v="0.17985611510791366"/>
    <n v="348.5"/>
    <n v="425"/>
    <n v="0"/>
    <n v="-38.25"/>
    <n v="-38.25"/>
    <x v="386"/>
    <s v="27AAECI7859N1ZQSOFT/633/25-26"/>
    <n v="482090"/>
    <s v="Printing &amp; Stationery"/>
    <s v="Inputs"/>
    <n v="2792"/>
    <d v="2025-11-01T00:00:00"/>
    <d v="2025-11-01T00:00:00"/>
    <s v="Yes"/>
    <x v="1"/>
    <m/>
    <x v="3"/>
  </r>
  <r>
    <x v="1"/>
    <s v="27AAECI7859N1ZQ"/>
    <s v="Maars Creative Concepts Private Limited"/>
    <s v="SOFT/651/25-26"/>
    <s v="15/11/2025"/>
    <n v="0.17985611510791366"/>
    <n v="86.1"/>
    <n v="105"/>
    <n v="0"/>
    <n v="-9.4499999999999993"/>
    <n v="-9.4499999999999993"/>
    <x v="169"/>
    <s v="27AAECI7859N1ZQSOFT/651/25-26"/>
    <n v="482090"/>
    <s v="Printing &amp; Stationery"/>
    <s v="Inputs"/>
    <n v="2793"/>
    <d v="2025-11-01T00:00:00"/>
    <d v="2025-11-01T00:00:00"/>
    <s v="Yes"/>
    <x v="1"/>
    <m/>
    <x v="3"/>
  </r>
  <r>
    <x v="1"/>
    <s v="27AAECI7859N1ZQ"/>
    <s v="Maars Creative Concepts Private Limited"/>
    <s v="SOFT/659/25-26"/>
    <s v="17/11/2025"/>
    <n v="0.17985611510791366"/>
    <n v="1353"/>
    <n v="1650"/>
    <n v="0"/>
    <n v="-148.5"/>
    <n v="-148.5"/>
    <x v="387"/>
    <s v="27AAECI7859N1ZQSOFT/659/25-26"/>
    <n v="482090"/>
    <s v="Printing &amp; Stationery"/>
    <s v="Inputs"/>
    <n v="2794"/>
    <d v="2025-11-01T00:00:00"/>
    <d v="2025-11-01T00:00:00"/>
    <s v="Yes"/>
    <x v="1"/>
    <m/>
    <x v="3"/>
  </r>
  <r>
    <x v="1"/>
    <s v="27AAECI7859N1ZQ"/>
    <s v="Maars Creative Concepts Private Limited"/>
    <s v="SOFT/665/25-26"/>
    <s v="19/11/2025"/>
    <n v="0.17985611510791366"/>
    <n v="1189"/>
    <n v="1450"/>
    <n v="0"/>
    <n v="-130.5"/>
    <n v="-130.5"/>
    <x v="388"/>
    <s v="27AAECI7859N1ZQSOFT/665/25-26"/>
    <n v="482090"/>
    <s v="Printing &amp; Stationery"/>
    <s v="Inputs"/>
    <n v="2795"/>
    <d v="2025-11-01T00:00:00"/>
    <d v="2025-11-01T00:00:00"/>
    <s v="Yes"/>
    <x v="1"/>
    <m/>
    <x v="3"/>
  </r>
  <r>
    <x v="1"/>
    <s v="27AAECI7859N1ZQ"/>
    <s v="Maars Creative Concepts Private Limited"/>
    <s v="SOFT/678/25-26"/>
    <s v="26/11/2025"/>
    <n v="0.17985611510791366"/>
    <n v="151.69999999999999"/>
    <n v="185"/>
    <n v="0"/>
    <n v="-16.649999999999999"/>
    <n v="-16.649999999999999"/>
    <x v="389"/>
    <s v="27AAECI7859N1ZQSOFT/678/25-26"/>
    <n v="482090"/>
    <s v="Printing &amp; Stationery"/>
    <s v="Inputs"/>
    <n v="2796"/>
    <d v="2025-11-01T00:00:00"/>
    <d v="2025-11-01T00:00:00"/>
    <s v="Yes"/>
    <x v="1"/>
    <m/>
    <x v="3"/>
  </r>
  <r>
    <x v="1"/>
    <s v="06AADCH6128C1ZZ"/>
    <s v="Handy Online Solutions Private Limited"/>
    <s v="ONGRID061726407"/>
    <s v="27/11/2025"/>
    <n v="0.17985611510791366"/>
    <n v="11393.9"/>
    <n v="13895"/>
    <n v="-2501.1"/>
    <n v="0"/>
    <n v="0"/>
    <x v="390"/>
    <s v="06AADCH6128C1ZZONGRID061726407"/>
    <n v="853669"/>
    <s v="Professional Fees"/>
    <s v="Inputs"/>
    <n v="2797"/>
    <d v="2025-11-01T00:00:00"/>
    <d v="2025-11-01T00:00:00"/>
    <s v="Yes"/>
    <x v="1"/>
    <m/>
    <x v="3"/>
  </r>
  <r>
    <x v="1"/>
    <s v="27AAJCV6293Q1Z8"/>
    <s v="V RENTRADE SOLUTIONS PRIVATE LIMITED"/>
    <s v="VRSPL/25-26/0854"/>
    <s v="28/11/2025"/>
    <n v="0.17985611510791366"/>
    <n v="80601.899999999994"/>
    <n v="98295"/>
    <n v="0"/>
    <n v="-8846.5499999999993"/>
    <n v="-8846.5499999999993"/>
    <x v="172"/>
    <s v="27AAJCV6293Q1Z8VRSPL/25-26/0854"/>
    <n v="997315"/>
    <s v="Rent - Equipment"/>
    <s v="Input Service"/>
    <n v="2798"/>
    <d v="2025-11-01T00:00:00"/>
    <d v="2025-11-01T00:00:00"/>
    <s v="Yes"/>
    <x v="1"/>
    <m/>
    <x v="3"/>
  </r>
  <r>
    <x v="1"/>
    <s v="07AAACJ0054A1ZD"/>
    <s v="JETWAYS TRAVELS PVT.LTD."/>
    <s v="IP503077"/>
    <s v="25/11/2025"/>
    <n v="0.17985611510791366"/>
    <n v="574"/>
    <n v="700"/>
    <n v="-126"/>
    <n v="0"/>
    <n v="0"/>
    <x v="168"/>
    <s v="07AAACJ0054A1ZDIP503077"/>
    <n v="998551"/>
    <s v="Travel Expenses"/>
    <s v="Input Service"/>
    <n v="2848"/>
    <d v="2025-11-01T00:00:00"/>
    <d v="2025-11-01T00:00:00"/>
    <s v="Yes"/>
    <x v="1"/>
    <m/>
    <x v="3"/>
  </r>
  <r>
    <x v="1"/>
    <s v="07AAACJ0054A1ZD"/>
    <s v="JETWAYS TRAVELS PVT.LTD."/>
    <s v="HP501387"/>
    <s v="29/11/2025"/>
    <n v="0.17985611510791366"/>
    <n v="9840"/>
    <n v="12000"/>
    <n v="-2160"/>
    <n v="0"/>
    <n v="0"/>
    <x v="391"/>
    <s v="07AAACJ0054A1ZDHP501387"/>
    <n v="998551"/>
    <s v="Travel Expenses"/>
    <s v="Input Service"/>
    <n v="2842"/>
    <d v="2025-11-01T00:00:00"/>
    <d v="2025-11-01T00:00:00"/>
    <s v="Yes"/>
    <x v="1"/>
    <m/>
    <x v="3"/>
  </r>
  <r>
    <x v="1"/>
    <s v="07AAACJ0054A1ZD"/>
    <s v="JETWAYS TRAVELS PVT.LTD."/>
    <s v="HP501366"/>
    <s v="29/11/2025"/>
    <n v="0.17985611510791366"/>
    <n v="8692"/>
    <n v="10600"/>
    <n v="-1908"/>
    <n v="0"/>
    <n v="0"/>
    <x v="392"/>
    <s v="07AAACJ0054A1ZDHP501366"/>
    <n v="998551"/>
    <s v="Travel Expenses"/>
    <s v="Input Service"/>
    <n v="2841"/>
    <d v="2025-11-01T00:00:00"/>
    <d v="2025-11-01T00:00:00"/>
    <s v="Yes"/>
    <x v="1"/>
    <m/>
    <x v="3"/>
  </r>
  <r>
    <x v="1"/>
    <s v="07AAACJ0054A1ZD"/>
    <s v="JETWAYS TRAVELS PVT.LTD."/>
    <s v="HP501365"/>
    <s v="29/11/2025"/>
    <n v="0.17985611510791366"/>
    <n v="7790"/>
    <n v="9500"/>
    <n v="-1710"/>
    <n v="0"/>
    <n v="0"/>
    <x v="393"/>
    <s v="07AAACJ0054A1ZDHP501365"/>
    <n v="998551"/>
    <s v="Travel Expenses"/>
    <s v="Input Service"/>
    <n v="2840"/>
    <d v="2025-11-01T00:00:00"/>
    <d v="2025-11-01T00:00:00"/>
    <s v="Yes"/>
    <x v="1"/>
    <m/>
    <x v="3"/>
  </r>
  <r>
    <x v="1"/>
    <s v="07AAACJ0054A1ZD"/>
    <s v="JETWAYS TRAVELS PVT.LTD."/>
    <s v="HP501339"/>
    <s v="27/11/2025"/>
    <n v="0.17985611510791366"/>
    <n v="12300"/>
    <n v="15000"/>
    <n v="-2700"/>
    <n v="0"/>
    <n v="0"/>
    <x v="366"/>
    <s v="07AAACJ0054A1ZDHP501339"/>
    <n v="998551"/>
    <s v="Travel Expenses"/>
    <s v="Input Service"/>
    <n v="2839"/>
    <d v="2025-11-01T00:00:00"/>
    <d v="2025-11-01T00:00:00"/>
    <s v="Yes"/>
    <x v="1"/>
    <m/>
    <x v="3"/>
  </r>
  <r>
    <x v="1"/>
    <s v="07AAACJ0054A1ZD"/>
    <s v="JETWAYS TRAVELS PVT.LTD."/>
    <s v="HP501330"/>
    <s v="24/11/2025"/>
    <n v="0.17985611510791366"/>
    <n v="12300"/>
    <n v="15000"/>
    <n v="-2700"/>
    <n v="0"/>
    <n v="0"/>
    <x v="366"/>
    <s v="07AAACJ0054A1ZDHP501330"/>
    <n v="998551"/>
    <s v="Travel Expenses"/>
    <s v="Input Service"/>
    <n v="2838"/>
    <d v="2025-11-01T00:00:00"/>
    <d v="2025-11-01T00:00:00"/>
    <s v="Yes"/>
    <x v="1"/>
    <m/>
    <x v="3"/>
  </r>
  <r>
    <x v="1"/>
    <s v="07AAACJ0054A1ZD"/>
    <s v="JETWAYS TRAVELS PVT.LTD."/>
    <s v="HP501292"/>
    <s v="20/11/2025"/>
    <n v="0.05"/>
    <n v="102600"/>
    <n v="108000"/>
    <n v="-5400"/>
    <n v="0"/>
    <n v="0"/>
    <x v="394"/>
    <s v="07AAACJ0054A1ZDHP501292"/>
    <n v="998551"/>
    <s v="Travel Expenses"/>
    <s v="Input Service"/>
    <n v="2837"/>
    <d v="2025-11-01T00:00:00"/>
    <d v="2025-11-01T00:00:00"/>
    <s v="Yes"/>
    <x v="1"/>
    <m/>
    <x v="3"/>
  </r>
  <r>
    <x v="1"/>
    <s v="07AAACJ0054A1ZD"/>
    <s v="JETWAYS TRAVELS PVT.LTD."/>
    <s v="DP531667"/>
    <s v="27/11/2025"/>
    <n v="0.17985611510791366"/>
    <n v="82"/>
    <n v="100"/>
    <n v="-18"/>
    <n v="0"/>
    <n v="0"/>
    <x v="148"/>
    <s v="07AAACJ0054A1ZDDP531667"/>
    <n v="998551"/>
    <s v="Travel Expenses"/>
    <s v="Input Service"/>
    <n v="2833"/>
    <d v="2025-11-01T00:00:00"/>
    <d v="2025-11-01T00:00:00"/>
    <s v="Yes"/>
    <x v="1"/>
    <m/>
    <x v="3"/>
  </r>
  <r>
    <x v="1"/>
    <s v="07AAACJ0054A1ZD"/>
    <s v="JETWAYS TRAVELS PVT.LTD."/>
    <s v="DP531501"/>
    <s v="26/11/2025"/>
    <n v="0.17985611510791366"/>
    <n v="82"/>
    <n v="100"/>
    <n v="-18"/>
    <n v="0"/>
    <n v="0"/>
    <x v="148"/>
    <s v="07AAACJ0054A1ZDDP531501"/>
    <n v="998551"/>
    <s v="Travel Expenses"/>
    <s v="Input Service"/>
    <n v="2832"/>
    <d v="2025-11-01T00:00:00"/>
    <d v="2025-11-01T00:00:00"/>
    <s v="Yes"/>
    <x v="1"/>
    <m/>
    <x v="3"/>
  </r>
  <r>
    <x v="1"/>
    <s v="07AAACJ0054A1ZD"/>
    <s v="JETWAYS TRAVELS PVT.LTD."/>
    <s v="DP531500"/>
    <s v="26/11/2025"/>
    <n v="0.17985611510791366"/>
    <n v="82"/>
    <n v="100"/>
    <n v="-18"/>
    <n v="0"/>
    <n v="0"/>
    <x v="148"/>
    <s v="07AAACJ0054A1ZDDP531500"/>
    <n v="998551"/>
    <s v="Travel Expenses"/>
    <s v="Input Service"/>
    <n v="2831"/>
    <d v="2025-11-01T00:00:00"/>
    <d v="2025-11-01T00:00:00"/>
    <s v="Yes"/>
    <x v="1"/>
    <m/>
    <x v="3"/>
  </r>
  <r>
    <x v="1"/>
    <s v="07AAACJ0054A1ZD"/>
    <s v="JETWAYS TRAVELS PVT.LTD."/>
    <s v="DP531499"/>
    <s v="26/11/2025"/>
    <n v="0.17985611510791366"/>
    <n v="82"/>
    <n v="100"/>
    <n v="-18"/>
    <n v="0"/>
    <n v="0"/>
    <x v="148"/>
    <s v="07AAACJ0054A1ZDDP531499"/>
    <n v="998551"/>
    <s v="Travel Expenses"/>
    <s v="Input Service"/>
    <n v="2830"/>
    <d v="2025-11-01T00:00:00"/>
    <d v="2025-11-01T00:00:00"/>
    <s v="Yes"/>
    <x v="1"/>
    <m/>
    <x v="3"/>
  </r>
  <r>
    <x v="1"/>
    <s v="07AAACJ0054A1ZD"/>
    <s v="JETWAYS TRAVELS PVT.LTD."/>
    <s v="DP531498"/>
    <s v="26/11/2025"/>
    <n v="0.17985611510791366"/>
    <n v="82"/>
    <n v="100"/>
    <n v="-18"/>
    <n v="0"/>
    <n v="0"/>
    <x v="148"/>
    <s v="07AAACJ0054A1ZDDP531498"/>
    <n v="998551"/>
    <s v="Travel Expenses"/>
    <s v="Input Service"/>
    <n v="2829"/>
    <d v="2025-11-01T00:00:00"/>
    <d v="2025-11-01T00:00:00"/>
    <s v="Yes"/>
    <x v="1"/>
    <m/>
    <x v="3"/>
  </r>
  <r>
    <x v="1"/>
    <s v="07AAACJ0054A1ZD"/>
    <s v="JETWAYS TRAVELS PVT.LTD."/>
    <s v="DP531497"/>
    <s v="26/11/2025"/>
    <n v="0.17985611510791366"/>
    <n v="82"/>
    <n v="100"/>
    <n v="-18"/>
    <n v="0"/>
    <n v="0"/>
    <x v="148"/>
    <s v="07AAACJ0054A1ZDDP531497"/>
    <n v="998551"/>
    <s v="Travel Expenses"/>
    <s v="Input Service"/>
    <n v="2828"/>
    <d v="2025-11-01T00:00:00"/>
    <d v="2025-11-01T00:00:00"/>
    <s v="Yes"/>
    <x v="1"/>
    <m/>
    <x v="3"/>
  </r>
  <r>
    <x v="1"/>
    <s v="07AAACJ0054A1ZD"/>
    <s v="JETWAYS TRAVELS PVT.LTD."/>
    <s v="DP531496"/>
    <s v="26/11/2025"/>
    <n v="0.17985611510791366"/>
    <n v="82"/>
    <n v="100"/>
    <n v="-18"/>
    <n v="0"/>
    <n v="0"/>
    <x v="148"/>
    <s v="07AAACJ0054A1ZDDP531496"/>
    <n v="998551"/>
    <s v="Travel Expenses"/>
    <s v="Input Service"/>
    <n v="2827"/>
    <d v="2025-11-01T00:00:00"/>
    <d v="2025-11-01T00:00:00"/>
    <s v="Yes"/>
    <x v="1"/>
    <m/>
    <x v="3"/>
  </r>
  <r>
    <x v="1"/>
    <s v="06AAACM5586C1ZL"/>
    <s v="Microsoft Corporation (India) Pvt Ltd"/>
    <s v="TIO26HR101461769"/>
    <s v="27/11/2025"/>
    <n v="0.17985611510791366"/>
    <n v="870.84"/>
    <n v="1062"/>
    <n v="-191.16"/>
    <n v="0"/>
    <n v="0"/>
    <x v="164"/>
    <s v="06AAACM5586C1ZLTIO26HR101461769"/>
    <n v="998313"/>
    <s v="Software Services"/>
    <s v="Input Service"/>
    <n v="2816"/>
    <d v="2025-11-01T00:00:00"/>
    <d v="2025-11-01T00:00:00"/>
    <s v="Yes"/>
    <x v="1"/>
    <m/>
    <x v="3"/>
  </r>
  <r>
    <x v="2"/>
    <s v="IMPS"/>
    <s v="Figma Inc"/>
    <s v="OKKWLP01-0008"/>
    <d v="2025-11-23T00:00:00"/>
    <n v="0.17985611510791366"/>
    <n v="5140"/>
    <n v="4356"/>
    <n v="784"/>
    <n v="0"/>
    <n v="0"/>
    <x v="395"/>
    <s v="OKKWLP01-0008"/>
    <n v="0"/>
    <s v="Membership &amp; Subscription"/>
    <s v="Input Service"/>
    <s v="IMPS"/>
    <d v="2025-12-01T00:00:00"/>
    <d v="2025-12-01T00:00:00"/>
    <s v="Yes"/>
    <x v="0"/>
    <m/>
    <x v="0"/>
  </r>
  <r>
    <x v="2"/>
    <s v="IMPS"/>
    <s v="Zoom Video Communications Inc."/>
    <s v="INV333804758"/>
    <d v="2025-12-14T00:00:00"/>
    <n v="0.17985611510791366"/>
    <n v="989"/>
    <n v="838"/>
    <n v="151"/>
    <n v="0"/>
    <n v="0"/>
    <x v="201"/>
    <s v="INV333804758"/>
    <n v="0"/>
    <s v="Membership &amp; Subscription"/>
    <s v="Input Service"/>
    <s v="IMPS"/>
    <d v="2025-12-01T00:00:00"/>
    <d v="2025-12-01T00:00:00"/>
    <s v="Yes"/>
    <x v="0"/>
    <m/>
    <x v="0"/>
  </r>
  <r>
    <x v="2"/>
    <s v="IMPS"/>
    <s v="GitHub, Inc."/>
    <s v="INV109446983"/>
    <d v="2025-11-28T00:00:00"/>
    <n v="0.17985611510791366"/>
    <n v="22145"/>
    <n v="18767"/>
    <n v="3378"/>
    <n v="0"/>
    <n v="0"/>
    <x v="396"/>
    <s v="INV109446983"/>
    <n v="0"/>
    <s v="Membership &amp; Subscription"/>
    <s v="Input Service"/>
    <s v="IMPS"/>
    <d v="2025-12-01T00:00:00"/>
    <d v="2025-12-01T00:00:00"/>
    <s v="Yes"/>
    <x v="0"/>
    <m/>
    <x v="0"/>
  </r>
  <r>
    <x v="2"/>
    <s v="IMPS"/>
    <s v="Figma Inc"/>
    <s v="OKKWLP01-0009"/>
    <d v="2025-12-23T00:00:00"/>
    <n v="0.17985611510791366"/>
    <n v="1594"/>
    <n v="1351"/>
    <n v="243"/>
    <n v="0"/>
    <n v="0"/>
    <x v="397"/>
    <s v="OKKWLP01-0009"/>
    <n v="0"/>
    <s v="Membership &amp; Subscription"/>
    <s v="Input Service"/>
    <s v="IMPS"/>
    <d v="2025-12-01T00:00:00"/>
    <d v="2025-12-01T00:00:00"/>
    <s v="Yes"/>
    <x v="0"/>
    <m/>
    <x v="0"/>
  </r>
  <r>
    <x v="2"/>
    <s v="IMPS"/>
    <s v="Zoom Video Communications Inc."/>
    <s v="INV333319445"/>
    <d v="2025-12-10T00:00:00"/>
    <n v="0.17985611510791366"/>
    <n v="18560"/>
    <n v="15729"/>
    <n v="2831"/>
    <n v="0"/>
    <n v="0"/>
    <x v="398"/>
    <s v="INV333319445"/>
    <n v="0"/>
    <s v="Membership &amp; Subscription"/>
    <s v="Input Service"/>
    <s v="IMPS"/>
    <d v="2025-12-01T00:00:00"/>
    <d v="2025-12-01T00:00:00"/>
    <s v="Yes"/>
    <x v="0"/>
    <m/>
    <x v="0"/>
  </r>
  <r>
    <x v="2"/>
    <s v="IMPS"/>
    <s v="GitHub, Inc."/>
    <s v="INV109485303"/>
    <d v="2025-11-28T00:00:00"/>
    <n v="0.17985611510791366"/>
    <n v="4862"/>
    <n v="4120"/>
    <n v="742"/>
    <n v="0"/>
    <n v="0"/>
    <x v="399"/>
    <s v="INV109485303"/>
    <n v="0"/>
    <s v="Membership &amp; Subscription"/>
    <s v="Input Service"/>
    <s v="IMPS"/>
    <d v="2025-12-01T00:00:00"/>
    <d v="2025-12-01T00:00:00"/>
    <s v="Yes"/>
    <x v="0"/>
    <m/>
    <x v="0"/>
  </r>
  <r>
    <x v="2"/>
    <s v="IMPS"/>
    <s v="GitHub, Inc."/>
    <s v="INV108376068"/>
    <d v="2025-11-19T00:00:00"/>
    <n v="0.17985611510791366"/>
    <n v="1759"/>
    <n v="1491"/>
    <n v="268"/>
    <n v="0"/>
    <n v="0"/>
    <x v="400"/>
    <s v="INV108376068"/>
    <n v="0"/>
    <s v="Membership &amp; Subscription"/>
    <s v="Input Service"/>
    <s v="IMPS"/>
    <d v="2025-12-01T00:00:00"/>
    <d v="2025-12-01T00:00:00"/>
    <s v="Yes"/>
    <x v="0"/>
    <m/>
    <x v="0"/>
  </r>
  <r>
    <x v="2"/>
    <s v="IMPS"/>
    <s v="GitHub, Inc."/>
    <s v="INV109961973"/>
    <d v="2025-12-01T00:00:00"/>
    <n v="0.17985611510791366"/>
    <n v="104430"/>
    <n v="88500"/>
    <n v="15930"/>
    <n v="0"/>
    <n v="0"/>
    <x v="401"/>
    <s v="INV109961973"/>
    <n v="0"/>
    <s v="Membership &amp; Subscription"/>
    <s v="Input Service"/>
    <s v="IMPS"/>
    <d v="2025-12-01T00:00:00"/>
    <d v="2025-12-01T00:00:00"/>
    <s v="Yes"/>
    <x v="0"/>
    <m/>
    <x v="0"/>
  </r>
  <r>
    <x v="2"/>
    <s v="IMPS"/>
    <s v="GitHub, Inc."/>
    <s v="INV113616634"/>
    <d v="2025-12-28T00:00:00"/>
    <n v="0.17985611510791366"/>
    <n v="22040"/>
    <n v="18678"/>
    <n v="3362"/>
    <n v="0"/>
    <n v="0"/>
    <x v="402"/>
    <s v="INV113616634"/>
    <n v="0"/>
    <s v="Membership &amp; Subscription"/>
    <s v="Input Service"/>
    <s v="IMPS"/>
    <d v="2025-12-01T00:00:00"/>
    <d v="2025-12-01T00:00:00"/>
    <s v="Yes"/>
    <x v="0"/>
    <m/>
    <x v="0"/>
  </r>
  <r>
    <x v="2"/>
    <s v="IMPS"/>
    <s v="GitHub, Inc."/>
    <s v="INV113303860"/>
    <d v="2025-12-25T00:00:00"/>
    <n v="0.17985611510791366"/>
    <n v="99"/>
    <n v="84"/>
    <n v="15"/>
    <n v="0"/>
    <n v="0"/>
    <x v="403"/>
    <s v="INV113303860"/>
    <n v="0"/>
    <s v="Membership &amp; Subscription"/>
    <s v="Input Service"/>
    <s v="IMPS"/>
    <d v="2025-12-01T00:00:00"/>
    <d v="2025-12-01T00:00:00"/>
    <s v="Yes"/>
    <x v="0"/>
    <m/>
    <x v="0"/>
  </r>
  <r>
    <x v="2"/>
    <s v="IMPS"/>
    <s v="GitHub, Inc."/>
    <s v="INV113613164"/>
    <d v="2025-12-28T00:00:00"/>
    <n v="0.17985611510791366"/>
    <n v="4836"/>
    <n v="4098"/>
    <n v="738"/>
    <n v="0"/>
    <n v="0"/>
    <x v="404"/>
    <s v="INV113613164"/>
    <n v="0"/>
    <s v="Membership &amp; Subscription"/>
    <s v="Input Service"/>
    <s v="IMPS"/>
    <d v="2025-12-01T00:00:00"/>
    <d v="2025-12-01T00:00:00"/>
    <s v="Yes"/>
    <x v="0"/>
    <m/>
    <x v="0"/>
  </r>
  <r>
    <x v="2"/>
    <s v="IMPS"/>
    <s v="The SSL Store"/>
    <s v="COR83134063M656507009"/>
    <d v="2025-12-29T00:00:00"/>
    <n v="0.17985611510791366"/>
    <n v="6813"/>
    <n v="5774"/>
    <n v="1039"/>
    <n v="0"/>
    <n v="0"/>
    <x v="405"/>
    <s v="COR83134063M656507009"/>
    <n v="0"/>
    <s v="Membership &amp; Subscription"/>
    <s v="Input Service"/>
    <s v="IMPS"/>
    <d v="2025-12-01T00:00:00"/>
    <d v="2025-12-01T00:00:00"/>
    <s v="Yes"/>
    <x v="0"/>
    <m/>
    <x v="0"/>
  </r>
  <r>
    <x v="2"/>
    <s v="27AALCM3536H1ZA"/>
    <s v="MACFOS LIMITED"/>
    <s v="INV2526/342569"/>
    <s v="13/12/2025"/>
    <n v="0.17985611510791366"/>
    <n v="742.04"/>
    <n v="628.79999999999995"/>
    <n v="0"/>
    <n v="56.62"/>
    <n v="56.62"/>
    <x v="406"/>
    <s v="27AALCM3536H1ZAINV2526/342569"/>
    <n v="854390"/>
    <s v="Hardware/Software Expenses"/>
    <s v="Inputs"/>
    <n v="3095"/>
    <d v="2025-12-01T00:00:00"/>
    <d v="2025-12-01T00:00:00"/>
    <s v="Yes"/>
    <x v="1"/>
    <m/>
    <x v="1"/>
  </r>
  <r>
    <x v="2"/>
    <s v="07AAACJ0054A1ZD"/>
    <s v="JETWAYS TRAVELS PVT.LTD."/>
    <s v="HP501539"/>
    <s v="31/12/2025"/>
    <n v="0.17985611510791366"/>
    <n v="12744"/>
    <n v="10800"/>
    <n v="1944"/>
    <n v="0"/>
    <n v="0"/>
    <x v="407"/>
    <s v="07AAACJ0054A1ZDHP501539"/>
    <n v="998551"/>
    <s v="Travel Expenses"/>
    <s v="Input Service"/>
    <n v="3090"/>
    <d v="2025-12-01T00:00:00"/>
    <d v="2025-12-01T00:00:00"/>
    <s v="Yes"/>
    <x v="1"/>
    <m/>
    <x v="1"/>
  </r>
  <r>
    <x v="2"/>
    <s v="27AAEFU8529J1ZN"/>
    <s v="UNIDEL TECHNOLOGIES LLP"/>
    <s v="UTLLP/25-26/063"/>
    <s v="22/10/2025"/>
    <n v="0.17985611510791366"/>
    <n v="2331107.7000000002"/>
    <n v="1975515"/>
    <n v="0"/>
    <n v="177796.35"/>
    <n v="177796.35"/>
    <x v="408"/>
    <s v="27AAEFU8529J1ZNUTLLP/25-26/063"/>
    <n v="998312"/>
    <s v="Professional Fees"/>
    <s v="Input Service"/>
    <n v="2924"/>
    <d v="2025-12-01T00:00:00"/>
    <d v="2025-12-01T00:00:00"/>
    <s v="Yes"/>
    <x v="1"/>
    <m/>
    <x v="1"/>
  </r>
  <r>
    <x v="2"/>
    <s v="07AAACJ0054A1ZD"/>
    <s v="JETWAYS TRAVELS PVT.LTD."/>
    <s v="HP501538"/>
    <s v="31/12/2025"/>
    <n v="0.17985611510791366"/>
    <n v="12744"/>
    <n v="10800"/>
    <n v="1944"/>
    <n v="0"/>
    <n v="0"/>
    <x v="407"/>
    <s v="07AAACJ0054A1ZDHP501538"/>
    <n v="998551"/>
    <s v="Travel Expenses"/>
    <s v="Input Service"/>
    <n v="3089"/>
    <d v="2025-12-01T00:00:00"/>
    <d v="2025-12-01T00:00:00"/>
    <s v="Yes"/>
    <x v="1"/>
    <m/>
    <x v="1"/>
  </r>
  <r>
    <x v="2"/>
    <s v="07AAACJ0054A1ZD"/>
    <s v="JETWAYS TRAVELS PVT.LTD."/>
    <s v="HP501537"/>
    <s v="31/12/2025"/>
    <n v="0.17985611510791366"/>
    <n v="8496"/>
    <n v="7200"/>
    <n v="1296"/>
    <n v="0"/>
    <n v="0"/>
    <x v="133"/>
    <s v="07AAACJ0054A1ZDHP501537"/>
    <n v="998551"/>
    <s v="Travel Expenses"/>
    <s v="Input Service"/>
    <n v="3088"/>
    <d v="2025-12-01T00:00:00"/>
    <d v="2025-12-01T00:00:00"/>
    <s v="Yes"/>
    <x v="1"/>
    <m/>
    <x v="1"/>
  </r>
  <r>
    <x v="2"/>
    <s v="07AAACJ0054A1ZD"/>
    <s v="JETWAYS TRAVELS PVT.LTD."/>
    <s v="DP534448"/>
    <s v="23/12/2025"/>
    <n v="0.17985611510791366"/>
    <n v="118"/>
    <n v="100"/>
    <n v="18"/>
    <n v="0"/>
    <n v="0"/>
    <x v="11"/>
    <s v="07AAACJ0054A1ZDDP534448"/>
    <n v="998551"/>
    <s v="Travel Expenses"/>
    <s v="Input Service"/>
    <n v="3087"/>
    <d v="2025-12-01T00:00:00"/>
    <d v="2025-12-01T00:00:00"/>
    <s v="Yes"/>
    <x v="1"/>
    <m/>
    <x v="1"/>
  </r>
  <r>
    <x v="2"/>
    <s v="07AAACJ0054A1ZD"/>
    <s v="JETWAYS TRAVELS PVT.LTD."/>
    <s v="DP534447"/>
    <s v="23/12/2025"/>
    <n v="0.17985611510791366"/>
    <n v="118"/>
    <n v="100"/>
    <n v="18"/>
    <n v="0"/>
    <n v="0"/>
    <x v="11"/>
    <s v="07AAACJ0054A1ZDDP534447"/>
    <n v="998551"/>
    <s v="Travel Expenses"/>
    <s v="Input Service"/>
    <n v="3086"/>
    <d v="2025-12-01T00:00:00"/>
    <d v="2025-12-01T00:00:00"/>
    <s v="Yes"/>
    <x v="1"/>
    <m/>
    <x v="1"/>
  </r>
  <r>
    <x v="2"/>
    <s v="07AAACJ0054A1ZD"/>
    <s v="JETWAYS TRAVELS PVT.LTD."/>
    <s v="DP534446"/>
    <s v="23/12/2025"/>
    <n v="0.17985611510791366"/>
    <n v="118"/>
    <n v="100"/>
    <n v="18"/>
    <n v="0"/>
    <n v="0"/>
    <x v="11"/>
    <s v="07AAACJ0054A1ZDDP534446"/>
    <n v="998551"/>
    <s v="Travel Expenses"/>
    <s v="Input Service"/>
    <n v="3085"/>
    <d v="2025-12-01T00:00:00"/>
    <d v="2025-12-01T00:00:00"/>
    <s v="Yes"/>
    <x v="1"/>
    <m/>
    <x v="1"/>
  </r>
  <r>
    <x v="2"/>
    <s v="07AAACJ0054A1ZD"/>
    <s v="JETWAYS TRAVELS PVT.LTD."/>
    <s v="DP534445"/>
    <s v="23/12/2025"/>
    <n v="0.17985611510791366"/>
    <n v="118"/>
    <n v="100"/>
    <n v="18"/>
    <n v="0"/>
    <n v="0"/>
    <x v="11"/>
    <s v="07AAACJ0054A1ZDDP534445"/>
    <n v="998551"/>
    <s v="Travel Expenses"/>
    <s v="Input Service"/>
    <n v="3084"/>
    <d v="2025-12-01T00:00:00"/>
    <d v="2025-12-01T00:00:00"/>
    <s v="Yes"/>
    <x v="1"/>
    <m/>
    <x v="1"/>
  </r>
  <r>
    <x v="2"/>
    <s v="07AAACJ0054A1ZD"/>
    <s v="JETWAYS TRAVELS PVT.LTD."/>
    <s v="DP534444"/>
    <s v="23/12/2025"/>
    <n v="0.17985611510791366"/>
    <n v="118"/>
    <n v="100"/>
    <n v="18"/>
    <n v="0"/>
    <n v="0"/>
    <x v="11"/>
    <s v="07AAACJ0054A1ZDDP534444"/>
    <n v="998551"/>
    <s v="Travel Expenses"/>
    <s v="Input Service"/>
    <n v="3083"/>
    <d v="2025-12-01T00:00:00"/>
    <d v="2025-12-01T00:00:00"/>
    <s v="Yes"/>
    <x v="1"/>
    <m/>
    <x v="1"/>
  </r>
  <r>
    <x v="2"/>
    <s v="07AAACJ0054A1ZD"/>
    <s v="JETWAYS TRAVELS PVT.LTD."/>
    <s v="DP534443"/>
    <s v="23/12/2025"/>
    <n v="0.17985611510791366"/>
    <n v="118"/>
    <n v="100"/>
    <n v="18"/>
    <n v="0"/>
    <n v="0"/>
    <x v="11"/>
    <s v="07AAACJ0054A1ZDDP534443"/>
    <n v="998551"/>
    <s v="Travel Expenses"/>
    <s v="Input Service"/>
    <n v="3082"/>
    <d v="2025-12-01T00:00:00"/>
    <d v="2025-12-01T00:00:00"/>
    <s v="Yes"/>
    <x v="1"/>
    <m/>
    <x v="1"/>
  </r>
  <r>
    <x v="2"/>
    <s v="27AISPB8261G1Z0"/>
    <s v="BHUTADA ENTERPRISES"/>
    <s v="SH0038-0024133"/>
    <s v="24/12/2025"/>
    <n v="0.05"/>
    <n v="2070"/>
    <n v="1964.08"/>
    <n v="0"/>
    <n v="52.96"/>
    <n v="52.96"/>
    <x v="226"/>
    <s v="27AISPB8261G1Z0SH0038-0024133"/>
    <n v="29152100"/>
    <s v="ACETIC ACID"/>
    <s v="Inputs"/>
    <n v="3079"/>
    <d v="2025-12-01T00:00:00"/>
    <d v="2025-12-01T00:00:00"/>
    <s v="Yes"/>
    <x v="1"/>
    <m/>
    <x v="1"/>
  </r>
  <r>
    <x v="2"/>
    <s v="27AAWCS5258F1ZQ"/>
    <s v="SMARTWORKS COWORKING SPACES LIMITED"/>
    <s v="PUN06/SC25/00979"/>
    <s v="20/12/2025"/>
    <n v="0.17985611510791366"/>
    <n v="3404409.74"/>
    <n v="2885093"/>
    <n v="0"/>
    <n v="259658.37"/>
    <n v="259658.37"/>
    <x v="20"/>
    <s v="27AAWCS5258F1ZQPUN06/SC25/00979"/>
    <n v="997212"/>
    <s v="Rent-Office"/>
    <s v="Input Service"/>
    <n v="3078"/>
    <d v="2025-12-01T00:00:00"/>
    <d v="2025-12-01T00:00:00"/>
    <s v="Yes"/>
    <x v="1"/>
    <m/>
    <x v="1"/>
  </r>
  <r>
    <x v="2"/>
    <s v="27AANCA4062G1ZN"/>
    <s v="M/s ADITYA BIRLA HEALTH INSURANCE CO LIMITED"/>
    <s v="281250003790A004"/>
    <s v="27/12/2025"/>
    <n v="0.17985611510791366"/>
    <n v="6116.5700000000006"/>
    <n v="5183.55"/>
    <n v="0"/>
    <n v="466.51"/>
    <n v="466.51"/>
    <x v="409"/>
    <s v="27AANCA4062G1ZN281250003790A004"/>
    <n v="997133"/>
    <s v="Insurance Services"/>
    <s v="Input Service"/>
    <n v="3065"/>
    <d v="2025-12-01T00:00:00"/>
    <d v="2025-12-01T00:00:00"/>
    <s v="Yes"/>
    <x v="1"/>
    <m/>
    <x v="1"/>
  </r>
  <r>
    <x v="2"/>
    <s v="27AANCA4062G1ZN"/>
    <s v="M/s ADITYA BIRLA HEALTH INSURANCE CO LIMITED"/>
    <s v="281250003790A003"/>
    <s v="04/12/2025"/>
    <n v="0.17985611510791366"/>
    <n v="34479.599999999999"/>
    <n v="29220"/>
    <n v="0"/>
    <n v="2629.8"/>
    <n v="2629.8"/>
    <x v="410"/>
    <s v="27AANCA4062G1ZN281250003790A003"/>
    <n v="997133"/>
    <s v="Insurance Services"/>
    <s v="Input Service"/>
    <n v="3064"/>
    <d v="2025-12-01T00:00:00"/>
    <d v="2025-12-01T00:00:00"/>
    <s v="Yes"/>
    <x v="1"/>
    <m/>
    <x v="1"/>
  </r>
  <r>
    <x v="2"/>
    <s v="27AANCA4062G1ZN"/>
    <s v="M/s ADITYA BIRLA HEALTH INSURANCE CO LIMITED"/>
    <n v="2522500002462"/>
    <s v="16/12/2025"/>
    <n v="0.17985611510791366"/>
    <n v="147963.21999999997"/>
    <n v="125392.56"/>
    <n v="0"/>
    <n v="11285.33"/>
    <n v="11285.33"/>
    <x v="411"/>
    <s v="27AANCA4062G1ZN2522500002462"/>
    <n v="997133"/>
    <s v="Insurance Services"/>
    <s v="Input Service"/>
    <n v="3063"/>
    <d v="2025-12-01T00:00:00"/>
    <d v="2025-12-01T00:00:00"/>
    <s v="Yes"/>
    <x v="1"/>
    <m/>
    <x v="1"/>
  </r>
  <r>
    <x v="2"/>
    <s v="27AAACU4322N1Z6"/>
    <s v="UPS EXPRESS PRIVATE LIMITED"/>
    <n v="427100367620"/>
    <s v="01/12/2025"/>
    <n v="0.17985611510791366"/>
    <n v="929.83999999999992"/>
    <n v="788"/>
    <n v="0"/>
    <n v="70.92"/>
    <n v="70.92"/>
    <x v="16"/>
    <s v="27AAACU4322N1Z6427100367620"/>
    <n v="996813"/>
    <s v="Courior Services"/>
    <s v="Input Service"/>
    <n v="2938"/>
    <d v="2025-12-01T00:00:00"/>
    <d v="2025-12-01T00:00:00"/>
    <s v="Yes"/>
    <x v="1"/>
    <m/>
    <x v="1"/>
  </r>
  <r>
    <x v="2"/>
    <s v="27AAECI7859N1ZQ"/>
    <s v="Maars Creative Concepts Private Limited"/>
    <s v="SOFT/731/25-26"/>
    <s v="16/12/2025"/>
    <n v="0.17985611510791366"/>
    <n v="218.3"/>
    <n v="185"/>
    <n v="0"/>
    <n v="16.649999999999999"/>
    <n v="16.649999999999999"/>
    <x v="255"/>
    <s v="27AAECI7859N1ZQSOFT/731/25-26"/>
    <n v="482090"/>
    <s v="Printing &amp; Stationery"/>
    <s v="Inputs"/>
    <n v="2939"/>
    <d v="2025-12-01T00:00:00"/>
    <d v="2025-12-01T00:00:00"/>
    <s v="Yes"/>
    <x v="1"/>
    <m/>
    <x v="1"/>
  </r>
  <r>
    <x v="2"/>
    <s v="27AAECI7859N1ZQ"/>
    <s v="Maars Creative Concepts Private Limited"/>
    <s v="SOFT/762/25-26"/>
    <s v="24/12/2025"/>
    <n v="0.17985611510791366"/>
    <n v="495.6"/>
    <n v="420"/>
    <n v="0"/>
    <n v="37.799999999999997"/>
    <n v="37.799999999999997"/>
    <x v="121"/>
    <s v="27AAECI7859N1ZQSOFT/762/25-26"/>
    <n v="482090"/>
    <s v="Printing &amp; Stationery"/>
    <s v="Inputs"/>
    <n v="2940"/>
    <d v="2025-12-01T00:00:00"/>
    <d v="2025-12-01T00:00:00"/>
    <s v="Yes"/>
    <x v="1"/>
    <m/>
    <x v="1"/>
  </r>
  <r>
    <x v="2"/>
    <s v="27AADCS9203M1Z1"/>
    <s v="SUJATA COMPUTERS PRIVATE LIMITED"/>
    <s v="SR2425-1702"/>
    <s v="23/12/2025"/>
    <n v="0.17985611510791366"/>
    <n v="697616"/>
    <n v="591200"/>
    <n v="0"/>
    <n v="53208"/>
    <n v="53208"/>
    <x v="412"/>
    <s v="27AADCS9203M1Z1SR2425-1702"/>
    <n v="997331"/>
    <s v="Inputs"/>
    <s v="Input Service"/>
    <n v="2941"/>
    <d v="2025-12-01T00:00:00"/>
    <d v="2025-12-01T00:00:00"/>
    <s v="Yes"/>
    <x v="1"/>
    <m/>
    <x v="1"/>
  </r>
  <r>
    <x v="2"/>
    <s v="27ACTFS8903M1Z6"/>
    <s v="SAAS INFOSOLUTIONS"/>
    <s v="SIS/2025-26/374"/>
    <s v="23/12/2025"/>
    <n v="0.17985611510791366"/>
    <n v="28084"/>
    <n v="23800"/>
    <n v="0"/>
    <n v="2142"/>
    <n v="2142"/>
    <x v="413"/>
    <s v="27ACTFS8903M1Z6SIS/2025-26/374"/>
    <n v="997331"/>
    <s v="Membership &amp; Subscription"/>
    <s v="Input Service"/>
    <n v="3059"/>
    <d v="2025-12-01T00:00:00"/>
    <d v="2025-12-01T00:00:00"/>
    <s v="Yes"/>
    <x v="1"/>
    <m/>
    <x v="1"/>
  </r>
  <r>
    <x v="2"/>
    <s v="27AAACB2100P1ZX"/>
    <s v="Vodafone Idea Limited"/>
    <s v="MHI1412531434343"/>
    <s v="09/12/2025"/>
    <n v="0.17985611510791366"/>
    <n v="411.82000000000005"/>
    <n v="349"/>
    <n v="0"/>
    <n v="31.41"/>
    <n v="31.41"/>
    <x v="23"/>
    <s v="27AAACB2100P1ZXMHI1412531434343"/>
    <n v="998413"/>
    <s v="Internet Connectivity charges"/>
    <s v="Input Service"/>
    <n v="3058"/>
    <d v="2025-12-01T00:00:00"/>
    <d v="2025-12-01T00:00:00"/>
    <s v="Yes"/>
    <x v="1"/>
    <m/>
    <x v="1"/>
  </r>
  <r>
    <x v="2"/>
    <s v="27ABJFS4372H1ZU"/>
    <s v="M/S SUMAKI ENTERPRISES"/>
    <s v="SE/25-26/19"/>
    <s v="23/12/2025"/>
    <n v="0.17985611510791366"/>
    <n v="295000"/>
    <n v="250000"/>
    <n v="0"/>
    <n v="22500"/>
    <n v="22500"/>
    <x v="24"/>
    <s v="27ABJFS4372H1ZUSE/25-26/19"/>
    <n v="998313"/>
    <s v="Professional Fees"/>
    <s v="Input Service"/>
    <n v="3056"/>
    <d v="2025-12-01T00:00:00"/>
    <d v="2025-12-01T00:00:00"/>
    <s v="Yes"/>
    <x v="1"/>
    <m/>
    <x v="1"/>
  </r>
  <r>
    <x v="2"/>
    <s v="27ABJFS4372H1ZU"/>
    <s v="M/S SUMAKI ENTERPRISES"/>
    <s v="SE/25-26/18"/>
    <s v="23/12/2025"/>
    <n v="0.17985611510791366"/>
    <n v="295000"/>
    <n v="250000"/>
    <n v="0"/>
    <n v="22500"/>
    <n v="22500"/>
    <x v="24"/>
    <s v="27ABJFS4372H1ZUSE/25-26/18"/>
    <n v="998313"/>
    <s v="Professional Fees"/>
    <s v="Input Service"/>
    <n v="3055"/>
    <d v="2025-12-01T00:00:00"/>
    <d v="2025-12-01T00:00:00"/>
    <s v="Yes"/>
    <x v="1"/>
    <m/>
    <x v="1"/>
  </r>
  <r>
    <x v="2"/>
    <s v="27ABJFS4372H1ZU"/>
    <s v="M/S SUMAKI ENTERPRISES"/>
    <s v="SE/25-26/17"/>
    <s v="24/11/2025"/>
    <n v="0.17985611510791366"/>
    <n v="295000"/>
    <n v="250000"/>
    <n v="0"/>
    <n v="22500"/>
    <n v="22500"/>
    <x v="24"/>
    <s v="27ABJFS4372H1ZUSE/25-26/17"/>
    <n v="998313"/>
    <s v="Professional Fees"/>
    <s v="Input Service"/>
    <n v="3054"/>
    <d v="2025-12-01T00:00:00"/>
    <d v="2025-12-01T00:00:00"/>
    <s v="Yes"/>
    <x v="1"/>
    <m/>
    <x v="1"/>
  </r>
  <r>
    <x v="2"/>
    <s v="27ABJFS4372H1ZU"/>
    <s v="M/S SUMAKI ENTERPRISES"/>
    <s v="SE/25-26/16"/>
    <s v="23/11/2025"/>
    <n v="0.17985611510791366"/>
    <n v="295000"/>
    <n v="250000"/>
    <n v="0"/>
    <n v="22500"/>
    <n v="22500"/>
    <x v="24"/>
    <s v="27ABJFS4372H1ZUSE/25-26/16"/>
    <n v="998313"/>
    <s v="Professional Fees"/>
    <s v="Input Service"/>
    <n v="3053"/>
    <d v="2025-12-01T00:00:00"/>
    <d v="2025-12-01T00:00:00"/>
    <s v="Yes"/>
    <x v="1"/>
    <m/>
    <x v="1"/>
  </r>
  <r>
    <x v="2"/>
    <s v="27ABJFS4372H1ZU"/>
    <s v="M/S SUMAKI ENTERPRISES"/>
    <s v="SE/25-26/15"/>
    <s v="10/11/2025"/>
    <n v="0.17985611510791366"/>
    <n v="2006000"/>
    <n v="1700000"/>
    <n v="0"/>
    <n v="153000"/>
    <n v="153000"/>
    <x v="414"/>
    <s v="27ABJFS4372H1ZUSE/25-26/15"/>
    <n v="998313"/>
    <s v="Professional Fees"/>
    <s v="Input Service"/>
    <n v="3052"/>
    <d v="2025-12-01T00:00:00"/>
    <d v="2025-12-01T00:00:00"/>
    <s v="Yes"/>
    <x v="1"/>
    <m/>
    <x v="1"/>
  </r>
  <r>
    <x v="2"/>
    <s v="36AEUPV4314A1ZE"/>
    <s v="Vegesna Akshaya Avyanga Industries"/>
    <s v="018/2025-2026"/>
    <s v="30/12/2025"/>
    <n v="0.17985611510791366"/>
    <n v="324500"/>
    <n v="275000"/>
    <n v="49500"/>
    <n v="0"/>
    <n v="0"/>
    <x v="415"/>
    <s v="36AEUPV4314A1ZE018/2025-2026"/>
    <n v="998313"/>
    <s v="Professional Fees"/>
    <s v="Input Service"/>
    <n v="2949"/>
    <d v="2025-12-01T00:00:00"/>
    <d v="2025-12-01T00:00:00"/>
    <s v="Yes"/>
    <x v="1"/>
    <m/>
    <x v="1"/>
  </r>
  <r>
    <x v="2"/>
    <s v="27AABCD3611Q1ZI"/>
    <s v="DHL EXPRESS (INDIA) PRIVATE LIMITED"/>
    <s v="BOM800243"/>
    <s v="06/12/2025"/>
    <n v="0.17985611510791366"/>
    <n v="6842.6999999999989"/>
    <n v="5798.9"/>
    <n v="0"/>
    <n v="521.9"/>
    <n v="521.9"/>
    <x v="416"/>
    <s v="27AABCD3611Q1ZIBOM800243"/>
    <n v="996812"/>
    <s v="Courior Services"/>
    <s v="Input Service"/>
    <n v="2950"/>
    <d v="2025-12-01T00:00:00"/>
    <d v="2025-12-01T00:00:00"/>
    <s v="Yes"/>
    <x v="1"/>
    <m/>
    <x v="1"/>
  </r>
  <r>
    <x v="2"/>
    <s v="27ABJFS4372H1ZU"/>
    <s v="M/S SUMAKI ENTERPRISES"/>
    <s v="SE/25-26/14"/>
    <s v="23/10/2025"/>
    <n v="0.17985611510791366"/>
    <n v="295000"/>
    <n v="250000"/>
    <n v="0"/>
    <n v="22500"/>
    <n v="22500"/>
    <x v="24"/>
    <s v="27ABJFS4372H1ZUSE/25-26/14"/>
    <n v="998313"/>
    <s v="Professional Fees"/>
    <s v="Input Service"/>
    <n v="3051"/>
    <d v="2025-12-01T00:00:00"/>
    <d v="2025-12-01T00:00:00"/>
    <s v="Yes"/>
    <x v="1"/>
    <m/>
    <x v="1"/>
  </r>
  <r>
    <x v="2"/>
    <s v="27ABJFS4372H1ZU"/>
    <s v="M/S SUMAKI ENTERPRISES"/>
    <s v="SE/25-26/13"/>
    <s v="17/10/2025"/>
    <n v="0.17985611510791366"/>
    <n v="295000"/>
    <n v="250000"/>
    <n v="0"/>
    <n v="22500"/>
    <n v="22500"/>
    <x v="24"/>
    <s v="27ABJFS4372H1ZUSE/25-26/13"/>
    <n v="998313"/>
    <s v="Professional Fees"/>
    <s v="Input Service"/>
    <n v="3050"/>
    <d v="2025-12-01T00:00:00"/>
    <d v="2025-12-01T00:00:00"/>
    <s v="Yes"/>
    <x v="1"/>
    <m/>
    <x v="1"/>
  </r>
  <r>
    <x v="2"/>
    <s v="06AAACM5586C1ZL"/>
    <s v="Microsoft Corporation (India) Pvt Ltd"/>
    <s v="TIO26HR101672998"/>
    <s v="27/12/2025"/>
    <n v="0.17985611510791366"/>
    <n v="1253.1600000000001"/>
    <n v="1062"/>
    <n v="191.16"/>
    <n v="0"/>
    <n v="0"/>
    <x v="27"/>
    <s v="06AAACM5586C1ZLTIO26HR101672998"/>
    <n v="998313"/>
    <s v="Software Services"/>
    <s v="Input Service"/>
    <n v="3049"/>
    <d v="2025-12-01T00:00:00"/>
    <d v="2025-12-01T00:00:00"/>
    <s v="Yes"/>
    <x v="1"/>
    <m/>
    <x v="1"/>
  </r>
  <r>
    <x v="2"/>
    <s v="29AACCP2486Q1ZM"/>
    <s v="Paysquare Consultancy Limited"/>
    <s v="FY2526/KA/03603"/>
    <s v="10/12/2025"/>
    <n v="0.17985611510791366"/>
    <n v="31080.91"/>
    <n v="26339.75"/>
    <n v="4741.16"/>
    <n v="0"/>
    <n v="0"/>
    <x v="417"/>
    <s v="29AACCP2486Q1ZMFY2526/KA/03603"/>
    <n v="998311"/>
    <s v="Professional Fees"/>
    <s v="Input Service"/>
    <n v="3048"/>
    <d v="2025-12-01T00:00:00"/>
    <d v="2025-12-01T00:00:00"/>
    <s v="Yes"/>
    <x v="1"/>
    <m/>
    <x v="1"/>
  </r>
  <r>
    <x v="2"/>
    <s v="06AALFE5327R1ZU"/>
    <s v="ELYCOMMERCE LLP"/>
    <s v="2526/12/IN-58902"/>
    <s v="15/12/2025"/>
    <n v="0.05"/>
    <n v="1261"/>
    <n v="1200.95"/>
    <n v="60.05"/>
    <n v="0"/>
    <n v="0"/>
    <x v="418"/>
    <s v="06AALFE5327R1ZU2526/12/IN-58902"/>
    <n v="0"/>
    <n v="0"/>
    <m/>
    <n v="3046"/>
    <d v="2025-12-01T00:00:00"/>
    <d v="2025-12-01T00:00:00"/>
    <s v="Yes"/>
    <x v="1"/>
    <m/>
    <x v="1"/>
  </r>
  <r>
    <x v="2"/>
    <s v="27AACCN6194P1ZP"/>
    <s v="AIR INDIA LIMITED"/>
    <s v="272612BP12AEA896"/>
    <s v="13/12/2025"/>
    <n v="0.17985611510791366"/>
    <n v="156444"/>
    <n v="132579"/>
    <n v="0"/>
    <n v="11932.5"/>
    <n v="11932.5"/>
    <x v="419"/>
    <s v="27AACCN6194P1ZP272612BP12AEA896"/>
    <n v="996425"/>
    <s v="Travel Expenses"/>
    <s v="Input Service"/>
    <n v="3045"/>
    <d v="2025-12-01T00:00:00"/>
    <d v="2025-12-01T00:00:00"/>
    <s v="Yes"/>
    <x v="1"/>
    <m/>
    <x v="1"/>
  </r>
  <r>
    <x v="2"/>
    <s v="27AACCN6194P1ZP"/>
    <s v="AIR INDIA LIMITED"/>
    <s v="272612BP12AEA430"/>
    <s v="13/12/2025"/>
    <n v="0.17985611510791366"/>
    <n v="156444"/>
    <n v="132579"/>
    <n v="0"/>
    <n v="11932.5"/>
    <n v="11932.5"/>
    <x v="419"/>
    <s v="27AACCN6194P1ZP272612BP12AEA430"/>
    <n v="996425"/>
    <s v="Travel Expenses"/>
    <s v="Input Service"/>
    <n v="3044"/>
    <d v="2025-12-01T00:00:00"/>
    <d v="2025-12-01T00:00:00"/>
    <s v="Yes"/>
    <x v="1"/>
    <m/>
    <x v="1"/>
  </r>
  <r>
    <x v="2"/>
    <s v="27AACCN6194P1ZP"/>
    <s v="AIR INDIA LIMITED"/>
    <s v="272612BP12ADZ931"/>
    <s v="13/12/2025"/>
    <n v="0.17985611510791366"/>
    <n v="156444"/>
    <n v="132579"/>
    <n v="0"/>
    <n v="11932.5"/>
    <n v="11932.5"/>
    <x v="419"/>
    <s v="27AACCN6194P1ZP272612BP12ADZ931"/>
    <n v="996425"/>
    <s v="Travel Expenses"/>
    <s v="Input Service"/>
    <n v="3043"/>
    <d v="2025-12-01T00:00:00"/>
    <d v="2025-12-01T00:00:00"/>
    <s v="Yes"/>
    <x v="1"/>
    <m/>
    <x v="1"/>
  </r>
  <r>
    <x v="2"/>
    <s v="27AACCN6194P1ZP"/>
    <s v="AIR INDIA LIMITED"/>
    <s v="272612BP12ADY780"/>
    <s v="13/12/2025"/>
    <n v="0.17985611510791366"/>
    <n v="156444"/>
    <n v="132579"/>
    <n v="0"/>
    <n v="11932.5"/>
    <n v="11932.5"/>
    <x v="419"/>
    <s v="27AACCN6194P1ZP272612BP12ADY780"/>
    <n v="996425"/>
    <s v="Travel Expenses"/>
    <s v="Input Service"/>
    <n v="3042"/>
    <d v="2025-12-01T00:00:00"/>
    <d v="2025-12-01T00:00:00"/>
    <s v="Yes"/>
    <x v="1"/>
    <m/>
    <x v="1"/>
  </r>
  <r>
    <x v="2"/>
    <s v="27AAGFO4867R1ZA"/>
    <s v="OCTA IT SOLUTION LLP"/>
    <s v="INV/25-26/461"/>
    <s v="31/12/2025"/>
    <n v="0.17985611510791366"/>
    <n v="99238"/>
    <n v="84100"/>
    <n v="0"/>
    <n v="7569"/>
    <n v="7569"/>
    <x v="420"/>
    <s v="27AAGFO4867R1ZAINV/25-26/461"/>
    <n v="9973"/>
    <s v="Rent - Equipment"/>
    <s v="Input Service"/>
    <n v="3041"/>
    <d v="2025-12-01T00:00:00"/>
    <d v="2025-12-01T00:00:00"/>
    <s v="Yes"/>
    <x v="1"/>
    <m/>
    <x v="1"/>
  </r>
  <r>
    <x v="2"/>
    <s v="36AAJCA3639B1ZX"/>
    <s v="M/S ARGUS EMBEDDED SYSTEMS PRIVATE LIMITED"/>
    <s v="AE-INV-2526-1176"/>
    <s v="30/12/2025"/>
    <n v="0.17985611510791366"/>
    <n v="233923.20000000001"/>
    <n v="198240"/>
    <n v="35683.199999999997"/>
    <n v="0"/>
    <n v="0"/>
    <x v="421"/>
    <s v="36AAJCA3639B1ZXAE-INV-2526-1176"/>
    <n v="998112"/>
    <s v="Professional Fees"/>
    <s v="Input Service"/>
    <n v="3019"/>
    <d v="2025-12-01T00:00:00"/>
    <d v="2025-12-01T00:00:00"/>
    <s v="Yes"/>
    <x v="1"/>
    <m/>
    <x v="1"/>
  </r>
  <r>
    <x v="2"/>
    <s v="27AZJPG1481H1ZC"/>
    <s v="OM SAI SECURITY AND MANPOWER SERVICES / OM SAI TOURS AND TRAVELS"/>
    <n v="6366"/>
    <s v="31/12/2025"/>
    <n v="0.17985611510791366"/>
    <n v="12008.86"/>
    <n v="10177"/>
    <n v="0"/>
    <n v="915.93"/>
    <n v="915.93"/>
    <x v="422"/>
    <s v="27AZJPG1481H1ZC6366"/>
    <n v="996813"/>
    <s v="Cab rent charges"/>
    <s v="Input Service"/>
    <n v="3017"/>
    <d v="2025-12-01T00:00:00"/>
    <d v="2025-12-01T00:00:00"/>
    <s v="Yes"/>
    <x v="1"/>
    <m/>
    <x v="1"/>
  </r>
  <r>
    <x v="2"/>
    <s v="27DBRPP0459R1ZK"/>
    <s v="Shree Caterers"/>
    <s v="2025-26/485"/>
    <s v="14/12/2025"/>
    <n v="0.05"/>
    <n v="9922.5"/>
    <n v="9450"/>
    <n v="0"/>
    <n v="236.25"/>
    <n v="236.25"/>
    <x v="423"/>
    <s v="27DBRPP0459R1ZK2025-26/485"/>
    <n v="99633"/>
    <s v="Staff Welfare"/>
    <s v="Input Service"/>
    <n v="2963"/>
    <d v="2025-12-01T00:00:00"/>
    <d v="2025-12-01T00:00:00"/>
    <s v="Yes"/>
    <x v="1"/>
    <m/>
    <x v="1"/>
  </r>
  <r>
    <x v="2"/>
    <s v="27DBRPP0459R1ZK"/>
    <s v="Shree Caterers"/>
    <s v="2025-26/490"/>
    <s v="31/12/2025"/>
    <n v="0.05"/>
    <n v="808.5"/>
    <n v="770"/>
    <n v="0"/>
    <n v="19.25"/>
    <n v="19.25"/>
    <x v="424"/>
    <s v="27DBRPP0459R1ZK2025-26/490"/>
    <n v="99633"/>
    <s v="Staff Welfare"/>
    <s v="Input Service"/>
    <n v="2964"/>
    <d v="2025-12-01T00:00:00"/>
    <d v="2025-12-01T00:00:00"/>
    <s v="Yes"/>
    <x v="1"/>
    <m/>
    <x v="1"/>
  </r>
  <r>
    <x v="2"/>
    <s v="27DBRPP0459R1ZK"/>
    <s v="Shree Caterers"/>
    <s v="2025-26/491"/>
    <s v="31/12/2025"/>
    <n v="0.05"/>
    <n v="3664.5"/>
    <n v="3490"/>
    <n v="0"/>
    <n v="87.25"/>
    <n v="87.25"/>
    <x v="425"/>
    <s v="27DBRPP0459R1ZK2025-26/491"/>
    <n v="99633"/>
    <s v="Staff Welfare"/>
    <s v="Input Service"/>
    <n v="2965"/>
    <d v="2025-12-01T00:00:00"/>
    <d v="2025-12-01T00:00:00"/>
    <s v="Yes"/>
    <x v="1"/>
    <m/>
    <x v="1"/>
  </r>
  <r>
    <x v="2"/>
    <s v="27AAACC2498P1Z3"/>
    <s v="CENTRAL BANK OF INDIA"/>
    <s v="26271C0004521412"/>
    <s v="31/12/2025"/>
    <n v="0.17985611510791366"/>
    <n v="118"/>
    <n v="100"/>
    <n v="0"/>
    <n v="9"/>
    <n v="9"/>
    <x v="11"/>
    <s v="27AAACC2498P1Z326271C0004521412"/>
    <n v="440173"/>
    <s v="Bank Charges"/>
    <s v="Inputs"/>
    <n v="2966"/>
    <d v="2025-12-01T00:00:00"/>
    <d v="2025-12-01T00:00:00"/>
    <s v="Yes"/>
    <x v="1"/>
    <m/>
    <x v="1"/>
  </r>
  <r>
    <x v="2"/>
    <s v="27AZJPG1481H1ZC"/>
    <s v="OM SAI SECURITY AND MANPOWER SERVICES / OM SAI TOURS AND TRAVELS"/>
    <n v="6319"/>
    <s v="31/12/2025"/>
    <n v="0.17985611510791366"/>
    <n v="2360"/>
    <n v="2000"/>
    <n v="0"/>
    <n v="180"/>
    <n v="180"/>
    <x v="54"/>
    <s v="27AZJPG1481H1ZC6319"/>
    <n v="996813"/>
    <s v="Cab rent charges"/>
    <s v="Input Service"/>
    <n v="3016"/>
    <d v="2025-12-01T00:00:00"/>
    <d v="2025-12-01T00:00:00"/>
    <s v="Yes"/>
    <x v="1"/>
    <m/>
    <x v="1"/>
  </r>
  <r>
    <x v="2"/>
    <s v="27AZJPG1481H1ZC"/>
    <s v="OM SAI SECURITY AND MANPOWER SERVICES / OM SAI TOURS AND TRAVELS"/>
    <n v="6309"/>
    <s v="31/12/2025"/>
    <n v="0.17985611510791366"/>
    <n v="5503.52"/>
    <n v="4664"/>
    <n v="0"/>
    <n v="419.76"/>
    <n v="419.76"/>
    <x v="426"/>
    <s v="27AZJPG1481H1ZC6309"/>
    <n v="996813"/>
    <s v="Cab rent charges"/>
    <s v="Input Service"/>
    <n v="3015"/>
    <d v="2025-12-01T00:00:00"/>
    <d v="2025-12-01T00:00:00"/>
    <s v="Yes"/>
    <x v="1"/>
    <m/>
    <x v="1"/>
  </r>
  <r>
    <x v="2"/>
    <s v="27AZJPG1481H1ZC"/>
    <s v="OM SAI SECURITY AND MANPOWER SERVICES / OM SAI TOURS AND TRAVELS"/>
    <n v="6282"/>
    <s v="31/12/2025"/>
    <n v="0.17985611510791366"/>
    <n v="12583.52"/>
    <n v="10664"/>
    <n v="0"/>
    <n v="959.76"/>
    <n v="959.76"/>
    <x v="427"/>
    <s v="27AZJPG1481H1ZC6282"/>
    <n v="996813"/>
    <s v="Cab rent charges"/>
    <s v="Input Service"/>
    <n v="3014"/>
    <d v="2025-12-01T00:00:00"/>
    <d v="2025-12-01T00:00:00"/>
    <s v="Yes"/>
    <x v="1"/>
    <m/>
    <x v="1"/>
  </r>
  <r>
    <x v="2"/>
    <s v="24BVGPB8277G1ZJ"/>
    <s v="STANDARD SUPLIERS TRADERS"/>
    <s v="IN184"/>
    <s v="15/12/2025"/>
    <n v="0.17985611510791366"/>
    <n v="1040.01"/>
    <n v="881.36"/>
    <n v="158.65"/>
    <n v="0"/>
    <n v="0"/>
    <x v="428"/>
    <s v="24BVGPB8277G1ZJIN184"/>
    <n v="0"/>
    <n v="0"/>
    <m/>
    <n v="2970"/>
    <d v="2025-12-01T00:00:00"/>
    <d v="2025-12-01T00:00:00"/>
    <s v="Yes"/>
    <x v="1"/>
    <m/>
    <x v="1"/>
  </r>
  <r>
    <x v="2"/>
    <s v="27AAACA4136A1ZD"/>
    <s v="AMON-RA TRAVELS PVT. LTD."/>
    <s v="IS/0000385"/>
    <s v="13/12/2025"/>
    <n v="0.17985611510791366"/>
    <n v="1180"/>
    <n v="1000"/>
    <n v="0"/>
    <n v="90"/>
    <n v="90"/>
    <x v="134"/>
    <s v="27AAACA4136A1ZDIS/0000385"/>
    <n v="998559"/>
    <s v="Travel Expenses"/>
    <s v="Input Service"/>
    <n v="2971"/>
    <d v="2025-12-01T00:00:00"/>
    <d v="2025-12-01T00:00:00"/>
    <s v="Yes"/>
    <x v="1"/>
    <m/>
    <x v="1"/>
  </r>
  <r>
    <x v="2"/>
    <s v="27AZJPG1481H1ZC"/>
    <s v="OM SAI SECURITY AND MANPOWER SERVICES / OM SAI TOURS AND TRAVELS"/>
    <n v="6266"/>
    <s v="31/12/2025"/>
    <n v="0.17985611510791366"/>
    <n v="5413.84"/>
    <n v="4588"/>
    <n v="0"/>
    <n v="412.92"/>
    <n v="412.92"/>
    <x v="429"/>
    <s v="27AZJPG1481H1ZC6266"/>
    <n v="996813"/>
    <s v="Cab rent charges"/>
    <s v="Input Service"/>
    <n v="3013"/>
    <d v="2025-12-01T00:00:00"/>
    <d v="2025-12-01T00:00:00"/>
    <s v="Yes"/>
    <x v="1"/>
    <m/>
    <x v="1"/>
  </r>
  <r>
    <x v="2"/>
    <s v="27AZJPG1481H1ZC"/>
    <s v="OM SAI SECURITY AND MANPOWER SERVICES / OM SAI TOURS AND TRAVELS"/>
    <n v="6265"/>
    <s v="31/12/2025"/>
    <n v="0.17985611510791366"/>
    <n v="8031.08"/>
    <n v="6806"/>
    <n v="0"/>
    <n v="612.54"/>
    <n v="612.54"/>
    <x v="430"/>
    <s v="27AZJPG1481H1ZC6265"/>
    <n v="996813"/>
    <s v="Cab rent charges"/>
    <s v="Input Service"/>
    <n v="3012"/>
    <d v="2025-12-01T00:00:00"/>
    <d v="2025-12-01T00:00:00"/>
    <s v="Yes"/>
    <x v="1"/>
    <m/>
    <x v="1"/>
  </r>
  <r>
    <x v="2"/>
    <s v="06AADCH6128C1ZZ"/>
    <s v="Handy Online Solutions Private Limited"/>
    <s v="ONGRID061730293"/>
    <s v="30/12/2025"/>
    <n v="0.17985611510791366"/>
    <n v="14460.9"/>
    <n v="12255"/>
    <n v="2205.9"/>
    <n v="0"/>
    <n v="0"/>
    <x v="431"/>
    <s v="06AADCH6128C1ZZONGRID061730293"/>
    <n v="853669"/>
    <s v="Professional Fees"/>
    <s v="Inputs"/>
    <n v="2974"/>
    <d v="2025-12-01T00:00:00"/>
    <d v="2025-12-01T00:00:00"/>
    <s v="Yes"/>
    <x v="1"/>
    <m/>
    <x v="1"/>
  </r>
  <r>
    <x v="2"/>
    <s v="36AEUPV4314A1ZE"/>
    <s v="Vegesna Akshaya Avyanga Industries"/>
    <s v="015/2025-2026"/>
    <s v="28/11/2025"/>
    <n v="0.17985611510791366"/>
    <n v="280250"/>
    <n v="237500"/>
    <n v="42750"/>
    <n v="0"/>
    <n v="0"/>
    <x v="432"/>
    <s v="36AEUPV4314A1ZE015/2025-2026"/>
    <n v="998313"/>
    <s v="Professional Fees"/>
    <s v="Input Service"/>
    <n v="2975"/>
    <d v="2025-12-01T00:00:00"/>
    <d v="2025-12-01T00:00:00"/>
    <s v="Yes"/>
    <x v="1"/>
    <m/>
    <x v="1"/>
  </r>
  <r>
    <x v="2"/>
    <s v="27AAJCV6293Q1Z8"/>
    <s v="V RENTRADE SOLUTIONS PRIVATE LIMITED"/>
    <s v="VRSPL/25-26/0977"/>
    <s v="30/12/2025"/>
    <n v="0.17985611510791366"/>
    <n v="117634.21"/>
    <n v="99690.01"/>
    <n v="0"/>
    <n v="8972.1"/>
    <n v="8972.1"/>
    <x v="433"/>
    <s v="27AAJCV6293Q1Z8VRSPL/25-26/0977"/>
    <n v="997315"/>
    <s v="Rent - Equipment"/>
    <s v="Input Service"/>
    <n v="2976"/>
    <d v="2025-12-01T00:00:00"/>
    <d v="2025-12-01T00:00:00"/>
    <s v="Yes"/>
    <x v="1"/>
    <m/>
    <x v="1"/>
  </r>
  <r>
    <x v="2"/>
    <s v="27AAACD1798F2ZL"/>
    <s v="DIGITAL ELECTRONICS PRIVATE LIMITED"/>
    <s v="DEL/25-26/037"/>
    <s v="24/12/2025"/>
    <n v="0.17985611510791366"/>
    <n v="590000"/>
    <n v="500000"/>
    <n v="0"/>
    <n v="45000"/>
    <n v="45000"/>
    <x v="434"/>
    <s v="27AAACD1798F2ZLDEL/25-26/037"/>
    <n v="998312"/>
    <s v="Professional Fees"/>
    <s v="Input Service"/>
    <n v="3007"/>
    <d v="2025-12-01T00:00:00"/>
    <d v="2025-12-01T00:00:00"/>
    <s v="Yes"/>
    <x v="1"/>
    <m/>
    <x v="1"/>
  </r>
  <r>
    <x v="2"/>
    <s v="27AAACD1798F2ZL"/>
    <s v="DIGITAL ELECTRONICS PRIVATE LIMITED"/>
    <s v="DEL/25-26/036"/>
    <s v="31/12/2025"/>
    <n v="0.17985611510791366"/>
    <n v="75225"/>
    <n v="63750"/>
    <n v="0"/>
    <n v="5737.5"/>
    <n v="5737.5"/>
    <x v="435"/>
    <s v="27AAACD1798F2ZLDEL/25-26/036"/>
    <n v="998312"/>
    <s v="Professional Fees"/>
    <s v="Input Service"/>
    <n v="3006"/>
    <d v="2025-12-01T00:00:00"/>
    <d v="2025-12-01T00:00:00"/>
    <s v="Yes"/>
    <x v="1"/>
    <m/>
    <x v="1"/>
  </r>
  <r>
    <x v="2"/>
    <s v="27AAACD1798F2ZL"/>
    <s v="DIGITAL ELECTRONICS PRIVATE LIMITED"/>
    <s v="DEL/25-26/035"/>
    <s v="31/12/2025"/>
    <n v="0.17985611510791366"/>
    <n v="91450"/>
    <n v="77500"/>
    <n v="0"/>
    <n v="6975"/>
    <n v="6975"/>
    <x v="436"/>
    <s v="27AAACD1798F2ZLDEL/25-26/035"/>
    <n v="998312"/>
    <s v="Professional Fees"/>
    <s v="Input Service"/>
    <n v="3005"/>
    <d v="2025-12-01T00:00:00"/>
    <d v="2025-12-01T00:00:00"/>
    <s v="Yes"/>
    <x v="1"/>
    <m/>
    <x v="1"/>
  </r>
  <r>
    <x v="2"/>
    <s v="27AAACD1798F2ZL"/>
    <s v="DIGITAL ELECTRONICS PRIVATE LIMITED"/>
    <s v="DEL/25-26/034"/>
    <s v="31/12/2025"/>
    <n v="0.17985611510791366"/>
    <n v="236000"/>
    <n v="200000"/>
    <n v="0"/>
    <n v="18000"/>
    <n v="18000"/>
    <x v="437"/>
    <s v="27AAACD1798F2ZLDEL/25-26/034"/>
    <n v="998312"/>
    <s v="Professional Fees"/>
    <s v="Input Service"/>
    <n v="3004"/>
    <d v="2025-12-01T00:00:00"/>
    <d v="2025-12-01T00:00:00"/>
    <s v="Yes"/>
    <x v="1"/>
    <m/>
    <x v="1"/>
  </r>
  <r>
    <x v="2"/>
    <s v="27AAACD1798F2ZL"/>
    <s v="DIGITAL ELECTRONICS PRIVATE LIMITED"/>
    <s v="DEL/25-26/033"/>
    <s v="26/11/2025"/>
    <n v="0.17985611510791366"/>
    <n v="590000"/>
    <n v="500000"/>
    <n v="0"/>
    <n v="45000"/>
    <n v="45000"/>
    <x v="434"/>
    <s v="27AAACD1798F2ZLDEL/25-26/033"/>
    <n v="998312"/>
    <s v="Professional Fees"/>
    <s v="Input Service"/>
    <n v="3003"/>
    <d v="2025-12-01T00:00:00"/>
    <d v="2025-12-01T00:00:00"/>
    <s v="Yes"/>
    <x v="1"/>
    <m/>
    <x v="1"/>
  </r>
  <r>
    <x v="2"/>
    <s v="27AAACD1798F2ZL"/>
    <s v="DIGITAL ELECTRONICS PRIVATE LIMITED"/>
    <s v="DEL/25-26/032"/>
    <s v="30/11/2025"/>
    <n v="0.17985611510791366"/>
    <n v="75225"/>
    <n v="63750"/>
    <n v="0"/>
    <n v="5737.5"/>
    <n v="5737.5"/>
    <x v="435"/>
    <s v="27AAACD1798F2ZLDEL/25-26/032"/>
    <n v="998312"/>
    <s v="Professional Fees"/>
    <s v="Input Service"/>
    <n v="3002"/>
    <d v="2025-12-01T00:00:00"/>
    <d v="2025-12-01T00:00:00"/>
    <s v="Yes"/>
    <x v="1"/>
    <m/>
    <x v="1"/>
  </r>
  <r>
    <x v="2"/>
    <s v="27AAACD1798F2ZL"/>
    <s v="DIGITAL ELECTRONICS PRIVATE LIMITED"/>
    <s v="DEL/25-26/031"/>
    <s v="30/11/2025"/>
    <n v="0.17985611510791366"/>
    <n v="91450"/>
    <n v="77500"/>
    <n v="0"/>
    <n v="6975"/>
    <n v="6975"/>
    <x v="436"/>
    <s v="27AAACD1798F2ZLDEL/25-26/031"/>
    <n v="998312"/>
    <s v="Professional Fees"/>
    <s v="Input Service"/>
    <n v="3001"/>
    <d v="2025-12-01T00:00:00"/>
    <d v="2025-12-01T00:00:00"/>
    <s v="Yes"/>
    <x v="1"/>
    <m/>
    <x v="1"/>
  </r>
  <r>
    <x v="2"/>
    <s v="27AAACD1798F2ZL"/>
    <s v="DIGITAL ELECTRONICS PRIVATE LIMITED"/>
    <s v="DEL/25-26/030"/>
    <s v="30/11/2025"/>
    <n v="0.17985611510791366"/>
    <n v="236000"/>
    <n v="200000"/>
    <n v="0"/>
    <n v="18000"/>
    <n v="18000"/>
    <x v="437"/>
    <s v="27AAACD1798F2ZLDEL/25-26/030"/>
    <n v="998312"/>
    <s v="Professional Fees"/>
    <s v="Input Service"/>
    <n v="3000"/>
    <d v="2025-12-01T00:00:00"/>
    <d v="2025-12-01T00:00:00"/>
    <s v="Yes"/>
    <x v="1"/>
    <m/>
    <x v="1"/>
  </r>
  <r>
    <x v="2"/>
    <s v="27AAACD1798F2ZL"/>
    <s v="DIGITAL ELECTRONICS PRIVATE LIMITED"/>
    <s v="DEL/25-26/029"/>
    <s v="30/10/2025"/>
    <n v="0.17985611510791366"/>
    <n v="590000"/>
    <n v="500000"/>
    <n v="0"/>
    <n v="45000"/>
    <n v="45000"/>
    <x v="434"/>
    <s v="27AAACD1798F2ZLDEL/25-26/029"/>
    <n v="998312"/>
    <s v="Professional Fees"/>
    <s v="Input Service"/>
    <n v="2999"/>
    <d v="2025-12-01T00:00:00"/>
    <d v="2025-12-01T00:00:00"/>
    <s v="Yes"/>
    <x v="1"/>
    <m/>
    <x v="1"/>
  </r>
  <r>
    <x v="2"/>
    <s v="27AAACD1798F2ZL"/>
    <s v="DIGITAL ELECTRONICS PRIVATE LIMITED"/>
    <s v="DEL/25-26/028"/>
    <s v="30/10/2025"/>
    <n v="0.17985611510791366"/>
    <n v="75225"/>
    <n v="63750"/>
    <n v="0"/>
    <n v="5737.5"/>
    <n v="5737.5"/>
    <x v="435"/>
    <s v="27AAACD1798F2ZLDEL/25-26/028"/>
    <n v="998312"/>
    <s v="Professional Fees"/>
    <s v="Input Service"/>
    <n v="2998"/>
    <d v="2025-12-01T00:00:00"/>
    <d v="2025-12-01T00:00:00"/>
    <s v="Yes"/>
    <x v="1"/>
    <m/>
    <x v="1"/>
  </r>
  <r>
    <x v="2"/>
    <s v="27AAACD1798F2ZL"/>
    <s v="DIGITAL ELECTRONICS PRIVATE LIMITED"/>
    <s v="DEL/25-26/027"/>
    <s v="30/10/2025"/>
    <n v="0.17985611510791366"/>
    <n v="91450"/>
    <n v="77500"/>
    <n v="0"/>
    <n v="6975"/>
    <n v="6975"/>
    <x v="436"/>
    <s v="27AAACD1798F2ZLDEL/25-26/027"/>
    <n v="998312"/>
    <s v="Professional Fees"/>
    <s v="Input Service"/>
    <n v="2997"/>
    <d v="2025-12-01T00:00:00"/>
    <d v="2025-12-01T00:00:00"/>
    <s v="Yes"/>
    <x v="1"/>
    <m/>
    <x v="1"/>
  </r>
  <r>
    <x v="2"/>
    <s v="27AAACD1798F2ZL"/>
    <s v="DIGITAL ELECTRONICS PRIVATE LIMITED"/>
    <s v="DEL/25-26/026"/>
    <s v="30/10/2025"/>
    <n v="0.17985611510791366"/>
    <n v="236000"/>
    <n v="200000"/>
    <n v="0"/>
    <n v="18000"/>
    <n v="18000"/>
    <x v="437"/>
    <s v="27AAACD1798F2ZLDEL/25-26/026"/>
    <n v="998312"/>
    <s v="Professional Fees"/>
    <s v="Input Service"/>
    <n v="2996"/>
    <d v="2025-12-01T00:00:00"/>
    <d v="2025-12-01T00:00:00"/>
    <s v="Yes"/>
    <x v="1"/>
    <m/>
    <x v="1"/>
  </r>
  <r>
    <x v="2"/>
    <s v="27AAACI1195H1ZM"/>
    <s v="ICICI BANK LIMITED"/>
    <n v="135251217099409"/>
    <s v="17/12/2025"/>
    <n v="0.17985611510791366"/>
    <n v="21236.29"/>
    <n v="17996.849999999999"/>
    <n v="0"/>
    <n v="1619.72"/>
    <n v="1619.72"/>
    <x v="438"/>
    <s v="27AAACI1195H1ZM135251217099409"/>
    <n v="997157"/>
    <s v="Bank charges"/>
    <s v="Input Service"/>
    <n v="2994"/>
    <d v="2025-12-01T00:00:00"/>
    <d v="2025-12-01T00:00:00"/>
    <s v="Yes"/>
    <x v="1"/>
    <m/>
    <x v="1"/>
  </r>
  <r>
    <x v="2"/>
    <s v="27AAACI1195H1ZM"/>
    <s v="ICICI BANK LIMITED"/>
    <n v="135251212075189"/>
    <s v="12/12/2025"/>
    <n v="0.17985611510791366"/>
    <n v="21285.84"/>
    <n v="18038.84"/>
    <n v="0"/>
    <n v="1623.5"/>
    <n v="1623.5"/>
    <x v="439"/>
    <s v="27AAACI1195H1ZM135251212075189"/>
    <n v="997157"/>
    <s v="Bank charges"/>
    <s v="Input Service"/>
    <n v="2993"/>
    <d v="2025-12-01T00:00:00"/>
    <d v="2025-12-01T00:00:00"/>
    <s v="Yes"/>
    <x v="1"/>
    <m/>
    <x v="1"/>
  </r>
  <r>
    <x v="2"/>
    <s v="27AAACI1195H1ZM"/>
    <s v="ICICI BANK LIMITED"/>
    <n v="135251203020023"/>
    <s v="03/12/2025"/>
    <n v="0.17985611510791366"/>
    <n v="21250.449999999997"/>
    <n v="18008.849999999999"/>
    <n v="0"/>
    <n v="1620.8"/>
    <n v="1620.8"/>
    <x v="440"/>
    <s v="27AAACI1195H1ZM135251203020023"/>
    <n v="997157"/>
    <s v="Bank charges"/>
    <s v="Input Service"/>
    <n v="2992"/>
    <d v="2025-12-01T00:00:00"/>
    <d v="2025-12-01T00:00:00"/>
    <s v="Yes"/>
    <x v="1"/>
    <m/>
    <x v="1"/>
  </r>
  <r>
    <x v="2"/>
    <s v="09AABCF2665C1ZV"/>
    <s v="FLORENCE FENNEL INFORMATICA PVT. LTD."/>
    <s v="FY26087"/>
    <s v="20/12/2025"/>
    <n v="0.17985611510791366"/>
    <n v="354000"/>
    <n v="300000"/>
    <n v="54000"/>
    <n v="0"/>
    <n v="0"/>
    <x v="131"/>
    <s v="09AABCF2665C1ZVFY26087"/>
    <n v="998513"/>
    <s v="Training Cost"/>
    <s v="Input Service"/>
    <n v="2922"/>
    <d v="2025-12-01T00:00:00"/>
    <d v="2025-12-01T00:00:00"/>
    <s v="Yes"/>
    <x v="1"/>
    <m/>
    <x v="1"/>
  </r>
  <r>
    <x v="2"/>
    <s v="33AABCI2726B1Z9"/>
    <s v="INTERGLOBE AVIATION LIMITED"/>
    <s v="TN1252612CA53230"/>
    <s v="23/12/2025"/>
    <n v="0.05"/>
    <n v="9918"/>
    <n v="9446"/>
    <n v="472"/>
    <n v="0"/>
    <n v="0"/>
    <x v="441"/>
    <s v="33AABCI2726B1Z9TN1252612CA53230"/>
    <n v="996425"/>
    <s v="Travel Expenses"/>
    <s v="Input Service"/>
    <n v="2923"/>
    <d v="2025-12-01T00:00:00"/>
    <d v="2025-12-01T00:00:00"/>
    <s v="Yes"/>
    <x v="1"/>
    <m/>
    <x v="1"/>
  </r>
  <r>
    <x v="2"/>
    <s v="36AFMPC9163M1ZX"/>
    <s v="VEDA SOLUTIONS"/>
    <s v="TVI/FSD/11225"/>
    <s v="15/12/2025"/>
    <n v="0.17985611510791366"/>
    <n v="383500"/>
    <n v="325000"/>
    <n v="58500"/>
    <n v="0"/>
    <n v="0"/>
    <x v="442"/>
    <s v="36AFMPC9163M1ZXTVI/FSD/11225"/>
    <n v="999293"/>
    <s v="Training Cost"/>
    <s v="Input Service"/>
    <n v="3099"/>
    <d v="2025-12-01T00:00:00"/>
    <d v="2025-12-01T00:00:00"/>
    <s v="Yes"/>
    <x v="1"/>
    <m/>
    <x v="1"/>
  </r>
  <r>
    <x v="2"/>
    <s v="29AAJCC9783E1Z3"/>
    <s v="CLICKTECH RETAIL PRIVATE LIMITED"/>
    <s v="BLR8-4212538"/>
    <s v="16/12/2025"/>
    <n v="0.17985611510791366"/>
    <n v="799"/>
    <n v="677.12"/>
    <n v="121.88"/>
    <n v="0"/>
    <n v="0"/>
    <x v="443"/>
    <s v="29AAJCC9783E1Z3BLR8-4212538"/>
    <n v="854411"/>
    <s v="Hardware/Software Expenses"/>
    <s v="Inputs"/>
    <n v="3098"/>
    <d v="2025-12-01T00:00:00"/>
    <d v="2025-12-01T00:00:00"/>
    <s v="Yes"/>
    <x v="1"/>
    <m/>
    <x v="1"/>
  </r>
  <r>
    <x v="2"/>
    <s v="27AALCM3536H1ZA"/>
    <s v="MACFOS LIMITED"/>
    <s v="INV2526/368432"/>
    <s v="31/12/2025"/>
    <n v="0.17985611510791366"/>
    <n v="33796.25"/>
    <n v="28640.73"/>
    <n v="0"/>
    <n v="2577.7600000000002"/>
    <n v="2577.7600000000002"/>
    <x v="444"/>
    <s v="27AALCM3536H1ZAINV2526/368432"/>
    <n v="854390"/>
    <s v="Hardware/Software Expenses"/>
    <s v="Inputs"/>
    <n v="3097"/>
    <d v="2025-12-01T00:00:00"/>
    <d v="2025-12-01T00:00:00"/>
    <s v="Yes"/>
    <x v="1"/>
    <m/>
    <x v="1"/>
  </r>
  <r>
    <x v="2"/>
    <s v="27AALCM3536H1ZA"/>
    <s v="MACFOS LIMITED"/>
    <s v="INV2526/346159"/>
    <s v="15/12/2025"/>
    <n v="0.17985611510791366"/>
    <n v="10514.03"/>
    <n v="8910.17"/>
    <n v="0"/>
    <n v="801.93"/>
    <n v="801.93"/>
    <x v="445"/>
    <s v="27AALCM3536H1ZAINV2526/346159"/>
    <n v="84733010"/>
    <s v="Hardware/Software Expenses"/>
    <s v="Inputs"/>
    <n v="3096"/>
    <d v="2025-12-01T00:00:00"/>
    <d v="2025-12-01T00:00:00"/>
    <s v="Yes"/>
    <x v="1"/>
    <m/>
    <x v="1"/>
  </r>
  <r>
    <x v="2"/>
    <s v="07AAACJ0054A1ZD"/>
    <s v="JETWAYS TRAVELS PVT.LTD."/>
    <s v="IP503306"/>
    <s v="15/12/2025"/>
    <n v="0.17985611510791366"/>
    <n v="826"/>
    <n v="700"/>
    <n v="126"/>
    <n v="0"/>
    <n v="0"/>
    <x v="31"/>
    <s v="07AAACJ0054A1ZDIP503306"/>
    <n v="998551"/>
    <s v="Travel Expenses"/>
    <s v="Input Service"/>
    <n v="3094"/>
    <d v="2025-12-01T00:00:00"/>
    <d v="2025-12-01T00:00:00"/>
    <s v="Yes"/>
    <x v="1"/>
    <m/>
    <x v="1"/>
  </r>
  <r>
    <x v="2"/>
    <s v="07AAACJ0054A1ZD"/>
    <s v="JETWAYS TRAVELS PVT.LTD."/>
    <s v="IP503217"/>
    <s v="04/12/2025"/>
    <n v="0.17985611510791366"/>
    <n v="826"/>
    <n v="700"/>
    <n v="126"/>
    <n v="0"/>
    <n v="0"/>
    <x v="31"/>
    <s v="07AAACJ0054A1ZDIP503217"/>
    <n v="998551"/>
    <s v="Travel Expenses"/>
    <s v="Input Service"/>
    <n v="3093"/>
    <d v="2025-12-01T00:00:00"/>
    <d v="2025-12-01T00:00:00"/>
    <s v="Yes"/>
    <x v="1"/>
    <m/>
    <x v="1"/>
  </r>
  <r>
    <x v="2"/>
    <s v="27AAEFU8529J1ZN"/>
    <s v="UNIDEL TECHNOLOGIES LLP"/>
    <s v="UTLLP/25-26/076"/>
    <s v="24/12/2025"/>
    <n v="0.17985611510791366"/>
    <n v="154279.09999999998"/>
    <n v="130745"/>
    <n v="0"/>
    <n v="11767.05"/>
    <n v="11767.05"/>
    <x v="446"/>
    <s v="27AAEFU8529J1ZNUTLLP/25-26/076"/>
    <n v="998312"/>
    <s v="Professional Fees"/>
    <s v="Input Service"/>
    <n v="2930"/>
    <d v="2025-12-01T00:00:00"/>
    <d v="2025-12-01T00:00:00"/>
    <s v="Yes"/>
    <x v="1"/>
    <m/>
    <x v="1"/>
  </r>
  <r>
    <x v="2"/>
    <s v="27AAEFU8529J1ZN"/>
    <s v="UNIDEL TECHNOLOGIES LLP"/>
    <s v="UTLLP/25-26/077"/>
    <s v="24/12/2025"/>
    <n v="0.17985611510791366"/>
    <n v="1623012.12"/>
    <n v="1375434"/>
    <n v="0"/>
    <n v="123789.06"/>
    <n v="123789.06"/>
    <x v="447"/>
    <s v="27AAEFU8529J1ZNUTLLP/25-26/077"/>
    <n v="998312"/>
    <s v="Professional Fees"/>
    <s v="Input Service"/>
    <n v="2931"/>
    <d v="2025-12-01T00:00:00"/>
    <d v="2025-12-01T00:00:00"/>
    <s v="Yes"/>
    <x v="1"/>
    <m/>
    <x v="1"/>
  </r>
  <r>
    <x v="2"/>
    <s v="27AAEFU8529J1ZN"/>
    <s v="UNIDEL TECHNOLOGIES LLP"/>
    <s v="UTLLP/25-26/079"/>
    <s v="24/12/2025"/>
    <n v="0.17985611510791366"/>
    <n v="354000"/>
    <n v="300000"/>
    <n v="0"/>
    <n v="27000"/>
    <n v="27000"/>
    <x v="131"/>
    <s v="27AAEFU8529J1ZNUTLLP/25-26/079"/>
    <n v="998312"/>
    <s v="Professional Fees"/>
    <s v="Input Service"/>
    <n v="2932"/>
    <d v="2025-12-01T00:00:00"/>
    <d v="2025-12-01T00:00:00"/>
    <s v="Yes"/>
    <x v="1"/>
    <m/>
    <x v="1"/>
  </r>
  <r>
    <x v="2"/>
    <s v="27ABJCS6128G1Z4"/>
    <s v="SSBC GLOBAL LOGISTICS PRIVATE LIMITED"/>
    <s v="1110/2025-26"/>
    <s v="08/12/2025"/>
    <n v="0.17985611510791366"/>
    <n v="71302.679999999993"/>
    <n v="60426"/>
    <n v="0"/>
    <n v="5438.34"/>
    <n v="5438.34"/>
    <x v="448"/>
    <s v="27ABJCS6128G1Z41110/2025-26"/>
    <n v="996812"/>
    <s v="Postage &amp; Courier"/>
    <s v="Input Service"/>
    <n v="2933"/>
    <d v="2025-12-01T00:00:00"/>
    <d v="2025-12-01T00:00:00"/>
    <s v="Yes"/>
    <x v="1"/>
    <m/>
    <x v="1"/>
  </r>
  <r>
    <x v="2"/>
    <s v="27ABJCS6128G1Z4"/>
    <s v="SSBC GLOBAL LOGISTICS PRIVATE LIMITED"/>
    <s v="1111/2025-26"/>
    <s v="08/12/2025"/>
    <n v="0.17985611510791366"/>
    <n v="558.1400000000001"/>
    <n v="473"/>
    <n v="0"/>
    <n v="42.57"/>
    <n v="42.57"/>
    <x v="449"/>
    <s v="27ABJCS6128G1Z41111/2025-26"/>
    <n v="996812"/>
    <s v="Postage &amp; Courier"/>
    <s v="Input Service"/>
    <n v="2934"/>
    <d v="2025-12-01T00:00:00"/>
    <d v="2025-12-01T00:00:00"/>
    <s v="Yes"/>
    <x v="1"/>
    <m/>
    <x v="1"/>
  </r>
  <r>
    <x v="2"/>
    <s v="27ABJCS6128G1Z4"/>
    <s v="SSBC GLOBAL LOGISTICS PRIVATE LIMITED"/>
    <s v="1112/2025-26"/>
    <s v="08/12/2025"/>
    <n v="0.17985611510791366"/>
    <n v="430.70000000000005"/>
    <n v="365"/>
    <n v="0"/>
    <n v="32.85"/>
    <n v="32.85"/>
    <x v="450"/>
    <s v="27ABJCS6128G1Z41112/2025-26"/>
    <n v="996812"/>
    <s v="Postage &amp; Courier"/>
    <s v="Input Service"/>
    <n v="2935"/>
    <d v="2025-12-01T00:00:00"/>
    <d v="2025-12-01T00:00:00"/>
    <s v="Yes"/>
    <x v="1"/>
    <m/>
    <x v="1"/>
  </r>
  <r>
    <x v="2"/>
    <s v="07AAACJ0054A1ZD"/>
    <s v="JETWAYS TRAVELS PVT.LTD."/>
    <s v="IP503216"/>
    <s v="04/12/2025"/>
    <n v="0.17985611510791366"/>
    <n v="826"/>
    <n v="700"/>
    <n v="126"/>
    <n v="0"/>
    <n v="0"/>
    <x v="31"/>
    <s v="07AAACJ0054A1ZDIP503216"/>
    <n v="998551"/>
    <s v="Travel Expenses"/>
    <s v="Input Service"/>
    <n v="3092"/>
    <d v="2025-12-01T00:00:00"/>
    <d v="2025-12-01T00:00:00"/>
    <s v="Yes"/>
    <x v="1"/>
    <m/>
    <x v="1"/>
  </r>
  <r>
    <x v="2"/>
    <s v="09AAMCR6323A1ZH"/>
    <s v="RAS ELECTRIHUB PRIVATE LIMITED"/>
    <s v="PRVL-519"/>
    <s v="30/12/2025"/>
    <n v="0.17985611510791366"/>
    <n v="578.01"/>
    <n v="489.84"/>
    <n v="88.17"/>
    <n v="0"/>
    <n v="0"/>
    <x v="451"/>
    <s v="09AAMCR6323A1ZHPRVL-519"/>
    <n v="8504"/>
    <s v="Hardware/Software Expenses"/>
    <s v="Inputs"/>
    <n v="2937"/>
    <d v="2025-12-01T00:00:00"/>
    <d v="2025-12-01T00:00:00"/>
    <s v="Yes"/>
    <x v="1"/>
    <m/>
    <x v="1"/>
  </r>
  <r>
    <x v="2"/>
    <s v="07AAACJ0054A1ZD"/>
    <s v="JETWAYS TRAVELS PVT.LTD."/>
    <s v="IP503215"/>
    <s v="04/12/2025"/>
    <n v="0.17985611510791366"/>
    <n v="826"/>
    <n v="700"/>
    <n v="126"/>
    <n v="0"/>
    <n v="0"/>
    <x v="31"/>
    <s v="07AAACJ0054A1ZDIP503215"/>
    <n v="998551"/>
    <s v="Travel Expenses"/>
    <s v="Input Service"/>
    <n v="3091"/>
    <d v="2025-12-01T00:00:00"/>
    <d v="2025-12-01T00:00:00"/>
    <s v="Yes"/>
    <x v="1"/>
    <m/>
    <x v="1"/>
  </r>
  <r>
    <x v="2"/>
    <s v="07AAACJ0054A1ZD"/>
    <s v="JETWAYS TRAVELS PVT.LTD."/>
    <s v="DP533029"/>
    <s v="09/12/2025"/>
    <n v="0.17985611510791366"/>
    <n v="118"/>
    <n v="100"/>
    <n v="18"/>
    <n v="0"/>
    <n v="0"/>
    <x v="11"/>
    <s v="07AAACJ0054A1ZDDP533029"/>
    <n v="998551"/>
    <s v="Travel Expenses"/>
    <s v="Input Service"/>
    <n v="3081"/>
    <d v="2025-12-01T00:00:00"/>
    <d v="2025-12-01T00:00:00"/>
    <s v="Yes"/>
    <x v="1"/>
    <m/>
    <x v="1"/>
  </r>
  <r>
    <x v="2"/>
    <s v="07AAACJ0054A1ZD"/>
    <s v="JETWAYS TRAVELS PVT.LTD."/>
    <s v="DP532627"/>
    <s v="05/12/2025"/>
    <n v="0.17985611510791366"/>
    <n v="118"/>
    <n v="100"/>
    <n v="18"/>
    <n v="0"/>
    <n v="0"/>
    <x v="11"/>
    <s v="07AAACJ0054A1ZDDP532627"/>
    <n v="998551"/>
    <s v="Travel Expenses"/>
    <s v="Input Service"/>
    <n v="3080"/>
    <d v="2025-12-01T00:00:00"/>
    <d v="2025-12-01T00:00:00"/>
    <s v="Yes"/>
    <x v="1"/>
    <m/>
    <x v="1"/>
  </r>
  <r>
    <x v="2"/>
    <s v="27AATPE1295N1Z2"/>
    <s v="ERAGAM SANJEETH REDDY"/>
    <s v="DEC-2025-304"/>
    <s v="03/12/2025"/>
    <n v="0.17985611510791366"/>
    <n v="393496.95999999996"/>
    <n v="333472"/>
    <n v="0"/>
    <n v="30012.48"/>
    <n v="30012.48"/>
    <x v="81"/>
    <s v="27AATPE1295N1Z2DEC-2025-304"/>
    <n v="997212"/>
    <s v="Rent-Office"/>
    <s v="Input Service"/>
    <n v="3077"/>
    <d v="2025-12-01T00:00:00"/>
    <d v="2025-12-01T00:00:00"/>
    <s v="Yes"/>
    <x v="1"/>
    <m/>
    <x v="1"/>
  </r>
  <r>
    <x v="2"/>
    <s v="27AADCS9203M1Z1"/>
    <s v="SUJATA COMPUTERS PRIVATE LIMITED"/>
    <s v="SRAJ/2025/02306"/>
    <s v="23/12/2025"/>
    <n v="0.17985611510791366"/>
    <n v="697616"/>
    <n v="591200"/>
    <n v="0"/>
    <n v="53208"/>
    <n v="53208"/>
    <x v="412"/>
    <s v="27AADCS9203M1Z1SRAJ/2025/02306"/>
    <n v="997331"/>
    <s v="Membership &amp; Subscription"/>
    <s v="Input Service"/>
    <n v="2942"/>
    <d v="2025-12-01T00:00:00"/>
    <d v="2025-12-01T00:00:00"/>
    <s v="Yes"/>
    <x v="1"/>
    <m/>
    <x v="1"/>
  </r>
  <r>
    <x v="2"/>
    <s v="27AADCS9203M1Z1"/>
    <s v="SUJATA COMPUTERS PRIVATE LIMITED"/>
    <s v="SRAJ/2025/02307"/>
    <s v="23/12/2025"/>
    <n v="0.17985611510791366"/>
    <n v="254762"/>
    <n v="215900"/>
    <n v="0"/>
    <n v="19431"/>
    <n v="19431"/>
    <x v="452"/>
    <s v="27AADCS9203M1Z1SRAJ/2025/02307"/>
    <n v="997331"/>
    <s v="Membership &amp; Subscription"/>
    <s v="Input Service"/>
    <n v="2943"/>
    <d v="2025-12-01T00:00:00"/>
    <d v="2025-12-01T00:00:00"/>
    <s v="Yes"/>
    <x v="1"/>
    <m/>
    <x v="1"/>
  </r>
  <r>
    <x v="2"/>
    <s v="27AAACE6958L1Z4"/>
    <s v="EMBEE SOFTWARE P LTD"/>
    <s v="MEGSI26/20745"/>
    <s v="30/12/2025"/>
    <n v="0.17985611510791366"/>
    <n v="291078.84000000003"/>
    <n v="246676.98"/>
    <n v="0"/>
    <n v="22200.93"/>
    <n v="22200.93"/>
    <x v="453"/>
    <s v="27AAACE6958L1Z4MEGSI26/20745"/>
    <n v="997331"/>
    <s v="Membership &amp; Subscription"/>
    <s v="Input Service"/>
    <n v="2944"/>
    <d v="2025-12-01T00:00:00"/>
    <d v="2025-12-01T00:00:00"/>
    <s v="Yes"/>
    <x v="1"/>
    <m/>
    <x v="1"/>
  </r>
  <r>
    <x v="2"/>
    <s v="27AABCI2726B1Z2"/>
    <s v="INTERGLOBE AVIATION LIMITED"/>
    <s v="MH1252612DR79690"/>
    <s v="05/12/2025"/>
    <n v="0.05"/>
    <n v="499"/>
    <n v="475"/>
    <n v="0"/>
    <n v="12"/>
    <n v="12"/>
    <x v="454"/>
    <s v="27AABCI2726B1Z2MH1252612DR79690"/>
    <n v="996425"/>
    <s v="Travel Expenses"/>
    <s v="Input Service"/>
    <n v="2945"/>
    <d v="2025-12-01T00:00:00"/>
    <d v="2025-12-01T00:00:00"/>
    <s v="Yes"/>
    <x v="1"/>
    <m/>
    <x v="1"/>
  </r>
  <r>
    <x v="2"/>
    <s v="27AABCI2726B1Z2"/>
    <s v="INTERGLOBE AVIATION LIMITED"/>
    <s v="MH1252612DT26171"/>
    <s v="10/12/2025"/>
    <n v="0.05"/>
    <n v="499"/>
    <n v="475"/>
    <n v="0"/>
    <n v="12"/>
    <n v="12"/>
    <x v="454"/>
    <s v="27AABCI2726B1Z2MH1252612DT26171"/>
    <n v="996425"/>
    <s v="Travel Expenses"/>
    <s v="Input Service"/>
    <n v="2946"/>
    <d v="2025-12-01T00:00:00"/>
    <d v="2025-12-01T00:00:00"/>
    <s v="Yes"/>
    <x v="1"/>
    <m/>
    <x v="1"/>
  </r>
  <r>
    <x v="2"/>
    <s v="36AABCI2726B1Z3"/>
    <s v="INTER GLOBE AVIATION LIMITED INDIGO"/>
    <s v="TS1252612BP80529"/>
    <s v="09/12/2025"/>
    <n v="5.8645341088089178E-2"/>
    <n v="8737"/>
    <n v="8253"/>
    <n v="484"/>
    <n v="0"/>
    <n v="0"/>
    <x v="455"/>
    <s v="36AABCI2726B1Z3TS1252612BP80529"/>
    <n v="996425"/>
    <s v="Travel Expenses"/>
    <s v="Input Service"/>
    <n v="2947"/>
    <d v="2025-12-01T00:00:00"/>
    <d v="2025-12-01T00:00:00"/>
    <s v="Yes"/>
    <x v="1"/>
    <m/>
    <x v="1"/>
  </r>
  <r>
    <x v="2"/>
    <s v="36AABCI2726B1Z3"/>
    <s v="INTER GLOBE AVIATION LIMITED INDIGO"/>
    <s v="TS1252612BQ00184"/>
    <s v="10/12/2025"/>
    <n v="0.05"/>
    <n v="499"/>
    <n v="475"/>
    <n v="24"/>
    <n v="0"/>
    <n v="0"/>
    <x v="454"/>
    <s v="36AABCI2726B1Z3TS1252612BQ00184"/>
    <n v="996425"/>
    <s v="Travel Expenses"/>
    <s v="Input Service"/>
    <n v="2948"/>
    <d v="2025-12-01T00:00:00"/>
    <d v="2025-12-01T00:00:00"/>
    <s v="Yes"/>
    <x v="1"/>
    <m/>
    <x v="1"/>
  </r>
  <r>
    <x v="2"/>
    <s v="27AATPE1295N1Z2"/>
    <s v="ERAGAM SANJEETH REDDY"/>
    <s v="DEC-2025-303"/>
    <s v="03/12/2025"/>
    <n v="0.17985611510791366"/>
    <n v="413877.92000000004"/>
    <n v="350744"/>
    <n v="0"/>
    <n v="31566.959999999999"/>
    <n v="31566.959999999999"/>
    <x v="80"/>
    <s v="27AATPE1295N1Z2DEC-2025-303"/>
    <n v="997212"/>
    <s v="Rent-Office"/>
    <s v="Input Service"/>
    <n v="3076"/>
    <d v="2025-12-01T00:00:00"/>
    <d v="2025-12-01T00:00:00"/>
    <s v="Yes"/>
    <x v="1"/>
    <m/>
    <x v="1"/>
  </r>
  <r>
    <x v="2"/>
    <s v="27AYNPP5525G1Z2"/>
    <s v="Rudra Enterprise"/>
    <s v="PNQ3-450"/>
    <s v="09/12/2025"/>
    <n v="0.17985611510791366"/>
    <n v="6633.84"/>
    <n v="5621.9"/>
    <n v="0"/>
    <n v="505.97"/>
    <n v="505.97"/>
    <x v="456"/>
    <s v="27AYNPP5525G1Z2PNQ3-450"/>
    <n v="850440"/>
    <s v="Hardware/Software Expenses"/>
    <s v="Inputs"/>
    <n v="3075"/>
    <d v="2025-12-01T00:00:00"/>
    <d v="2025-12-01T00:00:00"/>
    <s v="Yes"/>
    <x v="1"/>
    <m/>
    <x v="1"/>
  </r>
  <r>
    <x v="2"/>
    <s v="27AAJCC9783E1Z7"/>
    <s v="CLICKTECH RETAIL PRIVATE LIMITED"/>
    <s v="BOM7-2599503"/>
    <s v="18/12/2025"/>
    <n v="0.17985611510791366"/>
    <n v="599"/>
    <n v="507.62"/>
    <n v="0"/>
    <n v="45.69"/>
    <n v="45.69"/>
    <x v="457"/>
    <s v="27AAJCC9783E1Z7BOM7-2599503"/>
    <n v="853690"/>
    <s v="Hardware/Software Expenses"/>
    <s v="Inputs"/>
    <n v="2951"/>
    <d v="2025-12-01T00:00:00"/>
    <d v="2025-12-01T00:00:00"/>
    <s v="Yes"/>
    <x v="1"/>
    <m/>
    <x v="1"/>
  </r>
  <r>
    <x v="2"/>
    <s v="27AAFFL6917J1ZZ"/>
    <s v="LEGALOGIC CONSULTING LLP"/>
    <s v="2526-LLP-2165"/>
    <s v="05/12/2025"/>
    <n v="0.17985611510791366"/>
    <n v="83013"/>
    <n v="70350"/>
    <n v="0"/>
    <n v="6331.5"/>
    <n v="6331.5"/>
    <x v="458"/>
    <s v="27AAFFL6917J1ZZ2526-LLP-2165"/>
    <n v="997212"/>
    <s v="Professional Fees"/>
    <s v="Input Service"/>
    <n v="2952"/>
    <d v="2025-12-01T00:00:00"/>
    <d v="2025-12-01T00:00:00"/>
    <s v="Yes"/>
    <x v="1"/>
    <m/>
    <x v="1"/>
  </r>
  <r>
    <x v="2"/>
    <s v="36AAJCC9783E1Z8"/>
    <s v="CLICKTECH RETAIL PRIVATE LIMITED"/>
    <s v="HYD8-4682419"/>
    <s v="16/12/2025"/>
    <n v="0.17985611510791366"/>
    <n v="2348.0099999999998"/>
    <n v="1989.84"/>
    <n v="358.17"/>
    <n v="0"/>
    <n v="0"/>
    <x v="459"/>
    <s v="36AAJCC9783E1Z8HYD8-4682419"/>
    <n v="847330"/>
    <s v="Hardware/Software Expenses"/>
    <s v="Inputs"/>
    <n v="2953"/>
    <d v="2025-12-01T00:00:00"/>
    <d v="2025-12-01T00:00:00"/>
    <s v="Yes"/>
    <x v="1"/>
    <m/>
    <x v="1"/>
  </r>
  <r>
    <x v="2"/>
    <s v="27ABMCS1281R1ZI"/>
    <s v="SKULLSAINTS ELECTRONICS PRIVATE LIMITED"/>
    <s v="BOM5-107"/>
    <s v="02/12/2025"/>
    <n v="0.17985611510791366"/>
    <n v="27999"/>
    <n v="23727.96"/>
    <n v="0"/>
    <n v="2135.52"/>
    <n v="2135.52"/>
    <x v="460"/>
    <s v="27ABMCS1281R1ZIBOM5-107"/>
    <n v="847141"/>
    <s v="Hardware/Software Expenses"/>
    <s v="Inputs"/>
    <n v="2954"/>
    <d v="2025-12-01T00:00:00"/>
    <d v="2025-12-01T00:00:00"/>
    <s v="Yes"/>
    <x v="1"/>
    <m/>
    <x v="1"/>
  </r>
  <r>
    <x v="2"/>
    <s v="27AAACH1458C1ZZ"/>
    <s v="TATA TELESERVICES MAHARASHTRA LIMITED"/>
    <n v="2171934474"/>
    <s v="03/12/2025"/>
    <n v="0.17985611510791366"/>
    <n v="13216"/>
    <n v="11200"/>
    <n v="0"/>
    <n v="1008"/>
    <n v="1008"/>
    <x v="461"/>
    <s v="27AAACH1458C1ZZ2171934474"/>
    <n v="998412"/>
    <s v="Internet Connectivity charges"/>
    <s v="Input Service"/>
    <n v="2955"/>
    <d v="2025-12-01T00:00:00"/>
    <d v="2025-12-01T00:00:00"/>
    <s v="Yes"/>
    <x v="1"/>
    <m/>
    <x v="1"/>
  </r>
  <r>
    <x v="2"/>
    <s v="27AAACH1458C1ZZ"/>
    <s v="TATA TELESERVICES MAHARASHTRA LIMITED"/>
    <n v="2171958375"/>
    <s v="15/12/2025"/>
    <n v="0.17985611510791366"/>
    <n v="6478.2000000000007"/>
    <n v="5490"/>
    <n v="0"/>
    <n v="494.1"/>
    <n v="494.1"/>
    <x v="83"/>
    <s v="27AAACH1458C1ZZ2171958375"/>
    <n v="998412"/>
    <s v="Internet Connectivity charges"/>
    <s v="Input Service"/>
    <n v="2956"/>
    <d v="2025-12-01T00:00:00"/>
    <d v="2025-12-01T00:00:00"/>
    <s v="Yes"/>
    <x v="1"/>
    <m/>
    <x v="1"/>
  </r>
  <r>
    <x v="2"/>
    <s v="07AAJCA9880A1ZL"/>
    <s v="AMAZON WEB SERVICES INDIA PRIVATE LIMITED"/>
    <s v="AIN2526003085093"/>
    <s v="01/12/2025"/>
    <n v="0.17985611510791366"/>
    <n v="312098.77999999997"/>
    <n v="264490.49"/>
    <n v="47608.29"/>
    <n v="0"/>
    <n v="0"/>
    <x v="462"/>
    <s v="07AAJCA9880A1ZLAIN2526003085093"/>
    <n v="998315"/>
    <s v="Membership &amp; Subscription"/>
    <s v="Input Service"/>
    <n v="2957"/>
    <d v="2025-12-01T00:00:00"/>
    <d v="2025-12-01T00:00:00"/>
    <s v="Yes"/>
    <x v="1"/>
    <m/>
    <x v="1"/>
  </r>
  <r>
    <x v="2"/>
    <s v="07AAJCA9880A1ZL"/>
    <s v="AMAZON WEB SERVICES INDIA PRIVATE LIMITED"/>
    <s v="AIN2526003086066"/>
    <s v="01/12/2025"/>
    <n v="0.17985611510791366"/>
    <n v="101434.63"/>
    <n v="85961.55"/>
    <n v="15473.08"/>
    <n v="0"/>
    <n v="0"/>
    <x v="463"/>
    <s v="07AAJCA9880A1ZLAIN2526003086066"/>
    <n v="998315"/>
    <s v="Membership &amp; Subscription"/>
    <s v="Input Service"/>
    <n v="2958"/>
    <d v="2025-12-01T00:00:00"/>
    <d v="2025-12-01T00:00:00"/>
    <s v="Yes"/>
    <x v="1"/>
    <m/>
    <x v="1"/>
  </r>
  <r>
    <x v="2"/>
    <s v="07AAJCA9880A1ZL"/>
    <s v="AMAZON WEB SERVICES INDIA PRIVATE LIMITED"/>
    <s v="AIN2526003314418"/>
    <s v="02/12/2025"/>
    <n v="0.17985611510791366"/>
    <n v="19802.97"/>
    <n v="16782.18"/>
    <n v="3020.79"/>
    <n v="0"/>
    <n v="0"/>
    <x v="464"/>
    <s v="07AAJCA9880A1ZLAIN2526003314418"/>
    <n v="998315"/>
    <s v="Membership &amp; Subscription"/>
    <s v="Input Service"/>
    <n v="2959"/>
    <d v="2025-12-01T00:00:00"/>
    <d v="2025-12-01T00:00:00"/>
    <s v="Yes"/>
    <x v="1"/>
    <m/>
    <x v="1"/>
  </r>
  <r>
    <x v="2"/>
    <s v="27AATPE1292M1Z7"/>
    <s v="ERAGAM SIDHANTH REDDY"/>
    <s v="DEC-2025-302"/>
    <s v="03/12/2025"/>
    <n v="0.17985611510791366"/>
    <n v="413877.92000000004"/>
    <n v="350744"/>
    <n v="0"/>
    <n v="31566.959999999999"/>
    <n v="31566.959999999999"/>
    <x v="80"/>
    <s v="27AATPE1292M1Z7DEC-2025-302"/>
    <n v="997212"/>
    <s v="Rent-Office"/>
    <s v="Input Service"/>
    <n v="3073"/>
    <d v="2025-12-01T00:00:00"/>
    <d v="2025-12-01T00:00:00"/>
    <s v="Yes"/>
    <x v="1"/>
    <m/>
    <x v="1"/>
  </r>
  <r>
    <x v="2"/>
    <s v="27AATPE1292M1Z7"/>
    <s v="ERAGAM SIDHANTH REDDY"/>
    <s v="DEC-2025-301"/>
    <s v="03/12/2025"/>
    <n v="0.17985611510791366"/>
    <n v="393496.95999999996"/>
    <n v="333472"/>
    <n v="0"/>
    <n v="30012.48"/>
    <n v="30012.48"/>
    <x v="81"/>
    <s v="27AATPE1292M1Z7DEC-2025-301"/>
    <n v="997212"/>
    <s v="Rent-Office"/>
    <s v="Input Service"/>
    <n v="3072"/>
    <d v="2025-12-01T00:00:00"/>
    <d v="2025-12-01T00:00:00"/>
    <s v="Yes"/>
    <x v="1"/>
    <m/>
    <x v="1"/>
  </r>
  <r>
    <x v="2"/>
    <s v="33AAACZ4322M2Z9"/>
    <s v="ZOHO CORPORATION PRIVATE LIMITED"/>
    <n v="1025260411024"/>
    <s v="09/12/2025"/>
    <n v="0.17985611510791366"/>
    <n v="25417.200000000001"/>
    <n v="21540"/>
    <n v="3877.2"/>
    <n v="0"/>
    <n v="0"/>
    <x v="262"/>
    <s v="33AAACZ4322M2Z91025260411024"/>
    <n v="997331"/>
    <s v="Business Promotional Expenses"/>
    <s v="Input Service"/>
    <n v="3071"/>
    <d v="2025-12-01T00:00:00"/>
    <d v="2025-12-01T00:00:00"/>
    <s v="Yes"/>
    <x v="1"/>
    <m/>
    <x v="1"/>
  </r>
  <r>
    <x v="2"/>
    <s v="27AABCA0522B1ZK"/>
    <s v="AIR INDIA EXPRESS LIMITED"/>
    <s v="IPNQ251200045471"/>
    <s v="23/12/2025"/>
    <n v="0.05"/>
    <n v="357"/>
    <n v="340"/>
    <n v="0"/>
    <n v="8.5"/>
    <n v="8.5"/>
    <x v="465"/>
    <s v="27AABCA0522B1ZKIPNQ251200045471"/>
    <n v="996425"/>
    <s v="Travel Expenses"/>
    <s v="Input Service"/>
    <n v="3070"/>
    <d v="2025-12-01T00:00:00"/>
    <d v="2025-12-01T00:00:00"/>
    <s v="Yes"/>
    <x v="1"/>
    <m/>
    <x v="1"/>
  </r>
  <r>
    <x v="2"/>
    <s v="27AABCA0522B1ZK"/>
    <s v="AIR INDIA EXPRESS LIMITED"/>
    <s v="IPNQ251200045470"/>
    <s v="23/12/2025"/>
    <n v="0.05"/>
    <n v="6433.9999999999991"/>
    <n v="6127.62"/>
    <n v="0"/>
    <n v="153.19"/>
    <n v="153.19"/>
    <x v="466"/>
    <s v="27AABCA0522B1ZKIPNQ251200045470"/>
    <n v="996425"/>
    <s v="Travel Expenses"/>
    <s v="Input Service"/>
    <n v="3069"/>
    <d v="2025-12-01T00:00:00"/>
    <d v="2025-12-01T00:00:00"/>
    <s v="Yes"/>
    <x v="1"/>
    <m/>
    <x v="1"/>
  </r>
  <r>
    <x v="2"/>
    <s v="27AABCA0522B1ZK"/>
    <s v="AIR INDIA EXPRESS LIMITED"/>
    <s v="IPNQ251200045032"/>
    <s v="23/12/2025"/>
    <n v="0.05"/>
    <n v="714"/>
    <n v="680"/>
    <n v="0"/>
    <n v="17"/>
    <n v="17"/>
    <x v="467"/>
    <s v="27AABCA0522B1ZKIPNQ251200045032"/>
    <n v="996425"/>
    <s v="Travel Expenses"/>
    <s v="Input Service"/>
    <n v="3068"/>
    <d v="2025-12-01T00:00:00"/>
    <d v="2025-12-01T00:00:00"/>
    <s v="Yes"/>
    <x v="1"/>
    <m/>
    <x v="1"/>
  </r>
  <r>
    <x v="2"/>
    <s v="27AABCA0522B1ZK"/>
    <s v="AIR INDIA EXPRESS LIMITED"/>
    <s v="IPNQ251200045031"/>
    <s v="23/12/2025"/>
    <n v="0.05"/>
    <n v="12867.999999999998"/>
    <n v="12255.24"/>
    <n v="0"/>
    <n v="306.38"/>
    <n v="306.38"/>
    <x v="468"/>
    <s v="27AABCA0522B1ZKIPNQ251200045031"/>
    <n v="996425"/>
    <s v="Travel Expenses"/>
    <s v="Input Service"/>
    <n v="3067"/>
    <d v="2025-12-01T00:00:00"/>
    <d v="2025-12-01T00:00:00"/>
    <s v="Yes"/>
    <x v="1"/>
    <m/>
    <x v="1"/>
  </r>
  <r>
    <x v="2"/>
    <s v="36AAJCC8517E1ZM"/>
    <s v="COCOBLU RETAIL LIMITED"/>
    <s v="HYD8-7317136"/>
    <s v="16/12/2025"/>
    <n v="0.17985611510791366"/>
    <n v="796"/>
    <n v="674.58"/>
    <n v="121.42"/>
    <n v="0"/>
    <n v="0"/>
    <x v="469"/>
    <s v="36AAJCC8517E1ZMHYD8-7317136"/>
    <n v="854442"/>
    <s v="Hardware/Software Expenses"/>
    <s v="Inputs"/>
    <n v="2967"/>
    <d v="2025-12-01T00:00:00"/>
    <d v="2025-12-01T00:00:00"/>
    <s v="Yes"/>
    <x v="1"/>
    <m/>
    <x v="1"/>
  </r>
  <r>
    <x v="2"/>
    <s v="27ABMCS9481K1ZE"/>
    <s v="SAMARTH UNITED SERVICES PRIVATE LIMITED"/>
    <n v="78"/>
    <s v="01/12/2025"/>
    <n v="0.17985611510791366"/>
    <n v="19397.18"/>
    <n v="16438.28"/>
    <n v="0"/>
    <n v="1479.45"/>
    <n v="1479.45"/>
    <x v="470"/>
    <s v="27ABMCS9481K1ZE78"/>
    <n v="998519"/>
    <s v="Houskeeping Charges"/>
    <s v="Input Service"/>
    <n v="2968"/>
    <d v="2025-12-01T00:00:00"/>
    <d v="2025-12-01T00:00:00"/>
    <s v="Yes"/>
    <x v="1"/>
    <m/>
    <x v="1"/>
  </r>
  <r>
    <x v="2"/>
    <s v="27ABMCS9481K1ZE"/>
    <s v="SAMARTH UNITED SERVICES PRIVATE LIMITED"/>
    <n v="79"/>
    <s v="01/12/2025"/>
    <n v="0.17985611510791366"/>
    <n v="58763.859999999993"/>
    <n v="49799.88"/>
    <n v="0"/>
    <n v="4481.99"/>
    <n v="4481.99"/>
    <x v="471"/>
    <s v="27ABMCS9481K1ZE79"/>
    <n v="998519"/>
    <s v="Houskeeping Charges"/>
    <s v="Input Service"/>
    <n v="2969"/>
    <d v="2025-12-01T00:00:00"/>
    <d v="2025-12-01T00:00:00"/>
    <s v="Yes"/>
    <x v="1"/>
    <m/>
    <x v="1"/>
  </r>
  <r>
    <x v="2"/>
    <s v="27AABCA0522B1ZK"/>
    <s v="AIR INDIA EXPRESS LIMITED"/>
    <s v="IPNQ251200010170"/>
    <s v="05/12/2025"/>
    <n v="0.05"/>
    <n v="11943.999999999998"/>
    <n v="11375.24"/>
    <n v="0"/>
    <n v="284.38"/>
    <n v="284.38"/>
    <x v="472"/>
    <s v="27AABCA0522B1ZKIPNQ251200010170"/>
    <n v="996425"/>
    <s v="Travel Expenses"/>
    <s v="Input Service"/>
    <n v="3066"/>
    <d v="2025-12-01T00:00:00"/>
    <d v="2025-12-01T00:00:00"/>
    <s v="Yes"/>
    <x v="1"/>
    <m/>
    <x v="1"/>
  </r>
  <r>
    <x v="2"/>
    <s v="06AWJPN1796M1ZU"/>
    <s v="TRIDEV TRADERS"/>
    <s v="RNLH-7625"/>
    <s v="16/12/2025"/>
    <n v="0.17985611510791366"/>
    <n v="754"/>
    <n v="638.98"/>
    <n v="115.02"/>
    <n v="0"/>
    <n v="0"/>
    <x v="473"/>
    <s v="06AWJPN1796M1ZURNLH-7625"/>
    <n v="8504"/>
    <s v="Hardware/Software Expenses"/>
    <s v="Inputs"/>
    <n v="3062"/>
    <d v="2025-12-01T00:00:00"/>
    <d v="2025-12-01T00:00:00"/>
    <s v="Yes"/>
    <x v="1"/>
    <m/>
    <x v="1"/>
  </r>
  <r>
    <x v="2"/>
    <s v="27AAACA4136A1ZD"/>
    <s v="AMON-RA TRAVELS PVT. LTD."/>
    <s v="IS/0000386"/>
    <s v="13/12/2025"/>
    <n v="0.17985611510791366"/>
    <n v="1180"/>
    <n v="1000"/>
    <n v="0"/>
    <n v="90"/>
    <n v="90"/>
    <x v="134"/>
    <s v="27AAACA4136A1ZDIS/0000386"/>
    <n v="998559"/>
    <s v="Travel Expenses"/>
    <s v="Input Service"/>
    <n v="2972"/>
    <d v="2025-12-01T00:00:00"/>
    <d v="2025-12-01T00:00:00"/>
    <s v="Yes"/>
    <x v="1"/>
    <m/>
    <x v="1"/>
  </r>
  <r>
    <x v="2"/>
    <s v="27AAACA4136A1ZD"/>
    <s v="AMON-RA TRAVELS PVT. LTD."/>
    <s v="IS/0000387"/>
    <s v="13/12/2025"/>
    <n v="0.17985611510791366"/>
    <n v="1180"/>
    <n v="1000"/>
    <n v="0"/>
    <n v="90"/>
    <n v="90"/>
    <x v="134"/>
    <s v="27AAACA4136A1ZDIS/0000387"/>
    <n v="998559"/>
    <s v="Travel Expenses"/>
    <s v="Input Service"/>
    <n v="2973"/>
    <d v="2025-12-01T00:00:00"/>
    <d v="2025-12-01T00:00:00"/>
    <s v="Yes"/>
    <x v="1"/>
    <m/>
    <x v="1"/>
  </r>
  <r>
    <x v="2"/>
    <s v="06AWJPN1796M1ZU"/>
    <s v="TRIDEV TRADERS"/>
    <s v="RNLH-7607"/>
    <s v="15/12/2025"/>
    <n v="0.17985611510791366"/>
    <n v="3197.38"/>
    <n v="2709.64"/>
    <n v="487.74"/>
    <n v="0"/>
    <n v="0"/>
    <x v="474"/>
    <s v="06AWJPN1796M1ZURNLH-7607"/>
    <n v="8504"/>
    <s v="Hardware/Software Expenses"/>
    <s v="Inputs"/>
    <n v="3061"/>
    <d v="2025-12-01T00:00:00"/>
    <d v="2025-12-01T00:00:00"/>
    <s v="Yes"/>
    <x v="1"/>
    <m/>
    <x v="1"/>
  </r>
  <r>
    <x v="2"/>
    <s v="06AWJPN1796M1ZU"/>
    <s v="TRIDEV TRADERS"/>
    <s v="RNLH-7465"/>
    <s v="10/12/2025"/>
    <n v="0.17985611510791366"/>
    <n v="753.01"/>
    <n v="638.14"/>
    <n v="114.87"/>
    <n v="0"/>
    <n v="0"/>
    <x v="475"/>
    <s v="06AWJPN1796M1ZURNLH-7465"/>
    <n v="8504"/>
    <s v="Hardware/Software Expenses"/>
    <s v="Inputs"/>
    <n v="3060"/>
    <d v="2025-12-01T00:00:00"/>
    <d v="2025-12-01T00:00:00"/>
    <s v="Yes"/>
    <x v="1"/>
    <m/>
    <x v="1"/>
  </r>
  <r>
    <x v="2"/>
    <s v="27ABJFS4372H1ZU"/>
    <s v="M/S SUMAKI ENTERPRISES"/>
    <s v="SE/25-26/20"/>
    <s v="23/12/2025"/>
    <n v="0.17985611510791366"/>
    <n v="1770000"/>
    <n v="1500000"/>
    <n v="0"/>
    <n v="135000"/>
    <n v="135000"/>
    <x v="476"/>
    <s v="27ABJFS4372H1ZUSE/25-26/20"/>
    <n v="998313"/>
    <s v="Professional Fees"/>
    <s v="Input Service"/>
    <n v="3057"/>
    <d v="2025-12-01T00:00:00"/>
    <d v="2025-12-01T00:00:00"/>
    <s v="Yes"/>
    <x v="1"/>
    <m/>
    <x v="1"/>
  </r>
  <r>
    <x v="2"/>
    <s v="27AABCM2461K1ZF"/>
    <s v="MAGARPATTA TOWNSHIP DEVP &amp; CONST COMPANY LTD"/>
    <s v="LMP01261201178"/>
    <s v="01/12/2025"/>
    <n v="0.17985611510791366"/>
    <n v="31306.6"/>
    <n v="26530.6"/>
    <n v="0"/>
    <n v="2388"/>
    <n v="2388"/>
    <x v="107"/>
    <s v="27AABCM2461K1ZFLMP01261201178"/>
    <n v="997221"/>
    <s v="Repairs &amp; Maintenance-Leasehold premises"/>
    <s v="Input Service"/>
    <n v="2977"/>
    <d v="2025-12-01T00:00:00"/>
    <d v="2025-12-01T00:00:00"/>
    <s v="Yes"/>
    <x v="1"/>
    <m/>
    <x v="1"/>
  </r>
  <r>
    <x v="2"/>
    <s v="27AABCM2461K1ZF"/>
    <s v="MAGARPATTA TOWNSHIP DEVP &amp; CONST COMPANY LTD"/>
    <s v="LMP01261201179"/>
    <s v="01/12/2025"/>
    <n v="0.17985611510791366"/>
    <n v="32926.800000000003"/>
    <n v="27904.799999999999"/>
    <n v="0"/>
    <n v="2511"/>
    <n v="2511"/>
    <x v="109"/>
    <s v="27AABCM2461K1ZFLMP01261201179"/>
    <n v="997221"/>
    <s v="Repairs &amp; Maintenance-Leasehold premises"/>
    <s v="Input Service"/>
    <n v="2978"/>
    <d v="2025-12-01T00:00:00"/>
    <d v="2025-12-01T00:00:00"/>
    <s v="Yes"/>
    <x v="1"/>
    <m/>
    <x v="1"/>
  </r>
  <r>
    <x v="2"/>
    <s v="27AABCM2461K1ZF"/>
    <s v="MAGARPATTA TOWNSHIP DEVP &amp; CONST COMPANY LTD"/>
    <s v="LMP01261201180"/>
    <s v="01/12/2025"/>
    <n v="0.17985611510791366"/>
    <n v="32926.800000000003"/>
    <n v="27904.799999999999"/>
    <n v="0"/>
    <n v="2511"/>
    <n v="2511"/>
    <x v="109"/>
    <s v="27AABCM2461K1ZFLMP01261201180"/>
    <n v="997221"/>
    <s v="Repairs &amp; Maintenance-Leasehold premises"/>
    <s v="Input Service"/>
    <n v="2979"/>
    <d v="2025-12-01T00:00:00"/>
    <d v="2025-12-01T00:00:00"/>
    <s v="Yes"/>
    <x v="1"/>
    <m/>
    <x v="1"/>
  </r>
  <r>
    <x v="2"/>
    <s v="27AABCM2461K1ZF"/>
    <s v="MAGARPATTA TOWNSHIP DEVP &amp; CONST COMPANY LTD"/>
    <s v="LMP01261201181"/>
    <s v="01/12/2025"/>
    <n v="0.17985611510791366"/>
    <n v="31306.6"/>
    <n v="26530.6"/>
    <n v="0"/>
    <n v="2388"/>
    <n v="2388"/>
    <x v="107"/>
    <s v="27AABCM2461K1ZFLMP01261201181"/>
    <n v="997221"/>
    <s v="Repairs &amp; Maintenance-Leasehold premises"/>
    <s v="Input Service"/>
    <n v="2980"/>
    <d v="2025-12-01T00:00:00"/>
    <d v="2025-12-01T00:00:00"/>
    <s v="Yes"/>
    <x v="1"/>
    <m/>
    <x v="1"/>
  </r>
  <r>
    <x v="2"/>
    <s v="27AABCM2461K1ZF"/>
    <s v="MAGARPATTA TOWNSHIP DEVP &amp; CONST COMPANY LTD"/>
    <s v="PM012612/024648"/>
    <s v="01/12/2025"/>
    <n v="0.17985611510791366"/>
    <n v="759.2"/>
    <n v="643.20000000000005"/>
    <n v="0"/>
    <n v="58"/>
    <n v="58"/>
    <x v="477"/>
    <s v="27AABCM2461K1ZFPM012612/024648"/>
    <n v="997221"/>
    <s v="Repairs &amp; Maintenance-Leasehold premises"/>
    <s v="Input Service"/>
    <n v="2981"/>
    <d v="2025-12-01T00:00:00"/>
    <d v="2025-12-01T00:00:00"/>
    <s v="Yes"/>
    <x v="1"/>
    <m/>
    <x v="1"/>
  </r>
  <r>
    <x v="2"/>
    <s v="27AABCM2461K1ZF"/>
    <s v="MAGARPATTA TOWNSHIP DEVP &amp; CONST COMPANY LTD"/>
    <s v="PM012612/024649"/>
    <s v="01/12/2025"/>
    <n v="0.17985611510791366"/>
    <n v="759.2"/>
    <n v="643.20000000000005"/>
    <n v="0"/>
    <n v="58"/>
    <n v="58"/>
    <x v="477"/>
    <s v="27AABCM2461K1ZFPM012612/024649"/>
    <n v="997221"/>
    <s v="Repairs &amp; Maintenance-Leasehold premises"/>
    <s v="Input Service"/>
    <n v="2982"/>
    <d v="2025-12-01T00:00:00"/>
    <d v="2025-12-01T00:00:00"/>
    <s v="Yes"/>
    <x v="1"/>
    <m/>
    <x v="1"/>
  </r>
  <r>
    <x v="2"/>
    <s v="27AABCM2461K1ZF"/>
    <s v="MAGARPATTA TOWNSHIP DEVP &amp; CONST COMPANY LTD"/>
    <s v="PM012612/024651"/>
    <s v="01/12/2025"/>
    <n v="0.17985611510791366"/>
    <n v="759.2"/>
    <n v="643.20000000000005"/>
    <n v="0"/>
    <n v="58"/>
    <n v="58"/>
    <x v="477"/>
    <s v="27AABCM2461K1ZFPM012612/024651"/>
    <n v="997221"/>
    <s v="Repairs &amp; Maintenance-Leasehold premises"/>
    <s v="Input Service"/>
    <n v="2983"/>
    <d v="2025-12-01T00:00:00"/>
    <d v="2025-12-01T00:00:00"/>
    <s v="Yes"/>
    <x v="1"/>
    <m/>
    <x v="1"/>
  </r>
  <r>
    <x v="2"/>
    <s v="36AYNPP5525G1Z3"/>
    <s v="Rudra Enterprise"/>
    <s v="HYD8-1047"/>
    <s v="09/12/2025"/>
    <n v="0.17985611510791366"/>
    <n v="13267.650000000001"/>
    <n v="11243.77"/>
    <n v="2023.88"/>
    <n v="0"/>
    <n v="0"/>
    <x v="478"/>
    <s v="36AYNPP5525G1Z3HYD8-1047"/>
    <n v="850440"/>
    <s v="Hardware/Software Expenses"/>
    <s v="Inputs"/>
    <n v="2984"/>
    <d v="2025-12-01T00:00:00"/>
    <d v="2025-12-01T00:00:00"/>
    <s v="Yes"/>
    <x v="1"/>
    <m/>
    <x v="1"/>
  </r>
  <r>
    <x v="2"/>
    <s v="27AAICC1247J1ZM"/>
    <s v="CLOUDINSTA24 SERVICES PRIVATE LIMITED"/>
    <n v="202326536"/>
    <s v="01/12/2025"/>
    <n v="0.17985611510791366"/>
    <n v="324500"/>
    <n v="275000"/>
    <n v="0"/>
    <n v="24750"/>
    <n v="24750"/>
    <x v="415"/>
    <s v="27AAICC1247J1ZM202326536"/>
    <n v="998422"/>
    <s v="Internet Connectivity charges"/>
    <s v="Input Service"/>
    <n v="2985"/>
    <d v="2025-12-01T00:00:00"/>
    <d v="2025-12-01T00:00:00"/>
    <s v="Yes"/>
    <x v="1"/>
    <m/>
    <x v="1"/>
  </r>
  <r>
    <x v="2"/>
    <s v="27AAICC1247J1ZM"/>
    <s v="CLOUDINSTA24 SERVICES PRIVATE LIMITED"/>
    <n v="202326665"/>
    <s v="01/12/2025"/>
    <n v="0.17985611510791366"/>
    <n v="213875"/>
    <n v="181250"/>
    <n v="0"/>
    <n v="16312.5"/>
    <n v="16312.5"/>
    <x v="479"/>
    <s v="27AAICC1247J1ZM202326665"/>
    <n v="998422"/>
    <s v="Internet Connectivity charges"/>
    <s v="Input Service"/>
    <n v="2986"/>
    <d v="2025-12-01T00:00:00"/>
    <d v="2025-12-01T00:00:00"/>
    <s v="Yes"/>
    <x v="1"/>
    <m/>
    <x v="1"/>
  </r>
  <r>
    <x v="2"/>
    <s v="27AAICC1247J1ZM"/>
    <s v="CLOUDINSTA24 SERVICES PRIVATE LIMITED"/>
    <n v="202326669"/>
    <s v="01/12/2025"/>
    <n v="0.17985611510791366"/>
    <n v="88500"/>
    <n v="75000"/>
    <n v="0"/>
    <n v="6750"/>
    <n v="6750"/>
    <x v="37"/>
    <s v="27AAICC1247J1ZM202326669"/>
    <n v="998422"/>
    <s v="Internet Connectivity charges"/>
    <s v="Input Service"/>
    <n v="2987"/>
    <d v="2025-12-01T00:00:00"/>
    <d v="2025-12-01T00:00:00"/>
    <s v="Yes"/>
    <x v="1"/>
    <m/>
    <x v="1"/>
  </r>
  <r>
    <x v="2"/>
    <s v="27AAICC1247J1ZM"/>
    <s v="CLOUDINSTA24 SERVICES PRIVATE LIMITED"/>
    <n v="202326670"/>
    <s v="01/12/2025"/>
    <n v="0.17985611510791366"/>
    <n v="88500"/>
    <n v="75000"/>
    <n v="0"/>
    <n v="6750"/>
    <n v="6750"/>
    <x v="37"/>
    <s v="27AAICC1247J1ZM202326670"/>
    <n v="998422"/>
    <s v="Internet Connectivity charges"/>
    <s v="Input Service"/>
    <n v="2988"/>
    <d v="2025-12-01T00:00:00"/>
    <d v="2025-12-01T00:00:00"/>
    <s v="Yes"/>
    <x v="1"/>
    <m/>
    <x v="1"/>
  </r>
  <r>
    <x v="2"/>
    <s v="27AACCL9467B1ZE"/>
    <s v="LEAP INFO SYSTEMS PRIVATE LIMITED"/>
    <s v="INV-2526-131"/>
    <s v="31/12/2025"/>
    <n v="0.17985611510791366"/>
    <n v="95580"/>
    <n v="81000"/>
    <n v="0"/>
    <n v="7290"/>
    <n v="7290"/>
    <x v="480"/>
    <s v="27AACCL9467B1ZEINV-2526-131"/>
    <n v="997331"/>
    <s v="Membership &amp; Subscription"/>
    <s v="Input Service"/>
    <n v="2989"/>
    <d v="2025-12-01T00:00:00"/>
    <d v="2025-12-01T00:00:00"/>
    <s v="Yes"/>
    <x v="1"/>
    <m/>
    <x v="1"/>
  </r>
  <r>
    <x v="2"/>
    <s v="27AAACM3692H1ZC"/>
    <s v="MODERN V. R. SECURITY FORCE INDIA PVT. LTD."/>
    <s v="SAPV11/0059/2526"/>
    <s v="03/12/2025"/>
    <n v="0.17985611510791366"/>
    <n v="73438.86"/>
    <n v="62236.32"/>
    <n v="0"/>
    <n v="5601.27"/>
    <n v="5601.27"/>
    <x v="481"/>
    <s v="27AAACM3692H1ZCSAPV11/0059/2526"/>
    <n v="998525"/>
    <s v="Security Charges"/>
    <s v="Input Service"/>
    <n v="2990"/>
    <d v="2025-12-01T00:00:00"/>
    <d v="2025-12-01T00:00:00"/>
    <s v="Yes"/>
    <x v="1"/>
    <m/>
    <x v="1"/>
  </r>
  <r>
    <x v="2"/>
    <s v="27AAACM3692H1ZC"/>
    <s v="MODERN V. R. SECURITY FORCE INDIA PVT. LTD."/>
    <s v="SAPV11/0060/2526"/>
    <s v="03/12/2025"/>
    <n v="0.17985611510791366"/>
    <n v="38994.589999999997"/>
    <n v="33046.269999999997"/>
    <n v="0"/>
    <n v="2974.16"/>
    <n v="2974.16"/>
    <x v="482"/>
    <s v="27AAACM3692H1ZCSAPV11/0060/2526"/>
    <n v="998525"/>
    <s v="Security Charges"/>
    <s v="Input Service"/>
    <n v="2991"/>
    <d v="2025-12-01T00:00:00"/>
    <d v="2025-12-01T00:00:00"/>
    <s v="Yes"/>
    <x v="1"/>
    <m/>
    <x v="1"/>
  </r>
  <r>
    <x v="2"/>
    <s v="24AAJCC9783E1ZD"/>
    <s v="CLICKTECH RETAIL PRIVATE LIMITED"/>
    <s v="FXRY-6284"/>
    <s v="15/12/2025"/>
    <n v="0.17985611510791366"/>
    <n v="1236.03"/>
    <n v="1047.48"/>
    <n v="188.55"/>
    <n v="0"/>
    <n v="0"/>
    <x v="483"/>
    <s v="24AAJCC9783E1ZDFXRY-6284"/>
    <n v="8536"/>
    <s v="Hardware/Software Expenses"/>
    <s v="Inputs"/>
    <n v="3047"/>
    <d v="2025-12-01T00:00:00"/>
    <d v="2025-12-01T00:00:00"/>
    <s v="Yes"/>
    <x v="1"/>
    <m/>
    <x v="1"/>
  </r>
  <r>
    <x v="2"/>
    <s v="27AAGFO4867R1ZA"/>
    <s v="OCTA IT SOLUTION LLP"/>
    <s v="INV/25-26/422"/>
    <s v="30/11/2025"/>
    <n v="0.17985611510791366"/>
    <n v="104725"/>
    <n v="88749"/>
    <n v="0"/>
    <n v="7988"/>
    <n v="7988"/>
    <x v="484"/>
    <s v="27AAGFO4867R1ZAINV/25-26/422"/>
    <n v="9973"/>
    <s v="Rent - Equipment"/>
    <s v="Input Service"/>
    <n v="3040"/>
    <d v="2025-12-01T00:00:00"/>
    <d v="2025-12-01T00:00:00"/>
    <s v="Yes"/>
    <x v="1"/>
    <m/>
    <x v="1"/>
  </r>
  <r>
    <x v="2"/>
    <s v="27AAICP4248A1ZL"/>
    <s v="POWER VISION INFOSERVICES PRIVATE LIMITED OPC"/>
    <s v="PVIPL/25-26/0672"/>
    <s v="01/12/2025"/>
    <n v="0.17985611510791366"/>
    <n v="32486.870000000003"/>
    <n v="27531.25"/>
    <n v="0"/>
    <n v="2477.81"/>
    <n v="2477.81"/>
    <x v="485"/>
    <s v="27AAICP4248A1ZLPVIPL/25-26/0672"/>
    <n v="998719"/>
    <s v="Annual Maintance charges"/>
    <s v="Input Service"/>
    <n v="3038"/>
    <d v="2025-12-01T00:00:00"/>
    <d v="2025-12-01T00:00:00"/>
    <s v="Yes"/>
    <x v="1"/>
    <m/>
    <x v="1"/>
  </r>
  <r>
    <x v="2"/>
    <s v="07AHSPG5597P1Z8"/>
    <s v="BHAKTI SALES CORPORATION"/>
    <s v="IN-438"/>
    <s v="15/12/2025"/>
    <n v="0.17985611510791366"/>
    <n v="1398"/>
    <n v="1184.74"/>
    <n v="213.26"/>
    <n v="0"/>
    <n v="0"/>
    <x v="486"/>
    <s v="07AHSPG5597P1Z8IN-438"/>
    <n v="741310"/>
    <s v="Hardware/Software Expenses"/>
    <s v="Inputs"/>
    <n v="2995"/>
    <d v="2025-12-01T00:00:00"/>
    <d v="2025-12-01T00:00:00"/>
    <s v="Yes"/>
    <x v="1"/>
    <m/>
    <x v="1"/>
  </r>
  <r>
    <x v="2"/>
    <s v="27AAECG2483J1ZE"/>
    <s v="GNR SOLUTION PRIVATE LIMITED"/>
    <s v="GNR/R/25-26/3727"/>
    <s v="15/12/2025"/>
    <n v="0.17985611510791366"/>
    <n v="9440"/>
    <n v="8000"/>
    <n v="0"/>
    <n v="720"/>
    <n v="720"/>
    <x v="8"/>
    <s v="27AAECG2483J1ZEGNR/R/25-26/3727"/>
    <n v="997315"/>
    <s v="Rent - Equipment"/>
    <s v="Input Service"/>
    <n v="3036"/>
    <d v="2025-12-01T00:00:00"/>
    <d v="2025-12-01T00:00:00"/>
    <s v="Yes"/>
    <x v="1"/>
    <m/>
    <x v="1"/>
  </r>
  <r>
    <x v="2"/>
    <s v="27AAECG2483J1ZE"/>
    <s v="GNR SOLUTION PRIVATE LIMITED"/>
    <s v="GNR/R/25-26/3654"/>
    <s v="09/12/2025"/>
    <n v="0.17985611510791366"/>
    <n v="2360"/>
    <n v="2000"/>
    <n v="0"/>
    <n v="180"/>
    <n v="180"/>
    <x v="54"/>
    <s v="27AAECG2483J1ZEGNR/R/25-26/3654"/>
    <n v="997315"/>
    <s v="Rent - Equipment"/>
    <s v="Input Service"/>
    <n v="3035"/>
    <d v="2025-12-01T00:00:00"/>
    <d v="2025-12-01T00:00:00"/>
    <s v="Yes"/>
    <x v="1"/>
    <m/>
    <x v="1"/>
  </r>
  <r>
    <x v="2"/>
    <s v="27AAECG2483J1ZE"/>
    <s v="GNR SOLUTION PRIVATE LIMITED"/>
    <s v="GNR/R/25-26/3653"/>
    <s v="09/12/2025"/>
    <n v="0.17985611510791366"/>
    <n v="478241.02"/>
    <n v="405289"/>
    <n v="0"/>
    <n v="36476.01"/>
    <n v="36476.01"/>
    <x v="487"/>
    <s v="27AAECG2483J1ZEGNR/R/25-26/3653"/>
    <n v="997315"/>
    <s v="Rent - Equipment"/>
    <s v="Input Service"/>
    <n v="3034"/>
    <d v="2025-12-01T00:00:00"/>
    <d v="2025-12-01T00:00:00"/>
    <s v="Yes"/>
    <x v="1"/>
    <m/>
    <x v="1"/>
  </r>
  <r>
    <x v="2"/>
    <s v="27AAECG2483J1ZE"/>
    <s v="GNR SOLUTION PRIVATE LIMITED"/>
    <s v="GNR/R/25-26/3652"/>
    <s v="09/12/2025"/>
    <n v="0.17985611510791366"/>
    <n v="4720"/>
    <n v="4000"/>
    <n v="0"/>
    <n v="360"/>
    <n v="360"/>
    <x v="9"/>
    <s v="27AAECG2483J1ZEGNR/R/25-26/3652"/>
    <n v="997315"/>
    <s v="Rent - Equipment"/>
    <s v="Input Service"/>
    <n v="3033"/>
    <d v="2025-12-01T00:00:00"/>
    <d v="2025-12-01T00:00:00"/>
    <s v="Yes"/>
    <x v="1"/>
    <m/>
    <x v="1"/>
  </r>
  <r>
    <x v="2"/>
    <s v="27AAECG2483J1ZE"/>
    <s v="GNR SOLUTION PRIVATE LIMITED"/>
    <s v="GNR/R/25-26/3651"/>
    <s v="09/12/2025"/>
    <n v="0.17985611510791366"/>
    <n v="10266"/>
    <n v="8700"/>
    <n v="0"/>
    <n v="783"/>
    <n v="783"/>
    <x v="97"/>
    <s v="27AAECG2483J1ZEGNR/R/25-26/3651"/>
    <n v="997315"/>
    <s v="Rent - Equipment"/>
    <s v="Input Service"/>
    <n v="3032"/>
    <d v="2025-12-01T00:00:00"/>
    <d v="2025-12-01T00:00:00"/>
    <s v="Yes"/>
    <x v="1"/>
    <m/>
    <x v="1"/>
  </r>
  <r>
    <x v="2"/>
    <s v="27AAECG2483J1ZE"/>
    <s v="GNR SOLUTION PRIVATE LIMITED"/>
    <s v="GNR/R/25-26/3650"/>
    <s v="09/12/2025"/>
    <n v="0.17985611510791366"/>
    <n v="13452"/>
    <n v="11400"/>
    <n v="0"/>
    <n v="1026"/>
    <n v="1026"/>
    <x v="100"/>
    <s v="27AAECG2483J1ZEGNR/R/25-26/3650"/>
    <n v="997315"/>
    <s v="Rent - Equipment"/>
    <s v="Input Service"/>
    <n v="3031"/>
    <d v="2025-12-01T00:00:00"/>
    <d v="2025-12-01T00:00:00"/>
    <s v="Yes"/>
    <x v="1"/>
    <m/>
    <x v="1"/>
  </r>
  <r>
    <x v="2"/>
    <s v="27AAECG2483J1ZE"/>
    <s v="GNR SOLUTION PRIVATE LIMITED"/>
    <s v="GNR/R/25-26/3649"/>
    <s v="09/12/2025"/>
    <n v="0.17985611510791366"/>
    <n v="1770"/>
    <n v="1500"/>
    <n v="0"/>
    <n v="135"/>
    <n v="135"/>
    <x v="13"/>
    <s v="27AAECG2483J1ZEGNR/R/25-26/3649"/>
    <n v="997315"/>
    <s v="Rent - Equipment"/>
    <s v="Input Service"/>
    <n v="3030"/>
    <d v="2025-12-01T00:00:00"/>
    <d v="2025-12-01T00:00:00"/>
    <s v="Yes"/>
    <x v="1"/>
    <m/>
    <x v="1"/>
  </r>
  <r>
    <x v="2"/>
    <s v="27AAECG2483J1ZE"/>
    <s v="GNR SOLUTION PRIVATE LIMITED"/>
    <s v="GNR/R/25-26/3648"/>
    <s v="09/12/2025"/>
    <n v="0.17985611510791366"/>
    <n v="10030"/>
    <n v="8500"/>
    <n v="0"/>
    <n v="765"/>
    <n v="765"/>
    <x v="95"/>
    <s v="27AAECG2483J1ZEGNR/R/25-26/3648"/>
    <n v="997315"/>
    <s v="Rent - Equipment"/>
    <s v="Input Service"/>
    <n v="3029"/>
    <d v="2025-12-01T00:00:00"/>
    <d v="2025-12-01T00:00:00"/>
    <s v="Yes"/>
    <x v="1"/>
    <m/>
    <x v="1"/>
  </r>
  <r>
    <x v="2"/>
    <s v="27AAECG2483J1ZE"/>
    <s v="GNR SOLUTION PRIVATE LIMITED"/>
    <s v="GNR/R/25-26/3647"/>
    <s v="09/12/2025"/>
    <n v="0.17985611510791366"/>
    <n v="354"/>
    <n v="300"/>
    <n v="0"/>
    <n v="27"/>
    <n v="27"/>
    <x v="488"/>
    <s v="27AAECG2483J1ZEGNR/R/25-26/3647"/>
    <n v="997315"/>
    <s v="Rent - Equipment"/>
    <s v="Input Service"/>
    <n v="3028"/>
    <d v="2025-12-01T00:00:00"/>
    <d v="2025-12-01T00:00:00"/>
    <s v="Yes"/>
    <x v="1"/>
    <m/>
    <x v="1"/>
  </r>
  <r>
    <x v="2"/>
    <s v="27AAECG2483J1ZE"/>
    <s v="GNR SOLUTION PRIVATE LIMITED"/>
    <s v="GNR/R/25-26/3646"/>
    <s v="09/12/2025"/>
    <n v="0.17985611510791366"/>
    <n v="354"/>
    <n v="300"/>
    <n v="0"/>
    <n v="27"/>
    <n v="27"/>
    <x v="488"/>
    <s v="27AAECG2483J1ZEGNR/R/25-26/3646"/>
    <n v="997315"/>
    <s v="Rent - Equipment"/>
    <s v="Input Service"/>
    <n v="3027"/>
    <d v="2025-12-01T00:00:00"/>
    <d v="2025-12-01T00:00:00"/>
    <s v="Yes"/>
    <x v="1"/>
    <m/>
    <x v="1"/>
  </r>
  <r>
    <x v="2"/>
    <s v="27AAECG2483J1ZE"/>
    <s v="GNR SOLUTION PRIVATE LIMITED"/>
    <s v="GNR/R/25-26/3645"/>
    <s v="09/12/2025"/>
    <n v="0.17985611510791366"/>
    <n v="10879.599999999999"/>
    <n v="9220"/>
    <n v="0"/>
    <n v="829.8"/>
    <n v="829.8"/>
    <x v="489"/>
    <s v="27AAECG2483J1ZEGNR/R/25-26/3645"/>
    <n v="997315"/>
    <s v="Rent - Equipment"/>
    <s v="Input Service"/>
    <n v="3026"/>
    <d v="2025-12-01T00:00:00"/>
    <d v="2025-12-01T00:00:00"/>
    <s v="Yes"/>
    <x v="1"/>
    <m/>
    <x v="1"/>
  </r>
  <r>
    <x v="2"/>
    <s v="27AABCK3418J1ZK"/>
    <s v="KANJI FOREX PRIVATE LIMITED"/>
    <s v="SP/2526/2/3743"/>
    <s v="17/12/2025"/>
    <n v="0.17985611510791366"/>
    <n v="1210.6599999999999"/>
    <n v="1025.98"/>
    <n v="0"/>
    <n v="92.34"/>
    <n v="92.34"/>
    <x v="490"/>
    <s v="27AABCK3418J1ZKSP/2526/2/3743"/>
    <n v="997157"/>
    <s v="Foreign exchange services"/>
    <s v="Input Service"/>
    <n v="3025"/>
    <d v="2025-12-01T00:00:00"/>
    <d v="2025-12-01T00:00:00"/>
    <s v="Yes"/>
    <x v="1"/>
    <m/>
    <x v="1"/>
  </r>
  <r>
    <x v="2"/>
    <s v="33AABCA0522B1ZR"/>
    <s v="AIR INDIA EXPRESS"/>
    <s v="IMAA251200004108"/>
    <s v="04/12/2025"/>
    <n v="0.05"/>
    <n v="575"/>
    <n v="547.62"/>
    <n v="27.38"/>
    <n v="0"/>
    <n v="0"/>
    <x v="491"/>
    <s v="33AABCA0522B1ZRIMAA251200004108"/>
    <n v="996425"/>
    <s v="Travel Expenses"/>
    <s v="Input Service"/>
    <n v="3008"/>
    <d v="2025-12-01T00:00:00"/>
    <d v="2025-12-01T00:00:00"/>
    <s v="Yes"/>
    <x v="1"/>
    <m/>
    <x v="1"/>
  </r>
  <r>
    <x v="2"/>
    <s v="33AABCA0522B1ZR"/>
    <s v="AIR INDIA EXPRESS"/>
    <s v="IMAA251200028388"/>
    <s v="23/12/2025"/>
    <n v="0.05"/>
    <n v="4256"/>
    <n v="4053.33"/>
    <n v="202.67"/>
    <n v="0"/>
    <n v="0"/>
    <x v="492"/>
    <s v="33AABCA0522B1ZRIMAA251200028388"/>
    <n v="996425"/>
    <s v="Travel Expenses"/>
    <s v="Input Service"/>
    <n v="3009"/>
    <d v="2025-12-01T00:00:00"/>
    <d v="2025-12-01T00:00:00"/>
    <s v="Yes"/>
    <x v="1"/>
    <m/>
    <x v="1"/>
  </r>
  <r>
    <x v="2"/>
    <s v="33AABCA0522B1ZR"/>
    <s v="AIR INDIA EXPRESS"/>
    <s v="IMAA251200028389"/>
    <s v="23/12/2025"/>
    <n v="0.05"/>
    <n v="357"/>
    <n v="340"/>
    <n v="17"/>
    <n v="0"/>
    <n v="0"/>
    <x v="465"/>
    <s v="33AABCA0522B1ZRIMAA251200028389"/>
    <n v="996425"/>
    <s v="Travel Expenses"/>
    <s v="Input Service"/>
    <n v="3010"/>
    <d v="2025-12-01T00:00:00"/>
    <d v="2025-12-01T00:00:00"/>
    <s v="Yes"/>
    <x v="1"/>
    <m/>
    <x v="1"/>
  </r>
  <r>
    <x v="2"/>
    <s v="27AAMFS2232C1ZG"/>
    <s v="S. K. INTERNATIONAL"/>
    <s v="SK/2077/2526"/>
    <s v="11/12/2025"/>
    <n v="0.17985611510791366"/>
    <n v="8850"/>
    <n v="7500"/>
    <n v="0"/>
    <n v="675"/>
    <n v="675"/>
    <x v="89"/>
    <s v="27AAMFS2232C1ZGSK/2077/2526"/>
    <n v="998313"/>
    <s v="Professional Fees"/>
    <s v="Input Service"/>
    <n v="3011"/>
    <d v="2025-12-01T00:00:00"/>
    <d v="2025-12-01T00:00:00"/>
    <s v="Yes"/>
    <x v="1"/>
    <m/>
    <x v="1"/>
  </r>
  <r>
    <x v="2"/>
    <s v="27AABCK3418J1ZK"/>
    <s v="KANJI FOREX PRIVATE LIMITED"/>
    <s v="SP/2526/2/3740"/>
    <s v="17/12/2025"/>
    <n v="0.17985611510791366"/>
    <n v="1930.64"/>
    <n v="1636.14"/>
    <n v="0"/>
    <n v="147.25"/>
    <n v="147.25"/>
    <x v="493"/>
    <s v="27AABCK3418J1ZKSP/2526/2/3740"/>
    <n v="997157"/>
    <s v="Foreign exchange services"/>
    <s v="Input Service"/>
    <n v="3024"/>
    <d v="2025-12-01T00:00:00"/>
    <d v="2025-12-01T00:00:00"/>
    <s v="Yes"/>
    <x v="1"/>
    <m/>
    <x v="1"/>
  </r>
  <r>
    <x v="2"/>
    <s v="27AABCK3418J1ZK"/>
    <s v="KANJI FOREX PRIVATE LIMITED"/>
    <s v="PP/2526/2/859"/>
    <s v="31/12/2025"/>
    <n v="0.17985611510791366"/>
    <n v="1061.78"/>
    <n v="899.82"/>
    <n v="0"/>
    <n v="80.98"/>
    <n v="80.98"/>
    <x v="494"/>
    <s v="27AABCK3418J1ZKPP/2526/2/859"/>
    <n v="997157"/>
    <s v="Foreign exchange services"/>
    <s v="Input Service"/>
    <n v="3023"/>
    <d v="2025-12-01T00:00:00"/>
    <d v="2025-12-01T00:00:00"/>
    <s v="Yes"/>
    <x v="1"/>
    <m/>
    <x v="1"/>
  </r>
  <r>
    <x v="2"/>
    <s v="27AABCK3418J1ZK"/>
    <s v="KANJI FOREX PRIVATE LIMITED"/>
    <s v="PP/2526/2/854"/>
    <s v="31/12/2025"/>
    <n v="0.17985611510791366"/>
    <n v="295"/>
    <n v="250"/>
    <n v="0"/>
    <n v="22.5"/>
    <n v="22.5"/>
    <x v="62"/>
    <s v="27AABCK3418J1ZKPP/2526/2/854"/>
    <n v="997157"/>
    <s v="Foreign exchange services"/>
    <s v="Input Service"/>
    <n v="3022"/>
    <d v="2025-12-01T00:00:00"/>
    <d v="2025-12-01T00:00:00"/>
    <s v="Yes"/>
    <x v="1"/>
    <m/>
    <x v="1"/>
  </r>
  <r>
    <x v="2"/>
    <s v="27AABCK3418J1ZK"/>
    <s v="KANJI FOREX PRIVATE LIMITED"/>
    <s v="PP/2526/2/830"/>
    <s v="24/12/2025"/>
    <n v="0.17985611510791366"/>
    <n v="465.07000000000005"/>
    <n v="394.13"/>
    <n v="0"/>
    <n v="35.47"/>
    <n v="35.47"/>
    <x v="495"/>
    <s v="27AABCK3418J1ZKPP/2526/2/830"/>
    <n v="997157"/>
    <s v="Foreign exchange services"/>
    <s v="Input Service"/>
    <n v="3021"/>
    <d v="2025-12-01T00:00:00"/>
    <d v="2025-12-01T00:00:00"/>
    <s v="Yes"/>
    <x v="1"/>
    <m/>
    <x v="1"/>
  </r>
  <r>
    <x v="2"/>
    <s v="27AABCK3418J1ZK"/>
    <s v="KANJI FOREX PRIVATE LIMITED"/>
    <s v="PP/2526/2/788"/>
    <s v="12/12/2025"/>
    <n v="0.17985611510791366"/>
    <n v="295"/>
    <n v="250"/>
    <n v="0"/>
    <n v="22.5"/>
    <n v="22.5"/>
    <x v="62"/>
    <s v="27AABCK3418J1ZKPP/2526/2/788"/>
    <n v="997157"/>
    <s v="Foreign exchange services"/>
    <s v="Input Service"/>
    <n v="3020"/>
    <d v="2025-12-01T00:00:00"/>
    <d v="2025-12-01T00:00:00"/>
    <s v="Yes"/>
    <x v="1"/>
    <m/>
    <x v="1"/>
  </r>
  <r>
    <x v="2"/>
    <s v="27AALCS9822Q1ZC"/>
    <s v="Pluxee India Private Limited (Formerly known as Sodexo SVC India )"/>
    <s v="2526CI0000246117"/>
    <d v="2025-12-31T00:00:00"/>
    <n v="0.17985611510791366"/>
    <n v="704.46"/>
    <n v="597"/>
    <n v="0"/>
    <n v="53.73"/>
    <n v="53.73"/>
    <x v="496"/>
    <s v="27AALCS9822Q1ZC2526CI0000246117"/>
    <n v="998599"/>
    <s v="Professional Fees"/>
    <s v="Input Service"/>
    <n v="3074"/>
    <d v="2025-12-01T00:00:00"/>
    <d v="2025-12-01T00:00:00"/>
    <s v="Yes"/>
    <x v="1"/>
    <m/>
    <x v="1"/>
  </r>
  <r>
    <x v="2"/>
    <s v="27DBRPP0459R1ZK"/>
    <s v="Shree Caterers"/>
    <s v="2025-26/482"/>
    <d v="2025-11-30T00:00:00"/>
    <n v="0.05"/>
    <n v="5885.25"/>
    <n v="5605"/>
    <n v="0"/>
    <n v="140.125"/>
    <n v="140.125"/>
    <x v="497"/>
    <s v="27DBRPP0459R1ZK2025-26/482"/>
    <n v="99633"/>
    <s v="Staff Welfare"/>
    <s v="Input Service"/>
    <n v="2962"/>
    <d v="2025-12-01T00:00:00"/>
    <d v="2025-12-01T00:00:00"/>
    <s v="Yes"/>
    <x v="1"/>
    <m/>
    <x v="1"/>
  </r>
  <r>
    <x v="2"/>
    <s v="27DBRPP0459R1ZK"/>
    <s v="Shree Caterers"/>
    <s v="2025-26/481"/>
    <d v="2025-11-30T00:00:00"/>
    <n v="0.05"/>
    <n v="3843"/>
    <n v="3660"/>
    <n v="0"/>
    <n v="91.5"/>
    <n v="91.5"/>
    <x v="498"/>
    <s v="27DBRPP0459R1ZK2025-26/481"/>
    <n v="99633"/>
    <s v="Staff Welfare"/>
    <s v="Input Service"/>
    <n v="2961"/>
    <d v="2025-12-01T00:00:00"/>
    <d v="2025-12-01T00:00:00"/>
    <s v="Yes"/>
    <x v="1"/>
    <m/>
    <x v="1"/>
  </r>
  <r>
    <x v="2"/>
    <s v="27AAGFO4867R1ZA"/>
    <s v="OCTA IT SOLUTION LLP"/>
    <s v="INV/25-26/370"/>
    <s v="31/10/2025"/>
    <n v="0.17985611510791366"/>
    <n v="102660"/>
    <n v="87000"/>
    <n v="0"/>
    <n v="7830"/>
    <n v="7830"/>
    <x v="130"/>
    <s v="27AAGFO4867R1ZAINV/25-26/370"/>
    <n v="9973"/>
    <s v="Rent - Equipment"/>
    <s v="Input Service"/>
    <n v="3039"/>
    <d v="2025-12-01T00:00:00"/>
    <d v="2025-12-01T00:00:00"/>
    <s v="Yes"/>
    <x v="1"/>
    <m/>
    <x v="1"/>
  </r>
  <r>
    <x v="2"/>
    <s v="07AAXFT7232J1ZH"/>
    <s v="TELETRADE SOLUTIONS LLP"/>
    <s v="IN-462"/>
    <s v="26/09/2025"/>
    <n v="0.17985611510791366"/>
    <n v="2499"/>
    <n v="2117.8000000000002"/>
    <n v="381.2"/>
    <n v="0"/>
    <n v="0"/>
    <x v="499"/>
    <s v="07AAXFT7232J1ZHIN-462"/>
    <n v="3919"/>
    <s v="Hardware/Software Expenses"/>
    <s v="Inputs"/>
    <n v="3037"/>
    <d v="2025-12-01T00:00:00"/>
    <d v="2025-12-01T00:00:00"/>
    <s v="Yes"/>
    <x v="1"/>
    <m/>
    <x v="1"/>
  </r>
  <r>
    <x v="2"/>
    <s v="23BWZPK8851P1ZC"/>
    <s v="NETBOON"/>
    <s v="IN-2024"/>
    <s v="06/11/2025"/>
    <n v="0.17985611510791366"/>
    <n v="1798.27"/>
    <n v="1524"/>
    <n v="274.27"/>
    <n v="0"/>
    <n v="0"/>
    <x v="500"/>
    <s v="23BWZPK8851P1ZCIN-2024"/>
    <n v="854420"/>
    <s v="Hardware/Software Expenses"/>
    <s v="Inputs"/>
    <n v="3018"/>
    <d v="2025-12-01T00:00:00"/>
    <d v="2025-12-01T00:00:00"/>
    <s v="Yes"/>
    <x v="1"/>
    <m/>
    <x v="1"/>
  </r>
  <r>
    <x v="2"/>
    <s v="27AAEFU8529J1ZN"/>
    <s v="UNIDEL TECHNOLOGIES LLP"/>
    <s v="UTLLP/25-26/066"/>
    <s v="30/10/2025"/>
    <n v="0.17985611510791366"/>
    <n v="154279.09999999998"/>
    <n v="130745"/>
    <n v="0"/>
    <n v="11767.05"/>
    <n v="11767.05"/>
    <x v="446"/>
    <s v="27AAEFU8529J1ZNUTLLP/25-26/066"/>
    <n v="998312"/>
    <s v="Professional Fees"/>
    <s v="Input Service"/>
    <n v="2925"/>
    <d v="2025-12-01T00:00:00"/>
    <d v="2025-12-01T00:00:00"/>
    <s v="Yes"/>
    <x v="1"/>
    <m/>
    <x v="1"/>
  </r>
  <r>
    <x v="2"/>
    <s v="27AAEFU8529J1ZN"/>
    <s v="UNIDEL TECHNOLOGIES LLP"/>
    <s v="UTLLP/25-26/068"/>
    <s v="30/10/2025"/>
    <n v="0.17985611510791366"/>
    <n v="354000"/>
    <n v="300000"/>
    <n v="0"/>
    <n v="27000"/>
    <n v="27000"/>
    <x v="131"/>
    <s v="27AAEFU8529J1ZNUTLLP/25-26/068"/>
    <n v="998312"/>
    <s v="Professional Fees"/>
    <s v="Input Service"/>
    <n v="2926"/>
    <d v="2025-12-01T00:00:00"/>
    <d v="2025-12-01T00:00:00"/>
    <s v="Yes"/>
    <x v="1"/>
    <m/>
    <x v="1"/>
  </r>
  <r>
    <x v="2"/>
    <s v="27AAEFU8529J1ZN"/>
    <s v="UNIDEL TECHNOLOGIES LLP"/>
    <s v="UTLLP/25-26/070"/>
    <s v="26/11/2025"/>
    <n v="0.17985611510791366"/>
    <n v="154279.09999999998"/>
    <n v="130745"/>
    <n v="0"/>
    <n v="11767.05"/>
    <n v="11767.05"/>
    <x v="446"/>
    <s v="27AAEFU8529J1ZNUTLLP/25-26/070"/>
    <n v="998312"/>
    <s v="Professional Fees"/>
    <s v="Input Service"/>
    <n v="2927"/>
    <d v="2025-12-01T00:00:00"/>
    <d v="2025-12-01T00:00:00"/>
    <s v="Yes"/>
    <x v="1"/>
    <m/>
    <x v="1"/>
  </r>
  <r>
    <x v="2"/>
    <s v="27AAEFU8529J1ZN"/>
    <s v="UNIDEL TECHNOLOGIES LLP"/>
    <s v="UTLLP/25-26/071"/>
    <s v="26/11/2025"/>
    <n v="0.17985611510791366"/>
    <n v="1656814.4"/>
    <n v="1404080"/>
    <n v="0"/>
    <n v="126367.2"/>
    <n v="126367.2"/>
    <x v="501"/>
    <s v="27AAEFU8529J1ZNUTLLP/25-26/071"/>
    <n v="998312"/>
    <s v="Professional Fees"/>
    <s v="Input Service"/>
    <n v="2928"/>
    <d v="2025-12-01T00:00:00"/>
    <d v="2025-12-01T00:00:00"/>
    <s v="Yes"/>
    <x v="1"/>
    <m/>
    <x v="1"/>
  </r>
  <r>
    <x v="2"/>
    <s v="27AAEFU8529J1ZN"/>
    <s v="UNIDEL TECHNOLOGIES LLP"/>
    <s v="UTLLP/25-26/073"/>
    <s v="26/11/2025"/>
    <n v="0.17985611510791366"/>
    <n v="354000"/>
    <n v="300000"/>
    <n v="0"/>
    <n v="27000"/>
    <n v="27000"/>
    <x v="131"/>
    <s v="27AAEFU8529J1ZNUTLLP/25-26/073"/>
    <n v="998312"/>
    <s v="Professional Fees"/>
    <s v="Input Service"/>
    <n v="2929"/>
    <d v="2025-12-01T00:00:00"/>
    <d v="2025-12-01T00:00:00"/>
    <s v="Yes"/>
    <x v="1"/>
    <m/>
    <x v="1"/>
  </r>
  <r>
    <x v="2"/>
    <s v="27DBRPP0459R1ZK"/>
    <s v="Shree Caterers"/>
    <s v="2025-26/480"/>
    <d v="2025-11-30T00:00:00"/>
    <n v="0.05"/>
    <n v="2115.75"/>
    <n v="2015"/>
    <n v="0"/>
    <n v="50.375"/>
    <n v="50.375"/>
    <x v="502"/>
    <s v="27DBRPP0459R1ZK2025-26/480"/>
    <n v="99633"/>
    <s v="Staff Welfare"/>
    <s v="Input Service"/>
    <n v="2960"/>
    <d v="2025-12-01T00:00:00"/>
    <d v="2025-12-01T00:00:00"/>
    <s v="Yes"/>
    <x v="1"/>
    <m/>
    <x v="1"/>
  </r>
  <r>
    <x v="2"/>
    <s v="36AABCI2726B1Z3"/>
    <s v="INTER GLOBE AVIATION LIMITED INDIGO"/>
    <s v="TS2252612AF58700"/>
    <s v="19/12/2025"/>
    <n v="0.05"/>
    <n v="-499"/>
    <n v="-475"/>
    <n v="-24"/>
    <n v="0"/>
    <n v="0"/>
    <x v="503"/>
    <s v="36AABCI2726B1Z3TS2252612AF58700"/>
    <n v="996425"/>
    <s v="Travel Expenses"/>
    <s v="Input Service"/>
    <n v="3250"/>
    <d v="2025-12-01T00:00:00"/>
    <d v="2025-12-01T00:00:00"/>
    <s v="Yes"/>
    <x v="1"/>
    <m/>
    <x v="1"/>
  </r>
  <r>
    <x v="2"/>
    <s v="36AABCI2726B1Z3"/>
    <s v="INTER GLOBE AVIATION LIMITED INDIGO"/>
    <s v="TS2252612AF28823"/>
    <s v="10/12/2025"/>
    <n v="0.05"/>
    <n v="-9995"/>
    <n v="-9519"/>
    <n v="-476"/>
    <n v="0"/>
    <n v="0"/>
    <x v="504"/>
    <s v="36AABCI2726B1Z3TS2252612AF28823"/>
    <n v="996425"/>
    <s v="Travel Expenses"/>
    <s v="Input Service"/>
    <n v="3249"/>
    <d v="2025-12-01T00:00:00"/>
    <d v="2025-12-01T00:00:00"/>
    <s v="Yes"/>
    <x v="1"/>
    <m/>
    <x v="1"/>
  </r>
  <r>
    <x v="2"/>
    <s v="36AABCI2726B1Z3"/>
    <s v="INTER GLOBE AVIATION LIMITED INDIGO"/>
    <s v="TS2252612AF19079"/>
    <s v="09/12/2025"/>
    <n v="5.5092059838895285E-2"/>
    <n v="-7335"/>
    <n v="-6952"/>
    <n v="-383"/>
    <n v="0"/>
    <n v="0"/>
    <x v="505"/>
    <s v="36AABCI2726B1Z3TS2252612AF19079"/>
    <n v="996425"/>
    <s v="Travel Expenses"/>
    <s v="Input Service"/>
    <n v="3248"/>
    <d v="2025-12-01T00:00:00"/>
    <d v="2025-12-01T00:00:00"/>
    <s v="Yes"/>
    <x v="1"/>
    <m/>
    <x v="1"/>
  </r>
  <r>
    <x v="2"/>
    <s v="27AABCI2726B1Z2"/>
    <s v="INTERGLOBE AVIATION LIMITED"/>
    <s v="MH2252612AO00102"/>
    <s v="19/12/2025"/>
    <n v="0.05"/>
    <n v="-499"/>
    <n v="-475"/>
    <n v="0"/>
    <n v="-12"/>
    <n v="-12"/>
    <x v="503"/>
    <s v="27AABCI2726B1Z2MH2252612AO00102"/>
    <n v="996425"/>
    <s v="Air Travel Charges"/>
    <s v="Input Service"/>
    <n v="3246"/>
    <d v="2025-12-01T00:00:00"/>
    <d v="2025-12-01T00:00:00"/>
    <s v="Yes"/>
    <x v="1"/>
    <m/>
    <x v="1"/>
  </r>
  <r>
    <x v="2"/>
    <s v="27AABCI2726B1Z2"/>
    <s v="INTERGLOBE AVIATION LIMITED"/>
    <s v="MH2252612AN32281"/>
    <s v="10/12/2025"/>
    <n v="0.05"/>
    <n v="-14667"/>
    <n v="-13969"/>
    <n v="0"/>
    <n v="-349"/>
    <n v="-349"/>
    <x v="506"/>
    <s v="27AABCI2726B1Z2MH2252612AN32281"/>
    <n v="996425"/>
    <s v="Air Travel Charges"/>
    <s v="Input Service"/>
    <n v="3245"/>
    <d v="2025-12-01T00:00:00"/>
    <d v="2025-12-01T00:00:00"/>
    <s v="Yes"/>
    <x v="1"/>
    <m/>
    <x v="1"/>
  </r>
  <r>
    <x v="2"/>
    <s v="27AABCI2726B1Z2"/>
    <s v="INTERGLOBE AVIATION LIMITED"/>
    <s v="MH2252612AM10973"/>
    <s v="05/12/2025"/>
    <n v="0.05"/>
    <n v="-12334"/>
    <n v="-11713"/>
    <n v="0"/>
    <n v="-310.5"/>
    <n v="-310.5"/>
    <x v="507"/>
    <s v="27AABCI2726B1Z2MH2252612AM10973"/>
    <n v="996425"/>
    <s v="Air Travel Charges"/>
    <s v="Input Service"/>
    <n v="3244"/>
    <d v="2025-12-01T00:00:00"/>
    <d v="2025-12-01T00:00:00"/>
    <s v="Yes"/>
    <x v="1"/>
    <m/>
    <x v="1"/>
  </r>
  <r>
    <x v="2"/>
    <s v="07AAJCA9880A1ZL"/>
    <s v="AMAZON WEB SERVICES INDIA PRIVATE LIMITED"/>
    <s v="ACN2526000058808"/>
    <s v="19/12/2025"/>
    <n v="0.17985611510791366"/>
    <n v="-80467.73000000001"/>
    <n v="-68192.990000000005"/>
    <n v="-12274.74"/>
    <n v="0"/>
    <n v="0"/>
    <x v="508"/>
    <s v="07AAJCA9880A1ZLACN2526000058808"/>
    <n v="998315"/>
    <s v="Membership &amp; Subscription"/>
    <s v="Input Service"/>
    <n v="3240"/>
    <d v="2025-12-01T00:00:00"/>
    <d v="2025-12-01T00:00:00"/>
    <s v="Yes"/>
    <x v="1"/>
    <m/>
    <x v="1"/>
  </r>
  <r>
    <x v="2"/>
    <s v="27AZJPG1481H1ZC"/>
    <s v="Om Sai Tours &amp; Travels"/>
    <n v="6112"/>
    <d v="2025-11-22T00:00:00"/>
    <n v="0.05"/>
    <n v="10575.599999999999"/>
    <n v="10072"/>
    <n v="0"/>
    <n v="251.8"/>
    <n v="251.8"/>
    <x v="235"/>
    <s v="27AZJPG1481H1ZC6112"/>
    <n v="9964"/>
    <s v="Cab rent charges"/>
    <s v="Input Service"/>
    <n v="2862"/>
    <d v="2025-12-01T00:00:00"/>
    <d v="2025-12-01T00:00:00"/>
    <s v="Yes"/>
    <x v="1"/>
    <m/>
    <x v="1"/>
  </r>
  <r>
    <x v="2"/>
    <s v="27AZJPG1481H1ZC"/>
    <s v="Om Sai Tours &amp; Travels"/>
    <n v="6111"/>
    <d v="2025-11-22T00:00:00"/>
    <n v="0.05"/>
    <n v="7175.7000000000007"/>
    <n v="6834"/>
    <n v="0"/>
    <n v="170.85000000000002"/>
    <n v="170.85000000000002"/>
    <x v="509"/>
    <s v="27AZJPG1481H1ZC6111"/>
    <n v="9964"/>
    <s v="Cab rent charges"/>
    <s v="Input Service"/>
    <n v="2861"/>
    <d v="2025-12-01T00:00:00"/>
    <d v="2025-12-01T00:00:00"/>
    <s v="Yes"/>
    <x v="1"/>
    <m/>
    <x v="1"/>
  </r>
  <r>
    <x v="2"/>
    <s v="27AZJPG1481H1ZC"/>
    <s v="Om Sai Tours &amp; Travels"/>
    <n v="6110"/>
    <d v="2025-10-22T00:00:00"/>
    <n v="0.05"/>
    <n v="4750.2000000000007"/>
    <n v="4524"/>
    <n v="0"/>
    <n v="113.10000000000001"/>
    <n v="113.10000000000001"/>
    <x v="510"/>
    <s v="27AZJPG1481H1ZC6110"/>
    <n v="9964"/>
    <s v="Cab rent charges"/>
    <s v="Input Service"/>
    <n v="2860"/>
    <d v="2025-12-01T00:00:00"/>
    <d v="2025-12-01T00:00:00"/>
    <s v="Yes"/>
    <x v="1"/>
    <m/>
    <x v="1"/>
  </r>
  <r>
    <x v="2"/>
    <s v="27AZJPG1481H1ZC"/>
    <s v="Om Sai Tours &amp; Travels"/>
    <n v="6109"/>
    <d v="2025-11-22T00:00:00"/>
    <n v="0.05"/>
    <n v="4794.2999999999993"/>
    <n v="4566"/>
    <n v="0"/>
    <n v="114.15"/>
    <n v="114.15"/>
    <x v="239"/>
    <s v="27AZJPG1481H1ZC6109"/>
    <n v="9964"/>
    <s v="Cab rent charges"/>
    <s v="Input Service"/>
    <n v="2859"/>
    <d v="2025-12-01T00:00:00"/>
    <d v="2025-12-01T00:00:00"/>
    <s v="Yes"/>
    <x v="1"/>
    <m/>
    <x v="1"/>
  </r>
  <r>
    <x v="2"/>
    <s v="27AZJPG1481H1ZC"/>
    <s v="Om Sai Tours &amp; Travels"/>
    <n v="6108"/>
    <d v="2025-11-20T00:00:00"/>
    <n v="0.05"/>
    <n v="8240.4"/>
    <n v="7848"/>
    <n v="0"/>
    <n v="196.20000000000002"/>
    <n v="196.20000000000002"/>
    <x v="511"/>
    <s v="27AZJPG1481H1ZC6108"/>
    <n v="9964"/>
    <s v="Cab rent charges"/>
    <s v="Input Service"/>
    <n v="2858"/>
    <d v="2025-12-01T00:00:00"/>
    <d v="2025-12-01T00:00:00"/>
    <s v="Yes"/>
    <x v="1"/>
    <m/>
    <x v="1"/>
  </r>
  <r>
    <x v="2"/>
    <s v="27AZJPG1481H1ZC"/>
    <s v="Om Sai Tours &amp; Travels"/>
    <n v="6107"/>
    <d v="2025-11-20T00:00:00"/>
    <n v="0.05"/>
    <n v="4487.7000000000007"/>
    <n v="4274"/>
    <n v="0"/>
    <n v="106.85000000000001"/>
    <n v="106.85000000000001"/>
    <x v="512"/>
    <s v="27AZJPG1481H1ZC6107"/>
    <n v="9964"/>
    <s v="Cab rent charges"/>
    <s v="Input Service"/>
    <n v="2857"/>
    <d v="2025-12-01T00:00:00"/>
    <d v="2025-12-01T00:00:00"/>
    <s v="Yes"/>
    <x v="1"/>
    <m/>
    <x v="1"/>
  </r>
  <r>
    <x v="2"/>
    <s v="27AZJPG1481H1ZC"/>
    <s v="Om Sai Tours &amp; Travels"/>
    <n v="6067"/>
    <d v="2025-11-01T00:00:00"/>
    <n v="0.05"/>
    <n v="4970.7000000000007"/>
    <n v="4734"/>
    <n v="0"/>
    <n v="118.35000000000001"/>
    <n v="118.35000000000001"/>
    <x v="513"/>
    <s v="27AZJPG1481H1ZC6067"/>
    <n v="9964"/>
    <s v="Cab rent charges"/>
    <s v="Input Service"/>
    <n v="2856"/>
    <d v="2025-12-01T00:00:00"/>
    <d v="2025-12-01T00:00:00"/>
    <s v="Yes"/>
    <x v="1"/>
    <m/>
    <x v="1"/>
  </r>
  <r>
    <x v="2"/>
    <s v="27AZJPG1481H1ZC"/>
    <s v="Om Sai Tours &amp; Travels"/>
    <n v="5967"/>
    <d v="2025-11-07T00:00:00"/>
    <n v="0.05"/>
    <n v="4487.7000000000007"/>
    <n v="4274"/>
    <n v="0"/>
    <n v="106.85000000000001"/>
    <n v="106.85000000000001"/>
    <x v="512"/>
    <s v="27AZJPG1481H1ZC5967"/>
    <n v="9964"/>
    <s v="Cab rent charges"/>
    <s v="Input Service"/>
    <n v="2855"/>
    <d v="2025-12-01T00:00:00"/>
    <d v="2025-12-01T00:00:00"/>
    <s v="Yes"/>
    <x v="1"/>
    <m/>
    <x v="1"/>
  </r>
  <r>
    <x v="2"/>
    <s v="27AZJPG1481H1ZC"/>
    <s v="Om Sai Tours &amp; Travels"/>
    <n v="5956"/>
    <d v="2025-11-02T00:00:00"/>
    <n v="0.05"/>
    <n v="11545.8"/>
    <n v="10996"/>
    <n v="0"/>
    <n v="274.90000000000003"/>
    <n v="274.90000000000003"/>
    <x v="514"/>
    <s v="27AZJPG1481H1ZC5956"/>
    <n v="9964"/>
    <s v="Cab rent charges"/>
    <s v="Input Service"/>
    <n v="2854"/>
    <d v="2025-12-01T00:00:00"/>
    <d v="2025-12-01T00:00:00"/>
    <s v="Yes"/>
    <x v="1"/>
    <m/>
    <x v="1"/>
  </r>
  <r>
    <x v="2"/>
    <s v="27AZJPG1481H1ZC"/>
    <s v="Om Sai Tours &amp; Travels"/>
    <n v="5954"/>
    <d v="2025-11-02T00:00:00"/>
    <n v="0.05"/>
    <n v="8259.2999999999993"/>
    <n v="7866"/>
    <n v="0"/>
    <n v="196.65"/>
    <n v="196.65"/>
    <x v="515"/>
    <s v="27AZJPG1481H1ZC5954"/>
    <n v="9964"/>
    <s v="Cab rent charges"/>
    <s v="Input Service"/>
    <n v="2853"/>
    <d v="2025-12-01T00:00:00"/>
    <d v="2025-12-01T00:00:00"/>
    <s v="Yes"/>
    <x v="1"/>
    <m/>
    <x v="1"/>
  </r>
  <r>
    <x v="2"/>
    <s v="27AAWCS5258F1ZQ"/>
    <s v="Smartworks CoWorking Spaces Pvt Ltd"/>
    <s v="PUN06/SC25/00834"/>
    <d v="2025-11-20T00:00:00"/>
    <n v="0.17985611510791366"/>
    <n v="3404409.74"/>
    <n v="2885093"/>
    <n v="0"/>
    <n v="259658.37"/>
    <n v="259658.37"/>
    <x v="20"/>
    <s v="27AAWCS5258F1ZQPUN06/SC25/00834"/>
    <n v="997212"/>
    <s v="Rent-Office"/>
    <s v="Input Service"/>
    <n v="2878"/>
    <d v="2025-12-01T00:00:00"/>
    <d v="2025-12-01T00:00:00"/>
    <s v="Yes"/>
    <x v="1"/>
    <m/>
    <x v="1"/>
  </r>
  <r>
    <x v="2"/>
    <s v="06AADCH6128C1ZZ"/>
    <s v="Handy Online Solutions Private Limited"/>
    <s v="ONGRID061726407"/>
    <d v="2025-11-27T00:00:00"/>
    <n v="0.17985611510791366"/>
    <n v="16396.099999999999"/>
    <n v="13895"/>
    <n v="2501.1"/>
    <n v="0"/>
    <n v="0"/>
    <x v="256"/>
    <s v="06AADCH6128C1ZZONGRID061726407"/>
    <n v="998599"/>
    <s v="Professional Fees"/>
    <s v="Input Service"/>
    <n v="2797"/>
    <d v="2025-12-01T00:00:00"/>
    <d v="2025-12-01T00:00:00"/>
    <s v="Yes"/>
    <x v="1"/>
    <m/>
    <x v="1"/>
  </r>
  <r>
    <x v="2"/>
    <s v="06AADCH6128C1ZZ"/>
    <s v="Handy Online Solutions Private Limited"/>
    <s v="ONGRID061722397"/>
    <d v="2025-10-29T00:00:00"/>
    <n v="0.17985611510791366"/>
    <n v="7278.24"/>
    <n v="6168"/>
    <n v="1110.24"/>
    <n v="0"/>
    <n v="0"/>
    <x v="21"/>
    <s v="06AADCH6128C1ZZONGRID061722397"/>
    <n v="998599"/>
    <s v="Professional Fees"/>
    <s v="Input Service"/>
    <n v="2695"/>
    <d v="2025-12-01T00:00:00"/>
    <d v="2025-12-01T00:00:00"/>
    <s v="Yes"/>
    <x v="1"/>
    <m/>
    <x v="1"/>
  </r>
  <r>
    <x v="2"/>
    <s v="27BMWPD2551E2ZZ"/>
    <s v="Roots Office Solutions"/>
    <s v="S0006351"/>
    <d v="2025-11-22T00:00:00"/>
    <n v="0.17985611510791366"/>
    <n v="2870.9399999999996"/>
    <n v="2433"/>
    <n v="0"/>
    <n v="218.97"/>
    <n v="218.97"/>
    <x v="516"/>
    <s v="27BMWPD2551E2ZZS0006351"/>
    <n v="3926"/>
    <s v="Houskeeping Material Charges"/>
    <s v="Inputs"/>
    <n v="2917"/>
    <d v="2025-12-01T00:00:00"/>
    <d v="2025-12-01T00:00:00"/>
    <s v="Yes"/>
    <x v="1"/>
    <m/>
    <x v="1"/>
  </r>
  <r>
    <x v="2"/>
    <s v="27BMWPD2551E2ZZ"/>
    <s v="Roots Office Solutions"/>
    <s v="S0006351"/>
    <d v="2025-11-22T00:00:00"/>
    <n v="0"/>
    <n v="283"/>
    <n v="283"/>
    <n v="0"/>
    <n v="0"/>
    <n v="0"/>
    <x v="517"/>
    <s v="27BMWPD2551E2ZZS0006351"/>
    <n v="3926"/>
    <s v="Houskeeping Material Charges"/>
    <s v="Inputs"/>
    <n v="2917"/>
    <d v="2025-12-01T00:00:00"/>
    <d v="2025-12-01T00:00:00"/>
    <s v="Yes"/>
    <x v="1"/>
    <m/>
    <x v="1"/>
  </r>
  <r>
    <x v="2"/>
    <s v="27BMWPD2551E2ZZ"/>
    <s v="Roots Office Solutions"/>
    <s v="S0006352"/>
    <d v="2025-11-22T00:00:00"/>
    <n v="0.17985611510791366"/>
    <n v="16560.12"/>
    <n v="14034"/>
    <n v="0"/>
    <n v="1263.06"/>
    <n v="1263.06"/>
    <x v="518"/>
    <s v="27BMWPD2551E2ZZS0006352"/>
    <n v="3926"/>
    <s v="Houskeeping Material Charges"/>
    <s v="Inputs"/>
    <n v="2918"/>
    <d v="2025-12-01T00:00:00"/>
    <d v="2025-12-01T00:00:00"/>
    <s v="Yes"/>
    <x v="1"/>
    <m/>
    <x v="1"/>
  </r>
  <r>
    <x v="2"/>
    <s v="27BMWPD2551E2ZZ"/>
    <s v="Roots Office Solutions"/>
    <s v="S0006352"/>
    <d v="2025-11-22T00:00:00"/>
    <n v="5.9999999999999991E-2"/>
    <n v="31.799999999999997"/>
    <n v="30"/>
    <n v="0"/>
    <n v="0.89999999999999991"/>
    <n v="0.89999999999999991"/>
    <x v="519"/>
    <s v="27BMWPD2551E2ZZS0006352"/>
    <n v="3926"/>
    <s v="Houskeeping Material Charges"/>
    <s v="Inputs"/>
    <n v="2918"/>
    <d v="2025-12-01T00:00:00"/>
    <d v="2025-12-01T00:00:00"/>
    <s v="Yes"/>
    <x v="1"/>
    <m/>
    <x v="1"/>
  </r>
  <r>
    <x v="2"/>
    <s v="27BMWPD2551E2ZZ"/>
    <s v="Roots Office Solutions"/>
    <s v="S0006352"/>
    <d v="2025-11-22T00:00:00"/>
    <n v="0"/>
    <n v="287"/>
    <n v="287"/>
    <n v="0"/>
    <n v="0"/>
    <n v="0"/>
    <x v="517"/>
    <s v="27BMWPD2551E2ZZS0006352"/>
    <n v="3926"/>
    <s v="Houskeeping Material Charges"/>
    <s v="Inputs"/>
    <n v="2918"/>
    <d v="2025-12-01T00:00:00"/>
    <d v="2025-12-01T00:00:00"/>
    <s v="Yes"/>
    <x v="1"/>
    <m/>
    <x v="1"/>
  </r>
  <r>
    <x v="2"/>
    <s v="27AAKFR1575R1ZC"/>
    <s v="Rajpal Airconditioners &amp; Refrigeration"/>
    <s v="RAR/292/25-26"/>
    <d v="2025-11-13T00:00:00"/>
    <n v="0.17985611510791366"/>
    <n v="14396"/>
    <n v="12200"/>
    <n v="0"/>
    <n v="1098"/>
    <n v="1098"/>
    <x v="232"/>
    <s v="27AAKFR1575R1ZCRAR/292/25-26"/>
    <n v="854690"/>
    <s v="Hardware/Software Expenses"/>
    <s v="Inputs"/>
    <n v="2866"/>
    <d v="2025-12-01T00:00:00"/>
    <d v="2025-12-01T00:00:00"/>
    <s v="Yes"/>
    <x v="1"/>
    <m/>
    <x v="1"/>
  </r>
  <r>
    <x v="2"/>
    <s v="27AALCM3536H1ZA"/>
    <s v="Macfos Pvt Ltd"/>
    <s v="INV2526/320974"/>
    <d v="2025-11-28T00:00:00"/>
    <n v="0.17985611510791366"/>
    <n v="981.76"/>
    <n v="832"/>
    <n v="0"/>
    <n v="74.88"/>
    <n v="74.88"/>
    <x v="520"/>
    <s v="27AALCM3536H1ZAINV2526/320974"/>
    <n v="84733010"/>
    <s v="Hardware/Software Expenses"/>
    <s v="Inputs"/>
    <n v="2885"/>
    <d v="2025-12-01T00:00:00"/>
    <d v="2025-12-01T00:00:00"/>
    <s v="Yes"/>
    <x v="1"/>
    <m/>
    <x v="1"/>
  </r>
  <r>
    <x v="2"/>
    <s v="27AAACE6958L1Z4"/>
    <s v="EMBEE Software Pvt Ltd"/>
    <s v="MEGSI26/20644"/>
    <d v="2025-11-27T00:00:00"/>
    <n v="0.17985611510791366"/>
    <n v="293994.64"/>
    <n v="249148"/>
    <n v="0"/>
    <n v="22423.32"/>
    <n v="22423.32"/>
    <x v="521"/>
    <s v="27AAACE6958L1Z4MEGSI26/20644"/>
    <n v="997331"/>
    <s v="Membership &amp; Subscription"/>
    <s v="Input Service"/>
    <n v="2741"/>
    <d v="2025-12-01T00:00:00"/>
    <d v="2025-12-01T00:00:00"/>
    <s v="Yes"/>
    <x v="1"/>
    <m/>
    <x v="1"/>
  </r>
  <r>
    <x v="2"/>
    <s v="06AADCH6128C1ZZ"/>
    <s v="Handy Online Solutions Private Limited"/>
    <s v="ONGRID061719218"/>
    <d v="2025-09-29T00:00:00"/>
    <n v="0.17985611510791366"/>
    <n v="11657.22"/>
    <n v="9879"/>
    <n v="1778.22"/>
    <n v="0"/>
    <n v="0"/>
    <x v="522"/>
    <s v="06AADCH6128C1ZZONGRID061719218"/>
    <n v="998599"/>
    <s v="Professional Fees"/>
    <s v="Input Service"/>
    <n v="844"/>
    <d v="2025-12-01T00:00:00"/>
    <d v="2025-12-01T00:00:00"/>
    <s v="Yes"/>
    <x v="1"/>
    <m/>
    <x v="1"/>
  </r>
  <r>
    <x v="2"/>
    <s v="06AADCH6128C1ZZ"/>
    <s v="Handy Online Solutions Private Limited"/>
    <s v="ONGRID061718295"/>
    <d v="2025-09-26T00:00:00"/>
    <n v="0.17985611510791366"/>
    <n v="5098.78"/>
    <n v="4321"/>
    <n v="777.78"/>
    <n v="0"/>
    <n v="0"/>
    <x v="523"/>
    <s v="06AADCH6128C1ZZONGRID061718295"/>
    <n v="998599"/>
    <s v="Professional Fees"/>
    <s v="Input Service"/>
    <n v="843"/>
    <d v="2025-12-01T00:00:00"/>
    <d v="2025-12-01T00:00:00"/>
    <s v="Yes"/>
    <x v="1"/>
    <m/>
    <x v="1"/>
  </r>
  <r>
    <x v="2"/>
    <s v="29AACCP2486Q1ZM"/>
    <s v="Paysquare Consultancy Ltd"/>
    <s v="FY2526/KA/03027"/>
    <d v="2025-11-07T00:00:00"/>
    <n v="0.17985611510791366"/>
    <n v="30735.46"/>
    <n v="26047"/>
    <n v="4688.46"/>
    <n v="0"/>
    <n v="0"/>
    <x v="524"/>
    <s v="29AACCP2486Q1ZMFY2526/KA/03027"/>
    <n v="998311"/>
    <s v="Professional Fees"/>
    <s v="Input Service"/>
    <n v="2886"/>
    <d v="2025-12-01T00:00:00"/>
    <d v="2025-12-01T00:00:00"/>
    <s v="Yes"/>
    <x v="1"/>
    <m/>
    <x v="1"/>
  </r>
  <r>
    <x v="2"/>
    <s v="07AAACJ0054A1ZD"/>
    <s v="Jetways Travels Pvt Ltd"/>
    <s v="IP503117"/>
    <d v="2025-11-27T00:00:00"/>
    <n v="0.17985611510791366"/>
    <n v="826"/>
    <n v="700"/>
    <n v="126"/>
    <n v="0"/>
    <n v="0"/>
    <x v="31"/>
    <s v="07AAACJ0054A1ZDIP503117"/>
    <n v="998551"/>
    <s v="Travel Expenses"/>
    <s v="Input Service"/>
    <n v="2850"/>
    <d v="2025-12-01T00:00:00"/>
    <d v="2025-12-01T00:00:00"/>
    <s v="Yes"/>
    <x v="1"/>
    <m/>
    <x v="1"/>
  </r>
  <r>
    <x v="2"/>
    <s v="07AAACJ0054A1ZD"/>
    <s v="Jetways Travels Pvt Ltd"/>
    <s v="IP503083"/>
    <d v="2025-11-25T00:00:00"/>
    <n v="0.17985611510791366"/>
    <n v="826"/>
    <n v="700"/>
    <n v="126"/>
    <n v="0"/>
    <n v="0"/>
    <x v="31"/>
    <s v="07AAACJ0054A1ZDIP503083"/>
    <n v="998551"/>
    <s v="Travel Expenses"/>
    <s v="Input Service"/>
    <n v="2849"/>
    <d v="2025-12-01T00:00:00"/>
    <d v="2025-12-01T00:00:00"/>
    <s v="Yes"/>
    <x v="1"/>
    <m/>
    <x v="1"/>
  </r>
  <r>
    <x v="2"/>
    <s v="07AAACJ0054A1ZD"/>
    <s v="Jetways Travels Pvt Ltd"/>
    <s v="IP503077"/>
    <d v="2025-11-25T00:00:00"/>
    <n v="0.17985611510791366"/>
    <n v="826"/>
    <n v="700"/>
    <n v="126"/>
    <n v="0"/>
    <n v="0"/>
    <x v="31"/>
    <s v="07AAACJ0054A1ZDIP503077"/>
    <n v="998551"/>
    <s v="Travel Expenses"/>
    <s v="Input Service"/>
    <n v="2848"/>
    <d v="2025-12-01T00:00:00"/>
    <d v="2025-12-01T00:00:00"/>
    <s v="Yes"/>
    <x v="1"/>
    <m/>
    <x v="1"/>
  </r>
  <r>
    <x v="2"/>
    <s v="07AAACJ0054A1ZD"/>
    <s v="Jetways Travels Pvt Ltd"/>
    <s v="DP531667"/>
    <d v="2025-11-27T00:00:00"/>
    <n v="0.17985611510791366"/>
    <n v="118"/>
    <n v="100"/>
    <n v="18"/>
    <n v="0"/>
    <n v="0"/>
    <x v="11"/>
    <s v="07AAACJ0054A1ZDDP531667"/>
    <n v="998551"/>
    <s v="Travel Expenses"/>
    <s v="Input Service"/>
    <n v="2833"/>
    <d v="2025-12-01T00:00:00"/>
    <d v="2025-12-01T00:00:00"/>
    <s v="Yes"/>
    <x v="1"/>
    <m/>
    <x v="1"/>
  </r>
  <r>
    <x v="2"/>
    <s v="07AAACJ0054A1ZD"/>
    <s v="Jetways Travels Pvt Ltd"/>
    <s v="DP531501"/>
    <d v="2025-11-26T00:00:00"/>
    <n v="0.17985611510791366"/>
    <n v="118"/>
    <n v="100"/>
    <n v="18"/>
    <n v="0"/>
    <n v="0"/>
    <x v="11"/>
    <s v="07AAACJ0054A1ZDDP531501"/>
    <n v="998551"/>
    <s v="Travel Expenses"/>
    <s v="Input Service"/>
    <n v="2832"/>
    <d v="2025-12-01T00:00:00"/>
    <d v="2025-12-01T00:00:00"/>
    <s v="Yes"/>
    <x v="1"/>
    <m/>
    <x v="1"/>
  </r>
  <r>
    <x v="2"/>
    <s v="07AAACJ0054A1ZD"/>
    <s v="Jetways Travels Pvt Ltd"/>
    <s v="DP531500"/>
    <d v="2025-11-26T00:00:00"/>
    <n v="0.17985611510791366"/>
    <n v="118"/>
    <n v="100"/>
    <n v="18"/>
    <n v="0"/>
    <n v="0"/>
    <x v="11"/>
    <s v="07AAACJ0054A1ZDDP531500"/>
    <n v="998551"/>
    <s v="Travel Expenses"/>
    <s v="Input Service"/>
    <n v="2831"/>
    <d v="2025-12-01T00:00:00"/>
    <d v="2025-12-01T00:00:00"/>
    <s v="Yes"/>
    <x v="1"/>
    <m/>
    <x v="1"/>
  </r>
  <r>
    <x v="2"/>
    <s v="07AAACJ0054A1ZD"/>
    <s v="Jetways Travels Pvt Ltd"/>
    <s v="DP531499"/>
    <d v="2025-11-26T00:00:00"/>
    <n v="0.17985611510791366"/>
    <n v="118"/>
    <n v="100"/>
    <n v="18"/>
    <n v="0"/>
    <n v="0"/>
    <x v="11"/>
    <s v="07AAACJ0054A1ZDDP531499"/>
    <n v="998551"/>
    <s v="Travel Expenses"/>
    <s v="Input Service"/>
    <n v="2830"/>
    <d v="2025-12-01T00:00:00"/>
    <d v="2025-12-01T00:00:00"/>
    <s v="Yes"/>
    <x v="1"/>
    <m/>
    <x v="1"/>
  </r>
  <r>
    <x v="2"/>
    <s v="27AALCA7573J1Z4"/>
    <s v="All Nippon Airways Co. LTD"/>
    <s v="272616BP11AAA163"/>
    <d v="2025-11-30T00:00:00"/>
    <n v="0.05"/>
    <n v="110208"/>
    <n v="104960"/>
    <n v="0"/>
    <n v="2624"/>
    <n v="2624"/>
    <x v="244"/>
    <s v="27AALCA7573J1Z4272616BP11AAA163"/>
    <n v="996425"/>
    <s v="Travel Expenses"/>
    <s v="Input Service"/>
    <n v="2782"/>
    <d v="2025-12-01T00:00:00"/>
    <d v="2025-12-01T00:00:00"/>
    <s v="Yes"/>
    <x v="1"/>
    <m/>
    <x v="1"/>
  </r>
  <r>
    <x v="2"/>
    <s v="07AAACJ0054A1ZD"/>
    <s v="Jetways Travels Pvt Ltd"/>
    <s v="DP531498"/>
    <d v="2025-11-26T00:00:00"/>
    <n v="0.17985611510791366"/>
    <n v="118"/>
    <n v="100"/>
    <n v="18"/>
    <n v="0"/>
    <n v="0"/>
    <x v="11"/>
    <s v="07AAACJ0054A1ZDDP531498"/>
    <n v="998551"/>
    <s v="Travel Expenses"/>
    <s v="Input Service"/>
    <n v="2829"/>
    <d v="2025-12-01T00:00:00"/>
    <d v="2025-12-01T00:00:00"/>
    <s v="Yes"/>
    <x v="1"/>
    <m/>
    <x v="1"/>
  </r>
  <r>
    <x v="2"/>
    <s v="07AAACJ0054A1ZD"/>
    <s v="Jetways Travels Pvt Ltd"/>
    <s v="DP531497"/>
    <d v="2025-11-26T00:00:00"/>
    <n v="0.17985611510791366"/>
    <n v="118"/>
    <n v="100"/>
    <n v="18"/>
    <n v="0"/>
    <n v="0"/>
    <x v="11"/>
    <s v="07AAACJ0054A1ZDDP531497"/>
    <n v="998551"/>
    <s v="Travel Expenses"/>
    <s v="Input Service"/>
    <n v="2828"/>
    <d v="2025-12-01T00:00:00"/>
    <d v="2025-12-01T00:00:00"/>
    <s v="Yes"/>
    <x v="1"/>
    <m/>
    <x v="1"/>
  </r>
  <r>
    <x v="2"/>
    <s v="27AAFFL1052J1ZF"/>
    <s v="LegaLogic Consulting"/>
    <s v="2526-LLP-1938"/>
    <d v="2025-11-20T00:00:00"/>
    <n v="0.17985611510791366"/>
    <n v="106790"/>
    <n v="90500"/>
    <n v="0"/>
    <n v="8145"/>
    <n v="8145"/>
    <x v="238"/>
    <s v="27AAFFL1052J1ZF2526-LLP-1938"/>
    <n v="998216"/>
    <s v="Professional Fees IC"/>
    <s v="Input Service"/>
    <n v="2773"/>
    <d v="2025-12-01T00:00:00"/>
    <d v="2025-12-01T00:00:00"/>
    <s v="Yes"/>
    <x v="1"/>
    <m/>
    <x v="1"/>
  </r>
  <r>
    <x v="2"/>
    <s v="07AAACJ0054A1ZD"/>
    <s v="Jetways Travels Pvt Ltd"/>
    <s v="DP531496"/>
    <d v="2025-11-26T00:00:00"/>
    <n v="0.17985611510791366"/>
    <n v="118"/>
    <n v="100"/>
    <n v="18"/>
    <n v="0"/>
    <n v="0"/>
    <x v="11"/>
    <s v="07AAACJ0054A1ZDDP531496"/>
    <n v="998551"/>
    <s v="Travel Expenses"/>
    <s v="Input Service"/>
    <n v="2827"/>
    <d v="2025-12-01T00:00:00"/>
    <d v="2025-12-01T00:00:00"/>
    <s v="Yes"/>
    <x v="1"/>
    <m/>
    <x v="1"/>
  </r>
  <r>
    <x v="2"/>
    <s v="07AAACJ0054A1ZD"/>
    <s v="Jetways Travels Pvt Ltd"/>
    <s v="HP501387"/>
    <d v="2025-11-29T00:00:00"/>
    <n v="0.17985611510791366"/>
    <n v="14160"/>
    <n v="12000"/>
    <n v="2160"/>
    <n v="0"/>
    <n v="0"/>
    <x v="257"/>
    <s v="07AAACJ0054A1ZDHP501387"/>
    <n v="998552"/>
    <s v="Hotel &amp; Lodging Expenses"/>
    <s v="Input Service"/>
    <n v="2842"/>
    <d v="2025-12-01T00:00:00"/>
    <d v="2025-12-01T00:00:00"/>
    <s v="Yes"/>
    <x v="1"/>
    <m/>
    <x v="1"/>
  </r>
  <r>
    <x v="2"/>
    <s v="07AAACJ0054A1ZD"/>
    <s v="Jetways Travels Pvt Ltd"/>
    <s v="HP501366"/>
    <d v="2025-11-29T00:00:00"/>
    <n v="0.17985611510791366"/>
    <n v="12508"/>
    <n v="10600"/>
    <n v="1908"/>
    <n v="0"/>
    <n v="0"/>
    <x v="258"/>
    <s v="07AAACJ0054A1ZDHP501366"/>
    <n v="998552"/>
    <s v="Hotel &amp; Lodging Expenses"/>
    <s v="Input Service"/>
    <n v="2841"/>
    <d v="2025-12-01T00:00:00"/>
    <d v="2025-12-01T00:00:00"/>
    <s v="Yes"/>
    <x v="1"/>
    <m/>
    <x v="1"/>
  </r>
  <r>
    <x v="2"/>
    <s v="07AAACJ0054A1ZD"/>
    <s v="Jetways Travels Pvt Ltd"/>
    <s v="HP501365"/>
    <d v="2025-11-29T00:00:00"/>
    <n v="0.17985611510791366"/>
    <n v="11210"/>
    <n v="9500"/>
    <n v="1710"/>
    <n v="0"/>
    <n v="0"/>
    <x v="259"/>
    <s v="07AAACJ0054A1ZDHP501365"/>
    <n v="998552"/>
    <s v="Hotel &amp; Lodging Expenses"/>
    <s v="Input Service"/>
    <n v="2840"/>
    <d v="2025-12-01T00:00:00"/>
    <d v="2025-12-01T00:00:00"/>
    <s v="Yes"/>
    <x v="1"/>
    <m/>
    <x v="1"/>
  </r>
  <r>
    <x v="2"/>
    <s v="27AASCS3903K1ZV"/>
    <s v="Semsys Pvt. Ltd."/>
    <n v="2526399"/>
    <d v="2025-11-13T00:00:00"/>
    <n v="0.17985611510791366"/>
    <n v="89444"/>
    <n v="75800"/>
    <n v="0"/>
    <n v="6822"/>
    <n v="6822"/>
    <x v="234"/>
    <s v="27AASCS3903K1ZV2526399"/>
    <n v="998332"/>
    <s v="Professional Fees IC"/>
    <s v="Input Service"/>
    <n v="2769"/>
    <d v="2025-12-01T00:00:00"/>
    <d v="2025-12-01T00:00:00"/>
    <s v="Yes"/>
    <x v="1"/>
    <m/>
    <x v="1"/>
  </r>
  <r>
    <x v="2"/>
    <s v="07AAACJ0054A1ZD"/>
    <s v="Jetways Travels Pvt Ltd"/>
    <s v="HP501339"/>
    <d v="2025-11-27T00:00:00"/>
    <n v="0.17985611510791366"/>
    <n v="17700"/>
    <n v="15000"/>
    <n v="2700"/>
    <n v="0"/>
    <n v="0"/>
    <x v="233"/>
    <s v="07AAACJ0054A1ZDHP501339"/>
    <n v="998552"/>
    <s v="Hotel &amp; Lodging Expenses"/>
    <s v="Input Service"/>
    <n v="2839"/>
    <d v="2025-12-01T00:00:00"/>
    <d v="2025-12-01T00:00:00"/>
    <s v="Yes"/>
    <x v="1"/>
    <m/>
    <x v="1"/>
  </r>
  <r>
    <x v="2"/>
    <s v="07AAACJ0054A1ZD"/>
    <s v="Jetways Travels Pvt Ltd"/>
    <s v="HP501330"/>
    <d v="2025-11-24T00:00:00"/>
    <n v="0.17985611510791366"/>
    <n v="17700"/>
    <n v="15000"/>
    <n v="2700"/>
    <n v="0"/>
    <n v="0"/>
    <x v="233"/>
    <s v="07AAACJ0054A1ZDHP501330"/>
    <n v="998552"/>
    <s v="Hotel &amp; Lodging Expenses"/>
    <s v="Input Service"/>
    <n v="2838"/>
    <d v="2025-12-01T00:00:00"/>
    <d v="2025-12-01T00:00:00"/>
    <s v="Yes"/>
    <x v="1"/>
    <m/>
    <x v="1"/>
  </r>
  <r>
    <x v="2"/>
    <s v="07AAACJ0054A1ZD"/>
    <s v="Jetways Travels Pvt Ltd"/>
    <s v="HP501292"/>
    <d v="2025-11-20T00:00:00"/>
    <n v="0.05"/>
    <n v="113400"/>
    <n v="108000"/>
    <n v="5400"/>
    <n v="0"/>
    <n v="0"/>
    <x v="260"/>
    <s v="07AAACJ0054A1ZDHP501292"/>
    <n v="998552"/>
    <s v="Hotel &amp; Lodging Expenses"/>
    <s v="Input Service"/>
    <n v="2837"/>
    <d v="2025-12-01T00:00:00"/>
    <d v="2025-12-01T00:00:00"/>
    <s v="Yes"/>
    <x v="1"/>
    <m/>
    <x v="1"/>
  </r>
  <r>
    <x v="2"/>
    <s v="36AAJCA3639B1ZX"/>
    <s v="Argus Embedded Systems Pvt. Ltd"/>
    <s v="AE-INV-2526-1021"/>
    <d v="2025-11-29T00:00:00"/>
    <n v="0.17985611510791366"/>
    <n v="245817.60000000001"/>
    <n v="208320"/>
    <n v="37497.599999999999"/>
    <n v="0"/>
    <n v="0"/>
    <x v="231"/>
    <s v="36AAJCA3639B1ZXAE-INV-2526-1021"/>
    <n v="998112"/>
    <s v="Professional Fees Technical DC"/>
    <s v="Input Service"/>
    <n v="2867"/>
    <d v="2025-12-01T00:00:00"/>
    <d v="2025-12-01T00:00:00"/>
    <s v="Yes"/>
    <x v="1"/>
    <m/>
    <x v="1"/>
  </r>
  <r>
    <x v="2"/>
    <s v="27AAECI7859N1ZQ"/>
    <s v="MAARS Creative Concepts Pvt. Ltd."/>
    <s v="SOFT/611/25-26"/>
    <d v="2025-11-04T00:00:00"/>
    <n v="0.17985611510791366"/>
    <n v="1829"/>
    <n v="1550"/>
    <n v="0"/>
    <n v="139.5"/>
    <n v="139.5"/>
    <x v="248"/>
    <s v="27AAECI7859N1ZQSOFT/611/25-26"/>
    <n v="482090"/>
    <s v="Printing &amp; Stationery"/>
    <s v="Inputs"/>
    <n v="2788"/>
    <d v="2025-12-01T00:00:00"/>
    <d v="2025-12-01T00:00:00"/>
    <s v="Yes"/>
    <x v="1"/>
    <m/>
    <x v="1"/>
  </r>
  <r>
    <x v="2"/>
    <s v="27AAECI7859N1ZQ"/>
    <s v="MAARS Creative Concepts Pvt. Ltd."/>
    <s v="SOFT/633/25-26"/>
    <d v="2025-11-10T00:00:00"/>
    <n v="0.17985611510791366"/>
    <n v="502.67999999999995"/>
    <n v="426"/>
    <n v="0"/>
    <n v="38.339999999999996"/>
    <n v="38.339999999999996"/>
    <x v="525"/>
    <s v="27AAECI7859N1ZQSOFT/633/25-26"/>
    <n v="482090"/>
    <s v="Printing &amp; Stationery"/>
    <s v="Inputs"/>
    <n v="2792"/>
    <d v="2025-12-01T00:00:00"/>
    <d v="2025-12-01T00:00:00"/>
    <s v="Yes"/>
    <x v="1"/>
    <m/>
    <x v="1"/>
  </r>
  <r>
    <x v="2"/>
    <s v="27AAECI7859N1ZQ"/>
    <s v="MAARS Creative Concepts Pvt. Ltd."/>
    <s v="SOFT/651/25-26"/>
    <d v="2025-11-15T00:00:00"/>
    <n v="0.17985611510791366"/>
    <n v="125.07999999999998"/>
    <n v="106"/>
    <n v="0"/>
    <n v="9.5399999999999991"/>
    <n v="9.5399999999999991"/>
    <x v="526"/>
    <s v="27AAECI7859N1ZQSOFT/651/25-26"/>
    <n v="482090"/>
    <s v="Printing &amp; Stationery"/>
    <s v="Inputs"/>
    <n v="2793"/>
    <d v="2025-12-01T00:00:00"/>
    <d v="2025-12-01T00:00:00"/>
    <s v="Yes"/>
    <x v="1"/>
    <m/>
    <x v="1"/>
  </r>
  <r>
    <x v="2"/>
    <s v="27AAECI7859N1ZQ"/>
    <s v="MAARS Creative Concepts Pvt. Ltd."/>
    <s v="SOFT/620/25-26"/>
    <d v="2025-11-05T00:00:00"/>
    <n v="0.17985611510791366"/>
    <n v="756.38000000000011"/>
    <n v="641"/>
    <n v="0"/>
    <n v="57.69"/>
    <n v="57.69"/>
    <x v="527"/>
    <s v="27AAECI7859N1ZQSOFT/620/25-26"/>
    <n v="482090"/>
    <s v="Printing &amp; Stationery"/>
    <s v="Inputs"/>
    <n v="2790"/>
    <d v="2025-12-01T00:00:00"/>
    <d v="2025-12-01T00:00:00"/>
    <s v="Yes"/>
    <x v="1"/>
    <m/>
    <x v="1"/>
  </r>
  <r>
    <x v="2"/>
    <s v="27AAECI7859N1ZQ"/>
    <s v="MAARS Creative Concepts Pvt. Ltd."/>
    <s v="SOFT/665/25-26"/>
    <d v="2025-11-19T00:00:00"/>
    <n v="0.17985611510791366"/>
    <n v="1712.1799999999998"/>
    <n v="1451"/>
    <n v="0"/>
    <n v="130.59"/>
    <n v="130.59"/>
    <x v="528"/>
    <s v="27AAECI7859N1ZQSOFT/665/25-26"/>
    <n v="482090"/>
    <s v="Printing &amp; Stationery"/>
    <s v="Inputs"/>
    <n v="2795"/>
    <d v="2025-12-01T00:00:00"/>
    <d v="2025-12-01T00:00:00"/>
    <s v="Yes"/>
    <x v="1"/>
    <m/>
    <x v="1"/>
  </r>
  <r>
    <x v="2"/>
    <s v="27AAACI1195H1ZM"/>
    <s v="ICICI Bank LTD"/>
    <s v="TS61315298202510"/>
    <d v="2025-10-31T00:00:00"/>
    <n v="0.17985611510791366"/>
    <n v="590"/>
    <n v="500"/>
    <n v="0"/>
    <n v="45"/>
    <n v="45"/>
    <x v="53"/>
    <s v="27AAACI1195H1ZMTS61315298202510"/>
    <n v="997157"/>
    <s v="Bank charges"/>
    <s v="Input Service"/>
    <n v="2647"/>
    <d v="2025-12-01T00:00:00"/>
    <d v="2025-12-01T00:00:00"/>
    <s v="Yes"/>
    <x v="1"/>
    <m/>
    <x v="1"/>
  </r>
  <r>
    <x v="2"/>
    <s v="27AAACI1195H1ZM"/>
    <s v="ICICI Bank LTD"/>
    <s v="TS61898693202510"/>
    <d v="2025-10-31T00:00:00"/>
    <n v="0.17985611510791366"/>
    <n v="2360"/>
    <n v="2000"/>
    <n v="0"/>
    <n v="180"/>
    <n v="180"/>
    <x v="54"/>
    <s v="27AAACI1195H1ZMTS61898693202510"/>
    <n v="997157"/>
    <s v="Bank charges"/>
    <s v="Input Service"/>
    <n v="2648"/>
    <d v="2025-12-01T00:00:00"/>
    <d v="2025-12-01T00:00:00"/>
    <s v="Yes"/>
    <x v="1"/>
    <m/>
    <x v="1"/>
  </r>
  <r>
    <x v="2"/>
    <s v="27AAACI1195H1ZM"/>
    <s v="ICICI Bank LTD"/>
    <s v="TS63153615202510"/>
    <d v="2025-10-31T00:00:00"/>
    <n v="0.17985611510791366"/>
    <n v="4720"/>
    <n v="4000"/>
    <n v="0"/>
    <n v="360"/>
    <n v="360"/>
    <x v="9"/>
    <s v="27AAACI1195H1ZMTS63153615202510"/>
    <n v="997157"/>
    <s v="Bank charges"/>
    <s v="Input Service"/>
    <n v="2649"/>
    <d v="2025-12-01T00:00:00"/>
    <d v="2025-12-01T00:00:00"/>
    <s v="Yes"/>
    <x v="1"/>
    <m/>
    <x v="1"/>
  </r>
  <r>
    <x v="2"/>
    <s v="27AAACI1195H1ZM"/>
    <s v="ICICI Bank LTD"/>
    <n v="135251106028031"/>
    <d v="2025-11-06T00:00:00"/>
    <n v="0.17985611510791366"/>
    <n v="13310.400000000001"/>
    <n v="11280"/>
    <n v="0"/>
    <n v="1015.1999999999999"/>
    <n v="1015.1999999999999"/>
    <x v="529"/>
    <s v="27AAACI1195H1ZM135251106028031"/>
    <n v="997157"/>
    <s v="Bank charges"/>
    <s v="Input Service"/>
    <n v="2742"/>
    <d v="2025-12-01T00:00:00"/>
    <d v="2025-12-01T00:00:00"/>
    <s v="Yes"/>
    <x v="1"/>
    <m/>
    <x v="1"/>
  </r>
  <r>
    <x v="2"/>
    <s v="27AAACI1195H1ZM"/>
    <s v="ICICI Bank LTD"/>
    <n v="135251107036271"/>
    <d v="2025-11-07T00:00:00"/>
    <n v="0.17985611510791366"/>
    <n v="17852.22"/>
    <n v="15129"/>
    <n v="0"/>
    <n v="1361.61"/>
    <n v="1361.61"/>
    <x v="530"/>
    <s v="27AAACI1195H1ZM135251107036271"/>
    <n v="997157"/>
    <s v="Bank charges"/>
    <s v="Input Service"/>
    <n v="2743"/>
    <d v="2025-12-01T00:00:00"/>
    <d v="2025-12-01T00:00:00"/>
    <s v="Yes"/>
    <x v="1"/>
    <m/>
    <x v="1"/>
  </r>
  <r>
    <x v="2"/>
    <s v="27AAACI1195H1ZM"/>
    <s v="ICICI Bank LTD"/>
    <n v="135251107036359"/>
    <d v="2025-11-07T00:00:00"/>
    <n v="0.17985611510791366"/>
    <n v="16806.739999999998"/>
    <n v="14243"/>
    <n v="0"/>
    <n v="1281.8699999999999"/>
    <n v="1281.8699999999999"/>
    <x v="531"/>
    <s v="27AAACI1195H1ZM135251107036359"/>
    <n v="997157"/>
    <s v="Bank charges"/>
    <s v="Input Service"/>
    <n v="2744"/>
    <d v="2025-12-01T00:00:00"/>
    <d v="2025-12-01T00:00:00"/>
    <s v="Yes"/>
    <x v="1"/>
    <m/>
    <x v="1"/>
  </r>
  <r>
    <x v="2"/>
    <s v="27AAACI1195H1ZM"/>
    <s v="ICICI Bank LTD"/>
    <n v="135251113065659"/>
    <d v="2025-11-13T00:00:00"/>
    <n v="0.17985611510791366"/>
    <n v="11906.2"/>
    <n v="10090"/>
    <n v="0"/>
    <n v="908.1"/>
    <n v="908.1"/>
    <x v="214"/>
    <s v="27AAACI1195H1ZM135251113065659"/>
    <n v="997157"/>
    <s v="Bank charges"/>
    <s v="Input Service"/>
    <n v="2745"/>
    <d v="2025-12-01T00:00:00"/>
    <d v="2025-12-01T00:00:00"/>
    <s v="Yes"/>
    <x v="1"/>
    <m/>
    <x v="1"/>
  </r>
  <r>
    <x v="2"/>
    <s v="27AAACI1195H1ZM"/>
    <s v="ICICI Bank LTD"/>
    <n v="135251117085868"/>
    <d v="2025-11-17T00:00:00"/>
    <n v="0.17985611510791366"/>
    <n v="15750.64"/>
    <n v="13348"/>
    <n v="0"/>
    <n v="1201.32"/>
    <n v="1201.32"/>
    <x v="532"/>
    <s v="27AAACI1195H1ZM135251117085868"/>
    <n v="997157"/>
    <s v="Bank charges"/>
    <s v="Input Service"/>
    <n v="2746"/>
    <d v="2025-12-01T00:00:00"/>
    <d v="2025-12-01T00:00:00"/>
    <s v="Yes"/>
    <x v="1"/>
    <m/>
    <x v="1"/>
  </r>
  <r>
    <x v="2"/>
    <s v="27AAACI1195H1ZM"/>
    <s v="ICICI Bank LTD"/>
    <n v="135251117085896"/>
    <d v="2025-11-17T00:00:00"/>
    <n v="0.17985611510791366"/>
    <n v="17839.239999999998"/>
    <n v="15118"/>
    <n v="0"/>
    <n v="1360.62"/>
    <n v="1360.62"/>
    <x v="533"/>
    <s v="27AAACI1195H1ZM135251117085896"/>
    <n v="997157"/>
    <s v="Bank charges"/>
    <s v="Input Service"/>
    <n v="2747"/>
    <d v="2025-12-01T00:00:00"/>
    <d v="2025-12-01T00:00:00"/>
    <s v="Yes"/>
    <x v="1"/>
    <m/>
    <x v="1"/>
  </r>
  <r>
    <x v="2"/>
    <s v="27AAACI1195H1ZM"/>
    <s v="ICICI Bank LTD"/>
    <n v="135251120106864"/>
    <d v="2025-11-20T00:00:00"/>
    <n v="0.17985611510791366"/>
    <n v="13676.2"/>
    <n v="11590"/>
    <n v="0"/>
    <n v="1043.0999999999999"/>
    <n v="1043.0999999999999"/>
    <x v="534"/>
    <s v="27AAACI1195H1ZM135251120106864"/>
    <n v="997157"/>
    <s v="Bank charges"/>
    <s v="Input Service"/>
    <n v="2748"/>
    <d v="2025-12-01T00:00:00"/>
    <d v="2025-12-01T00:00:00"/>
    <s v="Yes"/>
    <x v="1"/>
    <m/>
    <x v="1"/>
  </r>
  <r>
    <x v="2"/>
    <s v="27AAECI7859N1ZQ"/>
    <s v="MAARS Creative Concepts Pvt. Ltd."/>
    <s v="SOFT/625/25-26"/>
    <d v="2025-11-07T00:00:00"/>
    <n v="0.17985611510791366"/>
    <n v="20744.400000000001"/>
    <n v="17580"/>
    <n v="0"/>
    <n v="1582.2"/>
    <n v="1582.2"/>
    <x v="251"/>
    <s v="27AAECI7859N1ZQSOFT/625/25-26"/>
    <n v="482090"/>
    <s v="Printing &amp; Stationery"/>
    <s v="Inputs"/>
    <n v="2791"/>
    <d v="2025-12-01T00:00:00"/>
    <d v="2025-12-01T00:00:00"/>
    <s v="Yes"/>
    <x v="1"/>
    <m/>
    <x v="1"/>
  </r>
  <r>
    <x v="2"/>
    <s v="27AAECI7859N1ZQ"/>
    <s v="MAARS Creative Concepts Pvt. Ltd."/>
    <s v="SOFT/659/25-26"/>
    <d v="2025-11-17T00:00:00"/>
    <n v="0.17985611510791366"/>
    <n v="1948.1799999999998"/>
    <n v="1651"/>
    <n v="0"/>
    <n v="148.59"/>
    <n v="148.59"/>
    <x v="535"/>
    <s v="27AAECI7859N1ZQSOFT/659/25-26"/>
    <n v="482090"/>
    <s v="Printing &amp; Stationery"/>
    <s v="Inputs"/>
    <n v="2794"/>
    <d v="2025-12-01T00:00:00"/>
    <d v="2025-12-01T00:00:00"/>
    <s v="Yes"/>
    <x v="1"/>
    <m/>
    <x v="1"/>
  </r>
  <r>
    <x v="2"/>
    <s v="27AAECI7859N1ZQ"/>
    <s v="MAARS Creative Concepts Pvt. Ltd."/>
    <s v="SOFT/613/25-26"/>
    <d v="2025-11-04T00:00:00"/>
    <n v="0.17985611510791366"/>
    <n v="206.5"/>
    <n v="175"/>
    <n v="0"/>
    <n v="15.75"/>
    <n v="15.75"/>
    <x v="249"/>
    <s v="27AAECI7859N1ZQSOFT/613/25-26"/>
    <n v="482090"/>
    <s v="Printing &amp; Stationery"/>
    <s v="Inputs"/>
    <n v="2789"/>
    <d v="2025-12-01T00:00:00"/>
    <d v="2025-12-01T00:00:00"/>
    <s v="Yes"/>
    <x v="1"/>
    <m/>
    <x v="1"/>
  </r>
  <r>
    <x v="2"/>
    <s v="27AAECI7859N1ZQ"/>
    <s v="MAARS Creative Concepts Pvt. Ltd."/>
    <s v="SOFT/678/25-26"/>
    <d v="2025-11-26T00:00:00"/>
    <n v="0.17985611510791366"/>
    <n v="217.12"/>
    <n v="184"/>
    <n v="0"/>
    <n v="16.559999999999999"/>
    <n v="16.559999999999999"/>
    <x v="536"/>
    <s v="27AAECI7859N1ZQSOFT/678/25-26"/>
    <n v="482090"/>
    <s v="Printing &amp; Stationery"/>
    <s v="Inputs"/>
    <n v="2796"/>
    <d v="2025-12-01T00:00:00"/>
    <d v="2025-12-01T00:00:00"/>
    <s v="Yes"/>
    <x v="1"/>
    <m/>
    <x v="1"/>
  </r>
  <r>
    <x v="2"/>
    <s v="27AAACS5269A1ZJ"/>
    <s v="Singapore Airlines Ltd"/>
    <s v="IN27/2511/07207"/>
    <d v="2025-11-30T00:00:00"/>
    <n v="0.17985611510791366"/>
    <n v="114665.32"/>
    <n v="97174"/>
    <n v="0"/>
    <n v="8745.66"/>
    <n v="8745.66"/>
    <x v="537"/>
    <s v="27AAACS5269A1ZJIN27/2511/07207"/>
    <n v="996425"/>
    <s v="Travel Expenses"/>
    <s v="Input Service"/>
    <n v="2740"/>
    <d v="2025-12-01T00:00:00"/>
    <d v="2025-12-01T00:00:00"/>
    <s v="Yes"/>
    <x v="1"/>
    <m/>
    <x v="1"/>
  </r>
  <r>
    <x v="2"/>
    <s v="27AAJCV6293Q1Z8"/>
    <s v="V RenTrade Solutions Pvt.Ltd."/>
    <s v="VRSPL/25-26/0854"/>
    <d v="2025-11-28T00:00:00"/>
    <n v="0.17985611510791366"/>
    <n v="115988.1"/>
    <n v="98295"/>
    <n v="0"/>
    <n v="8846.5499999999993"/>
    <n v="8846.5499999999993"/>
    <x v="35"/>
    <s v="27AAJCV6293Q1Z8VRSPL/25-26/0854"/>
    <n v="997315"/>
    <s v="Rent - Equipment"/>
    <s v="Input Service"/>
    <n v="2798"/>
    <d v="2025-12-01T00:00:00"/>
    <d v="2025-12-01T00:00:00"/>
    <s v="Yes"/>
    <x v="1"/>
    <m/>
    <x v="1"/>
  </r>
  <r>
    <x v="2"/>
    <s v="ITC Reversal as per rule 42"/>
    <s v="ITC Reversal as per rule 42"/>
    <m/>
    <m/>
    <e v="#DIV/0!"/>
    <n v="-484861.21826632938"/>
    <m/>
    <n v="-48492.212991370798"/>
    <n v="-218184.50263747931"/>
    <n v="-218184.50263747931"/>
    <x v="538"/>
    <s v="ITC Reversal as per rule 42"/>
    <n v="0"/>
    <s v="Rule 42 reversal"/>
    <s v="Input Service"/>
    <n v="0"/>
    <d v="2025-12-01T00:00:00"/>
    <d v="2025-12-01T00:00:00"/>
    <s v="No"/>
    <x v="2"/>
    <m/>
    <x v="2"/>
  </r>
  <r>
    <x v="2"/>
    <s v="27AALCS9822Q1ZC"/>
    <s v="Pluxee India Private Limited (Formerly known as Sodexo SVC India )"/>
    <s v="2526CI0000246117"/>
    <d v="2025-12-31T00:00:00"/>
    <n v="0.17985611510791366"/>
    <n v="489.53999999999996"/>
    <n v="597"/>
    <n v="0"/>
    <n v="-53.73"/>
    <n v="-53.73"/>
    <x v="539"/>
    <s v="27AALCS9822Q1ZC2526CI0000246117"/>
    <n v="998599"/>
    <s v="Professional Fees"/>
    <s v="Input Service"/>
    <n v="3074"/>
    <d v="2025-12-01T00:00:00"/>
    <d v="2025-12-01T00:00:00"/>
    <s v="No"/>
    <x v="1"/>
    <m/>
    <x v="2"/>
  </r>
  <r>
    <x v="2"/>
    <s v="27DBRPP0459R1ZK"/>
    <s v="Shree Caterers"/>
    <s v="2025-26/482"/>
    <d v="2025-11-30T00:00:00"/>
    <n v="0.05"/>
    <n v="5324.75"/>
    <n v="5605"/>
    <n v="0"/>
    <n v="-140.125"/>
    <n v="-140.125"/>
    <x v="540"/>
    <s v="27DBRPP0459R1ZK2025-26/482"/>
    <n v="99633"/>
    <s v="Staff Welfare"/>
    <s v="Input Service"/>
    <n v="2962"/>
    <d v="2025-12-01T00:00:00"/>
    <d v="2025-12-01T00:00:00"/>
    <s v="No"/>
    <x v="1"/>
    <m/>
    <x v="2"/>
  </r>
  <r>
    <x v="2"/>
    <s v="27DBRPP0459R1ZK"/>
    <s v="Shree Caterers"/>
    <s v="2025-26/481"/>
    <d v="2025-11-30T00:00:00"/>
    <n v="0.05"/>
    <n v="3477"/>
    <n v="3660"/>
    <n v="0"/>
    <n v="-91.5"/>
    <n v="-91.5"/>
    <x v="541"/>
    <s v="27DBRPP0459R1ZK2025-26/481"/>
    <n v="99633"/>
    <s v="Staff Welfare"/>
    <s v="Input Service"/>
    <n v="2961"/>
    <d v="2025-12-01T00:00:00"/>
    <d v="2025-12-01T00:00:00"/>
    <s v="No"/>
    <x v="1"/>
    <m/>
    <x v="2"/>
  </r>
  <r>
    <x v="2"/>
    <s v="27DBRPP0459R1ZK"/>
    <s v="Shree Caterers"/>
    <s v="2025-26/480"/>
    <d v="2025-11-30T00:00:00"/>
    <n v="0.05"/>
    <n v="1914.25"/>
    <n v="2015"/>
    <n v="0"/>
    <n v="-50.375"/>
    <n v="-50.375"/>
    <x v="542"/>
    <s v="27DBRPP0459R1ZK2025-26/480"/>
    <n v="99633"/>
    <s v="Staff Welfare"/>
    <s v="Input Service"/>
    <n v="2960"/>
    <d v="2025-12-01T00:00:00"/>
    <d v="2025-12-01T00:00:00"/>
    <s v="No"/>
    <x v="1"/>
    <m/>
    <x v="2"/>
  </r>
  <r>
    <x v="2"/>
    <s v="27AZJPG1481H1ZC"/>
    <s v="Om Sai Tours &amp; Travels"/>
    <n v="6112"/>
    <d v="2025-11-22T00:00:00"/>
    <n v="0.05"/>
    <n v="9568.4000000000015"/>
    <n v="10072"/>
    <n v="0"/>
    <n v="-251.8"/>
    <n v="-251.8"/>
    <x v="368"/>
    <s v="27AZJPG1481H1ZC6112"/>
    <n v="9964"/>
    <s v="Cab rent charges"/>
    <s v="Input Service"/>
    <n v="2862"/>
    <d v="2025-12-01T00:00:00"/>
    <d v="2025-12-01T00:00:00"/>
    <s v="No"/>
    <x v="1"/>
    <m/>
    <x v="2"/>
  </r>
  <r>
    <x v="2"/>
    <s v="27AZJPG1481H1ZC"/>
    <s v="Om Sai Tours &amp; Travels"/>
    <n v="6111"/>
    <d v="2025-11-22T00:00:00"/>
    <n v="0.05"/>
    <n v="6492.2999999999993"/>
    <n v="6834"/>
    <n v="0"/>
    <n v="-170.85000000000002"/>
    <n v="-170.85000000000002"/>
    <x v="543"/>
    <s v="27AZJPG1481H1ZC6111"/>
    <n v="9964"/>
    <s v="Cab rent charges"/>
    <s v="Input Service"/>
    <n v="2861"/>
    <d v="2025-12-01T00:00:00"/>
    <d v="2025-12-01T00:00:00"/>
    <s v="No"/>
    <x v="1"/>
    <m/>
    <x v="2"/>
  </r>
  <r>
    <x v="2"/>
    <s v="27AZJPG1481H1ZC"/>
    <s v="Om Sai Tours &amp; Travels"/>
    <n v="6110"/>
    <d v="2025-10-22T00:00:00"/>
    <n v="0.05"/>
    <n v="4297.7999999999993"/>
    <n v="4524"/>
    <n v="0"/>
    <n v="-113.10000000000001"/>
    <n v="-113.10000000000001"/>
    <x v="544"/>
    <s v="27AZJPG1481H1ZC6110"/>
    <n v="9964"/>
    <s v="Cab rent charges"/>
    <s v="Input Service"/>
    <n v="2860"/>
    <d v="2025-12-01T00:00:00"/>
    <d v="2025-12-01T00:00:00"/>
    <s v="No"/>
    <x v="1"/>
    <m/>
    <x v="2"/>
  </r>
  <r>
    <x v="2"/>
    <s v="27AZJPG1481H1ZC"/>
    <s v="Om Sai Tours &amp; Travels"/>
    <n v="6109"/>
    <d v="2025-11-22T00:00:00"/>
    <n v="0.05"/>
    <n v="4337.7000000000007"/>
    <n v="4566"/>
    <n v="0"/>
    <n v="-114.15"/>
    <n v="-114.15"/>
    <x v="373"/>
    <s v="27AZJPG1481H1ZC6109"/>
    <n v="9964"/>
    <s v="Cab rent charges"/>
    <s v="Input Service"/>
    <n v="2859"/>
    <d v="2025-12-01T00:00:00"/>
    <d v="2025-12-01T00:00:00"/>
    <s v="No"/>
    <x v="1"/>
    <m/>
    <x v="2"/>
  </r>
  <r>
    <x v="2"/>
    <s v="27AZJPG1481H1ZC"/>
    <s v="Om Sai Tours &amp; Travels"/>
    <n v="6108"/>
    <d v="2025-11-20T00:00:00"/>
    <n v="0.05"/>
    <n v="7455.6"/>
    <n v="7848"/>
    <n v="0"/>
    <n v="-196.20000000000002"/>
    <n v="-196.20000000000002"/>
    <x v="545"/>
    <s v="27AZJPG1481H1ZC6108"/>
    <n v="9964"/>
    <s v="Cab rent charges"/>
    <s v="Input Service"/>
    <n v="2858"/>
    <d v="2025-12-01T00:00:00"/>
    <d v="2025-12-01T00:00:00"/>
    <s v="No"/>
    <x v="1"/>
    <m/>
    <x v="2"/>
  </r>
  <r>
    <x v="2"/>
    <s v="27AZJPG1481H1ZC"/>
    <s v="Om Sai Tours &amp; Travels"/>
    <n v="6107"/>
    <d v="2025-11-20T00:00:00"/>
    <n v="0.05"/>
    <n v="4060.2999999999997"/>
    <n v="4274"/>
    <n v="0"/>
    <n v="-106.85000000000001"/>
    <n v="-106.85000000000001"/>
    <x v="546"/>
    <s v="27AZJPG1481H1ZC6107"/>
    <n v="9964"/>
    <s v="Cab rent charges"/>
    <s v="Input Service"/>
    <n v="2857"/>
    <d v="2025-12-01T00:00:00"/>
    <d v="2025-12-01T00:00:00"/>
    <s v="No"/>
    <x v="1"/>
    <m/>
    <x v="2"/>
  </r>
  <r>
    <x v="2"/>
    <s v="27AZJPG1481H1ZC"/>
    <s v="Om Sai Tours &amp; Travels"/>
    <n v="6067"/>
    <d v="2025-11-01T00:00:00"/>
    <n v="0.05"/>
    <n v="4497.2999999999993"/>
    <n v="4734"/>
    <n v="0"/>
    <n v="-118.35000000000001"/>
    <n v="-118.35000000000001"/>
    <x v="547"/>
    <s v="27AZJPG1481H1ZC6067"/>
    <n v="9964"/>
    <s v="Cab rent charges"/>
    <s v="Input Service"/>
    <n v="2856"/>
    <d v="2025-12-01T00:00:00"/>
    <d v="2025-12-01T00:00:00"/>
    <s v="No"/>
    <x v="1"/>
    <m/>
    <x v="2"/>
  </r>
  <r>
    <x v="2"/>
    <s v="27AZJPG1481H1ZC"/>
    <s v="Om Sai Tours &amp; Travels"/>
    <n v="5967"/>
    <d v="2025-11-07T00:00:00"/>
    <n v="0.05"/>
    <n v="4060.2999999999997"/>
    <n v="4274"/>
    <n v="0"/>
    <n v="-106.85000000000001"/>
    <n v="-106.85000000000001"/>
    <x v="546"/>
    <s v="27AZJPG1481H1ZC5967"/>
    <n v="9964"/>
    <s v="Cab rent charges"/>
    <s v="Input Service"/>
    <n v="2855"/>
    <d v="2025-12-01T00:00:00"/>
    <d v="2025-12-01T00:00:00"/>
    <s v="No"/>
    <x v="1"/>
    <m/>
    <x v="2"/>
  </r>
  <r>
    <x v="2"/>
    <s v="27AZJPG1481H1ZC"/>
    <s v="Om Sai Tours &amp; Travels"/>
    <n v="5956"/>
    <d v="2025-11-02T00:00:00"/>
    <n v="0.05"/>
    <n v="10446.200000000001"/>
    <n v="10996"/>
    <n v="0"/>
    <n v="-274.90000000000003"/>
    <n v="-274.90000000000003"/>
    <x v="548"/>
    <s v="27AZJPG1481H1ZC5956"/>
    <n v="9964"/>
    <s v="Cab rent charges"/>
    <s v="Input Service"/>
    <n v="2854"/>
    <d v="2025-12-01T00:00:00"/>
    <d v="2025-12-01T00:00:00"/>
    <s v="No"/>
    <x v="1"/>
    <m/>
    <x v="2"/>
  </r>
  <r>
    <x v="2"/>
    <s v="27AZJPG1481H1ZC"/>
    <s v="Om Sai Tours &amp; Travels"/>
    <n v="5954"/>
    <d v="2025-11-02T00:00:00"/>
    <n v="0.05"/>
    <n v="7472.7000000000007"/>
    <n v="7866"/>
    <n v="0"/>
    <n v="-196.65"/>
    <n v="-196.65"/>
    <x v="549"/>
    <s v="27AZJPG1481H1ZC5954"/>
    <n v="9964"/>
    <s v="Cab rent charges"/>
    <s v="Input Service"/>
    <n v="2853"/>
    <d v="2025-12-01T00:00:00"/>
    <d v="2025-12-01T00:00:00"/>
    <s v="No"/>
    <x v="1"/>
    <m/>
    <x v="2"/>
  </r>
  <r>
    <x v="2"/>
    <s v="27AALCM3536H1ZA"/>
    <s v="MACFOS LIMITED"/>
    <s v="INV2526/342569"/>
    <s v="13/12/2025"/>
    <n v="0.17985611510791366"/>
    <n v="515.55999999999995"/>
    <n v="628.79999999999995"/>
    <n v="0"/>
    <n v="-56.62"/>
    <n v="-56.62"/>
    <x v="550"/>
    <s v="27AALCM3536H1ZAINV2526/342569"/>
    <n v="854390"/>
    <s v="Hardware/Software Expenses"/>
    <s v="Inputs"/>
    <n v="3095"/>
    <d v="2025-12-01T00:00:00"/>
    <d v="2025-12-01T00:00:00"/>
    <s v="Yes"/>
    <x v="1"/>
    <m/>
    <x v="3"/>
  </r>
  <r>
    <x v="2"/>
    <s v="07AAACJ0054A1ZD"/>
    <s v="JETWAYS TRAVELS PVT.LTD."/>
    <s v="HP501539"/>
    <s v="31/12/2025"/>
    <n v="0.17985611510791366"/>
    <n v="8856"/>
    <n v="10800"/>
    <n v="-1944"/>
    <n v="0"/>
    <n v="0"/>
    <x v="551"/>
    <s v="07AAACJ0054A1ZDHP501539"/>
    <n v="998551"/>
    <s v="Travel Expenses"/>
    <s v="Input Service"/>
    <n v="3090"/>
    <d v="2025-12-01T00:00:00"/>
    <d v="2025-12-01T00:00:00"/>
    <s v="Yes"/>
    <x v="1"/>
    <m/>
    <x v="3"/>
  </r>
  <r>
    <x v="2"/>
    <s v="27AAEFU8529J1ZN"/>
    <s v="UNIDEL TECHNOLOGIES LLP"/>
    <s v="UTLLP/25-26/063"/>
    <s v="22/10/2025"/>
    <n v="0.17985611510791366"/>
    <n v="1619922.2999999998"/>
    <n v="1975515"/>
    <n v="0"/>
    <n v="-177796.35"/>
    <n v="-177796.35"/>
    <x v="552"/>
    <s v="27AAEFU8529J1ZNUTLLP/25-26/063"/>
    <n v="998312"/>
    <s v="Professional Fees"/>
    <s v="Input Service"/>
    <n v="2924"/>
    <d v="2025-12-01T00:00:00"/>
    <d v="2025-12-01T00:00:00"/>
    <s v="Yes"/>
    <x v="1"/>
    <m/>
    <x v="3"/>
  </r>
  <r>
    <x v="2"/>
    <s v="07AAACJ0054A1ZD"/>
    <s v="JETWAYS TRAVELS PVT.LTD."/>
    <s v="HP501538"/>
    <s v="31/12/2025"/>
    <n v="0.17985611510791366"/>
    <n v="8856"/>
    <n v="10800"/>
    <n v="-1944"/>
    <n v="0"/>
    <n v="0"/>
    <x v="551"/>
    <s v="07AAACJ0054A1ZDHP501538"/>
    <n v="998551"/>
    <s v="Travel Expenses"/>
    <s v="Input Service"/>
    <n v="3089"/>
    <d v="2025-12-01T00:00:00"/>
    <d v="2025-12-01T00:00:00"/>
    <s v="Yes"/>
    <x v="1"/>
    <m/>
    <x v="3"/>
  </r>
  <r>
    <x v="2"/>
    <s v="07AAACJ0054A1ZD"/>
    <s v="JETWAYS TRAVELS PVT.LTD."/>
    <s v="HP501537"/>
    <s v="31/12/2025"/>
    <n v="0.17985611510791366"/>
    <n v="5904"/>
    <n v="7200"/>
    <n v="-1296"/>
    <n v="0"/>
    <n v="0"/>
    <x v="553"/>
    <s v="07AAACJ0054A1ZDHP501537"/>
    <n v="998551"/>
    <s v="Travel Expenses"/>
    <s v="Input Service"/>
    <n v="3088"/>
    <d v="2025-12-01T00:00:00"/>
    <d v="2025-12-01T00:00:00"/>
    <s v="Yes"/>
    <x v="1"/>
    <m/>
    <x v="3"/>
  </r>
  <r>
    <x v="2"/>
    <s v="07AAACJ0054A1ZD"/>
    <s v="JETWAYS TRAVELS PVT.LTD."/>
    <s v="DP534448"/>
    <s v="23/12/2025"/>
    <n v="0.17985611510791366"/>
    <n v="82"/>
    <n v="100"/>
    <n v="-18"/>
    <n v="0"/>
    <n v="0"/>
    <x v="148"/>
    <s v="07AAACJ0054A1ZDDP534448"/>
    <n v="998551"/>
    <s v="Travel Expenses"/>
    <s v="Input Service"/>
    <n v="3087"/>
    <d v="2025-12-01T00:00:00"/>
    <d v="2025-12-01T00:00:00"/>
    <s v="Yes"/>
    <x v="1"/>
    <m/>
    <x v="3"/>
  </r>
  <r>
    <x v="2"/>
    <s v="07AAACJ0054A1ZD"/>
    <s v="JETWAYS TRAVELS PVT.LTD."/>
    <s v="DP534447"/>
    <s v="23/12/2025"/>
    <n v="0.17985611510791366"/>
    <n v="82"/>
    <n v="100"/>
    <n v="-18"/>
    <n v="0"/>
    <n v="0"/>
    <x v="148"/>
    <s v="07AAACJ0054A1ZDDP534447"/>
    <n v="998551"/>
    <s v="Travel Expenses"/>
    <s v="Input Service"/>
    <n v="3086"/>
    <d v="2025-12-01T00:00:00"/>
    <d v="2025-12-01T00:00:00"/>
    <s v="Yes"/>
    <x v="1"/>
    <m/>
    <x v="3"/>
  </r>
  <r>
    <x v="2"/>
    <s v="07AAACJ0054A1ZD"/>
    <s v="JETWAYS TRAVELS PVT.LTD."/>
    <s v="DP534446"/>
    <s v="23/12/2025"/>
    <n v="0.17985611510791366"/>
    <n v="82"/>
    <n v="100"/>
    <n v="-18"/>
    <n v="0"/>
    <n v="0"/>
    <x v="148"/>
    <s v="07AAACJ0054A1ZDDP534446"/>
    <n v="998551"/>
    <s v="Travel Expenses"/>
    <s v="Input Service"/>
    <n v="3085"/>
    <d v="2025-12-01T00:00:00"/>
    <d v="2025-12-01T00:00:00"/>
    <s v="Yes"/>
    <x v="1"/>
    <m/>
    <x v="3"/>
  </r>
  <r>
    <x v="2"/>
    <s v="07AAACJ0054A1ZD"/>
    <s v="JETWAYS TRAVELS PVT.LTD."/>
    <s v="DP534445"/>
    <s v="23/12/2025"/>
    <n v="0.17985611510791366"/>
    <n v="82"/>
    <n v="100"/>
    <n v="-18"/>
    <n v="0"/>
    <n v="0"/>
    <x v="148"/>
    <s v="07AAACJ0054A1ZDDP534445"/>
    <n v="998551"/>
    <s v="Travel Expenses"/>
    <s v="Input Service"/>
    <n v="3084"/>
    <d v="2025-12-01T00:00:00"/>
    <d v="2025-12-01T00:00:00"/>
    <s v="Yes"/>
    <x v="1"/>
    <m/>
    <x v="3"/>
  </r>
  <r>
    <x v="2"/>
    <s v="07AAACJ0054A1ZD"/>
    <s v="JETWAYS TRAVELS PVT.LTD."/>
    <s v="DP534444"/>
    <s v="23/12/2025"/>
    <n v="0.17985611510791366"/>
    <n v="82"/>
    <n v="100"/>
    <n v="-18"/>
    <n v="0"/>
    <n v="0"/>
    <x v="148"/>
    <s v="07AAACJ0054A1ZDDP534444"/>
    <n v="998551"/>
    <s v="Travel Expenses"/>
    <s v="Input Service"/>
    <n v="3083"/>
    <d v="2025-12-01T00:00:00"/>
    <d v="2025-12-01T00:00:00"/>
    <s v="Yes"/>
    <x v="1"/>
    <m/>
    <x v="3"/>
  </r>
  <r>
    <x v="2"/>
    <s v="07AAACJ0054A1ZD"/>
    <s v="JETWAYS TRAVELS PVT.LTD."/>
    <s v="DP534443"/>
    <s v="23/12/2025"/>
    <n v="0.17985611510791366"/>
    <n v="82"/>
    <n v="100"/>
    <n v="-18"/>
    <n v="0"/>
    <n v="0"/>
    <x v="148"/>
    <s v="07AAACJ0054A1ZDDP534443"/>
    <n v="998551"/>
    <s v="Travel Expenses"/>
    <s v="Input Service"/>
    <n v="3082"/>
    <d v="2025-12-01T00:00:00"/>
    <d v="2025-12-01T00:00:00"/>
    <s v="Yes"/>
    <x v="1"/>
    <m/>
    <x v="3"/>
  </r>
  <r>
    <x v="2"/>
    <s v="27AISPB8261G1Z0"/>
    <s v="BHUTADA ENTERPRISES"/>
    <s v="SH0038-0024133"/>
    <s v="24/12/2025"/>
    <n v="0.05"/>
    <n v="1858.1599999999999"/>
    <n v="1964.08"/>
    <n v="0"/>
    <n v="-52.96"/>
    <n v="-52.96"/>
    <x v="359"/>
    <s v="27AISPB8261G1Z0SH0038-0024133"/>
    <n v="29152100"/>
    <s v="ACETIC ACID"/>
    <s v="Inputs"/>
    <n v="3079"/>
    <d v="2025-12-01T00:00:00"/>
    <d v="2025-12-01T00:00:00"/>
    <s v="Yes"/>
    <x v="1"/>
    <m/>
    <x v="3"/>
  </r>
  <r>
    <x v="2"/>
    <s v="27AAWCS5258F1ZQ"/>
    <s v="SMARTWORKS COWORKING SPACES LIMITED"/>
    <s v="PUN06/SC25/00979"/>
    <s v="20/12/2025"/>
    <n v="0.17985611510791366"/>
    <n v="2365776.2599999998"/>
    <n v="2885093"/>
    <n v="0"/>
    <n v="-259658.37"/>
    <n v="-259658.37"/>
    <x v="157"/>
    <s v="27AAWCS5258F1ZQPUN06/SC25/00979"/>
    <n v="997212"/>
    <s v="Rent-Office"/>
    <s v="Input Service"/>
    <n v="3078"/>
    <d v="2025-12-01T00:00:00"/>
    <d v="2025-12-01T00:00:00"/>
    <s v="Yes"/>
    <x v="1"/>
    <m/>
    <x v="3"/>
  </r>
  <r>
    <x v="2"/>
    <s v="27AANCA4062G1ZN"/>
    <s v="M/s ADITYA BIRLA HEALTH INSURANCE CO LIMITED"/>
    <s v="281250003790A004"/>
    <s v="27/12/2025"/>
    <n v="0.17985611510791366"/>
    <n v="4250.53"/>
    <n v="5183.55"/>
    <n v="0"/>
    <n v="-466.51"/>
    <n v="-466.51"/>
    <x v="554"/>
    <s v="27AANCA4062G1ZN281250003790A004"/>
    <n v="997133"/>
    <s v="Insurance Services"/>
    <s v="Input Service"/>
    <n v="3065"/>
    <d v="2025-12-01T00:00:00"/>
    <d v="2025-12-01T00:00:00"/>
    <s v="Yes"/>
    <x v="1"/>
    <m/>
    <x v="3"/>
  </r>
  <r>
    <x v="2"/>
    <s v="27AANCA4062G1ZN"/>
    <s v="M/s ADITYA BIRLA HEALTH INSURANCE CO LIMITED"/>
    <s v="281250003790A003"/>
    <s v="04/12/2025"/>
    <n v="0.17985611510791366"/>
    <n v="23960.400000000001"/>
    <n v="29220"/>
    <n v="0"/>
    <n v="-2629.8"/>
    <n v="-2629.8"/>
    <x v="555"/>
    <s v="27AANCA4062G1ZN281250003790A003"/>
    <n v="997133"/>
    <s v="Insurance Services"/>
    <s v="Input Service"/>
    <n v="3064"/>
    <d v="2025-12-01T00:00:00"/>
    <d v="2025-12-01T00:00:00"/>
    <s v="Yes"/>
    <x v="1"/>
    <m/>
    <x v="3"/>
  </r>
  <r>
    <x v="2"/>
    <s v="27AANCA4062G1ZN"/>
    <s v="M/s ADITYA BIRLA HEALTH INSURANCE CO LIMITED"/>
    <n v="2522500002462"/>
    <s v="16/12/2025"/>
    <n v="0.17985611510791366"/>
    <n v="102821.9"/>
    <n v="125392.56"/>
    <n v="0"/>
    <n v="-11285.33"/>
    <n v="-11285.33"/>
    <x v="556"/>
    <s v="27AANCA4062G1ZN2522500002462"/>
    <n v="997133"/>
    <s v="Insurance Services"/>
    <s v="Input Service"/>
    <n v="3063"/>
    <d v="2025-12-01T00:00:00"/>
    <d v="2025-12-01T00:00:00"/>
    <s v="Yes"/>
    <x v="1"/>
    <m/>
    <x v="3"/>
  </r>
  <r>
    <x v="2"/>
    <s v="27AAACU4322N1Z6"/>
    <s v="UPS EXPRESS PRIVATE LIMITED"/>
    <n v="427100367620"/>
    <s v="01/12/2025"/>
    <n v="0.17985611510791366"/>
    <n v="646.16000000000008"/>
    <n v="788"/>
    <n v="0"/>
    <n v="-70.92"/>
    <n v="-70.92"/>
    <x v="153"/>
    <s v="27AAACU4322N1Z6427100367620"/>
    <n v="996813"/>
    <s v="Courior Services"/>
    <s v="Input Service"/>
    <n v="2938"/>
    <d v="2025-12-01T00:00:00"/>
    <d v="2025-12-01T00:00:00"/>
    <s v="Yes"/>
    <x v="1"/>
    <m/>
    <x v="3"/>
  </r>
  <r>
    <x v="2"/>
    <s v="27AAECI7859N1ZQ"/>
    <s v="Maars Creative Concepts Private Limited"/>
    <s v="SOFT/731/25-26"/>
    <s v="16/12/2025"/>
    <n v="0.17985611510791366"/>
    <n v="151.69999999999999"/>
    <n v="185"/>
    <n v="0"/>
    <n v="-16.649999999999999"/>
    <n v="-16.649999999999999"/>
    <x v="389"/>
    <s v="27AAECI7859N1ZQSOFT/731/25-26"/>
    <n v="482090"/>
    <s v="Printing &amp; Stationery"/>
    <s v="Inputs"/>
    <n v="2939"/>
    <d v="2025-12-01T00:00:00"/>
    <d v="2025-12-01T00:00:00"/>
    <s v="Yes"/>
    <x v="1"/>
    <m/>
    <x v="3"/>
  </r>
  <r>
    <x v="2"/>
    <s v="27AAECI7859N1ZQ"/>
    <s v="Maars Creative Concepts Private Limited"/>
    <s v="SOFT/762/25-26"/>
    <s v="24/12/2025"/>
    <n v="0.17985611510791366"/>
    <n v="344.4"/>
    <n v="420"/>
    <n v="0"/>
    <n v="-37.799999999999997"/>
    <n v="-37.799999999999997"/>
    <x v="557"/>
    <s v="27AAECI7859N1ZQSOFT/762/25-26"/>
    <n v="482090"/>
    <s v="Printing &amp; Stationery"/>
    <s v="Inputs"/>
    <n v="2940"/>
    <d v="2025-12-01T00:00:00"/>
    <d v="2025-12-01T00:00:00"/>
    <s v="Yes"/>
    <x v="1"/>
    <m/>
    <x v="3"/>
  </r>
  <r>
    <x v="2"/>
    <s v="27AADCS9203M1Z1"/>
    <s v="SUJATA COMPUTERS PRIVATE LIMITED"/>
    <s v="SR2425-1702"/>
    <s v="23/12/2025"/>
    <n v="0.17985611510791366"/>
    <n v="484784"/>
    <n v="591200"/>
    <n v="0"/>
    <n v="-53208"/>
    <n v="-53208"/>
    <x v="558"/>
    <s v="27AADCS9203M1Z1SR2425-1702"/>
    <n v="997331"/>
    <s v="Inputs"/>
    <s v="Input Service"/>
    <n v="2941"/>
    <d v="2025-12-01T00:00:00"/>
    <d v="2025-12-01T00:00:00"/>
    <s v="Yes"/>
    <x v="1"/>
    <m/>
    <x v="3"/>
  </r>
  <r>
    <x v="2"/>
    <s v="27ACTFS8903M1Z6"/>
    <s v="SAAS INFOSOLUTIONS"/>
    <s v="SIS/2025-26/374"/>
    <s v="23/12/2025"/>
    <n v="0.17985611510791366"/>
    <n v="19516"/>
    <n v="23800"/>
    <n v="0"/>
    <n v="-2142"/>
    <n v="-2142"/>
    <x v="559"/>
    <s v="27ACTFS8903M1Z6SIS/2025-26/374"/>
    <n v="997331"/>
    <s v="Membership &amp; Subscription"/>
    <s v="Input Service"/>
    <n v="3059"/>
    <d v="2025-12-01T00:00:00"/>
    <d v="2025-12-01T00:00:00"/>
    <s v="Yes"/>
    <x v="1"/>
    <m/>
    <x v="3"/>
  </r>
  <r>
    <x v="2"/>
    <s v="27AAACB2100P1ZX"/>
    <s v="Vodafone Idea Limited"/>
    <s v="MHI1412531434343"/>
    <s v="09/12/2025"/>
    <n v="0.17985611510791366"/>
    <n v="286.17999999999995"/>
    <n v="349"/>
    <n v="0"/>
    <n v="-31.41"/>
    <n v="-31.41"/>
    <x v="160"/>
    <s v="27AAACB2100P1ZXMHI1412531434343"/>
    <n v="998413"/>
    <s v="Internet Connectivity charges"/>
    <s v="Input Service"/>
    <n v="3058"/>
    <d v="2025-12-01T00:00:00"/>
    <d v="2025-12-01T00:00:00"/>
    <s v="Yes"/>
    <x v="1"/>
    <m/>
    <x v="3"/>
  </r>
  <r>
    <x v="2"/>
    <s v="27ABJFS4372H1ZU"/>
    <s v="M/S SUMAKI ENTERPRISES"/>
    <s v="SE/25-26/19"/>
    <s v="23/12/2025"/>
    <n v="0.17985611510791366"/>
    <n v="205000"/>
    <n v="250000"/>
    <n v="0"/>
    <n v="-22500"/>
    <n v="-22500"/>
    <x v="161"/>
    <s v="27ABJFS4372H1ZUSE/25-26/19"/>
    <n v="998313"/>
    <s v="Professional Fees"/>
    <s v="Input Service"/>
    <n v="3056"/>
    <d v="2025-12-01T00:00:00"/>
    <d v="2025-12-01T00:00:00"/>
    <s v="Yes"/>
    <x v="1"/>
    <m/>
    <x v="3"/>
  </r>
  <r>
    <x v="2"/>
    <s v="27ABJFS4372H1ZU"/>
    <s v="M/S SUMAKI ENTERPRISES"/>
    <s v="SE/25-26/18"/>
    <s v="23/12/2025"/>
    <n v="0.17985611510791366"/>
    <n v="205000"/>
    <n v="250000"/>
    <n v="0"/>
    <n v="-22500"/>
    <n v="-22500"/>
    <x v="161"/>
    <s v="27ABJFS4372H1ZUSE/25-26/18"/>
    <n v="998313"/>
    <s v="Professional Fees"/>
    <s v="Input Service"/>
    <n v="3055"/>
    <d v="2025-12-01T00:00:00"/>
    <d v="2025-12-01T00:00:00"/>
    <s v="Yes"/>
    <x v="1"/>
    <m/>
    <x v="3"/>
  </r>
  <r>
    <x v="2"/>
    <s v="27ABJFS4372H1ZU"/>
    <s v="M/S SUMAKI ENTERPRISES"/>
    <s v="SE/25-26/17"/>
    <s v="24/11/2025"/>
    <n v="0.17985611510791366"/>
    <n v="205000"/>
    <n v="250000"/>
    <n v="0"/>
    <n v="-22500"/>
    <n v="-22500"/>
    <x v="161"/>
    <s v="27ABJFS4372H1ZUSE/25-26/17"/>
    <n v="998313"/>
    <s v="Professional Fees"/>
    <s v="Input Service"/>
    <n v="3054"/>
    <d v="2025-12-01T00:00:00"/>
    <d v="2025-12-01T00:00:00"/>
    <s v="Yes"/>
    <x v="1"/>
    <m/>
    <x v="3"/>
  </r>
  <r>
    <x v="2"/>
    <s v="27ABJFS4372H1ZU"/>
    <s v="M/S SUMAKI ENTERPRISES"/>
    <s v="SE/25-26/16"/>
    <s v="23/11/2025"/>
    <n v="0.17985611510791366"/>
    <n v="205000"/>
    <n v="250000"/>
    <n v="0"/>
    <n v="-22500"/>
    <n v="-22500"/>
    <x v="161"/>
    <s v="27ABJFS4372H1ZUSE/25-26/16"/>
    <n v="998313"/>
    <s v="Professional Fees"/>
    <s v="Input Service"/>
    <n v="3053"/>
    <d v="2025-12-01T00:00:00"/>
    <d v="2025-12-01T00:00:00"/>
    <s v="Yes"/>
    <x v="1"/>
    <m/>
    <x v="3"/>
  </r>
  <r>
    <x v="2"/>
    <s v="27ABJFS4372H1ZU"/>
    <s v="M/S SUMAKI ENTERPRISES"/>
    <s v="SE/25-26/15"/>
    <s v="10/11/2025"/>
    <n v="0.17985611510791366"/>
    <n v="1394000"/>
    <n v="1700000"/>
    <n v="0"/>
    <n v="-153000"/>
    <n v="-153000"/>
    <x v="560"/>
    <s v="27ABJFS4372H1ZUSE/25-26/15"/>
    <n v="998313"/>
    <s v="Professional Fees"/>
    <s v="Input Service"/>
    <n v="3052"/>
    <d v="2025-12-01T00:00:00"/>
    <d v="2025-12-01T00:00:00"/>
    <s v="Yes"/>
    <x v="1"/>
    <m/>
    <x v="3"/>
  </r>
  <r>
    <x v="2"/>
    <s v="36AEUPV4314A1ZE"/>
    <s v="Vegesna Akshaya Avyanga Industries"/>
    <s v="018/2025-2026"/>
    <s v="30/12/2025"/>
    <n v="0.17985611510791366"/>
    <n v="225500"/>
    <n v="275000"/>
    <n v="-49500"/>
    <n v="0"/>
    <n v="0"/>
    <x v="561"/>
    <s v="36AEUPV4314A1ZE018/2025-2026"/>
    <n v="998313"/>
    <s v="Professional Fees"/>
    <s v="Input Service"/>
    <n v="2949"/>
    <d v="2025-12-01T00:00:00"/>
    <d v="2025-12-01T00:00:00"/>
    <s v="Yes"/>
    <x v="1"/>
    <m/>
    <x v="3"/>
  </r>
  <r>
    <x v="2"/>
    <s v="27AABCD3611Q1ZI"/>
    <s v="DHL EXPRESS (INDIA) PRIVATE LIMITED"/>
    <s v="BOM800243"/>
    <s v="06/12/2025"/>
    <n v="0.17985611510791366"/>
    <n v="4755.1000000000004"/>
    <n v="5798.9"/>
    <n v="0"/>
    <n v="-521.9"/>
    <n v="-521.9"/>
    <x v="562"/>
    <s v="27AABCD3611Q1ZIBOM800243"/>
    <n v="996812"/>
    <s v="Courior Services"/>
    <s v="Input Service"/>
    <n v="2950"/>
    <d v="2025-12-01T00:00:00"/>
    <d v="2025-12-01T00:00:00"/>
    <s v="Yes"/>
    <x v="1"/>
    <m/>
    <x v="3"/>
  </r>
  <r>
    <x v="2"/>
    <s v="27ABJFS4372H1ZU"/>
    <s v="M/S SUMAKI ENTERPRISES"/>
    <s v="SE/25-26/14"/>
    <s v="23/10/2025"/>
    <n v="0.17985611510791366"/>
    <n v="205000"/>
    <n v="250000"/>
    <n v="0"/>
    <n v="-22500"/>
    <n v="-22500"/>
    <x v="161"/>
    <s v="27ABJFS4372H1ZUSE/25-26/14"/>
    <n v="998313"/>
    <s v="Professional Fees"/>
    <s v="Input Service"/>
    <n v="3051"/>
    <d v="2025-12-01T00:00:00"/>
    <d v="2025-12-01T00:00:00"/>
    <s v="Yes"/>
    <x v="1"/>
    <m/>
    <x v="3"/>
  </r>
  <r>
    <x v="2"/>
    <s v="27ABJFS4372H1ZU"/>
    <s v="M/S SUMAKI ENTERPRISES"/>
    <s v="SE/25-26/13"/>
    <s v="17/10/2025"/>
    <n v="0.17985611510791366"/>
    <n v="205000"/>
    <n v="250000"/>
    <n v="0"/>
    <n v="-22500"/>
    <n v="-22500"/>
    <x v="161"/>
    <s v="27ABJFS4372H1ZUSE/25-26/13"/>
    <n v="998313"/>
    <s v="Professional Fees"/>
    <s v="Input Service"/>
    <n v="3050"/>
    <d v="2025-12-01T00:00:00"/>
    <d v="2025-12-01T00:00:00"/>
    <s v="Yes"/>
    <x v="1"/>
    <m/>
    <x v="3"/>
  </r>
  <r>
    <x v="2"/>
    <s v="06AAACM5586C1ZL"/>
    <s v="Microsoft Corporation (India) Pvt Ltd"/>
    <s v="TIO26HR101672998"/>
    <s v="27/12/2025"/>
    <n v="0.17985611510791366"/>
    <n v="870.84"/>
    <n v="1062"/>
    <n v="-191.16"/>
    <n v="0"/>
    <n v="0"/>
    <x v="164"/>
    <s v="06AAACM5586C1ZLTIO26HR101672998"/>
    <n v="998313"/>
    <s v="Software Services"/>
    <s v="Input Service"/>
    <n v="3049"/>
    <d v="2025-12-01T00:00:00"/>
    <d v="2025-12-01T00:00:00"/>
    <s v="Yes"/>
    <x v="1"/>
    <m/>
    <x v="3"/>
  </r>
  <r>
    <x v="2"/>
    <s v="29AACCP2486Q1ZM"/>
    <s v="Paysquare Consultancy Limited"/>
    <s v="FY2526/KA/03603"/>
    <s v="10/12/2025"/>
    <n v="0.17985611510791366"/>
    <n v="21598.59"/>
    <n v="26339.75"/>
    <n v="-4741.16"/>
    <n v="0"/>
    <n v="0"/>
    <x v="563"/>
    <s v="29AACCP2486Q1ZMFY2526/KA/03603"/>
    <n v="998311"/>
    <s v="Professional Fees"/>
    <s v="Input Service"/>
    <n v="3048"/>
    <d v="2025-12-01T00:00:00"/>
    <d v="2025-12-01T00:00:00"/>
    <s v="Yes"/>
    <x v="1"/>
    <m/>
    <x v="3"/>
  </r>
  <r>
    <x v="2"/>
    <s v="06AALFE5327R1ZU"/>
    <s v="ELYCOMMERCE LLP"/>
    <s v="2526/12/IN-58902"/>
    <s v="15/12/2025"/>
    <n v="0.05"/>
    <n v="1140.9000000000001"/>
    <n v="1200.95"/>
    <n v="-60.05"/>
    <n v="0"/>
    <n v="0"/>
    <x v="564"/>
    <s v="06AALFE5327R1ZU2526/12/IN-58902"/>
    <n v="0"/>
    <n v="0"/>
    <m/>
    <n v="3046"/>
    <d v="2025-12-01T00:00:00"/>
    <d v="2025-12-01T00:00:00"/>
    <s v="Yes"/>
    <x v="1"/>
    <m/>
    <x v="3"/>
  </r>
  <r>
    <x v="2"/>
    <s v="27AACCN6194P1ZP"/>
    <s v="AIR INDIA LIMITED"/>
    <s v="272612BP12AEA896"/>
    <s v="13/12/2025"/>
    <n v="0.17985611510791366"/>
    <n v="108714"/>
    <n v="132579"/>
    <n v="0"/>
    <n v="-11932.5"/>
    <n v="-11932.5"/>
    <x v="565"/>
    <s v="27AACCN6194P1ZP272612BP12AEA896"/>
    <n v="996425"/>
    <s v="Travel Expenses"/>
    <s v="Input Service"/>
    <n v="3045"/>
    <d v="2025-12-01T00:00:00"/>
    <d v="2025-12-01T00:00:00"/>
    <s v="Yes"/>
    <x v="1"/>
    <m/>
    <x v="3"/>
  </r>
  <r>
    <x v="2"/>
    <s v="27AACCN6194P1ZP"/>
    <s v="AIR INDIA LIMITED"/>
    <s v="272612BP12AEA430"/>
    <s v="13/12/2025"/>
    <n v="0.17985611510791366"/>
    <n v="108714"/>
    <n v="132579"/>
    <n v="0"/>
    <n v="-11932.5"/>
    <n v="-11932.5"/>
    <x v="565"/>
    <s v="27AACCN6194P1ZP272612BP12AEA430"/>
    <n v="996425"/>
    <s v="Travel Expenses"/>
    <s v="Input Service"/>
    <n v="3044"/>
    <d v="2025-12-01T00:00:00"/>
    <d v="2025-12-01T00:00:00"/>
    <s v="Yes"/>
    <x v="1"/>
    <m/>
    <x v="3"/>
  </r>
  <r>
    <x v="2"/>
    <s v="27AACCN6194P1ZP"/>
    <s v="AIR INDIA LIMITED"/>
    <s v="272612BP12ADZ931"/>
    <s v="13/12/2025"/>
    <n v="0.17985611510791366"/>
    <n v="108714"/>
    <n v="132579"/>
    <n v="0"/>
    <n v="-11932.5"/>
    <n v="-11932.5"/>
    <x v="565"/>
    <s v="27AACCN6194P1ZP272612BP12ADZ931"/>
    <n v="996425"/>
    <s v="Travel Expenses"/>
    <s v="Input Service"/>
    <n v="3043"/>
    <d v="2025-12-01T00:00:00"/>
    <d v="2025-12-01T00:00:00"/>
    <s v="Yes"/>
    <x v="1"/>
    <m/>
    <x v="3"/>
  </r>
  <r>
    <x v="2"/>
    <s v="27AACCN6194P1ZP"/>
    <s v="AIR INDIA LIMITED"/>
    <s v="272612BP12ADY780"/>
    <s v="13/12/2025"/>
    <n v="0.17985611510791366"/>
    <n v="108714"/>
    <n v="132579"/>
    <n v="0"/>
    <n v="-11932.5"/>
    <n v="-11932.5"/>
    <x v="565"/>
    <s v="27AACCN6194P1ZP272612BP12ADY780"/>
    <n v="996425"/>
    <s v="Travel Expenses"/>
    <s v="Input Service"/>
    <n v="3042"/>
    <d v="2025-12-01T00:00:00"/>
    <d v="2025-12-01T00:00:00"/>
    <s v="Yes"/>
    <x v="1"/>
    <m/>
    <x v="3"/>
  </r>
  <r>
    <x v="2"/>
    <s v="27AAGFO4867R1ZA"/>
    <s v="OCTA IT SOLUTION LLP"/>
    <s v="INV/25-26/461"/>
    <s v="31/12/2025"/>
    <n v="0.17985611510791366"/>
    <n v="68962"/>
    <n v="84100"/>
    <n v="0"/>
    <n v="-7569"/>
    <n v="-7569"/>
    <x v="566"/>
    <s v="27AAGFO4867R1ZAINV/25-26/461"/>
    <n v="9973"/>
    <s v="Rent - Equipment"/>
    <s v="Input Service"/>
    <n v="3041"/>
    <d v="2025-12-01T00:00:00"/>
    <d v="2025-12-01T00:00:00"/>
    <s v="Yes"/>
    <x v="1"/>
    <m/>
    <x v="3"/>
  </r>
  <r>
    <x v="2"/>
    <s v="36AAJCA3639B1ZX"/>
    <s v="M/S ARGUS EMBEDDED SYSTEMS PRIVATE LIMITED"/>
    <s v="AE-INV-2526-1176"/>
    <s v="30/12/2025"/>
    <n v="0.17985611510791366"/>
    <n v="162556.79999999999"/>
    <n v="198240"/>
    <n v="-35683.199999999997"/>
    <n v="0"/>
    <n v="0"/>
    <x v="567"/>
    <s v="36AAJCA3639B1ZXAE-INV-2526-1176"/>
    <n v="998112"/>
    <s v="Professional Fees"/>
    <s v="Input Service"/>
    <n v="3019"/>
    <d v="2025-12-01T00:00:00"/>
    <d v="2025-12-01T00:00:00"/>
    <s v="Yes"/>
    <x v="1"/>
    <m/>
    <x v="3"/>
  </r>
  <r>
    <x v="2"/>
    <s v="27AZJPG1481H1ZC"/>
    <s v="OM SAI SECURITY AND MANPOWER SERVICES / OM SAI TOURS AND TRAVELS"/>
    <n v="6366"/>
    <s v="31/12/2025"/>
    <n v="0.17985611510791366"/>
    <n v="8345.14"/>
    <n v="10177"/>
    <n v="0"/>
    <n v="-915.93"/>
    <n v="-915.93"/>
    <x v="568"/>
    <s v="27AZJPG1481H1ZC6366"/>
    <n v="996813"/>
    <s v="Cab rent charges"/>
    <s v="Input Service"/>
    <n v="3017"/>
    <d v="2025-12-01T00:00:00"/>
    <d v="2025-12-01T00:00:00"/>
    <s v="Yes"/>
    <x v="1"/>
    <m/>
    <x v="3"/>
  </r>
  <r>
    <x v="2"/>
    <s v="27DBRPP0459R1ZK"/>
    <s v="Shree Caterers"/>
    <s v="2025-26/485"/>
    <s v="14/12/2025"/>
    <n v="0.05"/>
    <n v="8977.5"/>
    <n v="9450"/>
    <n v="0"/>
    <n v="-236.25"/>
    <n v="-236.25"/>
    <x v="569"/>
    <s v="27DBRPP0459R1ZK2025-26/485"/>
    <n v="99633"/>
    <s v="Staff Welfare"/>
    <s v="Input Service"/>
    <n v="2963"/>
    <d v="2025-12-01T00:00:00"/>
    <d v="2025-12-01T00:00:00"/>
    <s v="Yes"/>
    <x v="1"/>
    <m/>
    <x v="3"/>
  </r>
  <r>
    <x v="2"/>
    <s v="27DBRPP0459R1ZK"/>
    <s v="Shree Caterers"/>
    <s v="2025-26/490"/>
    <s v="31/12/2025"/>
    <n v="0.05"/>
    <n v="731.5"/>
    <n v="770"/>
    <n v="0"/>
    <n v="-19.25"/>
    <n v="-19.25"/>
    <x v="570"/>
    <s v="27DBRPP0459R1ZK2025-26/490"/>
    <n v="99633"/>
    <s v="Staff Welfare"/>
    <s v="Input Service"/>
    <n v="2964"/>
    <d v="2025-12-01T00:00:00"/>
    <d v="2025-12-01T00:00:00"/>
    <s v="Yes"/>
    <x v="1"/>
    <m/>
    <x v="3"/>
  </r>
  <r>
    <x v="2"/>
    <s v="27DBRPP0459R1ZK"/>
    <s v="Shree Caterers"/>
    <s v="2025-26/491"/>
    <s v="31/12/2025"/>
    <n v="0.05"/>
    <n v="3315.5"/>
    <n v="3490"/>
    <n v="0"/>
    <n v="-87.25"/>
    <n v="-87.25"/>
    <x v="571"/>
    <s v="27DBRPP0459R1ZK2025-26/491"/>
    <n v="99633"/>
    <s v="Staff Welfare"/>
    <s v="Input Service"/>
    <n v="2965"/>
    <d v="2025-12-01T00:00:00"/>
    <d v="2025-12-01T00:00:00"/>
    <s v="Yes"/>
    <x v="1"/>
    <m/>
    <x v="3"/>
  </r>
  <r>
    <x v="2"/>
    <s v="27AAACC2498P1Z3"/>
    <s v="CENTRAL BANK OF INDIA"/>
    <s v="26271C0004521412"/>
    <s v="31/12/2025"/>
    <n v="0.17985611510791366"/>
    <n v="82"/>
    <n v="100"/>
    <n v="0"/>
    <n v="-9"/>
    <n v="-9"/>
    <x v="148"/>
    <s v="27AAACC2498P1Z326271C0004521412"/>
    <n v="440173"/>
    <s v="Bank Charges"/>
    <s v="Inputs"/>
    <n v="2966"/>
    <d v="2025-12-01T00:00:00"/>
    <d v="2025-12-01T00:00:00"/>
    <s v="Yes"/>
    <x v="1"/>
    <m/>
    <x v="3"/>
  </r>
  <r>
    <x v="2"/>
    <s v="27AZJPG1481H1ZC"/>
    <s v="OM SAI SECURITY AND MANPOWER SERVICES / OM SAI TOURS AND TRAVELS"/>
    <n v="6319"/>
    <s v="31/12/2025"/>
    <n v="0.17985611510791366"/>
    <n v="1640"/>
    <n v="2000"/>
    <n v="0"/>
    <n v="-180"/>
    <n v="-180"/>
    <x v="191"/>
    <s v="27AZJPG1481H1ZC6319"/>
    <n v="996813"/>
    <s v="Cab rent charges"/>
    <s v="Input Service"/>
    <n v="3016"/>
    <d v="2025-12-01T00:00:00"/>
    <d v="2025-12-01T00:00:00"/>
    <s v="Yes"/>
    <x v="1"/>
    <m/>
    <x v="3"/>
  </r>
  <r>
    <x v="2"/>
    <s v="27AZJPG1481H1ZC"/>
    <s v="OM SAI SECURITY AND MANPOWER SERVICES / OM SAI TOURS AND TRAVELS"/>
    <n v="6309"/>
    <s v="31/12/2025"/>
    <n v="0.17985611510791366"/>
    <n v="3824.4799999999996"/>
    <n v="4664"/>
    <n v="0"/>
    <n v="-419.76"/>
    <n v="-419.76"/>
    <x v="572"/>
    <s v="27AZJPG1481H1ZC6309"/>
    <n v="996813"/>
    <s v="Cab rent charges"/>
    <s v="Input Service"/>
    <n v="3015"/>
    <d v="2025-12-01T00:00:00"/>
    <d v="2025-12-01T00:00:00"/>
    <s v="Yes"/>
    <x v="1"/>
    <m/>
    <x v="3"/>
  </r>
  <r>
    <x v="2"/>
    <s v="27AZJPG1481H1ZC"/>
    <s v="OM SAI SECURITY AND MANPOWER SERVICES / OM SAI TOURS AND TRAVELS"/>
    <n v="6282"/>
    <s v="31/12/2025"/>
    <n v="0.17985611510791366"/>
    <n v="8744.48"/>
    <n v="10664"/>
    <n v="0"/>
    <n v="-959.76"/>
    <n v="-959.76"/>
    <x v="573"/>
    <s v="27AZJPG1481H1ZC6282"/>
    <n v="996813"/>
    <s v="Cab rent charges"/>
    <s v="Input Service"/>
    <n v="3014"/>
    <d v="2025-12-01T00:00:00"/>
    <d v="2025-12-01T00:00:00"/>
    <s v="Yes"/>
    <x v="1"/>
    <m/>
    <x v="3"/>
  </r>
  <r>
    <x v="2"/>
    <s v="24BVGPB8277G1ZJ"/>
    <s v="STANDARD SUPLIERS TRADERS"/>
    <s v="IN184"/>
    <s v="15/12/2025"/>
    <n v="0.17985611510791366"/>
    <n v="722.71"/>
    <n v="881.36"/>
    <n v="-158.65"/>
    <n v="0"/>
    <n v="0"/>
    <x v="574"/>
    <s v="24BVGPB8277G1ZJIN184"/>
    <n v="0"/>
    <n v="0"/>
    <m/>
    <n v="2970"/>
    <d v="2025-12-01T00:00:00"/>
    <d v="2025-12-01T00:00:00"/>
    <s v="Yes"/>
    <x v="1"/>
    <m/>
    <x v="3"/>
  </r>
  <r>
    <x v="2"/>
    <s v="27AAACA4136A1ZD"/>
    <s v="AMON-RA TRAVELS PVT. LTD."/>
    <s v="IS/0000385"/>
    <s v="13/12/2025"/>
    <n v="0.17985611510791366"/>
    <n v="820"/>
    <n v="1000"/>
    <n v="0"/>
    <n v="-90"/>
    <n v="-90"/>
    <x v="372"/>
    <s v="27AAACA4136A1ZDIS/0000385"/>
    <n v="998559"/>
    <s v="Travel Expenses"/>
    <s v="Input Service"/>
    <n v="2971"/>
    <d v="2025-12-01T00:00:00"/>
    <d v="2025-12-01T00:00:00"/>
    <s v="Yes"/>
    <x v="1"/>
    <m/>
    <x v="3"/>
  </r>
  <r>
    <x v="2"/>
    <s v="27AZJPG1481H1ZC"/>
    <s v="OM SAI SECURITY AND MANPOWER SERVICES / OM SAI TOURS AND TRAVELS"/>
    <n v="6266"/>
    <s v="31/12/2025"/>
    <n v="0.17985611510791366"/>
    <n v="3762.16"/>
    <n v="4588"/>
    <n v="0"/>
    <n v="-412.92"/>
    <n v="-412.92"/>
    <x v="575"/>
    <s v="27AZJPG1481H1ZC6266"/>
    <n v="996813"/>
    <s v="Cab rent charges"/>
    <s v="Input Service"/>
    <n v="3013"/>
    <d v="2025-12-01T00:00:00"/>
    <d v="2025-12-01T00:00:00"/>
    <s v="Yes"/>
    <x v="1"/>
    <m/>
    <x v="3"/>
  </r>
  <r>
    <x v="2"/>
    <s v="27AZJPG1481H1ZC"/>
    <s v="OM SAI SECURITY AND MANPOWER SERVICES / OM SAI TOURS AND TRAVELS"/>
    <n v="6265"/>
    <s v="31/12/2025"/>
    <n v="0.17985611510791366"/>
    <n v="5580.92"/>
    <n v="6806"/>
    <n v="0"/>
    <n v="-612.54"/>
    <n v="-612.54"/>
    <x v="576"/>
    <s v="27AZJPG1481H1ZC6265"/>
    <n v="996813"/>
    <s v="Cab rent charges"/>
    <s v="Input Service"/>
    <n v="3012"/>
    <d v="2025-12-01T00:00:00"/>
    <d v="2025-12-01T00:00:00"/>
    <s v="Yes"/>
    <x v="1"/>
    <m/>
    <x v="3"/>
  </r>
  <r>
    <x v="2"/>
    <s v="06AADCH6128C1ZZ"/>
    <s v="Handy Online Solutions Private Limited"/>
    <s v="ONGRID061730293"/>
    <s v="30/12/2025"/>
    <n v="0.17985611510791366"/>
    <n v="10049.1"/>
    <n v="12255"/>
    <n v="-2205.9"/>
    <n v="0"/>
    <n v="0"/>
    <x v="577"/>
    <s v="06AADCH6128C1ZZONGRID061730293"/>
    <n v="853669"/>
    <s v="Professional Fees"/>
    <s v="Inputs"/>
    <n v="2974"/>
    <d v="2025-12-01T00:00:00"/>
    <d v="2025-12-01T00:00:00"/>
    <s v="Yes"/>
    <x v="1"/>
    <m/>
    <x v="3"/>
  </r>
  <r>
    <x v="2"/>
    <s v="36AEUPV4314A1ZE"/>
    <s v="Vegesna Akshaya Avyanga Industries"/>
    <s v="015/2025-2026"/>
    <s v="28/11/2025"/>
    <n v="0.17985611510791366"/>
    <n v="194750"/>
    <n v="237500"/>
    <n v="-42750"/>
    <n v="0"/>
    <n v="0"/>
    <x v="578"/>
    <s v="36AEUPV4314A1ZE015/2025-2026"/>
    <n v="998313"/>
    <s v="Professional Fees"/>
    <s v="Input Service"/>
    <n v="2975"/>
    <d v="2025-12-01T00:00:00"/>
    <d v="2025-12-01T00:00:00"/>
    <s v="Yes"/>
    <x v="1"/>
    <m/>
    <x v="3"/>
  </r>
  <r>
    <x v="2"/>
    <s v="27AAJCV6293Q1Z8"/>
    <s v="V RENTRADE SOLUTIONS PRIVATE LIMITED"/>
    <s v="VRSPL/25-26/0977"/>
    <s v="30/12/2025"/>
    <n v="0.17985611510791366"/>
    <n v="81745.809999999983"/>
    <n v="99690.01"/>
    <n v="0"/>
    <n v="-8972.1"/>
    <n v="-8972.1"/>
    <x v="579"/>
    <s v="27AAJCV6293Q1Z8VRSPL/25-26/0977"/>
    <n v="997315"/>
    <s v="Rent - Equipment"/>
    <s v="Input Service"/>
    <n v="2976"/>
    <d v="2025-12-01T00:00:00"/>
    <d v="2025-12-01T00:00:00"/>
    <s v="Yes"/>
    <x v="1"/>
    <m/>
    <x v="3"/>
  </r>
  <r>
    <x v="2"/>
    <s v="27AAACD1798F2ZL"/>
    <s v="DIGITAL ELECTRONICS PRIVATE LIMITED"/>
    <s v="DEL/25-26/037"/>
    <s v="24/12/2025"/>
    <n v="0.17985611510791366"/>
    <n v="410000"/>
    <n v="500000"/>
    <n v="0"/>
    <n v="-45000"/>
    <n v="-45000"/>
    <x v="580"/>
    <s v="27AAACD1798F2ZLDEL/25-26/037"/>
    <n v="998312"/>
    <s v="Professional Fees"/>
    <s v="Input Service"/>
    <n v="3007"/>
    <d v="2025-12-01T00:00:00"/>
    <d v="2025-12-01T00:00:00"/>
    <s v="Yes"/>
    <x v="1"/>
    <m/>
    <x v="3"/>
  </r>
  <r>
    <x v="2"/>
    <s v="27AAACD1798F2ZL"/>
    <s v="DIGITAL ELECTRONICS PRIVATE LIMITED"/>
    <s v="DEL/25-26/036"/>
    <s v="31/12/2025"/>
    <n v="0.17985611510791366"/>
    <n v="52275"/>
    <n v="63750"/>
    <n v="0"/>
    <n v="-5737.5"/>
    <n v="-5737.5"/>
    <x v="581"/>
    <s v="27AAACD1798F2ZLDEL/25-26/036"/>
    <n v="998312"/>
    <s v="Professional Fees"/>
    <s v="Input Service"/>
    <n v="3006"/>
    <d v="2025-12-01T00:00:00"/>
    <d v="2025-12-01T00:00:00"/>
    <s v="Yes"/>
    <x v="1"/>
    <m/>
    <x v="3"/>
  </r>
  <r>
    <x v="2"/>
    <s v="27AAACD1798F2ZL"/>
    <s v="DIGITAL ELECTRONICS PRIVATE LIMITED"/>
    <s v="DEL/25-26/035"/>
    <s v="31/12/2025"/>
    <n v="0.17985611510791366"/>
    <n v="63550"/>
    <n v="77500"/>
    <n v="0"/>
    <n v="-6975"/>
    <n v="-6975"/>
    <x v="582"/>
    <s v="27AAACD1798F2ZLDEL/25-26/035"/>
    <n v="998312"/>
    <s v="Professional Fees"/>
    <s v="Input Service"/>
    <n v="3005"/>
    <d v="2025-12-01T00:00:00"/>
    <d v="2025-12-01T00:00:00"/>
    <s v="Yes"/>
    <x v="1"/>
    <m/>
    <x v="3"/>
  </r>
  <r>
    <x v="2"/>
    <s v="27AAACD1798F2ZL"/>
    <s v="DIGITAL ELECTRONICS PRIVATE LIMITED"/>
    <s v="DEL/25-26/034"/>
    <s v="31/12/2025"/>
    <n v="0.17985611510791366"/>
    <n v="164000"/>
    <n v="200000"/>
    <n v="0"/>
    <n v="-18000"/>
    <n v="-18000"/>
    <x v="583"/>
    <s v="27AAACD1798F2ZLDEL/25-26/034"/>
    <n v="998312"/>
    <s v="Professional Fees"/>
    <s v="Input Service"/>
    <n v="3004"/>
    <d v="2025-12-01T00:00:00"/>
    <d v="2025-12-01T00:00:00"/>
    <s v="Yes"/>
    <x v="1"/>
    <m/>
    <x v="3"/>
  </r>
  <r>
    <x v="2"/>
    <s v="27AAACD1798F2ZL"/>
    <s v="DIGITAL ELECTRONICS PRIVATE LIMITED"/>
    <s v="DEL/25-26/033"/>
    <s v="26/11/2025"/>
    <n v="0.17985611510791366"/>
    <n v="410000"/>
    <n v="500000"/>
    <n v="0"/>
    <n v="-45000"/>
    <n v="-45000"/>
    <x v="580"/>
    <s v="27AAACD1798F2ZLDEL/25-26/033"/>
    <n v="998312"/>
    <s v="Professional Fees"/>
    <s v="Input Service"/>
    <n v="3003"/>
    <d v="2025-12-01T00:00:00"/>
    <d v="2025-12-01T00:00:00"/>
    <s v="Yes"/>
    <x v="1"/>
    <m/>
    <x v="3"/>
  </r>
  <r>
    <x v="2"/>
    <s v="27AAACD1798F2ZL"/>
    <s v="DIGITAL ELECTRONICS PRIVATE LIMITED"/>
    <s v="DEL/25-26/032"/>
    <s v="30/11/2025"/>
    <n v="0.17985611510791366"/>
    <n v="52275"/>
    <n v="63750"/>
    <n v="0"/>
    <n v="-5737.5"/>
    <n v="-5737.5"/>
    <x v="581"/>
    <s v="27AAACD1798F2ZLDEL/25-26/032"/>
    <n v="998312"/>
    <s v="Professional Fees"/>
    <s v="Input Service"/>
    <n v="3002"/>
    <d v="2025-12-01T00:00:00"/>
    <d v="2025-12-01T00:00:00"/>
    <s v="Yes"/>
    <x v="1"/>
    <m/>
    <x v="3"/>
  </r>
  <r>
    <x v="2"/>
    <s v="27AAACD1798F2ZL"/>
    <s v="DIGITAL ELECTRONICS PRIVATE LIMITED"/>
    <s v="DEL/25-26/031"/>
    <s v="30/11/2025"/>
    <n v="0.17985611510791366"/>
    <n v="63550"/>
    <n v="77500"/>
    <n v="0"/>
    <n v="-6975"/>
    <n v="-6975"/>
    <x v="582"/>
    <s v="27AAACD1798F2ZLDEL/25-26/031"/>
    <n v="998312"/>
    <s v="Professional Fees"/>
    <s v="Input Service"/>
    <n v="3001"/>
    <d v="2025-12-01T00:00:00"/>
    <d v="2025-12-01T00:00:00"/>
    <s v="Yes"/>
    <x v="1"/>
    <m/>
    <x v="3"/>
  </r>
  <r>
    <x v="2"/>
    <s v="27AAACD1798F2ZL"/>
    <s v="DIGITAL ELECTRONICS PRIVATE LIMITED"/>
    <s v="DEL/25-26/030"/>
    <s v="30/11/2025"/>
    <n v="0.17985611510791366"/>
    <n v="164000"/>
    <n v="200000"/>
    <n v="0"/>
    <n v="-18000"/>
    <n v="-18000"/>
    <x v="583"/>
    <s v="27AAACD1798F2ZLDEL/25-26/030"/>
    <n v="998312"/>
    <s v="Professional Fees"/>
    <s v="Input Service"/>
    <n v="3000"/>
    <d v="2025-12-01T00:00:00"/>
    <d v="2025-12-01T00:00:00"/>
    <s v="Yes"/>
    <x v="1"/>
    <m/>
    <x v="3"/>
  </r>
  <r>
    <x v="2"/>
    <s v="27AAACD1798F2ZL"/>
    <s v="DIGITAL ELECTRONICS PRIVATE LIMITED"/>
    <s v="DEL/25-26/029"/>
    <s v="30/10/2025"/>
    <n v="0.17985611510791366"/>
    <n v="410000"/>
    <n v="500000"/>
    <n v="0"/>
    <n v="-45000"/>
    <n v="-45000"/>
    <x v="580"/>
    <s v="27AAACD1798F2ZLDEL/25-26/029"/>
    <n v="998312"/>
    <s v="Professional Fees"/>
    <s v="Input Service"/>
    <n v="2999"/>
    <d v="2025-12-01T00:00:00"/>
    <d v="2025-12-01T00:00:00"/>
    <s v="Yes"/>
    <x v="1"/>
    <m/>
    <x v="3"/>
  </r>
  <r>
    <x v="2"/>
    <s v="27AAACD1798F2ZL"/>
    <s v="DIGITAL ELECTRONICS PRIVATE LIMITED"/>
    <s v="DEL/25-26/028"/>
    <s v="30/10/2025"/>
    <n v="0.17985611510791366"/>
    <n v="52275"/>
    <n v="63750"/>
    <n v="0"/>
    <n v="-5737.5"/>
    <n v="-5737.5"/>
    <x v="581"/>
    <s v="27AAACD1798F2ZLDEL/25-26/028"/>
    <n v="998312"/>
    <s v="Professional Fees"/>
    <s v="Input Service"/>
    <n v="2998"/>
    <d v="2025-12-01T00:00:00"/>
    <d v="2025-12-01T00:00:00"/>
    <s v="Yes"/>
    <x v="1"/>
    <m/>
    <x v="3"/>
  </r>
  <r>
    <x v="2"/>
    <s v="27AAACD1798F2ZL"/>
    <s v="DIGITAL ELECTRONICS PRIVATE LIMITED"/>
    <s v="DEL/25-26/027"/>
    <s v="30/10/2025"/>
    <n v="0.17985611510791366"/>
    <n v="63550"/>
    <n v="77500"/>
    <n v="0"/>
    <n v="-6975"/>
    <n v="-6975"/>
    <x v="582"/>
    <s v="27AAACD1798F2ZLDEL/25-26/027"/>
    <n v="998312"/>
    <s v="Professional Fees"/>
    <s v="Input Service"/>
    <n v="2997"/>
    <d v="2025-12-01T00:00:00"/>
    <d v="2025-12-01T00:00:00"/>
    <s v="Yes"/>
    <x v="1"/>
    <m/>
    <x v="3"/>
  </r>
  <r>
    <x v="2"/>
    <s v="27AAACD1798F2ZL"/>
    <s v="DIGITAL ELECTRONICS PRIVATE LIMITED"/>
    <s v="DEL/25-26/026"/>
    <s v="30/10/2025"/>
    <n v="0.17985611510791366"/>
    <n v="164000"/>
    <n v="200000"/>
    <n v="0"/>
    <n v="-18000"/>
    <n v="-18000"/>
    <x v="583"/>
    <s v="27AAACD1798F2ZLDEL/25-26/026"/>
    <n v="998312"/>
    <s v="Professional Fees"/>
    <s v="Input Service"/>
    <n v="2996"/>
    <d v="2025-12-01T00:00:00"/>
    <d v="2025-12-01T00:00:00"/>
    <s v="Yes"/>
    <x v="1"/>
    <m/>
    <x v="3"/>
  </r>
  <r>
    <x v="2"/>
    <s v="27AAACI1195H1ZM"/>
    <s v="ICICI BANK LIMITED"/>
    <n v="135251217099409"/>
    <s v="17/12/2025"/>
    <n v="0.17985611510791366"/>
    <n v="14757.41"/>
    <n v="17996.849999999999"/>
    <n v="0"/>
    <n v="-1619.72"/>
    <n v="-1619.72"/>
    <x v="584"/>
    <s v="27AAACI1195H1ZM135251217099409"/>
    <n v="997157"/>
    <s v="Bank charges"/>
    <s v="Input Service"/>
    <n v="2994"/>
    <d v="2025-12-01T00:00:00"/>
    <d v="2025-12-01T00:00:00"/>
    <s v="Yes"/>
    <x v="1"/>
    <m/>
    <x v="3"/>
  </r>
  <r>
    <x v="2"/>
    <s v="27AAACI1195H1ZM"/>
    <s v="ICICI BANK LIMITED"/>
    <n v="135251212075189"/>
    <s v="12/12/2025"/>
    <n v="0.17985611510791366"/>
    <n v="14791.84"/>
    <n v="18038.84"/>
    <n v="0"/>
    <n v="-1623.5"/>
    <n v="-1623.5"/>
    <x v="585"/>
    <s v="27AAACI1195H1ZM135251212075189"/>
    <n v="997157"/>
    <s v="Bank charges"/>
    <s v="Input Service"/>
    <n v="2993"/>
    <d v="2025-12-01T00:00:00"/>
    <d v="2025-12-01T00:00:00"/>
    <s v="Yes"/>
    <x v="1"/>
    <m/>
    <x v="3"/>
  </r>
  <r>
    <x v="2"/>
    <s v="27AAACI1195H1ZM"/>
    <s v="ICICI BANK LIMITED"/>
    <n v="135251203020023"/>
    <s v="03/12/2025"/>
    <n v="0.17985611510791366"/>
    <n v="14767.25"/>
    <n v="18008.849999999999"/>
    <n v="0"/>
    <n v="-1620.8"/>
    <n v="-1620.8"/>
    <x v="586"/>
    <s v="27AAACI1195H1ZM135251203020023"/>
    <n v="997157"/>
    <s v="Bank charges"/>
    <s v="Input Service"/>
    <n v="2992"/>
    <d v="2025-12-01T00:00:00"/>
    <d v="2025-12-01T00:00:00"/>
    <s v="Yes"/>
    <x v="1"/>
    <m/>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d v="2025-04-01T00:00:00"/>
    <s v="SSPL/04-25Ex/04"/>
    <d v="2025-04-30T00:00:00"/>
    <s v="SS USA Inc"/>
    <s v="Export - Without payment of tax"/>
    <s v="USA"/>
    <s v="Unregistered"/>
    <n v="998313"/>
    <s v="USD"/>
    <n v="85.16"/>
    <n v="120000"/>
    <n v="10219200"/>
    <n v="0"/>
    <n v="0"/>
    <n v="0"/>
    <n v="0"/>
    <n v="10219200"/>
    <s v="Export - WOP - Amount received after September"/>
    <x v="0"/>
    <m/>
  </r>
  <r>
    <d v="2025-04-01T00:00:00"/>
    <s v="SSPL/04-25Ex/05"/>
    <d v="2025-04-30T00:00:00"/>
    <s v="SS USA Inc"/>
    <s v="Export - Without payment of tax"/>
    <s v="USA"/>
    <s v="Unregistered"/>
    <n v="998313"/>
    <s v="USD"/>
    <n v="85.16"/>
    <n v="130000"/>
    <n v="11070800"/>
    <n v="0"/>
    <n v="0"/>
    <n v="0"/>
    <n v="0"/>
    <n v="11070800"/>
    <s v="Export - WOP - Amount received after September"/>
    <x v="0"/>
    <m/>
  </r>
  <r>
    <d v="2025-05-25T00:00:00"/>
    <s v="SSPL/05-25EX/1"/>
    <d v="2025-05-29T00:00:00"/>
    <s v="SS USA Inc"/>
    <s v="Export - Without payment of tax"/>
    <s v="USA"/>
    <s v="Unregistered"/>
    <n v="998313"/>
    <s v="USD"/>
    <n v="85.42"/>
    <n v="60000"/>
    <n v="5125200"/>
    <n v="0"/>
    <n v="0"/>
    <n v="0"/>
    <n v="0"/>
    <n v="5125200"/>
    <s v="Export - WOP - Amount received after September"/>
    <x v="0"/>
    <m/>
  </r>
  <r>
    <d v="2025-05-25T00:00:00"/>
    <s v="SSPL/05-25EX/2"/>
    <d v="2025-05-31T00:00:00"/>
    <s v="SS USA Inc"/>
    <s v="Export - Without payment of tax"/>
    <s v="USA"/>
    <s v="Unregistered"/>
    <n v="998313"/>
    <s v="USD"/>
    <n v="85.471900000000005"/>
    <n v="120000"/>
    <n v="10256628"/>
    <n v="0"/>
    <n v="0"/>
    <n v="0"/>
    <n v="0"/>
    <n v="10256628"/>
    <s v="Export - WOP - Amount received after September"/>
    <x v="0"/>
    <m/>
  </r>
  <r>
    <d v="2025-05-25T00:00:00"/>
    <s v="SSPL/05-25EX/3"/>
    <d v="2025-05-31T00:00:00"/>
    <s v="SS USA Inc"/>
    <s v="Export - Without payment of tax"/>
    <s v="USA"/>
    <s v="Unregistered"/>
    <n v="998313"/>
    <s v="USD"/>
    <n v="85.471900000000005"/>
    <n v="120000"/>
    <n v="10256628"/>
    <n v="0"/>
    <n v="0"/>
    <n v="0"/>
    <n v="0"/>
    <n v="10256628"/>
    <s v="Export - WOP - Amount received after September"/>
    <x v="0"/>
    <m/>
  </r>
  <r>
    <d v="2025-05-25T00:00:00"/>
    <s v="SSPL/05-25EX/4"/>
    <d v="2025-05-31T00:00:00"/>
    <s v="SS USA Inc"/>
    <s v="Export - Without payment of tax"/>
    <s v="USA"/>
    <s v="Unregistered"/>
    <n v="998313"/>
    <s v="USD"/>
    <n v="85.471900000000005"/>
    <n v="130000"/>
    <n v="11111347"/>
    <n v="0"/>
    <n v="0"/>
    <n v="0"/>
    <n v="0"/>
    <n v="11111347"/>
    <s v="Export - WOP - Amount received after September"/>
    <x v="0"/>
    <m/>
  </r>
  <r>
    <d v="2025-05-25T00:00:00"/>
    <s v="SSPL/05-25EX/5"/>
    <d v="2025-05-31T00:00:00"/>
    <s v="SS USA Inc"/>
    <s v="Export - Without payment of tax"/>
    <s v="USA"/>
    <s v="Unregistered"/>
    <n v="998313"/>
    <s v="USD"/>
    <n v="85.471900000000005"/>
    <n v="130000"/>
    <n v="11111347"/>
    <n v="0"/>
    <n v="0"/>
    <n v="0"/>
    <n v="0"/>
    <n v="11111347"/>
    <s v="Export - WOP - Amount received after September"/>
    <x v="0"/>
    <m/>
  </r>
  <r>
    <d v="2025-06-01T00:00:00"/>
    <s v="SSPL/06-25Ex/1"/>
    <d v="2025-06-03T00:00:00"/>
    <s v="SS USA Inc"/>
    <s v="Export - Without payment of tax"/>
    <s v="USA"/>
    <s v="Unregistered"/>
    <n v="998313"/>
    <s v="USD"/>
    <n v="85.4"/>
    <n v="175000"/>
    <n v="14945000"/>
    <n v="0"/>
    <n v="0"/>
    <n v="0"/>
    <n v="0"/>
    <n v="14945000"/>
    <s v="Export - WOP - Amount received after September"/>
    <x v="0"/>
    <m/>
  </r>
  <r>
    <d v="2025-06-01T00:00:00"/>
    <s v="SSPL/06-25EX/2"/>
    <d v="2025-06-19T00:00:00"/>
    <s v="SS USA Inc"/>
    <s v="Export - Without payment of tax"/>
    <s v="USA"/>
    <s v="Unregistered"/>
    <n v="998313"/>
    <s v="USD"/>
    <n v="86.44"/>
    <n v="110000"/>
    <n v="9508400"/>
    <n v="0"/>
    <n v="0"/>
    <n v="0"/>
    <n v="0"/>
    <n v="9508400"/>
    <s v="Export - WOP - Amount received after September"/>
    <x v="0"/>
    <m/>
  </r>
  <r>
    <d v="2025-06-01T00:00:00"/>
    <s v="SSPL/06-25EX/3"/>
    <d v="2025-06-26T00:00:00"/>
    <s v="SS USA Inc"/>
    <s v="Export - Without payment of tax"/>
    <s v="USA"/>
    <s v="Unregistered"/>
    <n v="998313"/>
    <s v="USD"/>
    <n v="85.99"/>
    <n v="200000"/>
    <n v="17198000"/>
    <n v="0"/>
    <n v="0"/>
    <n v="0"/>
    <n v="0"/>
    <n v="17198000"/>
    <s v="Export - WOP - Amount received after September"/>
    <x v="0"/>
    <m/>
  </r>
  <r>
    <d v="2025-07-01T00:00:00"/>
    <s v="SSPL/07-25EX/1"/>
    <d v="2025-07-30T00:00:00"/>
    <s v="SS USA Inc"/>
    <s v="Export - Without payment of tax"/>
    <s v="USA"/>
    <s v="Unregistered"/>
    <n v="998313"/>
    <s v="USD"/>
    <n v="86.92"/>
    <n v="50000"/>
    <n v="4346000"/>
    <n v="0"/>
    <n v="0"/>
    <n v="0"/>
    <n v="0"/>
    <n v="4346000"/>
    <s v="Export - WOP - Amount received after September"/>
    <x v="0"/>
    <m/>
  </r>
  <r>
    <d v="2025-07-01T00:00:00"/>
    <s v="SSPL/07-25EX/3"/>
    <d v="2025-07-31T00:00:00"/>
    <s v="SS USA Inc"/>
    <s v="Export - Without payment of tax"/>
    <s v="USA"/>
    <s v="Unregistered"/>
    <n v="998313"/>
    <s v="USD"/>
    <n v="87.43"/>
    <n v="120000"/>
    <n v="10491600"/>
    <n v="0"/>
    <n v="0"/>
    <n v="0"/>
    <n v="0"/>
    <n v="10491600"/>
    <s v="Export - WOP - Amount received after September"/>
    <x v="0"/>
    <m/>
  </r>
  <r>
    <d v="2025-07-01T00:00:00"/>
    <s v="SSPL/07-25EX/4"/>
    <d v="2025-07-31T00:00:00"/>
    <s v="SS USA Inc"/>
    <s v="Export - Without payment of tax"/>
    <s v="USA"/>
    <s v="Unregistered"/>
    <n v="998313"/>
    <s v="USD"/>
    <n v="87.43"/>
    <n v="120000"/>
    <n v="10491600"/>
    <n v="0"/>
    <n v="0"/>
    <n v="0"/>
    <n v="0"/>
    <n v="10491600"/>
    <s v="Export - WOP - Amount received after September"/>
    <x v="1"/>
    <m/>
  </r>
  <r>
    <d v="2025-07-01T00:00:00"/>
    <s v="SSPL/07-25EX/5"/>
    <d v="2025-07-31T00:00:00"/>
    <s v="SS USA Inc"/>
    <s v="Export - Without payment of tax"/>
    <s v="USA"/>
    <s v="Unregistered"/>
    <n v="998313"/>
    <s v="USD"/>
    <n v="87.43"/>
    <n v="120000"/>
    <n v="10491600"/>
    <n v="0"/>
    <n v="0"/>
    <n v="0"/>
    <n v="0"/>
    <n v="10491600"/>
    <s v="Export - WOP - Amount received after September"/>
    <x v="1"/>
    <m/>
  </r>
  <r>
    <d v="2025-07-01T00:00:00"/>
    <s v="SSPL/07-25EX/6"/>
    <d v="2025-07-31T00:00:00"/>
    <s v="SS USA Inc"/>
    <s v="Export - Without payment of tax"/>
    <s v="USA"/>
    <s v="Unregistered"/>
    <n v="998313"/>
    <s v="USD"/>
    <n v="87.43"/>
    <n v="105000"/>
    <n v="9180150"/>
    <n v="0"/>
    <n v="0"/>
    <n v="0"/>
    <n v="0"/>
    <n v="9180150"/>
    <s v="Export - WOP - Amount received after September"/>
    <x v="1"/>
    <m/>
  </r>
  <r>
    <d v="2025-08-01T00:00:00"/>
    <s v="SSPL/08-25EX/1"/>
    <d v="2025-08-12T00:00:00"/>
    <s v="SS USA Inc"/>
    <s v="Export - Without payment of tax"/>
    <s v="USA"/>
    <s v="Unregistered"/>
    <n v="998313"/>
    <s v="USD"/>
    <n v="87.61"/>
    <n v="110000"/>
    <n v="9637100"/>
    <n v="0"/>
    <n v="0"/>
    <n v="0"/>
    <n v="0"/>
    <n v="9637100"/>
    <s v="Export - WOP - Amount received after September"/>
    <x v="1"/>
    <m/>
  </r>
  <r>
    <d v="2025-08-01T00:00:00"/>
    <s v="SSPL/08-25EX3"/>
    <d v="2025-08-20T00:00:00"/>
    <s v="SS USA Inc"/>
    <s v="Export - Without payment of tax"/>
    <s v="USA"/>
    <s v="Unregistered"/>
    <n v="998313"/>
    <s v="USD"/>
    <n v="87.11"/>
    <n v="18959"/>
    <n v="1651518.49"/>
    <n v="0"/>
    <n v="0"/>
    <n v="0"/>
    <n v="0"/>
    <n v="1651518.49"/>
    <s v="Export - WOP - Amount received after September"/>
    <x v="1"/>
    <m/>
  </r>
  <r>
    <d v="2025-08-01T00:00:00"/>
    <s v="SSPL/08-25EX/4"/>
    <d v="2025-08-31T00:00:00"/>
    <s v="SS USA Inc"/>
    <s v="Export - Without payment of tax"/>
    <s v="USA"/>
    <s v="Unregistered"/>
    <n v="998313"/>
    <s v="USD"/>
    <n v="88.144999999999996"/>
    <n v="110000"/>
    <n v="9695950"/>
    <n v="0"/>
    <n v="0"/>
    <n v="0"/>
    <n v="0"/>
    <n v="9695950"/>
    <s v="Export - WOP - Amount received after September"/>
    <x v="1"/>
    <m/>
  </r>
  <r>
    <d v="2025-08-01T00:00:00"/>
    <s v="SSPL/08-25EX/5"/>
    <d v="2025-08-31T00:00:00"/>
    <s v="SS USA Inc"/>
    <s v="Export - Without payment of tax"/>
    <s v="USA"/>
    <s v="Unregistered"/>
    <n v="998313"/>
    <s v="USD"/>
    <n v="88.144999999999996"/>
    <n v="110000"/>
    <n v="9695950"/>
    <n v="0"/>
    <n v="0"/>
    <n v="0"/>
    <n v="0"/>
    <n v="9695950"/>
    <s v="Export - WOP - Amount received after September"/>
    <x v="1"/>
    <m/>
  </r>
  <r>
    <d v="2025-08-01T00:00:00"/>
    <s v="SSPL/08-25EX/6"/>
    <d v="2025-08-31T00:00:00"/>
    <s v="SS USA Inc"/>
    <s v="Export - Without payment of tax"/>
    <s v="USA"/>
    <s v="Unregistered"/>
    <n v="998313"/>
    <s v="USD"/>
    <n v="88.144999999999996"/>
    <n v="110000"/>
    <n v="9695950"/>
    <n v="0"/>
    <n v="0"/>
    <n v="0"/>
    <n v="0"/>
    <n v="9695950"/>
    <s v="Export - WOP - Amount received after September"/>
    <x v="1"/>
    <m/>
  </r>
  <r>
    <d v="2025-08-01T00:00:00"/>
    <s v="SSPL/08-25EX/7"/>
    <d v="2025-08-31T00:00:00"/>
    <s v="SS USA Inc"/>
    <s v="Export - Without payment of tax"/>
    <s v="USA"/>
    <s v="Unregistered"/>
    <n v="998313"/>
    <s v="USD"/>
    <n v="88.144999999999996"/>
    <n v="100000"/>
    <n v="8814500"/>
    <n v="0"/>
    <n v="0"/>
    <n v="0"/>
    <n v="0"/>
    <n v="8814500"/>
    <s v="Export - WOP - Amount received after September"/>
    <x v="1"/>
    <m/>
  </r>
  <r>
    <d v="2025-08-01T00:00:00"/>
    <s v="SSPL/08-25EX/2"/>
    <d v="2025-08-20T00:00:00"/>
    <s v="Softdel Systems Pte Ltd"/>
    <s v="Export - Without payment of tax"/>
    <s v="Singapore"/>
    <s v="Unregistered"/>
    <n v="998313"/>
    <s v="USD"/>
    <n v="67.819999999999993"/>
    <n v="21906"/>
    <n v="1485664.92"/>
    <n v="0"/>
    <n v="0"/>
    <n v="0"/>
    <n v="0"/>
    <n v="1485664.92"/>
    <s v="Export - WOP - Amount received after September"/>
    <x v="1"/>
    <m/>
  </r>
  <r>
    <d v="2025-09-01T00:00:00"/>
    <s v="SSPL/09-25EX/2"/>
    <d v="2025-09-29T00:00:00"/>
    <s v="SS USA Inc"/>
    <s v="Export - Without payment of tax"/>
    <s v="USA"/>
    <s v="Unregistered"/>
    <n v="998313"/>
    <s v="USD"/>
    <n v="88.656099999999995"/>
    <n v="90000"/>
    <n v="7979049"/>
    <n v="0"/>
    <n v="0"/>
    <n v="0"/>
    <n v="0"/>
    <n v="7979049"/>
    <s v="Export - WOP - Amount received after September"/>
    <x v="1"/>
    <m/>
  </r>
  <r>
    <d v="2025-09-01T00:00:00"/>
    <s v="SSPL/09-25EX/3"/>
    <d v="2025-09-30T00:00:00"/>
    <s v="SS USA Inc"/>
    <s v="Export - Without payment of tax"/>
    <s v="USA"/>
    <s v="Unregistered"/>
    <n v="998313"/>
    <s v="USD"/>
    <n v="88.708299999999994"/>
    <n v="120000"/>
    <n v="10644996"/>
    <n v="0"/>
    <n v="0"/>
    <n v="0"/>
    <n v="0"/>
    <n v="10644996"/>
    <s v="Export - WOP - Amount received after September"/>
    <x v="1"/>
    <m/>
  </r>
  <r>
    <d v="2025-09-01T00:00:00"/>
    <s v="SSPL/09-25EX/4"/>
    <d v="2025-09-30T00:00:00"/>
    <s v="SS USA Inc"/>
    <s v="Export - Without payment of tax"/>
    <s v="USA"/>
    <s v="Unregistered"/>
    <n v="998313"/>
    <s v="USD"/>
    <n v="88.708299999999994"/>
    <n v="120000"/>
    <n v="10644996"/>
    <n v="0"/>
    <n v="0"/>
    <n v="0"/>
    <n v="0"/>
    <n v="10644996"/>
    <s v="Export - WOP - Amount received after September"/>
    <x v="1"/>
    <m/>
  </r>
  <r>
    <d v="2025-09-01T00:00:00"/>
    <s v="SSPL/09-25EX/5"/>
    <d v="2025-09-30T00:00:00"/>
    <s v="SS USA Inc"/>
    <s v="Export - Without payment of tax"/>
    <s v="USA"/>
    <s v="Unregistered"/>
    <n v="998313"/>
    <s v="USD"/>
    <n v="88.708299999999994"/>
    <n v="120000"/>
    <n v="10644996"/>
    <n v="0"/>
    <n v="0"/>
    <n v="0"/>
    <n v="0"/>
    <n v="10644996"/>
    <s v="Export - WOP - Amount received after September"/>
    <x v="1"/>
    <m/>
  </r>
  <r>
    <d v="2025-09-01T00:00:00"/>
    <s v="SSPL/09-25EX/6"/>
    <d v="2025-09-30T00:00:00"/>
    <s v="SS USA Inc"/>
    <s v="Export - Without payment of tax"/>
    <s v="USA"/>
    <s v="Unregistered"/>
    <n v="998313"/>
    <s v="USD"/>
    <n v="88.708299999999994"/>
    <n v="120000"/>
    <n v="10644996"/>
    <n v="0"/>
    <n v="0"/>
    <n v="0"/>
    <n v="0"/>
    <n v="10644996"/>
    <s v="Export - WOP - Amount received after September"/>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C5BB1-BBB9-4E3A-97CC-4087DEA4DE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10" firstHeaderRow="0" firstDataRow="1" firstDataCol="1"/>
  <pivotFields count="24">
    <pivotField numFmtId="17"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 numFmtId="9" showAll="0"/>
    <pivotField dataField="1" showAll="0"/>
    <pivotField dataField="1" showAll="0"/>
    <pivotField dataField="1" showAll="0"/>
    <pivotField showAll="0"/>
    <pivotField showAll="0"/>
    <pivotField axis="axisRow" showAll="0">
      <items count="11">
        <item x="0"/>
        <item x="2"/>
        <item m="1" x="4"/>
        <item m="1" x="8"/>
        <item m="1" x="9"/>
        <item m="1" x="5"/>
        <item m="1" x="6"/>
        <item m="1" x="7"/>
        <item x="1"/>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8"/>
  </rowFields>
  <rowItems count="5">
    <i>
      <x/>
    </i>
    <i>
      <x v="1"/>
    </i>
    <i>
      <x v="8"/>
    </i>
    <i>
      <x v="9"/>
    </i>
    <i t="grand">
      <x/>
    </i>
  </rowItems>
  <colFields count="1">
    <field x="-2"/>
  </colFields>
  <colItems count="4">
    <i>
      <x/>
    </i>
    <i i="1">
      <x v="1"/>
    </i>
    <i i="2">
      <x v="2"/>
    </i>
    <i i="3">
      <x v="3"/>
    </i>
  </colItems>
  <dataFields count="4">
    <dataField name="Sum of Taxable Value" fld="11" baseField="0" baseItem="0"/>
    <dataField name="Sum of IGST" fld="13" baseField="0" baseItem="0"/>
    <dataField name="Sum of CGST" fld="14" baseField="0" baseItem="0"/>
    <dataField name="Sum of SGST" fld="15" baseField="0" baseItem="0"/>
  </dataFields>
  <formats count="7">
    <format dxfId="109">
      <pivotArea outline="0" collapsedLevelsAreSubtotals="1" fieldPosition="0"/>
    </format>
    <format dxfId="108">
      <pivotArea type="all" dataOnly="0" outline="0" fieldPosition="0"/>
    </format>
    <format dxfId="107">
      <pivotArea outline="0" collapsedLevelsAreSubtotals="1" fieldPosition="0"/>
    </format>
    <format dxfId="106">
      <pivotArea field="18" type="button" dataOnly="0" labelOnly="1" outline="0" axis="axisRow" fieldPosition="0"/>
    </format>
    <format dxfId="105">
      <pivotArea dataOnly="0" labelOnly="1" fieldPosition="0">
        <references count="1">
          <reference field="18" count="0"/>
        </references>
      </pivotArea>
    </format>
    <format dxfId="104">
      <pivotArea dataOnly="0" labelOnly="1" grandRow="1" outline="0" fieldPosition="0"/>
    </format>
    <format dxfId="10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1EA52-5ACA-4DDA-8351-F25335068B5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9" firstHeaderRow="0" firstDataRow="1" firstDataCol="1"/>
  <pivotFields count="21">
    <pivotField numFmtId="17" showAll="0"/>
    <pivotField showAll="0"/>
    <pivotField numFmtId="166" showAll="0"/>
    <pivotField axis="axisRow" showAll="0">
      <items count="2">
        <item x="0"/>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numFmtId="167" showAll="0"/>
    <pivotField axis="axisRow" showAll="0">
      <items count="2">
        <item x="0"/>
        <item t="default"/>
      </items>
    </pivotField>
    <pivotField showAll="0"/>
    <pivotField showAll="0"/>
    <pivotField showAll="0"/>
  </pivotFields>
  <rowFields count="2">
    <field x="3"/>
    <field x="17"/>
  </rowFields>
  <rowItems count="3">
    <i>
      <x/>
    </i>
    <i r="1">
      <x/>
    </i>
    <i t="grand">
      <x/>
    </i>
  </rowItems>
  <colFields count="1">
    <field x="-2"/>
  </colFields>
  <colItems count="2">
    <i>
      <x/>
    </i>
    <i i="1">
      <x v="1"/>
    </i>
  </colItems>
  <dataFields count="2">
    <dataField name="Sum of Taxable Value" fld="11" baseField="0" baseItem="0"/>
    <dataField name="Sum of IGST" fld="13" baseField="0" baseItem="0"/>
  </dataFields>
  <formats count="17">
    <format dxfId="102">
      <pivotArea outline="0" collapsedLevelsAreSubtotals="1"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fieldPosition="0">
        <references count="2">
          <reference field="3" count="1" selected="0">
            <x v="0"/>
          </reference>
          <reference field="17" count="0"/>
        </references>
      </pivotArea>
    </format>
    <format dxfId="94">
      <pivotArea dataOnly="0" labelOnly="1" outline="0" fieldPosition="0">
        <references count="1">
          <reference field="4294967294" count="2">
            <x v="0"/>
            <x v="1"/>
          </reference>
        </references>
      </pivotArea>
    </format>
    <format dxfId="93">
      <pivotArea type="all" dataOnly="0" outline="0" fieldPosition="0"/>
    </format>
    <format dxfId="92">
      <pivotArea outline="0" collapsedLevelsAreSubtotals="1" fieldPosition="0"/>
    </format>
    <format dxfId="91">
      <pivotArea field="3" type="button" dataOnly="0" labelOnly="1" outline="0" axis="axisRow" fieldPosition="0"/>
    </format>
    <format dxfId="90">
      <pivotArea dataOnly="0" labelOnly="1" fieldPosition="0">
        <references count="1">
          <reference field="3" count="0"/>
        </references>
      </pivotArea>
    </format>
    <format dxfId="89">
      <pivotArea dataOnly="0" labelOnly="1" grandRow="1" outline="0" fieldPosition="0"/>
    </format>
    <format dxfId="88">
      <pivotArea dataOnly="0" labelOnly="1" fieldPosition="0">
        <references count="2">
          <reference field="3" count="1" selected="0">
            <x v="0"/>
          </reference>
          <reference field="17" count="0"/>
        </references>
      </pivotArea>
    </format>
    <format dxfId="87">
      <pivotArea dataOnly="0" labelOnly="1" outline="0" fieldPosition="0">
        <references count="1">
          <reference field="4294967294" count="2">
            <x v="0"/>
            <x v="1"/>
          </reference>
        </references>
      </pivotArea>
    </format>
    <format dxfId="86">
      <pivotArea dataOnly="0" labelOnly="1" fieldPosition="0">
        <references count="2">
          <reference field="3" count="1" selected="0">
            <x v="0"/>
          </reference>
          <reference field="1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7A2CC-7CCB-4DE3-AC97-0C14C3B4894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AC3" firstHeaderRow="0" firstDataRow="1" firstDataCol="1"/>
  <pivotFields count="23">
    <pivotField numFmtId="17" showAll="0"/>
    <pivotField showAll="0"/>
    <pivotField numFmtId="166"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axis="axisRow" showAll="0">
      <items count="2">
        <item x="0"/>
        <item t="default"/>
      </items>
    </pivotField>
    <pivotField showAll="0"/>
    <pivotField showAll="0"/>
  </pivotFields>
  <rowFields count="1">
    <field x="20"/>
  </rowFields>
  <rowItems count="2">
    <i>
      <x/>
    </i>
    <i t="grand">
      <x/>
    </i>
  </rowItems>
  <colFields count="1">
    <field x="-2"/>
  </colFields>
  <colItems count="4">
    <i>
      <x/>
    </i>
    <i i="1">
      <x v="1"/>
    </i>
    <i i="2">
      <x v="2"/>
    </i>
    <i i="3">
      <x v="3"/>
    </i>
  </colItems>
  <dataFields count="4">
    <dataField name="Sum of Taxable Value" fld="11" baseField="0" baseItem="0"/>
    <dataField name="Sum of IGST" fld="13" baseField="0" baseItem="0"/>
    <dataField name="Sum of CGST" fld="14" baseField="0" baseItem="0"/>
    <dataField name="Sum of SGST" fld="15" baseField="0" baseItem="0"/>
  </dataFields>
  <formats count="7">
    <format dxfId="85">
      <pivotArea collapsedLevelsAreSubtotals="1" fieldPosition="0">
        <references count="1">
          <reference field="20" count="0"/>
        </references>
      </pivotArea>
    </format>
    <format dxfId="84">
      <pivotArea type="all" dataOnly="0" outline="0" fieldPosition="0"/>
    </format>
    <format dxfId="83">
      <pivotArea outline="0" collapsedLevelsAreSubtotals="1" fieldPosition="0"/>
    </format>
    <format dxfId="82">
      <pivotArea field="20" type="button" dataOnly="0" labelOnly="1" outline="0" axis="axisRow" fieldPosition="0"/>
    </format>
    <format dxfId="81">
      <pivotArea dataOnly="0" labelOnly="1" fieldPosition="0">
        <references count="1">
          <reference field="20" count="0"/>
        </references>
      </pivotArea>
    </format>
    <format dxfId="80">
      <pivotArea dataOnly="0" labelOnly="1" grandRow="1" outline="0" fieldPosition="0"/>
    </format>
    <format dxfId="7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E0CFF8-CF3B-4CA7-A40B-0CD4656AEFA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AA5" firstHeaderRow="0" firstDataRow="1" firstDataCol="1"/>
  <pivotFields count="20">
    <pivotField numFmtId="17" showAll="0"/>
    <pivotField showAll="0"/>
    <pivotField numFmtId="14" showAll="0"/>
    <pivotField showAll="0"/>
    <pivotField showAll="0"/>
    <pivotField showAll="0"/>
    <pivotField showAll="0"/>
    <pivotField showAll="0"/>
    <pivotField showAll="0"/>
    <pivotField showAll="0"/>
    <pivotField numFmtId="43" showAll="0"/>
    <pivotField dataField="1" numFmtId="43" showAll="0"/>
    <pivotField numFmtId="9" showAll="0"/>
    <pivotField dataField="1" numFmtId="167" showAll="0"/>
    <pivotField dataField="1" numFmtId="167" showAll="0"/>
    <pivotField dataField="1" numFmtId="167" showAll="0"/>
    <pivotField numFmtId="43" showAll="0"/>
    <pivotField showAll="0"/>
    <pivotField axis="axisRow" showAll="0">
      <items count="3">
        <item x="0"/>
        <item x="1"/>
        <item t="default"/>
      </items>
    </pivotField>
    <pivotField showAll="0"/>
  </pivotFields>
  <rowFields count="1">
    <field x="18"/>
  </rowFields>
  <rowItems count="3">
    <i>
      <x/>
    </i>
    <i>
      <x v="1"/>
    </i>
    <i t="grand">
      <x/>
    </i>
  </rowItems>
  <colFields count="1">
    <field x="-2"/>
  </colFields>
  <colItems count="4">
    <i>
      <x/>
    </i>
    <i i="1">
      <x v="1"/>
    </i>
    <i i="2">
      <x v="2"/>
    </i>
    <i i="3">
      <x v="3"/>
    </i>
  </colItems>
  <dataFields count="4">
    <dataField name="Sum of Taxable Value" fld="11" baseField="0" baseItem="0" numFmtId="43"/>
    <dataField name="Sum of IGST" fld="13" baseField="0" baseItem="0" numFmtId="167"/>
    <dataField name="Sum of CGST" fld="14" baseField="0" baseItem="0" numFmtId="167"/>
    <dataField name="Sum of SGST" fld="1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D0862-4B60-425F-854E-51E2D3823574}"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G13" firstHeaderRow="0" firstDataRow="1" firstDataCol="2"/>
  <pivotFields count="25">
    <pivotField compact="0" numFmtId="17"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axis="axisRow" compact="0" outline="0" showAll="0" defaultSubtotal="0">
      <items count="5">
        <item x="0"/>
        <item x="1"/>
        <item x="2"/>
        <item m="1" x="4"/>
        <item x="3"/>
      </items>
    </pivotField>
    <pivotField compact="0" outline="0" showAll="0" defaultSubtotal="0"/>
    <pivotField axis="axisRow" compact="0" outline="0" showAll="0" defaultSubtotal="0">
      <items count="7">
        <item x="1"/>
        <item m="1" x="5"/>
        <item x="0"/>
        <item x="2"/>
        <item x="3"/>
        <item x="4"/>
        <item m="1" x="6"/>
      </items>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2">
    <field x="22"/>
    <field x="20"/>
  </rowFields>
  <rowItems count="7">
    <i>
      <x/>
      <x v="1"/>
    </i>
    <i>
      <x v="2"/>
      <x/>
    </i>
    <i>
      <x v="3"/>
      <x v="1"/>
    </i>
    <i r="1">
      <x v="2"/>
    </i>
    <i>
      <x v="4"/>
      <x v="1"/>
    </i>
    <i>
      <x v="5"/>
      <x v="4"/>
    </i>
    <i t="grand">
      <x/>
    </i>
  </rowItems>
  <colFields count="1">
    <field x="-2"/>
  </colFields>
  <colItems count="5">
    <i>
      <x/>
    </i>
    <i i="1">
      <x v="1"/>
    </i>
    <i i="2">
      <x v="2"/>
    </i>
    <i i="3">
      <x v="3"/>
    </i>
    <i i="4">
      <x v="4"/>
    </i>
  </colItems>
  <dataFields count="5">
    <dataField name="Sum of Taxable Value (₹)" fld="7" baseField="0" baseItem="0"/>
    <dataField name="Sum of Integrated Tax(₹)" fld="8" baseField="0" baseItem="0"/>
    <dataField name="Sum of Central Tax(₹)" fld="9" baseField="0" baseItem="0"/>
    <dataField name="Sum of State/UT Tax(₹)" fld="10" baseField="0" baseItem="0"/>
    <dataField name="Sum of Total Tax" fld="11" baseField="0" baseItem="0"/>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BB56-5DE2-40E4-B2B7-3C992B66AD48}">
  <dimension ref="A1:F19"/>
  <sheetViews>
    <sheetView workbookViewId="0"/>
  </sheetViews>
  <sheetFormatPr defaultRowHeight="14.4"/>
  <sheetData>
    <row r="1" spans="1:6">
      <c r="A1" s="25" t="s">
        <v>0</v>
      </c>
      <c r="B1" s="20"/>
      <c r="C1" s="20"/>
      <c r="D1" s="20"/>
      <c r="E1" s="20"/>
      <c r="F1" s="20"/>
    </row>
    <row r="2" spans="1:6">
      <c r="A2" s="25" t="s">
        <v>1</v>
      </c>
      <c r="B2" s="20"/>
      <c r="C2" s="20"/>
      <c r="D2" s="20"/>
      <c r="E2" s="20"/>
      <c r="F2" s="20"/>
    </row>
    <row r="3" spans="1:6">
      <c r="A3" s="25" t="s">
        <v>37</v>
      </c>
      <c r="B3" s="20"/>
      <c r="C3" s="20"/>
      <c r="D3" s="20"/>
      <c r="E3" s="20"/>
      <c r="F3" s="20"/>
    </row>
    <row r="4" spans="1:6">
      <c r="A4" s="20"/>
      <c r="B4" s="20"/>
      <c r="C4" s="20"/>
      <c r="D4" s="20"/>
      <c r="E4" s="20"/>
      <c r="F4" s="20"/>
    </row>
    <row r="5" spans="1:6">
      <c r="A5" s="25" t="s">
        <v>2</v>
      </c>
      <c r="B5" s="20"/>
      <c r="C5" s="20"/>
      <c r="D5" s="20"/>
      <c r="E5" s="20"/>
      <c r="F5" s="20"/>
    </row>
    <row r="6" spans="1:6" ht="100.8">
      <c r="A6" s="27" t="s">
        <v>3</v>
      </c>
      <c r="B6" s="28" t="s">
        <v>4</v>
      </c>
      <c r="C6" s="28" t="s">
        <v>5</v>
      </c>
      <c r="D6" s="28" t="s">
        <v>6</v>
      </c>
      <c r="E6" s="28" t="s">
        <v>7</v>
      </c>
      <c r="F6" s="20"/>
    </row>
    <row r="7" spans="1:6" ht="28.8">
      <c r="A7" s="21"/>
      <c r="B7" s="29">
        <v>1</v>
      </c>
      <c r="C7" s="29">
        <v>2</v>
      </c>
      <c r="D7" s="29">
        <v>3</v>
      </c>
      <c r="E7" s="29" t="s">
        <v>8</v>
      </c>
      <c r="F7" s="20"/>
    </row>
    <row r="8" spans="1:6">
      <c r="A8" s="30" t="s">
        <v>9</v>
      </c>
      <c r="B8" s="424">
        <v>286017566</v>
      </c>
      <c r="C8" s="424">
        <v>306200706</v>
      </c>
      <c r="D8" s="427" t="e">
        <f>SUM(#REF!)</f>
        <v>#REF!</v>
      </c>
      <c r="E8" s="427" t="e">
        <f>B8*D8/C8</f>
        <v>#REF!</v>
      </c>
      <c r="F8" s="20"/>
    </row>
    <row r="9" spans="1:6">
      <c r="A9" s="30" t="s">
        <v>10</v>
      </c>
      <c r="B9" s="425"/>
      <c r="C9" s="425"/>
      <c r="D9" s="428"/>
      <c r="E9" s="428"/>
      <c r="F9" s="20"/>
    </row>
    <row r="10" spans="1:6">
      <c r="A10" s="30" t="s">
        <v>11</v>
      </c>
      <c r="B10" s="426"/>
      <c r="C10" s="426"/>
      <c r="D10" s="429"/>
      <c r="E10" s="429"/>
      <c r="F10" s="20"/>
    </row>
    <row r="11" spans="1:6">
      <c r="A11" s="21"/>
      <c r="B11" s="31"/>
      <c r="C11" s="31"/>
      <c r="D11" s="31"/>
      <c r="E11" s="31"/>
      <c r="F11" s="20"/>
    </row>
    <row r="12" spans="1:6">
      <c r="A12" s="30" t="s">
        <v>12</v>
      </c>
      <c r="B12" s="32">
        <v>286017566</v>
      </c>
      <c r="C12" s="32">
        <v>306200706</v>
      </c>
      <c r="D12" s="32">
        <v>11261463.810000001</v>
      </c>
      <c r="E12" s="32" t="e">
        <f>E8</f>
        <v>#REF!</v>
      </c>
      <c r="F12" s="20"/>
    </row>
    <row r="13" spans="1:6">
      <c r="A13" s="25"/>
      <c r="B13" s="33"/>
      <c r="C13" s="34"/>
      <c r="D13" s="34"/>
      <c r="E13" s="34"/>
      <c r="F13" s="20"/>
    </row>
    <row r="14" spans="1:6">
      <c r="A14" s="20"/>
      <c r="B14" s="20"/>
      <c r="C14" s="24"/>
      <c r="D14" s="20"/>
      <c r="E14" s="20"/>
      <c r="F14" s="20"/>
    </row>
    <row r="15" spans="1:6" ht="201.6">
      <c r="A15" s="30" t="s">
        <v>13</v>
      </c>
      <c r="B15" s="35" t="s">
        <v>51</v>
      </c>
      <c r="C15" s="36" t="s">
        <v>14</v>
      </c>
      <c r="D15" s="37" t="s">
        <v>15</v>
      </c>
      <c r="E15" s="36" t="s">
        <v>16</v>
      </c>
      <c r="F15" s="38" t="s">
        <v>17</v>
      </c>
    </row>
    <row r="16" spans="1:6">
      <c r="A16" s="30" t="s">
        <v>9</v>
      </c>
      <c r="B16" s="39">
        <v>0</v>
      </c>
      <c r="C16" s="40">
        <v>93683</v>
      </c>
      <c r="D16" s="41">
        <f>IF(B16&gt;C16,C16,B16)</f>
        <v>0</v>
      </c>
      <c r="E16" s="22">
        <v>0</v>
      </c>
      <c r="F16" s="42">
        <v>0</v>
      </c>
    </row>
    <row r="17" spans="1:6">
      <c r="A17" s="30" t="s">
        <v>10</v>
      </c>
      <c r="B17" s="43">
        <v>5650921</v>
      </c>
      <c r="C17" s="44">
        <v>4862011</v>
      </c>
      <c r="D17" s="41">
        <f>IF(B17&gt;C17,C17,B17)</f>
        <v>4862011</v>
      </c>
      <c r="E17" s="22"/>
      <c r="F17" s="42">
        <v>4861746</v>
      </c>
    </row>
    <row r="18" spans="1:6">
      <c r="A18" s="30" t="s">
        <v>11</v>
      </c>
      <c r="B18" s="43">
        <v>5195231</v>
      </c>
      <c r="C18" s="44">
        <v>4406323</v>
      </c>
      <c r="D18" s="41">
        <f>IF(B18&gt;C18,C18,B18)</f>
        <v>4406323</v>
      </c>
      <c r="E18" s="22"/>
      <c r="F18" s="42">
        <v>4596559</v>
      </c>
    </row>
    <row r="19" spans="1:6">
      <c r="A19" s="21"/>
      <c r="B19" s="45">
        <f>SUM(B16:B18)</f>
        <v>10846152</v>
      </c>
      <c r="C19" s="45">
        <f>SUM(C16:C18)</f>
        <v>9362017</v>
      </c>
      <c r="D19" s="41">
        <f>SUM(D16:D18)</f>
        <v>9268334</v>
      </c>
      <c r="E19" s="45">
        <v>0</v>
      </c>
      <c r="F19" s="46">
        <v>9458305</v>
      </c>
    </row>
  </sheetData>
  <mergeCells count="4">
    <mergeCell ref="B8:B10"/>
    <mergeCell ref="C8:C10"/>
    <mergeCell ref="D8:D10"/>
    <mergeCell ref="E8: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5498-CC2D-4283-B6E9-5CB47DF0AFFC}">
  <dimension ref="A2:AI22"/>
  <sheetViews>
    <sheetView workbookViewId="0">
      <selection activeCell="A2" sqref="A2:E2"/>
    </sheetView>
  </sheetViews>
  <sheetFormatPr defaultRowHeight="14.4"/>
  <cols>
    <col min="1" max="1" width="4.6640625" bestFit="1" customWidth="1"/>
    <col min="2" max="2" width="19.88671875" bestFit="1" customWidth="1"/>
    <col min="3" max="4" width="12.33203125" bestFit="1" customWidth="1"/>
    <col min="5" max="5" width="11.33203125" bestFit="1" customWidth="1"/>
    <col min="6" max="6" width="2" style="9" bestFit="1" customWidth="1"/>
    <col min="7" max="7" width="4.6640625" bestFit="1" customWidth="1"/>
    <col min="8" max="8" width="12.88671875" bestFit="1" customWidth="1"/>
    <col min="9" max="9" width="10.77734375" bestFit="1" customWidth="1"/>
    <col min="10" max="11" width="11.33203125" bestFit="1" customWidth="1"/>
    <col min="12" max="12" width="1.77734375" bestFit="1" customWidth="1"/>
    <col min="13" max="13" width="4.6640625" bestFit="1" customWidth="1"/>
    <col min="14" max="14" width="11.6640625" bestFit="1" customWidth="1"/>
    <col min="15" max="15" width="4.6640625" bestFit="1" customWidth="1"/>
    <col min="16" max="16" width="5.44140625" bestFit="1" customWidth="1"/>
    <col min="17" max="17" width="5.21875" bestFit="1" customWidth="1"/>
    <col min="18" max="18" width="1.77734375" bestFit="1" customWidth="1"/>
    <col min="19" max="19" width="4.6640625" bestFit="1" customWidth="1"/>
    <col min="20" max="20" width="11.77734375" bestFit="1" customWidth="1"/>
    <col min="21" max="21" width="4.77734375" bestFit="1" customWidth="1"/>
    <col min="22" max="23" width="7.21875" bestFit="1" customWidth="1"/>
    <col min="24" max="24" width="1.77734375" bestFit="1" customWidth="1"/>
    <col min="25" max="25" width="4.6640625" bestFit="1" customWidth="1"/>
    <col min="26" max="26" width="12.33203125" bestFit="1" customWidth="1"/>
    <col min="27" max="27" width="11.33203125" bestFit="1" customWidth="1"/>
    <col min="28" max="29" width="12.33203125" bestFit="1" customWidth="1"/>
    <col min="30" max="30" width="1.77734375" bestFit="1" customWidth="1"/>
    <col min="31" max="31" width="4.6640625" bestFit="1" customWidth="1"/>
    <col min="32" max="32" width="12.33203125" bestFit="1" customWidth="1"/>
    <col min="33" max="33" width="8.77734375" bestFit="1" customWidth="1"/>
    <col min="34" max="35" width="9.77734375" bestFit="1" customWidth="1"/>
  </cols>
  <sheetData>
    <row r="2" spans="1:35">
      <c r="A2" s="431" t="s">
        <v>45</v>
      </c>
      <c r="B2" s="432"/>
      <c r="C2" s="432"/>
      <c r="D2" s="432"/>
      <c r="E2" s="433"/>
      <c r="G2" s="430" t="s">
        <v>46</v>
      </c>
      <c r="H2" s="430"/>
      <c r="I2" s="430"/>
      <c r="J2" s="430"/>
      <c r="K2" s="430"/>
      <c r="M2" s="430" t="s">
        <v>48</v>
      </c>
      <c r="N2" s="430"/>
      <c r="O2" s="430"/>
      <c r="P2" s="430"/>
      <c r="Q2" s="430"/>
      <c r="R2" s="14"/>
      <c r="S2" s="430" t="s">
        <v>49</v>
      </c>
      <c r="T2" s="430"/>
      <c r="U2" s="430"/>
      <c r="V2" s="430"/>
      <c r="W2" s="430"/>
      <c r="Y2" s="430" t="s">
        <v>12</v>
      </c>
      <c r="Z2" s="430"/>
      <c r="AA2" s="430"/>
      <c r="AB2" s="430"/>
      <c r="AC2" s="430"/>
      <c r="AE2" s="430" t="s">
        <v>5</v>
      </c>
      <c r="AF2" s="430"/>
      <c r="AG2" s="430"/>
      <c r="AH2" s="430"/>
      <c r="AI2" s="430"/>
    </row>
    <row r="3" spans="1:35" s="57" customFormat="1">
      <c r="A3" s="10"/>
      <c r="B3" s="10" t="s">
        <v>38</v>
      </c>
      <c r="C3" s="10" t="s">
        <v>9</v>
      </c>
      <c r="D3" s="10" t="s">
        <v>10</v>
      </c>
      <c r="E3" s="10" t="s">
        <v>11</v>
      </c>
      <c r="F3" s="56"/>
      <c r="G3" s="10"/>
      <c r="H3" s="10" t="s">
        <v>38</v>
      </c>
      <c r="I3" s="10" t="s">
        <v>9</v>
      </c>
      <c r="J3" s="10" t="s">
        <v>10</v>
      </c>
      <c r="K3" s="10" t="s">
        <v>11</v>
      </c>
      <c r="M3" s="10"/>
      <c r="N3" s="10" t="s">
        <v>38</v>
      </c>
      <c r="O3" s="10" t="s">
        <v>9</v>
      </c>
      <c r="P3" s="10" t="s">
        <v>10</v>
      </c>
      <c r="Q3" s="10" t="s">
        <v>11</v>
      </c>
      <c r="S3" s="10"/>
      <c r="T3" s="10" t="s">
        <v>38</v>
      </c>
      <c r="U3" s="10" t="s">
        <v>9</v>
      </c>
      <c r="V3" s="10" t="s">
        <v>10</v>
      </c>
      <c r="W3" s="10" t="s">
        <v>11</v>
      </c>
      <c r="Y3" s="10"/>
      <c r="Z3" s="10" t="s">
        <v>38</v>
      </c>
      <c r="AA3" s="10" t="s">
        <v>9</v>
      </c>
      <c r="AB3" s="10" t="s">
        <v>10</v>
      </c>
      <c r="AC3" s="10" t="s">
        <v>11</v>
      </c>
      <c r="AE3" s="10"/>
      <c r="AF3" s="10" t="s">
        <v>38</v>
      </c>
      <c r="AG3" s="10" t="s">
        <v>9</v>
      </c>
      <c r="AH3" s="10" t="s">
        <v>10</v>
      </c>
      <c r="AI3" s="10" t="s">
        <v>11</v>
      </c>
    </row>
    <row r="4" spans="1:35">
      <c r="A4" s="6" t="s">
        <v>41</v>
      </c>
      <c r="B4" s="8">
        <v>50268400</v>
      </c>
      <c r="C4" s="13"/>
      <c r="D4" s="13"/>
      <c r="E4" s="13"/>
      <c r="F4" s="9" t="s">
        <v>50</v>
      </c>
      <c r="G4" s="6" t="s">
        <v>41</v>
      </c>
      <c r="H4" s="8">
        <v>3265</v>
      </c>
      <c r="I4" s="54">
        <v>0</v>
      </c>
      <c r="J4" s="54">
        <v>293.85000000000002</v>
      </c>
      <c r="K4" s="54">
        <v>293.85000000000002</v>
      </c>
      <c r="M4" s="6" t="s">
        <v>41</v>
      </c>
      <c r="N4" s="8">
        <v>0</v>
      </c>
      <c r="O4" s="55">
        <v>0</v>
      </c>
      <c r="P4" s="55">
        <v>0</v>
      </c>
      <c r="Q4" s="55">
        <v>0</v>
      </c>
      <c r="S4" s="6" t="s">
        <v>41</v>
      </c>
      <c r="T4" s="8">
        <v>7000</v>
      </c>
      <c r="U4" s="8">
        <v>0</v>
      </c>
      <c r="V4" s="8">
        <v>630</v>
      </c>
      <c r="W4" s="8">
        <v>630</v>
      </c>
      <c r="Y4" s="6" t="s">
        <v>41</v>
      </c>
      <c r="Z4" s="8">
        <f t="shared" ref="Z4:AC9" si="0">B4+H4+N4-T4</f>
        <v>50264665</v>
      </c>
      <c r="AA4" s="8">
        <f t="shared" si="0"/>
        <v>0</v>
      </c>
      <c r="AB4" s="8">
        <f t="shared" si="0"/>
        <v>-336.15</v>
      </c>
      <c r="AC4" s="8">
        <f t="shared" si="0"/>
        <v>-336.15</v>
      </c>
      <c r="AE4" s="6" t="s">
        <v>41</v>
      </c>
      <c r="AF4" s="8">
        <f t="shared" ref="AF4:AF9" si="1">B4+H4-T4</f>
        <v>50264665</v>
      </c>
      <c r="AG4" s="8">
        <f t="shared" ref="AG4:AI9" si="2">C4+I4+U4</f>
        <v>0</v>
      </c>
      <c r="AH4" s="8">
        <f t="shared" si="2"/>
        <v>923.85</v>
      </c>
      <c r="AI4" s="8">
        <f t="shared" si="2"/>
        <v>923.85</v>
      </c>
    </row>
    <row r="5" spans="1:35">
      <c r="A5" s="6" t="s">
        <v>39</v>
      </c>
      <c r="B5" s="8">
        <v>47861150</v>
      </c>
      <c r="C5" s="13"/>
      <c r="D5" s="13"/>
      <c r="E5" s="13"/>
      <c r="G5" s="6" t="s">
        <v>39</v>
      </c>
      <c r="H5" s="8">
        <v>5418956</v>
      </c>
      <c r="I5" s="54">
        <v>0</v>
      </c>
      <c r="J5" s="54">
        <v>487706.04</v>
      </c>
      <c r="K5" s="54">
        <v>487706.04</v>
      </c>
      <c r="L5" t="s">
        <v>47</v>
      </c>
      <c r="M5" s="6" t="s">
        <v>39</v>
      </c>
      <c r="N5" s="8">
        <v>0</v>
      </c>
      <c r="O5" s="55">
        <v>0</v>
      </c>
      <c r="P5" s="55">
        <v>0</v>
      </c>
      <c r="Q5" s="55">
        <v>0</v>
      </c>
      <c r="S5" s="6" t="s">
        <v>39</v>
      </c>
      <c r="T5" s="8">
        <v>0</v>
      </c>
      <c r="U5" s="8">
        <v>0</v>
      </c>
      <c r="V5" s="8">
        <v>0</v>
      </c>
      <c r="W5" s="8">
        <v>0</v>
      </c>
      <c r="Y5" s="6" t="s">
        <v>39</v>
      </c>
      <c r="Z5" s="8">
        <f t="shared" si="0"/>
        <v>53280106</v>
      </c>
      <c r="AA5" s="8">
        <f t="shared" si="0"/>
        <v>0</v>
      </c>
      <c r="AB5" s="8">
        <f t="shared" si="0"/>
        <v>487706.04</v>
      </c>
      <c r="AC5" s="8">
        <f t="shared" si="0"/>
        <v>487706.04</v>
      </c>
      <c r="AE5" s="6" t="s">
        <v>39</v>
      </c>
      <c r="AF5" s="8">
        <f t="shared" si="1"/>
        <v>53280106</v>
      </c>
      <c r="AG5" s="8">
        <f t="shared" si="2"/>
        <v>0</v>
      </c>
      <c r="AH5" s="8">
        <f t="shared" si="2"/>
        <v>487706.04</v>
      </c>
      <c r="AI5" s="8">
        <f t="shared" si="2"/>
        <v>487706.04</v>
      </c>
    </row>
    <row r="6" spans="1:35">
      <c r="A6" s="6" t="s">
        <v>40</v>
      </c>
      <c r="B6" s="8">
        <v>41651400</v>
      </c>
      <c r="C6" s="13"/>
      <c r="D6" s="13"/>
      <c r="E6" s="13"/>
      <c r="G6" s="6" t="s">
        <v>40</v>
      </c>
      <c r="H6" s="8">
        <v>3629285</v>
      </c>
      <c r="I6" s="54">
        <v>0</v>
      </c>
      <c r="J6" s="54">
        <v>326635.65000000002</v>
      </c>
      <c r="K6" s="54">
        <v>326635.65000000002</v>
      </c>
      <c r="M6" s="6" t="s">
        <v>40</v>
      </c>
      <c r="N6" s="8">
        <v>12980000</v>
      </c>
      <c r="O6" s="55">
        <v>0</v>
      </c>
      <c r="P6" s="55">
        <v>0</v>
      </c>
      <c r="Q6" s="55">
        <v>0</v>
      </c>
      <c r="R6" t="s">
        <v>47</v>
      </c>
      <c r="S6" s="6" t="s">
        <v>40</v>
      </c>
      <c r="T6" s="8">
        <v>0</v>
      </c>
      <c r="U6" s="8">
        <v>0</v>
      </c>
      <c r="V6" s="8">
        <v>0</v>
      </c>
      <c r="W6" s="8">
        <v>0</v>
      </c>
      <c r="Y6" s="6" t="s">
        <v>40</v>
      </c>
      <c r="Z6" s="8">
        <f t="shared" si="0"/>
        <v>58260685</v>
      </c>
      <c r="AA6" s="8">
        <f t="shared" si="0"/>
        <v>0</v>
      </c>
      <c r="AB6" s="8">
        <f t="shared" si="0"/>
        <v>326635.65000000002</v>
      </c>
      <c r="AC6" s="8">
        <f t="shared" si="0"/>
        <v>326635.65000000002</v>
      </c>
      <c r="AE6" s="6" t="s">
        <v>40</v>
      </c>
      <c r="AF6" s="8">
        <f t="shared" si="1"/>
        <v>45280685</v>
      </c>
      <c r="AG6" s="8">
        <f t="shared" si="2"/>
        <v>0</v>
      </c>
      <c r="AH6" s="8">
        <f t="shared" si="2"/>
        <v>326635.65000000002</v>
      </c>
      <c r="AI6" s="8">
        <f t="shared" si="2"/>
        <v>326635.65000000002</v>
      </c>
    </row>
    <row r="7" spans="1:35">
      <c r="A7" s="6" t="s">
        <v>42</v>
      </c>
      <c r="B7" s="8">
        <v>45000950</v>
      </c>
      <c r="C7" s="13"/>
      <c r="D7" s="13"/>
      <c r="E7" s="13"/>
      <c r="G7" s="6" t="s">
        <v>42</v>
      </c>
      <c r="H7" s="8">
        <v>2656980</v>
      </c>
      <c r="I7" s="54">
        <v>91216.8</v>
      </c>
      <c r="J7" s="54">
        <v>193519.8</v>
      </c>
      <c r="K7" s="54">
        <v>193519.8</v>
      </c>
      <c r="M7" s="6" t="s">
        <v>42</v>
      </c>
      <c r="N7" s="8">
        <v>11800000</v>
      </c>
      <c r="O7" s="55">
        <v>0</v>
      </c>
      <c r="P7" s="55">
        <v>0</v>
      </c>
      <c r="Q7" s="55">
        <v>0</v>
      </c>
      <c r="S7" s="6" t="s">
        <v>42</v>
      </c>
      <c r="T7" s="8">
        <v>0</v>
      </c>
      <c r="U7" s="8">
        <v>0</v>
      </c>
      <c r="V7" s="8">
        <v>0</v>
      </c>
      <c r="W7" s="8">
        <v>0</v>
      </c>
      <c r="X7" t="s">
        <v>47</v>
      </c>
      <c r="Y7" s="6" t="s">
        <v>42</v>
      </c>
      <c r="Z7" s="8">
        <f t="shared" si="0"/>
        <v>59457930</v>
      </c>
      <c r="AA7" s="8">
        <f t="shared" si="0"/>
        <v>91216.8</v>
      </c>
      <c r="AB7" s="8">
        <f t="shared" si="0"/>
        <v>193519.8</v>
      </c>
      <c r="AC7" s="8">
        <f t="shared" si="0"/>
        <v>193519.8</v>
      </c>
      <c r="AE7" s="6" t="s">
        <v>42</v>
      </c>
      <c r="AF7" s="8">
        <f t="shared" si="1"/>
        <v>47657930</v>
      </c>
      <c r="AG7" s="8">
        <f t="shared" si="2"/>
        <v>91216.8</v>
      </c>
      <c r="AH7" s="8">
        <f t="shared" si="2"/>
        <v>193519.8</v>
      </c>
      <c r="AI7" s="8">
        <f t="shared" si="2"/>
        <v>193519.8</v>
      </c>
    </row>
    <row r="8" spans="1:35">
      <c r="A8" s="6" t="s">
        <v>43</v>
      </c>
      <c r="B8" s="8">
        <v>50676633</v>
      </c>
      <c r="C8" s="13"/>
      <c r="D8" s="13"/>
      <c r="E8" s="13"/>
      <c r="G8" s="6" t="s">
        <v>43</v>
      </c>
      <c r="H8" s="8">
        <v>3184838</v>
      </c>
      <c r="I8" s="54">
        <v>78687.360000000001</v>
      </c>
      <c r="J8" s="54">
        <v>247291.74</v>
      </c>
      <c r="K8" s="54">
        <v>247291.74</v>
      </c>
      <c r="M8" s="6" t="s">
        <v>43</v>
      </c>
      <c r="N8" s="8">
        <v>0</v>
      </c>
      <c r="O8" s="55">
        <v>0</v>
      </c>
      <c r="P8" s="55">
        <v>0</v>
      </c>
      <c r="Q8" s="55">
        <v>0</v>
      </c>
      <c r="S8" s="6" t="s">
        <v>43</v>
      </c>
      <c r="T8" s="8">
        <v>0</v>
      </c>
      <c r="U8" s="8">
        <v>0</v>
      </c>
      <c r="V8" s="8">
        <v>0</v>
      </c>
      <c r="W8" s="8">
        <v>0</v>
      </c>
      <c r="Y8" s="6" t="s">
        <v>43</v>
      </c>
      <c r="Z8" s="8">
        <f t="shared" si="0"/>
        <v>53861471</v>
      </c>
      <c r="AA8" s="8">
        <f t="shared" si="0"/>
        <v>78687.360000000001</v>
      </c>
      <c r="AB8" s="8">
        <f t="shared" si="0"/>
        <v>247291.74</v>
      </c>
      <c r="AC8" s="8">
        <f t="shared" si="0"/>
        <v>247291.74</v>
      </c>
      <c r="AD8" t="s">
        <v>47</v>
      </c>
      <c r="AE8" s="6" t="s">
        <v>43</v>
      </c>
      <c r="AF8" s="8">
        <f t="shared" si="1"/>
        <v>53861471</v>
      </c>
      <c r="AG8" s="8">
        <f t="shared" si="2"/>
        <v>78687.360000000001</v>
      </c>
      <c r="AH8" s="8">
        <f t="shared" si="2"/>
        <v>247291.74</v>
      </c>
      <c r="AI8" s="8">
        <f t="shared" si="2"/>
        <v>247291.74</v>
      </c>
    </row>
    <row r="9" spans="1:35">
      <c r="A9" s="6" t="s">
        <v>44</v>
      </c>
      <c r="B9" s="8">
        <v>50559033</v>
      </c>
      <c r="C9" s="13"/>
      <c r="D9" s="13"/>
      <c r="E9" s="13"/>
      <c r="G9" s="6" t="s">
        <v>44</v>
      </c>
      <c r="H9" s="8">
        <v>5296816</v>
      </c>
      <c r="I9" s="54">
        <v>182554.56</v>
      </c>
      <c r="J9" s="54">
        <v>385436.15999999997</v>
      </c>
      <c r="K9" s="54">
        <v>385436.15999999997</v>
      </c>
      <c r="M9" s="6" t="s">
        <v>44</v>
      </c>
      <c r="N9" s="8">
        <v>21706541</v>
      </c>
      <c r="O9" s="55">
        <v>0</v>
      </c>
      <c r="P9" s="55">
        <v>0</v>
      </c>
      <c r="Q9" s="55">
        <v>0</v>
      </c>
      <c r="S9" s="6" t="s">
        <v>44</v>
      </c>
      <c r="T9" s="8">
        <v>0</v>
      </c>
      <c r="U9" s="8">
        <v>0</v>
      </c>
      <c r="V9" s="8">
        <v>0</v>
      </c>
      <c r="W9" s="8">
        <v>0</v>
      </c>
      <c r="Y9" s="6" t="s">
        <v>44</v>
      </c>
      <c r="Z9" s="8">
        <f t="shared" si="0"/>
        <v>77562390</v>
      </c>
      <c r="AA9" s="8">
        <f t="shared" si="0"/>
        <v>182554.56</v>
      </c>
      <c r="AB9" s="8">
        <f t="shared" si="0"/>
        <v>385436.15999999997</v>
      </c>
      <c r="AC9" s="8">
        <f t="shared" si="0"/>
        <v>385436.15999999997</v>
      </c>
      <c r="AE9" s="6" t="s">
        <v>44</v>
      </c>
      <c r="AF9" s="8">
        <f t="shared" si="1"/>
        <v>55855849</v>
      </c>
      <c r="AG9" s="8">
        <f t="shared" si="2"/>
        <v>182554.56</v>
      </c>
      <c r="AH9" s="8">
        <f t="shared" si="2"/>
        <v>385436.15999999997</v>
      </c>
      <c r="AI9" s="8">
        <f t="shared" si="2"/>
        <v>385436.15999999997</v>
      </c>
    </row>
    <row r="10" spans="1:35">
      <c r="A10" s="10"/>
      <c r="B10" s="11">
        <f>SUM(B4:B9)</f>
        <v>286017566</v>
      </c>
      <c r="C10" s="11">
        <f>SUM(C4:C9)</f>
        <v>0</v>
      </c>
      <c r="D10" s="11">
        <f>SUM(D4:D9)</f>
        <v>0</v>
      </c>
      <c r="E10" s="11">
        <f>SUM(E4:E9)</f>
        <v>0</v>
      </c>
      <c r="G10" s="10"/>
      <c r="H10" s="11">
        <f>SUM(H4:H9)</f>
        <v>20190140</v>
      </c>
      <c r="I10" s="11">
        <f>SUM(I4:I9)</f>
        <v>352458.72</v>
      </c>
      <c r="J10" s="11">
        <f>SUM(J4:J9)</f>
        <v>1640883.24</v>
      </c>
      <c r="K10" s="11">
        <f>SUM(K4:K9)</f>
        <v>1640883.24</v>
      </c>
      <c r="M10" s="10"/>
      <c r="N10" s="11">
        <f>SUM(N4:N9)</f>
        <v>46486541</v>
      </c>
      <c r="O10" s="11">
        <f>SUM(O4:O9)</f>
        <v>0</v>
      </c>
      <c r="P10" s="11">
        <f>SUM(P4:P9)</f>
        <v>0</v>
      </c>
      <c r="Q10" s="11">
        <f>SUM(Q4:Q9)</f>
        <v>0</v>
      </c>
      <c r="R10" s="15"/>
      <c r="S10" s="10"/>
      <c r="T10" s="11">
        <f>SUM(T4:T9)</f>
        <v>7000</v>
      </c>
      <c r="U10" s="11">
        <f>SUM(U4:U9)</f>
        <v>0</v>
      </c>
      <c r="V10" s="11">
        <f>SUM(V4:V9)</f>
        <v>630</v>
      </c>
      <c r="W10" s="11">
        <f>SUM(W4:W9)</f>
        <v>630</v>
      </c>
      <c r="Y10" s="10"/>
      <c r="Z10" s="12">
        <f>SUM(Z4:Z9)</f>
        <v>352687247</v>
      </c>
      <c r="AA10" s="12">
        <f>SUM(AA4:AA9)</f>
        <v>352458.72</v>
      </c>
      <c r="AB10" s="12">
        <f>SUM(AB4:AB9)</f>
        <v>1640253.24</v>
      </c>
      <c r="AC10" s="12">
        <f>SUM(AC4:AC9)</f>
        <v>1640253.24</v>
      </c>
      <c r="AE10" s="10"/>
      <c r="AF10" s="12">
        <f>SUM(AF4:AF9)</f>
        <v>306200706</v>
      </c>
      <c r="AG10" s="12">
        <f>SUM(AG4:AG9)</f>
        <v>352458.72</v>
      </c>
      <c r="AH10" s="12">
        <f>SUM(AH4:AH9)</f>
        <v>1641513.24</v>
      </c>
      <c r="AI10" s="12">
        <f>SUM(AI4:AI9)</f>
        <v>1641513.24</v>
      </c>
    </row>
    <row r="11" spans="1:35">
      <c r="AA11" s="53">
        <v>352458.72</v>
      </c>
      <c r="AB11" s="53">
        <v>1640253.24</v>
      </c>
      <c r="AC11" s="53">
        <v>1640253.24</v>
      </c>
    </row>
    <row r="12" spans="1:35">
      <c r="AA12" s="7">
        <f>AA10-AA11</f>
        <v>0</v>
      </c>
      <c r="AB12" s="7">
        <f>AB10-AB11</f>
        <v>0</v>
      </c>
      <c r="AC12" s="7">
        <f>AC10-AC11</f>
        <v>0</v>
      </c>
      <c r="AG12" s="7">
        <f>AG10-AA11</f>
        <v>0</v>
      </c>
      <c r="AH12" s="7">
        <f>AH10-AB11</f>
        <v>1260</v>
      </c>
      <c r="AI12" s="7">
        <f>AI10-AC11</f>
        <v>1260</v>
      </c>
    </row>
    <row r="13" spans="1:35">
      <c r="B13" s="16" t="s">
        <v>6</v>
      </c>
      <c r="C13" s="17"/>
      <c r="D13" s="17"/>
      <c r="E13" s="9"/>
      <c r="F13"/>
    </row>
    <row r="14" spans="1:35">
      <c r="A14" s="6"/>
      <c r="B14" s="6" t="s">
        <v>9</v>
      </c>
      <c r="C14" s="6" t="s">
        <v>10</v>
      </c>
      <c r="D14" s="6" t="s">
        <v>11</v>
      </c>
      <c r="E14" s="9"/>
      <c r="F14"/>
    </row>
    <row r="15" spans="1:35">
      <c r="A15" s="8" t="s">
        <v>41</v>
      </c>
      <c r="B15" s="18">
        <v>298393</v>
      </c>
      <c r="C15" s="18">
        <v>834858</v>
      </c>
      <c r="D15" s="18">
        <v>834858</v>
      </c>
      <c r="E15" s="9" t="s">
        <v>50</v>
      </c>
      <c r="F15"/>
    </row>
    <row r="16" spans="1:35">
      <c r="A16" s="8" t="s">
        <v>39</v>
      </c>
      <c r="B16" s="18">
        <v>301365.25</v>
      </c>
      <c r="C16" s="18">
        <v>592983.28</v>
      </c>
      <c r="D16" s="18">
        <v>592983.28</v>
      </c>
      <c r="E16" s="9"/>
      <c r="F16"/>
    </row>
    <row r="17" spans="1:6">
      <c r="A17" s="8" t="s">
        <v>40</v>
      </c>
      <c r="B17" s="18">
        <v>142598</v>
      </c>
      <c r="C17" s="18">
        <v>872360</v>
      </c>
      <c r="D17" s="18">
        <v>872360</v>
      </c>
      <c r="E17" s="9"/>
      <c r="F17"/>
    </row>
    <row r="18" spans="1:6">
      <c r="A18" s="8" t="s">
        <v>42</v>
      </c>
      <c r="B18" s="18">
        <v>-18581</v>
      </c>
      <c r="C18" s="18">
        <v>711279</v>
      </c>
      <c r="D18" s="18">
        <v>711279</v>
      </c>
      <c r="E18" s="9"/>
      <c r="F18"/>
    </row>
    <row r="19" spans="1:6">
      <c r="A19" s="8" t="s">
        <v>43</v>
      </c>
      <c r="B19" s="18">
        <v>382768</v>
      </c>
      <c r="C19" s="18">
        <v>789175</v>
      </c>
      <c r="D19" s="18">
        <v>789175</v>
      </c>
      <c r="E19" s="9"/>
      <c r="F19"/>
    </row>
    <row r="20" spans="1:6">
      <c r="A20" s="8" t="s">
        <v>44</v>
      </c>
      <c r="B20" s="18">
        <v>291986</v>
      </c>
      <c r="C20" s="18">
        <v>1130812</v>
      </c>
      <c r="D20" s="18">
        <v>1130812</v>
      </c>
      <c r="E20" s="9"/>
      <c r="F20"/>
    </row>
    <row r="21" spans="1:6">
      <c r="A21" s="10"/>
      <c r="B21" s="11">
        <f>SUM(B15:B20)</f>
        <v>1398529.25</v>
      </c>
      <c r="C21" s="11">
        <f>SUM(C15:C20)</f>
        <v>4931467.28</v>
      </c>
      <c r="D21" s="11">
        <f>SUM(D15:D20)</f>
        <v>4931467.28</v>
      </c>
      <c r="E21" s="19">
        <f>SUM(B21:D21)</f>
        <v>11261463.810000001</v>
      </c>
      <c r="F21"/>
    </row>
    <row r="22" spans="1:6">
      <c r="E22" s="19">
        <v>11261463.810000001</v>
      </c>
    </row>
  </sheetData>
  <mergeCells count="6">
    <mergeCell ref="AE2:AI2"/>
    <mergeCell ref="A2:E2"/>
    <mergeCell ref="G2:K2"/>
    <mergeCell ref="M2:Q2"/>
    <mergeCell ref="Y2:AC2"/>
    <mergeCell ref="S2: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10E2-CFB7-4154-87BA-4FC20C9922A9}">
  <sheetPr>
    <tabColor rgb="FFFFC000"/>
  </sheetPr>
  <dimension ref="A1:J23"/>
  <sheetViews>
    <sheetView zoomScaleNormal="100" workbookViewId="0">
      <selection activeCell="F19" sqref="F19"/>
    </sheetView>
  </sheetViews>
  <sheetFormatPr defaultColWidth="8.88671875" defaultRowHeight="14.4"/>
  <cols>
    <col min="1" max="1" width="8.88671875" style="20"/>
    <col min="2" max="2" width="19.44140625" style="20" bestFit="1" customWidth="1"/>
    <col min="3" max="3" width="18.44140625" style="20" bestFit="1" customWidth="1"/>
    <col min="4" max="4" width="20.33203125" style="20" bestFit="1" customWidth="1"/>
    <col min="5" max="5" width="19.5546875" style="20" bestFit="1" customWidth="1"/>
    <col min="6" max="6" width="15.21875" style="20" customWidth="1"/>
    <col min="7" max="7" width="14.88671875" style="20" bestFit="1" customWidth="1"/>
    <col min="8" max="8" width="18.6640625" style="20" bestFit="1" customWidth="1"/>
    <col min="9" max="9" width="23.44140625" style="20" bestFit="1" customWidth="1"/>
    <col min="10" max="10" width="14.88671875" style="26" bestFit="1" customWidth="1"/>
    <col min="11" max="11" width="13.88671875" style="20" bestFit="1" customWidth="1"/>
    <col min="12" max="12" width="17.88671875" style="20" bestFit="1" customWidth="1"/>
    <col min="13" max="16384" width="8.88671875" style="20"/>
  </cols>
  <sheetData>
    <row r="1" spans="1:9">
      <c r="A1" s="25" t="s">
        <v>0</v>
      </c>
    </row>
    <row r="2" spans="1:9">
      <c r="A2" s="25" t="s">
        <v>1</v>
      </c>
    </row>
    <row r="3" spans="1:9">
      <c r="A3" s="25" t="s">
        <v>192</v>
      </c>
    </row>
    <row r="5" spans="1:9">
      <c r="A5" s="25" t="s">
        <v>2</v>
      </c>
    </row>
    <row r="6" spans="1:9" ht="43.2">
      <c r="A6" s="27" t="s">
        <v>3</v>
      </c>
      <c r="B6" s="28" t="s">
        <v>4</v>
      </c>
      <c r="C6" s="28" t="s">
        <v>5</v>
      </c>
      <c r="D6" s="28" t="s">
        <v>6</v>
      </c>
      <c r="E6" s="28" t="s">
        <v>7</v>
      </c>
    </row>
    <row r="7" spans="1:9">
      <c r="A7" s="21"/>
      <c r="B7" s="29">
        <v>1</v>
      </c>
      <c r="C7" s="29">
        <v>2</v>
      </c>
      <c r="D7" s="29">
        <v>3</v>
      </c>
      <c r="E7" s="29" t="s">
        <v>8</v>
      </c>
    </row>
    <row r="8" spans="1:9">
      <c r="A8" s="30" t="s">
        <v>9</v>
      </c>
      <c r="B8" s="424">
        <f>'Export Turnover'!B17</f>
        <v>125640150</v>
      </c>
      <c r="C8" s="424">
        <f>'Adjusted Total Turnover'!B20</f>
        <v>134502707</v>
      </c>
      <c r="D8" s="427">
        <f>'ITC summery'!E31</f>
        <v>5953626.4684169702</v>
      </c>
      <c r="E8" s="427">
        <f>B8*D8/C8</f>
        <v>5561334.3346010009</v>
      </c>
    </row>
    <row r="9" spans="1:9">
      <c r="A9" s="30" t="s">
        <v>10</v>
      </c>
      <c r="B9" s="425"/>
      <c r="C9" s="425"/>
      <c r="D9" s="428"/>
      <c r="E9" s="428"/>
    </row>
    <row r="10" spans="1:9">
      <c r="A10" s="30" t="s">
        <v>11</v>
      </c>
      <c r="B10" s="426"/>
      <c r="C10" s="426"/>
      <c r="D10" s="429"/>
      <c r="E10" s="429"/>
    </row>
    <row r="11" spans="1:9">
      <c r="A11" s="21"/>
      <c r="B11" s="31"/>
      <c r="C11" s="31"/>
      <c r="D11" s="31"/>
      <c r="E11" s="31"/>
    </row>
    <row r="12" spans="1:9">
      <c r="A12" s="30" t="s">
        <v>12</v>
      </c>
      <c r="B12" s="32">
        <f>B8</f>
        <v>125640150</v>
      </c>
      <c r="C12" s="32">
        <f>C8</f>
        <v>134502707</v>
      </c>
      <c r="D12" s="32">
        <f>D8</f>
        <v>5953626.4684169702</v>
      </c>
      <c r="E12" s="32">
        <f>E8</f>
        <v>5561334.3346010009</v>
      </c>
      <c r="G12" s="24"/>
      <c r="I12" s="24"/>
    </row>
    <row r="13" spans="1:9">
      <c r="A13" s="25"/>
      <c r="B13" s="33"/>
      <c r="C13" s="34"/>
      <c r="D13" s="34"/>
      <c r="E13" s="34"/>
    </row>
    <row r="14" spans="1:9">
      <c r="C14" s="24"/>
    </row>
    <row r="15" spans="1:9" ht="72">
      <c r="A15" s="198" t="s">
        <v>13</v>
      </c>
      <c r="B15" s="35" t="s">
        <v>191</v>
      </c>
      <c r="C15" s="36" t="s">
        <v>190</v>
      </c>
      <c r="D15" s="37" t="s">
        <v>15</v>
      </c>
      <c r="E15" s="36" t="s">
        <v>16</v>
      </c>
      <c r="F15" s="38" t="s">
        <v>17</v>
      </c>
    </row>
    <row r="16" spans="1:9">
      <c r="A16" s="30" t="s">
        <v>9</v>
      </c>
      <c r="B16" s="39">
        <v>0</v>
      </c>
      <c r="C16" s="40"/>
      <c r="D16" s="41">
        <f>IF(B16&gt;C16,C16,B16)</f>
        <v>0</v>
      </c>
      <c r="E16" s="22">
        <v>0</v>
      </c>
      <c r="F16" s="42">
        <v>0</v>
      </c>
    </row>
    <row r="17" spans="1:9">
      <c r="A17" s="30" t="s">
        <v>10</v>
      </c>
      <c r="B17" s="58">
        <v>6446379</v>
      </c>
      <c r="C17" s="59">
        <v>4206109</v>
      </c>
      <c r="D17" s="60">
        <f>MIN(IF(B17&gt;C17,C17,B17),E8/2)</f>
        <v>2780667.1673005004</v>
      </c>
      <c r="E17" s="61">
        <f>MIN(D17,C17)-305000</f>
        <v>2475667.1673005004</v>
      </c>
      <c r="F17" s="62">
        <f>C17-E17</f>
        <v>1730441.8326994996</v>
      </c>
      <c r="I17" s="20" t="s">
        <v>52</v>
      </c>
    </row>
    <row r="18" spans="1:9">
      <c r="A18" s="30" t="s">
        <v>11</v>
      </c>
      <c r="B18" s="58">
        <v>5543095</v>
      </c>
      <c r="C18" s="59">
        <v>2781300</v>
      </c>
      <c r="D18" s="60">
        <f>MIN(IF(B18&gt;C18,C18,B18),E8/2)</f>
        <v>2780667.1673005004</v>
      </c>
      <c r="E18" s="61">
        <f>MIN(D18,C18)-305000</f>
        <v>2475667.1673005004</v>
      </c>
      <c r="F18" s="62">
        <f>C18-E18</f>
        <v>305632.83269949956</v>
      </c>
    </row>
    <row r="19" spans="1:9">
      <c r="A19" s="21"/>
      <c r="B19" s="63">
        <f>SUM(B16:B18)</f>
        <v>11989474</v>
      </c>
      <c r="C19" s="63">
        <f>SUM(C16:C18)</f>
        <v>6987409</v>
      </c>
      <c r="D19" s="60">
        <f>SUM(D16:D18)</f>
        <v>5561334.3346010009</v>
      </c>
      <c r="E19" s="63">
        <f>SUM(E16:E18)</f>
        <v>4951334.3346010009</v>
      </c>
      <c r="F19" s="63">
        <f>SUM(F16:F18)</f>
        <v>2036074.6653989991</v>
      </c>
    </row>
    <row r="20" spans="1:9">
      <c r="E20" s="64"/>
    </row>
    <row r="21" spans="1:9">
      <c r="E21" s="26"/>
    </row>
    <row r="22" spans="1:9">
      <c r="E22" s="24"/>
    </row>
    <row r="23" spans="1:9">
      <c r="E23" s="196"/>
    </row>
  </sheetData>
  <mergeCells count="4">
    <mergeCell ref="B8:B10"/>
    <mergeCell ref="C8:C10"/>
    <mergeCell ref="D8:D10"/>
    <mergeCell ref="E8:E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EAB73-7A6A-4268-B747-30C333223F17}">
  <sheetPr filterMode="1">
    <tabColor rgb="FF00B050"/>
  </sheetPr>
  <dimension ref="A1:W43"/>
  <sheetViews>
    <sheetView topLeftCell="P1" zoomScale="92" workbookViewId="0">
      <pane ySplit="5" topLeftCell="A6" activePane="bottomLeft" state="frozen"/>
      <selection activeCell="A16" sqref="A16"/>
      <selection pane="bottomLeft" activeCell="P55" sqref="P55"/>
    </sheetView>
  </sheetViews>
  <sheetFormatPr defaultColWidth="8.88671875" defaultRowHeight="13.2"/>
  <cols>
    <col min="1" max="1" width="11.109375" style="2" bestFit="1" customWidth="1"/>
    <col min="2" max="2" width="16.77734375" style="1" bestFit="1" customWidth="1"/>
    <col min="3" max="3" width="16.33203125" style="2" bestFit="1" customWidth="1"/>
    <col min="4" max="4" width="31.109375" style="1" bestFit="1" customWidth="1"/>
    <col min="5" max="5" width="23.5546875" style="1" customWidth="1"/>
    <col min="6" max="6" width="12.44140625" style="2" customWidth="1"/>
    <col min="7" max="7" width="19.88671875" style="1" customWidth="1"/>
    <col min="8" max="8" width="14.77734375" style="2" bestFit="1" customWidth="1"/>
    <col min="9" max="9" width="14.33203125" style="124" bestFit="1" customWidth="1"/>
    <col min="10" max="10" width="18.109375" style="124" bestFit="1" customWidth="1"/>
    <col min="11" max="12" width="18.77734375" style="155" bestFit="1" customWidth="1"/>
    <col min="13" max="13" width="11" style="124" bestFit="1" customWidth="1"/>
    <col min="14" max="14" width="12.6640625" style="124" bestFit="1" customWidth="1"/>
    <col min="15" max="16" width="13.88671875" style="124" bestFit="1" customWidth="1"/>
    <col min="17" max="17" width="18.21875" style="155" bestFit="1" customWidth="1"/>
    <col min="18" max="18" width="27.44140625" style="1" bestFit="1" customWidth="1"/>
    <col min="19" max="19" width="44.109375" style="1" bestFit="1" customWidth="1"/>
    <col min="20" max="20" width="28.21875" style="1" bestFit="1" customWidth="1"/>
    <col min="21" max="21" width="31.33203125" style="1" bestFit="1" customWidth="1"/>
    <col min="22" max="22" width="19.6640625" style="1" bestFit="1" customWidth="1"/>
    <col min="23" max="23" width="3.33203125" style="5" customWidth="1"/>
    <col min="24" max="24" width="60.5546875" style="3" bestFit="1" customWidth="1"/>
    <col min="25" max="25" width="21.33203125" style="3" bestFit="1" customWidth="1"/>
    <col min="26" max="26" width="12" style="3" bestFit="1" customWidth="1"/>
    <col min="27" max="27" width="12.44140625" style="3" bestFit="1" customWidth="1"/>
    <col min="28" max="28" width="12.33203125" style="3" bestFit="1" customWidth="1"/>
    <col min="29" max="29" width="8.88671875" style="3"/>
    <col min="30" max="30" width="32.6640625" style="3" bestFit="1" customWidth="1"/>
    <col min="31" max="31" width="21.33203125" style="3" bestFit="1" customWidth="1"/>
    <col min="32" max="32" width="12" style="3" bestFit="1" customWidth="1"/>
    <col min="33" max="33" width="12.44140625" style="3" bestFit="1" customWidth="1"/>
    <col min="34" max="34" width="12.33203125" style="3" bestFit="1" customWidth="1"/>
    <col min="35" max="16384" width="8.88671875" style="3"/>
  </cols>
  <sheetData>
    <row r="1" spans="1:22" ht="14.4">
      <c r="A1" s="47" t="s">
        <v>19</v>
      </c>
      <c r="B1" s="48"/>
      <c r="C1" s="49"/>
      <c r="D1" s="48"/>
      <c r="E1" s="48"/>
      <c r="F1" s="49"/>
      <c r="G1" s="48"/>
      <c r="H1" s="49"/>
      <c r="I1" s="111"/>
      <c r="J1" s="111"/>
      <c r="K1" s="88"/>
      <c r="L1" s="108"/>
      <c r="M1" s="156"/>
      <c r="N1" s="52"/>
      <c r="O1" s="52"/>
      <c r="P1" s="52"/>
      <c r="Q1" s="88"/>
      <c r="R1" s="48"/>
      <c r="S1" s="48"/>
      <c r="T1" s="48"/>
      <c r="U1" s="48"/>
      <c r="V1" s="48"/>
    </row>
    <row r="2" spans="1:22" ht="14.4">
      <c r="A2" s="47" t="s">
        <v>20</v>
      </c>
      <c r="B2" s="48"/>
      <c r="C2" s="49"/>
      <c r="D2" s="48"/>
      <c r="E2" s="48"/>
      <c r="F2" s="49"/>
      <c r="G2" s="142"/>
      <c r="H2" s="49"/>
      <c r="I2" s="156"/>
      <c r="J2" s="156"/>
      <c r="K2" s="88"/>
      <c r="L2" s="108"/>
      <c r="M2" s="108"/>
      <c r="N2" s="108"/>
      <c r="O2" s="108"/>
      <c r="P2" s="108"/>
      <c r="Q2" s="88"/>
      <c r="R2" s="48"/>
      <c r="S2" s="48"/>
      <c r="T2" s="48"/>
      <c r="U2" s="48"/>
      <c r="V2" s="48"/>
    </row>
    <row r="3" spans="1:22" ht="13.8">
      <c r="A3" s="47" t="s">
        <v>53</v>
      </c>
      <c r="B3" s="48"/>
      <c r="C3" s="49"/>
      <c r="D3" s="48"/>
      <c r="E3" s="48"/>
      <c r="F3" s="49"/>
      <c r="G3" s="48"/>
      <c r="H3" s="49"/>
      <c r="I3" s="156"/>
      <c r="J3" s="156"/>
      <c r="K3" s="88"/>
      <c r="L3" s="88"/>
      <c r="M3" s="52"/>
      <c r="N3" s="52"/>
      <c r="O3" s="52"/>
      <c r="P3" s="52"/>
      <c r="Q3" s="88"/>
      <c r="R3" s="48"/>
      <c r="S3" s="48"/>
      <c r="T3" s="48"/>
      <c r="U3" s="48"/>
      <c r="V3" s="48"/>
    </row>
    <row r="4" spans="1:22" ht="13.8">
      <c r="A4" s="49"/>
      <c r="B4" s="48"/>
      <c r="C4" s="49"/>
      <c r="D4" s="48"/>
      <c r="E4" s="48"/>
      <c r="F4" s="49"/>
      <c r="G4" s="48"/>
      <c r="H4" s="49"/>
      <c r="I4" s="161"/>
      <c r="J4" s="161"/>
      <c r="K4" s="135"/>
      <c r="L4" s="82">
        <f>SUBTOTAL(9,L6:L1048576)</f>
        <v>148053420</v>
      </c>
      <c r="M4" s="82"/>
      <c r="N4" s="82">
        <f>SUBTOTAL(9,N6:N1048576)</f>
        <v>0</v>
      </c>
      <c r="O4" s="82">
        <f>SUBTOTAL(9,O6:O1048576)</f>
        <v>0</v>
      </c>
      <c r="P4" s="82">
        <f>SUBTOTAL(9,P6:P1048576)</f>
        <v>0</v>
      </c>
      <c r="Q4" s="82">
        <f>SUBTOTAL(9,Q6:Q1048576)</f>
        <v>148053420</v>
      </c>
      <c r="R4" s="48"/>
      <c r="S4" s="48"/>
      <c r="T4" s="48"/>
      <c r="U4" s="48"/>
      <c r="V4" s="48"/>
    </row>
    <row r="5" spans="1:22" s="2" customFormat="1" ht="27.6">
      <c r="A5" s="117" t="s">
        <v>21</v>
      </c>
      <c r="B5" s="117" t="s">
        <v>110</v>
      </c>
      <c r="C5" s="117" t="s">
        <v>18</v>
      </c>
      <c r="D5" s="117" t="s">
        <v>22</v>
      </c>
      <c r="E5" s="117" t="s">
        <v>23</v>
      </c>
      <c r="F5" s="117" t="s">
        <v>24</v>
      </c>
      <c r="G5" s="117" t="s">
        <v>157</v>
      </c>
      <c r="H5" s="117" t="s">
        <v>26</v>
      </c>
      <c r="I5" s="83" t="s">
        <v>27</v>
      </c>
      <c r="J5" s="117" t="s">
        <v>28</v>
      </c>
      <c r="K5" s="129" t="s">
        <v>29</v>
      </c>
      <c r="L5" s="83" t="s">
        <v>30</v>
      </c>
      <c r="M5" s="104" t="s">
        <v>31</v>
      </c>
      <c r="N5" s="104" t="s">
        <v>9</v>
      </c>
      <c r="O5" s="104" t="s">
        <v>10</v>
      </c>
      <c r="P5" s="104" t="s">
        <v>11</v>
      </c>
      <c r="Q5" s="83" t="s">
        <v>32</v>
      </c>
      <c r="R5" s="104" t="s">
        <v>33</v>
      </c>
      <c r="S5" s="51" t="s">
        <v>23</v>
      </c>
      <c r="T5" s="51" t="s">
        <v>34</v>
      </c>
      <c r="U5" s="51" t="s">
        <v>35</v>
      </c>
      <c r="V5" s="50" t="s">
        <v>36</v>
      </c>
    </row>
    <row r="6" spans="1:22" ht="13.8" hidden="1">
      <c r="A6" s="87">
        <v>45931</v>
      </c>
      <c r="B6" s="169" t="s">
        <v>54</v>
      </c>
      <c r="C6" s="167">
        <v>45937</v>
      </c>
      <c r="D6" s="171" t="s">
        <v>55</v>
      </c>
      <c r="E6" s="168" t="s">
        <v>56</v>
      </c>
      <c r="F6" s="166" t="s">
        <v>57</v>
      </c>
      <c r="G6" s="98" t="s">
        <v>158</v>
      </c>
      <c r="H6" s="170">
        <v>998313</v>
      </c>
      <c r="I6" s="133"/>
      <c r="J6" s="125"/>
      <c r="K6" s="106"/>
      <c r="L6" s="103">
        <v>366850</v>
      </c>
      <c r="M6" s="151">
        <v>0.18</v>
      </c>
      <c r="N6" s="103">
        <v>0</v>
      </c>
      <c r="O6" s="103">
        <v>33016.5</v>
      </c>
      <c r="P6" s="103">
        <v>33016.5</v>
      </c>
      <c r="Q6" s="146">
        <v>432883</v>
      </c>
      <c r="R6" s="114" t="s">
        <v>58</v>
      </c>
      <c r="S6" s="65" t="s">
        <v>145</v>
      </c>
      <c r="T6" s="159" t="s">
        <v>59</v>
      </c>
      <c r="U6" s="159" t="s">
        <v>60</v>
      </c>
      <c r="V6" s="66"/>
    </row>
    <row r="7" spans="1:22" ht="13.8" hidden="1">
      <c r="A7" s="87">
        <v>45931</v>
      </c>
      <c r="B7" s="169" t="s">
        <v>61</v>
      </c>
      <c r="C7" s="167">
        <v>45961</v>
      </c>
      <c r="D7" s="171" t="s">
        <v>62</v>
      </c>
      <c r="E7" s="168" t="s">
        <v>56</v>
      </c>
      <c r="F7" s="166" t="s">
        <v>57</v>
      </c>
      <c r="G7" s="98" t="s">
        <v>159</v>
      </c>
      <c r="H7" s="165">
        <v>998599</v>
      </c>
      <c r="I7" s="125"/>
      <c r="J7" s="125"/>
      <c r="K7" s="106"/>
      <c r="L7" s="103">
        <v>631659</v>
      </c>
      <c r="M7" s="151">
        <v>0.18</v>
      </c>
      <c r="N7" s="103">
        <v>0</v>
      </c>
      <c r="O7" s="103">
        <v>56849.31</v>
      </c>
      <c r="P7" s="103">
        <v>56849.31</v>
      </c>
      <c r="Q7" s="146">
        <v>745357.62000000011</v>
      </c>
      <c r="R7" s="114" t="s">
        <v>58</v>
      </c>
      <c r="S7" s="65" t="s">
        <v>145</v>
      </c>
      <c r="T7" s="159" t="s">
        <v>59</v>
      </c>
      <c r="U7" s="159" t="s">
        <v>60</v>
      </c>
      <c r="V7" s="66"/>
    </row>
    <row r="8" spans="1:22" ht="13.8" hidden="1">
      <c r="A8" s="87">
        <v>45931</v>
      </c>
      <c r="B8" s="169" t="s">
        <v>63</v>
      </c>
      <c r="C8" s="167">
        <v>45961</v>
      </c>
      <c r="D8" s="171" t="s">
        <v>62</v>
      </c>
      <c r="E8" s="168" t="s">
        <v>56</v>
      </c>
      <c r="F8" s="166" t="s">
        <v>57</v>
      </c>
      <c r="G8" s="98" t="s">
        <v>159</v>
      </c>
      <c r="H8" s="165">
        <v>998599</v>
      </c>
      <c r="I8" s="133"/>
      <c r="J8" s="125"/>
      <c r="K8" s="106"/>
      <c r="L8" s="103">
        <v>753661</v>
      </c>
      <c r="M8" s="151">
        <v>0.18</v>
      </c>
      <c r="N8" s="103">
        <v>0</v>
      </c>
      <c r="O8" s="103">
        <v>67829.489999999991</v>
      </c>
      <c r="P8" s="103">
        <v>67829.489999999991</v>
      </c>
      <c r="Q8" s="146">
        <v>889319.98</v>
      </c>
      <c r="R8" s="114" t="s">
        <v>58</v>
      </c>
      <c r="S8" s="65" t="s">
        <v>145</v>
      </c>
      <c r="T8" s="159" t="s">
        <v>59</v>
      </c>
      <c r="U8" s="159" t="s">
        <v>60</v>
      </c>
      <c r="V8" s="66"/>
    </row>
    <row r="9" spans="1:22" ht="13.8" hidden="1">
      <c r="A9" s="87">
        <v>45931</v>
      </c>
      <c r="B9" s="169" t="s">
        <v>64</v>
      </c>
      <c r="C9" s="167">
        <v>45961</v>
      </c>
      <c r="D9" s="171" t="s">
        <v>65</v>
      </c>
      <c r="E9" s="168" t="s">
        <v>56</v>
      </c>
      <c r="F9" s="166" t="s">
        <v>57</v>
      </c>
      <c r="G9" s="98" t="s">
        <v>160</v>
      </c>
      <c r="H9" s="165">
        <v>998599</v>
      </c>
      <c r="I9" s="133"/>
      <c r="J9" s="125"/>
      <c r="K9" s="106"/>
      <c r="L9" s="103">
        <v>21000</v>
      </c>
      <c r="M9" s="151">
        <v>0.18</v>
      </c>
      <c r="N9" s="103">
        <v>0</v>
      </c>
      <c r="O9" s="103">
        <v>1890</v>
      </c>
      <c r="P9" s="103">
        <v>1890</v>
      </c>
      <c r="Q9" s="146">
        <v>24780</v>
      </c>
      <c r="R9" s="114" t="s">
        <v>58</v>
      </c>
      <c r="S9" s="65" t="s">
        <v>145</v>
      </c>
      <c r="T9" s="159" t="s">
        <v>59</v>
      </c>
      <c r="U9" s="159" t="s">
        <v>60</v>
      </c>
      <c r="V9" s="66"/>
    </row>
    <row r="10" spans="1:22" ht="13.8" hidden="1">
      <c r="A10" s="87">
        <v>45931</v>
      </c>
      <c r="B10" s="169" t="s">
        <v>66</v>
      </c>
      <c r="C10" s="167">
        <v>45961</v>
      </c>
      <c r="D10" s="171" t="s">
        <v>62</v>
      </c>
      <c r="E10" s="168" t="s">
        <v>56</v>
      </c>
      <c r="F10" s="166" t="s">
        <v>57</v>
      </c>
      <c r="G10" s="98" t="s">
        <v>159</v>
      </c>
      <c r="H10" s="165">
        <v>998519</v>
      </c>
      <c r="I10" s="133"/>
      <c r="J10" s="125"/>
      <c r="K10" s="106"/>
      <c r="L10" s="103">
        <v>1221286</v>
      </c>
      <c r="M10" s="151">
        <v>0.18</v>
      </c>
      <c r="N10" s="103">
        <v>0</v>
      </c>
      <c r="O10" s="103">
        <v>109915.73999999999</v>
      </c>
      <c r="P10" s="103">
        <v>109915.73999999999</v>
      </c>
      <c r="Q10" s="146">
        <v>1441117.48</v>
      </c>
      <c r="R10" s="114" t="s">
        <v>58</v>
      </c>
      <c r="S10" s="65" t="s">
        <v>145</v>
      </c>
      <c r="T10" s="159" t="s">
        <v>59</v>
      </c>
      <c r="U10" s="159" t="s">
        <v>60</v>
      </c>
      <c r="V10" s="66"/>
    </row>
    <row r="11" spans="1:22" ht="13.8" hidden="1">
      <c r="A11" s="87">
        <v>45931</v>
      </c>
      <c r="B11" s="169" t="s">
        <v>67</v>
      </c>
      <c r="C11" s="167">
        <v>45961</v>
      </c>
      <c r="D11" s="171" t="s">
        <v>65</v>
      </c>
      <c r="E11" s="168" t="s">
        <v>56</v>
      </c>
      <c r="F11" s="166" t="s">
        <v>57</v>
      </c>
      <c r="G11" s="98" t="s">
        <v>160</v>
      </c>
      <c r="H11" s="165">
        <v>998519</v>
      </c>
      <c r="I11" s="133"/>
      <c r="J11" s="125"/>
      <c r="K11" s="106"/>
      <c r="L11" s="103">
        <v>3771</v>
      </c>
      <c r="M11" s="151">
        <v>0.18</v>
      </c>
      <c r="N11" s="103">
        <v>0</v>
      </c>
      <c r="O11" s="103">
        <v>339.39</v>
      </c>
      <c r="P11" s="103">
        <v>339.39</v>
      </c>
      <c r="Q11" s="146">
        <v>4449.7800000000007</v>
      </c>
      <c r="R11" s="114" t="s">
        <v>58</v>
      </c>
      <c r="S11" s="65" t="s">
        <v>145</v>
      </c>
      <c r="T11" s="159" t="s">
        <v>59</v>
      </c>
      <c r="U11" s="159" t="s">
        <v>60</v>
      </c>
      <c r="V11" s="66"/>
    </row>
    <row r="12" spans="1:22" ht="13.8">
      <c r="A12" s="87">
        <v>45931</v>
      </c>
      <c r="B12" s="169" t="s">
        <v>68</v>
      </c>
      <c r="C12" s="167">
        <v>45961</v>
      </c>
      <c r="D12" s="171" t="s">
        <v>69</v>
      </c>
      <c r="E12" s="168" t="s">
        <v>70</v>
      </c>
      <c r="F12" s="166" t="s">
        <v>71</v>
      </c>
      <c r="G12" s="98"/>
      <c r="H12" s="170">
        <v>998313</v>
      </c>
      <c r="I12" s="133" t="s">
        <v>72</v>
      </c>
      <c r="J12" s="154">
        <v>88.569599999999994</v>
      </c>
      <c r="K12" s="147">
        <v>200000</v>
      </c>
      <c r="L12" s="103">
        <v>17713920</v>
      </c>
      <c r="M12" s="151">
        <v>0</v>
      </c>
      <c r="N12" s="103">
        <v>0</v>
      </c>
      <c r="O12" s="103">
        <v>0</v>
      </c>
      <c r="P12" s="103">
        <v>0</v>
      </c>
      <c r="Q12" s="146">
        <v>17713920</v>
      </c>
      <c r="R12" s="114" t="s">
        <v>70</v>
      </c>
      <c r="S12" s="114" t="s">
        <v>151</v>
      </c>
      <c r="T12" s="159" t="s">
        <v>59</v>
      </c>
      <c r="U12" s="159" t="s">
        <v>141</v>
      </c>
      <c r="V12" s="66"/>
    </row>
    <row r="13" spans="1:22" ht="13.8">
      <c r="A13" s="87">
        <v>45931</v>
      </c>
      <c r="B13" s="169" t="s">
        <v>73</v>
      </c>
      <c r="C13" s="167">
        <v>45961</v>
      </c>
      <c r="D13" s="171" t="s">
        <v>69</v>
      </c>
      <c r="E13" s="168" t="s">
        <v>70</v>
      </c>
      <c r="F13" s="166" t="s">
        <v>71</v>
      </c>
      <c r="G13" s="98"/>
      <c r="H13" s="170">
        <v>998313</v>
      </c>
      <c r="I13" s="133" t="s">
        <v>72</v>
      </c>
      <c r="J13" s="154">
        <v>88.569599999999994</v>
      </c>
      <c r="K13" s="163">
        <v>150000</v>
      </c>
      <c r="L13" s="103">
        <v>13285440</v>
      </c>
      <c r="M13" s="151">
        <v>0</v>
      </c>
      <c r="N13" s="103">
        <v>0</v>
      </c>
      <c r="O13" s="103">
        <v>0</v>
      </c>
      <c r="P13" s="103">
        <v>0</v>
      </c>
      <c r="Q13" s="146">
        <v>13285440</v>
      </c>
      <c r="R13" s="114" t="s">
        <v>70</v>
      </c>
      <c r="S13" s="114" t="s">
        <v>151</v>
      </c>
      <c r="T13" s="159" t="s">
        <v>59</v>
      </c>
      <c r="U13" s="159" t="s">
        <v>141</v>
      </c>
      <c r="V13" s="66"/>
    </row>
    <row r="14" spans="1:22" ht="13.8">
      <c r="A14" s="87">
        <v>45931</v>
      </c>
      <c r="B14" s="169" t="s">
        <v>74</v>
      </c>
      <c r="C14" s="167">
        <v>45961</v>
      </c>
      <c r="D14" s="171" t="s">
        <v>69</v>
      </c>
      <c r="E14" s="168" t="s">
        <v>70</v>
      </c>
      <c r="F14" s="166" t="s">
        <v>71</v>
      </c>
      <c r="G14" s="98"/>
      <c r="H14" s="170">
        <v>998313</v>
      </c>
      <c r="I14" s="133" t="s">
        <v>72</v>
      </c>
      <c r="J14" s="154">
        <v>88.569599999999994</v>
      </c>
      <c r="K14" s="163">
        <v>130000</v>
      </c>
      <c r="L14" s="103">
        <v>11514048</v>
      </c>
      <c r="M14" s="151">
        <v>0</v>
      </c>
      <c r="N14" s="103">
        <v>0</v>
      </c>
      <c r="O14" s="103">
        <v>0</v>
      </c>
      <c r="P14" s="103">
        <v>0</v>
      </c>
      <c r="Q14" s="146">
        <v>11514048</v>
      </c>
      <c r="R14" s="114" t="s">
        <v>70</v>
      </c>
      <c r="S14" s="114" t="s">
        <v>151</v>
      </c>
      <c r="T14" s="159" t="s">
        <v>59</v>
      </c>
      <c r="U14" s="159" t="s">
        <v>141</v>
      </c>
      <c r="V14" s="66"/>
    </row>
    <row r="15" spans="1:22" ht="13.8">
      <c r="A15" s="87">
        <v>45931</v>
      </c>
      <c r="B15" s="169" t="s">
        <v>75</v>
      </c>
      <c r="C15" s="167">
        <v>45961</v>
      </c>
      <c r="D15" s="171" t="s">
        <v>69</v>
      </c>
      <c r="E15" s="168" t="s">
        <v>70</v>
      </c>
      <c r="F15" s="166" t="s">
        <v>71</v>
      </c>
      <c r="G15" s="98"/>
      <c r="H15" s="170">
        <v>998313</v>
      </c>
      <c r="I15" s="133" t="s">
        <v>72</v>
      </c>
      <c r="J15" s="154">
        <v>88.569599999999994</v>
      </c>
      <c r="K15" s="163">
        <v>100000</v>
      </c>
      <c r="L15" s="103">
        <v>8856960</v>
      </c>
      <c r="M15" s="151">
        <v>0</v>
      </c>
      <c r="N15" s="103">
        <v>0</v>
      </c>
      <c r="O15" s="103">
        <v>0</v>
      </c>
      <c r="P15" s="103">
        <v>0</v>
      </c>
      <c r="Q15" s="146">
        <v>8856960</v>
      </c>
      <c r="R15" s="114" t="s">
        <v>70</v>
      </c>
      <c r="S15" s="114" t="s">
        <v>151</v>
      </c>
      <c r="T15" s="159" t="s">
        <v>59</v>
      </c>
      <c r="U15" s="159" t="s">
        <v>141</v>
      </c>
      <c r="V15" s="66"/>
    </row>
    <row r="16" spans="1:22" ht="13.8" hidden="1">
      <c r="A16" s="87">
        <v>45931</v>
      </c>
      <c r="B16" s="169" t="s">
        <v>76</v>
      </c>
      <c r="C16" s="167">
        <v>45961</v>
      </c>
      <c r="D16" s="171" t="s">
        <v>77</v>
      </c>
      <c r="E16" s="168" t="s">
        <v>78</v>
      </c>
      <c r="F16" s="166" t="s">
        <v>79</v>
      </c>
      <c r="G16" s="98"/>
      <c r="H16" s="170">
        <v>998313</v>
      </c>
      <c r="I16" s="125"/>
      <c r="J16" s="125"/>
      <c r="K16" s="106"/>
      <c r="L16" s="103">
        <v>5800000</v>
      </c>
      <c r="M16" s="151">
        <v>0</v>
      </c>
      <c r="N16" s="103">
        <v>0</v>
      </c>
      <c r="O16" s="103">
        <v>0</v>
      </c>
      <c r="P16" s="103">
        <v>0</v>
      </c>
      <c r="Q16" s="146">
        <v>5800000</v>
      </c>
      <c r="R16" s="114" t="s">
        <v>80</v>
      </c>
      <c r="S16" s="65" t="s">
        <v>81</v>
      </c>
      <c r="T16" s="159" t="s">
        <v>82</v>
      </c>
      <c r="U16" s="159" t="s">
        <v>60</v>
      </c>
      <c r="V16" s="66"/>
    </row>
    <row r="17" spans="1:22" ht="13.8" hidden="1">
      <c r="A17" s="87">
        <v>45931</v>
      </c>
      <c r="B17" s="169" t="s">
        <v>83</v>
      </c>
      <c r="C17" s="167">
        <v>45961</v>
      </c>
      <c r="D17" s="171" t="s">
        <v>77</v>
      </c>
      <c r="E17" s="168" t="s">
        <v>78</v>
      </c>
      <c r="F17" s="166" t="s">
        <v>79</v>
      </c>
      <c r="G17" s="98"/>
      <c r="H17" s="170">
        <v>998313</v>
      </c>
      <c r="I17" s="125"/>
      <c r="J17" s="125"/>
      <c r="K17" s="106"/>
      <c r="L17" s="103">
        <v>4060000</v>
      </c>
      <c r="M17" s="151">
        <v>0</v>
      </c>
      <c r="N17" s="103">
        <v>0</v>
      </c>
      <c r="O17" s="103">
        <v>0</v>
      </c>
      <c r="P17" s="103">
        <v>0</v>
      </c>
      <c r="Q17" s="146">
        <v>4060000</v>
      </c>
      <c r="R17" s="114" t="s">
        <v>80</v>
      </c>
      <c r="S17" s="65" t="s">
        <v>81</v>
      </c>
      <c r="T17" s="159" t="s">
        <v>82</v>
      </c>
      <c r="U17" s="159" t="s">
        <v>60</v>
      </c>
      <c r="V17" s="66"/>
    </row>
    <row r="18" spans="1:22" ht="13.8" hidden="1">
      <c r="A18" s="87">
        <v>45962</v>
      </c>
      <c r="B18" s="169" t="s">
        <v>84</v>
      </c>
      <c r="C18" s="167">
        <v>45966</v>
      </c>
      <c r="D18" s="171" t="s">
        <v>55</v>
      </c>
      <c r="E18" s="168" t="s">
        <v>56</v>
      </c>
      <c r="F18" s="166" t="s">
        <v>57</v>
      </c>
      <c r="G18" s="98" t="s">
        <v>158</v>
      </c>
      <c r="H18" s="170">
        <v>998313</v>
      </c>
      <c r="I18" s="125"/>
      <c r="J18" s="125"/>
      <c r="K18" s="106"/>
      <c r="L18" s="103">
        <v>333500</v>
      </c>
      <c r="M18" s="151">
        <v>0.18</v>
      </c>
      <c r="N18" s="146">
        <v>0</v>
      </c>
      <c r="O18" s="146">
        <v>30015</v>
      </c>
      <c r="P18" s="146">
        <v>30015</v>
      </c>
      <c r="Q18" s="146">
        <v>393530</v>
      </c>
      <c r="R18" s="114" t="s">
        <v>58</v>
      </c>
      <c r="S18" s="65" t="s">
        <v>145</v>
      </c>
      <c r="T18" s="159" t="s">
        <v>59</v>
      </c>
      <c r="U18" s="159" t="s">
        <v>60</v>
      </c>
      <c r="V18" s="66"/>
    </row>
    <row r="19" spans="1:22" ht="13.8" hidden="1">
      <c r="A19" s="87">
        <v>45962</v>
      </c>
      <c r="B19" s="169" t="s">
        <v>85</v>
      </c>
      <c r="C19" s="167">
        <v>45985</v>
      </c>
      <c r="D19" s="171" t="s">
        <v>86</v>
      </c>
      <c r="E19" s="168" t="s">
        <v>56</v>
      </c>
      <c r="F19" s="166" t="s">
        <v>57</v>
      </c>
      <c r="G19" s="98" t="s">
        <v>161</v>
      </c>
      <c r="H19" s="170">
        <v>998313</v>
      </c>
      <c r="I19" s="125"/>
      <c r="J19" s="125"/>
      <c r="K19" s="106"/>
      <c r="L19" s="103">
        <v>250000</v>
      </c>
      <c r="M19" s="151">
        <v>0.18</v>
      </c>
      <c r="N19" s="146">
        <v>45000</v>
      </c>
      <c r="O19" s="146">
        <v>0</v>
      </c>
      <c r="P19" s="146">
        <v>0</v>
      </c>
      <c r="Q19" s="146">
        <v>295000</v>
      </c>
      <c r="R19" s="114" t="s">
        <v>58</v>
      </c>
      <c r="S19" s="65" t="s">
        <v>145</v>
      </c>
      <c r="T19" s="159" t="s">
        <v>59</v>
      </c>
      <c r="U19" s="159" t="s">
        <v>60</v>
      </c>
      <c r="V19" s="66"/>
    </row>
    <row r="20" spans="1:22" ht="13.8" hidden="1">
      <c r="A20" s="87">
        <v>45962</v>
      </c>
      <c r="B20" s="169" t="s">
        <v>87</v>
      </c>
      <c r="C20" s="167">
        <v>45991</v>
      </c>
      <c r="D20" s="171" t="s">
        <v>65</v>
      </c>
      <c r="E20" s="168" t="s">
        <v>56</v>
      </c>
      <c r="F20" s="166" t="s">
        <v>57</v>
      </c>
      <c r="G20" s="98" t="s">
        <v>160</v>
      </c>
      <c r="H20" s="165">
        <v>998599</v>
      </c>
      <c r="I20" s="133"/>
      <c r="J20" s="106"/>
      <c r="K20" s="134"/>
      <c r="L20" s="103">
        <v>13000</v>
      </c>
      <c r="M20" s="151">
        <v>0.18</v>
      </c>
      <c r="N20" s="146">
        <v>0</v>
      </c>
      <c r="O20" s="146">
        <v>1170</v>
      </c>
      <c r="P20" s="146">
        <v>1170</v>
      </c>
      <c r="Q20" s="146">
        <v>15340</v>
      </c>
      <c r="R20" s="114" t="s">
        <v>58</v>
      </c>
      <c r="S20" s="65" t="s">
        <v>145</v>
      </c>
      <c r="T20" s="159" t="s">
        <v>59</v>
      </c>
      <c r="U20" s="159" t="s">
        <v>60</v>
      </c>
      <c r="V20" s="66"/>
    </row>
    <row r="21" spans="1:22" ht="13.8" hidden="1">
      <c r="A21" s="87">
        <v>45962</v>
      </c>
      <c r="B21" s="169" t="s">
        <v>88</v>
      </c>
      <c r="C21" s="167">
        <v>45991</v>
      </c>
      <c r="D21" s="171" t="s">
        <v>62</v>
      </c>
      <c r="E21" s="168" t="s">
        <v>56</v>
      </c>
      <c r="F21" s="166" t="s">
        <v>57</v>
      </c>
      <c r="G21" s="98" t="s">
        <v>159</v>
      </c>
      <c r="H21" s="165">
        <v>998599</v>
      </c>
      <c r="I21" s="133"/>
      <c r="J21" s="125"/>
      <c r="K21" s="106"/>
      <c r="L21" s="103">
        <v>753661</v>
      </c>
      <c r="M21" s="151">
        <v>0.18</v>
      </c>
      <c r="N21" s="146">
        <v>0</v>
      </c>
      <c r="O21" s="146">
        <v>67829.489999999991</v>
      </c>
      <c r="P21" s="146">
        <v>67829.489999999991</v>
      </c>
      <c r="Q21" s="146">
        <v>889319.98</v>
      </c>
      <c r="R21" s="114" t="s">
        <v>58</v>
      </c>
      <c r="S21" s="65" t="s">
        <v>145</v>
      </c>
      <c r="T21" s="159" t="s">
        <v>59</v>
      </c>
      <c r="U21" s="159" t="s">
        <v>60</v>
      </c>
      <c r="V21" s="66"/>
    </row>
    <row r="22" spans="1:22" ht="13.8" hidden="1">
      <c r="A22" s="87">
        <v>45962</v>
      </c>
      <c r="B22" s="169" t="s">
        <v>89</v>
      </c>
      <c r="C22" s="167">
        <v>45991</v>
      </c>
      <c r="D22" s="171" t="s">
        <v>62</v>
      </c>
      <c r="E22" s="168" t="s">
        <v>56</v>
      </c>
      <c r="F22" s="166" t="s">
        <v>57</v>
      </c>
      <c r="G22" s="98" t="s">
        <v>159</v>
      </c>
      <c r="H22" s="165">
        <v>998599</v>
      </c>
      <c r="I22" s="133"/>
      <c r="J22" s="125"/>
      <c r="K22" s="106"/>
      <c r="L22" s="103">
        <v>1198548</v>
      </c>
      <c r="M22" s="151">
        <v>0.18</v>
      </c>
      <c r="N22" s="146">
        <v>0</v>
      </c>
      <c r="O22" s="146">
        <v>107869.31999999999</v>
      </c>
      <c r="P22" s="146">
        <v>107869.31999999999</v>
      </c>
      <c r="Q22" s="146">
        <v>1414286.6400000001</v>
      </c>
      <c r="R22" s="114" t="s">
        <v>58</v>
      </c>
      <c r="S22" s="65" t="s">
        <v>145</v>
      </c>
      <c r="T22" s="159" t="s">
        <v>59</v>
      </c>
      <c r="U22" s="159" t="s">
        <v>60</v>
      </c>
      <c r="V22" s="66"/>
    </row>
    <row r="23" spans="1:22" ht="13.8" hidden="1">
      <c r="A23" s="87">
        <v>45962</v>
      </c>
      <c r="B23" s="169" t="s">
        <v>90</v>
      </c>
      <c r="C23" s="167">
        <v>45991</v>
      </c>
      <c r="D23" s="171" t="s">
        <v>65</v>
      </c>
      <c r="E23" s="168" t="s">
        <v>56</v>
      </c>
      <c r="F23" s="166" t="s">
        <v>57</v>
      </c>
      <c r="G23" s="98" t="s">
        <v>160</v>
      </c>
      <c r="H23" s="165">
        <v>998519</v>
      </c>
      <c r="I23" s="133"/>
      <c r="J23" s="125"/>
      <c r="K23" s="106"/>
      <c r="L23" s="103">
        <v>3771</v>
      </c>
      <c r="M23" s="151">
        <v>0.18</v>
      </c>
      <c r="N23" s="146">
        <v>0</v>
      </c>
      <c r="O23" s="146">
        <v>339.39</v>
      </c>
      <c r="P23" s="146">
        <v>339.39</v>
      </c>
      <c r="Q23" s="146">
        <v>4449.7800000000007</v>
      </c>
      <c r="R23" s="114" t="s">
        <v>58</v>
      </c>
      <c r="S23" s="65" t="s">
        <v>145</v>
      </c>
      <c r="T23" s="159" t="s">
        <v>59</v>
      </c>
      <c r="U23" s="159" t="s">
        <v>60</v>
      </c>
      <c r="V23" s="66"/>
    </row>
    <row r="24" spans="1:22" ht="13.8" hidden="1">
      <c r="A24" s="87">
        <v>45962</v>
      </c>
      <c r="B24" s="169" t="s">
        <v>91</v>
      </c>
      <c r="C24" s="167">
        <v>45991</v>
      </c>
      <c r="D24" s="171" t="s">
        <v>62</v>
      </c>
      <c r="E24" s="168" t="s">
        <v>56</v>
      </c>
      <c r="F24" s="166" t="s">
        <v>57</v>
      </c>
      <c r="G24" s="98" t="s">
        <v>159</v>
      </c>
      <c r="H24" s="165">
        <v>998599</v>
      </c>
      <c r="I24" s="133"/>
      <c r="J24" s="125"/>
      <c r="K24" s="106"/>
      <c r="L24" s="103">
        <v>433754</v>
      </c>
      <c r="M24" s="151">
        <v>0.18</v>
      </c>
      <c r="N24" s="146">
        <v>0</v>
      </c>
      <c r="O24" s="146">
        <v>39037.86</v>
      </c>
      <c r="P24" s="146">
        <v>39037.86</v>
      </c>
      <c r="Q24" s="146">
        <v>511829.72</v>
      </c>
      <c r="R24" s="114" t="s">
        <v>58</v>
      </c>
      <c r="S24" s="65" t="s">
        <v>145</v>
      </c>
      <c r="T24" s="159" t="s">
        <v>59</v>
      </c>
      <c r="U24" s="159" t="s">
        <v>60</v>
      </c>
      <c r="V24" s="66"/>
    </row>
    <row r="25" spans="1:22" ht="13.8">
      <c r="A25" s="87">
        <v>45962</v>
      </c>
      <c r="B25" s="169" t="s">
        <v>92</v>
      </c>
      <c r="C25" s="167">
        <v>45978</v>
      </c>
      <c r="D25" s="171" t="s">
        <v>69</v>
      </c>
      <c r="E25" s="168" t="s">
        <v>70</v>
      </c>
      <c r="F25" s="166" t="s">
        <v>71</v>
      </c>
      <c r="G25" s="98"/>
      <c r="H25" s="170">
        <v>998313</v>
      </c>
      <c r="I25" s="133" t="s">
        <v>72</v>
      </c>
      <c r="J25" s="154">
        <v>88.652500000000003</v>
      </c>
      <c r="K25" s="163">
        <v>80000</v>
      </c>
      <c r="L25" s="103">
        <v>7092200</v>
      </c>
      <c r="M25" s="151">
        <v>0</v>
      </c>
      <c r="N25" s="146">
        <v>0</v>
      </c>
      <c r="O25" s="146">
        <v>0</v>
      </c>
      <c r="P25" s="146">
        <v>0</v>
      </c>
      <c r="Q25" s="146">
        <v>7092200</v>
      </c>
      <c r="R25" s="114" t="s">
        <v>70</v>
      </c>
      <c r="S25" s="114" t="s">
        <v>151</v>
      </c>
      <c r="T25" s="159" t="s">
        <v>59</v>
      </c>
      <c r="U25" s="159" t="s">
        <v>141</v>
      </c>
      <c r="V25" s="66"/>
    </row>
    <row r="26" spans="1:22" ht="13.8">
      <c r="A26" s="87">
        <v>45962</v>
      </c>
      <c r="B26" s="169" t="s">
        <v>93</v>
      </c>
      <c r="C26" s="167">
        <v>45991</v>
      </c>
      <c r="D26" s="171" t="s">
        <v>69</v>
      </c>
      <c r="E26" s="168" t="s">
        <v>70</v>
      </c>
      <c r="F26" s="166" t="s">
        <v>71</v>
      </c>
      <c r="G26" s="98"/>
      <c r="H26" s="170">
        <v>998313</v>
      </c>
      <c r="I26" s="133" t="s">
        <v>72</v>
      </c>
      <c r="J26" s="154">
        <v>89.3476</v>
      </c>
      <c r="K26" s="147">
        <v>200000</v>
      </c>
      <c r="L26" s="103">
        <v>17869520</v>
      </c>
      <c r="M26" s="151">
        <v>0</v>
      </c>
      <c r="N26" s="146">
        <v>0</v>
      </c>
      <c r="O26" s="146">
        <v>0</v>
      </c>
      <c r="P26" s="146">
        <v>0</v>
      </c>
      <c r="Q26" s="146">
        <v>17869520</v>
      </c>
      <c r="R26" s="114" t="s">
        <v>70</v>
      </c>
      <c r="S26" s="114" t="s">
        <v>151</v>
      </c>
      <c r="T26" s="159" t="s">
        <v>59</v>
      </c>
      <c r="U26" s="159" t="s">
        <v>141</v>
      </c>
      <c r="V26" s="66"/>
    </row>
    <row r="27" spans="1:22" ht="13.8">
      <c r="A27" s="87">
        <v>45962</v>
      </c>
      <c r="B27" s="169" t="s">
        <v>94</v>
      </c>
      <c r="C27" s="167">
        <v>45991</v>
      </c>
      <c r="D27" s="171" t="s">
        <v>69</v>
      </c>
      <c r="E27" s="168" t="s">
        <v>70</v>
      </c>
      <c r="F27" s="166" t="s">
        <v>71</v>
      </c>
      <c r="G27" s="98"/>
      <c r="H27" s="170">
        <v>998313</v>
      </c>
      <c r="I27" s="133" t="s">
        <v>72</v>
      </c>
      <c r="J27" s="154">
        <v>89.3476</v>
      </c>
      <c r="K27" s="147">
        <v>150000</v>
      </c>
      <c r="L27" s="103">
        <v>13402140</v>
      </c>
      <c r="M27" s="151">
        <v>0</v>
      </c>
      <c r="N27" s="146">
        <v>0</v>
      </c>
      <c r="O27" s="146">
        <v>0</v>
      </c>
      <c r="P27" s="146">
        <v>0</v>
      </c>
      <c r="Q27" s="146">
        <v>13402140</v>
      </c>
      <c r="R27" s="114" t="s">
        <v>70</v>
      </c>
      <c r="S27" s="114" t="s">
        <v>151</v>
      </c>
      <c r="T27" s="159" t="s">
        <v>59</v>
      </c>
      <c r="U27" s="159" t="s">
        <v>141</v>
      </c>
      <c r="V27" s="66"/>
    </row>
    <row r="28" spans="1:22" ht="13.8">
      <c r="A28" s="87">
        <v>45962</v>
      </c>
      <c r="B28" s="169" t="s">
        <v>95</v>
      </c>
      <c r="C28" s="167">
        <v>45991</v>
      </c>
      <c r="D28" s="171" t="s">
        <v>69</v>
      </c>
      <c r="E28" s="168" t="s">
        <v>70</v>
      </c>
      <c r="F28" s="166" t="s">
        <v>71</v>
      </c>
      <c r="G28" s="98"/>
      <c r="H28" s="170">
        <v>998313</v>
      </c>
      <c r="I28" s="133" t="s">
        <v>72</v>
      </c>
      <c r="J28" s="154">
        <v>89.3476</v>
      </c>
      <c r="K28" s="163">
        <v>150000</v>
      </c>
      <c r="L28" s="103">
        <v>13402140</v>
      </c>
      <c r="M28" s="151">
        <v>0</v>
      </c>
      <c r="N28" s="146">
        <v>0</v>
      </c>
      <c r="O28" s="146">
        <v>0</v>
      </c>
      <c r="P28" s="146">
        <v>0</v>
      </c>
      <c r="Q28" s="146">
        <v>13402140</v>
      </c>
      <c r="R28" s="114" t="s">
        <v>70</v>
      </c>
      <c r="S28" s="114" t="s">
        <v>151</v>
      </c>
      <c r="T28" s="159" t="s">
        <v>59</v>
      </c>
      <c r="U28" s="159" t="s">
        <v>141</v>
      </c>
      <c r="V28" s="66"/>
    </row>
    <row r="29" spans="1:22" ht="13.8" hidden="1">
      <c r="A29" s="87">
        <v>45962</v>
      </c>
      <c r="B29" s="169" t="s">
        <v>96</v>
      </c>
      <c r="C29" s="167">
        <v>45991</v>
      </c>
      <c r="D29" s="171" t="s">
        <v>77</v>
      </c>
      <c r="E29" s="168" t="s">
        <v>78</v>
      </c>
      <c r="F29" s="166" t="s">
        <v>79</v>
      </c>
      <c r="G29" s="98"/>
      <c r="H29" s="170">
        <v>998313</v>
      </c>
      <c r="I29" s="125"/>
      <c r="J29" s="125"/>
      <c r="K29" s="106"/>
      <c r="L29" s="103">
        <v>5700000</v>
      </c>
      <c r="M29" s="151">
        <v>0</v>
      </c>
      <c r="N29" s="146">
        <v>0</v>
      </c>
      <c r="O29" s="146">
        <v>0</v>
      </c>
      <c r="P29" s="146">
        <v>0</v>
      </c>
      <c r="Q29" s="146">
        <v>5700000</v>
      </c>
      <c r="R29" s="114" t="s">
        <v>80</v>
      </c>
      <c r="S29" s="65" t="s">
        <v>81</v>
      </c>
      <c r="T29" s="159" t="s">
        <v>82</v>
      </c>
      <c r="U29" s="159" t="s">
        <v>60</v>
      </c>
      <c r="V29" s="66"/>
    </row>
    <row r="30" spans="1:22" ht="13.8" hidden="1">
      <c r="A30" s="87">
        <v>45992</v>
      </c>
      <c r="B30" s="169" t="s">
        <v>162</v>
      </c>
      <c r="C30" s="139">
        <v>45994</v>
      </c>
      <c r="D30" s="171" t="s">
        <v>55</v>
      </c>
      <c r="E30" s="168" t="s">
        <v>56</v>
      </c>
      <c r="F30" s="153" t="s">
        <v>57</v>
      </c>
      <c r="G30" s="98" t="s">
        <v>158</v>
      </c>
      <c r="H30" s="125">
        <v>998313</v>
      </c>
      <c r="I30" s="125"/>
      <c r="J30" s="125"/>
      <c r="K30" s="106"/>
      <c r="L30" s="146">
        <v>333500</v>
      </c>
      <c r="M30" s="151">
        <v>0.18</v>
      </c>
      <c r="N30" s="146">
        <v>0</v>
      </c>
      <c r="O30" s="146">
        <v>30015</v>
      </c>
      <c r="P30" s="146">
        <v>30015</v>
      </c>
      <c r="Q30" s="146">
        <v>393530</v>
      </c>
      <c r="R30" s="114" t="s">
        <v>58</v>
      </c>
      <c r="S30" s="65" t="s">
        <v>145</v>
      </c>
      <c r="T30" s="159" t="s">
        <v>59</v>
      </c>
      <c r="U30" s="159" t="s">
        <v>60</v>
      </c>
      <c r="V30" s="66"/>
    </row>
    <row r="31" spans="1:22" ht="13.8" hidden="1">
      <c r="A31" s="87">
        <v>45992</v>
      </c>
      <c r="B31" s="101" t="s">
        <v>97</v>
      </c>
      <c r="C31" s="139">
        <v>46013</v>
      </c>
      <c r="D31" s="171" t="s">
        <v>98</v>
      </c>
      <c r="E31" s="168" t="s">
        <v>56</v>
      </c>
      <c r="F31" s="153" t="s">
        <v>57</v>
      </c>
      <c r="G31" s="98" t="s">
        <v>163</v>
      </c>
      <c r="H31" s="125">
        <v>997731</v>
      </c>
      <c r="I31" s="133"/>
      <c r="J31" s="125"/>
      <c r="K31" s="106"/>
      <c r="L31" s="146">
        <v>195000</v>
      </c>
      <c r="M31" s="151">
        <v>0.18</v>
      </c>
      <c r="N31" s="146">
        <v>0</v>
      </c>
      <c r="O31" s="146">
        <v>17550</v>
      </c>
      <c r="P31" s="146">
        <v>17550</v>
      </c>
      <c r="Q31" s="146">
        <v>230100</v>
      </c>
      <c r="R31" s="114" t="s">
        <v>58</v>
      </c>
      <c r="S31" s="65" t="s">
        <v>145</v>
      </c>
      <c r="T31" s="159" t="s">
        <v>59</v>
      </c>
      <c r="U31" s="159" t="s">
        <v>60</v>
      </c>
      <c r="V31" s="66"/>
    </row>
    <row r="32" spans="1:22" ht="13.8" hidden="1">
      <c r="A32" s="87">
        <v>45992</v>
      </c>
      <c r="B32" s="101" t="s">
        <v>99</v>
      </c>
      <c r="C32" s="139">
        <v>46020</v>
      </c>
      <c r="D32" s="171" t="s">
        <v>55</v>
      </c>
      <c r="E32" s="168" t="s">
        <v>56</v>
      </c>
      <c r="F32" s="153" t="s">
        <v>57</v>
      </c>
      <c r="G32" s="98" t="s">
        <v>158</v>
      </c>
      <c r="H32" s="125">
        <v>998313</v>
      </c>
      <c r="I32" s="133"/>
      <c r="J32" s="125"/>
      <c r="K32" s="106"/>
      <c r="L32" s="146">
        <v>816640</v>
      </c>
      <c r="M32" s="151">
        <v>0.18</v>
      </c>
      <c r="N32" s="146">
        <v>0</v>
      </c>
      <c r="O32" s="146">
        <v>73497.599999999991</v>
      </c>
      <c r="P32" s="146">
        <v>73497.599999999991</v>
      </c>
      <c r="Q32" s="146">
        <v>963635.19999999995</v>
      </c>
      <c r="R32" s="114" t="s">
        <v>58</v>
      </c>
      <c r="S32" s="65" t="s">
        <v>145</v>
      </c>
      <c r="T32" s="159" t="s">
        <v>59</v>
      </c>
      <c r="U32" s="159" t="s">
        <v>60</v>
      </c>
      <c r="V32" s="66"/>
    </row>
    <row r="33" spans="1:22" ht="13.8" hidden="1">
      <c r="A33" s="87">
        <v>45992</v>
      </c>
      <c r="B33" s="101" t="s">
        <v>100</v>
      </c>
      <c r="C33" s="139">
        <v>46022</v>
      </c>
      <c r="D33" s="171" t="s">
        <v>62</v>
      </c>
      <c r="E33" s="168" t="s">
        <v>56</v>
      </c>
      <c r="F33" s="153" t="s">
        <v>57</v>
      </c>
      <c r="G33" s="98" t="s">
        <v>159</v>
      </c>
      <c r="H33" s="125">
        <v>998599</v>
      </c>
      <c r="I33" s="133"/>
      <c r="J33" s="125"/>
      <c r="K33" s="106"/>
      <c r="L33" s="146">
        <v>394433</v>
      </c>
      <c r="M33" s="151">
        <v>0.18</v>
      </c>
      <c r="N33" s="146">
        <v>0</v>
      </c>
      <c r="O33" s="146">
        <v>35498.97</v>
      </c>
      <c r="P33" s="146">
        <v>35498.97</v>
      </c>
      <c r="Q33" s="146">
        <v>465430.93999999994</v>
      </c>
      <c r="R33" s="114" t="s">
        <v>58</v>
      </c>
      <c r="S33" s="65" t="s">
        <v>145</v>
      </c>
      <c r="T33" s="159" t="s">
        <v>59</v>
      </c>
      <c r="U33" s="159" t="s">
        <v>60</v>
      </c>
      <c r="V33" s="66"/>
    </row>
    <row r="34" spans="1:22" ht="13.8" hidden="1">
      <c r="A34" s="87">
        <v>45992</v>
      </c>
      <c r="B34" s="110" t="s">
        <v>101</v>
      </c>
      <c r="C34" s="86">
        <v>46022</v>
      </c>
      <c r="D34" s="171" t="s">
        <v>62</v>
      </c>
      <c r="E34" s="168" t="s">
        <v>56</v>
      </c>
      <c r="F34" s="128" t="s">
        <v>57</v>
      </c>
      <c r="G34" s="98" t="s">
        <v>159</v>
      </c>
      <c r="H34" s="105">
        <v>998599</v>
      </c>
      <c r="I34" s="105"/>
      <c r="J34" s="105"/>
      <c r="K34" s="120"/>
      <c r="L34" s="131">
        <v>1197727</v>
      </c>
      <c r="M34" s="151">
        <v>0.18</v>
      </c>
      <c r="N34" s="131">
        <v>0</v>
      </c>
      <c r="O34" s="131">
        <v>107795.43</v>
      </c>
      <c r="P34" s="131">
        <v>107795.43</v>
      </c>
      <c r="Q34" s="146">
        <v>1413317.8599999999</v>
      </c>
      <c r="R34" s="114" t="s">
        <v>58</v>
      </c>
      <c r="S34" s="65" t="s">
        <v>145</v>
      </c>
      <c r="T34" s="159" t="s">
        <v>59</v>
      </c>
      <c r="U34" s="159" t="s">
        <v>60</v>
      </c>
      <c r="V34" s="67"/>
    </row>
    <row r="35" spans="1:22" ht="13.8" hidden="1">
      <c r="A35" s="87">
        <v>45992</v>
      </c>
      <c r="B35" s="110" t="s">
        <v>102</v>
      </c>
      <c r="C35" s="86">
        <v>46022</v>
      </c>
      <c r="D35" s="171" t="s">
        <v>65</v>
      </c>
      <c r="E35" s="168" t="s">
        <v>56</v>
      </c>
      <c r="F35" s="128" t="s">
        <v>57</v>
      </c>
      <c r="G35" s="98" t="s">
        <v>160</v>
      </c>
      <c r="H35" s="105">
        <v>998519</v>
      </c>
      <c r="I35" s="105"/>
      <c r="J35" s="105"/>
      <c r="K35" s="120"/>
      <c r="L35" s="131">
        <v>3775</v>
      </c>
      <c r="M35" s="151">
        <v>0.18</v>
      </c>
      <c r="N35" s="131">
        <v>0</v>
      </c>
      <c r="O35" s="131">
        <v>339.75</v>
      </c>
      <c r="P35" s="131">
        <v>339.75</v>
      </c>
      <c r="Q35" s="146">
        <v>4454.5</v>
      </c>
      <c r="R35" s="114" t="s">
        <v>58</v>
      </c>
      <c r="S35" s="65" t="s">
        <v>145</v>
      </c>
      <c r="T35" s="159" t="s">
        <v>59</v>
      </c>
      <c r="U35" s="159" t="s">
        <v>60</v>
      </c>
      <c r="V35" s="67"/>
    </row>
    <row r="36" spans="1:22" ht="13.8" hidden="1">
      <c r="A36" s="87">
        <v>45992</v>
      </c>
      <c r="B36" s="92" t="s">
        <v>103</v>
      </c>
      <c r="C36" s="86">
        <v>46022</v>
      </c>
      <c r="D36" s="171" t="s">
        <v>62</v>
      </c>
      <c r="E36" s="168" t="s">
        <v>56</v>
      </c>
      <c r="F36" s="118" t="s">
        <v>57</v>
      </c>
      <c r="G36" s="98" t="s">
        <v>159</v>
      </c>
      <c r="H36" s="118">
        <v>998599</v>
      </c>
      <c r="I36" s="133"/>
      <c r="J36" s="133"/>
      <c r="K36" s="134"/>
      <c r="L36" s="134">
        <v>753661</v>
      </c>
      <c r="M36" s="151">
        <v>0.18</v>
      </c>
      <c r="N36" s="133">
        <v>0</v>
      </c>
      <c r="O36" s="133">
        <v>67829.489999999991</v>
      </c>
      <c r="P36" s="133">
        <v>67829.489999999991</v>
      </c>
      <c r="Q36" s="134">
        <v>889319.98</v>
      </c>
      <c r="R36" s="114" t="s">
        <v>58</v>
      </c>
      <c r="S36" s="65" t="s">
        <v>145</v>
      </c>
      <c r="T36" s="159" t="s">
        <v>59</v>
      </c>
      <c r="U36" s="159" t="s">
        <v>60</v>
      </c>
      <c r="V36" s="68"/>
    </row>
    <row r="37" spans="1:22" ht="13.8">
      <c r="A37" s="87">
        <v>45992</v>
      </c>
      <c r="B37" s="92" t="s">
        <v>104</v>
      </c>
      <c r="C37" s="86">
        <v>46022</v>
      </c>
      <c r="D37" s="171" t="s">
        <v>69</v>
      </c>
      <c r="E37" s="168" t="s">
        <v>70</v>
      </c>
      <c r="F37" s="118" t="s">
        <v>71</v>
      </c>
      <c r="G37" s="98"/>
      <c r="H37" s="118">
        <v>998313</v>
      </c>
      <c r="I37" s="133" t="s">
        <v>72</v>
      </c>
      <c r="J37" s="154">
        <v>89.83</v>
      </c>
      <c r="K37" s="163">
        <v>120000</v>
      </c>
      <c r="L37" s="134">
        <v>10779600</v>
      </c>
      <c r="M37" s="151">
        <v>0</v>
      </c>
      <c r="N37" s="133">
        <v>0</v>
      </c>
      <c r="O37" s="133">
        <v>0</v>
      </c>
      <c r="P37" s="133">
        <v>0</v>
      </c>
      <c r="Q37" s="134">
        <v>10779600</v>
      </c>
      <c r="R37" s="114" t="s">
        <v>70</v>
      </c>
      <c r="S37" s="114" t="s">
        <v>151</v>
      </c>
      <c r="T37" s="159" t="s">
        <v>59</v>
      </c>
      <c r="U37" s="159" t="s">
        <v>141</v>
      </c>
      <c r="V37" s="68"/>
    </row>
    <row r="38" spans="1:22" ht="13.8">
      <c r="A38" s="87">
        <v>45992</v>
      </c>
      <c r="B38" s="92" t="s">
        <v>105</v>
      </c>
      <c r="C38" s="86">
        <v>46022</v>
      </c>
      <c r="D38" s="171" t="s">
        <v>69</v>
      </c>
      <c r="E38" s="168" t="s">
        <v>70</v>
      </c>
      <c r="F38" s="118" t="s">
        <v>71</v>
      </c>
      <c r="G38" s="98"/>
      <c r="H38" s="118">
        <v>998313</v>
      </c>
      <c r="I38" s="133" t="s">
        <v>72</v>
      </c>
      <c r="J38" s="154">
        <v>89.835400000000007</v>
      </c>
      <c r="K38" s="163">
        <v>120000</v>
      </c>
      <c r="L38" s="134">
        <v>10780248</v>
      </c>
      <c r="M38" s="151">
        <v>0</v>
      </c>
      <c r="N38" s="133">
        <v>0</v>
      </c>
      <c r="O38" s="133">
        <v>0</v>
      </c>
      <c r="P38" s="133">
        <v>0</v>
      </c>
      <c r="Q38" s="134">
        <v>10780248</v>
      </c>
      <c r="R38" s="114" t="s">
        <v>70</v>
      </c>
      <c r="S38" s="114" t="s">
        <v>151</v>
      </c>
      <c r="T38" s="159" t="s">
        <v>59</v>
      </c>
      <c r="U38" s="159" t="s">
        <v>141</v>
      </c>
      <c r="V38" s="68"/>
    </row>
    <row r="39" spans="1:22" ht="13.8">
      <c r="A39" s="87">
        <v>45992</v>
      </c>
      <c r="B39" s="92" t="s">
        <v>106</v>
      </c>
      <c r="C39" s="86">
        <v>46022</v>
      </c>
      <c r="D39" s="171" t="s">
        <v>69</v>
      </c>
      <c r="E39" s="168" t="s">
        <v>70</v>
      </c>
      <c r="F39" s="118" t="s">
        <v>71</v>
      </c>
      <c r="G39" s="98"/>
      <c r="H39" s="118">
        <v>998313</v>
      </c>
      <c r="I39" s="133" t="s">
        <v>72</v>
      </c>
      <c r="J39" s="154">
        <v>89.835400000000007</v>
      </c>
      <c r="K39" s="163">
        <v>130000</v>
      </c>
      <c r="L39" s="134">
        <v>11678602</v>
      </c>
      <c r="M39" s="151">
        <v>0</v>
      </c>
      <c r="N39" s="133">
        <v>0</v>
      </c>
      <c r="O39" s="133">
        <v>0</v>
      </c>
      <c r="P39" s="133">
        <v>0</v>
      </c>
      <c r="Q39" s="134">
        <v>11678602</v>
      </c>
      <c r="R39" s="114" t="s">
        <v>70</v>
      </c>
      <c r="S39" s="114" t="s">
        <v>151</v>
      </c>
      <c r="T39" s="159" t="s">
        <v>59</v>
      </c>
      <c r="U39" s="159" t="s">
        <v>141</v>
      </c>
      <c r="V39" s="68"/>
    </row>
    <row r="40" spans="1:22" ht="13.8">
      <c r="A40" s="87">
        <v>45992</v>
      </c>
      <c r="B40" s="92" t="s">
        <v>107</v>
      </c>
      <c r="C40" s="86">
        <v>46022</v>
      </c>
      <c r="D40" s="171" t="s">
        <v>69</v>
      </c>
      <c r="E40" s="168" t="s">
        <v>70</v>
      </c>
      <c r="F40" s="118" t="s">
        <v>71</v>
      </c>
      <c r="G40" s="98"/>
      <c r="H40" s="118">
        <v>998313</v>
      </c>
      <c r="I40" s="133" t="s">
        <v>72</v>
      </c>
      <c r="J40" s="154">
        <v>89.835400000000007</v>
      </c>
      <c r="K40" s="163">
        <v>130000</v>
      </c>
      <c r="L40" s="134">
        <v>11678602</v>
      </c>
      <c r="M40" s="151">
        <v>0</v>
      </c>
      <c r="N40" s="133">
        <v>0</v>
      </c>
      <c r="O40" s="133">
        <v>0</v>
      </c>
      <c r="P40" s="133">
        <v>0</v>
      </c>
      <c r="Q40" s="134">
        <v>11678602</v>
      </c>
      <c r="R40" s="114" t="s">
        <v>70</v>
      </c>
      <c r="S40" s="114" t="s">
        <v>151</v>
      </c>
      <c r="T40" s="159" t="s">
        <v>59</v>
      </c>
      <c r="U40" s="159" t="s">
        <v>141</v>
      </c>
      <c r="V40" s="68"/>
    </row>
    <row r="41" spans="1:22" ht="13.8" hidden="1">
      <c r="A41" s="87">
        <v>45992</v>
      </c>
      <c r="B41" s="92" t="s">
        <v>108</v>
      </c>
      <c r="C41" s="86">
        <v>46022</v>
      </c>
      <c r="D41" s="171" t="s">
        <v>77</v>
      </c>
      <c r="E41" s="168" t="s">
        <v>78</v>
      </c>
      <c r="F41" s="118" t="s">
        <v>79</v>
      </c>
      <c r="G41" s="98"/>
      <c r="H41" s="118">
        <v>998313</v>
      </c>
      <c r="I41" s="133"/>
      <c r="J41" s="133"/>
      <c r="K41" s="134"/>
      <c r="L41" s="134">
        <v>5800000</v>
      </c>
      <c r="M41" s="151">
        <v>0</v>
      </c>
      <c r="N41" s="133">
        <v>0</v>
      </c>
      <c r="O41" s="133">
        <v>0</v>
      </c>
      <c r="P41" s="133">
        <v>0</v>
      </c>
      <c r="Q41" s="134">
        <v>5800000</v>
      </c>
      <c r="R41" s="114" t="s">
        <v>80</v>
      </c>
      <c r="S41" s="65" t="s">
        <v>81</v>
      </c>
      <c r="T41" s="159" t="s">
        <v>82</v>
      </c>
      <c r="U41" s="159" t="s">
        <v>60</v>
      </c>
      <c r="V41" s="68"/>
    </row>
    <row r="42" spans="1:22" ht="13.8" hidden="1">
      <c r="A42" s="87">
        <v>45992</v>
      </c>
      <c r="B42" s="92" t="s">
        <v>109</v>
      </c>
      <c r="C42" s="86">
        <v>46022</v>
      </c>
      <c r="D42" s="171" t="s">
        <v>77</v>
      </c>
      <c r="E42" s="168" t="s">
        <v>78</v>
      </c>
      <c r="F42" s="118" t="s">
        <v>79</v>
      </c>
      <c r="G42" s="98"/>
      <c r="H42" s="118">
        <v>998313</v>
      </c>
      <c r="I42" s="133"/>
      <c r="J42" s="133"/>
      <c r="K42" s="134"/>
      <c r="L42" s="134">
        <v>4640000</v>
      </c>
      <c r="M42" s="151">
        <v>0</v>
      </c>
      <c r="N42" s="133">
        <v>0</v>
      </c>
      <c r="O42" s="133">
        <v>0</v>
      </c>
      <c r="P42" s="133">
        <v>0</v>
      </c>
      <c r="Q42" s="134">
        <v>4640000</v>
      </c>
      <c r="R42" s="114" t="s">
        <v>80</v>
      </c>
      <c r="S42" s="65" t="s">
        <v>81</v>
      </c>
      <c r="T42" s="159" t="s">
        <v>82</v>
      </c>
      <c r="U42" s="159" t="s">
        <v>60</v>
      </c>
      <c r="V42" s="68"/>
    </row>
    <row r="43" spans="1:22" ht="14.4" hidden="1">
      <c r="A43" s="87">
        <v>45992</v>
      </c>
      <c r="B43" s="92">
        <v>2</v>
      </c>
      <c r="C43" s="86" t="s">
        <v>137</v>
      </c>
      <c r="D43" s="171" t="s">
        <v>138</v>
      </c>
      <c r="E43" s="168" t="s">
        <v>139</v>
      </c>
      <c r="F43" s="118" t="s">
        <v>57</v>
      </c>
      <c r="G43" s="98" t="s">
        <v>158</v>
      </c>
      <c r="H43" s="118">
        <v>998313</v>
      </c>
      <c r="I43" s="133"/>
      <c r="J43" s="133"/>
      <c r="K43" s="134"/>
      <c r="L43" s="134">
        <v>-816640</v>
      </c>
      <c r="M43" s="151">
        <v>0.18</v>
      </c>
      <c r="N43" s="133">
        <v>0</v>
      </c>
      <c r="O43" s="133">
        <v>-73497.600000000006</v>
      </c>
      <c r="P43" s="133">
        <v>-73497.600000000006</v>
      </c>
      <c r="Q43" s="134">
        <v>-963635</v>
      </c>
      <c r="R43" s="114" t="s">
        <v>140</v>
      </c>
      <c r="S43" s="114" t="s">
        <v>152</v>
      </c>
      <c r="T43" s="159" t="s">
        <v>59</v>
      </c>
      <c r="U43" s="159" t="s">
        <v>60</v>
      </c>
      <c r="V43" s="68"/>
    </row>
  </sheetData>
  <autoFilter ref="A5:V43" xr:uid="{FABEAB73-7A6A-4268-B747-30C333223F17}">
    <filterColumn colId="17">
      <filters>
        <filter val="Export - Without payment of tax"/>
      </filters>
    </filterColumn>
  </autoFilter>
  <conditionalFormatting sqref="B6:B17">
    <cfRule type="duplicateValues" dxfId="78" priority="2"/>
  </conditionalFormatting>
  <conditionalFormatting sqref="B18:B30">
    <cfRule type="duplicateValues" dxfId="77"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4654F-9EF3-4D28-8C5A-614040244467}">
  <sheetPr>
    <tabColor rgb="FF00B050"/>
  </sheetPr>
  <dimension ref="A1:F32"/>
  <sheetViews>
    <sheetView topLeftCell="A6" workbookViewId="0">
      <selection activeCell="B7" sqref="B7"/>
    </sheetView>
  </sheetViews>
  <sheetFormatPr defaultRowHeight="14.4"/>
  <cols>
    <col min="1" max="1" width="60.5546875" bestFit="1" customWidth="1"/>
    <col min="2" max="2" width="21.33203125" bestFit="1" customWidth="1"/>
    <col min="3" max="3" width="12" bestFit="1" customWidth="1"/>
    <col min="4" max="4" width="12.44140625" bestFit="1" customWidth="1"/>
    <col min="5" max="5" width="12.33203125" bestFit="1" customWidth="1"/>
    <col min="6" max="6" width="13.109375" customWidth="1"/>
    <col min="7" max="7" width="29" customWidth="1"/>
    <col min="8" max="8" width="51.77734375" bestFit="1" customWidth="1"/>
    <col min="9" max="9" width="16.5546875" customWidth="1"/>
    <col min="11" max="11" width="19.88671875" customWidth="1"/>
    <col min="12" max="12" width="18.33203125" customWidth="1"/>
  </cols>
  <sheetData>
    <row r="1" spans="1:5" ht="15.6">
      <c r="A1" s="102" t="s">
        <v>142</v>
      </c>
    </row>
    <row r="2" spans="1:5" ht="15.6">
      <c r="A2" s="102" t="s">
        <v>143</v>
      </c>
    </row>
    <row r="3" spans="1:5" ht="15.6">
      <c r="A3" s="102" t="s">
        <v>154</v>
      </c>
    </row>
    <row r="4" spans="1:5">
      <c r="A4" s="434" t="s">
        <v>144</v>
      </c>
      <c r="B4" s="434"/>
      <c r="C4" s="434"/>
      <c r="D4" s="434"/>
      <c r="E4" s="434"/>
    </row>
    <row r="5" spans="1:5">
      <c r="A5" s="99" t="s">
        <v>132</v>
      </c>
      <c r="B5" s="145" t="s">
        <v>133</v>
      </c>
      <c r="C5" s="145" t="s">
        <v>134</v>
      </c>
      <c r="D5" s="145" t="s">
        <v>135</v>
      </c>
      <c r="E5" s="145" t="s">
        <v>136</v>
      </c>
    </row>
    <row r="6" spans="1:5">
      <c r="A6" s="173" t="s">
        <v>145</v>
      </c>
      <c r="B6" s="132">
        <v>9679197</v>
      </c>
      <c r="C6" s="132">
        <v>45000</v>
      </c>
      <c r="D6" s="132">
        <v>848627.73</v>
      </c>
      <c r="E6" s="132">
        <v>848627.73</v>
      </c>
    </row>
    <row r="7" spans="1:5">
      <c r="A7" s="173" t="s">
        <v>81</v>
      </c>
      <c r="B7" s="132">
        <v>26000000</v>
      </c>
      <c r="C7" s="132">
        <v>0</v>
      </c>
      <c r="D7" s="132">
        <v>0</v>
      </c>
      <c r="E7" s="132">
        <v>0</v>
      </c>
    </row>
    <row r="8" spans="1:5">
      <c r="A8" s="173" t="s">
        <v>151</v>
      </c>
      <c r="B8" s="132">
        <v>148053420</v>
      </c>
      <c r="C8" s="132">
        <v>0</v>
      </c>
      <c r="D8" s="132">
        <v>0</v>
      </c>
      <c r="E8" s="132">
        <v>0</v>
      </c>
    </row>
    <row r="9" spans="1:5">
      <c r="A9" s="173" t="s">
        <v>152</v>
      </c>
      <c r="B9" s="132">
        <v>-816640</v>
      </c>
      <c r="C9" s="132">
        <v>0</v>
      </c>
      <c r="D9" s="132">
        <v>-73497.600000000006</v>
      </c>
      <c r="E9" s="132">
        <v>-73497.600000000006</v>
      </c>
    </row>
    <row r="10" spans="1:5">
      <c r="A10" s="173" t="s">
        <v>117</v>
      </c>
      <c r="B10" s="132">
        <v>182915977</v>
      </c>
      <c r="C10" s="132">
        <v>45000</v>
      </c>
      <c r="D10" s="132">
        <v>775130.13</v>
      </c>
      <c r="E10" s="132">
        <v>775130.13</v>
      </c>
    </row>
    <row r="12" spans="1:5">
      <c r="A12" s="434" t="s">
        <v>146</v>
      </c>
      <c r="B12" s="434"/>
      <c r="C12" s="434"/>
      <c r="D12" s="434"/>
      <c r="E12" s="434"/>
    </row>
    <row r="13" spans="1:5">
      <c r="A13" s="160" t="s">
        <v>111</v>
      </c>
      <c r="B13" s="90" t="s">
        <v>133</v>
      </c>
      <c r="C13" s="90" t="s">
        <v>134</v>
      </c>
      <c r="D13" s="90" t="s">
        <v>135</v>
      </c>
      <c r="E13" s="90" t="s">
        <v>136</v>
      </c>
    </row>
    <row r="14" spans="1:5">
      <c r="A14" s="127" t="s">
        <v>147</v>
      </c>
      <c r="B14" s="127">
        <f>'Monthly Return Summary'!R5</f>
        <v>9679197</v>
      </c>
      <c r="C14" s="127">
        <f>'Monthly Return Summary'!S5</f>
        <v>45000</v>
      </c>
      <c r="D14" s="127">
        <f>'Monthly Return Summary'!T5</f>
        <v>848627.73</v>
      </c>
      <c r="E14" s="127">
        <f>'Monthly Return Summary'!U5</f>
        <v>848627.73</v>
      </c>
    </row>
    <row r="15" spans="1:5">
      <c r="A15" s="127" t="s">
        <v>113</v>
      </c>
      <c r="B15" s="127">
        <f>'Monthly Return Summary'!R6</f>
        <v>26000000</v>
      </c>
      <c r="C15" s="127">
        <f>'Monthly Return Summary'!S6</f>
        <v>0</v>
      </c>
      <c r="D15" s="127">
        <f>'Monthly Return Summary'!T6</f>
        <v>0</v>
      </c>
      <c r="E15" s="127">
        <f>'Monthly Return Summary'!U6</f>
        <v>0</v>
      </c>
    </row>
    <row r="16" spans="1:5">
      <c r="A16" s="138" t="s">
        <v>114</v>
      </c>
      <c r="B16" s="127">
        <f>'Monthly Return Summary'!R7</f>
        <v>148053420</v>
      </c>
      <c r="C16" s="127">
        <f>'Monthly Return Summary'!S7</f>
        <v>0</v>
      </c>
      <c r="D16" s="127">
        <f>'Monthly Return Summary'!T7</f>
        <v>0</v>
      </c>
      <c r="E16" s="127">
        <f>'Monthly Return Summary'!U7</f>
        <v>0</v>
      </c>
    </row>
    <row r="17" spans="1:6">
      <c r="A17" s="138" t="s">
        <v>153</v>
      </c>
      <c r="B17" s="127">
        <f>'Monthly Return Summary'!R8</f>
        <v>-816640</v>
      </c>
      <c r="C17" s="127">
        <f>'Monthly Return Summary'!S8</f>
        <v>0</v>
      </c>
      <c r="D17" s="127">
        <f>'Monthly Return Summary'!T8</f>
        <v>-73497.600000000006</v>
      </c>
      <c r="E17" s="127">
        <f>'Monthly Return Summary'!U8</f>
        <v>-73497.600000000006</v>
      </c>
      <c r="F17" s="141"/>
    </row>
    <row r="18" spans="1:6">
      <c r="A18" s="127" t="s">
        <v>116</v>
      </c>
      <c r="B18" s="127">
        <f>'Monthly Return Summary'!R9</f>
        <v>0</v>
      </c>
      <c r="C18" s="127">
        <f>'Monthly Return Summary'!S9</f>
        <v>0</v>
      </c>
      <c r="D18" s="127">
        <f>'Monthly Return Summary'!T9</f>
        <v>0</v>
      </c>
      <c r="E18" s="127">
        <f>'Monthly Return Summary'!U9</f>
        <v>0</v>
      </c>
      <c r="F18" s="141"/>
    </row>
    <row r="19" spans="1:6">
      <c r="A19" s="121" t="s">
        <v>148</v>
      </c>
      <c r="B19" s="164">
        <f>SUM(B14:B17)</f>
        <v>182915977</v>
      </c>
      <c r="C19" s="164">
        <f>SUM(C14:C17)</f>
        <v>45000</v>
      </c>
      <c r="D19" s="164">
        <f>SUM(D14:D17)</f>
        <v>775130.13</v>
      </c>
      <c r="E19" s="164">
        <f>SUM(E14:E17)</f>
        <v>775130.13</v>
      </c>
    </row>
    <row r="21" spans="1:6">
      <c r="A21" s="434" t="s">
        <v>149</v>
      </c>
      <c r="B21" s="434"/>
      <c r="C21" s="434"/>
      <c r="D21" s="434"/>
      <c r="E21" s="434"/>
    </row>
    <row r="22" spans="1:6">
      <c r="A22" s="158" t="s">
        <v>111</v>
      </c>
      <c r="B22" s="100" t="s">
        <v>133</v>
      </c>
      <c r="C22" s="100" t="s">
        <v>134</v>
      </c>
      <c r="D22" s="100" t="s">
        <v>135</v>
      </c>
      <c r="E22" s="100" t="s">
        <v>136</v>
      </c>
    </row>
    <row r="23" spans="1:6">
      <c r="A23" s="148" t="s">
        <v>118</v>
      </c>
      <c r="B23" s="123">
        <f>'Monthly Return Summary'!R14</f>
        <v>8862557</v>
      </c>
      <c r="C23" s="123">
        <f>'Monthly Return Summary'!S14</f>
        <v>45000</v>
      </c>
      <c r="D23" s="123">
        <f>'Monthly Return Summary'!T14</f>
        <v>775130.49</v>
      </c>
      <c r="E23" s="123">
        <f>'Monthly Return Summary'!U14</f>
        <v>775130.49</v>
      </c>
    </row>
    <row r="24" spans="1:6">
      <c r="A24" s="148" t="s">
        <v>119</v>
      </c>
      <c r="B24" s="123">
        <f>'Monthly Return Summary'!R15</f>
        <v>148053420</v>
      </c>
      <c r="C24" s="123">
        <f>'Monthly Return Summary'!S15</f>
        <v>0</v>
      </c>
      <c r="D24" s="123">
        <f>'Monthly Return Summary'!T15</f>
        <v>0</v>
      </c>
      <c r="E24" s="123">
        <f>'Monthly Return Summary'!U15</f>
        <v>0</v>
      </c>
      <c r="F24" s="7"/>
    </row>
    <row r="25" spans="1:6">
      <c r="A25" s="148" t="s">
        <v>120</v>
      </c>
      <c r="B25" s="123">
        <f>'Monthly Return Summary'!R16</f>
        <v>26000000</v>
      </c>
      <c r="C25" s="123">
        <f>'Monthly Return Summary'!S16</f>
        <v>0</v>
      </c>
      <c r="D25" s="123">
        <f>'Monthly Return Summary'!T16</f>
        <v>0</v>
      </c>
      <c r="E25" s="123">
        <f>'Monthly Return Summary'!U16</f>
        <v>0</v>
      </c>
    </row>
    <row r="26" spans="1:6">
      <c r="A26" s="121" t="s">
        <v>117</v>
      </c>
      <c r="B26" s="164">
        <f>SUM(B23:B25)</f>
        <v>182915977</v>
      </c>
      <c r="C26" s="164">
        <f>SUM(C23:C25)</f>
        <v>45000</v>
      </c>
      <c r="D26" s="164">
        <f>SUM(D23:D25)</f>
        <v>775130.49</v>
      </c>
      <c r="E26" s="164">
        <f>SUM(E23:E25)</f>
        <v>775130.49</v>
      </c>
    </row>
    <row r="28" spans="1:6">
      <c r="A28" s="435" t="s">
        <v>150</v>
      </c>
      <c r="B28" s="436"/>
      <c r="C28" s="436"/>
      <c r="D28" s="436"/>
      <c r="E28" s="437"/>
    </row>
    <row r="29" spans="1:6">
      <c r="A29" s="158" t="s">
        <v>111</v>
      </c>
      <c r="B29" s="100" t="s">
        <v>133</v>
      </c>
      <c r="C29" s="100" t="s">
        <v>134</v>
      </c>
      <c r="D29" s="100" t="s">
        <v>135</v>
      </c>
      <c r="E29" s="100" t="s">
        <v>136</v>
      </c>
    </row>
    <row r="30" spans="1:6">
      <c r="A30" s="148" t="s">
        <v>150</v>
      </c>
      <c r="B30" s="123">
        <f>B26-B19</f>
        <v>0</v>
      </c>
      <c r="C30" s="123">
        <f>C26-C19</f>
        <v>0</v>
      </c>
      <c r="D30" s="123">
        <f>D26-D19</f>
        <v>0.35999999998603016</v>
      </c>
      <c r="E30" s="123">
        <f>E26-E19</f>
        <v>0.35999999998603016</v>
      </c>
    </row>
    <row r="31" spans="1:6">
      <c r="A31" s="121" t="s">
        <v>117</v>
      </c>
      <c r="B31" s="164">
        <f>B30</f>
        <v>0</v>
      </c>
      <c r="C31" s="164">
        <f>C30</f>
        <v>0</v>
      </c>
      <c r="D31" s="164">
        <f>D30</f>
        <v>0.35999999998603016</v>
      </c>
      <c r="E31" s="164">
        <f>E30</f>
        <v>0.35999999998603016</v>
      </c>
    </row>
    <row r="32" spans="1:6">
      <c r="A32" s="438"/>
      <c r="B32" s="438"/>
      <c r="C32" s="438"/>
      <c r="D32" s="438"/>
      <c r="E32" s="438"/>
    </row>
  </sheetData>
  <mergeCells count="5">
    <mergeCell ref="A4:E4"/>
    <mergeCell ref="A12:E12"/>
    <mergeCell ref="A21:E21"/>
    <mergeCell ref="A28:E28"/>
    <mergeCell ref="A32:E32"/>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53E8-F4AE-4F28-99CF-DEAC5909CFB0}">
  <sheetPr>
    <tabColor rgb="FF00B050"/>
  </sheetPr>
  <dimension ref="A1:E20"/>
  <sheetViews>
    <sheetView workbookViewId="0">
      <selection activeCell="B16" sqref="B16"/>
    </sheetView>
  </sheetViews>
  <sheetFormatPr defaultRowHeight="14.4"/>
  <cols>
    <col min="1" max="1" width="79" bestFit="1" customWidth="1"/>
    <col min="2" max="2" width="20.33203125" bestFit="1" customWidth="1"/>
    <col min="3" max="3" width="11.6640625" bestFit="1" customWidth="1"/>
    <col min="4" max="4" width="12.33203125" bestFit="1" customWidth="1"/>
    <col min="5" max="5" width="12.109375" bestFit="1" customWidth="1"/>
  </cols>
  <sheetData>
    <row r="1" spans="1:5">
      <c r="A1" s="47" t="s">
        <v>19</v>
      </c>
    </row>
    <row r="2" spans="1:5">
      <c r="A2" s="47" t="s">
        <v>20</v>
      </c>
    </row>
    <row r="3" spans="1:5">
      <c r="A3" s="47" t="s">
        <v>53</v>
      </c>
    </row>
    <row r="5" spans="1:5">
      <c r="A5" s="439" t="s">
        <v>146</v>
      </c>
      <c r="B5" s="439"/>
      <c r="C5" s="439"/>
      <c r="D5" s="439"/>
      <c r="E5" s="439"/>
    </row>
    <row r="6" spans="1:5">
      <c r="A6" s="298" t="s">
        <v>111</v>
      </c>
      <c r="B6" s="298" t="s">
        <v>133</v>
      </c>
      <c r="C6" s="298" t="s">
        <v>134</v>
      </c>
      <c r="D6" s="298" t="s">
        <v>135</v>
      </c>
      <c r="E6" s="298" t="s">
        <v>136</v>
      </c>
    </row>
    <row r="7" spans="1:5">
      <c r="A7" s="299" t="s">
        <v>112</v>
      </c>
      <c r="B7" s="144">
        <f>'Sales Summary'!B6+'Sales Summary'!B9</f>
        <v>8862557</v>
      </c>
      <c r="C7" s="144">
        <f>'Sales Summary'!C6+'Sales Summary'!C9</f>
        <v>45000</v>
      </c>
      <c r="D7" s="144">
        <f>'Sales Summary'!D6+'Sales Summary'!D9</f>
        <v>775130.13</v>
      </c>
      <c r="E7" s="144">
        <f>'Sales Summary'!E6+'Sales Summary'!E9</f>
        <v>775130.13</v>
      </c>
    </row>
    <row r="8" spans="1:5">
      <c r="A8" s="299" t="s">
        <v>113</v>
      </c>
      <c r="B8" s="144">
        <f>'Sales Summary'!B7</f>
        <v>26000000</v>
      </c>
      <c r="C8" s="144">
        <f>'Sales Summary'!C7</f>
        <v>0</v>
      </c>
      <c r="D8" s="144">
        <f>'Sales Summary'!D7</f>
        <v>0</v>
      </c>
      <c r="E8" s="144">
        <f>'Sales Summary'!E7</f>
        <v>0</v>
      </c>
    </row>
    <row r="9" spans="1:5">
      <c r="A9" s="299" t="s">
        <v>6026</v>
      </c>
      <c r="B9" s="144">
        <f>'Sales Summary'!B8</f>
        <v>148053420</v>
      </c>
      <c r="C9" s="144">
        <f>'Sales Summary'!C8</f>
        <v>0</v>
      </c>
      <c r="D9" s="144">
        <f>'Sales Summary'!D8</f>
        <v>0</v>
      </c>
      <c r="E9" s="144">
        <f>'Sales Summary'!E8</f>
        <v>0</v>
      </c>
    </row>
    <row r="10" spans="1:5">
      <c r="A10" s="119" t="s">
        <v>148</v>
      </c>
      <c r="B10" s="130">
        <f>SUM(B7:B9)</f>
        <v>182915977</v>
      </c>
      <c r="C10" s="130">
        <f>SUM(C7:C9)</f>
        <v>45000</v>
      </c>
      <c r="D10" s="130">
        <f>SUM(D7:D9)</f>
        <v>775130.13</v>
      </c>
      <c r="E10" s="130">
        <f>SUM(E7:E9)</f>
        <v>775130.13</v>
      </c>
    </row>
    <row r="11" spans="1:5">
      <c r="A11" s="20"/>
      <c r="B11" s="20"/>
      <c r="C11" s="20"/>
      <c r="D11" s="20"/>
      <c r="E11" s="20"/>
    </row>
    <row r="12" spans="1:5">
      <c r="A12" s="20"/>
      <c r="B12" s="20"/>
      <c r="C12" s="20"/>
      <c r="D12" s="20"/>
      <c r="E12" s="20"/>
    </row>
    <row r="13" spans="1:5">
      <c r="A13" s="20"/>
      <c r="B13" s="20"/>
      <c r="C13" s="20"/>
      <c r="D13" s="20"/>
      <c r="E13" s="20"/>
    </row>
    <row r="14" spans="1:5">
      <c r="A14" s="300" t="s">
        <v>6027</v>
      </c>
      <c r="B14" s="301"/>
      <c r="C14" s="301"/>
      <c r="D14" s="301"/>
      <c r="E14" s="301"/>
    </row>
    <row r="15" spans="1:5">
      <c r="A15" s="107" t="s">
        <v>6028</v>
      </c>
      <c r="B15" s="144">
        <f>B8</f>
        <v>26000000</v>
      </c>
      <c r="C15" s="144">
        <f>C8</f>
        <v>0</v>
      </c>
      <c r="D15" s="144">
        <f>D8</f>
        <v>0</v>
      </c>
      <c r="E15" s="144">
        <f>E8</f>
        <v>0</v>
      </c>
    </row>
    <row r="16" spans="1:5">
      <c r="A16" s="107" t="s">
        <v>165</v>
      </c>
      <c r="B16" s="144">
        <f>'Export sales'!Z2</f>
        <v>148053420</v>
      </c>
      <c r="C16" s="144">
        <f>'Export sales'!AA2</f>
        <v>0</v>
      </c>
      <c r="D16" s="144">
        <f>'Export sales'!AB2</f>
        <v>0</v>
      </c>
      <c r="E16" s="144">
        <f>'Export sales'!AC2</f>
        <v>0</v>
      </c>
    </row>
    <row r="17" spans="1:5">
      <c r="A17" s="301"/>
      <c r="B17" s="301"/>
      <c r="C17" s="301"/>
      <c r="D17" s="301"/>
      <c r="E17" s="301"/>
    </row>
    <row r="18" spans="1:5">
      <c r="A18" s="300" t="s">
        <v>6029</v>
      </c>
      <c r="B18" s="301"/>
      <c r="C18" s="301"/>
      <c r="D18" s="301"/>
      <c r="E18" s="301"/>
    </row>
    <row r="19" spans="1:5">
      <c r="A19" s="107" t="s">
        <v>6030</v>
      </c>
      <c r="B19" s="144">
        <f>'Export Turnover'!B16</f>
        <v>125640150</v>
      </c>
      <c r="C19" s="144">
        <v>0</v>
      </c>
      <c r="D19" s="144">
        <v>0</v>
      </c>
      <c r="E19" s="144">
        <v>0</v>
      </c>
    </row>
    <row r="20" spans="1:5">
      <c r="A20" s="119" t="s">
        <v>6031</v>
      </c>
      <c r="B20" s="130">
        <f>B10-B15-B16+B19</f>
        <v>134502707</v>
      </c>
      <c r="C20" s="130">
        <f>C10-C15</f>
        <v>45000</v>
      </c>
      <c r="D20" s="130">
        <f>D10-D15</f>
        <v>775130.13</v>
      </c>
      <c r="E20" s="130">
        <f>E10-E15</f>
        <v>775130.13</v>
      </c>
    </row>
  </sheetData>
  <mergeCells count="1">
    <mergeCell ref="A5:E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FD97-6874-4544-8EF7-12BF8628B0AB}">
  <sheetPr>
    <tabColor rgb="FF00B050"/>
  </sheetPr>
  <dimension ref="A1:C17"/>
  <sheetViews>
    <sheetView workbookViewId="0">
      <selection activeCell="B16" sqref="B16"/>
    </sheetView>
  </sheetViews>
  <sheetFormatPr defaultColWidth="8.88671875" defaultRowHeight="14.4"/>
  <cols>
    <col min="1" max="1" width="72.44140625" style="20" bestFit="1" customWidth="1"/>
    <col min="2" max="2" width="20.33203125" style="20" bestFit="1" customWidth="1"/>
    <col min="3" max="3" width="11.6640625" style="20" bestFit="1" customWidth="1"/>
    <col min="4" max="4" width="18.21875" style="20" bestFit="1" customWidth="1"/>
    <col min="5" max="5" width="11.44140625" style="20" bestFit="1" customWidth="1"/>
    <col min="6" max="16384" width="8.88671875" style="20"/>
  </cols>
  <sheetData>
    <row r="1" spans="1:3">
      <c r="A1" s="47" t="s">
        <v>19</v>
      </c>
    </row>
    <row r="2" spans="1:3">
      <c r="A2" s="47" t="s">
        <v>20</v>
      </c>
    </row>
    <row r="3" spans="1:3">
      <c r="A3" s="47" t="s">
        <v>37</v>
      </c>
    </row>
    <row r="5" spans="1:3">
      <c r="A5" s="440" t="s">
        <v>20</v>
      </c>
      <c r="B5" s="440"/>
      <c r="C5" s="440"/>
    </row>
    <row r="6" spans="1:3">
      <c r="A6" s="136" t="s">
        <v>132</v>
      </c>
      <c r="B6" s="126" t="s">
        <v>133</v>
      </c>
      <c r="C6" s="126" t="s">
        <v>134</v>
      </c>
    </row>
    <row r="7" spans="1:3">
      <c r="A7" s="113" t="s">
        <v>69</v>
      </c>
      <c r="B7" s="96">
        <v>148053420</v>
      </c>
      <c r="C7" s="96">
        <v>0</v>
      </c>
    </row>
    <row r="8" spans="1:3">
      <c r="A8" s="112" t="s">
        <v>70</v>
      </c>
      <c r="B8" s="96">
        <v>148053420</v>
      </c>
      <c r="C8" s="96">
        <v>0</v>
      </c>
    </row>
    <row r="9" spans="1:3">
      <c r="A9" s="113" t="s">
        <v>117</v>
      </c>
      <c r="B9" s="96">
        <v>148053420</v>
      </c>
      <c r="C9" s="96">
        <v>0</v>
      </c>
    </row>
    <row r="11" spans="1:3">
      <c r="A11" s="162" t="s">
        <v>164</v>
      </c>
      <c r="B11" s="107"/>
      <c r="C11" s="107"/>
    </row>
    <row r="12" spans="1:3">
      <c r="A12" s="107"/>
      <c r="B12" s="144"/>
      <c r="C12" s="144"/>
    </row>
    <row r="13" spans="1:3">
      <c r="A13" s="107" t="s">
        <v>165</v>
      </c>
      <c r="B13" s="144">
        <f>B8</f>
        <v>148053420</v>
      </c>
      <c r="C13" s="144">
        <v>0</v>
      </c>
    </row>
    <row r="15" spans="1:3">
      <c r="A15" s="162" t="s">
        <v>166</v>
      </c>
      <c r="B15" s="107"/>
      <c r="C15" s="107"/>
    </row>
    <row r="16" spans="1:3" ht="28.8">
      <c r="A16" s="150" t="s">
        <v>167</v>
      </c>
      <c r="B16" s="144">
        <f>'Exp invoics Apr to Sep 25'!X3</f>
        <v>125640150</v>
      </c>
      <c r="C16" s="144">
        <f>'Export sales'!AA2</f>
        <v>0</v>
      </c>
    </row>
    <row r="17" spans="1:3">
      <c r="A17" s="119" t="s">
        <v>168</v>
      </c>
      <c r="B17" s="130">
        <f>B9-B12-B13+B16</f>
        <v>125640150</v>
      </c>
      <c r="C17" s="130">
        <f>C9-C12-C13+C16</f>
        <v>0</v>
      </c>
    </row>
  </sheetData>
  <mergeCells count="1">
    <mergeCell ref="A5: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93B07-2E31-4145-AFD5-9E409B84F10C}">
  <sheetPr>
    <tabColor rgb="FF00B050"/>
  </sheetPr>
  <dimension ref="A1:AC17"/>
  <sheetViews>
    <sheetView workbookViewId="0">
      <selection activeCell="A23" sqref="A23"/>
    </sheetView>
  </sheetViews>
  <sheetFormatPr defaultRowHeight="14.4"/>
  <cols>
    <col min="1" max="1" width="11" bestFit="1" customWidth="1"/>
    <col min="2" max="2" width="14.6640625" bestFit="1" customWidth="1"/>
    <col min="3" max="3" width="16.21875" bestFit="1" customWidth="1"/>
    <col min="4" max="4" width="19.88671875" bestFit="1" customWidth="1"/>
    <col min="5" max="5" width="26.33203125" bestFit="1" customWidth="1"/>
    <col min="6" max="6" width="18.6640625" bestFit="1" customWidth="1"/>
    <col min="7" max="7" width="19.88671875" bestFit="1" customWidth="1"/>
    <col min="8" max="8" width="14.6640625" bestFit="1" customWidth="1"/>
    <col min="9" max="9" width="14.33203125" bestFit="1" customWidth="1"/>
    <col min="10" max="10" width="18.109375" style="174" bestFit="1" customWidth="1"/>
    <col min="11" max="11" width="27.88671875" bestFit="1" customWidth="1"/>
    <col min="12" max="12" width="18.6640625" bestFit="1" customWidth="1"/>
    <col min="13" max="13" width="9.33203125" bestFit="1" customWidth="1"/>
    <col min="14" max="14" width="11.109375" bestFit="1" customWidth="1"/>
    <col min="15" max="15" width="11.5546875" bestFit="1" customWidth="1"/>
    <col min="16" max="16" width="11.44140625" bestFit="1" customWidth="1"/>
    <col min="17" max="17" width="18.109375" bestFit="1" customWidth="1"/>
    <col min="18" max="18" width="38.77734375" bestFit="1" customWidth="1"/>
    <col min="19" max="19" width="29.21875" bestFit="1" customWidth="1"/>
    <col min="20" max="20" width="27.33203125" bestFit="1" customWidth="1"/>
    <col min="21" max="21" width="31.33203125" bestFit="1" customWidth="1"/>
    <col min="22" max="23" width="15.21875" bestFit="1" customWidth="1"/>
    <col min="25" max="26" width="18.6640625" bestFit="1" customWidth="1"/>
    <col min="27" max="27" width="10.88671875" bestFit="1" customWidth="1"/>
    <col min="28" max="28" width="11.5546875" bestFit="1" customWidth="1"/>
    <col min="29" max="29" width="11.44140625" bestFit="1" customWidth="1"/>
  </cols>
  <sheetData>
    <row r="1" spans="1:29">
      <c r="A1" s="152" t="s">
        <v>19</v>
      </c>
      <c r="B1" s="1"/>
      <c r="C1" s="157"/>
      <c r="D1" s="1"/>
      <c r="E1" s="1"/>
      <c r="F1" s="2"/>
      <c r="G1" s="1"/>
      <c r="H1" s="2"/>
      <c r="I1" s="84"/>
      <c r="J1" s="116" t="s">
        <v>155</v>
      </c>
      <c r="K1" s="140"/>
      <c r="L1" s="140"/>
      <c r="M1" s="97"/>
      <c r="N1" s="3"/>
      <c r="O1" s="3"/>
      <c r="P1" s="3"/>
      <c r="Q1" s="140"/>
      <c r="R1" s="1"/>
      <c r="S1" s="1"/>
      <c r="T1" s="1"/>
      <c r="U1" s="1"/>
      <c r="Y1" s="304" t="s">
        <v>132</v>
      </c>
      <c r="Z1" s="172" t="s">
        <v>133</v>
      </c>
      <c r="AA1" s="172" t="s">
        <v>134</v>
      </c>
      <c r="AB1" s="172" t="s">
        <v>135</v>
      </c>
      <c r="AC1" s="172" t="s">
        <v>136</v>
      </c>
    </row>
    <row r="2" spans="1:29">
      <c r="A2" s="152" t="s">
        <v>20</v>
      </c>
      <c r="B2" s="1"/>
      <c r="C2" s="157"/>
      <c r="D2" s="1"/>
      <c r="E2" s="1"/>
      <c r="F2" s="2"/>
      <c r="G2" s="149"/>
      <c r="H2" s="2"/>
      <c r="I2" s="91"/>
      <c r="J2" s="93" t="s">
        <v>156</v>
      </c>
      <c r="K2" s="140"/>
      <c r="L2" s="115"/>
      <c r="M2" s="97"/>
      <c r="N2" s="3"/>
      <c r="O2" s="91"/>
      <c r="P2" s="143"/>
      <c r="Q2" s="140"/>
      <c r="R2" s="1"/>
      <c r="S2" s="1"/>
      <c r="T2" s="1"/>
      <c r="U2" s="1"/>
      <c r="Y2" s="173" t="s">
        <v>60</v>
      </c>
      <c r="Z2" s="132">
        <v>148053420</v>
      </c>
      <c r="AA2" s="132">
        <v>0</v>
      </c>
      <c r="AB2" s="132">
        <v>0</v>
      </c>
      <c r="AC2" s="132">
        <v>0</v>
      </c>
    </row>
    <row r="3" spans="1:29">
      <c r="A3" s="152" t="s">
        <v>154</v>
      </c>
      <c r="B3" s="1"/>
      <c r="C3" s="157"/>
      <c r="D3" s="1"/>
      <c r="E3" s="1"/>
      <c r="F3" s="2"/>
      <c r="G3" s="1"/>
      <c r="H3" s="2"/>
      <c r="I3" s="91"/>
      <c r="J3" s="93"/>
      <c r="K3" s="140"/>
      <c r="L3" s="140"/>
      <c r="M3" s="97"/>
      <c r="N3" s="91"/>
      <c r="O3" s="3"/>
      <c r="P3" s="3"/>
      <c r="Q3" s="140"/>
      <c r="R3" s="94"/>
      <c r="S3" s="1"/>
      <c r="T3" s="1"/>
      <c r="U3" s="1"/>
      <c r="Y3" s="173" t="s">
        <v>117</v>
      </c>
      <c r="Z3" s="172">
        <v>148053420</v>
      </c>
      <c r="AA3" s="172">
        <v>0</v>
      </c>
      <c r="AB3" s="172">
        <v>0</v>
      </c>
      <c r="AC3" s="172">
        <v>0</v>
      </c>
    </row>
    <row r="4" spans="1:29">
      <c r="A4" s="2"/>
      <c r="B4" s="1"/>
      <c r="C4" s="157"/>
      <c r="D4" s="1"/>
      <c r="E4" s="1"/>
      <c r="F4" s="2"/>
      <c r="G4" s="1"/>
      <c r="H4" s="2"/>
      <c r="I4" s="95"/>
      <c r="J4" s="89"/>
      <c r="K4" s="4"/>
      <c r="L4" s="85">
        <f t="shared" ref="L4:Q4" si="0">SUBTOTAL(9,L6:L17)</f>
        <v>148053420</v>
      </c>
      <c r="M4" s="85">
        <f t="shared" si="0"/>
        <v>0</v>
      </c>
      <c r="N4" s="85">
        <f t="shared" si="0"/>
        <v>0</v>
      </c>
      <c r="O4" s="85">
        <f t="shared" si="0"/>
        <v>0</v>
      </c>
      <c r="P4" s="85">
        <f t="shared" si="0"/>
        <v>0</v>
      </c>
      <c r="Q4" s="85">
        <f t="shared" si="0"/>
        <v>148053420</v>
      </c>
      <c r="R4" s="1"/>
      <c r="S4" s="1"/>
      <c r="T4" s="1"/>
      <c r="U4" s="1"/>
    </row>
    <row r="5" spans="1:29">
      <c r="A5" s="117" t="s">
        <v>21</v>
      </c>
      <c r="B5" s="117" t="s">
        <v>110</v>
      </c>
      <c r="C5" s="312" t="s">
        <v>18</v>
      </c>
      <c r="D5" s="117" t="s">
        <v>22</v>
      </c>
      <c r="E5" s="117" t="s">
        <v>23</v>
      </c>
      <c r="F5" s="117" t="s">
        <v>24</v>
      </c>
      <c r="G5" s="117" t="s">
        <v>25</v>
      </c>
      <c r="H5" s="117" t="s">
        <v>26</v>
      </c>
      <c r="I5" s="83" t="s">
        <v>27</v>
      </c>
      <c r="J5" s="313" t="s">
        <v>28</v>
      </c>
      <c r="K5" s="83" t="s">
        <v>29</v>
      </c>
      <c r="L5" s="83" t="s">
        <v>30</v>
      </c>
      <c r="M5" s="314" t="s">
        <v>31</v>
      </c>
      <c r="N5" s="104" t="s">
        <v>9</v>
      </c>
      <c r="O5" s="104" t="s">
        <v>10</v>
      </c>
      <c r="P5" s="104" t="s">
        <v>11</v>
      </c>
      <c r="Q5" s="83" t="s">
        <v>32</v>
      </c>
      <c r="R5" s="104" t="s">
        <v>33</v>
      </c>
      <c r="S5" s="302" t="s">
        <v>23</v>
      </c>
      <c r="T5" s="302" t="s">
        <v>34</v>
      </c>
      <c r="U5" s="302" t="s">
        <v>35</v>
      </c>
      <c r="V5" s="83" t="s">
        <v>36</v>
      </c>
      <c r="W5" s="83" t="s">
        <v>36</v>
      </c>
    </row>
    <row r="6" spans="1:29">
      <c r="A6" s="87">
        <v>45931</v>
      </c>
      <c r="B6" s="101" t="s">
        <v>68</v>
      </c>
      <c r="C6" s="139">
        <v>45961</v>
      </c>
      <c r="D6" s="308" t="s">
        <v>69</v>
      </c>
      <c r="E6" s="305" t="s">
        <v>70</v>
      </c>
      <c r="F6" s="153" t="s">
        <v>71</v>
      </c>
      <c r="G6" s="226"/>
      <c r="H6" s="309">
        <v>998313</v>
      </c>
      <c r="I6" s="306" t="s">
        <v>72</v>
      </c>
      <c r="J6" s="306">
        <v>88.569599999999994</v>
      </c>
      <c r="K6" s="310">
        <v>200000</v>
      </c>
      <c r="L6" s="319">
        <v>17713920</v>
      </c>
      <c r="M6" s="137">
        <v>0</v>
      </c>
      <c r="N6" s="319">
        <v>0</v>
      </c>
      <c r="O6" s="319">
        <v>0</v>
      </c>
      <c r="P6" s="319">
        <v>0</v>
      </c>
      <c r="Q6" s="109">
        <v>17713920</v>
      </c>
      <c r="R6" s="305" t="s">
        <v>6063</v>
      </c>
      <c r="S6" s="159" t="s">
        <v>151</v>
      </c>
      <c r="T6" s="159" t="s">
        <v>82</v>
      </c>
      <c r="U6" s="159" t="s">
        <v>60</v>
      </c>
      <c r="V6" s="226"/>
      <c r="W6" s="226"/>
    </row>
    <row r="7" spans="1:29">
      <c r="A7" s="87">
        <v>45931</v>
      </c>
      <c r="B7" s="101" t="s">
        <v>73</v>
      </c>
      <c r="C7" s="139">
        <v>45961</v>
      </c>
      <c r="D7" s="308" t="s">
        <v>69</v>
      </c>
      <c r="E7" s="305" t="s">
        <v>70</v>
      </c>
      <c r="F7" s="153" t="s">
        <v>71</v>
      </c>
      <c r="G7" s="226"/>
      <c r="H7" s="309">
        <v>998313</v>
      </c>
      <c r="I7" s="306" t="s">
        <v>72</v>
      </c>
      <c r="J7" s="306">
        <v>88.569599999999994</v>
      </c>
      <c r="K7" s="320">
        <v>150000</v>
      </c>
      <c r="L7" s="319">
        <v>13285440</v>
      </c>
      <c r="M7" s="137">
        <v>0</v>
      </c>
      <c r="N7" s="319">
        <v>0</v>
      </c>
      <c r="O7" s="319">
        <v>0</v>
      </c>
      <c r="P7" s="319">
        <v>0</v>
      </c>
      <c r="Q7" s="109">
        <v>13285440</v>
      </c>
      <c r="R7" s="305" t="s">
        <v>6063</v>
      </c>
      <c r="S7" s="159" t="s">
        <v>151</v>
      </c>
      <c r="T7" s="159" t="s">
        <v>82</v>
      </c>
      <c r="U7" s="159" t="s">
        <v>60</v>
      </c>
      <c r="V7" s="226"/>
      <c r="W7" s="226"/>
    </row>
    <row r="8" spans="1:29">
      <c r="A8" s="87">
        <v>45931</v>
      </c>
      <c r="B8" s="101" t="s">
        <v>74</v>
      </c>
      <c r="C8" s="139">
        <v>45961</v>
      </c>
      <c r="D8" s="308" t="s">
        <v>69</v>
      </c>
      <c r="E8" s="305" t="s">
        <v>70</v>
      </c>
      <c r="F8" s="153" t="s">
        <v>71</v>
      </c>
      <c r="G8" s="226"/>
      <c r="H8" s="309">
        <v>998313</v>
      </c>
      <c r="I8" s="306" t="s">
        <v>72</v>
      </c>
      <c r="J8" s="306">
        <v>88.569599999999994</v>
      </c>
      <c r="K8" s="320">
        <v>130000</v>
      </c>
      <c r="L8" s="319">
        <v>11514048</v>
      </c>
      <c r="M8" s="137">
        <v>0</v>
      </c>
      <c r="N8" s="319">
        <v>0</v>
      </c>
      <c r="O8" s="319">
        <v>0</v>
      </c>
      <c r="P8" s="319">
        <v>0</v>
      </c>
      <c r="Q8" s="109">
        <v>11514048</v>
      </c>
      <c r="R8" s="305" t="s">
        <v>6063</v>
      </c>
      <c r="S8" s="159" t="s">
        <v>151</v>
      </c>
      <c r="T8" s="159" t="s">
        <v>82</v>
      </c>
      <c r="U8" s="159" t="s">
        <v>60</v>
      </c>
      <c r="V8" s="226"/>
      <c r="W8" s="226"/>
    </row>
    <row r="9" spans="1:29">
      <c r="A9" s="87">
        <v>45931</v>
      </c>
      <c r="B9" s="101" t="s">
        <v>75</v>
      </c>
      <c r="C9" s="139">
        <v>45961</v>
      </c>
      <c r="D9" s="308" t="s">
        <v>69</v>
      </c>
      <c r="E9" s="305" t="s">
        <v>70</v>
      </c>
      <c r="F9" s="153" t="s">
        <v>71</v>
      </c>
      <c r="G9" s="226"/>
      <c r="H9" s="309">
        <v>998313</v>
      </c>
      <c r="I9" s="306" t="s">
        <v>72</v>
      </c>
      <c r="J9" s="306">
        <v>88.569599999999994</v>
      </c>
      <c r="K9" s="320">
        <v>100000</v>
      </c>
      <c r="L9" s="319">
        <v>8856960</v>
      </c>
      <c r="M9" s="137">
        <v>0</v>
      </c>
      <c r="N9" s="319">
        <v>0</v>
      </c>
      <c r="O9" s="319">
        <v>0</v>
      </c>
      <c r="P9" s="319">
        <v>0</v>
      </c>
      <c r="Q9" s="109">
        <v>8856960</v>
      </c>
      <c r="R9" s="305" t="s">
        <v>6063</v>
      </c>
      <c r="S9" s="159" t="s">
        <v>151</v>
      </c>
      <c r="T9" s="159" t="s">
        <v>82</v>
      </c>
      <c r="U9" s="159" t="s">
        <v>60</v>
      </c>
      <c r="V9" s="226"/>
      <c r="W9" s="226"/>
    </row>
    <row r="10" spans="1:29">
      <c r="A10" s="87">
        <v>45962</v>
      </c>
      <c r="B10" s="101" t="s">
        <v>92</v>
      </c>
      <c r="C10" s="139">
        <v>45978</v>
      </c>
      <c r="D10" s="308" t="s">
        <v>69</v>
      </c>
      <c r="E10" s="305" t="s">
        <v>70</v>
      </c>
      <c r="F10" s="153" t="s">
        <v>71</v>
      </c>
      <c r="G10" s="226"/>
      <c r="H10" s="309">
        <v>998313</v>
      </c>
      <c r="I10" s="306" t="s">
        <v>72</v>
      </c>
      <c r="J10" s="306">
        <v>88.652500000000003</v>
      </c>
      <c r="K10" s="320">
        <v>80000</v>
      </c>
      <c r="L10" s="319">
        <v>7092200</v>
      </c>
      <c r="M10" s="321">
        <v>0</v>
      </c>
      <c r="N10" s="109">
        <v>0</v>
      </c>
      <c r="O10" s="109">
        <v>0</v>
      </c>
      <c r="P10" s="109">
        <v>0</v>
      </c>
      <c r="Q10" s="109">
        <v>7092200</v>
      </c>
      <c r="R10" s="305" t="s">
        <v>6063</v>
      </c>
      <c r="S10" s="159" t="s">
        <v>151</v>
      </c>
      <c r="T10" s="159" t="s">
        <v>82</v>
      </c>
      <c r="U10" s="159" t="s">
        <v>60</v>
      </c>
      <c r="V10" s="226"/>
      <c r="W10" s="226"/>
    </row>
    <row r="11" spans="1:29">
      <c r="A11" s="87">
        <v>45962</v>
      </c>
      <c r="B11" s="101" t="s">
        <v>93</v>
      </c>
      <c r="C11" s="139">
        <v>45991</v>
      </c>
      <c r="D11" s="308" t="s">
        <v>69</v>
      </c>
      <c r="E11" s="305" t="s">
        <v>70</v>
      </c>
      <c r="F11" s="153" t="s">
        <v>71</v>
      </c>
      <c r="G11" s="226"/>
      <c r="H11" s="309">
        <v>998313</v>
      </c>
      <c r="I11" s="306" t="s">
        <v>72</v>
      </c>
      <c r="J11" s="306">
        <v>89.3476</v>
      </c>
      <c r="K11" s="310">
        <v>200000</v>
      </c>
      <c r="L11" s="319">
        <v>17869520</v>
      </c>
      <c r="M11" s="321">
        <v>0</v>
      </c>
      <c r="N11" s="109">
        <v>0</v>
      </c>
      <c r="O11" s="109">
        <v>0</v>
      </c>
      <c r="P11" s="109">
        <v>0</v>
      </c>
      <c r="Q11" s="109">
        <v>17869520</v>
      </c>
      <c r="R11" s="305" t="s">
        <v>6063</v>
      </c>
      <c r="S11" s="159" t="s">
        <v>151</v>
      </c>
      <c r="T11" s="159" t="s">
        <v>82</v>
      </c>
      <c r="U11" s="159" t="s">
        <v>60</v>
      </c>
      <c r="V11" s="226"/>
      <c r="W11" s="226"/>
    </row>
    <row r="12" spans="1:29">
      <c r="A12" s="87">
        <v>45962</v>
      </c>
      <c r="B12" s="101" t="s">
        <v>94</v>
      </c>
      <c r="C12" s="139">
        <v>45991</v>
      </c>
      <c r="D12" s="308" t="s">
        <v>69</v>
      </c>
      <c r="E12" s="305" t="s">
        <v>70</v>
      </c>
      <c r="F12" s="153" t="s">
        <v>71</v>
      </c>
      <c r="G12" s="226"/>
      <c r="H12" s="309">
        <v>998313</v>
      </c>
      <c r="I12" s="306" t="s">
        <v>72</v>
      </c>
      <c r="J12" s="306">
        <v>89.3476</v>
      </c>
      <c r="K12" s="310">
        <v>150000</v>
      </c>
      <c r="L12" s="319">
        <v>13402140</v>
      </c>
      <c r="M12" s="321">
        <v>0</v>
      </c>
      <c r="N12" s="109">
        <v>0</v>
      </c>
      <c r="O12" s="109">
        <v>0</v>
      </c>
      <c r="P12" s="109">
        <v>0</v>
      </c>
      <c r="Q12" s="109">
        <v>13402140</v>
      </c>
      <c r="R12" s="305" t="s">
        <v>6063</v>
      </c>
      <c r="S12" s="159" t="s">
        <v>151</v>
      </c>
      <c r="T12" s="159" t="s">
        <v>82</v>
      </c>
      <c r="U12" s="159" t="s">
        <v>60</v>
      </c>
      <c r="V12" s="226"/>
      <c r="W12" s="226"/>
    </row>
    <row r="13" spans="1:29">
      <c r="A13" s="87">
        <v>45962</v>
      </c>
      <c r="B13" s="101" t="s">
        <v>95</v>
      </c>
      <c r="C13" s="139">
        <v>45991</v>
      </c>
      <c r="D13" s="308" t="s">
        <v>69</v>
      </c>
      <c r="E13" s="305" t="s">
        <v>70</v>
      </c>
      <c r="F13" s="153" t="s">
        <v>71</v>
      </c>
      <c r="G13" s="226"/>
      <c r="H13" s="309">
        <v>998313</v>
      </c>
      <c r="I13" s="306" t="s">
        <v>72</v>
      </c>
      <c r="J13" s="306">
        <v>89.3476</v>
      </c>
      <c r="K13" s="320">
        <v>150000</v>
      </c>
      <c r="L13" s="319">
        <v>13402140</v>
      </c>
      <c r="M13" s="321">
        <v>0</v>
      </c>
      <c r="N13" s="109">
        <v>0</v>
      </c>
      <c r="O13" s="109">
        <v>0</v>
      </c>
      <c r="P13" s="109">
        <v>0</v>
      </c>
      <c r="Q13" s="109">
        <v>13402140</v>
      </c>
      <c r="R13" s="305" t="s">
        <v>6063</v>
      </c>
      <c r="S13" s="159" t="s">
        <v>151</v>
      </c>
      <c r="T13" s="159" t="s">
        <v>82</v>
      </c>
      <c r="U13" s="159" t="s">
        <v>60</v>
      </c>
      <c r="V13" s="226"/>
      <c r="W13" s="226"/>
    </row>
    <row r="14" spans="1:29">
      <c r="A14" s="87">
        <v>45992</v>
      </c>
      <c r="B14" s="98" t="s">
        <v>104</v>
      </c>
      <c r="C14" s="86">
        <v>46022</v>
      </c>
      <c r="D14" s="308" t="s">
        <v>69</v>
      </c>
      <c r="E14" s="305" t="s">
        <v>70</v>
      </c>
      <c r="F14" s="311" t="s">
        <v>71</v>
      </c>
      <c r="G14" s="226"/>
      <c r="H14" s="311">
        <v>998313</v>
      </c>
      <c r="I14" s="306" t="s">
        <v>72</v>
      </c>
      <c r="J14" s="306">
        <v>89.83</v>
      </c>
      <c r="K14" s="320">
        <v>120000</v>
      </c>
      <c r="L14" s="307">
        <v>10779600</v>
      </c>
      <c r="M14" s="311">
        <v>0</v>
      </c>
      <c r="N14" s="306">
        <v>0</v>
      </c>
      <c r="O14" s="306">
        <v>0</v>
      </c>
      <c r="P14" s="306">
        <v>0</v>
      </c>
      <c r="Q14" s="307">
        <v>10779600</v>
      </c>
      <c r="R14" s="305" t="s">
        <v>6063</v>
      </c>
      <c r="S14" s="159" t="s">
        <v>151</v>
      </c>
      <c r="T14" s="159" t="s">
        <v>82</v>
      </c>
      <c r="U14" s="159" t="s">
        <v>60</v>
      </c>
      <c r="V14" s="226"/>
      <c r="W14" s="226"/>
    </row>
    <row r="15" spans="1:29">
      <c r="A15" s="87">
        <v>45992</v>
      </c>
      <c r="B15" s="98" t="s">
        <v>105</v>
      </c>
      <c r="C15" s="86">
        <v>46022</v>
      </c>
      <c r="D15" s="308" t="s">
        <v>69</v>
      </c>
      <c r="E15" s="305" t="s">
        <v>70</v>
      </c>
      <c r="F15" s="311" t="s">
        <v>71</v>
      </c>
      <c r="G15" s="226"/>
      <c r="H15" s="311">
        <v>998313</v>
      </c>
      <c r="I15" s="306" t="s">
        <v>72</v>
      </c>
      <c r="J15" s="306">
        <v>89.835400000000007</v>
      </c>
      <c r="K15" s="320">
        <v>120000</v>
      </c>
      <c r="L15" s="307">
        <v>10780248</v>
      </c>
      <c r="M15" s="311">
        <v>0</v>
      </c>
      <c r="N15" s="306">
        <v>0</v>
      </c>
      <c r="O15" s="306">
        <v>0</v>
      </c>
      <c r="P15" s="306">
        <v>0</v>
      </c>
      <c r="Q15" s="307">
        <v>10780248</v>
      </c>
      <c r="R15" s="305" t="s">
        <v>6063</v>
      </c>
      <c r="S15" s="159" t="s">
        <v>151</v>
      </c>
      <c r="T15" s="159" t="s">
        <v>82</v>
      </c>
      <c r="U15" s="159" t="s">
        <v>60</v>
      </c>
      <c r="V15" s="226"/>
      <c r="W15" s="226"/>
    </row>
    <row r="16" spans="1:29">
      <c r="A16" s="87">
        <v>45992</v>
      </c>
      <c r="B16" s="98" t="s">
        <v>106</v>
      </c>
      <c r="C16" s="86">
        <v>46022</v>
      </c>
      <c r="D16" s="308" t="s">
        <v>69</v>
      </c>
      <c r="E16" s="305" t="s">
        <v>70</v>
      </c>
      <c r="F16" s="311" t="s">
        <v>71</v>
      </c>
      <c r="G16" s="226"/>
      <c r="H16" s="311">
        <v>998313</v>
      </c>
      <c r="I16" s="306" t="s">
        <v>72</v>
      </c>
      <c r="J16" s="306">
        <v>89.835400000000007</v>
      </c>
      <c r="K16" s="320">
        <v>130000</v>
      </c>
      <c r="L16" s="307">
        <v>11678602</v>
      </c>
      <c r="M16" s="311">
        <v>0</v>
      </c>
      <c r="N16" s="306">
        <v>0</v>
      </c>
      <c r="O16" s="306">
        <v>0</v>
      </c>
      <c r="P16" s="306">
        <v>0</v>
      </c>
      <c r="Q16" s="307">
        <v>11678602</v>
      </c>
      <c r="R16" s="305" t="s">
        <v>6063</v>
      </c>
      <c r="S16" s="159" t="s">
        <v>151</v>
      </c>
      <c r="T16" s="159" t="s">
        <v>82</v>
      </c>
      <c r="U16" s="159" t="s">
        <v>60</v>
      </c>
      <c r="V16" s="226"/>
      <c r="W16" s="226"/>
    </row>
    <row r="17" spans="1:23">
      <c r="A17" s="87">
        <v>45992</v>
      </c>
      <c r="B17" s="98" t="s">
        <v>107</v>
      </c>
      <c r="C17" s="86">
        <v>46022</v>
      </c>
      <c r="D17" s="308" t="s">
        <v>69</v>
      </c>
      <c r="E17" s="305" t="s">
        <v>70</v>
      </c>
      <c r="F17" s="311" t="s">
        <v>71</v>
      </c>
      <c r="G17" s="226"/>
      <c r="H17" s="311">
        <v>998313</v>
      </c>
      <c r="I17" s="306" t="s">
        <v>72</v>
      </c>
      <c r="J17" s="306">
        <v>89.835400000000007</v>
      </c>
      <c r="K17" s="320">
        <v>130000</v>
      </c>
      <c r="L17" s="307">
        <v>11678602</v>
      </c>
      <c r="M17" s="311">
        <v>0</v>
      </c>
      <c r="N17" s="306">
        <v>0</v>
      </c>
      <c r="O17" s="306">
        <v>0</v>
      </c>
      <c r="P17" s="306">
        <v>0</v>
      </c>
      <c r="Q17" s="307">
        <v>11678602</v>
      </c>
      <c r="R17" s="305" t="s">
        <v>6063</v>
      </c>
      <c r="S17" s="159" t="s">
        <v>151</v>
      </c>
      <c r="T17" s="159" t="s">
        <v>82</v>
      </c>
      <c r="U17" s="159" t="s">
        <v>60</v>
      </c>
      <c r="V17" s="226"/>
      <c r="W17" s="226"/>
    </row>
  </sheetData>
  <autoFilter ref="A5:W17" xr:uid="{76D93B07-2E31-4145-AFD5-9E409B84F10C}"/>
  <conditionalFormatting sqref="B6:B9">
    <cfRule type="duplicateValues" dxfId="76" priority="2"/>
  </conditionalFormatting>
  <conditionalFormatting sqref="B10:B13">
    <cfRule type="duplicateValues" dxfId="7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0BD8-25E9-4A38-BF1F-A94CAF5659E2}">
  <sheetPr>
    <tabColor rgb="FF00B050"/>
  </sheetPr>
  <dimension ref="A2:AA32"/>
  <sheetViews>
    <sheetView topLeftCell="Q1" workbookViewId="0">
      <selection activeCell="X3" sqref="X3"/>
    </sheetView>
  </sheetViews>
  <sheetFormatPr defaultRowHeight="14.4"/>
  <cols>
    <col min="1" max="1" width="11.21875" bestFit="1" customWidth="1"/>
    <col min="2" max="2" width="14.5546875" bestFit="1" customWidth="1"/>
    <col min="3" max="3" width="16.109375" bestFit="1" customWidth="1"/>
    <col min="4" max="4" width="19.33203125" bestFit="1" customWidth="1"/>
    <col min="5" max="5" width="26.33203125" bestFit="1" customWidth="1"/>
    <col min="6" max="6" width="18.88671875" bestFit="1" customWidth="1"/>
    <col min="7" max="7" width="19.6640625" bestFit="1" customWidth="1"/>
    <col min="8" max="9" width="14.33203125" bestFit="1" customWidth="1"/>
    <col min="10" max="10" width="18" bestFit="1" customWidth="1"/>
    <col min="11" max="11" width="28.109375" bestFit="1" customWidth="1"/>
    <col min="12" max="12" width="18.5546875" bestFit="1" customWidth="1"/>
    <col min="13" max="13" width="9.33203125" bestFit="1" customWidth="1"/>
    <col min="14" max="14" width="10.6640625" bestFit="1" customWidth="1"/>
    <col min="15" max="15" width="11.21875" bestFit="1" customWidth="1"/>
    <col min="16" max="16" width="11.109375" bestFit="1" customWidth="1"/>
    <col min="17" max="17" width="18.109375" bestFit="1" customWidth="1"/>
    <col min="18" max="18" width="39.44140625" bestFit="1" customWidth="1"/>
    <col min="19" max="19" width="30" bestFit="1" customWidth="1"/>
    <col min="20" max="20" width="19.6640625" bestFit="1" customWidth="1"/>
    <col min="23" max="24" width="18.6640625" bestFit="1" customWidth="1"/>
    <col min="25" max="25" width="10.88671875" bestFit="1" customWidth="1"/>
    <col min="26" max="26" width="11.5546875" bestFit="1" customWidth="1"/>
    <col min="27" max="27" width="11.44140625" bestFit="1" customWidth="1"/>
  </cols>
  <sheetData>
    <row r="2" spans="1:27">
      <c r="W2" s="272" t="s">
        <v>132</v>
      </c>
      <c r="X2" t="s">
        <v>133</v>
      </c>
      <c r="Y2" t="s">
        <v>134</v>
      </c>
      <c r="Z2" t="s">
        <v>135</v>
      </c>
      <c r="AA2" t="s">
        <v>136</v>
      </c>
    </row>
    <row r="3" spans="1:27">
      <c r="W3" s="303" t="s">
        <v>141</v>
      </c>
      <c r="X3" s="141">
        <v>125640150</v>
      </c>
      <c r="Y3" s="211">
        <v>0</v>
      </c>
      <c r="Z3" s="211">
        <v>0</v>
      </c>
      <c r="AA3" s="211">
        <v>0</v>
      </c>
    </row>
    <row r="4" spans="1:27">
      <c r="W4" s="303" t="s">
        <v>60</v>
      </c>
      <c r="X4" s="141">
        <v>131399016.41000001</v>
      </c>
      <c r="Y4" s="211">
        <v>0</v>
      </c>
      <c r="Z4" s="211">
        <v>0</v>
      </c>
      <c r="AA4" s="211">
        <v>0</v>
      </c>
    </row>
    <row r="5" spans="1:27">
      <c r="A5" s="117" t="s">
        <v>21</v>
      </c>
      <c r="B5" s="117" t="s">
        <v>110</v>
      </c>
      <c r="C5" s="312" t="s">
        <v>18</v>
      </c>
      <c r="D5" s="117" t="s">
        <v>22</v>
      </c>
      <c r="E5" s="117" t="s">
        <v>23</v>
      </c>
      <c r="F5" s="117" t="s">
        <v>24</v>
      </c>
      <c r="G5" s="117" t="s">
        <v>25</v>
      </c>
      <c r="H5" s="117" t="s">
        <v>26</v>
      </c>
      <c r="I5" s="83" t="s">
        <v>27</v>
      </c>
      <c r="J5" s="313" t="s">
        <v>28</v>
      </c>
      <c r="K5" s="83" t="s">
        <v>29</v>
      </c>
      <c r="L5" s="83" t="s">
        <v>30</v>
      </c>
      <c r="M5" s="314" t="s">
        <v>31</v>
      </c>
      <c r="N5" s="104" t="s">
        <v>9</v>
      </c>
      <c r="O5" s="104" t="s">
        <v>10</v>
      </c>
      <c r="P5" s="104" t="s">
        <v>11</v>
      </c>
      <c r="Q5" s="83" t="s">
        <v>32</v>
      </c>
      <c r="R5" s="302" t="s">
        <v>23</v>
      </c>
      <c r="S5" s="302" t="s">
        <v>35</v>
      </c>
      <c r="T5" s="83" t="s">
        <v>36</v>
      </c>
      <c r="W5" s="303" t="s">
        <v>117</v>
      </c>
      <c r="X5" s="141">
        <v>257039166.41000003</v>
      </c>
      <c r="Y5" s="211">
        <v>0</v>
      </c>
      <c r="Z5" s="211">
        <v>0</v>
      </c>
      <c r="AA5" s="211">
        <v>0</v>
      </c>
    </row>
    <row r="6" spans="1:27">
      <c r="A6" s="87">
        <v>45748</v>
      </c>
      <c r="B6" s="101" t="s">
        <v>6032</v>
      </c>
      <c r="C6" s="315">
        <v>45777</v>
      </c>
      <c r="D6" s="311" t="s">
        <v>69</v>
      </c>
      <c r="E6" s="311" t="s">
        <v>70</v>
      </c>
      <c r="F6" s="311" t="s">
        <v>71</v>
      </c>
      <c r="G6" s="311" t="s">
        <v>6033</v>
      </c>
      <c r="H6" s="311">
        <v>998313</v>
      </c>
      <c r="I6" s="311" t="s">
        <v>72</v>
      </c>
      <c r="J6" s="316">
        <v>85.16</v>
      </c>
      <c r="K6" s="317">
        <v>120000</v>
      </c>
      <c r="L6" s="317">
        <v>10219200</v>
      </c>
      <c r="M6" s="137">
        <v>0</v>
      </c>
      <c r="N6" s="318">
        <v>0</v>
      </c>
      <c r="O6" s="318">
        <v>0</v>
      </c>
      <c r="P6" s="318">
        <v>0</v>
      </c>
      <c r="Q6" s="317">
        <v>10219200</v>
      </c>
      <c r="R6" s="311" t="s">
        <v>6044</v>
      </c>
      <c r="S6" s="125" t="s">
        <v>141</v>
      </c>
      <c r="T6" s="159"/>
      <c r="U6" s="141"/>
      <c r="V6" s="141"/>
    </row>
    <row r="7" spans="1:27">
      <c r="A7" s="87">
        <v>45748</v>
      </c>
      <c r="B7" s="101" t="s">
        <v>6034</v>
      </c>
      <c r="C7" s="315">
        <v>45777</v>
      </c>
      <c r="D7" s="311" t="s">
        <v>69</v>
      </c>
      <c r="E7" s="311" t="s">
        <v>70</v>
      </c>
      <c r="F7" s="311" t="s">
        <v>71</v>
      </c>
      <c r="G7" s="311" t="s">
        <v>6033</v>
      </c>
      <c r="H7" s="311">
        <v>998313</v>
      </c>
      <c r="I7" s="311" t="s">
        <v>72</v>
      </c>
      <c r="J7" s="316">
        <v>85.16</v>
      </c>
      <c r="K7" s="317">
        <v>130000</v>
      </c>
      <c r="L7" s="317">
        <v>11070800</v>
      </c>
      <c r="M7" s="137">
        <v>0</v>
      </c>
      <c r="N7" s="318">
        <v>0</v>
      </c>
      <c r="O7" s="318">
        <v>0</v>
      </c>
      <c r="P7" s="318">
        <v>0</v>
      </c>
      <c r="Q7" s="317">
        <v>11070800</v>
      </c>
      <c r="R7" s="311" t="s">
        <v>6044</v>
      </c>
      <c r="S7" s="125" t="s">
        <v>141</v>
      </c>
      <c r="T7" s="159"/>
      <c r="U7" s="141"/>
      <c r="V7" s="141"/>
    </row>
    <row r="8" spans="1:27">
      <c r="A8" s="87">
        <v>45802</v>
      </c>
      <c r="B8" s="101" t="s">
        <v>6035</v>
      </c>
      <c r="C8" s="315">
        <v>45806</v>
      </c>
      <c r="D8" s="311" t="s">
        <v>69</v>
      </c>
      <c r="E8" s="311" t="s">
        <v>70</v>
      </c>
      <c r="F8" s="311" t="s">
        <v>71</v>
      </c>
      <c r="G8" s="311" t="s">
        <v>6033</v>
      </c>
      <c r="H8" s="311">
        <v>998313</v>
      </c>
      <c r="I8" s="311" t="s">
        <v>72</v>
      </c>
      <c r="J8" s="316">
        <v>85.42</v>
      </c>
      <c r="K8" s="317">
        <v>60000</v>
      </c>
      <c r="L8" s="317">
        <v>5125200</v>
      </c>
      <c r="M8" s="137">
        <v>0</v>
      </c>
      <c r="N8" s="318">
        <v>0</v>
      </c>
      <c r="O8" s="318">
        <v>0</v>
      </c>
      <c r="P8" s="318">
        <v>0</v>
      </c>
      <c r="Q8" s="317">
        <v>5125200</v>
      </c>
      <c r="R8" s="311" t="s">
        <v>6044</v>
      </c>
      <c r="S8" s="125" t="s">
        <v>141</v>
      </c>
      <c r="T8" s="159"/>
      <c r="U8" s="141"/>
      <c r="V8" s="141"/>
    </row>
    <row r="9" spans="1:27">
      <c r="A9" s="87">
        <v>45802</v>
      </c>
      <c r="B9" s="101" t="s">
        <v>6036</v>
      </c>
      <c r="C9" s="315">
        <v>45808</v>
      </c>
      <c r="D9" s="311" t="s">
        <v>69</v>
      </c>
      <c r="E9" s="311" t="s">
        <v>70</v>
      </c>
      <c r="F9" s="311" t="s">
        <v>71</v>
      </c>
      <c r="G9" s="311" t="s">
        <v>6033</v>
      </c>
      <c r="H9" s="311">
        <v>998313</v>
      </c>
      <c r="I9" s="311" t="s">
        <v>72</v>
      </c>
      <c r="J9" s="316">
        <v>85.471900000000005</v>
      </c>
      <c r="K9" s="317">
        <v>120000</v>
      </c>
      <c r="L9" s="317">
        <v>10256628</v>
      </c>
      <c r="M9" s="137">
        <v>0</v>
      </c>
      <c r="N9" s="318">
        <v>0</v>
      </c>
      <c r="O9" s="318">
        <v>0</v>
      </c>
      <c r="P9" s="318">
        <v>0</v>
      </c>
      <c r="Q9" s="317">
        <v>10256628</v>
      </c>
      <c r="R9" s="311" t="s">
        <v>6044</v>
      </c>
      <c r="S9" s="125" t="s">
        <v>141</v>
      </c>
      <c r="T9" s="159"/>
      <c r="U9" s="141"/>
      <c r="V9" s="141"/>
    </row>
    <row r="10" spans="1:27">
      <c r="A10" s="87">
        <v>45802</v>
      </c>
      <c r="B10" s="101" t="s">
        <v>6037</v>
      </c>
      <c r="C10" s="315">
        <v>45808</v>
      </c>
      <c r="D10" s="311" t="s">
        <v>69</v>
      </c>
      <c r="E10" s="311" t="s">
        <v>70</v>
      </c>
      <c r="F10" s="311" t="s">
        <v>71</v>
      </c>
      <c r="G10" s="311" t="s">
        <v>6033</v>
      </c>
      <c r="H10" s="311">
        <v>998313</v>
      </c>
      <c r="I10" s="311" t="s">
        <v>72</v>
      </c>
      <c r="J10" s="316">
        <v>85.471900000000005</v>
      </c>
      <c r="K10" s="317">
        <v>120000</v>
      </c>
      <c r="L10" s="317">
        <v>10256628</v>
      </c>
      <c r="M10" s="137">
        <v>0</v>
      </c>
      <c r="N10" s="318">
        <v>0</v>
      </c>
      <c r="O10" s="318">
        <v>0</v>
      </c>
      <c r="P10" s="318">
        <v>0</v>
      </c>
      <c r="Q10" s="317">
        <v>10256628</v>
      </c>
      <c r="R10" s="311" t="s">
        <v>6044</v>
      </c>
      <c r="S10" s="125" t="s">
        <v>141</v>
      </c>
      <c r="T10" s="159"/>
      <c r="U10" s="141"/>
      <c r="V10" s="141"/>
    </row>
    <row r="11" spans="1:27">
      <c r="A11" s="87">
        <v>45802</v>
      </c>
      <c r="B11" s="101" t="s">
        <v>6038</v>
      </c>
      <c r="C11" s="315">
        <v>45808</v>
      </c>
      <c r="D11" s="311" t="s">
        <v>69</v>
      </c>
      <c r="E11" s="311" t="s">
        <v>70</v>
      </c>
      <c r="F11" s="311" t="s">
        <v>71</v>
      </c>
      <c r="G11" s="311" t="s">
        <v>6033</v>
      </c>
      <c r="H11" s="311">
        <v>998313</v>
      </c>
      <c r="I11" s="311" t="s">
        <v>72</v>
      </c>
      <c r="J11" s="316">
        <v>85.471900000000005</v>
      </c>
      <c r="K11" s="317">
        <v>130000</v>
      </c>
      <c r="L11" s="317">
        <v>11111347</v>
      </c>
      <c r="M11" s="137">
        <v>0</v>
      </c>
      <c r="N11" s="318">
        <v>0</v>
      </c>
      <c r="O11" s="318">
        <v>0</v>
      </c>
      <c r="P11" s="318">
        <v>0</v>
      </c>
      <c r="Q11" s="317">
        <v>11111347</v>
      </c>
      <c r="R11" s="311" t="s">
        <v>6044</v>
      </c>
      <c r="S11" s="125" t="s">
        <v>141</v>
      </c>
      <c r="T11" s="159"/>
      <c r="U11" s="141"/>
      <c r="V11" s="141"/>
    </row>
    <row r="12" spans="1:27">
      <c r="A12" s="87">
        <v>45802</v>
      </c>
      <c r="B12" s="101" t="s">
        <v>6039</v>
      </c>
      <c r="C12" s="315">
        <v>45808</v>
      </c>
      <c r="D12" s="311" t="s">
        <v>69</v>
      </c>
      <c r="E12" s="311" t="s">
        <v>70</v>
      </c>
      <c r="F12" s="311" t="s">
        <v>71</v>
      </c>
      <c r="G12" s="311" t="s">
        <v>6033</v>
      </c>
      <c r="H12" s="311">
        <v>998313</v>
      </c>
      <c r="I12" s="311" t="s">
        <v>72</v>
      </c>
      <c r="J12" s="316">
        <v>85.471900000000005</v>
      </c>
      <c r="K12" s="317">
        <v>130000</v>
      </c>
      <c r="L12" s="317">
        <v>11111347</v>
      </c>
      <c r="M12" s="137">
        <v>0</v>
      </c>
      <c r="N12" s="318">
        <v>0</v>
      </c>
      <c r="O12" s="318">
        <v>0</v>
      </c>
      <c r="P12" s="318">
        <v>0</v>
      </c>
      <c r="Q12" s="317">
        <v>11111347</v>
      </c>
      <c r="R12" s="311" t="s">
        <v>6044</v>
      </c>
      <c r="S12" s="125" t="s">
        <v>141</v>
      </c>
      <c r="T12" s="159"/>
      <c r="U12" s="141"/>
      <c r="V12" s="141"/>
    </row>
    <row r="13" spans="1:27">
      <c r="A13" s="87">
        <v>45809</v>
      </c>
      <c r="B13" s="101" t="s">
        <v>6040</v>
      </c>
      <c r="C13" s="315">
        <v>45811</v>
      </c>
      <c r="D13" s="311" t="s">
        <v>69</v>
      </c>
      <c r="E13" s="311" t="s">
        <v>70</v>
      </c>
      <c r="F13" s="311" t="s">
        <v>71</v>
      </c>
      <c r="G13" s="311" t="s">
        <v>6033</v>
      </c>
      <c r="H13" s="311">
        <v>998313</v>
      </c>
      <c r="I13" s="311" t="s">
        <v>72</v>
      </c>
      <c r="J13" s="316">
        <v>85.4</v>
      </c>
      <c r="K13" s="317">
        <v>175000</v>
      </c>
      <c r="L13" s="317">
        <v>14945000</v>
      </c>
      <c r="M13" s="137">
        <v>0</v>
      </c>
      <c r="N13" s="318">
        <v>0</v>
      </c>
      <c r="O13" s="318">
        <v>0</v>
      </c>
      <c r="P13" s="318">
        <v>0</v>
      </c>
      <c r="Q13" s="317">
        <v>14945000</v>
      </c>
      <c r="R13" s="311" t="s">
        <v>6044</v>
      </c>
      <c r="S13" s="125" t="s">
        <v>141</v>
      </c>
      <c r="T13" s="159"/>
      <c r="U13" s="141"/>
      <c r="V13" s="141"/>
    </row>
    <row r="14" spans="1:27">
      <c r="A14" s="87">
        <v>45809</v>
      </c>
      <c r="B14" s="101" t="s">
        <v>6041</v>
      </c>
      <c r="C14" s="315">
        <v>45827</v>
      </c>
      <c r="D14" s="311" t="s">
        <v>69</v>
      </c>
      <c r="E14" s="311" t="s">
        <v>70</v>
      </c>
      <c r="F14" s="311" t="s">
        <v>71</v>
      </c>
      <c r="G14" s="311" t="s">
        <v>6033</v>
      </c>
      <c r="H14" s="311">
        <v>998313</v>
      </c>
      <c r="I14" s="311" t="s">
        <v>72</v>
      </c>
      <c r="J14" s="316">
        <v>86.44</v>
      </c>
      <c r="K14" s="317">
        <v>110000</v>
      </c>
      <c r="L14" s="317">
        <v>9508400</v>
      </c>
      <c r="M14" s="137">
        <v>0</v>
      </c>
      <c r="N14" s="318">
        <v>0</v>
      </c>
      <c r="O14" s="318">
        <v>0</v>
      </c>
      <c r="P14" s="318">
        <v>0</v>
      </c>
      <c r="Q14" s="317">
        <v>9508400</v>
      </c>
      <c r="R14" s="311" t="s">
        <v>6044</v>
      </c>
      <c r="S14" s="125" t="s">
        <v>141</v>
      </c>
      <c r="T14" s="159"/>
      <c r="U14" s="141"/>
      <c r="V14" s="141"/>
    </row>
    <row r="15" spans="1:27">
      <c r="A15" s="87">
        <v>45809</v>
      </c>
      <c r="B15" s="101" t="s">
        <v>6042</v>
      </c>
      <c r="C15" s="315">
        <v>45834</v>
      </c>
      <c r="D15" s="311" t="s">
        <v>69</v>
      </c>
      <c r="E15" s="311" t="s">
        <v>70</v>
      </c>
      <c r="F15" s="311" t="s">
        <v>71</v>
      </c>
      <c r="G15" s="311" t="s">
        <v>6033</v>
      </c>
      <c r="H15" s="311">
        <v>998313</v>
      </c>
      <c r="I15" s="311" t="s">
        <v>72</v>
      </c>
      <c r="J15" s="316">
        <v>85.99</v>
      </c>
      <c r="K15" s="317">
        <v>200000</v>
      </c>
      <c r="L15" s="317">
        <v>17198000</v>
      </c>
      <c r="M15" s="137">
        <v>0</v>
      </c>
      <c r="N15" s="318">
        <v>0</v>
      </c>
      <c r="O15" s="318">
        <v>0</v>
      </c>
      <c r="P15" s="318">
        <v>0</v>
      </c>
      <c r="Q15" s="317">
        <v>17198000</v>
      </c>
      <c r="R15" s="311" t="s">
        <v>6044</v>
      </c>
      <c r="S15" s="125" t="s">
        <v>141</v>
      </c>
      <c r="T15" s="159"/>
      <c r="U15" s="141"/>
      <c r="V15" s="141"/>
    </row>
    <row r="16" spans="1:27">
      <c r="A16" s="87">
        <v>45839</v>
      </c>
      <c r="B16" s="101" t="s">
        <v>6043</v>
      </c>
      <c r="C16" s="315">
        <v>45868</v>
      </c>
      <c r="D16" s="311" t="s">
        <v>69</v>
      </c>
      <c r="E16" s="311" t="s">
        <v>70</v>
      </c>
      <c r="F16" s="311" t="s">
        <v>71</v>
      </c>
      <c r="G16" s="311" t="s">
        <v>6033</v>
      </c>
      <c r="H16" s="311">
        <v>998313</v>
      </c>
      <c r="I16" s="311" t="s">
        <v>72</v>
      </c>
      <c r="J16" s="306">
        <v>86.92</v>
      </c>
      <c r="K16" s="317">
        <v>50000</v>
      </c>
      <c r="L16" s="317">
        <v>4346000</v>
      </c>
      <c r="M16" s="137">
        <v>0</v>
      </c>
      <c r="N16" s="109">
        <v>0</v>
      </c>
      <c r="O16" s="109">
        <v>0</v>
      </c>
      <c r="P16" s="109">
        <v>0</v>
      </c>
      <c r="Q16" s="317">
        <v>4346000</v>
      </c>
      <c r="R16" s="311" t="s">
        <v>6044</v>
      </c>
      <c r="S16" s="125" t="s">
        <v>141</v>
      </c>
      <c r="T16" s="306"/>
      <c r="U16" s="141"/>
      <c r="V16" s="141"/>
    </row>
    <row r="17" spans="1:22">
      <c r="A17" s="87">
        <v>45839</v>
      </c>
      <c r="B17" s="101" t="s">
        <v>6045</v>
      </c>
      <c r="C17" s="315">
        <v>45869</v>
      </c>
      <c r="D17" s="311" t="s">
        <v>69</v>
      </c>
      <c r="E17" s="311" t="s">
        <v>70</v>
      </c>
      <c r="F17" s="311" t="s">
        <v>71</v>
      </c>
      <c r="G17" s="311" t="s">
        <v>6033</v>
      </c>
      <c r="H17" s="311">
        <v>998313</v>
      </c>
      <c r="I17" s="311" t="s">
        <v>72</v>
      </c>
      <c r="J17" s="306">
        <v>87.43</v>
      </c>
      <c r="K17" s="317">
        <v>120000</v>
      </c>
      <c r="L17" s="317">
        <v>10491600</v>
      </c>
      <c r="M17" s="137">
        <v>0</v>
      </c>
      <c r="N17" s="109">
        <v>0</v>
      </c>
      <c r="O17" s="109">
        <v>0</v>
      </c>
      <c r="P17" s="109">
        <v>0</v>
      </c>
      <c r="Q17" s="317">
        <v>10491600</v>
      </c>
      <c r="R17" s="311" t="s">
        <v>6044</v>
      </c>
      <c r="S17" s="125" t="s">
        <v>141</v>
      </c>
      <c r="T17" s="306"/>
      <c r="U17" s="141"/>
      <c r="V17" s="141"/>
    </row>
    <row r="18" spans="1:22">
      <c r="A18" s="87">
        <v>45839</v>
      </c>
      <c r="B18" s="101" t="s">
        <v>6046</v>
      </c>
      <c r="C18" s="315">
        <v>45869</v>
      </c>
      <c r="D18" s="311" t="s">
        <v>69</v>
      </c>
      <c r="E18" s="311" t="s">
        <v>70</v>
      </c>
      <c r="F18" s="311" t="s">
        <v>71</v>
      </c>
      <c r="G18" s="311" t="s">
        <v>6033</v>
      </c>
      <c r="H18" s="311">
        <v>998313</v>
      </c>
      <c r="I18" s="311" t="s">
        <v>72</v>
      </c>
      <c r="J18" s="306">
        <v>87.43</v>
      </c>
      <c r="K18" s="317">
        <v>120000</v>
      </c>
      <c r="L18" s="317">
        <v>10491600</v>
      </c>
      <c r="M18" s="137">
        <v>0</v>
      </c>
      <c r="N18" s="109">
        <v>0</v>
      </c>
      <c r="O18" s="109">
        <v>0</v>
      </c>
      <c r="P18" s="109">
        <v>0</v>
      </c>
      <c r="Q18" s="317">
        <v>10491600</v>
      </c>
      <c r="R18" s="311" t="s">
        <v>6044</v>
      </c>
      <c r="S18" s="125" t="s">
        <v>60</v>
      </c>
      <c r="T18" s="306"/>
      <c r="U18" s="141"/>
      <c r="V18" s="141"/>
    </row>
    <row r="19" spans="1:22">
      <c r="A19" s="87">
        <v>45839</v>
      </c>
      <c r="B19" s="101" t="s">
        <v>6047</v>
      </c>
      <c r="C19" s="315">
        <v>45869</v>
      </c>
      <c r="D19" s="311" t="s">
        <v>69</v>
      </c>
      <c r="E19" s="311" t="s">
        <v>70</v>
      </c>
      <c r="F19" s="311" t="s">
        <v>71</v>
      </c>
      <c r="G19" s="311" t="s">
        <v>6033</v>
      </c>
      <c r="H19" s="311">
        <v>998313</v>
      </c>
      <c r="I19" s="311" t="s">
        <v>72</v>
      </c>
      <c r="J19" s="306">
        <v>87.43</v>
      </c>
      <c r="K19" s="317">
        <v>120000</v>
      </c>
      <c r="L19" s="317">
        <v>10491600</v>
      </c>
      <c r="M19" s="137">
        <v>0</v>
      </c>
      <c r="N19" s="109">
        <v>0</v>
      </c>
      <c r="O19" s="109">
        <v>0</v>
      </c>
      <c r="P19" s="109">
        <v>0</v>
      </c>
      <c r="Q19" s="317">
        <v>10491600</v>
      </c>
      <c r="R19" s="311" t="s">
        <v>6044</v>
      </c>
      <c r="S19" s="125" t="s">
        <v>60</v>
      </c>
      <c r="T19" s="306"/>
      <c r="U19" s="141"/>
      <c r="V19" s="141"/>
    </row>
    <row r="20" spans="1:22">
      <c r="A20" s="87">
        <v>45839</v>
      </c>
      <c r="B20" s="101" t="s">
        <v>6048</v>
      </c>
      <c r="C20" s="315">
        <v>45869</v>
      </c>
      <c r="D20" s="311" t="s">
        <v>69</v>
      </c>
      <c r="E20" s="311" t="s">
        <v>70</v>
      </c>
      <c r="F20" s="311" t="s">
        <v>71</v>
      </c>
      <c r="G20" s="311" t="s">
        <v>6033</v>
      </c>
      <c r="H20" s="311">
        <v>998313</v>
      </c>
      <c r="I20" s="311" t="s">
        <v>72</v>
      </c>
      <c r="J20" s="306">
        <v>87.43</v>
      </c>
      <c r="K20" s="317">
        <v>105000</v>
      </c>
      <c r="L20" s="317">
        <v>9180150</v>
      </c>
      <c r="M20" s="137">
        <v>0</v>
      </c>
      <c r="N20" s="109">
        <v>0</v>
      </c>
      <c r="O20" s="109">
        <v>0</v>
      </c>
      <c r="P20" s="109">
        <v>0</v>
      </c>
      <c r="Q20" s="317">
        <v>9180150</v>
      </c>
      <c r="R20" s="311" t="s">
        <v>6044</v>
      </c>
      <c r="S20" s="125" t="s">
        <v>60</v>
      </c>
      <c r="T20" s="306"/>
      <c r="U20" s="141"/>
      <c r="V20" s="141"/>
    </row>
    <row r="21" spans="1:22">
      <c r="A21" s="87">
        <v>45870</v>
      </c>
      <c r="B21" s="101" t="s">
        <v>6049</v>
      </c>
      <c r="C21" s="315">
        <v>45881</v>
      </c>
      <c r="D21" s="311" t="s">
        <v>69</v>
      </c>
      <c r="E21" s="311" t="s">
        <v>70</v>
      </c>
      <c r="F21" s="311" t="s">
        <v>71</v>
      </c>
      <c r="G21" s="311" t="s">
        <v>6033</v>
      </c>
      <c r="H21" s="311">
        <v>998313</v>
      </c>
      <c r="I21" s="311" t="s">
        <v>72</v>
      </c>
      <c r="J21" s="306">
        <v>87.61</v>
      </c>
      <c r="K21" s="317">
        <v>110000</v>
      </c>
      <c r="L21" s="317">
        <v>9637100</v>
      </c>
      <c r="M21" s="137">
        <v>0</v>
      </c>
      <c r="N21" s="109">
        <v>0</v>
      </c>
      <c r="O21" s="109">
        <v>0</v>
      </c>
      <c r="P21" s="109">
        <v>0</v>
      </c>
      <c r="Q21" s="317">
        <v>9637100</v>
      </c>
      <c r="R21" s="311" t="s">
        <v>6044</v>
      </c>
      <c r="S21" s="125" t="s">
        <v>60</v>
      </c>
      <c r="T21" s="306"/>
      <c r="U21" s="141"/>
      <c r="V21" s="141"/>
    </row>
    <row r="22" spans="1:22">
      <c r="A22" s="87">
        <v>45870</v>
      </c>
      <c r="B22" s="101" t="s">
        <v>6050</v>
      </c>
      <c r="C22" s="315">
        <v>45889</v>
      </c>
      <c r="D22" s="311" t="s">
        <v>69</v>
      </c>
      <c r="E22" s="311" t="s">
        <v>70</v>
      </c>
      <c r="F22" s="311" t="s">
        <v>71</v>
      </c>
      <c r="G22" s="311" t="s">
        <v>6033</v>
      </c>
      <c r="H22" s="311">
        <v>998313</v>
      </c>
      <c r="I22" s="311" t="s">
        <v>72</v>
      </c>
      <c r="J22" s="306">
        <v>87.11</v>
      </c>
      <c r="K22" s="317">
        <v>18959</v>
      </c>
      <c r="L22" s="317">
        <v>1651518.49</v>
      </c>
      <c r="M22" s="137">
        <v>0</v>
      </c>
      <c r="N22" s="109">
        <v>0</v>
      </c>
      <c r="O22" s="109">
        <v>0</v>
      </c>
      <c r="P22" s="109">
        <v>0</v>
      </c>
      <c r="Q22" s="317">
        <v>1651518.49</v>
      </c>
      <c r="R22" s="311" t="s">
        <v>6044</v>
      </c>
      <c r="S22" s="125" t="s">
        <v>60</v>
      </c>
      <c r="T22" s="306"/>
      <c r="U22" s="141"/>
      <c r="V22" s="141"/>
    </row>
    <row r="23" spans="1:22">
      <c r="A23" s="87">
        <v>45870</v>
      </c>
      <c r="B23" s="101" t="s">
        <v>6051</v>
      </c>
      <c r="C23" s="315">
        <v>45900</v>
      </c>
      <c r="D23" s="311" t="s">
        <v>69</v>
      </c>
      <c r="E23" s="311" t="s">
        <v>70</v>
      </c>
      <c r="F23" s="311" t="s">
        <v>71</v>
      </c>
      <c r="G23" s="311" t="s">
        <v>6033</v>
      </c>
      <c r="H23" s="311">
        <v>998313</v>
      </c>
      <c r="I23" s="311" t="s">
        <v>72</v>
      </c>
      <c r="J23" s="306">
        <v>88.144999999999996</v>
      </c>
      <c r="K23" s="317">
        <v>110000</v>
      </c>
      <c r="L23" s="317">
        <v>9695950</v>
      </c>
      <c r="M23" s="137">
        <v>0</v>
      </c>
      <c r="N23" s="109">
        <v>0</v>
      </c>
      <c r="O23" s="109">
        <v>0</v>
      </c>
      <c r="P23" s="109">
        <v>0</v>
      </c>
      <c r="Q23" s="317">
        <v>9695950</v>
      </c>
      <c r="R23" s="311" t="s">
        <v>6044</v>
      </c>
      <c r="S23" s="125" t="s">
        <v>60</v>
      </c>
      <c r="T23" s="306"/>
      <c r="U23" s="141"/>
      <c r="V23" s="141"/>
    </row>
    <row r="24" spans="1:22">
      <c r="A24" s="87">
        <v>45870</v>
      </c>
      <c r="B24" s="101" t="s">
        <v>6052</v>
      </c>
      <c r="C24" s="315">
        <v>45900</v>
      </c>
      <c r="D24" s="311" t="s">
        <v>69</v>
      </c>
      <c r="E24" s="311" t="s">
        <v>70</v>
      </c>
      <c r="F24" s="311" t="s">
        <v>71</v>
      </c>
      <c r="G24" s="311" t="s">
        <v>6033</v>
      </c>
      <c r="H24" s="311">
        <v>998313</v>
      </c>
      <c r="I24" s="311" t="s">
        <v>72</v>
      </c>
      <c r="J24" s="306">
        <v>88.144999999999996</v>
      </c>
      <c r="K24" s="317">
        <v>110000</v>
      </c>
      <c r="L24" s="317">
        <v>9695950</v>
      </c>
      <c r="M24" s="137">
        <v>0</v>
      </c>
      <c r="N24" s="109">
        <v>0</v>
      </c>
      <c r="O24" s="109">
        <v>0</v>
      </c>
      <c r="P24" s="109">
        <v>0</v>
      </c>
      <c r="Q24" s="317">
        <v>9695950</v>
      </c>
      <c r="R24" s="311" t="s">
        <v>6044</v>
      </c>
      <c r="S24" s="125" t="s">
        <v>60</v>
      </c>
      <c r="T24" s="306"/>
      <c r="U24" s="141"/>
      <c r="V24" s="141"/>
    </row>
    <row r="25" spans="1:22">
      <c r="A25" s="87">
        <v>45870</v>
      </c>
      <c r="B25" s="101" t="s">
        <v>6053</v>
      </c>
      <c r="C25" s="315">
        <v>45900</v>
      </c>
      <c r="D25" s="311" t="s">
        <v>69</v>
      </c>
      <c r="E25" s="311" t="s">
        <v>70</v>
      </c>
      <c r="F25" s="311" t="s">
        <v>71</v>
      </c>
      <c r="G25" s="311" t="s">
        <v>6033</v>
      </c>
      <c r="H25" s="311">
        <v>998313</v>
      </c>
      <c r="I25" s="311" t="s">
        <v>72</v>
      </c>
      <c r="J25" s="306">
        <v>88.144999999999996</v>
      </c>
      <c r="K25" s="317">
        <v>110000</v>
      </c>
      <c r="L25" s="317">
        <v>9695950</v>
      </c>
      <c r="M25" s="137">
        <v>0</v>
      </c>
      <c r="N25" s="109">
        <v>0</v>
      </c>
      <c r="O25" s="109">
        <v>0</v>
      </c>
      <c r="P25" s="109">
        <v>0</v>
      </c>
      <c r="Q25" s="317">
        <v>9695950</v>
      </c>
      <c r="R25" s="311" t="s">
        <v>6044</v>
      </c>
      <c r="S25" s="125" t="s">
        <v>60</v>
      </c>
      <c r="T25" s="306"/>
      <c r="U25" s="141"/>
      <c r="V25" s="141"/>
    </row>
    <row r="26" spans="1:22">
      <c r="A26" s="87">
        <v>45870</v>
      </c>
      <c r="B26" s="101" t="s">
        <v>6054</v>
      </c>
      <c r="C26" s="315">
        <v>45900</v>
      </c>
      <c r="D26" s="311" t="s">
        <v>69</v>
      </c>
      <c r="E26" s="311" t="s">
        <v>70</v>
      </c>
      <c r="F26" s="311" t="s">
        <v>71</v>
      </c>
      <c r="G26" s="311" t="s">
        <v>6033</v>
      </c>
      <c r="H26" s="311">
        <v>998313</v>
      </c>
      <c r="I26" s="311" t="s">
        <v>72</v>
      </c>
      <c r="J26" s="306">
        <v>88.144999999999996</v>
      </c>
      <c r="K26" s="317">
        <v>100000</v>
      </c>
      <c r="L26" s="317">
        <v>8814500</v>
      </c>
      <c r="M26" s="137">
        <v>0</v>
      </c>
      <c r="N26" s="109">
        <v>0</v>
      </c>
      <c r="O26" s="109">
        <v>0</v>
      </c>
      <c r="P26" s="109">
        <v>0</v>
      </c>
      <c r="Q26" s="317">
        <v>8814500</v>
      </c>
      <c r="R26" s="311" t="s">
        <v>6044</v>
      </c>
      <c r="S26" s="125" t="s">
        <v>60</v>
      </c>
      <c r="T26" s="306"/>
      <c r="U26" s="141"/>
      <c r="V26" s="141"/>
    </row>
    <row r="27" spans="1:22">
      <c r="A27" s="87">
        <v>45870</v>
      </c>
      <c r="B27" s="101" t="s">
        <v>6055</v>
      </c>
      <c r="C27" s="315">
        <v>45889</v>
      </c>
      <c r="D27" s="311" t="s">
        <v>6056</v>
      </c>
      <c r="E27" s="311" t="s">
        <v>70</v>
      </c>
      <c r="F27" s="311" t="s">
        <v>6057</v>
      </c>
      <c r="G27" s="311" t="s">
        <v>6033</v>
      </c>
      <c r="H27" s="311">
        <v>998313</v>
      </c>
      <c r="I27" s="311" t="s">
        <v>72</v>
      </c>
      <c r="J27" s="306">
        <v>67.819999999999993</v>
      </c>
      <c r="K27" s="317">
        <v>21906</v>
      </c>
      <c r="L27" s="317">
        <v>1485664.92</v>
      </c>
      <c r="M27" s="137">
        <v>0</v>
      </c>
      <c r="N27" s="109">
        <v>0</v>
      </c>
      <c r="O27" s="109">
        <v>0</v>
      </c>
      <c r="P27" s="109">
        <v>0</v>
      </c>
      <c r="Q27" s="317">
        <v>1485664.92</v>
      </c>
      <c r="R27" s="311" t="s">
        <v>6044</v>
      </c>
      <c r="S27" s="125" t="s">
        <v>60</v>
      </c>
      <c r="T27" s="306"/>
      <c r="U27" s="141"/>
      <c r="V27" s="141"/>
    </row>
    <row r="28" spans="1:22">
      <c r="A28" s="87">
        <v>45901</v>
      </c>
      <c r="B28" s="101" t="s">
        <v>6058</v>
      </c>
      <c r="C28" s="315">
        <v>45929</v>
      </c>
      <c r="D28" s="311" t="s">
        <v>69</v>
      </c>
      <c r="E28" s="311" t="s">
        <v>70</v>
      </c>
      <c r="F28" s="311" t="s">
        <v>71</v>
      </c>
      <c r="G28" s="311" t="s">
        <v>6033</v>
      </c>
      <c r="H28" s="311">
        <v>998313</v>
      </c>
      <c r="I28" s="311" t="s">
        <v>72</v>
      </c>
      <c r="J28" s="306">
        <v>88.656099999999995</v>
      </c>
      <c r="K28" s="317">
        <v>90000</v>
      </c>
      <c r="L28" s="317">
        <v>7979049</v>
      </c>
      <c r="M28" s="137">
        <v>0</v>
      </c>
      <c r="N28" s="109">
        <v>0</v>
      </c>
      <c r="O28" s="109">
        <v>0</v>
      </c>
      <c r="P28" s="109">
        <v>0</v>
      </c>
      <c r="Q28" s="317">
        <v>7979049</v>
      </c>
      <c r="R28" s="311" t="s">
        <v>6044</v>
      </c>
      <c r="S28" s="125" t="s">
        <v>60</v>
      </c>
      <c r="T28" s="306"/>
      <c r="U28" s="141"/>
      <c r="V28" s="141"/>
    </row>
    <row r="29" spans="1:22">
      <c r="A29" s="87">
        <v>45901</v>
      </c>
      <c r="B29" s="101" t="s">
        <v>6059</v>
      </c>
      <c r="C29" s="315">
        <v>45930</v>
      </c>
      <c r="D29" s="311" t="s">
        <v>69</v>
      </c>
      <c r="E29" s="311" t="s">
        <v>70</v>
      </c>
      <c r="F29" s="311" t="s">
        <v>71</v>
      </c>
      <c r="G29" s="311" t="s">
        <v>6033</v>
      </c>
      <c r="H29" s="311">
        <v>998313</v>
      </c>
      <c r="I29" s="311" t="s">
        <v>72</v>
      </c>
      <c r="J29" s="306">
        <v>88.708299999999994</v>
      </c>
      <c r="K29" s="317">
        <v>120000</v>
      </c>
      <c r="L29" s="317">
        <v>10644996</v>
      </c>
      <c r="M29" s="137">
        <v>0</v>
      </c>
      <c r="N29" s="109">
        <v>0</v>
      </c>
      <c r="O29" s="109">
        <v>0</v>
      </c>
      <c r="P29" s="109">
        <v>0</v>
      </c>
      <c r="Q29" s="317">
        <v>10644996</v>
      </c>
      <c r="R29" s="311" t="s">
        <v>6044</v>
      </c>
      <c r="S29" s="125" t="s">
        <v>60</v>
      </c>
      <c r="T29" s="306"/>
      <c r="U29" s="141"/>
      <c r="V29" s="141"/>
    </row>
    <row r="30" spans="1:22">
      <c r="A30" s="87">
        <v>45901</v>
      </c>
      <c r="B30" s="101" t="s">
        <v>6060</v>
      </c>
      <c r="C30" s="315">
        <v>45930</v>
      </c>
      <c r="D30" s="311" t="s">
        <v>69</v>
      </c>
      <c r="E30" s="311" t="s">
        <v>70</v>
      </c>
      <c r="F30" s="311" t="s">
        <v>71</v>
      </c>
      <c r="G30" s="311" t="s">
        <v>6033</v>
      </c>
      <c r="H30" s="311">
        <v>998313</v>
      </c>
      <c r="I30" s="311" t="s">
        <v>72</v>
      </c>
      <c r="J30" s="306">
        <v>88.708299999999994</v>
      </c>
      <c r="K30" s="317">
        <v>120000</v>
      </c>
      <c r="L30" s="317">
        <v>10644996</v>
      </c>
      <c r="M30" s="137">
        <v>0</v>
      </c>
      <c r="N30" s="109">
        <v>0</v>
      </c>
      <c r="O30" s="109">
        <v>0</v>
      </c>
      <c r="P30" s="109">
        <v>0</v>
      </c>
      <c r="Q30" s="317">
        <v>10644996</v>
      </c>
      <c r="R30" s="311" t="s">
        <v>6044</v>
      </c>
      <c r="S30" s="125" t="s">
        <v>60</v>
      </c>
      <c r="T30" s="306"/>
      <c r="U30" s="141"/>
      <c r="V30" s="141"/>
    </row>
    <row r="31" spans="1:22">
      <c r="A31" s="87">
        <v>45901</v>
      </c>
      <c r="B31" s="101" t="s">
        <v>6061</v>
      </c>
      <c r="C31" s="315">
        <v>45930</v>
      </c>
      <c r="D31" s="311" t="s">
        <v>69</v>
      </c>
      <c r="E31" s="311" t="s">
        <v>70</v>
      </c>
      <c r="F31" s="311" t="s">
        <v>71</v>
      </c>
      <c r="G31" s="311" t="s">
        <v>6033</v>
      </c>
      <c r="H31" s="311">
        <v>998313</v>
      </c>
      <c r="I31" s="311" t="s">
        <v>72</v>
      </c>
      <c r="J31" s="306">
        <v>88.708299999999994</v>
      </c>
      <c r="K31" s="317">
        <v>120000</v>
      </c>
      <c r="L31" s="317">
        <v>10644996</v>
      </c>
      <c r="M31" s="137">
        <v>0</v>
      </c>
      <c r="N31" s="109">
        <v>0</v>
      </c>
      <c r="O31" s="109">
        <v>0</v>
      </c>
      <c r="P31" s="109">
        <v>0</v>
      </c>
      <c r="Q31" s="317">
        <v>10644996</v>
      </c>
      <c r="R31" s="311" t="s">
        <v>6044</v>
      </c>
      <c r="S31" s="125" t="s">
        <v>60</v>
      </c>
      <c r="T31" s="306"/>
      <c r="U31" s="141"/>
      <c r="V31" s="141"/>
    </row>
    <row r="32" spans="1:22">
      <c r="A32" s="87">
        <v>45901</v>
      </c>
      <c r="B32" s="101" t="s">
        <v>6062</v>
      </c>
      <c r="C32" s="315">
        <v>45930</v>
      </c>
      <c r="D32" s="311" t="s">
        <v>69</v>
      </c>
      <c r="E32" s="311" t="s">
        <v>70</v>
      </c>
      <c r="F32" s="311" t="s">
        <v>71</v>
      </c>
      <c r="G32" s="311" t="s">
        <v>6033</v>
      </c>
      <c r="H32" s="311">
        <v>998313</v>
      </c>
      <c r="I32" s="311" t="s">
        <v>72</v>
      </c>
      <c r="J32" s="306">
        <v>88.708299999999994</v>
      </c>
      <c r="K32" s="317">
        <v>120000</v>
      </c>
      <c r="L32" s="317">
        <v>10644996</v>
      </c>
      <c r="M32" s="137">
        <v>0</v>
      </c>
      <c r="N32" s="109">
        <v>0</v>
      </c>
      <c r="O32" s="109">
        <v>0</v>
      </c>
      <c r="P32" s="109">
        <v>0</v>
      </c>
      <c r="Q32" s="317">
        <v>10644996</v>
      </c>
      <c r="R32" s="311" t="s">
        <v>6044</v>
      </c>
      <c r="S32" s="125" t="s">
        <v>60</v>
      </c>
      <c r="T32" s="306"/>
      <c r="U32" s="141"/>
      <c r="V32" s="141"/>
    </row>
  </sheetData>
  <autoFilter ref="A5:T32" xr:uid="{48640BD8-25E9-4A38-BF1F-A94CAF5659E2}"/>
  <conditionalFormatting sqref="B21:B27">
    <cfRule type="duplicateValues" dxfId="74" priority="2"/>
  </conditionalFormatting>
  <conditionalFormatting sqref="B28:B32">
    <cfRule type="duplicateValues" dxfId="73"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6EBB6-32BD-4C8B-BF32-4D43CA2A32B1}">
  <sheetPr>
    <tabColor rgb="FF00B050"/>
  </sheetPr>
  <dimension ref="A1:S32"/>
  <sheetViews>
    <sheetView topLeftCell="A9" workbookViewId="0">
      <selection activeCell="B34" sqref="B34"/>
    </sheetView>
  </sheetViews>
  <sheetFormatPr defaultColWidth="8.88671875" defaultRowHeight="14.4"/>
  <cols>
    <col min="1" max="1" width="1.88671875" style="20" customWidth="1"/>
    <col min="2" max="2" width="11.5546875" style="20" bestFit="1" customWidth="1"/>
    <col min="3" max="3" width="18" style="20" bestFit="1" customWidth="1"/>
    <col min="4" max="4" width="21.109375" style="20" bestFit="1" customWidth="1"/>
    <col min="5" max="5" width="18" style="176" bestFit="1" customWidth="1"/>
    <col min="6" max="6" width="33.109375" style="194" hidden="1" customWidth="1"/>
    <col min="7" max="7" width="24.5546875" style="20" bestFit="1" customWidth="1"/>
    <col min="8" max="8" width="16.6640625" style="195" customWidth="1"/>
    <col min="9" max="9" width="17.33203125" style="195" bestFit="1" customWidth="1"/>
    <col min="10" max="10" width="19.33203125" style="20" bestFit="1" customWidth="1"/>
    <col min="11" max="11" width="14.77734375" style="20" customWidth="1"/>
    <col min="12" max="12" width="15.77734375" style="20" customWidth="1"/>
    <col min="13" max="13" width="13" style="409" customWidth="1"/>
    <col min="14" max="14" width="18.44140625" style="195" bestFit="1" customWidth="1"/>
    <col min="15" max="15" width="1.6640625" style="20" customWidth="1"/>
    <col min="16" max="16" width="18.44140625" style="20" bestFit="1" customWidth="1"/>
    <col min="17" max="17" width="16" style="20" bestFit="1" customWidth="1"/>
    <col min="18" max="18" width="1.21875" style="20" customWidth="1"/>
    <col min="19" max="19" width="18.6640625" style="20" bestFit="1" customWidth="1"/>
    <col min="20" max="20" width="11.21875" style="20" bestFit="1" customWidth="1"/>
    <col min="21" max="21" width="13.33203125" style="20" bestFit="1" customWidth="1"/>
    <col min="22" max="22" width="8.44140625" style="20" bestFit="1" customWidth="1"/>
    <col min="23" max="16384" width="8.88671875" style="20"/>
  </cols>
  <sheetData>
    <row r="1" spans="1:19" ht="18">
      <c r="A1" s="193" t="s">
        <v>19</v>
      </c>
    </row>
    <row r="2" spans="1:19">
      <c r="A2" s="25" t="s">
        <v>177</v>
      </c>
      <c r="K2" s="196"/>
      <c r="Q2" s="33"/>
    </row>
    <row r="3" spans="1:19">
      <c r="A3" s="47" t="s">
        <v>53</v>
      </c>
      <c r="K3" s="24"/>
      <c r="N3" s="33"/>
      <c r="P3" s="196"/>
    </row>
    <row r="4" spans="1:19">
      <c r="I4" s="33">
        <f>SUBTOTAL(9,I6:I1048576)</f>
        <v>125640150</v>
      </c>
      <c r="N4" s="33">
        <f>SUBTOTAL(9,N6:N1048576)</f>
        <v>125640150</v>
      </c>
      <c r="O4" s="24"/>
      <c r="P4" s="33">
        <f>SUBTOTAL(9,P6:P1048576)</f>
        <v>125640150</v>
      </c>
      <c r="Q4" s="33">
        <f>SUBTOTAL(9,Q6:Q1048576)</f>
        <v>0</v>
      </c>
      <c r="S4" s="24">
        <f>N4-P4</f>
        <v>0</v>
      </c>
    </row>
    <row r="5" spans="1:19" s="175" customFormat="1" ht="41.4">
      <c r="A5" s="175" t="s">
        <v>175</v>
      </c>
      <c r="B5" s="323" t="s">
        <v>178</v>
      </c>
      <c r="C5" s="323" t="s">
        <v>179</v>
      </c>
      <c r="D5" s="324" t="s">
        <v>180</v>
      </c>
      <c r="E5" s="324" t="s">
        <v>18</v>
      </c>
      <c r="F5" s="325" t="s">
        <v>181</v>
      </c>
      <c r="G5" s="323" t="s">
        <v>182</v>
      </c>
      <c r="H5" s="326" t="s">
        <v>183</v>
      </c>
      <c r="I5" s="326" t="s">
        <v>184</v>
      </c>
      <c r="J5" s="327" t="s">
        <v>185</v>
      </c>
      <c r="K5" s="328" t="s">
        <v>186</v>
      </c>
      <c r="L5" s="326" t="s">
        <v>187</v>
      </c>
      <c r="M5" s="326" t="s">
        <v>28</v>
      </c>
      <c r="N5" s="326" t="s">
        <v>188</v>
      </c>
      <c r="O5" s="306"/>
      <c r="P5" s="329" t="s">
        <v>189</v>
      </c>
      <c r="Q5" s="329" t="s">
        <v>175</v>
      </c>
    </row>
    <row r="6" spans="1:19">
      <c r="B6" s="306">
        <v>1</v>
      </c>
      <c r="C6" s="311" t="s">
        <v>69</v>
      </c>
      <c r="D6" s="101" t="s">
        <v>6032</v>
      </c>
      <c r="E6" s="315">
        <v>45777</v>
      </c>
      <c r="F6" s="197"/>
      <c r="G6" s="311" t="s">
        <v>72</v>
      </c>
      <c r="H6" s="317">
        <v>120000</v>
      </c>
      <c r="I6" s="317">
        <v>10219200</v>
      </c>
      <c r="J6" s="172" t="s">
        <v>6161</v>
      </c>
      <c r="K6" s="199">
        <v>45947</v>
      </c>
      <c r="L6" s="389">
        <v>109965</v>
      </c>
      <c r="M6" s="200">
        <v>87.8</v>
      </c>
      <c r="N6" s="389">
        <v>9654927</v>
      </c>
      <c r="O6" s="306"/>
      <c r="P6" s="306"/>
      <c r="Q6" s="306"/>
    </row>
    <row r="7" spans="1:19">
      <c r="B7" s="306"/>
      <c r="C7" s="306"/>
      <c r="D7" s="306"/>
      <c r="E7" s="330"/>
      <c r="F7" s="197"/>
      <c r="G7" s="306"/>
      <c r="H7" s="307"/>
      <c r="I7" s="307"/>
      <c r="J7" s="172" t="s">
        <v>6155</v>
      </c>
      <c r="K7" s="199">
        <v>45954</v>
      </c>
      <c r="L7" s="306">
        <f t="shared" ref="L7:L28" si="0">N7/M7</f>
        <v>6431.9275048444088</v>
      </c>
      <c r="M7" s="200">
        <v>87.73</v>
      </c>
      <c r="N7" s="307">
        <f>I6-N6</f>
        <v>564273</v>
      </c>
      <c r="O7" s="306"/>
      <c r="P7" s="331">
        <f>N7+N6</f>
        <v>10219200</v>
      </c>
      <c r="Q7" s="331">
        <f>P7-I6</f>
        <v>0</v>
      </c>
    </row>
    <row r="8" spans="1:19">
      <c r="B8" s="306">
        <v>2</v>
      </c>
      <c r="C8" s="311" t="s">
        <v>69</v>
      </c>
      <c r="D8" s="101" t="s">
        <v>6034</v>
      </c>
      <c r="E8" s="315">
        <v>45777</v>
      </c>
      <c r="F8" s="197"/>
      <c r="G8" s="311" t="s">
        <v>72</v>
      </c>
      <c r="H8" s="317">
        <v>130000</v>
      </c>
      <c r="I8" s="317">
        <v>11070800</v>
      </c>
      <c r="J8" s="172" t="s">
        <v>6155</v>
      </c>
      <c r="K8" s="199">
        <v>45954</v>
      </c>
      <c r="L8" s="306">
        <f t="shared" si="0"/>
        <v>113533.07249515557</v>
      </c>
      <c r="M8" s="200">
        <v>87.73</v>
      </c>
      <c r="N8" s="307">
        <f>'FIRC Register'!F5-'Sales Vs FIRC '!N7</f>
        <v>9960256.4499999993</v>
      </c>
      <c r="O8" s="306"/>
      <c r="P8" s="306"/>
      <c r="Q8" s="306"/>
    </row>
    <row r="9" spans="1:19">
      <c r="B9" s="306"/>
      <c r="C9" s="306"/>
      <c r="D9" s="306"/>
      <c r="E9" s="330"/>
      <c r="F9" s="197"/>
      <c r="G9" s="306"/>
      <c r="H9" s="307"/>
      <c r="I9" s="307"/>
      <c r="J9" s="172" t="s">
        <v>6156</v>
      </c>
      <c r="K9" s="199">
        <v>45954</v>
      </c>
      <c r="L9" s="306">
        <f t="shared" si="0"/>
        <v>12658.652114442046</v>
      </c>
      <c r="M9" s="200">
        <v>87.73</v>
      </c>
      <c r="N9" s="307">
        <f>I8-N8</f>
        <v>1110543.5500000007</v>
      </c>
      <c r="O9" s="306"/>
      <c r="P9" s="331">
        <f>N9+N8</f>
        <v>11070800</v>
      </c>
      <c r="Q9" s="331">
        <f>P9-I8</f>
        <v>0</v>
      </c>
    </row>
    <row r="10" spans="1:19">
      <c r="B10" s="306">
        <v>3</v>
      </c>
      <c r="C10" s="311" t="s">
        <v>69</v>
      </c>
      <c r="D10" s="101" t="s">
        <v>6035</v>
      </c>
      <c r="E10" s="315">
        <v>45806</v>
      </c>
      <c r="F10" s="197"/>
      <c r="G10" s="311" t="s">
        <v>72</v>
      </c>
      <c r="H10" s="317">
        <v>60000</v>
      </c>
      <c r="I10" s="317">
        <v>5125200</v>
      </c>
      <c r="J10" s="172" t="s">
        <v>6156</v>
      </c>
      <c r="K10" s="199">
        <v>45954</v>
      </c>
      <c r="L10" s="306">
        <f t="shared" si="0"/>
        <v>58420.152741365549</v>
      </c>
      <c r="M10" s="200">
        <v>87.73</v>
      </c>
      <c r="N10" s="317">
        <v>5125200</v>
      </c>
      <c r="O10" s="306"/>
      <c r="P10" s="331">
        <f>N10</f>
        <v>5125200</v>
      </c>
      <c r="Q10" s="331">
        <f>P10-I10</f>
        <v>0</v>
      </c>
    </row>
    <row r="11" spans="1:19">
      <c r="B11" s="306">
        <v>4</v>
      </c>
      <c r="C11" s="311" t="s">
        <v>69</v>
      </c>
      <c r="D11" s="101" t="s">
        <v>6036</v>
      </c>
      <c r="E11" s="315">
        <v>45808</v>
      </c>
      <c r="F11" s="197"/>
      <c r="G11" s="311" t="s">
        <v>72</v>
      </c>
      <c r="H11" s="317">
        <v>120000</v>
      </c>
      <c r="I11" s="317">
        <v>10256628</v>
      </c>
      <c r="J11" s="172" t="s">
        <v>6156</v>
      </c>
      <c r="K11" s="199">
        <v>45954</v>
      </c>
      <c r="L11" s="306">
        <f t="shared" si="0"/>
        <v>48886.195144192388</v>
      </c>
      <c r="M11" s="200">
        <v>87.73</v>
      </c>
      <c r="N11" s="307">
        <f>'FIRC Register'!F6-'Sales Vs FIRC '!N10-'Sales Vs FIRC '!N9</f>
        <v>4288785.8999999985</v>
      </c>
      <c r="O11" s="306"/>
      <c r="P11" s="306"/>
      <c r="Q11" s="306"/>
    </row>
    <row r="12" spans="1:19">
      <c r="B12" s="306"/>
      <c r="C12" s="306"/>
      <c r="D12" s="306"/>
      <c r="E12" s="330"/>
      <c r="F12" s="197"/>
      <c r="G12" s="306"/>
      <c r="H12" s="307"/>
      <c r="I12" s="307"/>
      <c r="J12" s="172" t="s">
        <v>6162</v>
      </c>
      <c r="K12" s="199">
        <v>45961</v>
      </c>
      <c r="L12" s="306">
        <f t="shared" si="0"/>
        <v>67311.550868486374</v>
      </c>
      <c r="M12" s="200">
        <v>88.66</v>
      </c>
      <c r="N12" s="307">
        <f>I11-N11</f>
        <v>5967842.1000000015</v>
      </c>
      <c r="O12" s="306"/>
      <c r="P12" s="331">
        <f>N12+N11</f>
        <v>10256628</v>
      </c>
      <c r="Q12" s="331">
        <f>P12-I11</f>
        <v>0</v>
      </c>
    </row>
    <row r="13" spans="1:19">
      <c r="B13" s="306">
        <v>5</v>
      </c>
      <c r="C13" s="311" t="s">
        <v>69</v>
      </c>
      <c r="D13" s="101" t="s">
        <v>6037</v>
      </c>
      <c r="E13" s="315">
        <v>45808</v>
      </c>
      <c r="F13" s="197"/>
      <c r="G13" s="311" t="s">
        <v>72</v>
      </c>
      <c r="H13" s="317">
        <v>120000</v>
      </c>
      <c r="I13" s="317">
        <v>10256628</v>
      </c>
      <c r="J13" s="172" t="s">
        <v>6162</v>
      </c>
      <c r="K13" s="199">
        <v>45961</v>
      </c>
      <c r="L13" s="306">
        <f t="shared" si="0"/>
        <v>42653.44913151364</v>
      </c>
      <c r="M13" s="200">
        <v>88.66</v>
      </c>
      <c r="N13" s="317">
        <f>'FIRC Register'!F7-'Sales Vs FIRC '!N12</f>
        <v>3781654.7999999989</v>
      </c>
      <c r="O13" s="306"/>
      <c r="P13" s="331"/>
      <c r="Q13" s="331"/>
    </row>
    <row r="14" spans="1:19">
      <c r="B14" s="226"/>
      <c r="C14" s="226"/>
      <c r="D14" s="226"/>
      <c r="E14" s="278"/>
      <c r="F14" s="197"/>
      <c r="G14" s="226"/>
      <c r="H14" s="413"/>
      <c r="I14" s="413"/>
      <c r="J14" s="172" t="s">
        <v>6157</v>
      </c>
      <c r="K14" s="199">
        <v>45968</v>
      </c>
      <c r="L14" s="306">
        <f t="shared" si="0"/>
        <v>73080.961625282187</v>
      </c>
      <c r="M14" s="200">
        <v>88.6</v>
      </c>
      <c r="N14" s="413">
        <f>I13-N13</f>
        <v>6474973.2000000011</v>
      </c>
      <c r="O14" s="226"/>
      <c r="P14" s="331">
        <f>N14+N13</f>
        <v>10256628</v>
      </c>
      <c r="Q14" s="331">
        <f>P14-I13</f>
        <v>0</v>
      </c>
    </row>
    <row r="15" spans="1:19">
      <c r="B15" s="226">
        <v>6</v>
      </c>
      <c r="C15" s="311" t="s">
        <v>69</v>
      </c>
      <c r="D15" s="101" t="s">
        <v>6038</v>
      </c>
      <c r="E15" s="315">
        <v>45808</v>
      </c>
      <c r="F15" s="197"/>
      <c r="G15" s="311" t="s">
        <v>72</v>
      </c>
      <c r="H15" s="317">
        <v>130000</v>
      </c>
      <c r="I15" s="317">
        <v>11111347</v>
      </c>
      <c r="J15" s="172" t="s">
        <v>6157</v>
      </c>
      <c r="K15" s="199">
        <v>45968</v>
      </c>
      <c r="L15" s="306">
        <f t="shared" si="0"/>
        <v>46884.03837471782</v>
      </c>
      <c r="M15" s="200">
        <v>88.6</v>
      </c>
      <c r="N15" s="413">
        <f>'FIRC Register'!F9-'Sales Vs FIRC '!N14</f>
        <v>4153925.7999999989</v>
      </c>
      <c r="O15" s="226"/>
      <c r="P15" s="226"/>
      <c r="Q15" s="226"/>
    </row>
    <row r="16" spans="1:19">
      <c r="B16" s="226"/>
      <c r="C16" s="226"/>
      <c r="D16" s="226"/>
      <c r="E16" s="278"/>
      <c r="F16" s="197"/>
      <c r="G16" s="226"/>
      <c r="H16" s="413"/>
      <c r="I16" s="413"/>
      <c r="J16" s="172" t="s">
        <v>6163</v>
      </c>
      <c r="K16" s="199">
        <v>45968</v>
      </c>
      <c r="L16" s="306">
        <f t="shared" si="0"/>
        <v>78526.198645598211</v>
      </c>
      <c r="M16" s="200">
        <v>88.6</v>
      </c>
      <c r="N16" s="413">
        <f>I15-N15</f>
        <v>6957421.2000000011</v>
      </c>
      <c r="O16" s="226"/>
      <c r="P16" s="331">
        <f>N16+N15</f>
        <v>11111347</v>
      </c>
      <c r="Q16" s="331">
        <f>P16-I15</f>
        <v>0</v>
      </c>
    </row>
    <row r="17" spans="2:17">
      <c r="B17" s="226">
        <v>7</v>
      </c>
      <c r="C17" s="311" t="s">
        <v>69</v>
      </c>
      <c r="D17" s="101" t="s">
        <v>6039</v>
      </c>
      <c r="E17" s="315">
        <v>45808</v>
      </c>
      <c r="F17" s="197"/>
      <c r="G17" s="311" t="s">
        <v>72</v>
      </c>
      <c r="H17" s="317">
        <v>130000</v>
      </c>
      <c r="I17" s="317">
        <v>11111347</v>
      </c>
      <c r="J17" s="172" t="s">
        <v>6163</v>
      </c>
      <c r="K17" s="199">
        <v>45968</v>
      </c>
      <c r="L17" s="306">
        <f t="shared" si="0"/>
        <v>31438.801354401796</v>
      </c>
      <c r="M17" s="200">
        <v>88.6</v>
      </c>
      <c r="N17" s="413">
        <f>'FIRC Register'!F10-'Sales Vs FIRC '!N16</f>
        <v>2785477.7999999989</v>
      </c>
      <c r="O17" s="226"/>
      <c r="P17" s="226"/>
      <c r="Q17" s="226"/>
    </row>
    <row r="18" spans="2:17">
      <c r="B18" s="226"/>
      <c r="C18" s="226"/>
      <c r="D18" s="226"/>
      <c r="E18" s="278"/>
      <c r="F18" s="197"/>
      <c r="G18" s="226"/>
      <c r="H18" s="413"/>
      <c r="I18" s="413"/>
      <c r="J18" s="172" t="s">
        <v>6158</v>
      </c>
      <c r="K18" s="199">
        <v>45978</v>
      </c>
      <c r="L18" s="306">
        <f t="shared" si="0"/>
        <v>94066.989040786357</v>
      </c>
      <c r="M18" s="200">
        <v>88.51</v>
      </c>
      <c r="N18" s="413">
        <f>I17-N17</f>
        <v>8325869.2000000011</v>
      </c>
      <c r="O18" s="226"/>
      <c r="P18" s="331">
        <f>N18+N17</f>
        <v>11111347</v>
      </c>
      <c r="Q18" s="331">
        <f>P18-I17</f>
        <v>0</v>
      </c>
    </row>
    <row r="19" spans="2:17">
      <c r="B19" s="226">
        <v>8</v>
      </c>
      <c r="C19" s="311" t="s">
        <v>69</v>
      </c>
      <c r="D19" s="101" t="s">
        <v>6040</v>
      </c>
      <c r="E19" s="315">
        <v>45811</v>
      </c>
      <c r="F19" s="197"/>
      <c r="G19" s="311" t="s">
        <v>72</v>
      </c>
      <c r="H19" s="317">
        <v>175000</v>
      </c>
      <c r="I19" s="317">
        <v>14945000</v>
      </c>
      <c r="J19" s="172" t="s">
        <v>6158</v>
      </c>
      <c r="K19" s="199">
        <v>45978</v>
      </c>
      <c r="L19" s="306">
        <f t="shared" si="0"/>
        <v>25898.01095921364</v>
      </c>
      <c r="M19" s="200">
        <v>88.51</v>
      </c>
      <c r="N19" s="413">
        <f>'FIRC Register'!F12-'Sales Vs FIRC '!N18</f>
        <v>2292232.9499999993</v>
      </c>
      <c r="O19" s="226"/>
      <c r="P19" s="226"/>
      <c r="Q19" s="226"/>
    </row>
    <row r="20" spans="2:17">
      <c r="B20" s="226"/>
      <c r="C20" s="226"/>
      <c r="D20" s="226"/>
      <c r="E20" s="278"/>
      <c r="F20" s="197"/>
      <c r="G20" s="226"/>
      <c r="H20" s="413"/>
      <c r="I20" s="413"/>
      <c r="J20" s="172" t="s">
        <v>6164</v>
      </c>
      <c r="K20" s="199">
        <v>45978</v>
      </c>
      <c r="L20" s="306">
        <f t="shared" si="0"/>
        <v>99965</v>
      </c>
      <c r="M20" s="200">
        <v>88.51</v>
      </c>
      <c r="N20" s="413">
        <f>'FIRC Register'!F13</f>
        <v>8847902.1500000004</v>
      </c>
      <c r="O20" s="226"/>
      <c r="P20" s="226"/>
      <c r="Q20" s="226"/>
    </row>
    <row r="21" spans="2:17">
      <c r="B21" s="226"/>
      <c r="C21" s="226"/>
      <c r="D21" s="226"/>
      <c r="E21" s="278"/>
      <c r="F21" s="197"/>
      <c r="G21" s="226"/>
      <c r="H21" s="413"/>
      <c r="I21" s="413"/>
      <c r="J21" s="172" t="s">
        <v>200</v>
      </c>
      <c r="K21" s="199">
        <v>45981</v>
      </c>
      <c r="L21" s="306">
        <f t="shared" si="0"/>
        <v>42915.236859914286</v>
      </c>
      <c r="M21" s="200">
        <v>88.66</v>
      </c>
      <c r="N21" s="413">
        <f>I19-N20-N19</f>
        <v>3804864.9000000004</v>
      </c>
      <c r="O21" s="226"/>
      <c r="P21" s="414">
        <f>N21+N20+N19</f>
        <v>14945000</v>
      </c>
      <c r="Q21" s="414">
        <f>P21-I19</f>
        <v>0</v>
      </c>
    </row>
    <row r="22" spans="2:17">
      <c r="B22" s="226">
        <v>9</v>
      </c>
      <c r="C22" s="311" t="s">
        <v>69</v>
      </c>
      <c r="D22" s="101" t="s">
        <v>6041</v>
      </c>
      <c r="E22" s="315">
        <v>45827</v>
      </c>
      <c r="F22" s="197"/>
      <c r="G22" s="311" t="s">
        <v>72</v>
      </c>
      <c r="H22" s="317">
        <v>110000</v>
      </c>
      <c r="I22" s="317">
        <v>9508400</v>
      </c>
      <c r="J22" s="172" t="s">
        <v>200</v>
      </c>
      <c r="K22" s="199">
        <v>45981</v>
      </c>
      <c r="L22" s="306">
        <f t="shared" si="0"/>
        <v>37049.763140085721</v>
      </c>
      <c r="M22" s="200">
        <v>88.66</v>
      </c>
      <c r="N22" s="413">
        <f>'FIRC Register'!F14-'Sales Vs FIRC '!N21</f>
        <v>3284832</v>
      </c>
      <c r="O22" s="226"/>
      <c r="P22" s="226"/>
      <c r="Q22" s="226"/>
    </row>
    <row r="23" spans="2:17">
      <c r="B23" s="226"/>
      <c r="C23" s="226"/>
      <c r="D23" s="226"/>
      <c r="E23" s="278"/>
      <c r="F23" s="197"/>
      <c r="G23" s="226"/>
      <c r="H23" s="413"/>
      <c r="I23" s="413"/>
      <c r="J23" s="172" t="s">
        <v>194</v>
      </c>
      <c r="K23" s="199">
        <v>45994</v>
      </c>
      <c r="L23" s="306">
        <f t="shared" si="0"/>
        <v>69089.342806394314</v>
      </c>
      <c r="M23" s="200">
        <v>90.08</v>
      </c>
      <c r="N23" s="413">
        <f>I22-N22</f>
        <v>6223568</v>
      </c>
      <c r="O23" s="226"/>
      <c r="P23" s="331">
        <f>N23+N22</f>
        <v>9508400</v>
      </c>
      <c r="Q23" s="331">
        <f>P23-I22</f>
        <v>0</v>
      </c>
    </row>
    <row r="24" spans="2:17">
      <c r="B24" s="226">
        <v>10</v>
      </c>
      <c r="C24" s="311" t="s">
        <v>69</v>
      </c>
      <c r="D24" s="101" t="s">
        <v>6042</v>
      </c>
      <c r="E24" s="315">
        <v>45834</v>
      </c>
      <c r="F24" s="197"/>
      <c r="G24" s="311" t="s">
        <v>72</v>
      </c>
      <c r="H24" s="317">
        <v>200000</v>
      </c>
      <c r="I24" s="317">
        <v>17198000</v>
      </c>
      <c r="J24" s="172" t="s">
        <v>194</v>
      </c>
      <c r="K24" s="199">
        <v>45994</v>
      </c>
      <c r="L24" s="306">
        <f t="shared" si="0"/>
        <v>80875.657193605672</v>
      </c>
      <c r="M24" s="200">
        <v>90.08</v>
      </c>
      <c r="N24" s="413">
        <f>'FIRC Register'!F15-'Sales Vs FIRC '!N23</f>
        <v>7285279.1999999993</v>
      </c>
      <c r="O24" s="226"/>
      <c r="P24" s="226"/>
      <c r="Q24" s="226"/>
    </row>
    <row r="25" spans="2:17">
      <c r="B25" s="226"/>
      <c r="C25" s="226"/>
      <c r="D25" s="226"/>
      <c r="E25" s="278"/>
      <c r="F25" s="197"/>
      <c r="G25" s="226"/>
      <c r="H25" s="413"/>
      <c r="I25" s="413"/>
      <c r="J25" s="172" t="s">
        <v>202</v>
      </c>
      <c r="K25" s="199">
        <v>46003</v>
      </c>
      <c r="L25" s="306">
        <f t="shared" si="0"/>
        <v>109799.74302171024</v>
      </c>
      <c r="M25" s="200">
        <v>90.28</v>
      </c>
      <c r="N25" s="413">
        <f>I24-N24</f>
        <v>9912720.8000000007</v>
      </c>
      <c r="O25" s="226"/>
      <c r="P25" s="331">
        <f>N25+N24</f>
        <v>17198000</v>
      </c>
      <c r="Q25" s="331">
        <f>P25-I24</f>
        <v>0</v>
      </c>
    </row>
    <row r="26" spans="2:17">
      <c r="B26" s="226">
        <v>11</v>
      </c>
      <c r="C26" s="311" t="s">
        <v>69</v>
      </c>
      <c r="D26" s="101" t="s">
        <v>6043</v>
      </c>
      <c r="E26" s="315">
        <v>45868</v>
      </c>
      <c r="F26" s="197"/>
      <c r="G26" s="311" t="s">
        <v>72</v>
      </c>
      <c r="H26" s="317">
        <v>50000</v>
      </c>
      <c r="I26" s="317">
        <v>4346000</v>
      </c>
      <c r="J26" s="172" t="s">
        <v>202</v>
      </c>
      <c r="K26" s="199">
        <v>46003</v>
      </c>
      <c r="L26" s="306">
        <f t="shared" si="0"/>
        <v>40165.256978289748</v>
      </c>
      <c r="M26" s="200">
        <v>90.28</v>
      </c>
      <c r="N26" s="413">
        <f>'FIRC Register'!F16-'Sales Vs FIRC '!N25</f>
        <v>3626119.3999999985</v>
      </c>
      <c r="O26" s="226"/>
      <c r="P26" s="226"/>
      <c r="Q26" s="226"/>
    </row>
    <row r="27" spans="2:17">
      <c r="B27" s="226"/>
      <c r="C27" s="226"/>
      <c r="D27" s="226"/>
      <c r="E27" s="278"/>
      <c r="F27" s="197"/>
      <c r="G27" s="226"/>
      <c r="H27" s="413"/>
      <c r="I27" s="413"/>
      <c r="J27" s="172" t="s">
        <v>203</v>
      </c>
      <c r="K27" s="199">
        <v>46008</v>
      </c>
      <c r="L27" s="306">
        <f t="shared" si="0"/>
        <v>7998.6733333333495</v>
      </c>
      <c r="M27" s="200">
        <v>90</v>
      </c>
      <c r="N27" s="413">
        <f>I26-N26</f>
        <v>719880.60000000149</v>
      </c>
      <c r="O27" s="226"/>
      <c r="P27" s="331">
        <f>N27+N26</f>
        <v>4346000</v>
      </c>
      <c r="Q27" s="331">
        <f>P27-I26</f>
        <v>0</v>
      </c>
    </row>
    <row r="28" spans="2:17">
      <c r="B28" s="226">
        <v>12</v>
      </c>
      <c r="C28" s="311" t="s">
        <v>69</v>
      </c>
      <c r="D28" s="101" t="s">
        <v>6045</v>
      </c>
      <c r="E28" s="315">
        <v>45869</v>
      </c>
      <c r="F28" s="197"/>
      <c r="G28" s="311" t="s">
        <v>72</v>
      </c>
      <c r="H28" s="317">
        <v>120000</v>
      </c>
      <c r="I28" s="317">
        <v>10491600</v>
      </c>
      <c r="J28" s="172" t="s">
        <v>203</v>
      </c>
      <c r="K28" s="199">
        <v>46008</v>
      </c>
      <c r="L28" s="306">
        <f t="shared" si="0"/>
        <v>116573.33333333333</v>
      </c>
      <c r="M28" s="200">
        <v>90</v>
      </c>
      <c r="N28" s="413">
        <f>I28</f>
        <v>10491600</v>
      </c>
      <c r="O28" s="226"/>
      <c r="P28" s="414">
        <f>N28</f>
        <v>10491600</v>
      </c>
      <c r="Q28" s="414">
        <f>P28-I28</f>
        <v>0</v>
      </c>
    </row>
    <row r="29" spans="2:17">
      <c r="F29" s="322"/>
    </row>
    <row r="30" spans="2:17">
      <c r="F30" s="197"/>
    </row>
    <row r="31" spans="2:17">
      <c r="F31" s="197"/>
    </row>
    <row r="32" spans="2:17">
      <c r="F32" s="197"/>
    </row>
  </sheetData>
  <conditionalFormatting sqref="J1:J5 J29:J1048576">
    <cfRule type="duplicateValues" dxfId="72" priority="1"/>
    <cfRule type="duplicateValues" dxfId="71" priority="31"/>
    <cfRule type="duplicateValues" dxfId="70" priority="40"/>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2CBB-99C1-422F-95EB-6FDB2CE0A777}">
  <sheetPr>
    <tabColor rgb="FF00B050"/>
  </sheetPr>
  <dimension ref="A1:L28"/>
  <sheetViews>
    <sheetView zoomScaleNormal="100" workbookViewId="0"/>
  </sheetViews>
  <sheetFormatPr defaultRowHeight="14.4"/>
  <cols>
    <col min="1" max="1" width="6.5546875" bestFit="1" customWidth="1"/>
    <col min="2" max="2" width="19.33203125" bestFit="1" customWidth="1"/>
    <col min="3" max="3" width="22.44140625" bestFit="1" customWidth="1"/>
    <col min="4" max="4" width="10.33203125" bestFit="1" customWidth="1"/>
    <col min="5" max="5" width="30.109375" bestFit="1" customWidth="1"/>
    <col min="6" max="6" width="15.5546875" bestFit="1" customWidth="1"/>
    <col min="7" max="7" width="11.6640625" bestFit="1" customWidth="1"/>
    <col min="8" max="8" width="1.6640625" bestFit="1" customWidth="1"/>
    <col min="9" max="9" width="6.77734375" style="412" bestFit="1" customWidth="1"/>
    <col min="10" max="10" width="41.109375" bestFit="1" customWidth="1"/>
    <col min="11" max="11" width="24.88671875" bestFit="1" customWidth="1"/>
  </cols>
  <sheetData>
    <row r="1" spans="1:12" s="178" customFormat="1" ht="15">
      <c r="A1" s="177" t="s">
        <v>19</v>
      </c>
      <c r="C1" s="179"/>
      <c r="D1" s="179"/>
      <c r="E1" s="179"/>
      <c r="I1" s="410"/>
    </row>
    <row r="2" spans="1:12" s="178" customFormat="1" ht="13.8">
      <c r="C2" s="179"/>
      <c r="D2" s="179"/>
      <c r="E2" s="179"/>
      <c r="F2" s="180">
        <f>SUBTOTAL(9,F4:F1048576)</f>
        <v>258121118.82000002</v>
      </c>
      <c r="H2" s="181"/>
      <c r="I2" s="410"/>
    </row>
    <row r="3" spans="1:12" s="178" customFormat="1" ht="15">
      <c r="A3" s="182" t="s">
        <v>169</v>
      </c>
      <c r="B3" s="183" t="s">
        <v>170</v>
      </c>
      <c r="C3" s="184" t="s">
        <v>171</v>
      </c>
      <c r="D3" s="184" t="s">
        <v>27</v>
      </c>
      <c r="E3" s="184" t="s">
        <v>172</v>
      </c>
      <c r="F3" s="185" t="s">
        <v>173</v>
      </c>
      <c r="G3" s="182" t="s">
        <v>174</v>
      </c>
      <c r="H3" s="406" t="s">
        <v>175</v>
      </c>
      <c r="I3" s="411" t="s">
        <v>31</v>
      </c>
      <c r="J3" s="186" t="s">
        <v>176</v>
      </c>
    </row>
    <row r="4" spans="1:12" s="178" customFormat="1">
      <c r="A4" s="187">
        <v>1</v>
      </c>
      <c r="B4" s="172" t="s">
        <v>6161</v>
      </c>
      <c r="C4" s="199">
        <v>45947</v>
      </c>
      <c r="D4" s="172" t="s">
        <v>72</v>
      </c>
      <c r="E4" s="389">
        <v>109965</v>
      </c>
      <c r="F4" s="389">
        <v>9654927</v>
      </c>
      <c r="G4" s="389"/>
      <c r="H4" s="389"/>
      <c r="I4" s="200">
        <v>87.8</v>
      </c>
      <c r="J4" s="172" t="s">
        <v>6165</v>
      </c>
    </row>
    <row r="5" spans="1:12" s="178" customFormat="1">
      <c r="A5" s="187">
        <f>A4+1</f>
        <v>2</v>
      </c>
      <c r="B5" s="172" t="s">
        <v>6155</v>
      </c>
      <c r="C5" s="199">
        <v>45954</v>
      </c>
      <c r="D5" s="172" t="s">
        <v>72</v>
      </c>
      <c r="E5" s="389">
        <v>119965</v>
      </c>
      <c r="F5" s="389">
        <v>10524529.449999999</v>
      </c>
      <c r="G5" s="389"/>
      <c r="H5" s="389"/>
      <c r="I5" s="200">
        <v>87.73</v>
      </c>
      <c r="J5" s="172" t="s">
        <v>6165</v>
      </c>
    </row>
    <row r="6" spans="1:12" s="178" customFormat="1">
      <c r="A6" s="187">
        <f t="shared" ref="A6:A28" si="0">A5+1</f>
        <v>3</v>
      </c>
      <c r="B6" s="172" t="s">
        <v>6156</v>
      </c>
      <c r="C6" s="199">
        <v>45954</v>
      </c>
      <c r="D6" s="172" t="s">
        <v>72</v>
      </c>
      <c r="E6" s="389">
        <v>119965</v>
      </c>
      <c r="F6" s="389">
        <v>10524529.449999999</v>
      </c>
      <c r="G6" s="389"/>
      <c r="H6" s="389"/>
      <c r="I6" s="200">
        <v>87.73</v>
      </c>
      <c r="J6" s="172" t="s">
        <v>6165</v>
      </c>
    </row>
    <row r="7" spans="1:12" s="178" customFormat="1">
      <c r="A7" s="187">
        <f t="shared" si="0"/>
        <v>4</v>
      </c>
      <c r="B7" s="172" t="s">
        <v>6162</v>
      </c>
      <c r="C7" s="199">
        <v>45961</v>
      </c>
      <c r="D7" s="172" t="s">
        <v>72</v>
      </c>
      <c r="E7" s="389">
        <v>109965</v>
      </c>
      <c r="F7" s="389">
        <v>9749496.9000000004</v>
      </c>
      <c r="G7" s="389"/>
      <c r="H7" s="389"/>
      <c r="I7" s="200">
        <v>88.66</v>
      </c>
      <c r="J7" s="172" t="s">
        <v>6165</v>
      </c>
    </row>
    <row r="8" spans="1:12" s="178" customFormat="1">
      <c r="A8" s="187">
        <f t="shared" si="0"/>
        <v>5</v>
      </c>
      <c r="B8" s="172" t="s">
        <v>6160</v>
      </c>
      <c r="C8" s="199">
        <v>45967</v>
      </c>
      <c r="D8" s="172" t="s">
        <v>198</v>
      </c>
      <c r="E8" s="389">
        <v>12000000</v>
      </c>
      <c r="F8" s="389">
        <v>6780000</v>
      </c>
      <c r="G8" s="389"/>
      <c r="H8" s="389"/>
      <c r="I8" s="200">
        <v>0.56499999999999995</v>
      </c>
      <c r="J8" s="190" t="s">
        <v>6167</v>
      </c>
    </row>
    <row r="9" spans="1:12" s="178" customFormat="1">
      <c r="A9" s="187">
        <f t="shared" si="0"/>
        <v>6</v>
      </c>
      <c r="B9" s="172" t="s">
        <v>6157</v>
      </c>
      <c r="C9" s="199">
        <v>45968</v>
      </c>
      <c r="D9" s="172" t="s">
        <v>72</v>
      </c>
      <c r="E9" s="389">
        <v>119965</v>
      </c>
      <c r="F9" s="389">
        <v>10628899</v>
      </c>
      <c r="G9" s="389"/>
      <c r="H9" s="389"/>
      <c r="I9" s="200">
        <v>88.6</v>
      </c>
      <c r="J9" s="172" t="s">
        <v>6165</v>
      </c>
    </row>
    <row r="10" spans="1:12" s="191" customFormat="1" ht="16.8" customHeight="1">
      <c r="A10" s="187">
        <f t="shared" si="0"/>
        <v>7</v>
      </c>
      <c r="B10" s="172" t="s">
        <v>6163</v>
      </c>
      <c r="C10" s="199">
        <v>45968</v>
      </c>
      <c r="D10" s="172" t="s">
        <v>72</v>
      </c>
      <c r="E10" s="389">
        <v>109965</v>
      </c>
      <c r="F10" s="389">
        <v>9742899</v>
      </c>
      <c r="G10" s="389"/>
      <c r="H10" s="389"/>
      <c r="I10" s="200">
        <v>88.6</v>
      </c>
      <c r="J10" s="172" t="s">
        <v>6165</v>
      </c>
      <c r="K10" s="178"/>
      <c r="L10" s="178"/>
    </row>
    <row r="11" spans="1:12" s="178" customFormat="1">
      <c r="A11" s="187">
        <f t="shared" si="0"/>
        <v>8</v>
      </c>
      <c r="B11" s="172" t="s">
        <v>6159</v>
      </c>
      <c r="C11" s="199">
        <v>45974</v>
      </c>
      <c r="D11" s="172" t="s">
        <v>198</v>
      </c>
      <c r="E11" s="389">
        <v>10000000</v>
      </c>
      <c r="F11" s="389">
        <v>5590000</v>
      </c>
      <c r="G11" s="389"/>
      <c r="H11" s="389"/>
      <c r="I11" s="200">
        <v>0.55900000000000005</v>
      </c>
      <c r="J11" s="190" t="s">
        <v>6167</v>
      </c>
    </row>
    <row r="12" spans="1:12" s="178" customFormat="1">
      <c r="A12" s="187">
        <f t="shared" si="0"/>
        <v>9</v>
      </c>
      <c r="B12" s="172" t="s">
        <v>6158</v>
      </c>
      <c r="C12" s="199">
        <v>45978</v>
      </c>
      <c r="D12" s="172" t="s">
        <v>72</v>
      </c>
      <c r="E12" s="389">
        <v>119965</v>
      </c>
      <c r="F12" s="389">
        <v>10618102.15</v>
      </c>
      <c r="G12" s="389"/>
      <c r="H12" s="389"/>
      <c r="I12" s="200">
        <v>88.51</v>
      </c>
      <c r="J12" s="172" t="s">
        <v>6165</v>
      </c>
    </row>
    <row r="13" spans="1:12" s="178" customFormat="1">
      <c r="A13" s="187">
        <f t="shared" si="0"/>
        <v>10</v>
      </c>
      <c r="B13" s="172" t="s">
        <v>6164</v>
      </c>
      <c r="C13" s="199">
        <v>45978</v>
      </c>
      <c r="D13" s="172" t="s">
        <v>72</v>
      </c>
      <c r="E13" s="389">
        <v>99965</v>
      </c>
      <c r="F13" s="389">
        <v>8847902.1500000004</v>
      </c>
      <c r="G13" s="389"/>
      <c r="H13" s="389"/>
      <c r="I13" s="200">
        <v>88.51</v>
      </c>
      <c r="J13" s="172" t="s">
        <v>6165</v>
      </c>
    </row>
    <row r="14" spans="1:12" s="178" customFormat="1">
      <c r="A14" s="187">
        <f t="shared" si="0"/>
        <v>11</v>
      </c>
      <c r="B14" s="172" t="s">
        <v>200</v>
      </c>
      <c r="C14" s="199">
        <v>45981</v>
      </c>
      <c r="D14" s="172" t="s">
        <v>72</v>
      </c>
      <c r="E14" s="389">
        <v>79965</v>
      </c>
      <c r="F14" s="389">
        <v>7089696.9000000004</v>
      </c>
      <c r="G14" s="407"/>
      <c r="H14" s="407"/>
      <c r="I14" s="200">
        <v>88.66</v>
      </c>
      <c r="J14" s="172" t="s">
        <v>6165</v>
      </c>
      <c r="K14" s="191"/>
      <c r="L14" s="191"/>
    </row>
    <row r="15" spans="1:12" s="191" customFormat="1" ht="15.6" customHeight="1">
      <c r="A15" s="187">
        <f t="shared" si="0"/>
        <v>12</v>
      </c>
      <c r="B15" s="172" t="s">
        <v>194</v>
      </c>
      <c r="C15" s="199">
        <v>45994</v>
      </c>
      <c r="D15" s="172" t="s">
        <v>72</v>
      </c>
      <c r="E15" s="389">
        <v>149965</v>
      </c>
      <c r="F15" s="389">
        <v>13508847.199999999</v>
      </c>
      <c r="G15" s="407"/>
      <c r="H15" s="407"/>
      <c r="I15" s="200">
        <v>90.08</v>
      </c>
      <c r="J15" s="172" t="s">
        <v>6165</v>
      </c>
      <c r="K15" s="178"/>
      <c r="L15" s="178"/>
    </row>
    <row r="16" spans="1:12" s="178" customFormat="1">
      <c r="A16" s="187">
        <f>A15+1</f>
        <v>13</v>
      </c>
      <c r="B16" s="172" t="s">
        <v>202</v>
      </c>
      <c r="C16" s="199">
        <v>46003</v>
      </c>
      <c r="D16" s="172" t="s">
        <v>72</v>
      </c>
      <c r="E16" s="389">
        <v>149965</v>
      </c>
      <c r="F16" s="389">
        <v>13538840.199999999</v>
      </c>
      <c r="G16" s="407"/>
      <c r="H16" s="407"/>
      <c r="I16" s="200">
        <v>90.28</v>
      </c>
      <c r="J16" s="172" t="s">
        <v>6165</v>
      </c>
      <c r="K16" s="192"/>
    </row>
    <row r="17" spans="1:10" s="191" customFormat="1">
      <c r="A17" s="187">
        <f t="shared" si="0"/>
        <v>14</v>
      </c>
      <c r="B17" s="172" t="s">
        <v>203</v>
      </c>
      <c r="C17" s="199">
        <v>46008</v>
      </c>
      <c r="D17" s="172" t="s">
        <v>72</v>
      </c>
      <c r="E17" s="389">
        <v>149965</v>
      </c>
      <c r="F17" s="389">
        <v>13496850</v>
      </c>
      <c r="G17" s="407"/>
      <c r="H17" s="407"/>
      <c r="I17" s="200">
        <v>90</v>
      </c>
      <c r="J17" s="189" t="s">
        <v>6166</v>
      </c>
    </row>
    <row r="18" spans="1:10" s="178" customFormat="1">
      <c r="A18" s="187">
        <f t="shared" si="0"/>
        <v>15</v>
      </c>
      <c r="B18" s="172" t="s">
        <v>205</v>
      </c>
      <c r="C18" s="199">
        <v>46029</v>
      </c>
      <c r="D18" s="172" t="s">
        <v>72</v>
      </c>
      <c r="E18" s="389">
        <v>119965</v>
      </c>
      <c r="F18" s="389">
        <v>10784853.5</v>
      </c>
      <c r="G18" s="407"/>
      <c r="H18" s="407"/>
      <c r="I18" s="200">
        <v>89.9</v>
      </c>
      <c r="J18" s="189" t="s">
        <v>6168</v>
      </c>
    </row>
    <row r="19" spans="1:10">
      <c r="A19" s="187">
        <f t="shared" si="0"/>
        <v>16</v>
      </c>
      <c r="B19" s="172" t="s">
        <v>195</v>
      </c>
      <c r="C19" s="199">
        <v>46036</v>
      </c>
      <c r="D19" s="172" t="s">
        <v>72</v>
      </c>
      <c r="E19" s="389">
        <v>129965</v>
      </c>
      <c r="F19" s="389">
        <v>11709846.5</v>
      </c>
      <c r="G19" s="407"/>
      <c r="H19" s="407"/>
      <c r="I19" s="200">
        <v>90.1</v>
      </c>
      <c r="J19" s="189" t="s">
        <v>6168</v>
      </c>
    </row>
    <row r="20" spans="1:10">
      <c r="A20" s="187">
        <f t="shared" si="0"/>
        <v>17</v>
      </c>
      <c r="B20" s="172" t="s">
        <v>197</v>
      </c>
      <c r="C20" s="199">
        <v>46036</v>
      </c>
      <c r="D20" s="172" t="s">
        <v>198</v>
      </c>
      <c r="E20" s="389">
        <v>10000000</v>
      </c>
      <c r="F20" s="389">
        <v>5551000</v>
      </c>
      <c r="G20" s="408"/>
      <c r="H20" s="408"/>
      <c r="I20" s="200">
        <v>0.55510000000000004</v>
      </c>
      <c r="J20" s="189" t="s">
        <v>6168</v>
      </c>
    </row>
    <row r="21" spans="1:10">
      <c r="A21" s="187">
        <f t="shared" si="0"/>
        <v>18</v>
      </c>
      <c r="B21" s="172" t="s">
        <v>193</v>
      </c>
      <c r="C21" s="199">
        <v>46041</v>
      </c>
      <c r="D21" s="172" t="s">
        <v>72</v>
      </c>
      <c r="E21" s="389">
        <v>199965</v>
      </c>
      <c r="F21" s="389">
        <v>18134825.850000001</v>
      </c>
      <c r="G21" s="407"/>
      <c r="H21" s="407"/>
      <c r="I21" s="200">
        <v>90.69</v>
      </c>
      <c r="J21" s="189" t="s">
        <v>6168</v>
      </c>
    </row>
    <row r="22" spans="1:10">
      <c r="A22" s="187">
        <f t="shared" si="0"/>
        <v>19</v>
      </c>
      <c r="B22" s="172" t="s">
        <v>196</v>
      </c>
      <c r="C22" s="199">
        <v>46044</v>
      </c>
      <c r="D22" s="172" t="s">
        <v>72</v>
      </c>
      <c r="E22" s="389">
        <v>99965</v>
      </c>
      <c r="F22" s="389">
        <v>9146247.6899999995</v>
      </c>
      <c r="G22" s="407"/>
      <c r="H22" s="407"/>
      <c r="I22" s="200">
        <v>91.494500000000002</v>
      </c>
      <c r="J22" s="189" t="s">
        <v>6168</v>
      </c>
    </row>
    <row r="23" spans="1:10">
      <c r="A23" s="187">
        <f t="shared" si="0"/>
        <v>20</v>
      </c>
      <c r="B23" s="172" t="s">
        <v>206</v>
      </c>
      <c r="C23" s="199">
        <v>46052</v>
      </c>
      <c r="D23" s="172" t="s">
        <v>72</v>
      </c>
      <c r="E23" s="389">
        <v>119965</v>
      </c>
      <c r="F23" s="389">
        <v>11018785.25</v>
      </c>
      <c r="G23" s="407"/>
      <c r="H23" s="407"/>
      <c r="I23" s="200">
        <v>91.85</v>
      </c>
      <c r="J23" s="189" t="s">
        <v>6168</v>
      </c>
    </row>
    <row r="24" spans="1:10">
      <c r="A24" s="187">
        <f t="shared" si="0"/>
        <v>21</v>
      </c>
      <c r="B24" s="172" t="s">
        <v>199</v>
      </c>
      <c r="C24" s="199">
        <v>46062</v>
      </c>
      <c r="D24" s="172" t="s">
        <v>198</v>
      </c>
      <c r="E24" s="389">
        <v>7000000</v>
      </c>
      <c r="F24" s="389">
        <v>3934000</v>
      </c>
      <c r="G24" s="407"/>
      <c r="H24" s="407"/>
      <c r="I24" s="200">
        <v>0.56200000000000006</v>
      </c>
      <c r="J24" s="189" t="s">
        <v>6168</v>
      </c>
    </row>
    <row r="25" spans="1:10">
      <c r="A25" s="187">
        <f t="shared" si="0"/>
        <v>22</v>
      </c>
      <c r="B25" s="172" t="s">
        <v>201</v>
      </c>
      <c r="C25" s="199">
        <v>46070</v>
      </c>
      <c r="D25" s="172" t="s">
        <v>72</v>
      </c>
      <c r="E25" s="389">
        <v>199965</v>
      </c>
      <c r="F25" s="389">
        <v>18137825.329999998</v>
      </c>
      <c r="G25" s="407"/>
      <c r="H25" s="407"/>
      <c r="I25" s="200">
        <v>90.704999999999998</v>
      </c>
      <c r="J25" s="189" t="s">
        <v>6168</v>
      </c>
    </row>
    <row r="26" spans="1:10">
      <c r="A26" s="187">
        <f t="shared" si="0"/>
        <v>23</v>
      </c>
      <c r="B26" s="172" t="s">
        <v>207</v>
      </c>
      <c r="C26" s="199">
        <v>46080</v>
      </c>
      <c r="D26" s="172" t="s">
        <v>72</v>
      </c>
      <c r="E26" s="389">
        <v>129965</v>
      </c>
      <c r="F26" s="389">
        <v>11812518.85</v>
      </c>
      <c r="G26" s="407"/>
      <c r="H26" s="407"/>
      <c r="I26" s="200">
        <v>90.89</v>
      </c>
      <c r="J26" s="189" t="s">
        <v>6168</v>
      </c>
    </row>
    <row r="27" spans="1:10">
      <c r="A27" s="187">
        <f t="shared" si="0"/>
        <v>24</v>
      </c>
      <c r="B27" s="172" t="s">
        <v>204</v>
      </c>
      <c r="C27" s="199">
        <v>46086</v>
      </c>
      <c r="D27" s="172" t="s">
        <v>198</v>
      </c>
      <c r="E27" s="389">
        <v>10000000</v>
      </c>
      <c r="F27" s="389">
        <v>5700000</v>
      </c>
      <c r="G27" s="408"/>
      <c r="H27" s="408"/>
      <c r="I27" s="200">
        <v>0.56999999999999995</v>
      </c>
      <c r="J27" s="189" t="s">
        <v>6168</v>
      </c>
    </row>
    <row r="28" spans="1:10">
      <c r="A28" s="187">
        <f t="shared" si="0"/>
        <v>25</v>
      </c>
      <c r="B28" s="172" t="s">
        <v>208</v>
      </c>
      <c r="C28" s="199">
        <v>46086</v>
      </c>
      <c r="D28" s="172" t="s">
        <v>72</v>
      </c>
      <c r="E28" s="389">
        <v>129965</v>
      </c>
      <c r="F28" s="389">
        <v>11895696.449999999</v>
      </c>
      <c r="G28" s="408"/>
      <c r="H28" s="408"/>
      <c r="I28" s="200">
        <v>91.53</v>
      </c>
      <c r="J28" s="189" t="s">
        <v>6168</v>
      </c>
    </row>
  </sheetData>
  <autoFilter ref="A3:J28" xr:uid="{CC442CBB-99C1-422F-95EB-6FDB2CE0A777}"/>
  <conditionalFormatting sqref="B1:B2">
    <cfRule type="duplicateValues" dxfId="69" priority="3"/>
    <cfRule type="duplicateValues" dxfId="68" priority="4"/>
  </conditionalFormatting>
  <conditionalFormatting sqref="B3">
    <cfRule type="duplicateValues" dxfId="67" priority="1"/>
    <cfRule type="duplicateValues" dxfId="66"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B6D7-0BC5-4CF1-9732-CE756BD0E1DF}">
  <sheetPr>
    <tabColor rgb="FF00B050"/>
    <pageSetUpPr fitToPage="1"/>
  </sheetPr>
  <dimension ref="A1:P39"/>
  <sheetViews>
    <sheetView zoomScale="79" zoomScaleNormal="79" zoomScalePageLayoutView="42" workbookViewId="0">
      <selection activeCell="A13" sqref="A13"/>
    </sheetView>
  </sheetViews>
  <sheetFormatPr defaultRowHeight="14.4"/>
  <cols>
    <col min="1" max="1" width="63.33203125" bestFit="1" customWidth="1"/>
    <col min="3" max="3" width="14.21875" bestFit="1" customWidth="1"/>
    <col min="4" max="4" width="10.109375" bestFit="1" customWidth="1"/>
    <col min="5" max="5" width="13.77734375" bestFit="1" customWidth="1"/>
    <col min="13" max="13" width="17.6640625" bestFit="1" customWidth="1"/>
    <col min="14" max="14" width="10.33203125" bestFit="1" customWidth="1"/>
    <col min="15" max="15" width="11.33203125" bestFit="1" customWidth="1"/>
  </cols>
  <sheetData>
    <row r="1" spans="1:16" ht="33.6">
      <c r="A1" s="344" t="s">
        <v>6080</v>
      </c>
      <c r="B1" s="344"/>
      <c r="C1" s="344"/>
      <c r="D1" s="344"/>
      <c r="E1" s="344"/>
      <c r="F1" s="344"/>
      <c r="G1" s="344"/>
      <c r="H1" s="344"/>
      <c r="I1" s="344"/>
      <c r="J1" s="344"/>
      <c r="K1" s="344"/>
      <c r="L1" s="344"/>
      <c r="M1" s="344"/>
      <c r="N1" s="345"/>
      <c r="O1" s="345"/>
      <c r="P1" s="346"/>
    </row>
    <row r="2" spans="1:16" ht="33.6">
      <c r="A2" s="344"/>
      <c r="B2" s="344"/>
      <c r="C2" s="344"/>
      <c r="D2" s="344"/>
      <c r="E2" s="344"/>
      <c r="F2" s="344"/>
      <c r="G2" s="344"/>
      <c r="H2" s="344"/>
      <c r="I2" s="344"/>
      <c r="J2" s="344"/>
      <c r="K2" s="344"/>
      <c r="L2" s="344"/>
      <c r="M2" s="344"/>
      <c r="N2" s="345"/>
      <c r="O2" s="345"/>
      <c r="P2" s="346"/>
    </row>
    <row r="3" spans="1:16" ht="33.6">
      <c r="A3" s="344"/>
      <c r="B3" s="344"/>
      <c r="C3" s="344"/>
      <c r="D3" s="344"/>
      <c r="E3" s="344"/>
      <c r="F3" s="344"/>
      <c r="G3" s="344"/>
      <c r="H3" s="344"/>
      <c r="I3" s="344"/>
      <c r="J3" s="344"/>
      <c r="K3" s="344"/>
      <c r="L3" s="344"/>
      <c r="M3" s="344"/>
      <c r="N3" s="345"/>
      <c r="O3" s="345"/>
      <c r="P3" s="346"/>
    </row>
    <row r="4" spans="1:16">
      <c r="A4" s="456" t="s">
        <v>6081</v>
      </c>
      <c r="B4" s="456"/>
      <c r="C4" s="456"/>
      <c r="D4" s="456"/>
      <c r="E4" s="456"/>
      <c r="F4" s="456"/>
      <c r="G4" s="456"/>
      <c r="H4" s="456"/>
      <c r="I4" s="456"/>
      <c r="J4" s="456"/>
      <c r="K4" s="456"/>
      <c r="L4" s="456"/>
      <c r="M4" s="456"/>
      <c r="N4" s="456"/>
      <c r="O4" s="20"/>
    </row>
    <row r="5" spans="1:16" ht="15" thickBot="1">
      <c r="A5" s="456"/>
      <c r="B5" s="456"/>
      <c r="C5" s="456"/>
      <c r="D5" s="456"/>
      <c r="E5" s="456"/>
      <c r="F5" s="456"/>
      <c r="G5" s="456"/>
      <c r="H5" s="456"/>
      <c r="I5" s="456"/>
      <c r="J5" s="456"/>
      <c r="K5" s="456"/>
      <c r="L5" s="456"/>
      <c r="M5" s="456"/>
      <c r="N5" s="456"/>
      <c r="O5" s="20"/>
    </row>
    <row r="6" spans="1:16" ht="17.399999999999999" thickBot="1">
      <c r="A6" s="347" t="s">
        <v>6082</v>
      </c>
      <c r="B6" s="347"/>
      <c r="C6" s="348" t="s">
        <v>6083</v>
      </c>
      <c r="D6" s="349" t="s">
        <v>6084</v>
      </c>
      <c r="E6" s="457" t="s">
        <v>1195</v>
      </c>
      <c r="F6" s="458"/>
      <c r="G6" s="347"/>
      <c r="H6" s="347"/>
      <c r="I6" s="347"/>
      <c r="J6" s="350"/>
      <c r="K6" s="350"/>
      <c r="L6" s="350"/>
      <c r="M6" s="351" t="s">
        <v>6085</v>
      </c>
      <c r="N6" s="352"/>
      <c r="O6" s="20"/>
    </row>
    <row r="7" spans="1:16" ht="16.2" thickBot="1">
      <c r="A7" s="451" t="s">
        <v>6086</v>
      </c>
      <c r="B7" s="452"/>
      <c r="C7" s="453"/>
      <c r="D7" s="353" t="s">
        <v>6107</v>
      </c>
      <c r="E7" s="454"/>
      <c r="F7" s="455"/>
      <c r="G7" s="301" t="s">
        <v>6087</v>
      </c>
      <c r="H7" s="20"/>
      <c r="I7" s="20"/>
      <c r="J7" s="20"/>
      <c r="K7" s="20"/>
      <c r="L7" s="20"/>
      <c r="M7" s="459" t="s">
        <v>6088</v>
      </c>
      <c r="N7" s="459"/>
      <c r="O7" s="459"/>
      <c r="P7" s="354"/>
    </row>
    <row r="8" spans="1:16" ht="16.2" thickBot="1">
      <c r="A8" s="451" t="s">
        <v>6089</v>
      </c>
      <c r="B8" s="452"/>
      <c r="C8" s="453"/>
      <c r="D8" s="353" t="s">
        <v>6108</v>
      </c>
      <c r="E8" s="454"/>
      <c r="F8" s="455"/>
      <c r="G8" s="355"/>
      <c r="H8" s="355"/>
      <c r="I8" s="355"/>
      <c r="J8" s="356"/>
      <c r="K8" s="356"/>
      <c r="L8" s="356"/>
      <c r="M8" s="356"/>
      <c r="N8" s="357"/>
      <c r="O8" s="357"/>
    </row>
    <row r="9" spans="1:16" ht="15" thickBot="1">
      <c r="A9" s="446" t="s">
        <v>6090</v>
      </c>
      <c r="B9" s="446"/>
      <c r="C9" s="447"/>
      <c r="D9" s="447"/>
      <c r="E9" s="447"/>
      <c r="F9" s="447"/>
      <c r="G9" s="447"/>
      <c r="H9" s="358"/>
      <c r="I9" s="358"/>
      <c r="J9" s="359"/>
      <c r="K9" s="359"/>
      <c r="L9" s="359"/>
      <c r="M9" s="359"/>
      <c r="N9" s="357"/>
      <c r="O9" s="357"/>
    </row>
    <row r="10" spans="1:16" ht="16.2" thickBot="1">
      <c r="A10" s="448" t="s">
        <v>6091</v>
      </c>
      <c r="B10" s="441" t="s">
        <v>6092</v>
      </c>
      <c r="C10" s="442"/>
      <c r="D10" s="442"/>
      <c r="E10" s="443"/>
      <c r="F10" s="448" t="s">
        <v>6093</v>
      </c>
      <c r="G10" s="441" t="s">
        <v>6094</v>
      </c>
      <c r="H10" s="442"/>
      <c r="I10" s="442"/>
      <c r="J10" s="443"/>
      <c r="K10" s="441" t="s">
        <v>6095</v>
      </c>
      <c r="L10" s="443"/>
      <c r="M10" s="441" t="s">
        <v>6096</v>
      </c>
      <c r="N10" s="442"/>
      <c r="O10" s="443"/>
      <c r="P10" s="444" t="s">
        <v>6097</v>
      </c>
    </row>
    <row r="11" spans="1:16" ht="47.4" thickBot="1">
      <c r="A11" s="449"/>
      <c r="B11" s="360" t="s">
        <v>6098</v>
      </c>
      <c r="C11" s="360" t="s">
        <v>170</v>
      </c>
      <c r="D11" s="361" t="s">
        <v>6099</v>
      </c>
      <c r="E11" s="360" t="s">
        <v>6100</v>
      </c>
      <c r="F11" s="450"/>
      <c r="G11" s="360" t="s">
        <v>6101</v>
      </c>
      <c r="H11" s="360" t="s">
        <v>170</v>
      </c>
      <c r="I11" s="361" t="s">
        <v>6099</v>
      </c>
      <c r="J11" s="362" t="s">
        <v>6102</v>
      </c>
      <c r="K11" s="360" t="s">
        <v>6103</v>
      </c>
      <c r="L11" s="361" t="s">
        <v>6099</v>
      </c>
      <c r="M11" s="360" t="s">
        <v>170</v>
      </c>
      <c r="N11" s="361" t="s">
        <v>6099</v>
      </c>
      <c r="O11" s="362" t="s">
        <v>6100</v>
      </c>
      <c r="P11" s="445"/>
    </row>
    <row r="12" spans="1:16">
      <c r="A12" s="363">
        <v>1</v>
      </c>
      <c r="B12" s="363">
        <v>2</v>
      </c>
      <c r="C12" s="363">
        <v>3</v>
      </c>
      <c r="D12" s="363">
        <v>4</v>
      </c>
      <c r="E12" s="363">
        <v>5</v>
      </c>
      <c r="F12" s="363">
        <v>6</v>
      </c>
      <c r="G12" s="363">
        <v>7</v>
      </c>
      <c r="H12" s="363">
        <v>8</v>
      </c>
      <c r="I12" s="363">
        <v>9</v>
      </c>
      <c r="J12" s="363">
        <v>10</v>
      </c>
      <c r="K12" s="363">
        <v>11</v>
      </c>
      <c r="L12" s="363">
        <v>12</v>
      </c>
      <c r="M12" s="363">
        <v>13</v>
      </c>
      <c r="N12" s="363">
        <v>14</v>
      </c>
      <c r="O12" s="363">
        <v>15</v>
      </c>
      <c r="P12" s="364">
        <v>16</v>
      </c>
    </row>
    <row r="13" spans="1:16">
      <c r="A13" s="365" t="s">
        <v>6104</v>
      </c>
      <c r="B13" s="365" t="s">
        <v>6105</v>
      </c>
      <c r="C13" s="101" t="s">
        <v>6032</v>
      </c>
      <c r="D13" s="315">
        <v>45777</v>
      </c>
      <c r="E13" s="317">
        <v>10219200</v>
      </c>
      <c r="F13" s="367" t="s">
        <v>6106</v>
      </c>
      <c r="G13" s="363"/>
      <c r="H13" s="363"/>
      <c r="I13" s="363"/>
      <c r="J13" s="363"/>
      <c r="K13" s="363"/>
      <c r="L13" s="363"/>
      <c r="M13" s="172" t="s">
        <v>6161</v>
      </c>
      <c r="N13" s="199">
        <v>45947</v>
      </c>
      <c r="O13" s="389">
        <v>9654927</v>
      </c>
      <c r="P13" s="370"/>
    </row>
    <row r="14" spans="1:16">
      <c r="A14" s="371">
        <f>A13+1</f>
        <v>2</v>
      </c>
      <c r="B14" s="365" t="s">
        <v>6105</v>
      </c>
      <c r="C14" s="101" t="s">
        <v>6034</v>
      </c>
      <c r="D14" s="315">
        <v>45777</v>
      </c>
      <c r="E14" s="317">
        <v>11070800</v>
      </c>
      <c r="F14" s="367" t="s">
        <v>6106</v>
      </c>
      <c r="G14" s="363"/>
      <c r="H14" s="363"/>
      <c r="I14" s="363"/>
      <c r="J14" s="363"/>
      <c r="K14" s="363"/>
      <c r="L14" s="363"/>
      <c r="M14" s="172" t="s">
        <v>6155</v>
      </c>
      <c r="N14" s="199">
        <v>45954</v>
      </c>
      <c r="O14" s="389">
        <v>10524529.449999999</v>
      </c>
      <c r="P14" s="373"/>
    </row>
    <row r="15" spans="1:16">
      <c r="A15" s="371">
        <f>A14+1</f>
        <v>3</v>
      </c>
      <c r="B15" s="365" t="s">
        <v>6105</v>
      </c>
      <c r="C15" s="101" t="s">
        <v>6035</v>
      </c>
      <c r="D15" s="315">
        <v>45806</v>
      </c>
      <c r="E15" s="317">
        <v>5125200</v>
      </c>
      <c r="F15" s="367" t="s">
        <v>6106</v>
      </c>
      <c r="G15" s="363"/>
      <c r="H15" s="363"/>
      <c r="I15" s="363"/>
      <c r="J15" s="363"/>
      <c r="K15" s="363"/>
      <c r="L15" s="363"/>
      <c r="M15" s="172" t="s">
        <v>6156</v>
      </c>
      <c r="N15" s="199">
        <v>45954</v>
      </c>
      <c r="O15" s="389">
        <v>10524529.449999999</v>
      </c>
      <c r="P15" s="373"/>
    </row>
    <row r="16" spans="1:16">
      <c r="A16" s="371">
        <f>A15+1</f>
        <v>4</v>
      </c>
      <c r="B16" s="365" t="s">
        <v>6105</v>
      </c>
      <c r="C16" s="101" t="s">
        <v>6036</v>
      </c>
      <c r="D16" s="315">
        <v>45808</v>
      </c>
      <c r="E16" s="317">
        <v>10256628</v>
      </c>
      <c r="F16" s="367" t="s">
        <v>6106</v>
      </c>
      <c r="G16" s="363"/>
      <c r="H16" s="363"/>
      <c r="I16" s="363"/>
      <c r="J16" s="363"/>
      <c r="K16" s="363"/>
      <c r="L16" s="363"/>
      <c r="M16" s="172" t="s">
        <v>6162</v>
      </c>
      <c r="N16" s="199">
        <v>45961</v>
      </c>
      <c r="O16" s="389">
        <v>9749496.9000000004</v>
      </c>
      <c r="P16" s="373"/>
    </row>
    <row r="17" spans="1:16">
      <c r="A17" s="371">
        <f>A16+1</f>
        <v>5</v>
      </c>
      <c r="B17" s="365" t="s">
        <v>6105</v>
      </c>
      <c r="C17" s="101" t="s">
        <v>6037</v>
      </c>
      <c r="D17" s="315">
        <v>45808</v>
      </c>
      <c r="E17" s="317">
        <v>10256628</v>
      </c>
      <c r="F17" s="367" t="s">
        <v>6106</v>
      </c>
      <c r="G17" s="363"/>
      <c r="H17" s="363"/>
      <c r="I17" s="363"/>
      <c r="J17" s="363"/>
      <c r="K17" s="363"/>
      <c r="L17" s="363"/>
      <c r="M17" s="172" t="s">
        <v>6157</v>
      </c>
      <c r="N17" s="199">
        <v>45968</v>
      </c>
      <c r="O17" s="389">
        <v>10628899</v>
      </c>
      <c r="P17" s="373"/>
    </row>
    <row r="18" spans="1:16">
      <c r="A18" s="371">
        <f t="shared" ref="A18:A24" si="0">A17+1</f>
        <v>6</v>
      </c>
      <c r="B18" s="365" t="s">
        <v>6105</v>
      </c>
      <c r="C18" s="101" t="s">
        <v>6038</v>
      </c>
      <c r="D18" s="315">
        <v>45808</v>
      </c>
      <c r="E18" s="317">
        <v>11111347</v>
      </c>
      <c r="F18" s="367" t="s">
        <v>6106</v>
      </c>
      <c r="G18" s="363"/>
      <c r="H18" s="363"/>
      <c r="I18" s="363"/>
      <c r="J18" s="363"/>
      <c r="K18" s="363"/>
      <c r="L18" s="363"/>
      <c r="M18" s="172" t="s">
        <v>6163</v>
      </c>
      <c r="N18" s="199">
        <v>45968</v>
      </c>
      <c r="O18" s="389">
        <v>9742899</v>
      </c>
      <c r="P18" s="373"/>
    </row>
    <row r="19" spans="1:16">
      <c r="A19" s="371">
        <f t="shared" si="0"/>
        <v>7</v>
      </c>
      <c r="B19" s="365" t="s">
        <v>6105</v>
      </c>
      <c r="C19" s="101" t="s">
        <v>6039</v>
      </c>
      <c r="D19" s="315">
        <v>45808</v>
      </c>
      <c r="E19" s="317">
        <v>11111347</v>
      </c>
      <c r="F19" s="367" t="s">
        <v>6106</v>
      </c>
      <c r="G19" s="363"/>
      <c r="H19" s="363"/>
      <c r="I19" s="363"/>
      <c r="J19" s="363"/>
      <c r="K19" s="363"/>
      <c r="L19" s="363"/>
      <c r="M19" s="172" t="s">
        <v>6158</v>
      </c>
      <c r="N19" s="199">
        <v>45978</v>
      </c>
      <c r="O19" s="389">
        <v>10618102.15</v>
      </c>
      <c r="P19" s="373"/>
    </row>
    <row r="20" spans="1:16">
      <c r="A20" s="371">
        <f t="shared" si="0"/>
        <v>8</v>
      </c>
      <c r="B20" s="365" t="s">
        <v>6105</v>
      </c>
      <c r="C20" s="101" t="s">
        <v>6040</v>
      </c>
      <c r="D20" s="315">
        <v>45811</v>
      </c>
      <c r="E20" s="317">
        <v>14945000</v>
      </c>
      <c r="F20" s="367" t="s">
        <v>6106</v>
      </c>
      <c r="G20" s="363"/>
      <c r="H20" s="363"/>
      <c r="I20" s="363"/>
      <c r="J20" s="363"/>
      <c r="K20" s="363"/>
      <c r="L20" s="363"/>
      <c r="M20" s="172" t="s">
        <v>6164</v>
      </c>
      <c r="N20" s="199">
        <v>45978</v>
      </c>
      <c r="O20" s="389">
        <v>8847902.1500000004</v>
      </c>
      <c r="P20" s="373"/>
    </row>
    <row r="21" spans="1:16">
      <c r="A21" s="371">
        <f t="shared" si="0"/>
        <v>9</v>
      </c>
      <c r="B21" s="365" t="s">
        <v>6105</v>
      </c>
      <c r="C21" s="101" t="s">
        <v>6041</v>
      </c>
      <c r="D21" s="315">
        <v>45827</v>
      </c>
      <c r="E21" s="317">
        <v>9508400</v>
      </c>
      <c r="F21" s="367" t="s">
        <v>6106</v>
      </c>
      <c r="G21" s="363"/>
      <c r="H21" s="363"/>
      <c r="I21" s="363"/>
      <c r="J21" s="363"/>
      <c r="K21" s="363"/>
      <c r="L21" s="363"/>
      <c r="M21" s="172" t="s">
        <v>200</v>
      </c>
      <c r="N21" s="199">
        <v>45981</v>
      </c>
      <c r="O21" s="389">
        <v>7089696.9000000004</v>
      </c>
      <c r="P21" s="373"/>
    </row>
    <row r="22" spans="1:16">
      <c r="A22" s="371">
        <f t="shared" si="0"/>
        <v>10</v>
      </c>
      <c r="B22" s="365" t="s">
        <v>6105</v>
      </c>
      <c r="C22" s="101" t="s">
        <v>6042</v>
      </c>
      <c r="D22" s="315">
        <v>45834</v>
      </c>
      <c r="E22" s="317">
        <v>17198000</v>
      </c>
      <c r="F22" s="367" t="s">
        <v>6106</v>
      </c>
      <c r="G22" s="363"/>
      <c r="H22" s="363"/>
      <c r="I22" s="363"/>
      <c r="J22" s="363"/>
      <c r="K22" s="363"/>
      <c r="L22" s="363"/>
      <c r="M22" s="172" t="s">
        <v>194</v>
      </c>
      <c r="N22" s="199">
        <v>45994</v>
      </c>
      <c r="O22" s="389">
        <v>13508847.199999999</v>
      </c>
      <c r="P22" s="373"/>
    </row>
    <row r="23" spans="1:16">
      <c r="A23" s="371">
        <f t="shared" si="0"/>
        <v>11</v>
      </c>
      <c r="B23" s="365" t="s">
        <v>6105</v>
      </c>
      <c r="C23" s="101" t="s">
        <v>6043</v>
      </c>
      <c r="D23" s="315">
        <v>45868</v>
      </c>
      <c r="E23" s="317">
        <v>4346000</v>
      </c>
      <c r="F23" s="367" t="s">
        <v>6106</v>
      </c>
      <c r="G23" s="363"/>
      <c r="H23" s="363"/>
      <c r="I23" s="363"/>
      <c r="J23" s="363"/>
      <c r="K23" s="363"/>
      <c r="L23" s="363"/>
      <c r="M23" s="172" t="s">
        <v>202</v>
      </c>
      <c r="N23" s="199">
        <v>46003</v>
      </c>
      <c r="O23" s="389">
        <v>13538840.199999999</v>
      </c>
      <c r="P23" s="373"/>
    </row>
    <row r="24" spans="1:16">
      <c r="A24" s="371">
        <f t="shared" si="0"/>
        <v>12</v>
      </c>
      <c r="B24" s="365" t="s">
        <v>6105</v>
      </c>
      <c r="C24" s="101" t="s">
        <v>6045</v>
      </c>
      <c r="D24" s="315">
        <v>45869</v>
      </c>
      <c r="E24" s="317">
        <v>10491600</v>
      </c>
      <c r="F24" s="367" t="s">
        <v>6106</v>
      </c>
      <c r="G24" s="363"/>
      <c r="H24" s="363"/>
      <c r="I24" s="363"/>
      <c r="J24" s="363"/>
      <c r="K24" s="363"/>
      <c r="L24" s="363"/>
      <c r="M24" s="172" t="s">
        <v>203</v>
      </c>
      <c r="N24" s="199">
        <v>46008</v>
      </c>
      <c r="O24" s="389">
        <v>13496850</v>
      </c>
      <c r="P24" s="373"/>
    </row>
    <row r="25" spans="1:16">
      <c r="A25" s="371"/>
      <c r="B25" s="365"/>
      <c r="C25" s="366"/>
      <c r="D25" s="315"/>
      <c r="E25" s="318"/>
      <c r="F25" s="367"/>
      <c r="G25" s="363"/>
      <c r="H25" s="363"/>
      <c r="I25" s="363"/>
      <c r="J25" s="363"/>
      <c r="K25" s="363"/>
      <c r="L25" s="363"/>
      <c r="M25" s="343"/>
      <c r="N25" s="343"/>
      <c r="O25" s="372"/>
      <c r="P25" s="373"/>
    </row>
    <row r="26" spans="1:16">
      <c r="A26" s="371"/>
      <c r="B26" s="365"/>
      <c r="C26" s="366"/>
      <c r="D26" s="315"/>
      <c r="E26" s="318"/>
      <c r="F26" s="367"/>
      <c r="G26" s="363"/>
      <c r="H26" s="363"/>
      <c r="I26" s="363"/>
      <c r="J26" s="363"/>
      <c r="K26" s="363"/>
      <c r="L26" s="363"/>
      <c r="M26" s="226"/>
      <c r="N26" s="368"/>
      <c r="O26" s="369"/>
      <c r="P26" s="373"/>
    </row>
    <row r="27" spans="1:16">
      <c r="A27" s="371"/>
      <c r="B27" s="365"/>
      <c r="C27" s="366"/>
      <c r="D27" s="315"/>
      <c r="E27" s="318"/>
      <c r="F27" s="367"/>
      <c r="G27" s="363"/>
      <c r="H27" s="363"/>
      <c r="I27" s="363"/>
      <c r="J27" s="363"/>
      <c r="K27" s="363"/>
      <c r="L27" s="363"/>
      <c r="M27" s="226"/>
      <c r="N27" s="368"/>
      <c r="O27" s="372"/>
      <c r="P27" s="373"/>
    </row>
    <row r="28" spans="1:16">
      <c r="A28" s="371"/>
      <c r="B28" s="365"/>
      <c r="C28" s="311"/>
      <c r="D28" s="315"/>
      <c r="E28" s="317"/>
      <c r="F28" s="367"/>
      <c r="G28" s="363"/>
      <c r="H28" s="363"/>
      <c r="I28" s="363"/>
      <c r="J28" s="363"/>
      <c r="K28" s="363"/>
      <c r="L28" s="363"/>
      <c r="M28" s="343"/>
      <c r="N28" s="368"/>
      <c r="O28" s="372"/>
      <c r="P28" s="373"/>
    </row>
    <row r="29" spans="1:16">
      <c r="A29" s="371"/>
      <c r="B29" s="365"/>
      <c r="C29" s="311"/>
      <c r="D29" s="315"/>
      <c r="E29" s="317"/>
      <c r="F29" s="367"/>
      <c r="G29" s="363"/>
      <c r="H29" s="363"/>
      <c r="I29" s="363"/>
      <c r="J29" s="363"/>
      <c r="K29" s="363"/>
      <c r="L29" s="363"/>
      <c r="M29" s="343"/>
      <c r="N29" s="368"/>
      <c r="O29" s="372"/>
      <c r="P29" s="373"/>
    </row>
    <row r="30" spans="1:16">
      <c r="A30" s="371"/>
      <c r="B30" s="365"/>
      <c r="C30" s="311"/>
      <c r="D30" s="315"/>
      <c r="E30" s="317"/>
      <c r="F30" s="367"/>
      <c r="G30" s="363"/>
      <c r="H30" s="363"/>
      <c r="I30" s="363"/>
      <c r="J30" s="363"/>
      <c r="K30" s="363"/>
      <c r="L30" s="363"/>
      <c r="M30" s="343"/>
      <c r="N30" s="368"/>
      <c r="O30" s="372"/>
      <c r="P30" s="373"/>
    </row>
    <row r="31" spans="1:16">
      <c r="A31" s="371"/>
      <c r="B31" s="365"/>
      <c r="C31" s="311"/>
      <c r="D31" s="315"/>
      <c r="E31" s="317"/>
      <c r="F31" s="367"/>
      <c r="G31" s="363"/>
      <c r="H31" s="363"/>
      <c r="I31" s="363"/>
      <c r="J31" s="363"/>
      <c r="K31" s="363"/>
      <c r="L31" s="363"/>
      <c r="M31" s="343"/>
      <c r="N31" s="368"/>
      <c r="O31" s="372"/>
      <c r="P31" s="373"/>
    </row>
    <row r="32" spans="1:16">
      <c r="A32" s="371"/>
      <c r="B32" s="365"/>
      <c r="C32" s="311"/>
      <c r="D32" s="315"/>
      <c r="E32" s="317"/>
      <c r="F32" s="367"/>
      <c r="G32" s="363"/>
      <c r="H32" s="363"/>
      <c r="I32" s="363"/>
      <c r="J32" s="363"/>
      <c r="K32" s="363"/>
      <c r="L32" s="363"/>
      <c r="M32" s="343"/>
      <c r="N32" s="368"/>
      <c r="O32" s="372"/>
      <c r="P32" s="373"/>
    </row>
    <row r="33" spans="1:16">
      <c r="A33" s="371"/>
      <c r="B33" s="365"/>
      <c r="C33" s="311"/>
      <c r="D33" s="315"/>
      <c r="E33" s="317"/>
      <c r="F33" s="367"/>
      <c r="G33" s="363"/>
      <c r="H33" s="363"/>
      <c r="I33" s="363"/>
      <c r="J33" s="363"/>
      <c r="K33" s="363"/>
      <c r="L33" s="363"/>
      <c r="M33" s="343"/>
      <c r="N33" s="368"/>
      <c r="O33" s="372"/>
      <c r="P33" s="373"/>
    </row>
    <row r="34" spans="1:16">
      <c r="A34" s="371"/>
      <c r="B34" s="365"/>
      <c r="C34" s="311"/>
      <c r="D34" s="315"/>
      <c r="E34" s="317"/>
      <c r="F34" s="367"/>
      <c r="G34" s="363"/>
      <c r="H34" s="363"/>
      <c r="I34" s="363"/>
      <c r="J34" s="363"/>
      <c r="K34" s="363"/>
      <c r="L34" s="363"/>
      <c r="M34" s="343"/>
      <c r="N34" s="368"/>
      <c r="O34" s="372"/>
      <c r="P34" s="373"/>
    </row>
    <row r="35" spans="1:16">
      <c r="A35" s="371"/>
      <c r="B35" s="365"/>
      <c r="C35" s="311"/>
      <c r="D35" s="315"/>
      <c r="E35" s="317"/>
      <c r="F35" s="367"/>
      <c r="G35" s="363"/>
      <c r="H35" s="363"/>
      <c r="I35" s="363"/>
      <c r="J35" s="363"/>
      <c r="K35" s="363"/>
      <c r="L35" s="363"/>
      <c r="M35" s="343"/>
      <c r="N35" s="368"/>
      <c r="O35" s="372"/>
      <c r="P35" s="373"/>
    </row>
    <row r="36" spans="1:16">
      <c r="A36" s="371"/>
      <c r="B36" s="365"/>
      <c r="C36" s="311"/>
      <c r="D36" s="315"/>
      <c r="E36" s="317"/>
      <c r="F36" s="367"/>
      <c r="G36" s="363"/>
      <c r="H36" s="363"/>
      <c r="I36" s="363"/>
      <c r="J36" s="363"/>
      <c r="K36" s="363"/>
      <c r="L36" s="363"/>
      <c r="M36" s="343"/>
      <c r="N36" s="368"/>
      <c r="O36" s="372"/>
      <c r="P36" s="373"/>
    </row>
    <row r="37" spans="1:16">
      <c r="A37" s="371"/>
      <c r="B37" s="365"/>
      <c r="C37" s="311"/>
      <c r="D37" s="315"/>
      <c r="E37" s="317"/>
      <c r="F37" s="367"/>
      <c r="G37" s="363"/>
      <c r="H37" s="363"/>
      <c r="I37" s="363"/>
      <c r="J37" s="363"/>
      <c r="K37" s="363"/>
      <c r="L37" s="363"/>
      <c r="M37" s="343"/>
      <c r="N37" s="368"/>
      <c r="O37" s="372"/>
      <c r="P37" s="373"/>
    </row>
    <row r="38" spans="1:16">
      <c r="A38" s="371"/>
      <c r="B38" s="365"/>
      <c r="C38" s="311"/>
      <c r="D38" s="315"/>
      <c r="E38" s="317"/>
      <c r="F38" s="367"/>
      <c r="G38" s="363"/>
      <c r="H38" s="363"/>
      <c r="I38" s="363"/>
      <c r="J38" s="363"/>
      <c r="K38" s="363"/>
      <c r="L38" s="363"/>
      <c r="M38" s="343"/>
      <c r="N38" s="343"/>
      <c r="O38" s="372"/>
      <c r="P38" s="172"/>
    </row>
    <row r="39" spans="1:16">
      <c r="A39" s="226"/>
      <c r="B39" s="226"/>
      <c r="C39" s="226"/>
      <c r="D39" s="226"/>
      <c r="E39" s="226"/>
      <c r="F39" s="226"/>
      <c r="G39" s="363"/>
      <c r="H39" s="363"/>
      <c r="I39" s="363"/>
      <c r="J39" s="363"/>
      <c r="K39" s="363"/>
      <c r="L39" s="363"/>
      <c r="M39" s="107"/>
      <c r="N39" s="343"/>
      <c r="O39" s="374"/>
      <c r="P39" s="172"/>
    </row>
  </sheetData>
  <protectedRanges>
    <protectedRange sqref="C13" name="Range1_2_2_2"/>
    <protectedRange sqref="C16" name="Range1_2_2_2_2"/>
    <protectedRange sqref="C17" name="Range1_2_2_2_3"/>
    <protectedRange sqref="C18" name="Range1_2_2_2_4"/>
    <protectedRange sqref="C20" name="Range1_2_2_2_5"/>
    <protectedRange sqref="C22" name="Range1_2_2_2_6"/>
    <protectedRange sqref="C23:C24" name="Range1_2_2_2_7"/>
    <protectedRange sqref="C25" name="Range1_2_2_2_8"/>
    <protectedRange sqref="C26:C27" name="Range1_2_2_2_9"/>
    <protectedRange sqref="C28:C29" name="Range1_2_2_2_10"/>
    <protectedRange sqref="D13" name="Range1_2_3_11"/>
    <protectedRange sqref="D15" name="Range1_2_3_12"/>
    <protectedRange sqref="D16" name="Range1_2_3_13"/>
    <protectedRange sqref="D17" name="Range1_2_3_14"/>
    <protectedRange sqref="D18" name="Range1_2_3_15"/>
    <protectedRange sqref="D20" name="Range1_2_3_16"/>
    <protectedRange sqref="D22" name="Range1_2_3_17"/>
    <protectedRange sqref="D23:D24" name="Range1_2_3_18"/>
    <protectedRange sqref="D25" name="Range1_2_3_19"/>
    <protectedRange sqref="D26:D27" name="Range1_2_3_20"/>
    <protectedRange sqref="D28:D29" name="Range1_2_3_21"/>
  </protectedRanges>
  <mergeCells count="15">
    <mergeCell ref="A8:C8"/>
    <mergeCell ref="E8:F8"/>
    <mergeCell ref="A4:N5"/>
    <mergeCell ref="E6:F6"/>
    <mergeCell ref="A7:C7"/>
    <mergeCell ref="E7:F7"/>
    <mergeCell ref="M7:O7"/>
    <mergeCell ref="M10:O10"/>
    <mergeCell ref="P10:P11"/>
    <mergeCell ref="A9:G9"/>
    <mergeCell ref="A10:A11"/>
    <mergeCell ref="B10:E10"/>
    <mergeCell ref="F10:F11"/>
    <mergeCell ref="G10:J10"/>
    <mergeCell ref="K10:L10"/>
  </mergeCells>
  <conditionalFormatting sqref="C31:C38">
    <cfRule type="duplicateValues" dxfId="65" priority="4"/>
  </conditionalFormatting>
  <conditionalFormatting sqref="M39">
    <cfRule type="duplicateValues" dxfId="64" priority="1"/>
    <cfRule type="duplicateValues" dxfId="63" priority="2"/>
    <cfRule type="duplicateValues" dxfId="62" priority="3"/>
  </conditionalFormatting>
  <pageMargins left="0.7" right="0.7" top="0.75" bottom="0.75" header="0.3" footer="0.3"/>
  <pageSetup scale="55"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4E38-340E-43A6-8A01-4D32C5096C87}">
  <sheetPr>
    <tabColor rgb="FF00B050"/>
  </sheetPr>
  <dimension ref="A3:W47"/>
  <sheetViews>
    <sheetView topLeftCell="A2" workbookViewId="0">
      <pane xSplit="1" topLeftCell="J1" activePane="topRight" state="frozen"/>
      <selection pane="topRight" activeCell="S27" sqref="S27"/>
    </sheetView>
  </sheetViews>
  <sheetFormatPr defaultColWidth="8.88671875" defaultRowHeight="14.4"/>
  <cols>
    <col min="1" max="1" width="60.5546875" style="20" bestFit="1" customWidth="1"/>
    <col min="2" max="2" width="14.44140625" style="20" bestFit="1" customWidth="1"/>
    <col min="3" max="5" width="11" style="20" bestFit="1" customWidth="1"/>
    <col min="6" max="6" width="1.109375" style="20" customWidth="1"/>
    <col min="7" max="7" width="14.44140625" style="20" bestFit="1" customWidth="1"/>
    <col min="8" max="8" width="17.44140625" style="20" bestFit="1" customWidth="1"/>
    <col min="9" max="9" width="21.33203125" style="20" bestFit="1" customWidth="1"/>
    <col min="10" max="10" width="18.77734375" style="20" bestFit="1" customWidth="1"/>
    <col min="11" max="11" width="3.88671875" style="20" customWidth="1"/>
    <col min="12" max="12" width="12.6640625" style="20" bestFit="1" customWidth="1"/>
    <col min="13" max="13" width="10.109375" style="20" bestFit="1" customWidth="1"/>
    <col min="14" max="15" width="11" style="20" bestFit="1" customWidth="1"/>
    <col min="16" max="16" width="1" style="20" customWidth="1"/>
    <col min="17" max="17" width="0.77734375" style="20" customWidth="1"/>
    <col min="18" max="18" width="19" style="20" bestFit="1" customWidth="1"/>
    <col min="19" max="19" width="17.44140625" style="20" bestFit="1" customWidth="1"/>
    <col min="20" max="20" width="21.44140625" style="20" bestFit="1" customWidth="1"/>
    <col min="21" max="21" width="21.33203125" style="20" bestFit="1" customWidth="1"/>
    <col min="22" max="22" width="18.77734375" style="20" bestFit="1" customWidth="1"/>
    <col min="23" max="23" width="19.88671875" style="20" bestFit="1" customWidth="1"/>
    <col min="24" max="16384" width="8.88671875" style="20"/>
  </cols>
  <sheetData>
    <row r="3" spans="1:21">
      <c r="B3" s="465" t="s">
        <v>129</v>
      </c>
      <c r="C3" s="466"/>
      <c r="D3" s="466"/>
      <c r="E3" s="467"/>
      <c r="G3" s="465" t="s">
        <v>130</v>
      </c>
      <c r="H3" s="466"/>
      <c r="I3" s="466"/>
      <c r="J3" s="467"/>
      <c r="L3" s="465" t="s">
        <v>131</v>
      </c>
      <c r="M3" s="466"/>
      <c r="N3" s="466"/>
      <c r="O3" s="467"/>
      <c r="R3" s="463" t="s">
        <v>12</v>
      </c>
      <c r="S3" s="463"/>
      <c r="T3" s="463"/>
      <c r="U3" s="464"/>
    </row>
    <row r="4" spans="1:21">
      <c r="A4" s="69" t="s">
        <v>111</v>
      </c>
      <c r="B4" s="70" t="s">
        <v>30</v>
      </c>
      <c r="C4" s="70" t="s">
        <v>9</v>
      </c>
      <c r="D4" s="70" t="s">
        <v>10</v>
      </c>
      <c r="E4" s="70" t="s">
        <v>11</v>
      </c>
      <c r="G4" s="70" t="s">
        <v>30</v>
      </c>
      <c r="H4" s="70" t="s">
        <v>9</v>
      </c>
      <c r="I4" s="70" t="s">
        <v>10</v>
      </c>
      <c r="J4" s="70" t="s">
        <v>11</v>
      </c>
      <c r="L4" s="70" t="s">
        <v>30</v>
      </c>
      <c r="M4" s="70" t="s">
        <v>9</v>
      </c>
      <c r="N4" s="70" t="s">
        <v>10</v>
      </c>
      <c r="O4" s="70" t="s">
        <v>11</v>
      </c>
      <c r="R4" s="71" t="s">
        <v>30</v>
      </c>
      <c r="S4" s="71" t="s">
        <v>9</v>
      </c>
      <c r="T4" s="71" t="s">
        <v>10</v>
      </c>
      <c r="U4" s="71" t="s">
        <v>11</v>
      </c>
    </row>
    <row r="5" spans="1:21">
      <c r="A5" s="72" t="s">
        <v>112</v>
      </c>
      <c r="B5" s="73">
        <v>2998227</v>
      </c>
      <c r="C5" s="22">
        <v>0</v>
      </c>
      <c r="D5" s="74">
        <v>269840.43</v>
      </c>
      <c r="E5" s="74">
        <v>269840.43</v>
      </c>
      <c r="G5" s="75">
        <v>2986234</v>
      </c>
      <c r="H5" s="75">
        <v>45000</v>
      </c>
      <c r="I5" s="75">
        <v>246261.06</v>
      </c>
      <c r="J5" s="75">
        <v>246261.06</v>
      </c>
      <c r="L5" s="75">
        <v>3694736</v>
      </c>
      <c r="M5" s="75">
        <v>0</v>
      </c>
      <c r="N5" s="75">
        <v>332526.24</v>
      </c>
      <c r="O5" s="75">
        <v>332526.24</v>
      </c>
      <c r="R5" s="23">
        <f t="shared" ref="R5:U9" si="0">B5+G5+L5</f>
        <v>9679197</v>
      </c>
      <c r="S5" s="23">
        <f t="shared" si="0"/>
        <v>45000</v>
      </c>
      <c r="T5" s="23">
        <f>D5+I5+N5</f>
        <v>848627.73</v>
      </c>
      <c r="U5" s="23">
        <f t="shared" si="0"/>
        <v>848627.73</v>
      </c>
    </row>
    <row r="6" spans="1:21">
      <c r="A6" s="72" t="s">
        <v>113</v>
      </c>
      <c r="B6" s="76">
        <v>9860000</v>
      </c>
      <c r="C6" s="23">
        <v>0</v>
      </c>
      <c r="D6" s="23">
        <v>0</v>
      </c>
      <c r="E6" s="23">
        <v>0</v>
      </c>
      <c r="G6" s="22">
        <v>5700000</v>
      </c>
      <c r="H6" s="22">
        <v>0</v>
      </c>
      <c r="I6" s="22">
        <v>0</v>
      </c>
      <c r="J6" s="22">
        <v>0</v>
      </c>
      <c r="L6" s="22">
        <v>10440000</v>
      </c>
      <c r="M6" s="22">
        <v>0</v>
      </c>
      <c r="N6" s="22">
        <v>0</v>
      </c>
      <c r="O6" s="22">
        <v>0</v>
      </c>
      <c r="R6" s="23">
        <f t="shared" si="0"/>
        <v>26000000</v>
      </c>
      <c r="S6" s="23">
        <f t="shared" si="0"/>
        <v>0</v>
      </c>
      <c r="T6" s="23">
        <f t="shared" si="0"/>
        <v>0</v>
      </c>
      <c r="U6" s="23">
        <f t="shared" si="0"/>
        <v>0</v>
      </c>
    </row>
    <row r="7" spans="1:21">
      <c r="A7" s="72" t="s">
        <v>114</v>
      </c>
      <c r="B7" s="23">
        <v>51370368</v>
      </c>
      <c r="C7" s="23">
        <v>0</v>
      </c>
      <c r="D7" s="23">
        <v>0</v>
      </c>
      <c r="E7" s="23">
        <v>0</v>
      </c>
      <c r="G7" s="75">
        <v>51766000</v>
      </c>
      <c r="H7" s="75">
        <v>0</v>
      </c>
      <c r="I7" s="75">
        <v>0</v>
      </c>
      <c r="J7" s="75">
        <v>0</v>
      </c>
      <c r="L7" s="75">
        <v>44917052</v>
      </c>
      <c r="M7" s="22">
        <v>0</v>
      </c>
      <c r="N7" s="22">
        <v>0</v>
      </c>
      <c r="O7" s="22">
        <v>0</v>
      </c>
      <c r="R7" s="23">
        <f t="shared" si="0"/>
        <v>148053420</v>
      </c>
      <c r="S7" s="23">
        <f t="shared" si="0"/>
        <v>0</v>
      </c>
      <c r="T7" s="23">
        <f t="shared" si="0"/>
        <v>0</v>
      </c>
      <c r="U7" s="23">
        <f t="shared" si="0"/>
        <v>0</v>
      </c>
    </row>
    <row r="8" spans="1:21">
      <c r="A8" s="72" t="s">
        <v>115</v>
      </c>
      <c r="B8" s="23">
        <v>0</v>
      </c>
      <c r="C8" s="23">
        <v>0</v>
      </c>
      <c r="D8" s="23">
        <v>0</v>
      </c>
      <c r="E8" s="23">
        <v>0</v>
      </c>
      <c r="G8" s="23">
        <v>0</v>
      </c>
      <c r="H8" s="23">
        <v>0</v>
      </c>
      <c r="I8" s="23">
        <v>0</v>
      </c>
      <c r="J8" s="23">
        <v>0</v>
      </c>
      <c r="L8" s="75">
        <v>-816640</v>
      </c>
      <c r="M8" s="22">
        <v>0</v>
      </c>
      <c r="N8" s="22">
        <v>-73497.600000000006</v>
      </c>
      <c r="O8" s="22">
        <v>-73497.600000000006</v>
      </c>
      <c r="R8" s="23">
        <f>B8+G8+L8</f>
        <v>-816640</v>
      </c>
      <c r="S8" s="23">
        <f t="shared" si="0"/>
        <v>0</v>
      </c>
      <c r="T8" s="23">
        <f t="shared" si="0"/>
        <v>-73497.600000000006</v>
      </c>
      <c r="U8" s="23">
        <f t="shared" si="0"/>
        <v>-73497.600000000006</v>
      </c>
    </row>
    <row r="9" spans="1:21">
      <c r="A9" s="72" t="s">
        <v>116</v>
      </c>
      <c r="B9" s="23">
        <v>0</v>
      </c>
      <c r="C9" s="23">
        <v>0</v>
      </c>
      <c r="D9" s="23">
        <v>0</v>
      </c>
      <c r="E9" s="23">
        <v>0</v>
      </c>
      <c r="G9" s="23">
        <v>0</v>
      </c>
      <c r="H9" s="23">
        <v>0</v>
      </c>
      <c r="I9" s="23">
        <v>0</v>
      </c>
      <c r="J9" s="23">
        <v>0</v>
      </c>
      <c r="L9" s="22">
        <v>0</v>
      </c>
      <c r="M9" s="22">
        <v>0</v>
      </c>
      <c r="N9" s="22">
        <v>0</v>
      </c>
      <c r="O9" s="22">
        <v>0</v>
      </c>
      <c r="R9" s="23">
        <f t="shared" si="0"/>
        <v>0</v>
      </c>
      <c r="S9" s="23">
        <f t="shared" si="0"/>
        <v>0</v>
      </c>
      <c r="T9" s="23">
        <f t="shared" si="0"/>
        <v>0</v>
      </c>
      <c r="U9" s="23">
        <f t="shared" si="0"/>
        <v>0</v>
      </c>
    </row>
    <row r="10" spans="1:21">
      <c r="A10" s="77" t="s">
        <v>117</v>
      </c>
      <c r="B10" s="78">
        <f>SUM(B5:B9)</f>
        <v>64228595</v>
      </c>
      <c r="C10" s="78">
        <f>SUM(C5:C9)</f>
        <v>0</v>
      </c>
      <c r="D10" s="78">
        <f>SUM(D5:D9)</f>
        <v>269840.43</v>
      </c>
      <c r="E10" s="78">
        <f>SUM(E5:E9)</f>
        <v>269840.43</v>
      </c>
      <c r="G10" s="78">
        <f>SUM(G5:G9)</f>
        <v>60452234</v>
      </c>
      <c r="H10" s="78">
        <f>SUM(H5:H9)</f>
        <v>45000</v>
      </c>
      <c r="I10" s="78">
        <f>SUM(I5:I9)</f>
        <v>246261.06</v>
      </c>
      <c r="J10" s="78">
        <f>SUM(J5:J9)</f>
        <v>246261.06</v>
      </c>
      <c r="L10" s="78">
        <f>SUM(L5:L9)</f>
        <v>58235148</v>
      </c>
      <c r="M10" s="78">
        <f>SUM(M5:M9)</f>
        <v>0</v>
      </c>
      <c r="N10" s="78">
        <f>SUM(N5:N9)</f>
        <v>259028.63999999998</v>
      </c>
      <c r="O10" s="78">
        <f>SUM(O5:O9)</f>
        <v>259028.63999999998</v>
      </c>
      <c r="R10" s="78">
        <f>SUM(R5:R9)</f>
        <v>182915977</v>
      </c>
      <c r="S10" s="78">
        <f>SUM(S5:S9)</f>
        <v>45000</v>
      </c>
      <c r="T10" s="78">
        <f>SUM(T5:T9)</f>
        <v>775130.13</v>
      </c>
      <c r="U10" s="78">
        <f>SUM(U5:U9)</f>
        <v>775130.13</v>
      </c>
    </row>
    <row r="11" spans="1:21">
      <c r="R11" s="24">
        <f>R10-R6</f>
        <v>156915977</v>
      </c>
      <c r="S11" s="24">
        <f>S10-S6</f>
        <v>45000</v>
      </c>
      <c r="T11" s="24">
        <f>T10-T6</f>
        <v>775130.13</v>
      </c>
      <c r="U11" s="24">
        <f>U10-U6</f>
        <v>775130.13</v>
      </c>
    </row>
    <row r="12" spans="1:21">
      <c r="B12" s="468" t="s">
        <v>6143</v>
      </c>
      <c r="C12" s="469"/>
      <c r="D12" s="469"/>
      <c r="E12" s="470"/>
      <c r="G12" s="468" t="s">
        <v>6144</v>
      </c>
      <c r="H12" s="469"/>
      <c r="I12" s="469"/>
      <c r="J12" s="470"/>
      <c r="L12" s="468" t="s">
        <v>6145</v>
      </c>
      <c r="M12" s="469"/>
      <c r="N12" s="469"/>
      <c r="O12" s="470"/>
      <c r="R12" s="463" t="s">
        <v>12</v>
      </c>
      <c r="S12" s="463"/>
      <c r="T12" s="463"/>
      <c r="U12" s="464"/>
    </row>
    <row r="13" spans="1:21">
      <c r="A13" s="69" t="s">
        <v>111</v>
      </c>
      <c r="B13" s="70" t="s">
        <v>30</v>
      </c>
      <c r="C13" s="70" t="s">
        <v>9</v>
      </c>
      <c r="D13" s="70" t="s">
        <v>10</v>
      </c>
      <c r="E13" s="70" t="s">
        <v>11</v>
      </c>
      <c r="G13" s="70" t="s">
        <v>30</v>
      </c>
      <c r="H13" s="70" t="s">
        <v>9</v>
      </c>
      <c r="I13" s="70" t="s">
        <v>10</v>
      </c>
      <c r="J13" s="70" t="s">
        <v>11</v>
      </c>
      <c r="L13" s="70" t="s">
        <v>30</v>
      </c>
      <c r="M13" s="70" t="s">
        <v>9</v>
      </c>
      <c r="N13" s="70" t="s">
        <v>10</v>
      </c>
      <c r="O13" s="70" t="s">
        <v>11</v>
      </c>
      <c r="R13" s="71" t="s">
        <v>30</v>
      </c>
      <c r="S13" s="71" t="s">
        <v>9</v>
      </c>
      <c r="T13" s="71" t="s">
        <v>10</v>
      </c>
      <c r="U13" s="71" t="s">
        <v>11</v>
      </c>
    </row>
    <row r="14" spans="1:21">
      <c r="A14" s="72" t="s">
        <v>118</v>
      </c>
      <c r="B14" s="22">
        <v>2998227</v>
      </c>
      <c r="C14" s="22">
        <v>0</v>
      </c>
      <c r="D14" s="22">
        <v>269840.43</v>
      </c>
      <c r="E14" s="22">
        <v>269840.43</v>
      </c>
      <c r="G14" s="22">
        <v>2986234</v>
      </c>
      <c r="H14" s="22">
        <v>45000</v>
      </c>
      <c r="I14" s="22">
        <v>246261.06</v>
      </c>
      <c r="J14" s="22">
        <v>246261.06</v>
      </c>
      <c r="L14" s="22">
        <v>2878096</v>
      </c>
      <c r="M14" s="22">
        <v>0</v>
      </c>
      <c r="N14" s="22">
        <v>259029</v>
      </c>
      <c r="O14" s="22">
        <v>259029</v>
      </c>
      <c r="R14" s="23">
        <f t="shared" ref="R14:U16" si="1">B14+G14+L14</f>
        <v>8862557</v>
      </c>
      <c r="S14" s="23">
        <f t="shared" si="1"/>
        <v>45000</v>
      </c>
      <c r="T14" s="23">
        <f t="shared" si="1"/>
        <v>775130.49</v>
      </c>
      <c r="U14" s="23">
        <f t="shared" si="1"/>
        <v>775130.49</v>
      </c>
    </row>
    <row r="15" spans="1:21">
      <c r="A15" s="72" t="s">
        <v>119</v>
      </c>
      <c r="B15" s="22">
        <v>51370368</v>
      </c>
      <c r="C15" s="22">
        <v>0</v>
      </c>
      <c r="D15" s="22">
        <v>0</v>
      </c>
      <c r="E15" s="22">
        <v>0</v>
      </c>
      <c r="G15" s="22">
        <v>51766000</v>
      </c>
      <c r="H15" s="22">
        <v>0</v>
      </c>
      <c r="I15" s="22">
        <v>0</v>
      </c>
      <c r="J15" s="22">
        <v>0</v>
      </c>
      <c r="L15" s="22">
        <v>44917052</v>
      </c>
      <c r="M15" s="22">
        <v>0</v>
      </c>
      <c r="N15" s="22">
        <v>0</v>
      </c>
      <c r="O15" s="22">
        <v>0</v>
      </c>
      <c r="R15" s="23">
        <f t="shared" si="1"/>
        <v>148053420</v>
      </c>
      <c r="S15" s="23">
        <f t="shared" si="1"/>
        <v>0</v>
      </c>
      <c r="T15" s="23">
        <f t="shared" si="1"/>
        <v>0</v>
      </c>
      <c r="U15" s="23">
        <f t="shared" si="1"/>
        <v>0</v>
      </c>
    </row>
    <row r="16" spans="1:21">
      <c r="A16" s="72" t="s">
        <v>120</v>
      </c>
      <c r="B16" s="22">
        <v>9860000</v>
      </c>
      <c r="C16" s="22">
        <v>0</v>
      </c>
      <c r="D16" s="22">
        <v>0</v>
      </c>
      <c r="E16" s="22">
        <v>0</v>
      </c>
      <c r="G16" s="22">
        <v>5700000</v>
      </c>
      <c r="H16" s="22">
        <v>0</v>
      </c>
      <c r="I16" s="22">
        <v>0</v>
      </c>
      <c r="J16" s="22">
        <v>0</v>
      </c>
      <c r="L16" s="22">
        <v>10440000</v>
      </c>
      <c r="M16" s="22">
        <v>0</v>
      </c>
      <c r="N16" s="22">
        <v>0</v>
      </c>
      <c r="O16" s="22">
        <v>0</v>
      </c>
      <c r="R16" s="23">
        <f t="shared" si="1"/>
        <v>26000000</v>
      </c>
      <c r="S16" s="23">
        <f t="shared" si="1"/>
        <v>0</v>
      </c>
      <c r="T16" s="23">
        <f t="shared" si="1"/>
        <v>0</v>
      </c>
      <c r="U16" s="23">
        <f t="shared" si="1"/>
        <v>0</v>
      </c>
    </row>
    <row r="17" spans="1:22">
      <c r="A17" s="77" t="s">
        <v>117</v>
      </c>
      <c r="B17" s="78">
        <f>SUM(B14:B16)</f>
        <v>64228595</v>
      </c>
      <c r="C17" s="78">
        <f>SUM(C14:C16)</f>
        <v>0</v>
      </c>
      <c r="D17" s="78">
        <f>SUM(D14:D16)</f>
        <v>269840.43</v>
      </c>
      <c r="E17" s="78">
        <f>SUM(E14:E16)</f>
        <v>269840.43</v>
      </c>
      <c r="G17" s="78">
        <f>SUM(G14:G16)</f>
        <v>60452234</v>
      </c>
      <c r="H17" s="78">
        <f>SUM(H14:H16)</f>
        <v>45000</v>
      </c>
      <c r="I17" s="78">
        <f>SUM(I14:I16)</f>
        <v>246261.06</v>
      </c>
      <c r="J17" s="78">
        <f>SUM(J14:J16)</f>
        <v>246261.06</v>
      </c>
      <c r="L17" s="78">
        <f>SUM(L14:L16)</f>
        <v>58235148</v>
      </c>
      <c r="M17" s="78">
        <f>SUM(M14:M16)</f>
        <v>0</v>
      </c>
      <c r="N17" s="78">
        <f>SUM(N14:N16)</f>
        <v>259029</v>
      </c>
      <c r="O17" s="78">
        <f>SUM(O14:O16)</f>
        <v>259029</v>
      </c>
      <c r="R17" s="78">
        <f>SUM(R14:R16)</f>
        <v>182915977</v>
      </c>
      <c r="S17" s="78">
        <f>SUM(S14:S16)</f>
        <v>45000</v>
      </c>
      <c r="T17" s="78">
        <f>SUM(T14:T16)</f>
        <v>775130.49</v>
      </c>
      <c r="U17" s="78">
        <f>SUM(U14:U16)</f>
        <v>775130.49</v>
      </c>
    </row>
    <row r="19" spans="1:22">
      <c r="B19" s="460" t="s">
        <v>6146</v>
      </c>
      <c r="C19" s="461"/>
      <c r="D19" s="461"/>
      <c r="E19" s="462"/>
      <c r="G19" s="460" t="s">
        <v>6147</v>
      </c>
      <c r="H19" s="461"/>
      <c r="I19" s="461"/>
      <c r="J19" s="462"/>
      <c r="L19" s="460" t="s">
        <v>6148</v>
      </c>
      <c r="M19" s="461"/>
      <c r="N19" s="461"/>
      <c r="O19" s="462"/>
      <c r="R19" s="463" t="s">
        <v>12</v>
      </c>
      <c r="S19" s="463"/>
      <c r="T19" s="463"/>
      <c r="U19" s="464"/>
    </row>
    <row r="20" spans="1:22">
      <c r="A20" s="79" t="s">
        <v>121</v>
      </c>
      <c r="B20" s="80" t="s">
        <v>30</v>
      </c>
      <c r="C20" s="80" t="s">
        <v>9</v>
      </c>
      <c r="D20" s="80" t="s">
        <v>10</v>
      </c>
      <c r="E20" s="80" t="s">
        <v>11</v>
      </c>
      <c r="G20" s="80" t="s">
        <v>30</v>
      </c>
      <c r="H20" s="80" t="s">
        <v>9</v>
      </c>
      <c r="I20" s="80" t="s">
        <v>10</v>
      </c>
      <c r="J20" s="80" t="s">
        <v>11</v>
      </c>
      <c r="L20" s="80" t="s">
        <v>30</v>
      </c>
      <c r="M20" s="80" t="s">
        <v>9</v>
      </c>
      <c r="N20" s="80" t="s">
        <v>10</v>
      </c>
      <c r="O20" s="80" t="s">
        <v>11</v>
      </c>
      <c r="R20" s="71" t="s">
        <v>30</v>
      </c>
      <c r="S20" s="71" t="s">
        <v>9</v>
      </c>
      <c r="T20" s="71" t="s">
        <v>10</v>
      </c>
      <c r="U20" s="71" t="s">
        <v>11</v>
      </c>
    </row>
    <row r="21" spans="1:22">
      <c r="A21" s="72" t="s">
        <v>122</v>
      </c>
      <c r="B21" s="21"/>
      <c r="C21" s="22"/>
      <c r="D21" s="22"/>
      <c r="E21" s="22"/>
      <c r="G21" s="23"/>
      <c r="H21" s="22"/>
      <c r="I21" s="22"/>
      <c r="J21" s="22"/>
      <c r="L21" s="23"/>
      <c r="M21" s="22"/>
      <c r="N21" s="22"/>
      <c r="O21" s="22"/>
      <c r="R21" s="23">
        <f t="shared" ref="R21:U26" si="2">B21+G21+L21</f>
        <v>0</v>
      </c>
      <c r="S21" s="23">
        <f t="shared" si="2"/>
        <v>0</v>
      </c>
      <c r="T21" s="23">
        <f t="shared" si="2"/>
        <v>0</v>
      </c>
      <c r="U21" s="23">
        <f t="shared" si="2"/>
        <v>0</v>
      </c>
    </row>
    <row r="22" spans="1:22">
      <c r="A22" s="72" t="s">
        <v>123</v>
      </c>
      <c r="B22" s="21"/>
      <c r="C22" s="22">
        <v>20740</v>
      </c>
      <c r="D22" s="22"/>
      <c r="E22" s="22"/>
      <c r="F22" s="81"/>
      <c r="G22" s="23"/>
      <c r="H22" s="23">
        <v>83937</v>
      </c>
      <c r="I22" s="22"/>
      <c r="J22" s="22"/>
      <c r="L22" s="23"/>
      <c r="M22" s="22">
        <v>29481</v>
      </c>
      <c r="N22" s="22"/>
      <c r="O22" s="22"/>
      <c r="R22" s="23">
        <f t="shared" si="2"/>
        <v>0</v>
      </c>
      <c r="S22" s="23">
        <f t="shared" si="2"/>
        <v>134158</v>
      </c>
      <c r="T22" s="23">
        <f t="shared" si="2"/>
        <v>0</v>
      </c>
      <c r="U22" s="23">
        <f t="shared" si="2"/>
        <v>0</v>
      </c>
    </row>
    <row r="23" spans="1:22">
      <c r="A23" s="72" t="s">
        <v>124</v>
      </c>
      <c r="B23" s="23"/>
      <c r="C23" s="22"/>
      <c r="D23" s="22"/>
      <c r="E23" s="22"/>
      <c r="G23" s="23"/>
      <c r="H23" s="22"/>
      <c r="I23" s="22">
        <v>1305</v>
      </c>
      <c r="J23" s="22">
        <v>1305</v>
      </c>
      <c r="L23" s="23"/>
      <c r="M23" s="22"/>
      <c r="N23" s="22"/>
      <c r="O23" s="22"/>
      <c r="R23" s="23">
        <f t="shared" si="2"/>
        <v>0</v>
      </c>
      <c r="S23" s="23">
        <f t="shared" si="2"/>
        <v>0</v>
      </c>
      <c r="T23" s="23">
        <f t="shared" si="2"/>
        <v>1305</v>
      </c>
      <c r="U23" s="23">
        <f t="shared" si="2"/>
        <v>1305</v>
      </c>
    </row>
    <row r="24" spans="1:22">
      <c r="A24" s="72" t="s">
        <v>125</v>
      </c>
      <c r="B24" s="23"/>
      <c r="C24" s="22">
        <v>832681</v>
      </c>
      <c r="D24" s="22">
        <v>1263634</v>
      </c>
      <c r="E24" s="22">
        <v>1263634</v>
      </c>
      <c r="G24" s="23"/>
      <c r="H24" s="22">
        <v>218989</v>
      </c>
      <c r="I24" s="22">
        <v>1194899</v>
      </c>
      <c r="J24" s="22">
        <v>1194899</v>
      </c>
      <c r="L24" s="23"/>
      <c r="M24" s="22">
        <v>381595</v>
      </c>
      <c r="N24" s="22">
        <v>2315218</v>
      </c>
      <c r="O24" s="22">
        <v>2315218</v>
      </c>
      <c r="R24" s="23">
        <f t="shared" si="2"/>
        <v>0</v>
      </c>
      <c r="S24" s="23">
        <f t="shared" si="2"/>
        <v>1433265</v>
      </c>
      <c r="T24" s="23">
        <f t="shared" si="2"/>
        <v>4773751</v>
      </c>
      <c r="U24" s="23">
        <f t="shared" si="2"/>
        <v>4773751</v>
      </c>
    </row>
    <row r="25" spans="1:22">
      <c r="A25" s="72" t="s">
        <v>126</v>
      </c>
      <c r="B25" s="23"/>
      <c r="C25" s="22">
        <v>-114863</v>
      </c>
      <c r="D25" s="22">
        <v>-149966</v>
      </c>
      <c r="E25" s="22">
        <v>-149966</v>
      </c>
      <c r="G25" s="23"/>
      <c r="H25" s="22">
        <v>-22721</v>
      </c>
      <c r="I25" s="22">
        <v>-84940</v>
      </c>
      <c r="J25" s="22">
        <v>-84940</v>
      </c>
      <c r="L25" s="23"/>
      <c r="M25" s="22">
        <v>-48492</v>
      </c>
      <c r="N25" s="22">
        <v>-220162</v>
      </c>
      <c r="O25" s="22">
        <v>-220162</v>
      </c>
      <c r="R25" s="23">
        <f t="shared" si="2"/>
        <v>0</v>
      </c>
      <c r="S25" s="23">
        <f t="shared" si="2"/>
        <v>-186076</v>
      </c>
      <c r="T25" s="23">
        <f t="shared" si="2"/>
        <v>-455068</v>
      </c>
      <c r="U25" s="23">
        <f t="shared" si="2"/>
        <v>-455068</v>
      </c>
    </row>
    <row r="26" spans="1:22">
      <c r="A26" s="72" t="s">
        <v>127</v>
      </c>
      <c r="B26" s="23"/>
      <c r="C26" s="22">
        <v>-105195</v>
      </c>
      <c r="D26" s="22">
        <v>-293749</v>
      </c>
      <c r="E26" s="22">
        <v>-293749</v>
      </c>
      <c r="G26" s="23"/>
      <c r="H26" s="22">
        <v>-61960</v>
      </c>
      <c r="I26" s="22">
        <v>-488735</v>
      </c>
      <c r="J26" s="22">
        <v>-488735</v>
      </c>
      <c r="L26" s="23"/>
      <c r="M26" s="22">
        <v>-140582</v>
      </c>
      <c r="N26" s="22">
        <v>-1096190</v>
      </c>
      <c r="O26" s="22">
        <v>-1096190</v>
      </c>
      <c r="R26" s="23">
        <f t="shared" si="2"/>
        <v>0</v>
      </c>
      <c r="S26" s="23">
        <f t="shared" si="2"/>
        <v>-307737</v>
      </c>
      <c r="T26" s="23">
        <f t="shared" si="2"/>
        <v>-1878674</v>
      </c>
      <c r="U26" s="23">
        <f t="shared" si="2"/>
        <v>-1878674</v>
      </c>
    </row>
    <row r="27" spans="1:22">
      <c r="A27" s="77" t="s">
        <v>128</v>
      </c>
      <c r="B27" s="78">
        <f>SUM(B21:B26)</f>
        <v>0</v>
      </c>
      <c r="C27" s="78">
        <f>SUM(C21:C26)</f>
        <v>633363</v>
      </c>
      <c r="D27" s="78">
        <f>SUM(D21:D26)</f>
        <v>819919</v>
      </c>
      <c r="E27" s="78">
        <f>SUM(E21:E26)</f>
        <v>819919</v>
      </c>
      <c r="G27" s="78">
        <f>SUM(G21:G26)</f>
        <v>0</v>
      </c>
      <c r="H27" s="78">
        <f>SUM(H21:H26)</f>
        <v>218245</v>
      </c>
      <c r="I27" s="78">
        <f>SUM(I21:I26)</f>
        <v>622529</v>
      </c>
      <c r="J27" s="78">
        <f>SUM(J21:J26)</f>
        <v>622529</v>
      </c>
      <c r="L27" s="78">
        <f>SUM(L21:L26)</f>
        <v>0</v>
      </c>
      <c r="M27" s="78">
        <f>SUM(M21:M26)</f>
        <v>222002</v>
      </c>
      <c r="N27" s="78">
        <f>SUM(N21:N26)</f>
        <v>998866</v>
      </c>
      <c r="O27" s="78">
        <f>SUM(O21:O26)</f>
        <v>998866</v>
      </c>
      <c r="R27" s="78">
        <f>SUM(R21:R26)</f>
        <v>0</v>
      </c>
      <c r="S27" s="78">
        <f>SUM(S21:S26)</f>
        <v>1073610</v>
      </c>
      <c r="T27" s="78">
        <f>SUM(T21:T26)</f>
        <v>2441314</v>
      </c>
      <c r="U27" s="78">
        <f>SUM(U21:U26)</f>
        <v>2441314</v>
      </c>
      <c r="V27" s="24">
        <f>SUM(R27:U27)</f>
        <v>5956238</v>
      </c>
    </row>
    <row r="28" spans="1:22">
      <c r="E28" s="24"/>
    </row>
    <row r="29" spans="1:22">
      <c r="C29" s="20">
        <v>-1</v>
      </c>
      <c r="G29"/>
      <c r="H29"/>
      <c r="I29"/>
      <c r="J29"/>
      <c r="K29"/>
      <c r="L29"/>
    </row>
    <row r="30" spans="1:22">
      <c r="C30" s="20">
        <v>-1</v>
      </c>
      <c r="G30"/>
      <c r="H30"/>
      <c r="I30"/>
      <c r="J30"/>
      <c r="K30"/>
      <c r="L30"/>
    </row>
    <row r="31" spans="1:22">
      <c r="G31"/>
      <c r="H31"/>
      <c r="I31"/>
      <c r="J31"/>
      <c r="K31"/>
      <c r="L31" s="24"/>
      <c r="M31" s="24"/>
      <c r="N31" s="24"/>
    </row>
    <row r="32" spans="1:22">
      <c r="G32"/>
      <c r="H32"/>
      <c r="I32"/>
      <c r="J32"/>
      <c r="K32"/>
      <c r="L32" s="24"/>
      <c r="M32" s="24"/>
      <c r="N32" s="24"/>
      <c r="O32" s="196"/>
    </row>
    <row r="33" spans="7:23">
      <c r="G33"/>
      <c r="H33"/>
      <c r="I33"/>
      <c r="J33"/>
      <c r="K33"/>
      <c r="L33" s="24"/>
      <c r="M33" s="24"/>
      <c r="N33" s="24"/>
    </row>
    <row r="34" spans="7:23">
      <c r="G34"/>
      <c r="H34"/>
      <c r="I34"/>
      <c r="J34"/>
      <c r="K34"/>
      <c r="L34"/>
    </row>
    <row r="35" spans="7:23">
      <c r="G35"/>
      <c r="H35"/>
      <c r="I35"/>
      <c r="J35"/>
      <c r="K35"/>
      <c r="L35" s="7"/>
      <c r="M35" s="7"/>
      <c r="N35" s="7"/>
    </row>
    <row r="36" spans="7:23">
      <c r="G36"/>
      <c r="H36"/>
      <c r="I36"/>
      <c r="J36"/>
      <c r="K36"/>
      <c r="L36"/>
    </row>
    <row r="37" spans="7:23">
      <c r="G37"/>
      <c r="H37"/>
      <c r="I37"/>
      <c r="J37"/>
      <c r="K37"/>
      <c r="L37"/>
    </row>
    <row r="38" spans="7:23">
      <c r="G38"/>
      <c r="H38"/>
      <c r="I38"/>
      <c r="J38"/>
      <c r="K38"/>
      <c r="L38"/>
    </row>
    <row r="39" spans="7:23">
      <c r="G39"/>
      <c r="H39"/>
      <c r="I39"/>
      <c r="J39"/>
      <c r="K39"/>
      <c r="L39"/>
    </row>
    <row r="40" spans="7:23">
      <c r="G40"/>
      <c r="H40"/>
      <c r="I40"/>
      <c r="J40"/>
      <c r="K40"/>
      <c r="L40"/>
    </row>
    <row r="41" spans="7:23">
      <c r="G41"/>
      <c r="H41"/>
      <c r="I41"/>
      <c r="J41"/>
      <c r="K41"/>
      <c r="L41"/>
    </row>
    <row r="42" spans="7:23">
      <c r="G42"/>
      <c r="H42"/>
      <c r="I42"/>
      <c r="J42"/>
      <c r="K42"/>
      <c r="L42"/>
    </row>
    <row r="43" spans="7:23">
      <c r="G43"/>
      <c r="H43"/>
      <c r="I43"/>
      <c r="J43"/>
      <c r="K43"/>
      <c r="L43"/>
    </row>
    <row r="44" spans="7:23">
      <c r="G44"/>
      <c r="H44"/>
      <c r="I44"/>
      <c r="J44"/>
      <c r="K44"/>
      <c r="L44"/>
    </row>
    <row r="45" spans="7:23">
      <c r="R45"/>
      <c r="S45"/>
      <c r="T45"/>
      <c r="U45"/>
      <c r="V45"/>
      <c r="W45"/>
    </row>
    <row r="46" spans="7:23">
      <c r="R46"/>
      <c r="S46"/>
      <c r="T46"/>
      <c r="U46"/>
      <c r="V46"/>
      <c r="W46"/>
    </row>
    <row r="47" spans="7:23">
      <c r="R47"/>
      <c r="S47"/>
      <c r="T47"/>
      <c r="U47"/>
      <c r="V47"/>
      <c r="W47"/>
    </row>
  </sheetData>
  <mergeCells count="12">
    <mergeCell ref="B19:E19"/>
    <mergeCell ref="G19:J19"/>
    <mergeCell ref="L19:O19"/>
    <mergeCell ref="R19:U19"/>
    <mergeCell ref="B3:E3"/>
    <mergeCell ref="G3:J3"/>
    <mergeCell ref="L3:O3"/>
    <mergeCell ref="R3:U3"/>
    <mergeCell ref="B12:E12"/>
    <mergeCell ref="G12:J12"/>
    <mergeCell ref="L12:O12"/>
    <mergeCell ref="R12:U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7250-AEE2-4F3D-B345-7EC8BCE45AF4}">
  <sheetPr>
    <tabColor rgb="FFFFFF00"/>
    <pageSetUpPr fitToPage="1"/>
  </sheetPr>
  <dimension ref="A1:R905"/>
  <sheetViews>
    <sheetView topLeftCell="E1" zoomScale="91" zoomScaleNormal="50" zoomScalePageLayoutView="24" workbookViewId="0">
      <pane ySplit="6" topLeftCell="A887" activePane="bottomLeft" state="frozen"/>
      <selection pane="bottomLeft" activeCell="M907" sqref="M907"/>
    </sheetView>
  </sheetViews>
  <sheetFormatPr defaultRowHeight="14.4"/>
  <cols>
    <col min="1" max="1" width="6.88671875" bestFit="1" customWidth="1"/>
    <col min="2" max="2" width="45.109375" bestFit="1" customWidth="1"/>
    <col min="3" max="3" width="28.77734375" bestFit="1" customWidth="1"/>
    <col min="4" max="4" width="25.6640625" bestFit="1" customWidth="1"/>
    <col min="5" max="5" width="12.44140625" style="381" bestFit="1" customWidth="1"/>
    <col min="6" max="6" width="9.77734375" bestFit="1" customWidth="1"/>
    <col min="7" max="7" width="24.21875" bestFit="1" customWidth="1"/>
    <col min="8" max="8" width="15.77734375" bestFit="1" customWidth="1"/>
    <col min="9" max="9" width="15.44140625" customWidth="1"/>
    <col min="10" max="10" width="17.6640625" bestFit="1" customWidth="1"/>
    <col min="11" max="11" width="12.6640625" bestFit="1" customWidth="1"/>
    <col min="12" max="12" width="11" bestFit="1" customWidth="1"/>
    <col min="13" max="13" width="30.21875" bestFit="1" customWidth="1"/>
    <col min="14" max="14" width="14.33203125" bestFit="1" customWidth="1"/>
    <col min="15" max="15" width="11.109375" bestFit="1" customWidth="1"/>
    <col min="16" max="16" width="11" bestFit="1" customWidth="1"/>
    <col min="17" max="17" width="11.109375" style="390" bestFit="1" customWidth="1"/>
    <col min="18" max="18" width="22.33203125" customWidth="1"/>
  </cols>
  <sheetData>
    <row r="1" spans="1:18" ht="17.399999999999999">
      <c r="A1" s="380" t="s">
        <v>0</v>
      </c>
      <c r="I1" s="382"/>
      <c r="J1" s="382"/>
      <c r="K1" s="382"/>
      <c r="N1" s="382"/>
      <c r="Q1"/>
    </row>
    <row r="2" spans="1:18" ht="17.399999999999999">
      <c r="A2" s="380" t="s">
        <v>6119</v>
      </c>
      <c r="D2" s="251" t="s">
        <v>1631</v>
      </c>
      <c r="I2" s="383"/>
      <c r="J2" s="383"/>
      <c r="K2" s="383"/>
      <c r="M2" s="382"/>
      <c r="N2" s="395"/>
      <c r="O2" s="7"/>
      <c r="Q2"/>
    </row>
    <row r="3" spans="1:18" ht="15" thickBot="1">
      <c r="I3" s="53">
        <f>SUBTOTAL(9,I7:I901)</f>
        <v>2441313.6825560187</v>
      </c>
      <c r="J3" s="53">
        <f>SUBTOTAL(9,J7:J901)</f>
        <v>2441313.6825560187</v>
      </c>
      <c r="K3" s="53">
        <f>SUBTOTAL(9,K7:K901)</f>
        <v>1073609.1033049398</v>
      </c>
      <c r="M3" s="382"/>
      <c r="N3" s="53">
        <f>SUBTOTAL(9,N7:N901)</f>
        <v>5956236.4684169758</v>
      </c>
      <c r="O3" s="382"/>
      <c r="Q3"/>
    </row>
    <row r="4" spans="1:18" ht="15" customHeight="1">
      <c r="A4" s="479" t="s">
        <v>6120</v>
      </c>
      <c r="B4" s="477" t="s">
        <v>6121</v>
      </c>
      <c r="C4" s="477" t="s">
        <v>6122</v>
      </c>
      <c r="D4" s="477" t="s">
        <v>6123</v>
      </c>
      <c r="E4" s="477"/>
      <c r="F4" s="477"/>
      <c r="G4" s="477" t="s">
        <v>6124</v>
      </c>
      <c r="H4" s="477"/>
      <c r="I4" s="475" t="s">
        <v>6125</v>
      </c>
      <c r="J4" s="475" t="s">
        <v>6126</v>
      </c>
      <c r="K4" s="475" t="s">
        <v>6127</v>
      </c>
      <c r="L4" s="477" t="s">
        <v>6128</v>
      </c>
      <c r="M4" s="384" t="s">
        <v>6129</v>
      </c>
      <c r="N4" s="477" t="s">
        <v>6130</v>
      </c>
      <c r="O4" s="477" t="s">
        <v>6131</v>
      </c>
      <c r="P4" s="477" t="s">
        <v>6132</v>
      </c>
      <c r="Q4" s="471" t="s">
        <v>6133</v>
      </c>
      <c r="R4" s="473" t="s">
        <v>176</v>
      </c>
    </row>
    <row r="5" spans="1:18" ht="43.2" customHeight="1">
      <c r="A5" s="480"/>
      <c r="B5" s="478"/>
      <c r="C5" s="478"/>
      <c r="D5" s="385" t="s">
        <v>6134</v>
      </c>
      <c r="E5" s="386" t="s">
        <v>6135</v>
      </c>
      <c r="F5" s="385" t="s">
        <v>32</v>
      </c>
      <c r="G5" s="385" t="s">
        <v>6136</v>
      </c>
      <c r="H5" s="385" t="s">
        <v>6137</v>
      </c>
      <c r="I5" s="476"/>
      <c r="J5" s="476"/>
      <c r="K5" s="476"/>
      <c r="L5" s="478"/>
      <c r="M5" s="385" t="s">
        <v>6138</v>
      </c>
      <c r="N5" s="478"/>
      <c r="O5" s="478"/>
      <c r="P5" s="478"/>
      <c r="Q5" s="472"/>
      <c r="R5" s="474"/>
    </row>
    <row r="6" spans="1:18" ht="15">
      <c r="A6" s="387">
        <v>1</v>
      </c>
      <c r="B6" s="387">
        <v>2</v>
      </c>
      <c r="C6" s="387">
        <v>3</v>
      </c>
      <c r="D6" s="387">
        <v>4</v>
      </c>
      <c r="E6" s="387">
        <v>5</v>
      </c>
      <c r="F6" s="387">
        <v>6</v>
      </c>
      <c r="G6" s="387">
        <v>7</v>
      </c>
      <c r="H6" s="387">
        <v>8</v>
      </c>
      <c r="I6" s="388">
        <v>9</v>
      </c>
      <c r="J6" s="388">
        <v>10</v>
      </c>
      <c r="K6" s="388">
        <v>11</v>
      </c>
      <c r="L6" s="387">
        <v>12</v>
      </c>
      <c r="M6" s="387">
        <v>13</v>
      </c>
      <c r="N6" s="387">
        <v>14</v>
      </c>
      <c r="O6" s="387">
        <v>15</v>
      </c>
      <c r="P6" s="387">
        <v>16</v>
      </c>
      <c r="Q6" s="387">
        <v>17</v>
      </c>
      <c r="R6" s="387">
        <v>18</v>
      </c>
    </row>
    <row r="7" spans="1:18">
      <c r="A7" s="172">
        <v>1</v>
      </c>
      <c r="B7" s="221" t="s">
        <v>240</v>
      </c>
      <c r="C7" s="222" t="s">
        <v>237</v>
      </c>
      <c r="D7" s="222" t="s">
        <v>238</v>
      </c>
      <c r="E7" s="223">
        <v>45944</v>
      </c>
      <c r="F7" s="222">
        <v>984</v>
      </c>
      <c r="G7" s="221" t="s">
        <v>211</v>
      </c>
      <c r="H7" s="221">
        <v>0</v>
      </c>
      <c r="I7" s="400">
        <v>0</v>
      </c>
      <c r="J7" s="400">
        <v>0</v>
      </c>
      <c r="K7" s="400">
        <v>150</v>
      </c>
      <c r="L7" s="389">
        <v>0</v>
      </c>
      <c r="M7" s="251" t="s">
        <v>1703</v>
      </c>
      <c r="N7" s="132">
        <v>150</v>
      </c>
      <c r="O7" s="399">
        <v>45931</v>
      </c>
      <c r="P7" s="340" t="s">
        <v>240</v>
      </c>
      <c r="Q7" s="399">
        <v>45931</v>
      </c>
      <c r="R7" s="221" t="s">
        <v>240</v>
      </c>
    </row>
    <row r="8" spans="1:18">
      <c r="A8" s="172">
        <v>2</v>
      </c>
      <c r="B8" s="221" t="s">
        <v>240</v>
      </c>
      <c r="C8" s="228" t="s">
        <v>241</v>
      </c>
      <c r="D8" s="228" t="s">
        <v>242</v>
      </c>
      <c r="E8" s="229">
        <v>45931</v>
      </c>
      <c r="F8" s="222">
        <v>88626</v>
      </c>
      <c r="G8" s="221" t="s">
        <v>211</v>
      </c>
      <c r="H8" s="221">
        <v>0</v>
      </c>
      <c r="I8" s="401">
        <v>0</v>
      </c>
      <c r="J8" s="401">
        <v>0</v>
      </c>
      <c r="K8" s="401">
        <v>13519</v>
      </c>
      <c r="L8" s="389">
        <v>0</v>
      </c>
      <c r="M8" s="251" t="s">
        <v>1703</v>
      </c>
      <c r="N8" s="132">
        <v>13519</v>
      </c>
      <c r="O8" s="399">
        <v>45931</v>
      </c>
      <c r="P8" s="340" t="s">
        <v>240</v>
      </c>
      <c r="Q8" s="399">
        <v>45931</v>
      </c>
      <c r="R8" s="221" t="s">
        <v>240</v>
      </c>
    </row>
    <row r="9" spans="1:18">
      <c r="A9" s="172">
        <v>3</v>
      </c>
      <c r="B9" s="221" t="s">
        <v>240</v>
      </c>
      <c r="C9" s="222" t="s">
        <v>241</v>
      </c>
      <c r="D9" s="222" t="s">
        <v>243</v>
      </c>
      <c r="E9" s="223">
        <v>45928</v>
      </c>
      <c r="F9" s="222">
        <v>4774</v>
      </c>
      <c r="G9" s="221" t="s">
        <v>211</v>
      </c>
      <c r="H9" s="221">
        <v>0</v>
      </c>
      <c r="I9" s="400">
        <v>0</v>
      </c>
      <c r="J9" s="400">
        <v>0</v>
      </c>
      <c r="K9" s="400">
        <v>728</v>
      </c>
      <c r="L9" s="389">
        <v>0</v>
      </c>
      <c r="M9" s="251" t="s">
        <v>1703</v>
      </c>
      <c r="N9" s="132">
        <v>728</v>
      </c>
      <c r="O9" s="399">
        <v>45931</v>
      </c>
      <c r="P9" s="340" t="s">
        <v>240</v>
      </c>
      <c r="Q9" s="399">
        <v>45931</v>
      </c>
      <c r="R9" s="221" t="s">
        <v>240</v>
      </c>
    </row>
    <row r="10" spans="1:18">
      <c r="A10" s="172">
        <v>4</v>
      </c>
      <c r="B10" s="221" t="s">
        <v>240</v>
      </c>
      <c r="C10" s="228" t="s">
        <v>241</v>
      </c>
      <c r="D10" s="228" t="s">
        <v>244</v>
      </c>
      <c r="E10" s="229">
        <v>45928</v>
      </c>
      <c r="F10" s="222">
        <v>11719</v>
      </c>
      <c r="G10" s="221" t="s">
        <v>211</v>
      </c>
      <c r="H10" s="221">
        <v>0</v>
      </c>
      <c r="I10" s="401">
        <v>0</v>
      </c>
      <c r="J10" s="401">
        <v>0</v>
      </c>
      <c r="K10" s="401">
        <v>1788</v>
      </c>
      <c r="L10" s="389">
        <v>0</v>
      </c>
      <c r="M10" s="251" t="s">
        <v>1703</v>
      </c>
      <c r="N10" s="132">
        <v>1788</v>
      </c>
      <c r="O10" s="399">
        <v>45931</v>
      </c>
      <c r="P10" s="340" t="s">
        <v>240</v>
      </c>
      <c r="Q10" s="399">
        <v>45931</v>
      </c>
      <c r="R10" s="221" t="s">
        <v>240</v>
      </c>
    </row>
    <row r="11" spans="1:18">
      <c r="A11" s="172">
        <v>5</v>
      </c>
      <c r="B11" s="221" t="s">
        <v>240</v>
      </c>
      <c r="C11" s="222" t="s">
        <v>241</v>
      </c>
      <c r="D11" s="222" t="s">
        <v>245</v>
      </c>
      <c r="E11" s="223">
        <v>45938</v>
      </c>
      <c r="F11" s="222">
        <v>11340</v>
      </c>
      <c r="G11" s="221" t="s">
        <v>211</v>
      </c>
      <c r="H11" s="221">
        <v>0</v>
      </c>
      <c r="I11" s="400">
        <v>0</v>
      </c>
      <c r="J11" s="400">
        <v>0</v>
      </c>
      <c r="K11" s="400">
        <v>1730</v>
      </c>
      <c r="L11" s="389">
        <v>0</v>
      </c>
      <c r="M11" s="251" t="s">
        <v>1703</v>
      </c>
      <c r="N11" s="132">
        <v>1730</v>
      </c>
      <c r="O11" s="399">
        <v>45931</v>
      </c>
      <c r="P11" s="340" t="s">
        <v>240</v>
      </c>
      <c r="Q11" s="399">
        <v>45931</v>
      </c>
      <c r="R11" s="221" t="s">
        <v>240</v>
      </c>
    </row>
    <row r="12" spans="1:18">
      <c r="A12" s="172">
        <v>6</v>
      </c>
      <c r="B12" s="221" t="s">
        <v>240</v>
      </c>
      <c r="C12" s="228" t="s">
        <v>241</v>
      </c>
      <c r="D12" s="228" t="s">
        <v>246</v>
      </c>
      <c r="E12" s="229">
        <v>45943</v>
      </c>
      <c r="F12" s="222">
        <v>216</v>
      </c>
      <c r="G12" s="221" t="s">
        <v>211</v>
      </c>
      <c r="H12" s="221">
        <v>0</v>
      </c>
      <c r="I12" s="401">
        <v>0</v>
      </c>
      <c r="J12" s="401">
        <v>0</v>
      </c>
      <c r="K12" s="401">
        <v>33</v>
      </c>
      <c r="L12" s="389">
        <v>0</v>
      </c>
      <c r="M12" s="251" t="s">
        <v>1703</v>
      </c>
      <c r="N12" s="132">
        <v>33</v>
      </c>
      <c r="O12" s="399">
        <v>45931</v>
      </c>
      <c r="P12" s="340" t="s">
        <v>240</v>
      </c>
      <c r="Q12" s="399">
        <v>45931</v>
      </c>
      <c r="R12" s="221" t="s">
        <v>240</v>
      </c>
    </row>
    <row r="13" spans="1:18">
      <c r="A13" s="172">
        <v>7</v>
      </c>
      <c r="B13" s="221" t="s">
        <v>240</v>
      </c>
      <c r="C13" s="222" t="s">
        <v>237</v>
      </c>
      <c r="D13" s="222" t="s">
        <v>247</v>
      </c>
      <c r="E13" s="223">
        <v>45940</v>
      </c>
      <c r="F13" s="222">
        <v>18301</v>
      </c>
      <c r="G13" s="221" t="s">
        <v>211</v>
      </c>
      <c r="H13" s="221">
        <v>0</v>
      </c>
      <c r="I13" s="400">
        <v>0</v>
      </c>
      <c r="J13" s="400">
        <v>0</v>
      </c>
      <c r="K13" s="400">
        <v>2792</v>
      </c>
      <c r="L13" s="389">
        <v>0</v>
      </c>
      <c r="M13" s="251" t="s">
        <v>1703</v>
      </c>
      <c r="N13" s="132">
        <v>2792</v>
      </c>
      <c r="O13" s="399">
        <v>45931</v>
      </c>
      <c r="P13" s="340" t="s">
        <v>240</v>
      </c>
      <c r="Q13" s="399">
        <v>45931</v>
      </c>
      <c r="R13" s="221" t="s">
        <v>240</v>
      </c>
    </row>
    <row r="14" spans="1:18">
      <c r="A14" s="172">
        <v>8</v>
      </c>
      <c r="B14" s="230" t="s">
        <v>248</v>
      </c>
      <c r="C14" s="230" t="s">
        <v>249</v>
      </c>
      <c r="D14" s="231">
        <v>2526350</v>
      </c>
      <c r="E14" s="232" t="s">
        <v>250</v>
      </c>
      <c r="F14" s="222">
        <v>11564</v>
      </c>
      <c r="G14" s="221" t="s">
        <v>211</v>
      </c>
      <c r="H14" s="221">
        <v>998332</v>
      </c>
      <c r="I14" s="402">
        <v>882</v>
      </c>
      <c r="J14" s="402">
        <v>882</v>
      </c>
      <c r="K14" s="402">
        <v>0</v>
      </c>
      <c r="L14" s="389">
        <v>0</v>
      </c>
      <c r="M14" s="251" t="s">
        <v>1657</v>
      </c>
      <c r="N14" s="132">
        <v>1764</v>
      </c>
      <c r="O14" s="399">
        <v>45931</v>
      </c>
      <c r="P14" s="340">
        <v>2596</v>
      </c>
      <c r="Q14" s="399">
        <v>45931</v>
      </c>
      <c r="R14" s="221" t="s">
        <v>252</v>
      </c>
    </row>
    <row r="15" spans="1:18">
      <c r="A15" s="172">
        <v>9</v>
      </c>
      <c r="B15" s="230" t="s">
        <v>248</v>
      </c>
      <c r="C15" s="230" t="s">
        <v>249</v>
      </c>
      <c r="D15" s="230">
        <v>2526351</v>
      </c>
      <c r="E15" s="232" t="s">
        <v>250</v>
      </c>
      <c r="F15" s="222">
        <v>9440</v>
      </c>
      <c r="G15" s="98" t="s">
        <v>211</v>
      </c>
      <c r="H15" s="221">
        <v>998332</v>
      </c>
      <c r="I15" s="402">
        <v>720</v>
      </c>
      <c r="J15" s="402">
        <v>720</v>
      </c>
      <c r="K15" s="402">
        <v>0</v>
      </c>
      <c r="L15" s="389">
        <v>0</v>
      </c>
      <c r="M15" s="251" t="s">
        <v>1657</v>
      </c>
      <c r="N15" s="132">
        <v>1440</v>
      </c>
      <c r="O15" s="399">
        <v>45931</v>
      </c>
      <c r="P15" s="340">
        <v>2597</v>
      </c>
      <c r="Q15" s="399">
        <v>45931</v>
      </c>
      <c r="R15" s="221" t="s">
        <v>252</v>
      </c>
    </row>
    <row r="16" spans="1:18">
      <c r="A16" s="172">
        <v>10</v>
      </c>
      <c r="B16" s="230" t="s">
        <v>248</v>
      </c>
      <c r="C16" s="230" t="s">
        <v>249</v>
      </c>
      <c r="D16" s="230">
        <v>2526352</v>
      </c>
      <c r="E16" s="232" t="s">
        <v>250</v>
      </c>
      <c r="F16" s="222">
        <v>9440</v>
      </c>
      <c r="G16" s="98" t="s">
        <v>211</v>
      </c>
      <c r="H16" s="221">
        <v>998332</v>
      </c>
      <c r="I16" s="402">
        <v>720</v>
      </c>
      <c r="J16" s="402">
        <v>720</v>
      </c>
      <c r="K16" s="402">
        <v>0</v>
      </c>
      <c r="L16" s="389">
        <v>0</v>
      </c>
      <c r="M16" s="251" t="s">
        <v>1657</v>
      </c>
      <c r="N16" s="132">
        <v>1440</v>
      </c>
      <c r="O16" s="399">
        <v>45931</v>
      </c>
      <c r="P16" s="340">
        <v>2598</v>
      </c>
      <c r="Q16" s="399">
        <v>45931</v>
      </c>
      <c r="R16" s="221" t="s">
        <v>252</v>
      </c>
    </row>
    <row r="17" spans="1:18">
      <c r="A17" s="172">
        <v>11</v>
      </c>
      <c r="B17" s="230" t="s">
        <v>248</v>
      </c>
      <c r="C17" s="230" t="s">
        <v>249</v>
      </c>
      <c r="D17" s="230">
        <v>2526353</v>
      </c>
      <c r="E17" s="232" t="s">
        <v>250</v>
      </c>
      <c r="F17" s="222">
        <v>4720</v>
      </c>
      <c r="G17" s="98" t="s">
        <v>211</v>
      </c>
      <c r="H17" s="221">
        <v>998332</v>
      </c>
      <c r="I17" s="402">
        <v>360</v>
      </c>
      <c r="J17" s="402">
        <v>360</v>
      </c>
      <c r="K17" s="402">
        <v>0</v>
      </c>
      <c r="L17" s="389">
        <v>0</v>
      </c>
      <c r="M17" s="251" t="s">
        <v>1657</v>
      </c>
      <c r="N17" s="132">
        <v>720</v>
      </c>
      <c r="O17" s="399">
        <v>45931</v>
      </c>
      <c r="P17" s="340">
        <v>2599</v>
      </c>
      <c r="Q17" s="399">
        <v>45931</v>
      </c>
      <c r="R17" s="221" t="s">
        <v>252</v>
      </c>
    </row>
    <row r="18" spans="1:18">
      <c r="A18" s="172">
        <v>12</v>
      </c>
      <c r="B18" s="230" t="s">
        <v>248</v>
      </c>
      <c r="C18" s="230" t="s">
        <v>249</v>
      </c>
      <c r="D18" s="230">
        <v>2526354</v>
      </c>
      <c r="E18" s="232" t="s">
        <v>250</v>
      </c>
      <c r="F18" s="222">
        <v>4720</v>
      </c>
      <c r="G18" s="98" t="s">
        <v>211</v>
      </c>
      <c r="H18" s="221">
        <v>998332</v>
      </c>
      <c r="I18" s="402">
        <v>360</v>
      </c>
      <c r="J18" s="402">
        <v>360</v>
      </c>
      <c r="K18" s="402">
        <v>0</v>
      </c>
      <c r="L18" s="389">
        <v>0</v>
      </c>
      <c r="M18" s="251" t="s">
        <v>1657</v>
      </c>
      <c r="N18" s="132">
        <v>720</v>
      </c>
      <c r="O18" s="399">
        <v>45931</v>
      </c>
      <c r="P18" s="340">
        <v>2600</v>
      </c>
      <c r="Q18" s="399">
        <v>45931</v>
      </c>
      <c r="R18" s="221" t="s">
        <v>252</v>
      </c>
    </row>
    <row r="19" spans="1:18">
      <c r="A19" s="172">
        <v>13</v>
      </c>
      <c r="B19" s="230" t="s">
        <v>248</v>
      </c>
      <c r="C19" s="230" t="s">
        <v>249</v>
      </c>
      <c r="D19" s="230">
        <v>2526355</v>
      </c>
      <c r="E19" s="232" t="s">
        <v>250</v>
      </c>
      <c r="F19" s="222">
        <v>23600</v>
      </c>
      <c r="G19" s="98" t="s">
        <v>211</v>
      </c>
      <c r="H19" s="221">
        <v>998332</v>
      </c>
      <c r="I19" s="402">
        <v>1800</v>
      </c>
      <c r="J19" s="402">
        <v>1800</v>
      </c>
      <c r="K19" s="402">
        <v>0</v>
      </c>
      <c r="L19" s="389">
        <v>0</v>
      </c>
      <c r="M19" s="251" t="s">
        <v>1657</v>
      </c>
      <c r="N19" s="132">
        <v>3600</v>
      </c>
      <c r="O19" s="399">
        <v>45931</v>
      </c>
      <c r="P19" s="340">
        <v>2601</v>
      </c>
      <c r="Q19" s="399">
        <v>45931</v>
      </c>
      <c r="R19" s="221" t="s">
        <v>252</v>
      </c>
    </row>
    <row r="20" spans="1:18">
      <c r="A20" s="172">
        <v>14</v>
      </c>
      <c r="B20" s="230" t="s">
        <v>258</v>
      </c>
      <c r="C20" s="230" t="s">
        <v>259</v>
      </c>
      <c r="D20" s="230" t="s">
        <v>260</v>
      </c>
      <c r="E20" s="232" t="s">
        <v>261</v>
      </c>
      <c r="F20" s="222">
        <v>118</v>
      </c>
      <c r="G20" s="221" t="s">
        <v>211</v>
      </c>
      <c r="H20" s="221">
        <v>996511</v>
      </c>
      <c r="I20" s="402">
        <v>9</v>
      </c>
      <c r="J20" s="402">
        <v>9</v>
      </c>
      <c r="K20" s="402">
        <v>0</v>
      </c>
      <c r="L20" s="389">
        <v>0</v>
      </c>
      <c r="M20" s="251" t="s">
        <v>1657</v>
      </c>
      <c r="N20" s="132">
        <v>18</v>
      </c>
      <c r="O20" s="399">
        <v>45931</v>
      </c>
      <c r="P20" s="340">
        <v>877</v>
      </c>
      <c r="Q20" s="399">
        <v>45931</v>
      </c>
      <c r="R20" s="221" t="s">
        <v>252</v>
      </c>
    </row>
    <row r="21" spans="1:18">
      <c r="A21" s="172">
        <v>15</v>
      </c>
      <c r="B21" s="230" t="s">
        <v>264</v>
      </c>
      <c r="C21" s="230" t="s">
        <v>265</v>
      </c>
      <c r="D21" s="230">
        <v>63210</v>
      </c>
      <c r="E21" s="232" t="s">
        <v>266</v>
      </c>
      <c r="F21" s="222">
        <v>413</v>
      </c>
      <c r="G21" s="221" t="s">
        <v>209</v>
      </c>
      <c r="H21" s="221">
        <v>0</v>
      </c>
      <c r="I21" s="402">
        <v>31.5</v>
      </c>
      <c r="J21" s="402">
        <v>31.5</v>
      </c>
      <c r="K21" s="402">
        <v>0</v>
      </c>
      <c r="L21" s="389">
        <v>0</v>
      </c>
      <c r="M21" s="251" t="s">
        <v>1657</v>
      </c>
      <c r="N21" s="132">
        <v>63</v>
      </c>
      <c r="O21" s="399">
        <v>45931</v>
      </c>
      <c r="P21" s="340">
        <v>2728</v>
      </c>
      <c r="Q21" s="399">
        <v>45931</v>
      </c>
      <c r="R21" s="221" t="s">
        <v>252</v>
      </c>
    </row>
    <row r="22" spans="1:18">
      <c r="A22" s="172">
        <v>16</v>
      </c>
      <c r="B22" s="230" t="s">
        <v>268</v>
      </c>
      <c r="C22" s="230" t="s">
        <v>269</v>
      </c>
      <c r="D22" s="230">
        <v>69</v>
      </c>
      <c r="E22" s="232" t="s">
        <v>270</v>
      </c>
      <c r="F22" s="222">
        <v>1770</v>
      </c>
      <c r="G22" s="221"/>
      <c r="H22" s="221">
        <v>0</v>
      </c>
      <c r="I22" s="402">
        <v>135</v>
      </c>
      <c r="J22" s="402">
        <v>135</v>
      </c>
      <c r="K22" s="402">
        <v>0</v>
      </c>
      <c r="L22" s="389">
        <v>0</v>
      </c>
      <c r="M22" s="251" t="s">
        <v>1657</v>
      </c>
      <c r="N22" s="132">
        <v>270</v>
      </c>
      <c r="O22" s="399">
        <v>45931</v>
      </c>
      <c r="P22" s="340">
        <v>2724</v>
      </c>
      <c r="Q22" s="399">
        <v>45931</v>
      </c>
      <c r="R22" s="221" t="s">
        <v>252</v>
      </c>
    </row>
    <row r="23" spans="1:18">
      <c r="A23" s="172">
        <v>17</v>
      </c>
      <c r="B23" s="230" t="s">
        <v>272</v>
      </c>
      <c r="C23" s="230" t="s">
        <v>273</v>
      </c>
      <c r="D23" s="230" t="s">
        <v>274</v>
      </c>
      <c r="E23" s="232" t="s">
        <v>275</v>
      </c>
      <c r="F23" s="222">
        <v>1330</v>
      </c>
      <c r="G23" s="221"/>
      <c r="H23" s="221">
        <v>0</v>
      </c>
      <c r="I23" s="402">
        <v>0</v>
      </c>
      <c r="J23" s="402">
        <v>0</v>
      </c>
      <c r="K23" s="402">
        <v>202.88</v>
      </c>
      <c r="L23" s="389">
        <v>0</v>
      </c>
      <c r="M23" s="251" t="s">
        <v>1657</v>
      </c>
      <c r="N23" s="132">
        <v>202.88</v>
      </c>
      <c r="O23" s="399">
        <v>45931</v>
      </c>
      <c r="P23" s="340">
        <v>2605</v>
      </c>
      <c r="Q23" s="399">
        <v>45931</v>
      </c>
      <c r="R23" s="221" t="s">
        <v>252</v>
      </c>
    </row>
    <row r="24" spans="1:18">
      <c r="A24" s="172">
        <v>18</v>
      </c>
      <c r="B24" s="230" t="s">
        <v>277</v>
      </c>
      <c r="C24" s="230" t="s">
        <v>278</v>
      </c>
      <c r="D24" s="230">
        <v>427100363393</v>
      </c>
      <c r="E24" s="232" t="s">
        <v>279</v>
      </c>
      <c r="F24" s="222">
        <v>5272.24</v>
      </c>
      <c r="G24" s="221" t="s">
        <v>211</v>
      </c>
      <c r="H24" s="221">
        <v>996813</v>
      </c>
      <c r="I24" s="402">
        <v>402.12</v>
      </c>
      <c r="J24" s="402">
        <v>402.12</v>
      </c>
      <c r="K24" s="402">
        <v>0</v>
      </c>
      <c r="L24" s="389">
        <v>0</v>
      </c>
      <c r="M24" s="251" t="s">
        <v>1657</v>
      </c>
      <c r="N24" s="132">
        <v>804.24</v>
      </c>
      <c r="O24" s="399">
        <v>45931</v>
      </c>
      <c r="P24" s="340">
        <v>2723</v>
      </c>
      <c r="Q24" s="399">
        <v>45931</v>
      </c>
      <c r="R24" s="221" t="s">
        <v>252</v>
      </c>
    </row>
    <row r="25" spans="1:18">
      <c r="A25" s="172">
        <v>19</v>
      </c>
      <c r="B25" s="230" t="s">
        <v>277</v>
      </c>
      <c r="C25" s="230" t="s">
        <v>278</v>
      </c>
      <c r="D25" s="230">
        <v>427100360338</v>
      </c>
      <c r="E25" s="232" t="s">
        <v>281</v>
      </c>
      <c r="F25" s="222">
        <v>929.83999999999992</v>
      </c>
      <c r="G25" s="221" t="s">
        <v>211</v>
      </c>
      <c r="H25" s="221">
        <v>996813</v>
      </c>
      <c r="I25" s="402">
        <v>70.92</v>
      </c>
      <c r="J25" s="402">
        <v>70.92</v>
      </c>
      <c r="K25" s="402">
        <v>0</v>
      </c>
      <c r="L25" s="389">
        <v>0</v>
      </c>
      <c r="M25" s="251" t="s">
        <v>1657</v>
      </c>
      <c r="N25" s="132">
        <v>141.84</v>
      </c>
      <c r="O25" s="399">
        <v>45931</v>
      </c>
      <c r="P25" s="340">
        <v>2722</v>
      </c>
      <c r="Q25" s="399">
        <v>45931</v>
      </c>
      <c r="R25" s="221" t="s">
        <v>252</v>
      </c>
    </row>
    <row r="26" spans="1:18">
      <c r="A26" s="172">
        <v>20</v>
      </c>
      <c r="B26" s="230" t="s">
        <v>283</v>
      </c>
      <c r="C26" s="230" t="s">
        <v>284</v>
      </c>
      <c r="D26" s="230" t="s">
        <v>285</v>
      </c>
      <c r="E26" s="232" t="s">
        <v>286</v>
      </c>
      <c r="F26" s="222">
        <v>16402</v>
      </c>
      <c r="G26" s="221" t="s">
        <v>211</v>
      </c>
      <c r="H26" s="221">
        <v>998551</v>
      </c>
      <c r="I26" s="402">
        <v>0</v>
      </c>
      <c r="J26" s="402">
        <v>0</v>
      </c>
      <c r="K26" s="402">
        <v>2502</v>
      </c>
      <c r="L26" s="389">
        <v>0</v>
      </c>
      <c r="M26" s="251" t="s">
        <v>1657</v>
      </c>
      <c r="N26" s="132">
        <v>2502</v>
      </c>
      <c r="O26" s="399">
        <v>45931</v>
      </c>
      <c r="P26" s="340">
        <v>2719</v>
      </c>
      <c r="Q26" s="399">
        <v>45931</v>
      </c>
      <c r="R26" s="221" t="s">
        <v>252</v>
      </c>
    </row>
    <row r="27" spans="1:18">
      <c r="A27" s="172">
        <v>21</v>
      </c>
      <c r="B27" s="230" t="s">
        <v>283</v>
      </c>
      <c r="C27" s="230" t="s">
        <v>284</v>
      </c>
      <c r="D27" s="230" t="s">
        <v>289</v>
      </c>
      <c r="E27" s="232" t="s">
        <v>290</v>
      </c>
      <c r="F27" s="222">
        <v>8260</v>
      </c>
      <c r="G27" s="221" t="s">
        <v>211</v>
      </c>
      <c r="H27" s="221">
        <v>998551</v>
      </c>
      <c r="I27" s="402">
        <v>0</v>
      </c>
      <c r="J27" s="402">
        <v>0</v>
      </c>
      <c r="K27" s="402">
        <v>1260</v>
      </c>
      <c r="L27" s="389">
        <v>0</v>
      </c>
      <c r="M27" s="251" t="s">
        <v>1657</v>
      </c>
      <c r="N27" s="132">
        <v>1260</v>
      </c>
      <c r="O27" s="399">
        <v>45931</v>
      </c>
      <c r="P27" s="340">
        <v>2718</v>
      </c>
      <c r="Q27" s="399">
        <v>45931</v>
      </c>
      <c r="R27" s="221" t="s">
        <v>252</v>
      </c>
    </row>
    <row r="28" spans="1:18">
      <c r="A28" s="172">
        <v>22</v>
      </c>
      <c r="B28" s="230" t="s">
        <v>283</v>
      </c>
      <c r="C28" s="230" t="s">
        <v>284</v>
      </c>
      <c r="D28" s="230" t="s">
        <v>292</v>
      </c>
      <c r="E28" s="232" t="s">
        <v>290</v>
      </c>
      <c r="F28" s="222">
        <v>8968</v>
      </c>
      <c r="G28" s="221" t="s">
        <v>211</v>
      </c>
      <c r="H28" s="221">
        <v>998551</v>
      </c>
      <c r="I28" s="402">
        <v>0</v>
      </c>
      <c r="J28" s="402">
        <v>0</v>
      </c>
      <c r="K28" s="402">
        <v>1368</v>
      </c>
      <c r="L28" s="389">
        <v>0</v>
      </c>
      <c r="M28" s="251" t="s">
        <v>1657</v>
      </c>
      <c r="N28" s="132">
        <v>1368</v>
      </c>
      <c r="O28" s="399">
        <v>45931</v>
      </c>
      <c r="P28" s="340">
        <v>2717</v>
      </c>
      <c r="Q28" s="399">
        <v>45931</v>
      </c>
      <c r="R28" s="221" t="s">
        <v>252</v>
      </c>
    </row>
    <row r="29" spans="1:18">
      <c r="A29" s="172">
        <v>23</v>
      </c>
      <c r="B29" s="230" t="s">
        <v>283</v>
      </c>
      <c r="C29" s="230" t="s">
        <v>284</v>
      </c>
      <c r="D29" s="230" t="s">
        <v>294</v>
      </c>
      <c r="E29" s="232" t="s">
        <v>295</v>
      </c>
      <c r="F29" s="222">
        <v>118</v>
      </c>
      <c r="G29" s="221" t="s">
        <v>211</v>
      </c>
      <c r="H29" s="221">
        <v>998551</v>
      </c>
      <c r="I29" s="402">
        <v>0</v>
      </c>
      <c r="J29" s="402">
        <v>0</v>
      </c>
      <c r="K29" s="402">
        <v>18</v>
      </c>
      <c r="L29" s="389">
        <v>0</v>
      </c>
      <c r="M29" s="251" t="s">
        <v>1657</v>
      </c>
      <c r="N29" s="132">
        <v>18</v>
      </c>
      <c r="O29" s="399">
        <v>45931</v>
      </c>
      <c r="P29" s="340">
        <v>2712</v>
      </c>
      <c r="Q29" s="399">
        <v>45931</v>
      </c>
      <c r="R29" s="221" t="s">
        <v>252</v>
      </c>
    </row>
    <row r="30" spans="1:18">
      <c r="A30" s="172">
        <v>24</v>
      </c>
      <c r="B30" s="230" t="s">
        <v>283</v>
      </c>
      <c r="C30" s="230" t="s">
        <v>284</v>
      </c>
      <c r="D30" s="231" t="s">
        <v>297</v>
      </c>
      <c r="E30" s="232" t="s">
        <v>295</v>
      </c>
      <c r="F30" s="222">
        <v>118</v>
      </c>
      <c r="G30" s="221" t="s">
        <v>211</v>
      </c>
      <c r="H30" s="221">
        <v>998551</v>
      </c>
      <c r="I30" s="402">
        <v>0</v>
      </c>
      <c r="J30" s="402">
        <v>0</v>
      </c>
      <c r="K30" s="402">
        <v>18</v>
      </c>
      <c r="L30" s="389">
        <v>0</v>
      </c>
      <c r="M30" s="251" t="s">
        <v>1657</v>
      </c>
      <c r="N30" s="132">
        <v>18</v>
      </c>
      <c r="O30" s="399">
        <v>45931</v>
      </c>
      <c r="P30" s="340">
        <v>2711</v>
      </c>
      <c r="Q30" s="399">
        <v>45931</v>
      </c>
      <c r="R30" s="221" t="s">
        <v>252</v>
      </c>
    </row>
    <row r="31" spans="1:18">
      <c r="A31" s="172">
        <v>25</v>
      </c>
      <c r="B31" s="230" t="s">
        <v>299</v>
      </c>
      <c r="C31" s="230" t="s">
        <v>300</v>
      </c>
      <c r="D31" s="230" t="s">
        <v>301</v>
      </c>
      <c r="E31" s="232" t="s">
        <v>302</v>
      </c>
      <c r="F31" s="222">
        <v>3404409.74</v>
      </c>
      <c r="G31" s="221" t="s">
        <v>211</v>
      </c>
      <c r="H31" s="221">
        <v>997212</v>
      </c>
      <c r="I31" s="402">
        <v>259658.37</v>
      </c>
      <c r="J31" s="402">
        <v>259658.37</v>
      </c>
      <c r="K31" s="402">
        <v>0</v>
      </c>
      <c r="L31" s="389">
        <v>0</v>
      </c>
      <c r="M31" s="251" t="s">
        <v>1657</v>
      </c>
      <c r="N31" s="132">
        <v>519316.74</v>
      </c>
      <c r="O31" s="399">
        <v>45931</v>
      </c>
      <c r="P31" s="340">
        <v>2703</v>
      </c>
      <c r="Q31" s="399">
        <v>45931</v>
      </c>
      <c r="R31" s="221" t="s">
        <v>252</v>
      </c>
    </row>
    <row r="32" spans="1:18">
      <c r="A32" s="172">
        <v>26</v>
      </c>
      <c r="B32" s="230" t="s">
        <v>305</v>
      </c>
      <c r="C32" s="230" t="s">
        <v>306</v>
      </c>
      <c r="D32" s="230" t="s">
        <v>307</v>
      </c>
      <c r="E32" s="232" t="s">
        <v>279</v>
      </c>
      <c r="F32" s="222">
        <v>7278.24</v>
      </c>
      <c r="G32" s="221" t="s">
        <v>209</v>
      </c>
      <c r="H32" s="221">
        <v>853669</v>
      </c>
      <c r="I32" s="402">
        <v>0</v>
      </c>
      <c r="J32" s="402">
        <v>0</v>
      </c>
      <c r="K32" s="402">
        <v>1110.24</v>
      </c>
      <c r="L32" s="389">
        <v>0</v>
      </c>
      <c r="M32" s="251" t="s">
        <v>1657</v>
      </c>
      <c r="N32" s="132">
        <v>1110.24</v>
      </c>
      <c r="O32" s="399">
        <v>45931</v>
      </c>
      <c r="P32" s="340">
        <v>2695</v>
      </c>
      <c r="Q32" s="399">
        <v>45931</v>
      </c>
      <c r="R32" s="221" t="s">
        <v>252</v>
      </c>
    </row>
    <row r="33" spans="1:18">
      <c r="A33" s="172">
        <v>27</v>
      </c>
      <c r="B33" s="230" t="s">
        <v>310</v>
      </c>
      <c r="C33" s="230" t="s">
        <v>311</v>
      </c>
      <c r="D33" s="230">
        <v>8919</v>
      </c>
      <c r="E33" s="232" t="s">
        <v>312</v>
      </c>
      <c r="F33" s="222">
        <v>2076.8000000000002</v>
      </c>
      <c r="G33" s="221" t="s">
        <v>209</v>
      </c>
      <c r="H33" s="221">
        <v>0</v>
      </c>
      <c r="I33" s="402">
        <v>158.4</v>
      </c>
      <c r="J33" s="402">
        <v>158.4</v>
      </c>
      <c r="K33" s="402">
        <v>0</v>
      </c>
      <c r="L33" s="389">
        <v>0</v>
      </c>
      <c r="M33" s="251" t="s">
        <v>1657</v>
      </c>
      <c r="N33" s="132">
        <v>316.8</v>
      </c>
      <c r="O33" s="399">
        <v>45931</v>
      </c>
      <c r="P33" s="340">
        <v>2692</v>
      </c>
      <c r="Q33" s="399">
        <v>45931</v>
      </c>
      <c r="R33" s="221" t="s">
        <v>252</v>
      </c>
    </row>
    <row r="34" spans="1:18">
      <c r="A34" s="172">
        <v>28</v>
      </c>
      <c r="B34" s="230" t="s">
        <v>314</v>
      </c>
      <c r="C34" s="230" t="s">
        <v>315</v>
      </c>
      <c r="D34" s="230" t="s">
        <v>316</v>
      </c>
      <c r="E34" s="232" t="s">
        <v>317</v>
      </c>
      <c r="F34" s="222">
        <v>411.82000000000005</v>
      </c>
      <c r="G34" s="221" t="s">
        <v>211</v>
      </c>
      <c r="H34" s="221">
        <v>998413</v>
      </c>
      <c r="I34" s="402">
        <v>31.41</v>
      </c>
      <c r="J34" s="402">
        <v>31.41</v>
      </c>
      <c r="K34" s="402">
        <v>0</v>
      </c>
      <c r="L34" s="389">
        <v>0</v>
      </c>
      <c r="M34" s="251" t="s">
        <v>1657</v>
      </c>
      <c r="N34" s="132">
        <v>62.82</v>
      </c>
      <c r="O34" s="399">
        <v>45931</v>
      </c>
      <c r="P34" s="340">
        <v>2691</v>
      </c>
      <c r="Q34" s="399">
        <v>45931</v>
      </c>
      <c r="R34" s="221" t="s">
        <v>252</v>
      </c>
    </row>
    <row r="35" spans="1:18">
      <c r="A35" s="172">
        <v>29</v>
      </c>
      <c r="B35" s="230" t="s">
        <v>320</v>
      </c>
      <c r="C35" s="230" t="s">
        <v>321</v>
      </c>
      <c r="D35" s="230" t="s">
        <v>322</v>
      </c>
      <c r="E35" s="232" t="s">
        <v>323</v>
      </c>
      <c r="F35" s="222">
        <v>295000</v>
      </c>
      <c r="G35" s="221" t="s">
        <v>211</v>
      </c>
      <c r="H35" s="221">
        <v>998313</v>
      </c>
      <c r="I35" s="402">
        <v>0</v>
      </c>
      <c r="J35" s="402">
        <v>0</v>
      </c>
      <c r="K35" s="402">
        <v>45000</v>
      </c>
      <c r="L35" s="389">
        <v>0</v>
      </c>
      <c r="M35" s="251" t="s">
        <v>1657</v>
      </c>
      <c r="N35" s="132">
        <v>45000</v>
      </c>
      <c r="O35" s="399">
        <v>45931</v>
      </c>
      <c r="P35" s="340">
        <v>2686</v>
      </c>
      <c r="Q35" s="399">
        <v>45931</v>
      </c>
      <c r="R35" s="221" t="s">
        <v>252</v>
      </c>
    </row>
    <row r="36" spans="1:18">
      <c r="A36" s="172">
        <v>30</v>
      </c>
      <c r="B36" s="230" t="s">
        <v>325</v>
      </c>
      <c r="C36" s="230" t="s">
        <v>326</v>
      </c>
      <c r="D36" s="230" t="s">
        <v>327</v>
      </c>
      <c r="E36" s="232" t="s">
        <v>328</v>
      </c>
      <c r="F36" s="222">
        <v>105483</v>
      </c>
      <c r="G36" s="221" t="s">
        <v>209</v>
      </c>
      <c r="H36" s="221">
        <v>440362</v>
      </c>
      <c r="I36" s="402">
        <v>2511.5</v>
      </c>
      <c r="J36" s="402">
        <v>2511.5</v>
      </c>
      <c r="K36" s="402">
        <v>0</v>
      </c>
      <c r="L36" s="389">
        <v>0</v>
      </c>
      <c r="M36" s="251" t="s">
        <v>1657</v>
      </c>
      <c r="N36" s="132">
        <v>5023</v>
      </c>
      <c r="O36" s="399">
        <v>45931</v>
      </c>
      <c r="P36" s="340">
        <v>2680</v>
      </c>
      <c r="Q36" s="399">
        <v>45931</v>
      </c>
      <c r="R36" s="221" t="s">
        <v>252</v>
      </c>
    </row>
    <row r="37" spans="1:18">
      <c r="A37" s="172">
        <v>31</v>
      </c>
      <c r="B37" s="230" t="s">
        <v>330</v>
      </c>
      <c r="C37" s="230" t="s">
        <v>331</v>
      </c>
      <c r="D37" s="230" t="s">
        <v>332</v>
      </c>
      <c r="E37" s="232" t="s">
        <v>295</v>
      </c>
      <c r="F37" s="222">
        <v>944</v>
      </c>
      <c r="G37" s="221" t="s">
        <v>211</v>
      </c>
      <c r="H37" s="221">
        <v>996812</v>
      </c>
      <c r="I37" s="402">
        <v>72</v>
      </c>
      <c r="J37" s="402">
        <v>72</v>
      </c>
      <c r="K37" s="402">
        <v>0</v>
      </c>
      <c r="L37" s="389">
        <v>0</v>
      </c>
      <c r="M37" s="251" t="s">
        <v>1657</v>
      </c>
      <c r="N37" s="132">
        <v>144</v>
      </c>
      <c r="O37" s="399">
        <v>45931</v>
      </c>
      <c r="P37" s="340">
        <v>2679</v>
      </c>
      <c r="Q37" s="399">
        <v>45931</v>
      </c>
      <c r="R37" s="221" t="s">
        <v>252</v>
      </c>
    </row>
    <row r="38" spans="1:18">
      <c r="A38" s="172">
        <v>32</v>
      </c>
      <c r="B38" s="230" t="s">
        <v>334</v>
      </c>
      <c r="C38" s="230" t="s">
        <v>335</v>
      </c>
      <c r="D38" s="230" t="s">
        <v>336</v>
      </c>
      <c r="E38" s="232" t="s">
        <v>290</v>
      </c>
      <c r="F38" s="222">
        <v>1253.1600000000001</v>
      </c>
      <c r="G38" s="221" t="s">
        <v>211</v>
      </c>
      <c r="H38" s="221">
        <v>998313</v>
      </c>
      <c r="I38" s="402">
        <v>0</v>
      </c>
      <c r="J38" s="402">
        <v>0</v>
      </c>
      <c r="K38" s="402">
        <v>191.16</v>
      </c>
      <c r="L38" s="389">
        <v>0</v>
      </c>
      <c r="M38" s="251" t="s">
        <v>1657</v>
      </c>
      <c r="N38" s="132">
        <v>191.16</v>
      </c>
      <c r="O38" s="399">
        <v>45931</v>
      </c>
      <c r="P38" s="340">
        <v>2678</v>
      </c>
      <c r="Q38" s="399">
        <v>45931</v>
      </c>
      <c r="R38" s="221" t="s">
        <v>252</v>
      </c>
    </row>
    <row r="39" spans="1:18">
      <c r="A39" s="172">
        <v>33</v>
      </c>
      <c r="B39" s="230" t="s">
        <v>339</v>
      </c>
      <c r="C39" s="230" t="s">
        <v>340</v>
      </c>
      <c r="D39" s="230" t="s">
        <v>341</v>
      </c>
      <c r="E39" s="232" t="s">
        <v>342</v>
      </c>
      <c r="F39" s="222">
        <v>1298</v>
      </c>
      <c r="G39" s="221" t="s">
        <v>211</v>
      </c>
      <c r="H39" s="221">
        <v>996812</v>
      </c>
      <c r="I39" s="402">
        <v>99</v>
      </c>
      <c r="J39" s="402">
        <v>99</v>
      </c>
      <c r="K39" s="402">
        <v>0</v>
      </c>
      <c r="L39" s="389">
        <v>0</v>
      </c>
      <c r="M39" s="251" t="s">
        <v>1657</v>
      </c>
      <c r="N39" s="132">
        <v>198</v>
      </c>
      <c r="O39" s="399">
        <v>45931</v>
      </c>
      <c r="P39" s="340">
        <v>2677</v>
      </c>
      <c r="Q39" s="399">
        <v>45931</v>
      </c>
      <c r="R39" s="221" t="s">
        <v>252</v>
      </c>
    </row>
    <row r="40" spans="1:18">
      <c r="A40" s="172">
        <v>34</v>
      </c>
      <c r="B40" s="230" t="s">
        <v>344</v>
      </c>
      <c r="C40" s="230" t="s">
        <v>345</v>
      </c>
      <c r="D40" s="231" t="s">
        <v>346</v>
      </c>
      <c r="E40" s="232" t="s">
        <v>323</v>
      </c>
      <c r="F40" s="222">
        <v>743.40000000000009</v>
      </c>
      <c r="G40" s="221" t="s">
        <v>209</v>
      </c>
      <c r="H40" s="221">
        <v>482090</v>
      </c>
      <c r="I40" s="402">
        <v>56.7</v>
      </c>
      <c r="J40" s="402">
        <v>56.7</v>
      </c>
      <c r="K40" s="402">
        <v>0</v>
      </c>
      <c r="L40" s="389">
        <v>0</v>
      </c>
      <c r="M40" s="251" t="s">
        <v>1657</v>
      </c>
      <c r="N40" s="132">
        <v>113.4</v>
      </c>
      <c r="O40" s="399">
        <v>45931</v>
      </c>
      <c r="P40" s="340">
        <v>2672</v>
      </c>
      <c r="Q40" s="399">
        <v>45931</v>
      </c>
      <c r="R40" s="221" t="s">
        <v>252</v>
      </c>
    </row>
    <row r="41" spans="1:18">
      <c r="A41" s="172">
        <v>35</v>
      </c>
      <c r="B41" s="230" t="s">
        <v>344</v>
      </c>
      <c r="C41" s="230" t="s">
        <v>345</v>
      </c>
      <c r="D41" s="230" t="s">
        <v>349</v>
      </c>
      <c r="E41" s="232" t="s">
        <v>350</v>
      </c>
      <c r="F41" s="222">
        <v>247.8</v>
      </c>
      <c r="G41" s="221" t="s">
        <v>209</v>
      </c>
      <c r="H41" s="221">
        <v>482090</v>
      </c>
      <c r="I41" s="402">
        <v>18.899999999999999</v>
      </c>
      <c r="J41" s="402">
        <v>18.899999999999999</v>
      </c>
      <c r="K41" s="402">
        <v>0</v>
      </c>
      <c r="L41" s="389">
        <v>0</v>
      </c>
      <c r="M41" s="251" t="s">
        <v>1657</v>
      </c>
      <c r="N41" s="132">
        <v>37.799999999999997</v>
      </c>
      <c r="O41" s="399">
        <v>45931</v>
      </c>
      <c r="P41" s="340">
        <v>2671</v>
      </c>
      <c r="Q41" s="399">
        <v>45931</v>
      </c>
      <c r="R41" s="221" t="s">
        <v>252</v>
      </c>
    </row>
    <row r="42" spans="1:18">
      <c r="A42" s="172">
        <v>36</v>
      </c>
      <c r="B42" s="230" t="s">
        <v>344</v>
      </c>
      <c r="C42" s="230" t="s">
        <v>345</v>
      </c>
      <c r="D42" s="230" t="s">
        <v>352</v>
      </c>
      <c r="E42" s="232" t="s">
        <v>353</v>
      </c>
      <c r="F42" s="222">
        <v>826</v>
      </c>
      <c r="G42" s="221" t="s">
        <v>209</v>
      </c>
      <c r="H42" s="221">
        <v>482090</v>
      </c>
      <c r="I42" s="402">
        <v>63</v>
      </c>
      <c r="J42" s="402">
        <v>63</v>
      </c>
      <c r="K42" s="402">
        <v>0</v>
      </c>
      <c r="L42" s="389">
        <v>0</v>
      </c>
      <c r="M42" s="251" t="s">
        <v>1657</v>
      </c>
      <c r="N42" s="132">
        <v>126</v>
      </c>
      <c r="O42" s="399">
        <v>45931</v>
      </c>
      <c r="P42" s="340">
        <v>2670</v>
      </c>
      <c r="Q42" s="399">
        <v>45931</v>
      </c>
      <c r="R42" s="221" t="s">
        <v>252</v>
      </c>
    </row>
    <row r="43" spans="1:18">
      <c r="A43" s="172">
        <v>37</v>
      </c>
      <c r="B43" s="230" t="s">
        <v>344</v>
      </c>
      <c r="C43" s="230" t="s">
        <v>345</v>
      </c>
      <c r="D43" s="230" t="s">
        <v>355</v>
      </c>
      <c r="E43" s="232" t="s">
        <v>275</v>
      </c>
      <c r="F43" s="222">
        <v>123.9</v>
      </c>
      <c r="G43" s="221" t="s">
        <v>209</v>
      </c>
      <c r="H43" s="221">
        <v>482090</v>
      </c>
      <c r="I43" s="402">
        <v>9.4499999999999993</v>
      </c>
      <c r="J43" s="402">
        <v>9.4499999999999993</v>
      </c>
      <c r="K43" s="402">
        <v>0</v>
      </c>
      <c r="L43" s="389">
        <v>0</v>
      </c>
      <c r="M43" s="251" t="s">
        <v>1657</v>
      </c>
      <c r="N43" s="132">
        <v>18.899999999999999</v>
      </c>
      <c r="O43" s="399">
        <v>45931</v>
      </c>
      <c r="P43" s="340">
        <v>2669</v>
      </c>
      <c r="Q43" s="399">
        <v>45931</v>
      </c>
      <c r="R43" s="221" t="s">
        <v>252</v>
      </c>
    </row>
    <row r="44" spans="1:18">
      <c r="A44" s="172">
        <v>38</v>
      </c>
      <c r="B44" s="230" t="s">
        <v>357</v>
      </c>
      <c r="C44" s="230" t="s">
        <v>358</v>
      </c>
      <c r="D44" s="230" t="s">
        <v>359</v>
      </c>
      <c r="E44" s="232" t="s">
        <v>286</v>
      </c>
      <c r="F44" s="222">
        <v>2520</v>
      </c>
      <c r="G44" s="221" t="s">
        <v>211</v>
      </c>
      <c r="H44" s="221">
        <v>99633</v>
      </c>
      <c r="I44" s="402">
        <v>60</v>
      </c>
      <c r="J44" s="402">
        <v>60</v>
      </c>
      <c r="K44" s="402">
        <v>0</v>
      </c>
      <c r="L44" s="389">
        <v>0</v>
      </c>
      <c r="M44" s="251" t="s">
        <v>1657</v>
      </c>
      <c r="N44" s="132">
        <v>120</v>
      </c>
      <c r="O44" s="399">
        <v>45931</v>
      </c>
      <c r="P44" s="340">
        <v>2626</v>
      </c>
      <c r="Q44" s="399">
        <v>45931</v>
      </c>
      <c r="R44" s="221" t="s">
        <v>252</v>
      </c>
    </row>
    <row r="45" spans="1:18">
      <c r="A45" s="172">
        <v>39</v>
      </c>
      <c r="B45" s="230" t="s">
        <v>362</v>
      </c>
      <c r="C45" s="230" t="s">
        <v>363</v>
      </c>
      <c r="D45" s="230" t="s">
        <v>364</v>
      </c>
      <c r="E45" s="232" t="s">
        <v>286</v>
      </c>
      <c r="F45" s="222">
        <v>0.56000000000000005</v>
      </c>
      <c r="G45" s="221" t="s">
        <v>209</v>
      </c>
      <c r="H45" s="221">
        <v>440173</v>
      </c>
      <c r="I45" s="402">
        <v>0.04</v>
      </c>
      <c r="J45" s="402">
        <v>0.04</v>
      </c>
      <c r="K45" s="402">
        <v>0</v>
      </c>
      <c r="L45" s="389">
        <v>0</v>
      </c>
      <c r="M45" s="251" t="s">
        <v>1657</v>
      </c>
      <c r="N45" s="132">
        <v>0.08</v>
      </c>
      <c r="O45" s="399">
        <v>45931</v>
      </c>
      <c r="P45" s="340">
        <v>2627</v>
      </c>
      <c r="Q45" s="399">
        <v>45931</v>
      </c>
      <c r="R45" s="221" t="s">
        <v>252</v>
      </c>
    </row>
    <row r="46" spans="1:18">
      <c r="A46" s="172">
        <v>40</v>
      </c>
      <c r="B46" s="230" t="s">
        <v>367</v>
      </c>
      <c r="C46" s="230" t="s">
        <v>368</v>
      </c>
      <c r="D46" s="231" t="s">
        <v>369</v>
      </c>
      <c r="E46" s="232" t="s">
        <v>323</v>
      </c>
      <c r="F46" s="222">
        <v>115988.1</v>
      </c>
      <c r="G46" s="221" t="s">
        <v>211</v>
      </c>
      <c r="H46" s="221">
        <v>997315</v>
      </c>
      <c r="I46" s="402">
        <v>8846.5499999999993</v>
      </c>
      <c r="J46" s="402">
        <v>8846.5499999999993</v>
      </c>
      <c r="K46" s="402">
        <v>0</v>
      </c>
      <c r="L46" s="389">
        <v>0</v>
      </c>
      <c r="M46" s="251" t="s">
        <v>1657</v>
      </c>
      <c r="N46" s="132">
        <v>17693.099999999999</v>
      </c>
      <c r="O46" s="399">
        <v>45931</v>
      </c>
      <c r="P46" s="340">
        <v>2667</v>
      </c>
      <c r="Q46" s="399">
        <v>45931</v>
      </c>
      <c r="R46" s="221" t="s">
        <v>252</v>
      </c>
    </row>
    <row r="47" spans="1:18">
      <c r="A47" s="172">
        <v>41</v>
      </c>
      <c r="B47" s="230" t="s">
        <v>258</v>
      </c>
      <c r="C47" s="230" t="s">
        <v>259</v>
      </c>
      <c r="D47" s="231" t="s">
        <v>372</v>
      </c>
      <c r="E47" s="232" t="s">
        <v>373</v>
      </c>
      <c r="F47" s="222">
        <v>360.03</v>
      </c>
      <c r="G47" s="221" t="s">
        <v>211</v>
      </c>
      <c r="H47" s="221">
        <v>996511</v>
      </c>
      <c r="I47" s="402">
        <v>27.46</v>
      </c>
      <c r="J47" s="402">
        <v>27.46</v>
      </c>
      <c r="K47" s="402">
        <v>0</v>
      </c>
      <c r="L47" s="389">
        <v>0</v>
      </c>
      <c r="M47" s="251" t="s">
        <v>1657</v>
      </c>
      <c r="N47" s="132">
        <v>54.92</v>
      </c>
      <c r="O47" s="399">
        <v>45931</v>
      </c>
      <c r="P47" s="340">
        <v>2662</v>
      </c>
      <c r="Q47" s="399">
        <v>45931</v>
      </c>
      <c r="R47" s="221" t="s">
        <v>252</v>
      </c>
    </row>
    <row r="48" spans="1:18">
      <c r="A48" s="172">
        <v>42</v>
      </c>
      <c r="B48" s="230" t="s">
        <v>375</v>
      </c>
      <c r="C48" s="230" t="s">
        <v>376</v>
      </c>
      <c r="D48" s="230" t="s">
        <v>377</v>
      </c>
      <c r="E48" s="232" t="s">
        <v>373</v>
      </c>
      <c r="F48" s="222">
        <v>88500</v>
      </c>
      <c r="G48" s="221" t="s">
        <v>211</v>
      </c>
      <c r="H48" s="221">
        <v>998311</v>
      </c>
      <c r="I48" s="402">
        <v>6750</v>
      </c>
      <c r="J48" s="402">
        <v>6750</v>
      </c>
      <c r="K48" s="402">
        <v>0</v>
      </c>
      <c r="L48" s="389">
        <v>0</v>
      </c>
      <c r="M48" s="251" t="s">
        <v>1657</v>
      </c>
      <c r="N48" s="132">
        <v>13500</v>
      </c>
      <c r="O48" s="399">
        <v>45931</v>
      </c>
      <c r="P48" s="340">
        <v>2661</v>
      </c>
      <c r="Q48" s="399">
        <v>45931</v>
      </c>
      <c r="R48" s="221" t="s">
        <v>252</v>
      </c>
    </row>
    <row r="49" spans="1:18">
      <c r="A49" s="172">
        <v>43</v>
      </c>
      <c r="B49" s="230" t="s">
        <v>379</v>
      </c>
      <c r="C49" s="230" t="s">
        <v>380</v>
      </c>
      <c r="D49" s="230" t="s">
        <v>381</v>
      </c>
      <c r="E49" s="232" t="s">
        <v>373</v>
      </c>
      <c r="F49" s="222">
        <v>448.4</v>
      </c>
      <c r="G49" s="98" t="s">
        <v>209</v>
      </c>
      <c r="H49" s="221">
        <v>8536</v>
      </c>
      <c r="I49" s="402">
        <v>34.200000000000003</v>
      </c>
      <c r="J49" s="402">
        <v>34.200000000000003</v>
      </c>
      <c r="K49" s="402">
        <v>0</v>
      </c>
      <c r="L49" s="389">
        <v>0</v>
      </c>
      <c r="M49" s="251" t="s">
        <v>1657</v>
      </c>
      <c r="N49" s="132">
        <v>68.400000000000006</v>
      </c>
      <c r="O49" s="399">
        <v>45931</v>
      </c>
      <c r="P49" s="340">
        <v>2631</v>
      </c>
      <c r="Q49" s="399">
        <v>45931</v>
      </c>
      <c r="R49" s="221" t="s">
        <v>252</v>
      </c>
    </row>
    <row r="50" spans="1:18">
      <c r="A50" s="172">
        <v>44</v>
      </c>
      <c r="B50" s="230" t="s">
        <v>383</v>
      </c>
      <c r="C50" s="230" t="s">
        <v>384</v>
      </c>
      <c r="D50" s="230" t="s">
        <v>385</v>
      </c>
      <c r="E50" s="232" t="s">
        <v>386</v>
      </c>
      <c r="F50" s="222">
        <v>1907.02</v>
      </c>
      <c r="G50" s="221" t="s">
        <v>209</v>
      </c>
      <c r="H50" s="221">
        <v>854390</v>
      </c>
      <c r="I50" s="402">
        <v>145.46</v>
      </c>
      <c r="J50" s="402">
        <v>145.46</v>
      </c>
      <c r="K50" s="402">
        <v>0</v>
      </c>
      <c r="L50" s="389">
        <v>0</v>
      </c>
      <c r="M50" s="251" t="s">
        <v>1657</v>
      </c>
      <c r="N50" s="132">
        <v>290.92</v>
      </c>
      <c r="O50" s="399">
        <v>45931</v>
      </c>
      <c r="P50" s="340">
        <v>2632</v>
      </c>
      <c r="Q50" s="399">
        <v>45931</v>
      </c>
      <c r="R50" s="221" t="s">
        <v>252</v>
      </c>
    </row>
    <row r="51" spans="1:18">
      <c r="A51" s="172">
        <v>45</v>
      </c>
      <c r="B51" s="230" t="s">
        <v>389</v>
      </c>
      <c r="C51" s="230" t="s">
        <v>390</v>
      </c>
      <c r="D51" s="230" t="s">
        <v>391</v>
      </c>
      <c r="E51" s="232" t="s">
        <v>279</v>
      </c>
      <c r="F51" s="222">
        <v>1820</v>
      </c>
      <c r="G51" s="221" t="s">
        <v>209</v>
      </c>
      <c r="H51" s="221">
        <v>29152100</v>
      </c>
      <c r="I51" s="402">
        <v>47.01</v>
      </c>
      <c r="J51" s="402">
        <v>47.01</v>
      </c>
      <c r="K51" s="402">
        <v>0</v>
      </c>
      <c r="L51" s="389">
        <v>0</v>
      </c>
      <c r="M51" s="251" t="s">
        <v>1657</v>
      </c>
      <c r="N51" s="132">
        <v>94.02</v>
      </c>
      <c r="O51" s="399">
        <v>45931</v>
      </c>
      <c r="P51" s="340">
        <v>2633</v>
      </c>
      <c r="Q51" s="399">
        <v>45931</v>
      </c>
      <c r="R51" s="221" t="s">
        <v>252</v>
      </c>
    </row>
    <row r="52" spans="1:18">
      <c r="A52" s="172">
        <v>46</v>
      </c>
      <c r="B52" s="230" t="s">
        <v>394</v>
      </c>
      <c r="C52" s="230" t="s">
        <v>395</v>
      </c>
      <c r="D52" s="230">
        <v>5904</v>
      </c>
      <c r="E52" s="232" t="s">
        <v>286</v>
      </c>
      <c r="F52" s="222">
        <v>10269</v>
      </c>
      <c r="G52" s="221" t="s">
        <v>211</v>
      </c>
      <c r="H52" s="221">
        <v>996813</v>
      </c>
      <c r="I52" s="402">
        <v>244.5</v>
      </c>
      <c r="J52" s="402">
        <v>244.5</v>
      </c>
      <c r="K52" s="402">
        <v>0</v>
      </c>
      <c r="L52" s="389">
        <v>0</v>
      </c>
      <c r="M52" s="251" t="s">
        <v>1657</v>
      </c>
      <c r="N52" s="132">
        <v>489</v>
      </c>
      <c r="O52" s="399">
        <v>45931</v>
      </c>
      <c r="P52" s="340">
        <v>2660</v>
      </c>
      <c r="Q52" s="399">
        <v>45931</v>
      </c>
      <c r="R52" s="221" t="s">
        <v>252</v>
      </c>
    </row>
    <row r="53" spans="1:18">
      <c r="A53" s="172">
        <v>47</v>
      </c>
      <c r="B53" s="230" t="s">
        <v>394</v>
      </c>
      <c r="C53" s="230" t="s">
        <v>395</v>
      </c>
      <c r="D53" s="230">
        <v>5824</v>
      </c>
      <c r="E53" s="232" t="s">
        <v>286</v>
      </c>
      <c r="F53" s="222">
        <v>4925.5599999999995</v>
      </c>
      <c r="G53" s="221" t="s">
        <v>211</v>
      </c>
      <c r="H53" s="221">
        <v>996813</v>
      </c>
      <c r="I53" s="402">
        <v>117.28</v>
      </c>
      <c r="J53" s="402">
        <v>117.28</v>
      </c>
      <c r="K53" s="402">
        <v>0</v>
      </c>
      <c r="L53" s="389">
        <v>0</v>
      </c>
      <c r="M53" s="251" t="s">
        <v>1657</v>
      </c>
      <c r="N53" s="132">
        <v>234.56</v>
      </c>
      <c r="O53" s="399">
        <v>45931</v>
      </c>
      <c r="P53" s="340">
        <v>2659</v>
      </c>
      <c r="Q53" s="399">
        <v>45931</v>
      </c>
      <c r="R53" s="221" t="s">
        <v>252</v>
      </c>
    </row>
    <row r="54" spans="1:18">
      <c r="A54" s="172">
        <v>48</v>
      </c>
      <c r="B54" s="230" t="s">
        <v>399</v>
      </c>
      <c r="C54" s="230" t="s">
        <v>400</v>
      </c>
      <c r="D54" s="230" t="s">
        <v>401</v>
      </c>
      <c r="E54" s="232" t="s">
        <v>402</v>
      </c>
      <c r="F54" s="222">
        <v>791.73</v>
      </c>
      <c r="G54" s="221" t="s">
        <v>211</v>
      </c>
      <c r="H54" s="221">
        <v>996311</v>
      </c>
      <c r="I54" s="402">
        <v>60.39</v>
      </c>
      <c r="J54" s="402">
        <v>60.39</v>
      </c>
      <c r="K54" s="402">
        <v>0</v>
      </c>
      <c r="L54" s="389">
        <v>0</v>
      </c>
      <c r="M54" s="251" t="s">
        <v>1657</v>
      </c>
      <c r="N54" s="132">
        <v>120.78</v>
      </c>
      <c r="O54" s="399">
        <v>45931</v>
      </c>
      <c r="P54" s="340">
        <v>2636</v>
      </c>
      <c r="Q54" s="399">
        <v>45931</v>
      </c>
      <c r="R54" s="221" t="s">
        <v>252</v>
      </c>
    </row>
    <row r="55" spans="1:18">
      <c r="A55" s="172">
        <v>49</v>
      </c>
      <c r="B55" s="230" t="s">
        <v>394</v>
      </c>
      <c r="C55" s="230" t="s">
        <v>395</v>
      </c>
      <c r="D55" s="231">
        <v>5796</v>
      </c>
      <c r="E55" s="232" t="s">
        <v>286</v>
      </c>
      <c r="F55" s="222">
        <v>5187</v>
      </c>
      <c r="G55" s="221" t="s">
        <v>211</v>
      </c>
      <c r="H55" s="221">
        <v>996813</v>
      </c>
      <c r="I55" s="402">
        <v>123.5</v>
      </c>
      <c r="J55" s="402">
        <v>123.5</v>
      </c>
      <c r="K55" s="402">
        <v>0</v>
      </c>
      <c r="L55" s="389">
        <v>0</v>
      </c>
      <c r="M55" s="251" t="s">
        <v>1657</v>
      </c>
      <c r="N55" s="132">
        <v>247</v>
      </c>
      <c r="O55" s="399">
        <v>45931</v>
      </c>
      <c r="P55" s="340">
        <v>2658</v>
      </c>
      <c r="Q55" s="399">
        <v>45931</v>
      </c>
      <c r="R55" s="221" t="s">
        <v>252</v>
      </c>
    </row>
    <row r="56" spans="1:18">
      <c r="A56" s="172">
        <v>50</v>
      </c>
      <c r="B56" s="230" t="s">
        <v>394</v>
      </c>
      <c r="C56" s="230" t="s">
        <v>395</v>
      </c>
      <c r="D56" s="230">
        <v>5795</v>
      </c>
      <c r="E56" s="232" t="s">
        <v>286</v>
      </c>
      <c r="F56" s="222">
        <v>5234.26</v>
      </c>
      <c r="G56" s="221" t="s">
        <v>211</v>
      </c>
      <c r="H56" s="221">
        <v>996813</v>
      </c>
      <c r="I56" s="402">
        <v>124.63</v>
      </c>
      <c r="J56" s="402">
        <v>124.63</v>
      </c>
      <c r="K56" s="402">
        <v>0</v>
      </c>
      <c r="L56" s="389">
        <v>0</v>
      </c>
      <c r="M56" s="251" t="s">
        <v>1657</v>
      </c>
      <c r="N56" s="132">
        <v>249.26</v>
      </c>
      <c r="O56" s="399">
        <v>45931</v>
      </c>
      <c r="P56" s="340">
        <v>2657</v>
      </c>
      <c r="Q56" s="399">
        <v>45931</v>
      </c>
      <c r="R56" s="221" t="s">
        <v>252</v>
      </c>
    </row>
    <row r="57" spans="1:18">
      <c r="A57" s="172">
        <v>51</v>
      </c>
      <c r="B57" s="230" t="s">
        <v>394</v>
      </c>
      <c r="C57" s="230" t="s">
        <v>395</v>
      </c>
      <c r="D57" s="230">
        <v>5763</v>
      </c>
      <c r="E57" s="232" t="s">
        <v>286</v>
      </c>
      <c r="F57" s="222">
        <v>10958.86</v>
      </c>
      <c r="G57" s="221" t="s">
        <v>211</v>
      </c>
      <c r="H57" s="221">
        <v>996813</v>
      </c>
      <c r="I57" s="402">
        <v>260.93</v>
      </c>
      <c r="J57" s="402">
        <v>260.93</v>
      </c>
      <c r="K57" s="402">
        <v>0</v>
      </c>
      <c r="L57" s="389">
        <v>0</v>
      </c>
      <c r="M57" s="251" t="s">
        <v>1657</v>
      </c>
      <c r="N57" s="132">
        <v>521.86</v>
      </c>
      <c r="O57" s="399">
        <v>45931</v>
      </c>
      <c r="P57" s="340">
        <v>2656</v>
      </c>
      <c r="Q57" s="399">
        <v>45931</v>
      </c>
      <c r="R57" s="221" t="s">
        <v>252</v>
      </c>
    </row>
    <row r="58" spans="1:18">
      <c r="A58" s="172">
        <v>52</v>
      </c>
      <c r="B58" s="230" t="s">
        <v>408</v>
      </c>
      <c r="C58" s="230" t="s">
        <v>409</v>
      </c>
      <c r="D58" s="231" t="s">
        <v>410</v>
      </c>
      <c r="E58" s="232" t="s">
        <v>266</v>
      </c>
      <c r="F58" s="222">
        <v>426.21999999999997</v>
      </c>
      <c r="G58" s="221"/>
      <c r="H58" s="221">
        <v>0</v>
      </c>
      <c r="I58" s="402">
        <v>32.51</v>
      </c>
      <c r="J58" s="402">
        <v>32.51</v>
      </c>
      <c r="K58" s="402">
        <v>0</v>
      </c>
      <c r="L58" s="389">
        <v>0</v>
      </c>
      <c r="M58" s="251" t="s">
        <v>1657</v>
      </c>
      <c r="N58" s="132">
        <v>65.02</v>
      </c>
      <c r="O58" s="399">
        <v>45931</v>
      </c>
      <c r="P58" s="340">
        <v>2640</v>
      </c>
      <c r="Q58" s="399">
        <v>45931</v>
      </c>
      <c r="R58" s="221" t="s">
        <v>252</v>
      </c>
    </row>
    <row r="59" spans="1:18">
      <c r="A59" s="172">
        <v>53</v>
      </c>
      <c r="B59" s="230" t="s">
        <v>412</v>
      </c>
      <c r="C59" s="230" t="s">
        <v>413</v>
      </c>
      <c r="D59" s="230">
        <v>135251007031815</v>
      </c>
      <c r="E59" s="232" t="s">
        <v>342</v>
      </c>
      <c r="F59" s="222">
        <v>13463.320000000002</v>
      </c>
      <c r="G59" s="221" t="s">
        <v>211</v>
      </c>
      <c r="H59" s="221">
        <v>997157</v>
      </c>
      <c r="I59" s="402">
        <v>1026.8599999999999</v>
      </c>
      <c r="J59" s="402">
        <v>1026.8599999999999</v>
      </c>
      <c r="K59" s="402">
        <v>0</v>
      </c>
      <c r="L59" s="389">
        <v>0</v>
      </c>
      <c r="M59" s="251" t="s">
        <v>1657</v>
      </c>
      <c r="N59" s="132">
        <v>2053.7199999999998</v>
      </c>
      <c r="O59" s="399">
        <v>45931</v>
      </c>
      <c r="P59" s="340">
        <v>2641</v>
      </c>
      <c r="Q59" s="399">
        <v>45931</v>
      </c>
      <c r="R59" s="221" t="s">
        <v>252</v>
      </c>
    </row>
    <row r="60" spans="1:18">
      <c r="A60" s="172">
        <v>54</v>
      </c>
      <c r="B60" s="230" t="s">
        <v>412</v>
      </c>
      <c r="C60" s="230" t="s">
        <v>413</v>
      </c>
      <c r="D60" s="230">
        <v>135251013059916</v>
      </c>
      <c r="E60" s="232" t="s">
        <v>353</v>
      </c>
      <c r="F60" s="222">
        <v>17866.259999999998</v>
      </c>
      <c r="G60" s="221" t="s">
        <v>211</v>
      </c>
      <c r="H60" s="221">
        <v>997157</v>
      </c>
      <c r="I60" s="402">
        <v>1362.68</v>
      </c>
      <c r="J60" s="402">
        <v>1362.68</v>
      </c>
      <c r="K60" s="402">
        <v>0</v>
      </c>
      <c r="L60" s="389">
        <v>0</v>
      </c>
      <c r="M60" s="251" t="s">
        <v>1657</v>
      </c>
      <c r="N60" s="132">
        <v>2725.36</v>
      </c>
      <c r="O60" s="399">
        <v>45931</v>
      </c>
      <c r="P60" s="340">
        <v>2642</v>
      </c>
      <c r="Q60" s="399">
        <v>45931</v>
      </c>
      <c r="R60" s="221" t="s">
        <v>252</v>
      </c>
    </row>
    <row r="61" spans="1:18">
      <c r="A61" s="172">
        <v>55</v>
      </c>
      <c r="B61" s="230" t="s">
        <v>412</v>
      </c>
      <c r="C61" s="230" t="s">
        <v>413</v>
      </c>
      <c r="D61" s="230">
        <v>135251017090732</v>
      </c>
      <c r="E61" s="232" t="s">
        <v>373</v>
      </c>
      <c r="F61" s="222">
        <v>16702.810000000001</v>
      </c>
      <c r="G61" s="221" t="s">
        <v>211</v>
      </c>
      <c r="H61" s="221">
        <v>997157</v>
      </c>
      <c r="I61" s="402">
        <v>1273.94</v>
      </c>
      <c r="J61" s="402">
        <v>1273.94</v>
      </c>
      <c r="K61" s="402">
        <v>0</v>
      </c>
      <c r="L61" s="389">
        <v>0</v>
      </c>
      <c r="M61" s="251" t="s">
        <v>1657</v>
      </c>
      <c r="N61" s="132">
        <v>2547.88</v>
      </c>
      <c r="O61" s="399">
        <v>45931</v>
      </c>
      <c r="P61" s="340">
        <v>2643</v>
      </c>
      <c r="Q61" s="399">
        <v>45931</v>
      </c>
      <c r="R61" s="221" t="s">
        <v>252</v>
      </c>
    </row>
    <row r="62" spans="1:18">
      <c r="A62" s="172">
        <v>56</v>
      </c>
      <c r="B62" s="230" t="s">
        <v>412</v>
      </c>
      <c r="C62" s="230" t="s">
        <v>413</v>
      </c>
      <c r="D62" s="230">
        <v>135251024114788</v>
      </c>
      <c r="E62" s="232" t="s">
        <v>418</v>
      </c>
      <c r="F62" s="222">
        <v>17728.95</v>
      </c>
      <c r="G62" s="221" t="s">
        <v>211</v>
      </c>
      <c r="H62" s="221">
        <v>997157</v>
      </c>
      <c r="I62" s="402">
        <v>1352.21</v>
      </c>
      <c r="J62" s="402">
        <v>1352.21</v>
      </c>
      <c r="K62" s="402">
        <v>0</v>
      </c>
      <c r="L62" s="389">
        <v>0</v>
      </c>
      <c r="M62" s="251" t="s">
        <v>1657</v>
      </c>
      <c r="N62" s="132">
        <v>2704.42</v>
      </c>
      <c r="O62" s="399">
        <v>45931</v>
      </c>
      <c r="P62" s="340">
        <v>2644</v>
      </c>
      <c r="Q62" s="399">
        <v>45931</v>
      </c>
      <c r="R62" s="221" t="s">
        <v>252</v>
      </c>
    </row>
    <row r="63" spans="1:18">
      <c r="A63" s="172">
        <v>57</v>
      </c>
      <c r="B63" s="230" t="s">
        <v>412</v>
      </c>
      <c r="C63" s="230" t="s">
        <v>413</v>
      </c>
      <c r="D63" s="230">
        <v>135251024114824</v>
      </c>
      <c r="E63" s="232" t="s">
        <v>418</v>
      </c>
      <c r="F63" s="222">
        <v>17728.95</v>
      </c>
      <c r="G63" s="221" t="s">
        <v>211</v>
      </c>
      <c r="H63" s="221">
        <v>997157</v>
      </c>
      <c r="I63" s="402">
        <v>1352.21</v>
      </c>
      <c r="J63" s="402">
        <v>1352.21</v>
      </c>
      <c r="K63" s="402">
        <v>0</v>
      </c>
      <c r="L63" s="389">
        <v>0</v>
      </c>
      <c r="M63" s="251" t="s">
        <v>1657</v>
      </c>
      <c r="N63" s="132">
        <v>2704.42</v>
      </c>
      <c r="O63" s="399">
        <v>45931</v>
      </c>
      <c r="P63" s="340">
        <v>2645</v>
      </c>
      <c r="Q63" s="399">
        <v>45931</v>
      </c>
      <c r="R63" s="221" t="s">
        <v>252</v>
      </c>
    </row>
    <row r="64" spans="1:18">
      <c r="A64" s="172">
        <v>58</v>
      </c>
      <c r="B64" s="230" t="s">
        <v>412</v>
      </c>
      <c r="C64" s="230" t="s">
        <v>413</v>
      </c>
      <c r="D64" s="230">
        <v>135251031156281</v>
      </c>
      <c r="E64" s="232" t="s">
        <v>286</v>
      </c>
      <c r="F64" s="222">
        <v>16814.419999999998</v>
      </c>
      <c r="G64" s="221" t="s">
        <v>211</v>
      </c>
      <c r="H64" s="221">
        <v>997157</v>
      </c>
      <c r="I64" s="402">
        <v>1282.46</v>
      </c>
      <c r="J64" s="402">
        <v>1282.46</v>
      </c>
      <c r="K64" s="402">
        <v>0</v>
      </c>
      <c r="L64" s="389">
        <v>0</v>
      </c>
      <c r="M64" s="251" t="s">
        <v>1657</v>
      </c>
      <c r="N64" s="132">
        <v>2564.92</v>
      </c>
      <c r="O64" s="399">
        <v>45931</v>
      </c>
      <c r="P64" s="340">
        <v>2646</v>
      </c>
      <c r="Q64" s="399">
        <v>45931</v>
      </c>
      <c r="R64" s="221" t="s">
        <v>252</v>
      </c>
    </row>
    <row r="65" spans="1:18">
      <c r="A65" s="172">
        <v>59</v>
      </c>
      <c r="B65" s="230" t="s">
        <v>412</v>
      </c>
      <c r="C65" s="230" t="s">
        <v>413</v>
      </c>
      <c r="D65" s="230" t="s">
        <v>422</v>
      </c>
      <c r="E65" s="232" t="s">
        <v>286</v>
      </c>
      <c r="F65" s="222">
        <v>590</v>
      </c>
      <c r="G65" s="221" t="s">
        <v>211</v>
      </c>
      <c r="H65" s="221">
        <v>997157</v>
      </c>
      <c r="I65" s="402">
        <v>45</v>
      </c>
      <c r="J65" s="402">
        <v>45</v>
      </c>
      <c r="K65" s="402">
        <v>0</v>
      </c>
      <c r="L65" s="389">
        <v>0</v>
      </c>
      <c r="M65" s="251" t="s">
        <v>1657</v>
      </c>
      <c r="N65" s="132">
        <v>90</v>
      </c>
      <c r="O65" s="399">
        <v>45931</v>
      </c>
      <c r="P65" s="340">
        <v>2647</v>
      </c>
      <c r="Q65" s="399">
        <v>45931</v>
      </c>
      <c r="R65" s="221" t="s">
        <v>252</v>
      </c>
    </row>
    <row r="66" spans="1:18">
      <c r="A66" s="172">
        <v>60</v>
      </c>
      <c r="B66" s="230" t="s">
        <v>412</v>
      </c>
      <c r="C66" s="230" t="s">
        <v>413</v>
      </c>
      <c r="D66" s="230" t="s">
        <v>424</v>
      </c>
      <c r="E66" s="232" t="s">
        <v>286</v>
      </c>
      <c r="F66" s="222">
        <v>2360</v>
      </c>
      <c r="G66" s="221" t="s">
        <v>211</v>
      </c>
      <c r="H66" s="221">
        <v>997157</v>
      </c>
      <c r="I66" s="402">
        <v>180</v>
      </c>
      <c r="J66" s="402">
        <v>180</v>
      </c>
      <c r="K66" s="402">
        <v>0</v>
      </c>
      <c r="L66" s="389">
        <v>0</v>
      </c>
      <c r="M66" s="251" t="s">
        <v>1657</v>
      </c>
      <c r="N66" s="132">
        <v>360</v>
      </c>
      <c r="O66" s="399">
        <v>45931</v>
      </c>
      <c r="P66" s="340">
        <v>2648</v>
      </c>
      <c r="Q66" s="399">
        <v>45931</v>
      </c>
      <c r="R66" s="221" t="s">
        <v>252</v>
      </c>
    </row>
    <row r="67" spans="1:18">
      <c r="A67" s="172">
        <v>61</v>
      </c>
      <c r="B67" s="230" t="s">
        <v>412</v>
      </c>
      <c r="C67" s="230" t="s">
        <v>413</v>
      </c>
      <c r="D67" s="230" t="s">
        <v>426</v>
      </c>
      <c r="E67" s="232" t="s">
        <v>286</v>
      </c>
      <c r="F67" s="222">
        <v>4720</v>
      </c>
      <c r="G67" s="221" t="s">
        <v>211</v>
      </c>
      <c r="H67" s="221">
        <v>997157</v>
      </c>
      <c r="I67" s="402">
        <v>360</v>
      </c>
      <c r="J67" s="402">
        <v>360</v>
      </c>
      <c r="K67" s="402">
        <v>0</v>
      </c>
      <c r="L67" s="389">
        <v>0</v>
      </c>
      <c r="M67" s="251" t="s">
        <v>1657</v>
      </c>
      <c r="N67" s="132">
        <v>720</v>
      </c>
      <c r="O67" s="399">
        <v>45931</v>
      </c>
      <c r="P67" s="340">
        <v>2649</v>
      </c>
      <c r="Q67" s="399">
        <v>45931</v>
      </c>
      <c r="R67" s="221" t="s">
        <v>252</v>
      </c>
    </row>
    <row r="68" spans="1:18">
      <c r="A68" s="172">
        <v>62</v>
      </c>
      <c r="B68" s="230" t="s">
        <v>428</v>
      </c>
      <c r="C68" s="230" t="s">
        <v>429</v>
      </c>
      <c r="D68" s="230" t="s">
        <v>430</v>
      </c>
      <c r="E68" s="232" t="s">
        <v>353</v>
      </c>
      <c r="F68" s="222">
        <v>575.26</v>
      </c>
      <c r="G68" s="221" t="s">
        <v>209</v>
      </c>
      <c r="H68" s="221">
        <v>773833</v>
      </c>
      <c r="I68" s="402">
        <v>43.88</v>
      </c>
      <c r="J68" s="402">
        <v>43.88</v>
      </c>
      <c r="K68" s="402">
        <v>0</v>
      </c>
      <c r="L68" s="389">
        <v>0</v>
      </c>
      <c r="M68" s="251" t="s">
        <v>1657</v>
      </c>
      <c r="N68" s="132">
        <v>87.76</v>
      </c>
      <c r="O68" s="399">
        <v>45931</v>
      </c>
      <c r="P68" s="340">
        <v>2650</v>
      </c>
      <c r="Q68" s="399">
        <v>45931</v>
      </c>
      <c r="R68" s="221" t="s">
        <v>252</v>
      </c>
    </row>
    <row r="69" spans="1:18">
      <c r="A69" s="172">
        <v>63</v>
      </c>
      <c r="B69" s="230" t="s">
        <v>432</v>
      </c>
      <c r="C69" s="230" t="s">
        <v>433</v>
      </c>
      <c r="D69" s="230" t="s">
        <v>434</v>
      </c>
      <c r="E69" s="232" t="s">
        <v>286</v>
      </c>
      <c r="F69" s="222">
        <v>275553.59999999998</v>
      </c>
      <c r="G69" s="221" t="s">
        <v>211</v>
      </c>
      <c r="H69" s="221">
        <v>998112</v>
      </c>
      <c r="I69" s="402">
        <v>0</v>
      </c>
      <c r="J69" s="402">
        <v>0</v>
      </c>
      <c r="K69" s="402">
        <v>42033.599999999999</v>
      </c>
      <c r="L69" s="389">
        <v>0</v>
      </c>
      <c r="M69" s="251" t="s">
        <v>1657</v>
      </c>
      <c r="N69" s="132">
        <v>42033.599999999999</v>
      </c>
      <c r="O69" s="399">
        <v>45931</v>
      </c>
      <c r="P69" s="340">
        <v>2651</v>
      </c>
      <c r="Q69" s="399">
        <v>45931</v>
      </c>
      <c r="R69" s="221" t="s">
        <v>252</v>
      </c>
    </row>
    <row r="70" spans="1:18">
      <c r="A70" s="172">
        <v>64</v>
      </c>
      <c r="B70" s="230" t="s">
        <v>432</v>
      </c>
      <c r="C70" s="230" t="s">
        <v>433</v>
      </c>
      <c r="D70" s="230" t="s">
        <v>436</v>
      </c>
      <c r="E70" s="232" t="s">
        <v>286</v>
      </c>
      <c r="F70" s="222">
        <v>75331.199999999997</v>
      </c>
      <c r="G70" s="221" t="s">
        <v>211</v>
      </c>
      <c r="H70" s="221">
        <v>998112</v>
      </c>
      <c r="I70" s="402">
        <v>0</v>
      </c>
      <c r="J70" s="402">
        <v>0</v>
      </c>
      <c r="K70" s="402">
        <v>11491.2</v>
      </c>
      <c r="L70" s="389">
        <v>0</v>
      </c>
      <c r="M70" s="251" t="s">
        <v>1657</v>
      </c>
      <c r="N70" s="132">
        <v>11491.2</v>
      </c>
      <c r="O70" s="399">
        <v>45931</v>
      </c>
      <c r="P70" s="340">
        <v>2652</v>
      </c>
      <c r="Q70" s="399">
        <v>45931</v>
      </c>
      <c r="R70" s="221" t="s">
        <v>252</v>
      </c>
    </row>
    <row r="71" spans="1:18">
      <c r="A71" s="172">
        <v>65</v>
      </c>
      <c r="B71" s="230" t="s">
        <v>394</v>
      </c>
      <c r="C71" s="230" t="s">
        <v>395</v>
      </c>
      <c r="D71" s="230">
        <v>5760</v>
      </c>
      <c r="E71" s="232" t="s">
        <v>286</v>
      </c>
      <c r="F71" s="222">
        <v>7555.7999999999993</v>
      </c>
      <c r="G71" s="221" t="s">
        <v>211</v>
      </c>
      <c r="H71" s="221">
        <v>996813</v>
      </c>
      <c r="I71" s="402">
        <v>179.9</v>
      </c>
      <c r="J71" s="402">
        <v>179.9</v>
      </c>
      <c r="K71" s="402">
        <v>0</v>
      </c>
      <c r="L71" s="389">
        <v>0</v>
      </c>
      <c r="M71" s="251" t="s">
        <v>1657</v>
      </c>
      <c r="N71" s="132">
        <v>359.8</v>
      </c>
      <c r="O71" s="399">
        <v>45931</v>
      </c>
      <c r="P71" s="340">
        <v>2653</v>
      </c>
      <c r="Q71" s="399">
        <v>45931</v>
      </c>
      <c r="R71" s="221" t="s">
        <v>252</v>
      </c>
    </row>
    <row r="72" spans="1:18">
      <c r="A72" s="172">
        <v>66</v>
      </c>
      <c r="B72" s="230" t="s">
        <v>394</v>
      </c>
      <c r="C72" s="230" t="s">
        <v>395</v>
      </c>
      <c r="D72" s="230">
        <v>5761</v>
      </c>
      <c r="E72" s="232" t="s">
        <v>286</v>
      </c>
      <c r="F72" s="222">
        <v>5218.5</v>
      </c>
      <c r="G72" s="221" t="s">
        <v>211</v>
      </c>
      <c r="H72" s="221">
        <v>996813</v>
      </c>
      <c r="I72" s="402">
        <v>124.25</v>
      </c>
      <c r="J72" s="402">
        <v>124.25</v>
      </c>
      <c r="K72" s="402">
        <v>0</v>
      </c>
      <c r="L72" s="389">
        <v>0</v>
      </c>
      <c r="M72" s="251" t="s">
        <v>1657</v>
      </c>
      <c r="N72" s="132">
        <v>248.5</v>
      </c>
      <c r="O72" s="399">
        <v>45931</v>
      </c>
      <c r="P72" s="340">
        <v>2654</v>
      </c>
      <c r="Q72" s="399">
        <v>45931</v>
      </c>
      <c r="R72" s="221" t="s">
        <v>252</v>
      </c>
    </row>
    <row r="73" spans="1:18">
      <c r="A73" s="172">
        <v>67</v>
      </c>
      <c r="B73" s="230" t="s">
        <v>394</v>
      </c>
      <c r="C73" s="230" t="s">
        <v>395</v>
      </c>
      <c r="D73" s="230">
        <v>5762</v>
      </c>
      <c r="E73" s="232" t="s">
        <v>286</v>
      </c>
      <c r="F73" s="222">
        <v>5101.9599999999991</v>
      </c>
      <c r="G73" s="221" t="s">
        <v>211</v>
      </c>
      <c r="H73" s="221">
        <v>996813</v>
      </c>
      <c r="I73" s="402">
        <v>121.48</v>
      </c>
      <c r="J73" s="402">
        <v>121.48</v>
      </c>
      <c r="K73" s="402">
        <v>0</v>
      </c>
      <c r="L73" s="389">
        <v>0</v>
      </c>
      <c r="M73" s="251" t="s">
        <v>1657</v>
      </c>
      <c r="N73" s="132">
        <v>242.96</v>
      </c>
      <c r="O73" s="399">
        <v>45931</v>
      </c>
      <c r="P73" s="340">
        <v>2655</v>
      </c>
      <c r="Q73" s="399">
        <v>45931</v>
      </c>
      <c r="R73" s="221" t="s">
        <v>252</v>
      </c>
    </row>
    <row r="74" spans="1:18">
      <c r="A74" s="172">
        <v>68</v>
      </c>
      <c r="B74" s="230" t="s">
        <v>283</v>
      </c>
      <c r="C74" s="230" t="s">
        <v>284</v>
      </c>
      <c r="D74" s="230" t="s">
        <v>441</v>
      </c>
      <c r="E74" s="232" t="s">
        <v>342</v>
      </c>
      <c r="F74" s="222">
        <v>118</v>
      </c>
      <c r="G74" s="221" t="s">
        <v>211</v>
      </c>
      <c r="H74" s="236">
        <v>998551</v>
      </c>
      <c r="I74" s="402">
        <v>0</v>
      </c>
      <c r="J74" s="402">
        <v>0</v>
      </c>
      <c r="K74" s="402">
        <v>18</v>
      </c>
      <c r="L74" s="389">
        <v>0</v>
      </c>
      <c r="M74" s="251" t="s">
        <v>1703</v>
      </c>
      <c r="N74" s="132">
        <v>18</v>
      </c>
      <c r="O74" s="399">
        <v>45931</v>
      </c>
      <c r="P74" s="340">
        <v>2710</v>
      </c>
      <c r="Q74" s="399">
        <v>45931</v>
      </c>
      <c r="R74" s="221" t="s">
        <v>252</v>
      </c>
    </row>
    <row r="75" spans="1:18">
      <c r="A75" s="172">
        <v>69</v>
      </c>
      <c r="B75" s="230" t="s">
        <v>443</v>
      </c>
      <c r="C75" s="230" t="s">
        <v>444</v>
      </c>
      <c r="D75" s="230" t="s">
        <v>445</v>
      </c>
      <c r="E75" s="232" t="s">
        <v>446</v>
      </c>
      <c r="F75" s="222">
        <v>127.2</v>
      </c>
      <c r="G75" s="221" t="s">
        <v>211</v>
      </c>
      <c r="H75" s="236">
        <v>997221</v>
      </c>
      <c r="I75" s="402">
        <v>10</v>
      </c>
      <c r="J75" s="402">
        <v>10</v>
      </c>
      <c r="K75" s="402">
        <v>0</v>
      </c>
      <c r="L75" s="389">
        <v>0</v>
      </c>
      <c r="M75" s="251" t="s">
        <v>1703</v>
      </c>
      <c r="N75" s="132">
        <v>20</v>
      </c>
      <c r="O75" s="399">
        <v>45931</v>
      </c>
      <c r="P75" s="340">
        <v>2709</v>
      </c>
      <c r="Q75" s="399">
        <v>45931</v>
      </c>
      <c r="R75" s="221" t="s">
        <v>252</v>
      </c>
    </row>
    <row r="76" spans="1:18">
      <c r="A76" s="172">
        <v>70</v>
      </c>
      <c r="B76" s="230" t="s">
        <v>449</v>
      </c>
      <c r="C76" s="230" t="s">
        <v>450</v>
      </c>
      <c r="D76" s="230" t="s">
        <v>451</v>
      </c>
      <c r="E76" s="232" t="s">
        <v>328</v>
      </c>
      <c r="F76" s="222">
        <v>295</v>
      </c>
      <c r="G76" s="221" t="s">
        <v>211</v>
      </c>
      <c r="H76" s="236">
        <v>997157</v>
      </c>
      <c r="I76" s="402">
        <v>22.5</v>
      </c>
      <c r="J76" s="402">
        <v>22.5</v>
      </c>
      <c r="K76" s="402">
        <v>0</v>
      </c>
      <c r="L76" s="389">
        <v>0</v>
      </c>
      <c r="M76" s="251" t="s">
        <v>1703</v>
      </c>
      <c r="N76" s="132">
        <v>45</v>
      </c>
      <c r="O76" s="399">
        <v>45931</v>
      </c>
      <c r="P76" s="340">
        <v>2732</v>
      </c>
      <c r="Q76" s="399">
        <v>45931</v>
      </c>
      <c r="R76" s="221" t="s">
        <v>252</v>
      </c>
    </row>
    <row r="77" spans="1:18">
      <c r="A77" s="172">
        <v>71</v>
      </c>
      <c r="B77" s="230" t="s">
        <v>449</v>
      </c>
      <c r="C77" s="230" t="s">
        <v>450</v>
      </c>
      <c r="D77" s="230" t="s">
        <v>454</v>
      </c>
      <c r="E77" s="232" t="s">
        <v>279</v>
      </c>
      <c r="F77" s="222">
        <v>295</v>
      </c>
      <c r="G77" s="221" t="s">
        <v>211</v>
      </c>
      <c r="H77" s="236">
        <v>997157</v>
      </c>
      <c r="I77" s="402">
        <v>22.5</v>
      </c>
      <c r="J77" s="402">
        <v>22.5</v>
      </c>
      <c r="K77" s="402">
        <v>0</v>
      </c>
      <c r="L77" s="389">
        <v>0</v>
      </c>
      <c r="M77" s="251" t="s">
        <v>1703</v>
      </c>
      <c r="N77" s="132">
        <v>45</v>
      </c>
      <c r="O77" s="399">
        <v>45931</v>
      </c>
      <c r="P77" s="340">
        <v>2731</v>
      </c>
      <c r="Q77" s="399">
        <v>45931</v>
      </c>
      <c r="R77" s="221" t="s">
        <v>252</v>
      </c>
    </row>
    <row r="78" spans="1:18">
      <c r="A78" s="172">
        <v>72</v>
      </c>
      <c r="B78" s="230" t="s">
        <v>449</v>
      </c>
      <c r="C78" s="230" t="s">
        <v>450</v>
      </c>
      <c r="D78" s="230" t="s">
        <v>456</v>
      </c>
      <c r="E78" s="232" t="s">
        <v>290</v>
      </c>
      <c r="F78" s="222">
        <v>295</v>
      </c>
      <c r="G78" s="221" t="s">
        <v>211</v>
      </c>
      <c r="H78" s="236">
        <v>997157</v>
      </c>
      <c r="I78" s="402">
        <v>22.5</v>
      </c>
      <c r="J78" s="402">
        <v>22.5</v>
      </c>
      <c r="K78" s="402">
        <v>0</v>
      </c>
      <c r="L78" s="389">
        <v>0</v>
      </c>
      <c r="M78" s="251" t="s">
        <v>1703</v>
      </c>
      <c r="N78" s="132">
        <v>45</v>
      </c>
      <c r="O78" s="399">
        <v>45931</v>
      </c>
      <c r="P78" s="340">
        <v>2730</v>
      </c>
      <c r="Q78" s="399">
        <v>45931</v>
      </c>
      <c r="R78" s="221" t="s">
        <v>252</v>
      </c>
    </row>
    <row r="79" spans="1:18">
      <c r="A79" s="172">
        <v>73</v>
      </c>
      <c r="B79" s="230" t="s">
        <v>449</v>
      </c>
      <c r="C79" s="230" t="s">
        <v>450</v>
      </c>
      <c r="D79" s="230" t="s">
        <v>458</v>
      </c>
      <c r="E79" s="232" t="s">
        <v>446</v>
      </c>
      <c r="F79" s="222">
        <v>353.06</v>
      </c>
      <c r="G79" s="221" t="s">
        <v>211</v>
      </c>
      <c r="H79" s="236">
        <v>997157</v>
      </c>
      <c r="I79" s="402">
        <v>26.93</v>
      </c>
      <c r="J79" s="402">
        <v>26.93</v>
      </c>
      <c r="K79" s="402">
        <v>0</v>
      </c>
      <c r="L79" s="389">
        <v>0</v>
      </c>
      <c r="M79" s="251" t="s">
        <v>1703</v>
      </c>
      <c r="N79" s="132">
        <v>53.86</v>
      </c>
      <c r="O79" s="399">
        <v>45931</v>
      </c>
      <c r="P79" s="340">
        <v>2729</v>
      </c>
      <c r="Q79" s="399">
        <v>45931</v>
      </c>
      <c r="R79" s="221" t="s">
        <v>252</v>
      </c>
    </row>
    <row r="80" spans="1:18">
      <c r="A80" s="172">
        <v>74</v>
      </c>
      <c r="B80" s="230" t="s">
        <v>460</v>
      </c>
      <c r="C80" s="230" t="s">
        <v>461</v>
      </c>
      <c r="D80" s="230">
        <v>19226077636</v>
      </c>
      <c r="E80" s="232" t="s">
        <v>279</v>
      </c>
      <c r="F80" s="222">
        <v>1930059</v>
      </c>
      <c r="G80" s="221" t="s">
        <v>211</v>
      </c>
      <c r="H80" s="236">
        <v>998231</v>
      </c>
      <c r="I80" s="402">
        <v>147208</v>
      </c>
      <c r="J80" s="402">
        <v>147208</v>
      </c>
      <c r="K80" s="402">
        <v>0</v>
      </c>
      <c r="L80" s="389">
        <v>0</v>
      </c>
      <c r="M80" s="251" t="s">
        <v>1703</v>
      </c>
      <c r="N80" s="132">
        <v>294416</v>
      </c>
      <c r="O80" s="399">
        <v>45931</v>
      </c>
      <c r="P80" s="340">
        <v>2725</v>
      </c>
      <c r="Q80" s="399">
        <v>45931</v>
      </c>
      <c r="R80" s="221" t="s">
        <v>252</v>
      </c>
    </row>
    <row r="81" spans="1:18">
      <c r="A81" s="172">
        <v>75</v>
      </c>
      <c r="B81" s="230" t="s">
        <v>463</v>
      </c>
      <c r="C81" s="230" t="s">
        <v>464</v>
      </c>
      <c r="D81" s="230" t="s">
        <v>465</v>
      </c>
      <c r="E81" s="232" t="s">
        <v>290</v>
      </c>
      <c r="F81" s="222">
        <v>1045480</v>
      </c>
      <c r="G81" s="221" t="s">
        <v>211</v>
      </c>
      <c r="H81" s="236">
        <v>998346</v>
      </c>
      <c r="I81" s="402">
        <v>79740</v>
      </c>
      <c r="J81" s="402">
        <v>79740</v>
      </c>
      <c r="K81" s="402">
        <v>0</v>
      </c>
      <c r="L81" s="389">
        <v>0</v>
      </c>
      <c r="M81" s="251" t="s">
        <v>1703</v>
      </c>
      <c r="N81" s="132">
        <v>159480</v>
      </c>
      <c r="O81" s="399">
        <v>45931</v>
      </c>
      <c r="P81" s="340">
        <v>2727</v>
      </c>
      <c r="Q81" s="399">
        <v>45931</v>
      </c>
      <c r="R81" s="221" t="s">
        <v>252</v>
      </c>
    </row>
    <row r="82" spans="1:18">
      <c r="A82" s="172">
        <v>76</v>
      </c>
      <c r="B82" s="237" t="s">
        <v>467</v>
      </c>
      <c r="C82" s="237" t="s">
        <v>468</v>
      </c>
      <c r="D82" s="237" t="s">
        <v>469</v>
      </c>
      <c r="E82" s="237" t="s">
        <v>250</v>
      </c>
      <c r="F82" s="222">
        <v>834440.41</v>
      </c>
      <c r="G82" s="221" t="s">
        <v>211</v>
      </c>
      <c r="H82" s="236">
        <v>997315</v>
      </c>
      <c r="I82" s="403">
        <v>63643.76</v>
      </c>
      <c r="J82" s="403">
        <v>63643.76</v>
      </c>
      <c r="K82" s="403">
        <v>0</v>
      </c>
      <c r="L82" s="389">
        <v>0</v>
      </c>
      <c r="M82" s="251" t="s">
        <v>1703</v>
      </c>
      <c r="N82" s="132">
        <v>127287.52</v>
      </c>
      <c r="O82" s="399">
        <v>45931</v>
      </c>
      <c r="P82" s="340">
        <v>2682</v>
      </c>
      <c r="Q82" s="399">
        <v>45931</v>
      </c>
      <c r="R82" s="221" t="s">
        <v>252</v>
      </c>
    </row>
    <row r="83" spans="1:18">
      <c r="A83" s="172">
        <v>77</v>
      </c>
      <c r="B83" s="237" t="s">
        <v>443</v>
      </c>
      <c r="C83" s="237" t="s">
        <v>444</v>
      </c>
      <c r="D83" s="237" t="s">
        <v>471</v>
      </c>
      <c r="E83" s="237" t="s">
        <v>446</v>
      </c>
      <c r="F83" s="222">
        <v>506.8</v>
      </c>
      <c r="G83" s="221" t="s">
        <v>211</v>
      </c>
      <c r="H83" s="236">
        <v>997221</v>
      </c>
      <c r="I83" s="403">
        <v>39</v>
      </c>
      <c r="J83" s="403">
        <v>39</v>
      </c>
      <c r="K83" s="403">
        <v>0</v>
      </c>
      <c r="L83" s="389">
        <v>0</v>
      </c>
      <c r="M83" s="251" t="s">
        <v>1703</v>
      </c>
      <c r="N83" s="132">
        <v>78</v>
      </c>
      <c r="O83" s="399">
        <v>45931</v>
      </c>
      <c r="P83" s="340">
        <v>2708</v>
      </c>
      <c r="Q83" s="399">
        <v>45931</v>
      </c>
      <c r="R83" s="221" t="s">
        <v>252</v>
      </c>
    </row>
    <row r="84" spans="1:18">
      <c r="A84" s="172">
        <v>78</v>
      </c>
      <c r="B84" s="237" t="s">
        <v>449</v>
      </c>
      <c r="C84" s="237" t="s">
        <v>450</v>
      </c>
      <c r="D84" s="237" t="s">
        <v>473</v>
      </c>
      <c r="E84" s="237" t="s">
        <v>317</v>
      </c>
      <c r="F84" s="222">
        <v>531</v>
      </c>
      <c r="G84" s="221" t="s">
        <v>211</v>
      </c>
      <c r="H84" s="236">
        <v>997157</v>
      </c>
      <c r="I84" s="403">
        <v>40.5</v>
      </c>
      <c r="J84" s="403">
        <v>40.5</v>
      </c>
      <c r="K84" s="403">
        <v>0</v>
      </c>
      <c r="L84" s="389">
        <v>0</v>
      </c>
      <c r="M84" s="251" t="s">
        <v>1703</v>
      </c>
      <c r="N84" s="132">
        <v>81</v>
      </c>
      <c r="O84" s="399">
        <v>45931</v>
      </c>
      <c r="P84" s="340">
        <v>2734</v>
      </c>
      <c r="Q84" s="399">
        <v>45931</v>
      </c>
      <c r="R84" s="221" t="s">
        <v>252</v>
      </c>
    </row>
    <row r="85" spans="1:18">
      <c r="A85" s="172">
        <v>79</v>
      </c>
      <c r="B85" s="237" t="s">
        <v>283</v>
      </c>
      <c r="C85" s="237" t="s">
        <v>284</v>
      </c>
      <c r="D85" s="237" t="s">
        <v>475</v>
      </c>
      <c r="E85" s="237" t="s">
        <v>328</v>
      </c>
      <c r="F85" s="222">
        <v>826</v>
      </c>
      <c r="G85" s="221" t="s">
        <v>211</v>
      </c>
      <c r="H85" s="236">
        <v>998551</v>
      </c>
      <c r="I85" s="403">
        <v>0</v>
      </c>
      <c r="J85" s="403">
        <v>0</v>
      </c>
      <c r="K85" s="403">
        <v>126</v>
      </c>
      <c r="L85" s="389">
        <v>0</v>
      </c>
      <c r="M85" s="251" t="s">
        <v>1703</v>
      </c>
      <c r="N85" s="132">
        <v>126</v>
      </c>
      <c r="O85" s="399">
        <v>45931</v>
      </c>
      <c r="P85" s="340">
        <v>2721</v>
      </c>
      <c r="Q85" s="399">
        <v>45931</v>
      </c>
      <c r="R85" s="221" t="s">
        <v>252</v>
      </c>
    </row>
    <row r="86" spans="1:18">
      <c r="A86" s="172">
        <v>80</v>
      </c>
      <c r="B86" s="237" t="s">
        <v>283</v>
      </c>
      <c r="C86" s="237" t="s">
        <v>284</v>
      </c>
      <c r="D86" s="237" t="s">
        <v>477</v>
      </c>
      <c r="E86" s="237" t="s">
        <v>342</v>
      </c>
      <c r="F86" s="222">
        <v>826</v>
      </c>
      <c r="G86" s="221" t="s">
        <v>211</v>
      </c>
      <c r="H86" s="236">
        <v>998551</v>
      </c>
      <c r="I86" s="403">
        <v>0</v>
      </c>
      <c r="J86" s="403">
        <v>0</v>
      </c>
      <c r="K86" s="403">
        <v>126</v>
      </c>
      <c r="L86" s="389">
        <v>0</v>
      </c>
      <c r="M86" s="251" t="s">
        <v>1703</v>
      </c>
      <c r="N86" s="132">
        <v>126</v>
      </c>
      <c r="O86" s="399">
        <v>45931</v>
      </c>
      <c r="P86" s="340">
        <v>2720</v>
      </c>
      <c r="Q86" s="399">
        <v>45931</v>
      </c>
      <c r="R86" s="221" t="s">
        <v>252</v>
      </c>
    </row>
    <row r="87" spans="1:18">
      <c r="A87" s="172">
        <v>81</v>
      </c>
      <c r="B87" s="237" t="s">
        <v>449</v>
      </c>
      <c r="C87" s="237" t="s">
        <v>450</v>
      </c>
      <c r="D87" s="237" t="s">
        <v>479</v>
      </c>
      <c r="E87" s="237" t="s">
        <v>446</v>
      </c>
      <c r="F87" s="222">
        <v>860.62</v>
      </c>
      <c r="G87" s="221" t="s">
        <v>211</v>
      </c>
      <c r="H87" s="236">
        <v>997157</v>
      </c>
      <c r="I87" s="403">
        <v>65.64</v>
      </c>
      <c r="J87" s="403">
        <v>65.64</v>
      </c>
      <c r="K87" s="403">
        <v>0</v>
      </c>
      <c r="L87" s="389">
        <v>0</v>
      </c>
      <c r="M87" s="251" t="s">
        <v>1703</v>
      </c>
      <c r="N87" s="132">
        <v>131.28</v>
      </c>
      <c r="O87" s="399">
        <v>45931</v>
      </c>
      <c r="P87" s="340">
        <v>2733</v>
      </c>
      <c r="Q87" s="399">
        <v>45931</v>
      </c>
      <c r="R87" s="221" t="s">
        <v>252</v>
      </c>
    </row>
    <row r="88" spans="1:18">
      <c r="A88" s="172">
        <v>82</v>
      </c>
      <c r="B88" s="237" t="s">
        <v>449</v>
      </c>
      <c r="C88" s="237" t="s">
        <v>450</v>
      </c>
      <c r="D88" s="237" t="s">
        <v>481</v>
      </c>
      <c r="E88" s="237" t="s">
        <v>312</v>
      </c>
      <c r="F88" s="222">
        <v>1052.56</v>
      </c>
      <c r="G88" s="221" t="s">
        <v>211</v>
      </c>
      <c r="H88" s="236">
        <v>997157</v>
      </c>
      <c r="I88" s="403">
        <v>80.28</v>
      </c>
      <c r="J88" s="403">
        <v>80.28</v>
      </c>
      <c r="K88" s="403">
        <v>0</v>
      </c>
      <c r="L88" s="389">
        <v>0</v>
      </c>
      <c r="M88" s="251" t="s">
        <v>1703</v>
      </c>
      <c r="N88" s="132">
        <v>160.56</v>
      </c>
      <c r="O88" s="399">
        <v>45931</v>
      </c>
      <c r="P88" s="340">
        <v>2735</v>
      </c>
      <c r="Q88" s="399">
        <v>45931</v>
      </c>
      <c r="R88" s="221" t="s">
        <v>252</v>
      </c>
    </row>
    <row r="89" spans="1:18">
      <c r="A89" s="172">
        <v>83</v>
      </c>
      <c r="B89" s="237" t="s">
        <v>483</v>
      </c>
      <c r="C89" s="237" t="s">
        <v>484</v>
      </c>
      <c r="D89" s="237" t="s">
        <v>485</v>
      </c>
      <c r="E89" s="237" t="s">
        <v>328</v>
      </c>
      <c r="F89" s="222">
        <v>3470</v>
      </c>
      <c r="G89" s="221" t="s">
        <v>211</v>
      </c>
      <c r="H89" s="236">
        <v>996425</v>
      </c>
      <c r="I89" s="403">
        <v>0</v>
      </c>
      <c r="J89" s="403">
        <v>0</v>
      </c>
      <c r="K89" s="403">
        <v>199</v>
      </c>
      <c r="L89" s="389">
        <v>0</v>
      </c>
      <c r="M89" s="251" t="s">
        <v>1703</v>
      </c>
      <c r="N89" s="132">
        <v>199</v>
      </c>
      <c r="O89" s="399">
        <v>45931</v>
      </c>
      <c r="P89" s="340">
        <v>2668</v>
      </c>
      <c r="Q89" s="399">
        <v>45931</v>
      </c>
      <c r="R89" s="221" t="s">
        <v>252</v>
      </c>
    </row>
    <row r="90" spans="1:18">
      <c r="A90" s="172">
        <v>84</v>
      </c>
      <c r="B90" s="237" t="s">
        <v>487</v>
      </c>
      <c r="C90" s="237" t="s">
        <v>488</v>
      </c>
      <c r="D90" s="237" t="s">
        <v>489</v>
      </c>
      <c r="E90" s="237" t="s">
        <v>266</v>
      </c>
      <c r="F90" s="222">
        <v>1770</v>
      </c>
      <c r="G90" s="221" t="s">
        <v>211</v>
      </c>
      <c r="H90" s="236">
        <v>997315</v>
      </c>
      <c r="I90" s="403">
        <v>135</v>
      </c>
      <c r="J90" s="403">
        <v>135</v>
      </c>
      <c r="K90" s="403">
        <v>0</v>
      </c>
      <c r="L90" s="389">
        <v>0</v>
      </c>
      <c r="M90" s="251" t="s">
        <v>1703</v>
      </c>
      <c r="N90" s="132">
        <v>270</v>
      </c>
      <c r="O90" s="399">
        <v>45931</v>
      </c>
      <c r="P90" s="340">
        <v>2697</v>
      </c>
      <c r="Q90" s="399">
        <v>45931</v>
      </c>
      <c r="R90" s="221" t="s">
        <v>252</v>
      </c>
    </row>
    <row r="91" spans="1:18">
      <c r="A91" s="172">
        <v>85</v>
      </c>
      <c r="B91" s="237" t="s">
        <v>399</v>
      </c>
      <c r="C91" s="237" t="s">
        <v>400</v>
      </c>
      <c r="D91" s="237" t="s">
        <v>491</v>
      </c>
      <c r="E91" s="237" t="s">
        <v>402</v>
      </c>
      <c r="F91" s="222">
        <v>6037.52</v>
      </c>
      <c r="G91" s="221" t="s">
        <v>211</v>
      </c>
      <c r="H91" s="236">
        <v>996311</v>
      </c>
      <c r="I91" s="403">
        <v>143.76</v>
      </c>
      <c r="J91" s="403">
        <v>143.76</v>
      </c>
      <c r="K91" s="403">
        <v>0</v>
      </c>
      <c r="L91" s="389">
        <v>0</v>
      </c>
      <c r="M91" s="251" t="s">
        <v>1703</v>
      </c>
      <c r="N91" s="132">
        <v>287.52</v>
      </c>
      <c r="O91" s="399">
        <v>45931</v>
      </c>
      <c r="P91" s="340">
        <v>2635</v>
      </c>
      <c r="Q91" s="399">
        <v>45931</v>
      </c>
      <c r="R91" s="221" t="s">
        <v>252</v>
      </c>
    </row>
    <row r="92" spans="1:18">
      <c r="A92" s="172">
        <v>86</v>
      </c>
      <c r="B92" s="237" t="s">
        <v>493</v>
      </c>
      <c r="C92" s="237" t="s">
        <v>494</v>
      </c>
      <c r="D92" s="237" t="s">
        <v>495</v>
      </c>
      <c r="E92" s="237" t="s">
        <v>342</v>
      </c>
      <c r="F92" s="222">
        <v>1904.52</v>
      </c>
      <c r="G92" s="221" t="s">
        <v>211</v>
      </c>
      <c r="H92" s="236">
        <v>9984</v>
      </c>
      <c r="I92" s="403">
        <v>0</v>
      </c>
      <c r="J92" s="403">
        <v>0</v>
      </c>
      <c r="K92" s="403">
        <v>290.52</v>
      </c>
      <c r="L92" s="389">
        <v>0</v>
      </c>
      <c r="M92" s="251" t="s">
        <v>1703</v>
      </c>
      <c r="N92" s="132">
        <v>290.52</v>
      </c>
      <c r="O92" s="399">
        <v>45931</v>
      </c>
      <c r="P92" s="340">
        <v>2739</v>
      </c>
      <c r="Q92" s="399">
        <v>45931</v>
      </c>
      <c r="R92" s="221" t="s">
        <v>252</v>
      </c>
    </row>
    <row r="93" spans="1:18">
      <c r="A93" s="172">
        <v>87</v>
      </c>
      <c r="B93" s="237" t="s">
        <v>449</v>
      </c>
      <c r="C93" s="237" t="s">
        <v>450</v>
      </c>
      <c r="D93" s="237" t="s">
        <v>497</v>
      </c>
      <c r="E93" s="237" t="s">
        <v>323</v>
      </c>
      <c r="F93" s="222">
        <v>2174.16</v>
      </c>
      <c r="G93" s="221" t="s">
        <v>211</v>
      </c>
      <c r="H93" s="236">
        <v>997157</v>
      </c>
      <c r="I93" s="403">
        <v>165.83</v>
      </c>
      <c r="J93" s="403">
        <v>165.83</v>
      </c>
      <c r="K93" s="403">
        <v>0</v>
      </c>
      <c r="L93" s="389">
        <v>0</v>
      </c>
      <c r="M93" s="251" t="s">
        <v>1703</v>
      </c>
      <c r="N93" s="132">
        <v>331.66</v>
      </c>
      <c r="O93" s="399">
        <v>45931</v>
      </c>
      <c r="P93" s="340">
        <v>2736</v>
      </c>
      <c r="Q93" s="399">
        <v>45931</v>
      </c>
      <c r="R93" s="221" t="s">
        <v>252</v>
      </c>
    </row>
    <row r="94" spans="1:18">
      <c r="A94" s="172">
        <v>88</v>
      </c>
      <c r="B94" s="237" t="s">
        <v>499</v>
      </c>
      <c r="C94" s="237" t="s">
        <v>500</v>
      </c>
      <c r="D94" s="237" t="s">
        <v>501</v>
      </c>
      <c r="E94" s="237" t="s">
        <v>295</v>
      </c>
      <c r="F94" s="222">
        <v>7353</v>
      </c>
      <c r="G94" s="221" t="s">
        <v>211</v>
      </c>
      <c r="H94" s="236">
        <v>996425</v>
      </c>
      <c r="I94" s="403">
        <v>175.5</v>
      </c>
      <c r="J94" s="403">
        <v>175.5</v>
      </c>
      <c r="K94" s="403">
        <v>0</v>
      </c>
      <c r="L94" s="389">
        <v>0</v>
      </c>
      <c r="M94" s="251" t="s">
        <v>1703</v>
      </c>
      <c r="N94" s="132">
        <v>351</v>
      </c>
      <c r="O94" s="399">
        <v>45931</v>
      </c>
      <c r="P94" s="340">
        <v>2738</v>
      </c>
      <c r="Q94" s="399">
        <v>45931</v>
      </c>
      <c r="R94" s="221" t="s">
        <v>252</v>
      </c>
    </row>
    <row r="95" spans="1:18">
      <c r="A95" s="172">
        <v>89</v>
      </c>
      <c r="B95" s="237" t="s">
        <v>503</v>
      </c>
      <c r="C95" s="237" t="s">
        <v>500</v>
      </c>
      <c r="D95" s="237" t="s">
        <v>504</v>
      </c>
      <c r="E95" s="237" t="s">
        <v>295</v>
      </c>
      <c r="F95" s="222">
        <v>7353</v>
      </c>
      <c r="G95" s="221" t="s">
        <v>211</v>
      </c>
      <c r="H95" s="236">
        <v>996425</v>
      </c>
      <c r="I95" s="403">
        <v>0</v>
      </c>
      <c r="J95" s="403">
        <v>0</v>
      </c>
      <c r="K95" s="403">
        <v>351</v>
      </c>
      <c r="L95" s="389">
        <v>0</v>
      </c>
      <c r="M95" s="251" t="s">
        <v>1703</v>
      </c>
      <c r="N95" s="132">
        <v>351</v>
      </c>
      <c r="O95" s="399">
        <v>45931</v>
      </c>
      <c r="P95" s="340">
        <v>2681</v>
      </c>
      <c r="Q95" s="399">
        <v>45931</v>
      </c>
      <c r="R95" s="221" t="s">
        <v>252</v>
      </c>
    </row>
    <row r="96" spans="1:18">
      <c r="A96" s="172">
        <v>90</v>
      </c>
      <c r="B96" s="237" t="s">
        <v>506</v>
      </c>
      <c r="C96" s="237" t="s">
        <v>507</v>
      </c>
      <c r="D96" s="237">
        <v>9520</v>
      </c>
      <c r="E96" s="237" t="s">
        <v>508</v>
      </c>
      <c r="F96" s="222">
        <v>3540</v>
      </c>
      <c r="G96" s="221" t="s">
        <v>211</v>
      </c>
      <c r="H96" s="236">
        <v>996712</v>
      </c>
      <c r="I96" s="403">
        <v>270</v>
      </c>
      <c r="J96" s="403">
        <v>270</v>
      </c>
      <c r="K96" s="403">
        <v>0</v>
      </c>
      <c r="L96" s="389">
        <v>0</v>
      </c>
      <c r="M96" s="251" t="s">
        <v>1703</v>
      </c>
      <c r="N96" s="132">
        <v>540</v>
      </c>
      <c r="O96" s="399">
        <v>45931</v>
      </c>
      <c r="P96" s="340">
        <v>2726</v>
      </c>
      <c r="Q96" s="399">
        <v>45931</v>
      </c>
      <c r="R96" s="221" t="s">
        <v>252</v>
      </c>
    </row>
    <row r="97" spans="1:18">
      <c r="A97" s="172">
        <v>91</v>
      </c>
      <c r="B97" s="237" t="s">
        <v>511</v>
      </c>
      <c r="C97" s="237" t="s">
        <v>512</v>
      </c>
      <c r="D97" s="237" t="s">
        <v>513</v>
      </c>
      <c r="E97" s="237" t="s">
        <v>514</v>
      </c>
      <c r="F97" s="222">
        <v>4620.1200000000008</v>
      </c>
      <c r="G97" s="221" t="s">
        <v>209</v>
      </c>
      <c r="H97" s="236">
        <v>3926</v>
      </c>
      <c r="I97" s="403">
        <v>333.06</v>
      </c>
      <c r="J97" s="403">
        <v>333.06</v>
      </c>
      <c r="K97" s="403">
        <v>0</v>
      </c>
      <c r="L97" s="389">
        <v>0</v>
      </c>
      <c r="M97" s="251" t="s">
        <v>1703</v>
      </c>
      <c r="N97" s="132">
        <v>666.12</v>
      </c>
      <c r="O97" s="399">
        <v>45931</v>
      </c>
      <c r="P97" s="340">
        <v>2689</v>
      </c>
      <c r="Q97" s="399">
        <v>45931</v>
      </c>
      <c r="R97" s="221" t="s">
        <v>252</v>
      </c>
    </row>
    <row r="98" spans="1:18">
      <c r="A98" s="172">
        <v>92</v>
      </c>
      <c r="B98" s="237" t="s">
        <v>517</v>
      </c>
      <c r="C98" s="237" t="s">
        <v>518</v>
      </c>
      <c r="D98" s="237" t="s">
        <v>519</v>
      </c>
      <c r="E98" s="237" t="s">
        <v>446</v>
      </c>
      <c r="F98" s="222">
        <v>610896.38</v>
      </c>
      <c r="G98" s="221" t="s">
        <v>211</v>
      </c>
      <c r="H98" s="236">
        <v>998313</v>
      </c>
      <c r="I98" s="403">
        <v>46593.79</v>
      </c>
      <c r="J98" s="403">
        <v>46593.79</v>
      </c>
      <c r="K98" s="403">
        <v>0</v>
      </c>
      <c r="L98" s="389">
        <v>0</v>
      </c>
      <c r="M98" s="251" t="s">
        <v>1703</v>
      </c>
      <c r="N98" s="132">
        <v>93187.58</v>
      </c>
      <c r="O98" s="399">
        <v>45931</v>
      </c>
      <c r="P98" s="340">
        <v>2693</v>
      </c>
      <c r="Q98" s="399">
        <v>45931</v>
      </c>
      <c r="R98" s="221" t="s">
        <v>252</v>
      </c>
    </row>
    <row r="99" spans="1:18">
      <c r="A99" s="172">
        <v>93</v>
      </c>
      <c r="B99" s="237" t="s">
        <v>487</v>
      </c>
      <c r="C99" s="237" t="s">
        <v>488</v>
      </c>
      <c r="D99" s="237" t="s">
        <v>521</v>
      </c>
      <c r="E99" s="237" t="s">
        <v>266</v>
      </c>
      <c r="F99" s="222">
        <v>473126.9</v>
      </c>
      <c r="G99" s="221" t="s">
        <v>211</v>
      </c>
      <c r="H99" s="236">
        <v>997315</v>
      </c>
      <c r="I99" s="403">
        <v>36085.949999999997</v>
      </c>
      <c r="J99" s="403">
        <v>36085.949999999997</v>
      </c>
      <c r="K99" s="403">
        <v>0</v>
      </c>
      <c r="L99" s="389">
        <v>0</v>
      </c>
      <c r="M99" s="251" t="s">
        <v>1703</v>
      </c>
      <c r="N99" s="132">
        <v>72171.899999999994</v>
      </c>
      <c r="O99" s="399">
        <v>45931</v>
      </c>
      <c r="P99" s="340">
        <v>2700</v>
      </c>
      <c r="Q99" s="399">
        <v>45931</v>
      </c>
      <c r="R99" s="221" t="s">
        <v>252</v>
      </c>
    </row>
    <row r="100" spans="1:18">
      <c r="A100" s="172">
        <v>94</v>
      </c>
      <c r="B100" s="237" t="s">
        <v>523</v>
      </c>
      <c r="C100" s="237" t="s">
        <v>524</v>
      </c>
      <c r="D100" s="237" t="s">
        <v>525</v>
      </c>
      <c r="E100" s="237" t="s">
        <v>250</v>
      </c>
      <c r="F100" s="222">
        <v>413877.92000000004</v>
      </c>
      <c r="G100" s="221" t="s">
        <v>211</v>
      </c>
      <c r="H100" s="236">
        <v>997212</v>
      </c>
      <c r="I100" s="403">
        <v>31566.959999999999</v>
      </c>
      <c r="J100" s="403">
        <v>31566.959999999999</v>
      </c>
      <c r="K100" s="403">
        <v>0</v>
      </c>
      <c r="L100" s="389">
        <v>0</v>
      </c>
      <c r="M100" s="251" t="s">
        <v>1703</v>
      </c>
      <c r="N100" s="132">
        <v>63133.919999999998</v>
      </c>
      <c r="O100" s="399">
        <v>45931</v>
      </c>
      <c r="P100" s="340">
        <v>2665</v>
      </c>
      <c r="Q100" s="399">
        <v>45931</v>
      </c>
      <c r="R100" s="221" t="s">
        <v>252</v>
      </c>
    </row>
    <row r="101" spans="1:18">
      <c r="A101" s="172">
        <v>95</v>
      </c>
      <c r="B101" s="237" t="s">
        <v>527</v>
      </c>
      <c r="C101" s="237" t="s">
        <v>528</v>
      </c>
      <c r="D101" s="237" t="s">
        <v>529</v>
      </c>
      <c r="E101" s="237" t="s">
        <v>250</v>
      </c>
      <c r="F101" s="222">
        <v>413877.92000000004</v>
      </c>
      <c r="G101" s="221" t="s">
        <v>211</v>
      </c>
      <c r="H101" s="236">
        <v>997212</v>
      </c>
      <c r="I101" s="403">
        <v>31566.959999999999</v>
      </c>
      <c r="J101" s="403">
        <v>31566.959999999999</v>
      </c>
      <c r="K101" s="403">
        <v>0</v>
      </c>
      <c r="L101" s="389">
        <v>0</v>
      </c>
      <c r="M101" s="251" t="s">
        <v>1703</v>
      </c>
      <c r="N101" s="132">
        <v>63133.919999999998</v>
      </c>
      <c r="O101" s="399">
        <v>45931</v>
      </c>
      <c r="P101" s="340">
        <v>2701</v>
      </c>
      <c r="Q101" s="399">
        <v>45931</v>
      </c>
      <c r="R101" s="221" t="s">
        <v>252</v>
      </c>
    </row>
    <row r="102" spans="1:18">
      <c r="A102" s="172">
        <v>96</v>
      </c>
      <c r="B102" s="237" t="s">
        <v>523</v>
      </c>
      <c r="C102" s="237" t="s">
        <v>524</v>
      </c>
      <c r="D102" s="237" t="s">
        <v>531</v>
      </c>
      <c r="E102" s="237" t="s">
        <v>250</v>
      </c>
      <c r="F102" s="222">
        <v>393496.95999999996</v>
      </c>
      <c r="G102" s="221" t="s">
        <v>211</v>
      </c>
      <c r="H102" s="236">
        <v>997212</v>
      </c>
      <c r="I102" s="403">
        <v>30012.48</v>
      </c>
      <c r="J102" s="403">
        <v>30012.48</v>
      </c>
      <c r="K102" s="403">
        <v>0</v>
      </c>
      <c r="L102" s="389">
        <v>0</v>
      </c>
      <c r="M102" s="251" t="s">
        <v>1703</v>
      </c>
      <c r="N102" s="132">
        <v>60024.959999999999</v>
      </c>
      <c r="O102" s="399">
        <v>45931</v>
      </c>
      <c r="P102" s="340">
        <v>2664</v>
      </c>
      <c r="Q102" s="399">
        <v>45931</v>
      </c>
      <c r="R102" s="221" t="s">
        <v>252</v>
      </c>
    </row>
    <row r="103" spans="1:18">
      <c r="A103" s="172">
        <v>97</v>
      </c>
      <c r="B103" s="237" t="s">
        <v>527</v>
      </c>
      <c r="C103" s="237" t="s">
        <v>528</v>
      </c>
      <c r="D103" s="237" t="s">
        <v>533</v>
      </c>
      <c r="E103" s="237" t="s">
        <v>250</v>
      </c>
      <c r="F103" s="222">
        <v>393496.95999999996</v>
      </c>
      <c r="G103" s="221" t="s">
        <v>211</v>
      </c>
      <c r="H103" s="236">
        <v>997212</v>
      </c>
      <c r="I103" s="403">
        <v>30012.48</v>
      </c>
      <c r="J103" s="403">
        <v>30012.48</v>
      </c>
      <c r="K103" s="403">
        <v>0</v>
      </c>
      <c r="L103" s="389">
        <v>0</v>
      </c>
      <c r="M103" s="251" t="s">
        <v>1703</v>
      </c>
      <c r="N103" s="132">
        <v>60024.959999999999</v>
      </c>
      <c r="O103" s="399">
        <v>45931</v>
      </c>
      <c r="P103" s="340">
        <v>2702</v>
      </c>
      <c r="Q103" s="399">
        <v>45931</v>
      </c>
      <c r="R103" s="221" t="s">
        <v>252</v>
      </c>
    </row>
    <row r="104" spans="1:18">
      <c r="A104" s="172">
        <v>98</v>
      </c>
      <c r="B104" s="237" t="s">
        <v>535</v>
      </c>
      <c r="C104" s="237" t="s">
        <v>536</v>
      </c>
      <c r="D104" s="237" t="s">
        <v>537</v>
      </c>
      <c r="E104" s="237" t="s">
        <v>418</v>
      </c>
      <c r="F104" s="222">
        <v>5254.5400000000009</v>
      </c>
      <c r="G104" s="221" t="s">
        <v>211</v>
      </c>
      <c r="H104" s="236">
        <v>996812</v>
      </c>
      <c r="I104" s="403">
        <v>400.77</v>
      </c>
      <c r="J104" s="403">
        <v>400.77</v>
      </c>
      <c r="K104" s="403">
        <v>0</v>
      </c>
      <c r="L104" s="389">
        <v>0</v>
      </c>
      <c r="M104" s="251" t="s">
        <v>1703</v>
      </c>
      <c r="N104" s="132">
        <v>801.54</v>
      </c>
      <c r="O104" s="399">
        <v>45931</v>
      </c>
      <c r="P104" s="340">
        <v>2637</v>
      </c>
      <c r="Q104" s="399">
        <v>45931</v>
      </c>
      <c r="R104" s="221" t="s">
        <v>252</v>
      </c>
    </row>
    <row r="105" spans="1:18">
      <c r="A105" s="172">
        <v>99</v>
      </c>
      <c r="B105" s="237" t="s">
        <v>540</v>
      </c>
      <c r="C105" s="237" t="s">
        <v>541</v>
      </c>
      <c r="D105" s="237">
        <v>2171776949</v>
      </c>
      <c r="E105" s="237" t="s">
        <v>312</v>
      </c>
      <c r="F105" s="222">
        <v>6478.2000000000007</v>
      </c>
      <c r="G105" s="221" t="s">
        <v>211</v>
      </c>
      <c r="H105" s="236">
        <v>998412</v>
      </c>
      <c r="I105" s="403">
        <v>494.1</v>
      </c>
      <c r="J105" s="403">
        <v>494.1</v>
      </c>
      <c r="K105" s="403">
        <v>0</v>
      </c>
      <c r="L105" s="389">
        <v>0</v>
      </c>
      <c r="M105" s="251" t="s">
        <v>1703</v>
      </c>
      <c r="N105" s="132">
        <v>988.2</v>
      </c>
      <c r="O105" s="399">
        <v>45931</v>
      </c>
      <c r="P105" s="340">
        <v>2630</v>
      </c>
      <c r="Q105" s="399">
        <v>45931</v>
      </c>
      <c r="R105" s="221" t="s">
        <v>252</v>
      </c>
    </row>
    <row r="106" spans="1:18">
      <c r="A106" s="172">
        <v>100</v>
      </c>
      <c r="B106" s="237" t="s">
        <v>543</v>
      </c>
      <c r="C106" s="237" t="s">
        <v>544</v>
      </c>
      <c r="D106" s="237" t="s">
        <v>545</v>
      </c>
      <c r="E106" s="237" t="s">
        <v>323</v>
      </c>
      <c r="F106" s="222">
        <v>287580.94</v>
      </c>
      <c r="G106" s="221" t="s">
        <v>211</v>
      </c>
      <c r="H106" s="236">
        <v>997331</v>
      </c>
      <c r="I106" s="403">
        <v>21934.14</v>
      </c>
      <c r="J106" s="403">
        <v>21934.14</v>
      </c>
      <c r="K106" s="403">
        <v>0</v>
      </c>
      <c r="L106" s="389">
        <v>0</v>
      </c>
      <c r="M106" s="251" t="s">
        <v>1703</v>
      </c>
      <c r="N106" s="132">
        <v>43868.28</v>
      </c>
      <c r="O106" s="399">
        <v>45931</v>
      </c>
      <c r="P106" s="340">
        <v>2673</v>
      </c>
      <c r="Q106" s="399">
        <v>45931</v>
      </c>
      <c r="R106" s="221" t="s">
        <v>252</v>
      </c>
    </row>
    <row r="107" spans="1:18">
      <c r="A107" s="172">
        <v>101</v>
      </c>
      <c r="B107" s="237" t="s">
        <v>547</v>
      </c>
      <c r="C107" s="237" t="s">
        <v>548</v>
      </c>
      <c r="D107" s="237" t="s">
        <v>549</v>
      </c>
      <c r="E107" s="237" t="s">
        <v>550</v>
      </c>
      <c r="F107" s="222">
        <v>271178.51</v>
      </c>
      <c r="G107" s="221" t="s">
        <v>211</v>
      </c>
      <c r="H107" s="236">
        <v>997331</v>
      </c>
      <c r="I107" s="403">
        <v>0</v>
      </c>
      <c r="J107" s="403">
        <v>0</v>
      </c>
      <c r="K107" s="403">
        <v>41366.21</v>
      </c>
      <c r="L107" s="389">
        <v>0</v>
      </c>
      <c r="M107" s="251" t="s">
        <v>1703</v>
      </c>
      <c r="N107" s="132">
        <v>41366.21</v>
      </c>
      <c r="O107" s="399">
        <v>45931</v>
      </c>
      <c r="P107" s="340">
        <v>2602</v>
      </c>
      <c r="Q107" s="399">
        <v>45931</v>
      </c>
      <c r="R107" s="221" t="s">
        <v>252</v>
      </c>
    </row>
    <row r="108" spans="1:18">
      <c r="A108" s="172">
        <v>102</v>
      </c>
      <c r="B108" s="237" t="s">
        <v>552</v>
      </c>
      <c r="C108" s="237" t="s">
        <v>553</v>
      </c>
      <c r="D108" s="237" t="s">
        <v>554</v>
      </c>
      <c r="E108" s="237" t="s">
        <v>555</v>
      </c>
      <c r="F108" s="222">
        <v>181764.96999999997</v>
      </c>
      <c r="G108" s="221" t="s">
        <v>211</v>
      </c>
      <c r="H108" s="236">
        <v>998315</v>
      </c>
      <c r="I108" s="403">
        <v>0</v>
      </c>
      <c r="J108" s="403">
        <v>0</v>
      </c>
      <c r="K108" s="403">
        <v>27726.86</v>
      </c>
      <c r="L108" s="389">
        <v>0</v>
      </c>
      <c r="M108" s="251" t="s">
        <v>1703</v>
      </c>
      <c r="N108" s="132">
        <v>27726.86</v>
      </c>
      <c r="O108" s="399">
        <v>45931</v>
      </c>
      <c r="P108" s="340">
        <v>2674</v>
      </c>
      <c r="Q108" s="399">
        <v>45931</v>
      </c>
      <c r="R108" s="221" t="s">
        <v>252</v>
      </c>
    </row>
    <row r="109" spans="1:18">
      <c r="A109" s="172">
        <v>103</v>
      </c>
      <c r="B109" s="237" t="s">
        <v>283</v>
      </c>
      <c r="C109" s="237" t="s">
        <v>284</v>
      </c>
      <c r="D109" s="237" t="s">
        <v>557</v>
      </c>
      <c r="E109" s="237" t="s">
        <v>558</v>
      </c>
      <c r="F109" s="222">
        <v>7316</v>
      </c>
      <c r="G109" s="221" t="s">
        <v>211</v>
      </c>
      <c r="H109" s="236">
        <v>998552</v>
      </c>
      <c r="I109" s="403">
        <v>0</v>
      </c>
      <c r="J109" s="403">
        <v>0</v>
      </c>
      <c r="K109" s="403">
        <v>1116</v>
      </c>
      <c r="L109" s="389">
        <v>0</v>
      </c>
      <c r="M109" s="251" t="s">
        <v>1703</v>
      </c>
      <c r="N109" s="132">
        <v>1116</v>
      </c>
      <c r="O109" s="399">
        <v>45931</v>
      </c>
      <c r="P109" s="340">
        <v>2714</v>
      </c>
      <c r="Q109" s="399">
        <v>45931</v>
      </c>
      <c r="R109" s="221" t="s">
        <v>252</v>
      </c>
    </row>
    <row r="110" spans="1:18">
      <c r="A110" s="172">
        <v>104</v>
      </c>
      <c r="B110" s="237" t="s">
        <v>535</v>
      </c>
      <c r="C110" s="237" t="s">
        <v>536</v>
      </c>
      <c r="D110" s="237" t="s">
        <v>560</v>
      </c>
      <c r="E110" s="237" t="s">
        <v>418</v>
      </c>
      <c r="F110" s="222">
        <v>7341.9599999999991</v>
      </c>
      <c r="G110" s="221" t="s">
        <v>211</v>
      </c>
      <c r="H110" s="236">
        <v>996812</v>
      </c>
      <c r="I110" s="403">
        <v>559.98</v>
      </c>
      <c r="J110" s="403">
        <v>559.98</v>
      </c>
      <c r="K110" s="403">
        <v>0</v>
      </c>
      <c r="L110" s="389">
        <v>0</v>
      </c>
      <c r="M110" s="251" t="s">
        <v>1703</v>
      </c>
      <c r="N110" s="132">
        <v>1119.96</v>
      </c>
      <c r="O110" s="399">
        <v>45931</v>
      </c>
      <c r="P110" s="340">
        <v>2638</v>
      </c>
      <c r="Q110" s="399">
        <v>45931</v>
      </c>
      <c r="R110" s="221" t="s">
        <v>252</v>
      </c>
    </row>
    <row r="111" spans="1:18">
      <c r="A111" s="172">
        <v>105</v>
      </c>
      <c r="B111" s="237" t="s">
        <v>562</v>
      </c>
      <c r="C111" s="237" t="s">
        <v>563</v>
      </c>
      <c r="D111" s="237" t="s">
        <v>564</v>
      </c>
      <c r="E111" s="237" t="s">
        <v>317</v>
      </c>
      <c r="F111" s="222">
        <v>8850</v>
      </c>
      <c r="G111" s="221" t="s">
        <v>211</v>
      </c>
      <c r="H111" s="236">
        <v>998313</v>
      </c>
      <c r="I111" s="403">
        <v>675</v>
      </c>
      <c r="J111" s="403">
        <v>675</v>
      </c>
      <c r="K111" s="403">
        <v>0</v>
      </c>
      <c r="L111" s="389">
        <v>0</v>
      </c>
      <c r="M111" s="251" t="s">
        <v>1703</v>
      </c>
      <c r="N111" s="132">
        <v>1350</v>
      </c>
      <c r="O111" s="399">
        <v>45931</v>
      </c>
      <c r="P111" s="340">
        <v>2676</v>
      </c>
      <c r="Q111" s="399">
        <v>45931</v>
      </c>
      <c r="R111" s="221" t="s">
        <v>252</v>
      </c>
    </row>
    <row r="112" spans="1:18">
      <c r="A112" s="172">
        <v>106</v>
      </c>
      <c r="B112" s="237" t="s">
        <v>566</v>
      </c>
      <c r="C112" s="237" t="s">
        <v>567</v>
      </c>
      <c r="D112" s="237" t="s">
        <v>568</v>
      </c>
      <c r="E112" s="237" t="s">
        <v>279</v>
      </c>
      <c r="F112" s="222">
        <v>112163</v>
      </c>
      <c r="G112" s="221" t="s">
        <v>209</v>
      </c>
      <c r="H112" s="236">
        <v>847149</v>
      </c>
      <c r="I112" s="403">
        <v>0</v>
      </c>
      <c r="J112" s="403">
        <v>0</v>
      </c>
      <c r="K112" s="403">
        <v>17109.61</v>
      </c>
      <c r="L112" s="389">
        <v>0</v>
      </c>
      <c r="M112" s="251" t="s">
        <v>1703</v>
      </c>
      <c r="N112" s="132">
        <v>17109.61</v>
      </c>
      <c r="O112" s="399">
        <v>45931</v>
      </c>
      <c r="P112" s="340">
        <v>2625</v>
      </c>
      <c r="Q112" s="399">
        <v>45931</v>
      </c>
      <c r="R112" s="221" t="s">
        <v>252</v>
      </c>
    </row>
    <row r="113" spans="1:18">
      <c r="A113" s="172">
        <v>107</v>
      </c>
      <c r="B113" s="237" t="s">
        <v>571</v>
      </c>
      <c r="C113" s="237" t="s">
        <v>572</v>
      </c>
      <c r="D113" s="237" t="s">
        <v>573</v>
      </c>
      <c r="E113" s="237" t="s">
        <v>550</v>
      </c>
      <c r="F113" s="222">
        <v>80540</v>
      </c>
      <c r="G113" s="221" t="s">
        <v>209</v>
      </c>
      <c r="H113" s="236">
        <v>420231</v>
      </c>
      <c r="I113" s="403">
        <v>0</v>
      </c>
      <c r="J113" s="403">
        <v>0</v>
      </c>
      <c r="K113" s="403">
        <v>12285.76</v>
      </c>
      <c r="L113" s="389">
        <v>0</v>
      </c>
      <c r="M113" s="251" t="s">
        <v>1703</v>
      </c>
      <c r="N113" s="132">
        <v>12285.76</v>
      </c>
      <c r="O113" s="399">
        <v>45931</v>
      </c>
      <c r="P113" s="340">
        <v>2634</v>
      </c>
      <c r="Q113" s="399">
        <v>45931</v>
      </c>
      <c r="R113" s="221" t="s">
        <v>252</v>
      </c>
    </row>
    <row r="114" spans="1:18">
      <c r="A114" s="172">
        <v>108</v>
      </c>
      <c r="B114" s="237" t="s">
        <v>283</v>
      </c>
      <c r="C114" s="237" t="s">
        <v>284</v>
      </c>
      <c r="D114" s="237" t="s">
        <v>576</v>
      </c>
      <c r="E114" s="237" t="s">
        <v>550</v>
      </c>
      <c r="F114" s="222">
        <v>8968</v>
      </c>
      <c r="G114" s="221" t="s">
        <v>211</v>
      </c>
      <c r="H114" s="236">
        <v>998552</v>
      </c>
      <c r="I114" s="403">
        <v>0</v>
      </c>
      <c r="J114" s="403">
        <v>0</v>
      </c>
      <c r="K114" s="403">
        <v>1368</v>
      </c>
      <c r="L114" s="389">
        <v>0</v>
      </c>
      <c r="M114" s="251" t="s">
        <v>1703</v>
      </c>
      <c r="N114" s="132">
        <v>1368</v>
      </c>
      <c r="O114" s="399">
        <v>45931</v>
      </c>
      <c r="P114" s="340">
        <v>2716</v>
      </c>
      <c r="Q114" s="399">
        <v>45931</v>
      </c>
      <c r="R114" s="221" t="s">
        <v>252</v>
      </c>
    </row>
    <row r="115" spans="1:18">
      <c r="A115" s="172">
        <v>109</v>
      </c>
      <c r="B115" s="237" t="s">
        <v>467</v>
      </c>
      <c r="C115" s="237" t="s">
        <v>468</v>
      </c>
      <c r="D115" s="237" t="s">
        <v>578</v>
      </c>
      <c r="E115" s="237" t="s">
        <v>312</v>
      </c>
      <c r="F115" s="222">
        <v>80447.13</v>
      </c>
      <c r="G115" s="221" t="s">
        <v>211</v>
      </c>
      <c r="H115" s="236">
        <v>997315</v>
      </c>
      <c r="I115" s="403">
        <v>6135.8</v>
      </c>
      <c r="J115" s="403">
        <v>6135.8</v>
      </c>
      <c r="K115" s="403">
        <v>0</v>
      </c>
      <c r="L115" s="389">
        <v>0</v>
      </c>
      <c r="M115" s="251" t="s">
        <v>1703</v>
      </c>
      <c r="N115" s="132">
        <v>12271.6</v>
      </c>
      <c r="O115" s="399">
        <v>45931</v>
      </c>
      <c r="P115" s="340">
        <v>2685</v>
      </c>
      <c r="Q115" s="399">
        <v>45931</v>
      </c>
      <c r="R115" s="221" t="s">
        <v>252</v>
      </c>
    </row>
    <row r="116" spans="1:18">
      <c r="A116" s="172">
        <v>110</v>
      </c>
      <c r="B116" s="237" t="s">
        <v>580</v>
      </c>
      <c r="C116" s="237" t="s">
        <v>581</v>
      </c>
      <c r="D116" s="237" t="s">
        <v>582</v>
      </c>
      <c r="E116" s="237" t="s">
        <v>558</v>
      </c>
      <c r="F116" s="222">
        <v>71998.880000000005</v>
      </c>
      <c r="G116" s="221" t="s">
        <v>211</v>
      </c>
      <c r="H116" s="236">
        <v>998525</v>
      </c>
      <c r="I116" s="403">
        <v>5491.44</v>
      </c>
      <c r="J116" s="403">
        <v>5491.44</v>
      </c>
      <c r="K116" s="403">
        <v>0</v>
      </c>
      <c r="L116" s="389">
        <v>0</v>
      </c>
      <c r="M116" s="251" t="s">
        <v>1703</v>
      </c>
      <c r="N116" s="132">
        <v>10982.88</v>
      </c>
      <c r="O116" s="399">
        <v>45931</v>
      </c>
      <c r="P116" s="340">
        <v>2603</v>
      </c>
      <c r="Q116" s="399">
        <v>45931</v>
      </c>
      <c r="R116" s="221" t="s">
        <v>252</v>
      </c>
    </row>
    <row r="117" spans="1:18">
      <c r="A117" s="172">
        <v>111</v>
      </c>
      <c r="B117" s="237" t="s">
        <v>585</v>
      </c>
      <c r="C117" s="237" t="s">
        <v>586</v>
      </c>
      <c r="D117" s="237">
        <v>52</v>
      </c>
      <c r="E117" s="237" t="s">
        <v>446</v>
      </c>
      <c r="F117" s="222">
        <v>57920.509999999995</v>
      </c>
      <c r="G117" s="221" t="s">
        <v>211</v>
      </c>
      <c r="H117" s="236">
        <v>998519</v>
      </c>
      <c r="I117" s="403">
        <v>4417.67</v>
      </c>
      <c r="J117" s="403">
        <v>4417.67</v>
      </c>
      <c r="K117" s="403">
        <v>0</v>
      </c>
      <c r="L117" s="389">
        <v>0</v>
      </c>
      <c r="M117" s="251" t="s">
        <v>1703</v>
      </c>
      <c r="N117" s="132">
        <v>8835.34</v>
      </c>
      <c r="O117" s="399">
        <v>45931</v>
      </c>
      <c r="P117" s="340">
        <v>2688</v>
      </c>
      <c r="Q117" s="399">
        <v>45931</v>
      </c>
      <c r="R117" s="221" t="s">
        <v>252</v>
      </c>
    </row>
    <row r="118" spans="1:18">
      <c r="A118" s="172">
        <v>112</v>
      </c>
      <c r="B118" s="237" t="s">
        <v>487</v>
      </c>
      <c r="C118" s="237" t="s">
        <v>488</v>
      </c>
      <c r="D118" s="237" t="s">
        <v>589</v>
      </c>
      <c r="E118" s="237" t="s">
        <v>266</v>
      </c>
      <c r="F118" s="222">
        <v>10030</v>
      </c>
      <c r="G118" s="221" t="s">
        <v>211</v>
      </c>
      <c r="H118" s="236">
        <v>997315</v>
      </c>
      <c r="I118" s="403">
        <v>765</v>
      </c>
      <c r="J118" s="403">
        <v>765</v>
      </c>
      <c r="K118" s="403">
        <v>0</v>
      </c>
      <c r="L118" s="389">
        <v>0</v>
      </c>
      <c r="M118" s="251" t="s">
        <v>1703</v>
      </c>
      <c r="N118" s="132">
        <v>1530</v>
      </c>
      <c r="O118" s="399">
        <v>45931</v>
      </c>
      <c r="P118" s="340">
        <v>2696</v>
      </c>
      <c r="Q118" s="399">
        <v>45931</v>
      </c>
      <c r="R118" s="221" t="s">
        <v>252</v>
      </c>
    </row>
    <row r="119" spans="1:18">
      <c r="A119" s="172">
        <v>113</v>
      </c>
      <c r="B119" s="237" t="s">
        <v>535</v>
      </c>
      <c r="C119" s="237" t="s">
        <v>536</v>
      </c>
      <c r="D119" s="237" t="s">
        <v>591</v>
      </c>
      <c r="E119" s="237" t="s">
        <v>418</v>
      </c>
      <c r="F119" s="222">
        <v>10208.18</v>
      </c>
      <c r="G119" s="221" t="s">
        <v>211</v>
      </c>
      <c r="H119" s="236">
        <v>996812</v>
      </c>
      <c r="I119" s="403">
        <v>778.59</v>
      </c>
      <c r="J119" s="403">
        <v>778.59</v>
      </c>
      <c r="K119" s="403">
        <v>0</v>
      </c>
      <c r="L119" s="389">
        <v>0</v>
      </c>
      <c r="M119" s="251" t="s">
        <v>1703</v>
      </c>
      <c r="N119" s="132">
        <v>1557.18</v>
      </c>
      <c r="O119" s="399">
        <v>45931</v>
      </c>
      <c r="P119" s="340">
        <v>2639</v>
      </c>
      <c r="Q119" s="399">
        <v>45931</v>
      </c>
      <c r="R119" s="221" t="s">
        <v>252</v>
      </c>
    </row>
    <row r="120" spans="1:18">
      <c r="A120" s="172">
        <v>114</v>
      </c>
      <c r="B120" s="237" t="s">
        <v>487</v>
      </c>
      <c r="C120" s="237" t="s">
        <v>488</v>
      </c>
      <c r="D120" s="237" t="s">
        <v>593</v>
      </c>
      <c r="E120" s="237" t="s">
        <v>266</v>
      </c>
      <c r="F120" s="222">
        <v>10266</v>
      </c>
      <c r="G120" s="221" t="s">
        <v>211</v>
      </c>
      <c r="H120" s="236">
        <v>997315</v>
      </c>
      <c r="I120" s="403">
        <v>783</v>
      </c>
      <c r="J120" s="403">
        <v>783</v>
      </c>
      <c r="K120" s="403">
        <v>0</v>
      </c>
      <c r="L120" s="389">
        <v>0</v>
      </c>
      <c r="M120" s="251" t="s">
        <v>1703</v>
      </c>
      <c r="N120" s="132">
        <v>1566</v>
      </c>
      <c r="O120" s="399">
        <v>45931</v>
      </c>
      <c r="P120" s="340">
        <v>2699</v>
      </c>
      <c r="Q120" s="399">
        <v>45931</v>
      </c>
      <c r="R120" s="221" t="s">
        <v>252</v>
      </c>
    </row>
    <row r="121" spans="1:18">
      <c r="A121" s="172">
        <v>115</v>
      </c>
      <c r="B121" s="237" t="s">
        <v>540</v>
      </c>
      <c r="C121" s="237" t="s">
        <v>541</v>
      </c>
      <c r="D121" s="237">
        <v>2171747674</v>
      </c>
      <c r="E121" s="237" t="s">
        <v>446</v>
      </c>
      <c r="F121" s="222">
        <v>12503.279999999999</v>
      </c>
      <c r="G121" s="221" t="s">
        <v>211</v>
      </c>
      <c r="H121" s="236">
        <v>998412</v>
      </c>
      <c r="I121" s="403">
        <v>953.64</v>
      </c>
      <c r="J121" s="403">
        <v>953.64</v>
      </c>
      <c r="K121" s="403">
        <v>0</v>
      </c>
      <c r="L121" s="389">
        <v>0</v>
      </c>
      <c r="M121" s="251" t="s">
        <v>1703</v>
      </c>
      <c r="N121" s="132">
        <v>1907.28</v>
      </c>
      <c r="O121" s="399">
        <v>45931</v>
      </c>
      <c r="P121" s="340">
        <v>2629</v>
      </c>
      <c r="Q121" s="399">
        <v>45931</v>
      </c>
      <c r="R121" s="221" t="s">
        <v>252</v>
      </c>
    </row>
    <row r="122" spans="1:18">
      <c r="A122" s="172">
        <v>116</v>
      </c>
      <c r="B122" s="237" t="s">
        <v>596</v>
      </c>
      <c r="C122" s="237" t="s">
        <v>597</v>
      </c>
      <c r="D122" s="237">
        <v>1025260301932</v>
      </c>
      <c r="E122" s="237" t="s">
        <v>317</v>
      </c>
      <c r="F122" s="222">
        <v>12673.2</v>
      </c>
      <c r="G122" s="221" t="s">
        <v>211</v>
      </c>
      <c r="H122" s="236">
        <v>997331</v>
      </c>
      <c r="I122" s="403">
        <v>0</v>
      </c>
      <c r="J122" s="403">
        <v>0</v>
      </c>
      <c r="K122" s="403">
        <v>1933.2</v>
      </c>
      <c r="L122" s="389">
        <v>0</v>
      </c>
      <c r="M122" s="251" t="s">
        <v>1703</v>
      </c>
      <c r="N122" s="132">
        <v>1933.2</v>
      </c>
      <c r="O122" s="399">
        <v>45931</v>
      </c>
      <c r="P122" s="340">
        <v>2628</v>
      </c>
      <c r="Q122" s="399">
        <v>45931</v>
      </c>
      <c r="R122" s="221" t="s">
        <v>252</v>
      </c>
    </row>
    <row r="123" spans="1:18">
      <c r="A123" s="172">
        <v>117</v>
      </c>
      <c r="B123" s="237" t="s">
        <v>487</v>
      </c>
      <c r="C123" s="237" t="s">
        <v>488</v>
      </c>
      <c r="D123" s="237" t="s">
        <v>600</v>
      </c>
      <c r="E123" s="237" t="s">
        <v>266</v>
      </c>
      <c r="F123" s="222">
        <v>13452</v>
      </c>
      <c r="G123" s="221" t="s">
        <v>211</v>
      </c>
      <c r="H123" s="236">
        <v>997315</v>
      </c>
      <c r="I123" s="403">
        <v>1026</v>
      </c>
      <c r="J123" s="403">
        <v>1026</v>
      </c>
      <c r="K123" s="403">
        <v>0</v>
      </c>
      <c r="L123" s="389">
        <v>0</v>
      </c>
      <c r="M123" s="251" t="s">
        <v>1703</v>
      </c>
      <c r="N123" s="132">
        <v>2052</v>
      </c>
      <c r="O123" s="399">
        <v>45931</v>
      </c>
      <c r="P123" s="340">
        <v>2698</v>
      </c>
      <c r="Q123" s="399">
        <v>45931</v>
      </c>
      <c r="R123" s="221" t="s">
        <v>252</v>
      </c>
    </row>
    <row r="124" spans="1:18">
      <c r="A124" s="172">
        <v>118</v>
      </c>
      <c r="B124" s="237" t="s">
        <v>467</v>
      </c>
      <c r="C124" s="237" t="s">
        <v>468</v>
      </c>
      <c r="D124" s="237" t="s">
        <v>602</v>
      </c>
      <c r="E124" s="237" t="s">
        <v>312</v>
      </c>
      <c r="F124" s="222">
        <v>15251.66</v>
      </c>
      <c r="G124" s="221" t="s">
        <v>211</v>
      </c>
      <c r="H124" s="236">
        <v>997315</v>
      </c>
      <c r="I124" s="403">
        <v>1163.26</v>
      </c>
      <c r="J124" s="403">
        <v>1163.26</v>
      </c>
      <c r="K124" s="403">
        <v>0</v>
      </c>
      <c r="L124" s="389">
        <v>0</v>
      </c>
      <c r="M124" s="251" t="s">
        <v>1703</v>
      </c>
      <c r="N124" s="132">
        <v>2326.52</v>
      </c>
      <c r="O124" s="399">
        <v>45931</v>
      </c>
      <c r="P124" s="340">
        <v>2683</v>
      </c>
      <c r="Q124" s="399">
        <v>45931</v>
      </c>
      <c r="R124" s="221" t="s">
        <v>252</v>
      </c>
    </row>
    <row r="125" spans="1:18">
      <c r="A125" s="172">
        <v>119</v>
      </c>
      <c r="B125" s="237" t="s">
        <v>511</v>
      </c>
      <c r="C125" s="237" t="s">
        <v>512</v>
      </c>
      <c r="D125" s="237" t="s">
        <v>604</v>
      </c>
      <c r="E125" s="237" t="s">
        <v>514</v>
      </c>
      <c r="F125" s="222">
        <v>19691.72</v>
      </c>
      <c r="G125" s="221" t="s">
        <v>209</v>
      </c>
      <c r="H125" s="236">
        <v>3926</v>
      </c>
      <c r="I125" s="403">
        <v>1467.86</v>
      </c>
      <c r="J125" s="403">
        <v>1467.86</v>
      </c>
      <c r="K125" s="403">
        <v>0</v>
      </c>
      <c r="L125" s="389">
        <v>0</v>
      </c>
      <c r="M125" s="251" t="s">
        <v>1703</v>
      </c>
      <c r="N125" s="132">
        <v>2935.72</v>
      </c>
      <c r="O125" s="399">
        <v>45931</v>
      </c>
      <c r="P125" s="340">
        <v>2690</v>
      </c>
      <c r="Q125" s="399">
        <v>45931</v>
      </c>
      <c r="R125" s="221" t="s">
        <v>252</v>
      </c>
    </row>
    <row r="126" spans="1:18">
      <c r="A126" s="172">
        <v>120</v>
      </c>
      <c r="B126" s="237" t="s">
        <v>552</v>
      </c>
      <c r="C126" s="237" t="s">
        <v>553</v>
      </c>
      <c r="D126" s="237" t="s">
        <v>606</v>
      </c>
      <c r="E126" s="237" t="s">
        <v>555</v>
      </c>
      <c r="F126" s="222">
        <v>19255.349999999999</v>
      </c>
      <c r="G126" s="221" t="s">
        <v>211</v>
      </c>
      <c r="H126" s="236">
        <v>998315</v>
      </c>
      <c r="I126" s="403">
        <v>0</v>
      </c>
      <c r="J126" s="403">
        <v>0</v>
      </c>
      <c r="K126" s="403">
        <v>2937.26</v>
      </c>
      <c r="L126" s="389">
        <v>0</v>
      </c>
      <c r="M126" s="251" t="s">
        <v>1703</v>
      </c>
      <c r="N126" s="132">
        <v>2937.26</v>
      </c>
      <c r="O126" s="399">
        <v>45931</v>
      </c>
      <c r="P126" s="340">
        <v>2675</v>
      </c>
      <c r="Q126" s="399">
        <v>45931</v>
      </c>
      <c r="R126" s="221" t="s">
        <v>252</v>
      </c>
    </row>
    <row r="127" spans="1:18">
      <c r="A127" s="172">
        <v>121</v>
      </c>
      <c r="B127" s="237" t="s">
        <v>517</v>
      </c>
      <c r="C127" s="237" t="s">
        <v>518</v>
      </c>
      <c r="D127" s="237" t="s">
        <v>608</v>
      </c>
      <c r="E127" s="237" t="s">
        <v>446</v>
      </c>
      <c r="F127" s="222">
        <v>24999.480000000003</v>
      </c>
      <c r="G127" s="221" t="s">
        <v>211</v>
      </c>
      <c r="H127" s="236">
        <v>998313</v>
      </c>
      <c r="I127" s="403">
        <v>1906.74</v>
      </c>
      <c r="J127" s="403">
        <v>1906.74</v>
      </c>
      <c r="K127" s="403">
        <v>0</v>
      </c>
      <c r="L127" s="389">
        <v>0</v>
      </c>
      <c r="M127" s="251" t="s">
        <v>1703</v>
      </c>
      <c r="N127" s="132">
        <v>3813.48</v>
      </c>
      <c r="O127" s="399">
        <v>45931</v>
      </c>
      <c r="P127" s="340">
        <v>2694</v>
      </c>
      <c r="Q127" s="399">
        <v>45931</v>
      </c>
      <c r="R127" s="221" t="s">
        <v>252</v>
      </c>
    </row>
    <row r="128" spans="1:18">
      <c r="A128" s="172">
        <v>122</v>
      </c>
      <c r="B128" s="237" t="s">
        <v>585</v>
      </c>
      <c r="C128" s="237" t="s">
        <v>586</v>
      </c>
      <c r="D128" s="237">
        <v>51</v>
      </c>
      <c r="E128" s="237" t="s">
        <v>446</v>
      </c>
      <c r="F128" s="222">
        <v>25300.66</v>
      </c>
      <c r="G128" s="221" t="s">
        <v>211</v>
      </c>
      <c r="H128" s="236">
        <v>998519</v>
      </c>
      <c r="I128" s="403">
        <v>1929.71</v>
      </c>
      <c r="J128" s="403">
        <v>1929.71</v>
      </c>
      <c r="K128" s="403">
        <v>0</v>
      </c>
      <c r="L128" s="389">
        <v>0</v>
      </c>
      <c r="M128" s="251" t="s">
        <v>1703</v>
      </c>
      <c r="N128" s="132">
        <v>3859.42</v>
      </c>
      <c r="O128" s="399">
        <v>45931</v>
      </c>
      <c r="P128" s="340">
        <v>2687</v>
      </c>
      <c r="Q128" s="399">
        <v>45931</v>
      </c>
      <c r="R128" s="221" t="s">
        <v>252</v>
      </c>
    </row>
    <row r="129" spans="1:18">
      <c r="A129" s="172">
        <v>123</v>
      </c>
      <c r="B129" s="237" t="s">
        <v>283</v>
      </c>
      <c r="C129" s="237" t="s">
        <v>284</v>
      </c>
      <c r="D129" s="237" t="s">
        <v>611</v>
      </c>
      <c r="E129" s="237" t="s">
        <v>317</v>
      </c>
      <c r="F129" s="222">
        <v>31152</v>
      </c>
      <c r="G129" s="221" t="s">
        <v>211</v>
      </c>
      <c r="H129" s="236">
        <v>998552</v>
      </c>
      <c r="I129" s="403">
        <v>0</v>
      </c>
      <c r="J129" s="403">
        <v>0</v>
      </c>
      <c r="K129" s="403">
        <v>4752</v>
      </c>
      <c r="L129" s="389">
        <v>0</v>
      </c>
      <c r="M129" s="251" t="s">
        <v>1703</v>
      </c>
      <c r="N129" s="132">
        <v>4752</v>
      </c>
      <c r="O129" s="399">
        <v>45931</v>
      </c>
      <c r="P129" s="340">
        <v>2715</v>
      </c>
      <c r="Q129" s="399">
        <v>45931</v>
      </c>
      <c r="R129" s="221" t="s">
        <v>252</v>
      </c>
    </row>
    <row r="130" spans="1:18">
      <c r="A130" s="172">
        <v>124</v>
      </c>
      <c r="B130" s="237" t="s">
        <v>443</v>
      </c>
      <c r="C130" s="237" t="s">
        <v>444</v>
      </c>
      <c r="D130" s="237" t="s">
        <v>613</v>
      </c>
      <c r="E130" s="237" t="s">
        <v>250</v>
      </c>
      <c r="F130" s="222">
        <v>31306.6</v>
      </c>
      <c r="G130" s="221" t="s">
        <v>211</v>
      </c>
      <c r="H130" s="236">
        <v>997221</v>
      </c>
      <c r="I130" s="403">
        <v>2388</v>
      </c>
      <c r="J130" s="403">
        <v>2388</v>
      </c>
      <c r="K130" s="403">
        <v>0</v>
      </c>
      <c r="L130" s="389">
        <v>0</v>
      </c>
      <c r="M130" s="251" t="s">
        <v>1703</v>
      </c>
      <c r="N130" s="132">
        <v>4776</v>
      </c>
      <c r="O130" s="399">
        <v>45931</v>
      </c>
      <c r="P130" s="340">
        <v>2707</v>
      </c>
      <c r="Q130" s="399">
        <v>45931</v>
      </c>
      <c r="R130" s="221" t="s">
        <v>252</v>
      </c>
    </row>
    <row r="131" spans="1:18">
      <c r="A131" s="172">
        <v>125</v>
      </c>
      <c r="B131" s="237" t="s">
        <v>443</v>
      </c>
      <c r="C131" s="237" t="s">
        <v>444</v>
      </c>
      <c r="D131" s="237" t="s">
        <v>615</v>
      </c>
      <c r="E131" s="237" t="s">
        <v>250</v>
      </c>
      <c r="F131" s="222">
        <v>31306.6</v>
      </c>
      <c r="G131" s="221" t="s">
        <v>211</v>
      </c>
      <c r="H131" s="236">
        <v>997221</v>
      </c>
      <c r="I131" s="403">
        <v>2388</v>
      </c>
      <c r="J131" s="403">
        <v>2388</v>
      </c>
      <c r="K131" s="403">
        <v>0</v>
      </c>
      <c r="L131" s="389">
        <v>0</v>
      </c>
      <c r="M131" s="251" t="s">
        <v>1703</v>
      </c>
      <c r="N131" s="132">
        <v>4776</v>
      </c>
      <c r="O131" s="399">
        <v>45931</v>
      </c>
      <c r="P131" s="340">
        <v>2704</v>
      </c>
      <c r="Q131" s="399">
        <v>45931</v>
      </c>
      <c r="R131" s="221" t="s">
        <v>252</v>
      </c>
    </row>
    <row r="132" spans="1:18">
      <c r="A132" s="172">
        <v>126</v>
      </c>
      <c r="B132" s="237" t="s">
        <v>617</v>
      </c>
      <c r="C132" s="237" t="s">
        <v>618</v>
      </c>
      <c r="D132" s="237" t="s">
        <v>619</v>
      </c>
      <c r="E132" s="237" t="s">
        <v>342</v>
      </c>
      <c r="F132" s="222">
        <v>31311.599999999999</v>
      </c>
      <c r="G132" s="221" t="s">
        <v>211</v>
      </c>
      <c r="H132" s="236">
        <v>998311</v>
      </c>
      <c r="I132" s="403">
        <v>0</v>
      </c>
      <c r="J132" s="403">
        <v>0</v>
      </c>
      <c r="K132" s="403">
        <v>4776.3500000000004</v>
      </c>
      <c r="L132" s="389">
        <v>0</v>
      </c>
      <c r="M132" s="251" t="s">
        <v>1703</v>
      </c>
      <c r="N132" s="132">
        <v>4776.3500000000004</v>
      </c>
      <c r="O132" s="399">
        <v>45931</v>
      </c>
      <c r="P132" s="340">
        <v>2737</v>
      </c>
      <c r="Q132" s="399">
        <v>45931</v>
      </c>
      <c r="R132" s="221" t="s">
        <v>252</v>
      </c>
    </row>
    <row r="133" spans="1:18">
      <c r="A133" s="172">
        <v>127</v>
      </c>
      <c r="B133" s="237" t="s">
        <v>443</v>
      </c>
      <c r="C133" s="237" t="s">
        <v>444</v>
      </c>
      <c r="D133" s="237" t="s">
        <v>621</v>
      </c>
      <c r="E133" s="237" t="s">
        <v>250</v>
      </c>
      <c r="F133" s="222">
        <v>32926.800000000003</v>
      </c>
      <c r="G133" s="221" t="s">
        <v>211</v>
      </c>
      <c r="H133" s="236">
        <v>997221</v>
      </c>
      <c r="I133" s="403">
        <v>2511</v>
      </c>
      <c r="J133" s="403">
        <v>2511</v>
      </c>
      <c r="K133" s="403">
        <v>0</v>
      </c>
      <c r="L133" s="389">
        <v>0</v>
      </c>
      <c r="M133" s="251" t="s">
        <v>1703</v>
      </c>
      <c r="N133" s="132">
        <v>5022</v>
      </c>
      <c r="O133" s="399">
        <v>45931</v>
      </c>
      <c r="P133" s="340">
        <v>2706</v>
      </c>
      <c r="Q133" s="399">
        <v>45931</v>
      </c>
      <c r="R133" s="221" t="s">
        <v>252</v>
      </c>
    </row>
    <row r="134" spans="1:18">
      <c r="A134" s="172">
        <v>128</v>
      </c>
      <c r="B134" s="237" t="s">
        <v>443</v>
      </c>
      <c r="C134" s="237" t="s">
        <v>444</v>
      </c>
      <c r="D134" s="237" t="s">
        <v>623</v>
      </c>
      <c r="E134" s="237" t="s">
        <v>250</v>
      </c>
      <c r="F134" s="222">
        <v>32926.800000000003</v>
      </c>
      <c r="G134" s="221" t="s">
        <v>211</v>
      </c>
      <c r="H134" s="236">
        <v>997221</v>
      </c>
      <c r="I134" s="403">
        <v>2511</v>
      </c>
      <c r="J134" s="403">
        <v>2511</v>
      </c>
      <c r="K134" s="403">
        <v>0</v>
      </c>
      <c r="L134" s="389">
        <v>0</v>
      </c>
      <c r="M134" s="251" t="s">
        <v>1703</v>
      </c>
      <c r="N134" s="132">
        <v>5022</v>
      </c>
      <c r="O134" s="399">
        <v>45931</v>
      </c>
      <c r="P134" s="340">
        <v>2705</v>
      </c>
      <c r="Q134" s="399">
        <v>45931</v>
      </c>
      <c r="R134" s="221" t="s">
        <v>252</v>
      </c>
    </row>
    <row r="135" spans="1:18">
      <c r="A135" s="172">
        <v>129</v>
      </c>
      <c r="B135" s="237" t="s">
        <v>283</v>
      </c>
      <c r="C135" s="237" t="s">
        <v>284</v>
      </c>
      <c r="D135" s="237" t="s">
        <v>625</v>
      </c>
      <c r="E135" s="237" t="s">
        <v>558</v>
      </c>
      <c r="F135" s="222">
        <v>106050</v>
      </c>
      <c r="G135" s="221" t="s">
        <v>211</v>
      </c>
      <c r="H135" s="236">
        <v>998552</v>
      </c>
      <c r="I135" s="403">
        <v>0</v>
      </c>
      <c r="J135" s="403">
        <v>0</v>
      </c>
      <c r="K135" s="403">
        <v>5050</v>
      </c>
      <c r="L135" s="389">
        <v>0</v>
      </c>
      <c r="M135" s="251" t="s">
        <v>1703</v>
      </c>
      <c r="N135" s="132">
        <v>5050</v>
      </c>
      <c r="O135" s="399">
        <v>45931</v>
      </c>
      <c r="P135" s="340">
        <v>2713</v>
      </c>
      <c r="Q135" s="399">
        <v>45931</v>
      </c>
      <c r="R135" s="221" t="s">
        <v>252</v>
      </c>
    </row>
    <row r="136" spans="1:18">
      <c r="A136" s="172">
        <v>130</v>
      </c>
      <c r="B136" s="237" t="s">
        <v>580</v>
      </c>
      <c r="C136" s="237" t="s">
        <v>581</v>
      </c>
      <c r="D136" s="237" t="s">
        <v>627</v>
      </c>
      <c r="E136" s="237" t="s">
        <v>558</v>
      </c>
      <c r="F136" s="222">
        <v>39003.999999999993</v>
      </c>
      <c r="G136" s="221" t="s">
        <v>211</v>
      </c>
      <c r="H136" s="236">
        <v>998525</v>
      </c>
      <c r="I136" s="403">
        <v>2974.88</v>
      </c>
      <c r="J136" s="403">
        <v>2974.88</v>
      </c>
      <c r="K136" s="403">
        <v>0</v>
      </c>
      <c r="L136" s="389">
        <v>0</v>
      </c>
      <c r="M136" s="251" t="s">
        <v>1703</v>
      </c>
      <c r="N136" s="132">
        <v>5949.76</v>
      </c>
      <c r="O136" s="399">
        <v>45931</v>
      </c>
      <c r="P136" s="340">
        <v>2604</v>
      </c>
      <c r="Q136" s="399">
        <v>45931</v>
      </c>
      <c r="R136" s="221" t="s">
        <v>252</v>
      </c>
    </row>
    <row r="137" spans="1:18">
      <c r="A137" s="172">
        <v>131</v>
      </c>
      <c r="B137" s="237" t="s">
        <v>467</v>
      </c>
      <c r="C137" s="237" t="s">
        <v>468</v>
      </c>
      <c r="D137" s="237" t="s">
        <v>629</v>
      </c>
      <c r="E137" s="237" t="s">
        <v>312</v>
      </c>
      <c r="F137" s="222">
        <v>47661.380000000005</v>
      </c>
      <c r="G137" s="221" t="s">
        <v>211</v>
      </c>
      <c r="H137" s="236">
        <v>997315</v>
      </c>
      <c r="I137" s="403">
        <v>3635.19</v>
      </c>
      <c r="J137" s="403">
        <v>3635.19</v>
      </c>
      <c r="K137" s="403">
        <v>0</v>
      </c>
      <c r="L137" s="389">
        <v>0</v>
      </c>
      <c r="M137" s="251" t="s">
        <v>1703</v>
      </c>
      <c r="N137" s="132">
        <v>7270.38</v>
      </c>
      <c r="O137" s="399">
        <v>45931</v>
      </c>
      <c r="P137" s="340">
        <v>2684</v>
      </c>
      <c r="Q137" s="399">
        <v>45931</v>
      </c>
      <c r="R137" s="221" t="s">
        <v>252</v>
      </c>
    </row>
    <row r="138" spans="1:18">
      <c r="A138" s="172">
        <v>132</v>
      </c>
      <c r="B138" s="237" t="s">
        <v>631</v>
      </c>
      <c r="C138" s="237" t="s">
        <v>632</v>
      </c>
      <c r="D138" s="237" t="s">
        <v>633</v>
      </c>
      <c r="E138" s="237" t="s">
        <v>286</v>
      </c>
      <c r="F138" s="222">
        <v>726.88000000000011</v>
      </c>
      <c r="G138" s="221" t="s">
        <v>211</v>
      </c>
      <c r="H138" s="221">
        <v>998599</v>
      </c>
      <c r="I138" s="403">
        <v>55.44</v>
      </c>
      <c r="J138" s="403">
        <v>55.44</v>
      </c>
      <c r="K138" s="403">
        <v>0</v>
      </c>
      <c r="L138" s="389">
        <v>0</v>
      </c>
      <c r="M138" s="251" t="s">
        <v>1657</v>
      </c>
      <c r="N138" s="132">
        <v>110.88</v>
      </c>
      <c r="O138" s="399">
        <v>45931</v>
      </c>
      <c r="P138" s="340">
        <v>2666</v>
      </c>
      <c r="Q138" s="399">
        <v>45931</v>
      </c>
      <c r="R138" s="221" t="s">
        <v>252</v>
      </c>
    </row>
    <row r="139" spans="1:18">
      <c r="A139" s="172">
        <v>133</v>
      </c>
      <c r="B139" s="237" t="s">
        <v>552</v>
      </c>
      <c r="C139" s="237" t="s">
        <v>553</v>
      </c>
      <c r="D139" s="237" t="s">
        <v>635</v>
      </c>
      <c r="E139" s="237" t="s">
        <v>636</v>
      </c>
      <c r="F139" s="222">
        <v>-52235.200000000004</v>
      </c>
      <c r="G139" s="221" t="s">
        <v>211</v>
      </c>
      <c r="H139" s="221">
        <v>998315</v>
      </c>
      <c r="I139" s="403">
        <v>0</v>
      </c>
      <c r="J139" s="403">
        <v>0</v>
      </c>
      <c r="K139" s="403">
        <v>-7968.08</v>
      </c>
      <c r="L139" s="389">
        <v>0</v>
      </c>
      <c r="M139" s="251" t="s">
        <v>1703</v>
      </c>
      <c r="N139" s="132">
        <v>-7968.08</v>
      </c>
      <c r="O139" s="399">
        <v>45931</v>
      </c>
      <c r="P139" s="340">
        <v>3237</v>
      </c>
      <c r="Q139" s="399">
        <v>45931</v>
      </c>
      <c r="R139" s="221" t="s">
        <v>252</v>
      </c>
    </row>
    <row r="140" spans="1:18">
      <c r="A140" s="172">
        <v>134</v>
      </c>
      <c r="B140" s="237" t="s">
        <v>357</v>
      </c>
      <c r="C140" s="237" t="s">
        <v>358</v>
      </c>
      <c r="D140" s="237" t="s">
        <v>638</v>
      </c>
      <c r="E140" s="237" t="s">
        <v>261</v>
      </c>
      <c r="F140" s="222">
        <v>3207.76</v>
      </c>
      <c r="G140" s="221" t="s">
        <v>211</v>
      </c>
      <c r="H140" s="221">
        <v>99633</v>
      </c>
      <c r="I140" s="403">
        <v>76.38</v>
      </c>
      <c r="J140" s="403">
        <v>76.38</v>
      </c>
      <c r="K140" s="403">
        <v>0</v>
      </c>
      <c r="L140" s="389">
        <v>0</v>
      </c>
      <c r="M140" s="251" t="s">
        <v>1657</v>
      </c>
      <c r="N140" s="132">
        <v>152.76</v>
      </c>
      <c r="O140" s="399">
        <v>45931</v>
      </c>
      <c r="P140" s="340">
        <v>771</v>
      </c>
      <c r="Q140" s="399">
        <v>45931</v>
      </c>
      <c r="R140" s="221" t="s">
        <v>252</v>
      </c>
    </row>
    <row r="141" spans="1:18">
      <c r="A141" s="172">
        <v>135</v>
      </c>
      <c r="B141" s="237" t="s">
        <v>357</v>
      </c>
      <c r="C141" s="237" t="s">
        <v>358</v>
      </c>
      <c r="D141" s="237" t="s">
        <v>640</v>
      </c>
      <c r="E141" s="237" t="s">
        <v>261</v>
      </c>
      <c r="F141" s="222">
        <v>2100</v>
      </c>
      <c r="G141" s="221" t="s">
        <v>211</v>
      </c>
      <c r="H141" s="221">
        <v>99633</v>
      </c>
      <c r="I141" s="403">
        <v>50</v>
      </c>
      <c r="J141" s="403">
        <v>50</v>
      </c>
      <c r="K141" s="403">
        <v>0</v>
      </c>
      <c r="L141" s="389">
        <v>0</v>
      </c>
      <c r="M141" s="251" t="s">
        <v>1657</v>
      </c>
      <c r="N141" s="132">
        <v>100</v>
      </c>
      <c r="O141" s="399">
        <v>45931</v>
      </c>
      <c r="P141" s="340">
        <v>769</v>
      </c>
      <c r="Q141" s="399">
        <v>45931</v>
      </c>
      <c r="R141" s="221" t="s">
        <v>252</v>
      </c>
    </row>
    <row r="142" spans="1:18">
      <c r="A142" s="172">
        <v>136</v>
      </c>
      <c r="B142" s="239" t="s">
        <v>642</v>
      </c>
      <c r="C142" s="239" t="s">
        <v>643</v>
      </c>
      <c r="D142" s="240" t="s">
        <v>644</v>
      </c>
      <c r="E142" s="241" t="s">
        <v>645</v>
      </c>
      <c r="F142" s="222">
        <v>472</v>
      </c>
      <c r="G142" s="221" t="s">
        <v>211</v>
      </c>
      <c r="H142" s="236">
        <v>998719</v>
      </c>
      <c r="I142" s="404">
        <v>36</v>
      </c>
      <c r="J142" s="404">
        <v>36</v>
      </c>
      <c r="K142" s="404">
        <v>0</v>
      </c>
      <c r="L142" s="389">
        <v>0</v>
      </c>
      <c r="M142" s="251" t="s">
        <v>1703</v>
      </c>
      <c r="N142" s="132">
        <v>72</v>
      </c>
      <c r="O142" s="399">
        <v>45931</v>
      </c>
      <c r="P142" s="340">
        <v>880</v>
      </c>
      <c r="Q142" s="399">
        <v>45931</v>
      </c>
      <c r="R142" s="221" t="s">
        <v>252</v>
      </c>
    </row>
    <row r="143" spans="1:18">
      <c r="A143" s="172">
        <v>137</v>
      </c>
      <c r="B143" s="237" t="s">
        <v>647</v>
      </c>
      <c r="C143" s="242" t="s">
        <v>648</v>
      </c>
      <c r="D143" s="243" t="s">
        <v>649</v>
      </c>
      <c r="E143" s="244" t="s">
        <v>645</v>
      </c>
      <c r="F143" s="222">
        <v>16520</v>
      </c>
      <c r="G143" s="221" t="s">
        <v>211</v>
      </c>
      <c r="H143" s="221">
        <v>997212</v>
      </c>
      <c r="I143" s="404">
        <v>1260</v>
      </c>
      <c r="J143" s="404">
        <v>1260</v>
      </c>
      <c r="K143" s="404">
        <v>0</v>
      </c>
      <c r="L143" s="389">
        <v>0</v>
      </c>
      <c r="M143" s="251" t="s">
        <v>1703</v>
      </c>
      <c r="N143" s="132">
        <v>2520</v>
      </c>
      <c r="O143" s="399">
        <v>45931</v>
      </c>
      <c r="P143" s="340">
        <v>871</v>
      </c>
      <c r="Q143" s="399">
        <v>45931</v>
      </c>
      <c r="R143" s="221" t="s">
        <v>252</v>
      </c>
    </row>
    <row r="144" spans="1:18">
      <c r="A144" s="172">
        <v>138</v>
      </c>
      <c r="B144" s="230" t="s">
        <v>647</v>
      </c>
      <c r="C144" s="230" t="s">
        <v>648</v>
      </c>
      <c r="D144" s="230" t="s">
        <v>651</v>
      </c>
      <c r="E144" s="232" t="s">
        <v>652</v>
      </c>
      <c r="F144" s="222">
        <v>118</v>
      </c>
      <c r="G144" s="221" t="s">
        <v>211</v>
      </c>
      <c r="H144" s="221">
        <v>997212</v>
      </c>
      <c r="I144" s="402">
        <v>9</v>
      </c>
      <c r="J144" s="402">
        <v>9</v>
      </c>
      <c r="K144" s="402">
        <v>0</v>
      </c>
      <c r="L144" s="389">
        <v>0</v>
      </c>
      <c r="M144" s="251" t="s">
        <v>1703</v>
      </c>
      <c r="N144" s="132">
        <v>18</v>
      </c>
      <c r="O144" s="399">
        <v>45931</v>
      </c>
      <c r="P144" s="340">
        <v>870</v>
      </c>
      <c r="Q144" s="399">
        <v>45931</v>
      </c>
      <c r="R144" s="221" t="s">
        <v>252</v>
      </c>
    </row>
    <row r="145" spans="1:18">
      <c r="A145" s="172">
        <v>139</v>
      </c>
      <c r="B145" s="230" t="s">
        <v>654</v>
      </c>
      <c r="C145" s="230" t="s">
        <v>655</v>
      </c>
      <c r="D145" s="230" t="s">
        <v>656</v>
      </c>
      <c r="E145" s="232" t="s">
        <v>657</v>
      </c>
      <c r="F145" s="222">
        <v>50283</v>
      </c>
      <c r="G145" s="221" t="s">
        <v>211</v>
      </c>
      <c r="H145" s="236">
        <v>996425</v>
      </c>
      <c r="I145" s="402">
        <v>1197.5</v>
      </c>
      <c r="J145" s="402">
        <v>1197.5</v>
      </c>
      <c r="K145" s="402">
        <v>0</v>
      </c>
      <c r="L145" s="389">
        <v>0</v>
      </c>
      <c r="M145" s="251" t="s">
        <v>1703</v>
      </c>
      <c r="N145" s="132">
        <v>2395</v>
      </c>
      <c r="O145" s="399">
        <v>45931</v>
      </c>
      <c r="P145" s="340">
        <v>858</v>
      </c>
      <c r="Q145" s="399">
        <v>45931</v>
      </c>
      <c r="R145" s="221" t="s">
        <v>252</v>
      </c>
    </row>
    <row r="146" spans="1:18">
      <c r="A146" s="172">
        <v>140</v>
      </c>
      <c r="B146" s="230" t="s">
        <v>344</v>
      </c>
      <c r="C146" s="230" t="s">
        <v>345</v>
      </c>
      <c r="D146" s="230" t="s">
        <v>659</v>
      </c>
      <c r="E146" s="232" t="s">
        <v>645</v>
      </c>
      <c r="F146" s="222">
        <v>619.5</v>
      </c>
      <c r="G146" s="221" t="s">
        <v>209</v>
      </c>
      <c r="H146" s="236">
        <v>482090</v>
      </c>
      <c r="I146" s="402">
        <v>47.25</v>
      </c>
      <c r="J146" s="402">
        <v>47.25</v>
      </c>
      <c r="K146" s="402">
        <v>0</v>
      </c>
      <c r="L146" s="389">
        <v>0</v>
      </c>
      <c r="M146" s="251" t="s">
        <v>1703</v>
      </c>
      <c r="N146" s="132">
        <v>94.5</v>
      </c>
      <c r="O146" s="399">
        <v>45931</v>
      </c>
      <c r="P146" s="340">
        <v>833</v>
      </c>
      <c r="Q146" s="399">
        <v>45931</v>
      </c>
      <c r="R146" s="221" t="s">
        <v>252</v>
      </c>
    </row>
    <row r="147" spans="1:18">
      <c r="A147" s="172">
        <v>141</v>
      </c>
      <c r="B147" s="230" t="s">
        <v>344</v>
      </c>
      <c r="C147" s="230" t="s">
        <v>345</v>
      </c>
      <c r="D147" s="230" t="s">
        <v>661</v>
      </c>
      <c r="E147" s="232" t="s">
        <v>662</v>
      </c>
      <c r="F147" s="222">
        <v>247.8</v>
      </c>
      <c r="G147" s="221" t="s">
        <v>209</v>
      </c>
      <c r="H147" s="236">
        <v>482090</v>
      </c>
      <c r="I147" s="402">
        <v>18.899999999999999</v>
      </c>
      <c r="J147" s="402">
        <v>18.899999999999999</v>
      </c>
      <c r="K147" s="402">
        <v>0</v>
      </c>
      <c r="L147" s="389">
        <v>0</v>
      </c>
      <c r="M147" s="251" t="s">
        <v>1703</v>
      </c>
      <c r="N147" s="132">
        <v>37.799999999999997</v>
      </c>
      <c r="O147" s="399">
        <v>45931</v>
      </c>
      <c r="P147" s="340">
        <v>828</v>
      </c>
      <c r="Q147" s="399">
        <v>45931</v>
      </c>
      <c r="R147" s="221" t="s">
        <v>252</v>
      </c>
    </row>
    <row r="148" spans="1:18">
      <c r="A148" s="172">
        <v>142</v>
      </c>
      <c r="B148" s="230" t="s">
        <v>344</v>
      </c>
      <c r="C148" s="230" t="s">
        <v>345</v>
      </c>
      <c r="D148" s="230" t="s">
        <v>664</v>
      </c>
      <c r="E148" s="232" t="s">
        <v>665</v>
      </c>
      <c r="F148" s="222">
        <v>495.6</v>
      </c>
      <c r="G148" s="221" t="s">
        <v>209</v>
      </c>
      <c r="H148" s="236">
        <v>482090</v>
      </c>
      <c r="I148" s="402">
        <v>37.799999999999997</v>
      </c>
      <c r="J148" s="402">
        <v>37.799999999999997</v>
      </c>
      <c r="K148" s="402">
        <v>0</v>
      </c>
      <c r="L148" s="389">
        <v>0</v>
      </c>
      <c r="M148" s="251" t="s">
        <v>1703</v>
      </c>
      <c r="N148" s="132">
        <v>75.599999999999994</v>
      </c>
      <c r="O148" s="399">
        <v>45931</v>
      </c>
      <c r="P148" s="340">
        <v>827</v>
      </c>
      <c r="Q148" s="399">
        <v>45931</v>
      </c>
      <c r="R148" s="221" t="s">
        <v>252</v>
      </c>
    </row>
    <row r="149" spans="1:18">
      <c r="A149" s="172">
        <v>143</v>
      </c>
      <c r="B149" s="230" t="s">
        <v>299</v>
      </c>
      <c r="C149" s="230" t="s">
        <v>300</v>
      </c>
      <c r="D149" s="230" t="s">
        <v>667</v>
      </c>
      <c r="E149" s="232" t="s">
        <v>668</v>
      </c>
      <c r="F149" s="222">
        <v>3404409.74</v>
      </c>
      <c r="G149" s="221" t="s">
        <v>211</v>
      </c>
      <c r="H149" s="236">
        <v>997212</v>
      </c>
      <c r="I149" s="402">
        <v>259658.37</v>
      </c>
      <c r="J149" s="402">
        <v>259658.37</v>
      </c>
      <c r="K149" s="402">
        <v>0</v>
      </c>
      <c r="L149" s="389">
        <v>0</v>
      </c>
      <c r="M149" s="251" t="s">
        <v>1703</v>
      </c>
      <c r="N149" s="132">
        <v>519316.74</v>
      </c>
      <c r="O149" s="399">
        <v>45931</v>
      </c>
      <c r="P149" s="340">
        <v>821</v>
      </c>
      <c r="Q149" s="399">
        <v>45931</v>
      </c>
      <c r="R149" s="221" t="s">
        <v>252</v>
      </c>
    </row>
    <row r="150" spans="1:18">
      <c r="A150" s="172">
        <v>144</v>
      </c>
      <c r="B150" s="230" t="s">
        <v>412</v>
      </c>
      <c r="C150" s="230" t="s">
        <v>413</v>
      </c>
      <c r="D150" s="230" t="s">
        <v>670</v>
      </c>
      <c r="E150" s="232" t="s">
        <v>662</v>
      </c>
      <c r="F150" s="222">
        <v>2950</v>
      </c>
      <c r="G150" s="221" t="s">
        <v>211</v>
      </c>
      <c r="H150" s="236">
        <v>997157</v>
      </c>
      <c r="I150" s="402">
        <v>225</v>
      </c>
      <c r="J150" s="402">
        <v>225</v>
      </c>
      <c r="K150" s="402">
        <v>0</v>
      </c>
      <c r="L150" s="389">
        <v>0</v>
      </c>
      <c r="M150" s="251" t="s">
        <v>1703</v>
      </c>
      <c r="N150" s="132">
        <v>450</v>
      </c>
      <c r="O150" s="399">
        <v>45931</v>
      </c>
      <c r="P150" s="340">
        <v>815</v>
      </c>
      <c r="Q150" s="399">
        <v>45931</v>
      </c>
      <c r="R150" s="221" t="s">
        <v>252</v>
      </c>
    </row>
    <row r="151" spans="1:18">
      <c r="A151" s="172">
        <v>145</v>
      </c>
      <c r="B151" s="230" t="s">
        <v>412</v>
      </c>
      <c r="C151" s="230" t="s">
        <v>413</v>
      </c>
      <c r="D151" s="230">
        <v>135250930160059</v>
      </c>
      <c r="E151" s="232" t="s">
        <v>261</v>
      </c>
      <c r="F151" s="222">
        <v>14724.689999999999</v>
      </c>
      <c r="G151" s="221" t="s">
        <v>211</v>
      </c>
      <c r="H151" s="236">
        <v>997157</v>
      </c>
      <c r="I151" s="402">
        <v>1123.07</v>
      </c>
      <c r="J151" s="402">
        <v>1123.07</v>
      </c>
      <c r="K151" s="402">
        <v>0</v>
      </c>
      <c r="L151" s="389">
        <v>0</v>
      </c>
      <c r="M151" s="251" t="s">
        <v>1703</v>
      </c>
      <c r="N151" s="132">
        <v>2246.14</v>
      </c>
      <c r="O151" s="399">
        <v>45931</v>
      </c>
      <c r="P151" s="340">
        <v>814</v>
      </c>
      <c r="Q151" s="399">
        <v>45931</v>
      </c>
      <c r="R151" s="221" t="s">
        <v>252</v>
      </c>
    </row>
    <row r="152" spans="1:18">
      <c r="A152" s="172">
        <v>146</v>
      </c>
      <c r="B152" s="230" t="s">
        <v>412</v>
      </c>
      <c r="C152" s="230" t="s">
        <v>413</v>
      </c>
      <c r="D152" s="230">
        <v>135250919102746</v>
      </c>
      <c r="E152" s="232" t="s">
        <v>673</v>
      </c>
      <c r="F152" s="222">
        <v>12194.999999999998</v>
      </c>
      <c r="G152" s="221" t="s">
        <v>211</v>
      </c>
      <c r="H152" s="236">
        <v>997157</v>
      </c>
      <c r="I152" s="402">
        <v>930.13</v>
      </c>
      <c r="J152" s="402">
        <v>930.13</v>
      </c>
      <c r="K152" s="402">
        <v>0</v>
      </c>
      <c r="L152" s="389">
        <v>0</v>
      </c>
      <c r="M152" s="251" t="s">
        <v>1703</v>
      </c>
      <c r="N152" s="132">
        <v>1860.26</v>
      </c>
      <c r="O152" s="399">
        <v>45931</v>
      </c>
      <c r="P152" s="340">
        <v>813</v>
      </c>
      <c r="Q152" s="399">
        <v>45931</v>
      </c>
      <c r="R152" s="221" t="s">
        <v>252</v>
      </c>
    </row>
    <row r="153" spans="1:18">
      <c r="A153" s="172">
        <v>147</v>
      </c>
      <c r="B153" s="230" t="s">
        <v>412</v>
      </c>
      <c r="C153" s="230" t="s">
        <v>413</v>
      </c>
      <c r="D153" s="230">
        <v>135250917088469</v>
      </c>
      <c r="E153" s="232" t="s">
        <v>675</v>
      </c>
      <c r="F153" s="222">
        <v>17505.28</v>
      </c>
      <c r="G153" s="221" t="s">
        <v>211</v>
      </c>
      <c r="H153" s="236">
        <v>997157</v>
      </c>
      <c r="I153" s="402">
        <v>1335.15</v>
      </c>
      <c r="J153" s="402">
        <v>1335.15</v>
      </c>
      <c r="K153" s="402">
        <v>0</v>
      </c>
      <c r="L153" s="389">
        <v>0</v>
      </c>
      <c r="M153" s="251" t="s">
        <v>1703</v>
      </c>
      <c r="N153" s="132">
        <v>2670.3</v>
      </c>
      <c r="O153" s="399">
        <v>45931</v>
      </c>
      <c r="P153" s="340">
        <v>812</v>
      </c>
      <c r="Q153" s="399">
        <v>45931</v>
      </c>
      <c r="R153" s="221" t="s">
        <v>252</v>
      </c>
    </row>
    <row r="154" spans="1:18">
      <c r="A154" s="172">
        <v>148</v>
      </c>
      <c r="B154" s="230" t="s">
        <v>412</v>
      </c>
      <c r="C154" s="230" t="s">
        <v>413</v>
      </c>
      <c r="D154" s="230">
        <v>135250915074870</v>
      </c>
      <c r="E154" s="232" t="s">
        <v>677</v>
      </c>
      <c r="F154" s="222">
        <v>18839.879999999997</v>
      </c>
      <c r="G154" s="221" t="s">
        <v>211</v>
      </c>
      <c r="H154" s="236">
        <v>997157</v>
      </c>
      <c r="I154" s="402">
        <v>1436.94</v>
      </c>
      <c r="J154" s="402">
        <v>1436.94</v>
      </c>
      <c r="K154" s="402">
        <v>0</v>
      </c>
      <c r="L154" s="389">
        <v>0</v>
      </c>
      <c r="M154" s="251" t="s">
        <v>1703</v>
      </c>
      <c r="N154" s="132">
        <v>2873.88</v>
      </c>
      <c r="O154" s="399">
        <v>45931</v>
      </c>
      <c r="P154" s="340">
        <v>811</v>
      </c>
      <c r="Q154" s="399">
        <v>45931</v>
      </c>
      <c r="R154" s="221" t="s">
        <v>252</v>
      </c>
    </row>
    <row r="155" spans="1:18">
      <c r="A155" s="172">
        <v>149</v>
      </c>
      <c r="B155" s="230" t="s">
        <v>412</v>
      </c>
      <c r="C155" s="230" t="s">
        <v>413</v>
      </c>
      <c r="D155" s="230">
        <v>135250909044251</v>
      </c>
      <c r="E155" s="232" t="s">
        <v>679</v>
      </c>
      <c r="F155" s="222">
        <v>11778.28</v>
      </c>
      <c r="G155" s="221" t="s">
        <v>211</v>
      </c>
      <c r="H155" s="236">
        <v>997157</v>
      </c>
      <c r="I155" s="402">
        <v>898.34</v>
      </c>
      <c r="J155" s="402">
        <v>898.34</v>
      </c>
      <c r="K155" s="402">
        <v>0</v>
      </c>
      <c r="L155" s="389">
        <v>0</v>
      </c>
      <c r="M155" s="251" t="s">
        <v>1703</v>
      </c>
      <c r="N155" s="132">
        <v>1796.68</v>
      </c>
      <c r="O155" s="399">
        <v>45931</v>
      </c>
      <c r="P155" s="340">
        <v>810</v>
      </c>
      <c r="Q155" s="399">
        <v>45931</v>
      </c>
      <c r="R155" s="221" t="s">
        <v>252</v>
      </c>
    </row>
    <row r="156" spans="1:18">
      <c r="A156" s="172">
        <v>150</v>
      </c>
      <c r="B156" s="230" t="s">
        <v>412</v>
      </c>
      <c r="C156" s="230" t="s">
        <v>413</v>
      </c>
      <c r="D156" s="230">
        <v>135250905031940</v>
      </c>
      <c r="E156" s="232" t="s">
        <v>681</v>
      </c>
      <c r="F156" s="222">
        <v>16239.21</v>
      </c>
      <c r="G156" s="221" t="s">
        <v>211</v>
      </c>
      <c r="H156" s="236">
        <v>997157</v>
      </c>
      <c r="I156" s="402">
        <v>1238.58</v>
      </c>
      <c r="J156" s="402">
        <v>1238.58</v>
      </c>
      <c r="K156" s="402">
        <v>0</v>
      </c>
      <c r="L156" s="389">
        <v>0</v>
      </c>
      <c r="M156" s="251" t="s">
        <v>1703</v>
      </c>
      <c r="N156" s="132">
        <v>2477.16</v>
      </c>
      <c r="O156" s="399">
        <v>45931</v>
      </c>
      <c r="P156" s="340">
        <v>809</v>
      </c>
      <c r="Q156" s="399">
        <v>45931</v>
      </c>
      <c r="R156" s="221" t="s">
        <v>252</v>
      </c>
    </row>
    <row r="157" spans="1:18">
      <c r="A157" s="172">
        <v>151</v>
      </c>
      <c r="B157" s="230" t="s">
        <v>412</v>
      </c>
      <c r="C157" s="230" t="s">
        <v>413</v>
      </c>
      <c r="D157" s="230">
        <v>135250904023284</v>
      </c>
      <c r="E157" s="232" t="s">
        <v>683</v>
      </c>
      <c r="F157" s="222">
        <v>12141.94</v>
      </c>
      <c r="G157" s="221" t="s">
        <v>211</v>
      </c>
      <c r="H157" s="236">
        <v>997157</v>
      </c>
      <c r="I157" s="402">
        <v>926.08</v>
      </c>
      <c r="J157" s="402">
        <v>926.08</v>
      </c>
      <c r="K157" s="402">
        <v>0</v>
      </c>
      <c r="L157" s="389">
        <v>0</v>
      </c>
      <c r="M157" s="251" t="s">
        <v>1703</v>
      </c>
      <c r="N157" s="132">
        <v>1852.16</v>
      </c>
      <c r="O157" s="399">
        <v>45931</v>
      </c>
      <c r="P157" s="340">
        <v>808</v>
      </c>
      <c r="Q157" s="399">
        <v>45931</v>
      </c>
      <c r="R157" s="221" t="s">
        <v>252</v>
      </c>
    </row>
    <row r="158" spans="1:18">
      <c r="A158" s="172">
        <v>152</v>
      </c>
      <c r="B158" s="230" t="s">
        <v>685</v>
      </c>
      <c r="C158" s="230" t="s">
        <v>686</v>
      </c>
      <c r="D158" s="230" t="s">
        <v>687</v>
      </c>
      <c r="E158" s="232" t="s">
        <v>261</v>
      </c>
      <c r="F158" s="222">
        <v>102660</v>
      </c>
      <c r="G158" s="221" t="s">
        <v>211</v>
      </c>
      <c r="H158" s="236">
        <v>9973</v>
      </c>
      <c r="I158" s="402">
        <v>7830</v>
      </c>
      <c r="J158" s="402">
        <v>7830</v>
      </c>
      <c r="K158" s="402">
        <v>0</v>
      </c>
      <c r="L158" s="389">
        <v>0</v>
      </c>
      <c r="M158" s="251" t="s">
        <v>1703</v>
      </c>
      <c r="N158" s="132">
        <v>15660</v>
      </c>
      <c r="O158" s="399">
        <v>45931</v>
      </c>
      <c r="P158" s="340">
        <v>800</v>
      </c>
      <c r="Q158" s="399">
        <v>45931</v>
      </c>
      <c r="R158" s="221" t="s">
        <v>252</v>
      </c>
    </row>
    <row r="159" spans="1:18">
      <c r="A159" s="172">
        <v>153</v>
      </c>
      <c r="B159" s="230" t="s">
        <v>160</v>
      </c>
      <c r="C159" s="230" t="s">
        <v>689</v>
      </c>
      <c r="D159" s="230" t="s">
        <v>690</v>
      </c>
      <c r="E159" s="232" t="s">
        <v>691</v>
      </c>
      <c r="F159" s="222">
        <v>354000</v>
      </c>
      <c r="G159" s="221" t="s">
        <v>211</v>
      </c>
      <c r="H159" s="236">
        <v>998312</v>
      </c>
      <c r="I159" s="402">
        <v>27000</v>
      </c>
      <c r="J159" s="402">
        <v>27000</v>
      </c>
      <c r="K159" s="402">
        <v>0</v>
      </c>
      <c r="L159" s="389">
        <v>0</v>
      </c>
      <c r="M159" s="251" t="s">
        <v>1703</v>
      </c>
      <c r="N159" s="132">
        <v>54000</v>
      </c>
      <c r="O159" s="399">
        <v>45931</v>
      </c>
      <c r="P159" s="340">
        <v>790</v>
      </c>
      <c r="Q159" s="399">
        <v>45931</v>
      </c>
      <c r="R159" s="221" t="s">
        <v>252</v>
      </c>
    </row>
    <row r="160" spans="1:18">
      <c r="A160" s="172">
        <v>154</v>
      </c>
      <c r="B160" s="230" t="s">
        <v>160</v>
      </c>
      <c r="C160" s="230" t="s">
        <v>689</v>
      </c>
      <c r="D160" s="230" t="s">
        <v>693</v>
      </c>
      <c r="E160" s="232" t="s">
        <v>691</v>
      </c>
      <c r="F160" s="222">
        <v>354000</v>
      </c>
      <c r="G160" s="221" t="s">
        <v>211</v>
      </c>
      <c r="H160" s="236">
        <v>998312</v>
      </c>
      <c r="I160" s="402">
        <v>27000</v>
      </c>
      <c r="J160" s="402">
        <v>27000</v>
      </c>
      <c r="K160" s="402">
        <v>0</v>
      </c>
      <c r="L160" s="389">
        <v>0</v>
      </c>
      <c r="M160" s="251" t="s">
        <v>1703</v>
      </c>
      <c r="N160" s="132">
        <v>54000</v>
      </c>
      <c r="O160" s="399">
        <v>45931</v>
      </c>
      <c r="P160" s="340">
        <v>789</v>
      </c>
      <c r="Q160" s="399">
        <v>45931</v>
      </c>
      <c r="R160" s="221" t="s">
        <v>252</v>
      </c>
    </row>
    <row r="161" spans="1:18">
      <c r="A161" s="172">
        <v>155</v>
      </c>
      <c r="B161" s="230" t="s">
        <v>160</v>
      </c>
      <c r="C161" s="230" t="s">
        <v>689</v>
      </c>
      <c r="D161" s="231" t="s">
        <v>695</v>
      </c>
      <c r="E161" s="232" t="s">
        <v>691</v>
      </c>
      <c r="F161" s="222">
        <v>354000</v>
      </c>
      <c r="G161" s="221" t="s">
        <v>211</v>
      </c>
      <c r="H161" s="236">
        <v>998312</v>
      </c>
      <c r="I161" s="402">
        <v>27000</v>
      </c>
      <c r="J161" s="402">
        <v>27000</v>
      </c>
      <c r="K161" s="402">
        <v>0</v>
      </c>
      <c r="L161" s="389">
        <v>0</v>
      </c>
      <c r="M161" s="251" t="s">
        <v>1703</v>
      </c>
      <c r="N161" s="132">
        <v>54000</v>
      </c>
      <c r="O161" s="399">
        <v>45931</v>
      </c>
      <c r="P161" s="340">
        <v>788</v>
      </c>
      <c r="Q161" s="399">
        <v>45931</v>
      </c>
      <c r="R161" s="221" t="s">
        <v>252</v>
      </c>
    </row>
    <row r="162" spans="1:18">
      <c r="A162" s="172">
        <v>156</v>
      </c>
      <c r="B162" s="230" t="s">
        <v>160</v>
      </c>
      <c r="C162" s="230" t="s">
        <v>689</v>
      </c>
      <c r="D162" s="231" t="s">
        <v>697</v>
      </c>
      <c r="E162" s="232" t="s">
        <v>691</v>
      </c>
      <c r="F162" s="222">
        <v>354000</v>
      </c>
      <c r="G162" s="221" t="s">
        <v>211</v>
      </c>
      <c r="H162" s="236">
        <v>998312</v>
      </c>
      <c r="I162" s="402">
        <v>27000</v>
      </c>
      <c r="J162" s="402">
        <v>27000</v>
      </c>
      <c r="K162" s="402">
        <v>0</v>
      </c>
      <c r="L162" s="389">
        <v>0</v>
      </c>
      <c r="M162" s="251" t="s">
        <v>1703</v>
      </c>
      <c r="N162" s="132">
        <v>54000</v>
      </c>
      <c r="O162" s="399">
        <v>45931</v>
      </c>
      <c r="P162" s="340">
        <v>787</v>
      </c>
      <c r="Q162" s="399">
        <v>45931</v>
      </c>
      <c r="R162" s="221" t="s">
        <v>252</v>
      </c>
    </row>
    <row r="163" spans="1:18">
      <c r="A163" s="172">
        <v>157</v>
      </c>
      <c r="B163" s="230" t="s">
        <v>699</v>
      </c>
      <c r="C163" s="230" t="s">
        <v>700</v>
      </c>
      <c r="D163" s="231">
        <v>26</v>
      </c>
      <c r="E163" s="232" t="s">
        <v>701</v>
      </c>
      <c r="F163" s="222">
        <v>4003488.66</v>
      </c>
      <c r="G163" s="221" t="s">
        <v>211</v>
      </c>
      <c r="H163" s="236">
        <v>997331</v>
      </c>
      <c r="I163" s="402">
        <v>0</v>
      </c>
      <c r="J163" s="402">
        <v>0</v>
      </c>
      <c r="K163" s="402">
        <v>610701.66</v>
      </c>
      <c r="L163" s="389">
        <v>0</v>
      </c>
      <c r="M163" s="251" t="s">
        <v>1703</v>
      </c>
      <c r="N163" s="132">
        <v>610701.66</v>
      </c>
      <c r="O163" s="399">
        <v>45931</v>
      </c>
      <c r="P163" s="340">
        <v>761</v>
      </c>
      <c r="Q163" s="399">
        <v>45931</v>
      </c>
      <c r="R163" s="221" t="s">
        <v>252</v>
      </c>
    </row>
    <row r="164" spans="1:18">
      <c r="A164" s="172">
        <v>158</v>
      </c>
      <c r="B164" s="230" t="s">
        <v>367</v>
      </c>
      <c r="C164" s="230" t="s">
        <v>368</v>
      </c>
      <c r="D164" s="231" t="s">
        <v>703</v>
      </c>
      <c r="E164" s="232" t="s">
        <v>261</v>
      </c>
      <c r="F164" s="222">
        <v>115988.1</v>
      </c>
      <c r="G164" s="221" t="s">
        <v>211</v>
      </c>
      <c r="H164" s="236">
        <v>997315</v>
      </c>
      <c r="I164" s="402">
        <v>8846.5499999999993</v>
      </c>
      <c r="J164" s="402">
        <v>8846.5499999999993</v>
      </c>
      <c r="K164" s="402">
        <v>0</v>
      </c>
      <c r="L164" s="389">
        <v>0</v>
      </c>
      <c r="M164" s="251" t="s">
        <v>1703</v>
      </c>
      <c r="N164" s="132">
        <v>17693.099999999999</v>
      </c>
      <c r="O164" s="399">
        <v>45931</v>
      </c>
      <c r="P164" s="340">
        <v>746</v>
      </c>
      <c r="Q164" s="399">
        <v>45931</v>
      </c>
      <c r="R164" s="221" t="s">
        <v>252</v>
      </c>
    </row>
    <row r="165" spans="1:18">
      <c r="A165" s="172">
        <v>159</v>
      </c>
      <c r="B165" s="230" t="s">
        <v>283</v>
      </c>
      <c r="C165" s="230" t="s">
        <v>284</v>
      </c>
      <c r="D165" s="231" t="s">
        <v>705</v>
      </c>
      <c r="E165" s="232" t="s">
        <v>706</v>
      </c>
      <c r="F165" s="222">
        <v>590</v>
      </c>
      <c r="G165" s="221" t="s">
        <v>211</v>
      </c>
      <c r="H165" s="236">
        <v>998559</v>
      </c>
      <c r="I165" s="402">
        <v>0</v>
      </c>
      <c r="J165" s="402">
        <v>0</v>
      </c>
      <c r="K165" s="402">
        <v>90</v>
      </c>
      <c r="L165" s="389">
        <v>0</v>
      </c>
      <c r="M165" s="251" t="s">
        <v>1703</v>
      </c>
      <c r="N165" s="132">
        <v>90</v>
      </c>
      <c r="O165" s="399">
        <v>45931</v>
      </c>
      <c r="P165" s="340">
        <v>745</v>
      </c>
      <c r="Q165" s="399">
        <v>45931</v>
      </c>
      <c r="R165" s="221" t="s">
        <v>252</v>
      </c>
    </row>
    <row r="166" spans="1:18">
      <c r="A166" s="172">
        <v>160</v>
      </c>
      <c r="B166" s="230" t="s">
        <v>283</v>
      </c>
      <c r="C166" s="230" t="s">
        <v>284</v>
      </c>
      <c r="D166" s="231" t="s">
        <v>709</v>
      </c>
      <c r="E166" s="232" t="s">
        <v>657</v>
      </c>
      <c r="F166" s="222">
        <v>826</v>
      </c>
      <c r="G166" s="221" t="s">
        <v>211</v>
      </c>
      <c r="H166" s="236">
        <v>998551</v>
      </c>
      <c r="I166" s="402">
        <v>0</v>
      </c>
      <c r="J166" s="402">
        <v>0</v>
      </c>
      <c r="K166" s="402">
        <v>126</v>
      </c>
      <c r="L166" s="389">
        <v>0</v>
      </c>
      <c r="M166" s="251" t="s">
        <v>1703</v>
      </c>
      <c r="N166" s="132">
        <v>126</v>
      </c>
      <c r="O166" s="399">
        <v>45931</v>
      </c>
      <c r="P166" s="340">
        <v>744</v>
      </c>
      <c r="Q166" s="399">
        <v>45931</v>
      </c>
      <c r="R166" s="221" t="s">
        <v>252</v>
      </c>
    </row>
    <row r="167" spans="1:18">
      <c r="A167" s="172">
        <v>161</v>
      </c>
      <c r="B167" s="230" t="s">
        <v>283</v>
      </c>
      <c r="C167" s="230" t="s">
        <v>284</v>
      </c>
      <c r="D167" s="231" t="s">
        <v>711</v>
      </c>
      <c r="E167" s="232" t="s">
        <v>662</v>
      </c>
      <c r="F167" s="222">
        <v>8496</v>
      </c>
      <c r="G167" s="221" t="s">
        <v>211</v>
      </c>
      <c r="H167" s="236">
        <v>998552</v>
      </c>
      <c r="I167" s="402">
        <v>0</v>
      </c>
      <c r="J167" s="402">
        <v>0</v>
      </c>
      <c r="K167" s="402">
        <v>1296</v>
      </c>
      <c r="L167" s="389">
        <v>0</v>
      </c>
      <c r="M167" s="251" t="s">
        <v>1703</v>
      </c>
      <c r="N167" s="132">
        <v>1296</v>
      </c>
      <c r="O167" s="399">
        <v>45931</v>
      </c>
      <c r="P167" s="340">
        <v>737</v>
      </c>
      <c r="Q167" s="399">
        <v>45931</v>
      </c>
      <c r="R167" s="221" t="s">
        <v>252</v>
      </c>
    </row>
    <row r="168" spans="1:18">
      <c r="A168" s="172">
        <v>162</v>
      </c>
      <c r="B168" s="230" t="s">
        <v>283</v>
      </c>
      <c r="C168" s="230" t="s">
        <v>284</v>
      </c>
      <c r="D168" s="230" t="s">
        <v>713</v>
      </c>
      <c r="E168" s="232" t="s">
        <v>261</v>
      </c>
      <c r="F168" s="222">
        <v>118</v>
      </c>
      <c r="G168" s="221" t="s">
        <v>211</v>
      </c>
      <c r="H168" s="236">
        <v>998551</v>
      </c>
      <c r="I168" s="402">
        <v>0</v>
      </c>
      <c r="J168" s="402">
        <v>0</v>
      </c>
      <c r="K168" s="402">
        <v>18</v>
      </c>
      <c r="L168" s="389">
        <v>0</v>
      </c>
      <c r="M168" s="251" t="s">
        <v>1703</v>
      </c>
      <c r="N168" s="132">
        <v>18</v>
      </c>
      <c r="O168" s="399">
        <v>45931</v>
      </c>
      <c r="P168" s="340">
        <v>734</v>
      </c>
      <c r="Q168" s="399">
        <v>45931</v>
      </c>
      <c r="R168" s="221" t="s">
        <v>252</v>
      </c>
    </row>
    <row r="169" spans="1:18">
      <c r="A169" s="172">
        <v>163</v>
      </c>
      <c r="B169" s="230" t="s">
        <v>283</v>
      </c>
      <c r="C169" s="230" t="s">
        <v>284</v>
      </c>
      <c r="D169" s="230" t="s">
        <v>715</v>
      </c>
      <c r="E169" s="232" t="s">
        <v>261</v>
      </c>
      <c r="F169" s="222">
        <v>118</v>
      </c>
      <c r="G169" s="221" t="s">
        <v>211</v>
      </c>
      <c r="H169" s="236">
        <v>998551</v>
      </c>
      <c r="I169" s="402">
        <v>0</v>
      </c>
      <c r="J169" s="402">
        <v>0</v>
      </c>
      <c r="K169" s="402">
        <v>18</v>
      </c>
      <c r="L169" s="389">
        <v>0</v>
      </c>
      <c r="M169" s="251" t="s">
        <v>1703</v>
      </c>
      <c r="N169" s="132">
        <v>18</v>
      </c>
      <c r="O169" s="399">
        <v>45931</v>
      </c>
      <c r="P169" s="340">
        <v>733</v>
      </c>
      <c r="Q169" s="399">
        <v>45931</v>
      </c>
      <c r="R169" s="221" t="s">
        <v>252</v>
      </c>
    </row>
    <row r="170" spans="1:18">
      <c r="A170" s="172">
        <v>164</v>
      </c>
      <c r="B170" s="230" t="s">
        <v>717</v>
      </c>
      <c r="C170" s="230" t="s">
        <v>718</v>
      </c>
      <c r="D170" s="231" t="s">
        <v>719</v>
      </c>
      <c r="E170" s="232" t="s">
        <v>657</v>
      </c>
      <c r="F170" s="222">
        <v>1180</v>
      </c>
      <c r="G170" s="221" t="s">
        <v>211</v>
      </c>
      <c r="H170" s="236">
        <v>998559</v>
      </c>
      <c r="I170" s="402">
        <v>90</v>
      </c>
      <c r="J170" s="402">
        <v>90</v>
      </c>
      <c r="K170" s="402">
        <v>0</v>
      </c>
      <c r="L170" s="389">
        <v>0</v>
      </c>
      <c r="M170" s="251" t="s">
        <v>1703</v>
      </c>
      <c r="N170" s="132">
        <v>180</v>
      </c>
      <c r="O170" s="399">
        <v>45931</v>
      </c>
      <c r="P170" s="340">
        <v>711</v>
      </c>
      <c r="Q170" s="399">
        <v>45931</v>
      </c>
      <c r="R170" s="221" t="s">
        <v>252</v>
      </c>
    </row>
    <row r="171" spans="1:18">
      <c r="A171" s="172">
        <v>165</v>
      </c>
      <c r="B171" s="230" t="s">
        <v>721</v>
      </c>
      <c r="C171" s="230" t="s">
        <v>722</v>
      </c>
      <c r="D171" s="230">
        <v>5376253566</v>
      </c>
      <c r="E171" s="232" t="s">
        <v>261</v>
      </c>
      <c r="F171" s="222">
        <v>4542.13</v>
      </c>
      <c r="G171" s="221" t="s">
        <v>211</v>
      </c>
      <c r="H171" s="236">
        <v>998365</v>
      </c>
      <c r="I171" s="402">
        <v>0</v>
      </c>
      <c r="J171" s="402">
        <v>0</v>
      </c>
      <c r="K171" s="402">
        <v>692.87</v>
      </c>
      <c r="L171" s="389">
        <v>0</v>
      </c>
      <c r="M171" s="251" t="s">
        <v>1703</v>
      </c>
      <c r="N171" s="132">
        <v>692.87</v>
      </c>
      <c r="O171" s="399">
        <v>45931</v>
      </c>
      <c r="P171" s="340">
        <v>698</v>
      </c>
      <c r="Q171" s="399">
        <v>45931</v>
      </c>
      <c r="R171" s="221" t="s">
        <v>252</v>
      </c>
    </row>
    <row r="172" spans="1:18">
      <c r="A172" s="172">
        <v>166</v>
      </c>
      <c r="B172" s="230" t="s">
        <v>724</v>
      </c>
      <c r="C172" s="230" t="s">
        <v>725</v>
      </c>
      <c r="D172" s="230" t="s">
        <v>726</v>
      </c>
      <c r="E172" s="232" t="s">
        <v>645</v>
      </c>
      <c r="F172" s="222">
        <v>4130</v>
      </c>
      <c r="G172" s="221" t="s">
        <v>209</v>
      </c>
      <c r="H172" s="236">
        <v>854690</v>
      </c>
      <c r="I172" s="402">
        <v>315</v>
      </c>
      <c r="J172" s="402">
        <v>315</v>
      </c>
      <c r="K172" s="402">
        <v>0</v>
      </c>
      <c r="L172" s="389">
        <v>0</v>
      </c>
      <c r="M172" s="251" t="s">
        <v>1703</v>
      </c>
      <c r="N172" s="132">
        <v>630</v>
      </c>
      <c r="O172" s="399">
        <v>45931</v>
      </c>
      <c r="P172" s="340">
        <v>689</v>
      </c>
      <c r="Q172" s="399">
        <v>45931</v>
      </c>
      <c r="R172" s="221" t="s">
        <v>252</v>
      </c>
    </row>
    <row r="173" spans="1:18">
      <c r="A173" s="172">
        <v>167</v>
      </c>
      <c r="B173" s="230" t="s">
        <v>724</v>
      </c>
      <c r="C173" s="230" t="s">
        <v>725</v>
      </c>
      <c r="D173" s="230" t="s">
        <v>728</v>
      </c>
      <c r="E173" s="232" t="s">
        <v>729</v>
      </c>
      <c r="F173" s="222">
        <v>101598</v>
      </c>
      <c r="G173" s="221" t="s">
        <v>209</v>
      </c>
      <c r="H173" s="236">
        <v>854690</v>
      </c>
      <c r="I173" s="402">
        <v>7749</v>
      </c>
      <c r="J173" s="402">
        <v>7749</v>
      </c>
      <c r="K173" s="402">
        <v>0</v>
      </c>
      <c r="L173" s="389">
        <v>0</v>
      </c>
      <c r="M173" s="251" t="s">
        <v>1703</v>
      </c>
      <c r="N173" s="132">
        <v>15498</v>
      </c>
      <c r="O173" s="399">
        <v>45931</v>
      </c>
      <c r="P173" s="340">
        <v>688</v>
      </c>
      <c r="Q173" s="399">
        <v>45931</v>
      </c>
      <c r="R173" s="221" t="s">
        <v>252</v>
      </c>
    </row>
    <row r="174" spans="1:18">
      <c r="A174" s="172">
        <v>168</v>
      </c>
      <c r="B174" s="230" t="s">
        <v>717</v>
      </c>
      <c r="C174" s="230" t="s">
        <v>718</v>
      </c>
      <c r="D174" s="230" t="s">
        <v>731</v>
      </c>
      <c r="E174" s="232" t="s">
        <v>732</v>
      </c>
      <c r="F174" s="222">
        <v>1180</v>
      </c>
      <c r="G174" s="221" t="s">
        <v>211</v>
      </c>
      <c r="H174" s="236">
        <v>998559</v>
      </c>
      <c r="I174" s="402">
        <v>90</v>
      </c>
      <c r="J174" s="402">
        <v>90</v>
      </c>
      <c r="K174" s="402">
        <v>0</v>
      </c>
      <c r="L174" s="389">
        <v>0</v>
      </c>
      <c r="M174" s="251" t="s">
        <v>1703</v>
      </c>
      <c r="N174" s="132">
        <v>180</v>
      </c>
      <c r="O174" s="399">
        <v>45931</v>
      </c>
      <c r="P174" s="340">
        <v>600</v>
      </c>
      <c r="Q174" s="399">
        <v>45931</v>
      </c>
      <c r="R174" s="221" t="s">
        <v>252</v>
      </c>
    </row>
    <row r="175" spans="1:18">
      <c r="A175" s="172">
        <v>169</v>
      </c>
      <c r="B175" s="230" t="s">
        <v>721</v>
      </c>
      <c r="C175" s="230" t="s">
        <v>722</v>
      </c>
      <c r="D175" s="230">
        <v>5352450283</v>
      </c>
      <c r="E175" s="232" t="s">
        <v>734</v>
      </c>
      <c r="F175" s="222">
        <v>6421.17</v>
      </c>
      <c r="G175" s="221" t="s">
        <v>211</v>
      </c>
      <c r="H175" s="236">
        <v>998365</v>
      </c>
      <c r="I175" s="402">
        <v>0</v>
      </c>
      <c r="J175" s="402">
        <v>0</v>
      </c>
      <c r="K175" s="402">
        <v>979.5</v>
      </c>
      <c r="L175" s="389">
        <v>0</v>
      </c>
      <c r="M175" s="251" t="s">
        <v>1703</v>
      </c>
      <c r="N175" s="132">
        <v>979.5</v>
      </c>
      <c r="O175" s="399">
        <v>45931</v>
      </c>
      <c r="P175" s="340">
        <v>586</v>
      </c>
      <c r="Q175" s="399">
        <v>45931</v>
      </c>
      <c r="R175" s="221" t="s">
        <v>252</v>
      </c>
    </row>
    <row r="176" spans="1:18">
      <c r="A176" s="172">
        <v>170</v>
      </c>
      <c r="B176" s="230" t="s">
        <v>449</v>
      </c>
      <c r="C176" s="230" t="s">
        <v>450</v>
      </c>
      <c r="D176" s="231" t="s">
        <v>736</v>
      </c>
      <c r="E176" s="232" t="s">
        <v>737</v>
      </c>
      <c r="F176" s="222">
        <v>84.88</v>
      </c>
      <c r="G176" s="221" t="s">
        <v>211</v>
      </c>
      <c r="H176" s="221">
        <v>997157</v>
      </c>
      <c r="I176" s="402">
        <v>42.44</v>
      </c>
      <c r="J176" s="402">
        <v>42.44</v>
      </c>
      <c r="K176" s="402">
        <v>0</v>
      </c>
      <c r="L176" s="389">
        <v>0</v>
      </c>
      <c r="M176" s="251" t="s">
        <v>1703</v>
      </c>
      <c r="N176" s="132">
        <v>84.88</v>
      </c>
      <c r="O176" s="399">
        <v>45931</v>
      </c>
      <c r="P176" s="340">
        <v>1713</v>
      </c>
      <c r="Q176" s="399">
        <v>45931</v>
      </c>
      <c r="R176" s="221" t="s">
        <v>252</v>
      </c>
    </row>
    <row r="177" spans="1:18">
      <c r="A177" s="172">
        <v>171</v>
      </c>
      <c r="B177" s="230" t="s">
        <v>631</v>
      </c>
      <c r="C177" s="230" t="s">
        <v>632</v>
      </c>
      <c r="D177" s="231" t="s">
        <v>633</v>
      </c>
      <c r="E177" s="232" t="s">
        <v>286</v>
      </c>
      <c r="F177" s="222">
        <v>505.11999999999995</v>
      </c>
      <c r="G177" s="221" t="s">
        <v>211</v>
      </c>
      <c r="H177" s="247">
        <v>998599</v>
      </c>
      <c r="I177" s="402">
        <v>-55.44</v>
      </c>
      <c r="J177" s="402">
        <v>-55.44</v>
      </c>
      <c r="K177" s="402">
        <v>0</v>
      </c>
      <c r="L177" s="389">
        <v>0</v>
      </c>
      <c r="M177" s="251" t="s">
        <v>1657</v>
      </c>
      <c r="N177" s="132">
        <v>-110.88</v>
      </c>
      <c r="O177" s="399">
        <v>45931</v>
      </c>
      <c r="P177" s="340">
        <v>2666</v>
      </c>
      <c r="Q177" s="399">
        <v>45931</v>
      </c>
      <c r="R177" s="221" t="s">
        <v>739</v>
      </c>
    </row>
    <row r="178" spans="1:18">
      <c r="A178" s="172">
        <v>172</v>
      </c>
      <c r="B178" s="239" t="s">
        <v>357</v>
      </c>
      <c r="C178" s="239" t="s">
        <v>358</v>
      </c>
      <c r="D178" s="240" t="s">
        <v>638</v>
      </c>
      <c r="E178" s="241" t="s">
        <v>261</v>
      </c>
      <c r="F178" s="222">
        <v>2902.24</v>
      </c>
      <c r="G178" s="221" t="s">
        <v>211</v>
      </c>
      <c r="H178" s="247">
        <v>99633</v>
      </c>
      <c r="I178" s="405">
        <v>-76.38</v>
      </c>
      <c r="J178" s="405">
        <v>-76.38</v>
      </c>
      <c r="K178" s="405">
        <v>0</v>
      </c>
      <c r="L178" s="389">
        <v>0</v>
      </c>
      <c r="M178" s="251" t="s">
        <v>1657</v>
      </c>
      <c r="N178" s="132">
        <v>-152.76</v>
      </c>
      <c r="O178" s="399">
        <v>45931</v>
      </c>
      <c r="P178" s="340">
        <v>771</v>
      </c>
      <c r="Q178" s="399">
        <v>45931</v>
      </c>
      <c r="R178" s="221" t="s">
        <v>739</v>
      </c>
    </row>
    <row r="179" spans="1:18">
      <c r="A179" s="172">
        <v>173</v>
      </c>
      <c r="B179" s="239" t="s">
        <v>357</v>
      </c>
      <c r="C179" s="239" t="s">
        <v>358</v>
      </c>
      <c r="D179" s="240" t="s">
        <v>640</v>
      </c>
      <c r="E179" s="241" t="s">
        <v>261</v>
      </c>
      <c r="F179" s="222">
        <v>1900</v>
      </c>
      <c r="G179" s="221" t="s">
        <v>211</v>
      </c>
      <c r="H179" s="247">
        <v>99633</v>
      </c>
      <c r="I179" s="405">
        <v>-50</v>
      </c>
      <c r="J179" s="405">
        <v>-50</v>
      </c>
      <c r="K179" s="405">
        <v>0</v>
      </c>
      <c r="L179" s="389">
        <v>0</v>
      </c>
      <c r="M179" s="251" t="s">
        <v>1657</v>
      </c>
      <c r="N179" s="132">
        <v>-100</v>
      </c>
      <c r="O179" s="399">
        <v>45931</v>
      </c>
      <c r="P179" s="340">
        <v>769</v>
      </c>
      <c r="Q179" s="399">
        <v>45931</v>
      </c>
      <c r="R179" s="221" t="s">
        <v>739</v>
      </c>
    </row>
    <row r="180" spans="1:18">
      <c r="A180" s="172">
        <v>174</v>
      </c>
      <c r="B180" s="221" t="s">
        <v>740</v>
      </c>
      <c r="C180" s="221" t="s">
        <v>740</v>
      </c>
      <c r="D180" s="251"/>
      <c r="E180" s="227"/>
      <c r="F180" s="222">
        <v>-412255.60560993105</v>
      </c>
      <c r="G180" s="221" t="s">
        <v>211</v>
      </c>
      <c r="H180" s="221">
        <v>0</v>
      </c>
      <c r="I180" s="404">
        <v>-148696.17442200004</v>
      </c>
      <c r="J180" s="404">
        <v>-148696.17442200004</v>
      </c>
      <c r="K180" s="404">
        <v>-114863.256765931</v>
      </c>
      <c r="L180" s="389">
        <v>0</v>
      </c>
      <c r="M180" s="251" t="s">
        <v>1703</v>
      </c>
      <c r="N180" s="132">
        <v>-412255.60560993105</v>
      </c>
      <c r="O180" s="399">
        <v>45931</v>
      </c>
      <c r="P180" s="341">
        <v>0</v>
      </c>
      <c r="Q180" s="399">
        <v>45931</v>
      </c>
      <c r="R180" s="221" t="s">
        <v>739</v>
      </c>
    </row>
    <row r="181" spans="1:18">
      <c r="A181" s="172">
        <v>175</v>
      </c>
      <c r="B181" s="221" t="s">
        <v>248</v>
      </c>
      <c r="C181" s="221" t="s">
        <v>249</v>
      </c>
      <c r="D181" s="251">
        <v>2526350</v>
      </c>
      <c r="E181" s="227" t="s">
        <v>250</v>
      </c>
      <c r="F181" s="222">
        <v>-8036</v>
      </c>
      <c r="G181" s="98" t="s">
        <v>211</v>
      </c>
      <c r="H181" s="221">
        <v>998332</v>
      </c>
      <c r="I181" s="404">
        <v>-882</v>
      </c>
      <c r="J181" s="404">
        <v>-882</v>
      </c>
      <c r="K181" s="404">
        <v>0</v>
      </c>
      <c r="L181" s="389">
        <v>0</v>
      </c>
      <c r="M181" s="251" t="s">
        <v>1657</v>
      </c>
      <c r="N181" s="132">
        <v>-1764</v>
      </c>
      <c r="O181" s="399">
        <v>45931</v>
      </c>
      <c r="P181" s="340">
        <v>2596</v>
      </c>
      <c r="Q181" s="399">
        <v>45931</v>
      </c>
      <c r="R181" s="221" t="s">
        <v>742</v>
      </c>
    </row>
    <row r="182" spans="1:18">
      <c r="A182" s="172">
        <v>176</v>
      </c>
      <c r="B182" s="221" t="s">
        <v>248</v>
      </c>
      <c r="C182" s="221" t="s">
        <v>249</v>
      </c>
      <c r="D182" s="251">
        <v>2526351</v>
      </c>
      <c r="E182" s="227" t="s">
        <v>250</v>
      </c>
      <c r="F182" s="222">
        <v>-6560</v>
      </c>
      <c r="G182" s="98" t="s">
        <v>211</v>
      </c>
      <c r="H182" s="221">
        <v>998332</v>
      </c>
      <c r="I182" s="404">
        <v>-720</v>
      </c>
      <c r="J182" s="404">
        <v>-720</v>
      </c>
      <c r="K182" s="404">
        <v>0</v>
      </c>
      <c r="L182" s="389">
        <v>0</v>
      </c>
      <c r="M182" s="251" t="s">
        <v>1657</v>
      </c>
      <c r="N182" s="132">
        <v>-1440</v>
      </c>
      <c r="O182" s="399">
        <v>45931</v>
      </c>
      <c r="P182" s="340">
        <v>2597</v>
      </c>
      <c r="Q182" s="399">
        <v>45931</v>
      </c>
      <c r="R182" s="221" t="s">
        <v>742</v>
      </c>
    </row>
    <row r="183" spans="1:18">
      <c r="A183" s="172">
        <v>177</v>
      </c>
      <c r="B183" s="221" t="s">
        <v>248</v>
      </c>
      <c r="C183" s="221" t="s">
        <v>249</v>
      </c>
      <c r="D183" s="251">
        <v>2526352</v>
      </c>
      <c r="E183" s="227" t="s">
        <v>250</v>
      </c>
      <c r="F183" s="222">
        <v>-6560</v>
      </c>
      <c r="G183" s="98" t="s">
        <v>211</v>
      </c>
      <c r="H183" s="221">
        <v>998332</v>
      </c>
      <c r="I183" s="404">
        <v>-720</v>
      </c>
      <c r="J183" s="404">
        <v>-720</v>
      </c>
      <c r="K183" s="404">
        <v>0</v>
      </c>
      <c r="L183" s="389">
        <v>0</v>
      </c>
      <c r="M183" s="251" t="s">
        <v>1657</v>
      </c>
      <c r="N183" s="132">
        <v>-1440</v>
      </c>
      <c r="O183" s="399">
        <v>45931</v>
      </c>
      <c r="P183" s="340">
        <v>2598</v>
      </c>
      <c r="Q183" s="399">
        <v>45931</v>
      </c>
      <c r="R183" s="221" t="s">
        <v>742</v>
      </c>
    </row>
    <row r="184" spans="1:18">
      <c r="A184" s="172">
        <v>178</v>
      </c>
      <c r="B184" s="221" t="s">
        <v>248</v>
      </c>
      <c r="C184" s="221" t="s">
        <v>249</v>
      </c>
      <c r="D184" s="251">
        <v>2526353</v>
      </c>
      <c r="E184" s="227" t="s">
        <v>250</v>
      </c>
      <c r="F184" s="222">
        <v>-3280</v>
      </c>
      <c r="G184" s="98" t="s">
        <v>211</v>
      </c>
      <c r="H184" s="221">
        <v>998332</v>
      </c>
      <c r="I184" s="404">
        <v>-360</v>
      </c>
      <c r="J184" s="404">
        <v>-360</v>
      </c>
      <c r="K184" s="404">
        <v>0</v>
      </c>
      <c r="L184" s="389">
        <v>0</v>
      </c>
      <c r="M184" s="251" t="s">
        <v>1657</v>
      </c>
      <c r="N184" s="132">
        <v>-720</v>
      </c>
      <c r="O184" s="399">
        <v>45931</v>
      </c>
      <c r="P184" s="340">
        <v>2599</v>
      </c>
      <c r="Q184" s="399">
        <v>45931</v>
      </c>
      <c r="R184" s="221" t="s">
        <v>742</v>
      </c>
    </row>
    <row r="185" spans="1:18">
      <c r="A185" s="172">
        <v>179</v>
      </c>
      <c r="B185" s="221" t="s">
        <v>248</v>
      </c>
      <c r="C185" s="221" t="s">
        <v>249</v>
      </c>
      <c r="D185" s="251">
        <v>2526354</v>
      </c>
      <c r="E185" s="227" t="s">
        <v>250</v>
      </c>
      <c r="F185" s="222">
        <v>-3280</v>
      </c>
      <c r="G185" s="98" t="s">
        <v>211</v>
      </c>
      <c r="H185" s="221">
        <v>998332</v>
      </c>
      <c r="I185" s="404">
        <v>-360</v>
      </c>
      <c r="J185" s="404">
        <v>-360</v>
      </c>
      <c r="K185" s="404">
        <v>0</v>
      </c>
      <c r="L185" s="389">
        <v>0</v>
      </c>
      <c r="M185" s="251" t="s">
        <v>1657</v>
      </c>
      <c r="N185" s="132">
        <v>-720</v>
      </c>
      <c r="O185" s="399">
        <v>45931</v>
      </c>
      <c r="P185" s="340">
        <v>2600</v>
      </c>
      <c r="Q185" s="399">
        <v>45931</v>
      </c>
      <c r="R185" s="221" t="s">
        <v>742</v>
      </c>
    </row>
    <row r="186" spans="1:18">
      <c r="A186" s="172">
        <v>180</v>
      </c>
      <c r="B186" s="221" t="s">
        <v>248</v>
      </c>
      <c r="C186" s="221" t="s">
        <v>249</v>
      </c>
      <c r="D186" s="251">
        <v>2526355</v>
      </c>
      <c r="E186" s="227" t="s">
        <v>250</v>
      </c>
      <c r="F186" s="222">
        <v>-16400</v>
      </c>
      <c r="G186" s="98" t="s">
        <v>211</v>
      </c>
      <c r="H186" s="221">
        <v>998332</v>
      </c>
      <c r="I186" s="404">
        <v>-1800</v>
      </c>
      <c r="J186" s="404">
        <v>-1800</v>
      </c>
      <c r="K186" s="404">
        <v>0</v>
      </c>
      <c r="L186" s="389">
        <v>0</v>
      </c>
      <c r="M186" s="251" t="s">
        <v>1657</v>
      </c>
      <c r="N186" s="132">
        <v>-3600</v>
      </c>
      <c r="O186" s="399">
        <v>45931</v>
      </c>
      <c r="P186" s="340">
        <v>2601</v>
      </c>
      <c r="Q186" s="399">
        <v>45931</v>
      </c>
      <c r="R186" s="221" t="s">
        <v>742</v>
      </c>
    </row>
    <row r="187" spans="1:18">
      <c r="A187" s="172">
        <v>181</v>
      </c>
      <c r="B187" s="221" t="s">
        <v>258</v>
      </c>
      <c r="C187" s="221" t="s">
        <v>259</v>
      </c>
      <c r="D187" s="251" t="s">
        <v>260</v>
      </c>
      <c r="E187" s="227" t="s">
        <v>261</v>
      </c>
      <c r="F187" s="222">
        <v>-82</v>
      </c>
      <c r="G187" s="221" t="s">
        <v>211</v>
      </c>
      <c r="H187" s="221">
        <v>996511</v>
      </c>
      <c r="I187" s="404">
        <v>-9</v>
      </c>
      <c r="J187" s="404">
        <v>-9</v>
      </c>
      <c r="K187" s="404">
        <v>0</v>
      </c>
      <c r="L187" s="389">
        <v>0</v>
      </c>
      <c r="M187" s="251" t="s">
        <v>1657</v>
      </c>
      <c r="N187" s="132">
        <v>-18</v>
      </c>
      <c r="O187" s="399">
        <v>45931</v>
      </c>
      <c r="P187" s="340">
        <v>877</v>
      </c>
      <c r="Q187" s="399">
        <v>45931</v>
      </c>
      <c r="R187" s="221" t="s">
        <v>742</v>
      </c>
    </row>
    <row r="188" spans="1:18">
      <c r="A188" s="172">
        <v>182</v>
      </c>
      <c r="B188" s="221" t="s">
        <v>264</v>
      </c>
      <c r="C188" s="221" t="s">
        <v>265</v>
      </c>
      <c r="D188" s="251">
        <v>63210</v>
      </c>
      <c r="E188" s="227" t="s">
        <v>266</v>
      </c>
      <c r="F188" s="222">
        <v>-287</v>
      </c>
      <c r="G188" s="221" t="s">
        <v>209</v>
      </c>
      <c r="H188" s="221">
        <v>0</v>
      </c>
      <c r="I188" s="404">
        <v>-31.5</v>
      </c>
      <c r="J188" s="404">
        <v>-31.5</v>
      </c>
      <c r="K188" s="404">
        <v>0</v>
      </c>
      <c r="L188" s="389">
        <v>0</v>
      </c>
      <c r="M188" s="251" t="s">
        <v>1657</v>
      </c>
      <c r="N188" s="132">
        <v>-63</v>
      </c>
      <c r="O188" s="399">
        <v>45931</v>
      </c>
      <c r="P188" s="340">
        <v>2728</v>
      </c>
      <c r="Q188" s="399">
        <v>45931</v>
      </c>
      <c r="R188" s="221" t="s">
        <v>742</v>
      </c>
    </row>
    <row r="189" spans="1:18">
      <c r="A189" s="172">
        <v>183</v>
      </c>
      <c r="B189" s="221" t="s">
        <v>268</v>
      </c>
      <c r="C189" s="221" t="s">
        <v>269</v>
      </c>
      <c r="D189" s="251">
        <v>69</v>
      </c>
      <c r="E189" s="227" t="s">
        <v>270</v>
      </c>
      <c r="F189" s="222">
        <v>-1230</v>
      </c>
      <c r="G189" s="221"/>
      <c r="H189" s="221">
        <v>0</v>
      </c>
      <c r="I189" s="404">
        <v>-135</v>
      </c>
      <c r="J189" s="404">
        <v>-135</v>
      </c>
      <c r="K189" s="404">
        <v>0</v>
      </c>
      <c r="L189" s="389">
        <v>0</v>
      </c>
      <c r="M189" s="251" t="s">
        <v>1657</v>
      </c>
      <c r="N189" s="132">
        <v>-270</v>
      </c>
      <c r="O189" s="399">
        <v>45931</v>
      </c>
      <c r="P189" s="340">
        <v>2724</v>
      </c>
      <c r="Q189" s="399">
        <v>45931</v>
      </c>
      <c r="R189" s="221" t="s">
        <v>742</v>
      </c>
    </row>
    <row r="190" spans="1:18">
      <c r="A190" s="172">
        <v>184</v>
      </c>
      <c r="B190" s="221" t="s">
        <v>272</v>
      </c>
      <c r="C190" s="221" t="s">
        <v>273</v>
      </c>
      <c r="D190" s="251" t="s">
        <v>274</v>
      </c>
      <c r="E190" s="227" t="s">
        <v>275</v>
      </c>
      <c r="F190" s="222">
        <v>-924.2399999999999</v>
      </c>
      <c r="G190" s="221"/>
      <c r="H190" s="221">
        <v>0</v>
      </c>
      <c r="I190" s="404">
        <v>0</v>
      </c>
      <c r="J190" s="404">
        <v>0</v>
      </c>
      <c r="K190" s="404">
        <v>-202.88</v>
      </c>
      <c r="L190" s="389">
        <v>0</v>
      </c>
      <c r="M190" s="251" t="s">
        <v>1657</v>
      </c>
      <c r="N190" s="132">
        <v>-202.88</v>
      </c>
      <c r="O190" s="399">
        <v>45931</v>
      </c>
      <c r="P190" s="340">
        <v>2605</v>
      </c>
      <c r="Q190" s="399">
        <v>45931</v>
      </c>
      <c r="R190" s="221" t="s">
        <v>742</v>
      </c>
    </row>
    <row r="191" spans="1:18">
      <c r="A191" s="172">
        <v>185</v>
      </c>
      <c r="B191" s="221" t="s">
        <v>277</v>
      </c>
      <c r="C191" s="221" t="s">
        <v>278</v>
      </c>
      <c r="D191" s="251">
        <v>427100363393</v>
      </c>
      <c r="E191" s="227" t="s">
        <v>279</v>
      </c>
      <c r="F191" s="222">
        <v>-3663.76</v>
      </c>
      <c r="G191" s="221" t="s">
        <v>211</v>
      </c>
      <c r="H191" s="221">
        <v>996813</v>
      </c>
      <c r="I191" s="404">
        <v>-402.12</v>
      </c>
      <c r="J191" s="404">
        <v>-402.12</v>
      </c>
      <c r="K191" s="404">
        <v>0</v>
      </c>
      <c r="L191" s="389">
        <v>0</v>
      </c>
      <c r="M191" s="251" t="s">
        <v>1657</v>
      </c>
      <c r="N191" s="132">
        <v>-804.24</v>
      </c>
      <c r="O191" s="399">
        <v>45931</v>
      </c>
      <c r="P191" s="340">
        <v>2723</v>
      </c>
      <c r="Q191" s="399">
        <v>45931</v>
      </c>
      <c r="R191" s="221" t="s">
        <v>742</v>
      </c>
    </row>
    <row r="192" spans="1:18">
      <c r="A192" s="172">
        <v>186</v>
      </c>
      <c r="B192" s="221" t="s">
        <v>277</v>
      </c>
      <c r="C192" s="221" t="s">
        <v>278</v>
      </c>
      <c r="D192" s="251">
        <v>427100360338</v>
      </c>
      <c r="E192" s="227" t="s">
        <v>281</v>
      </c>
      <c r="F192" s="222">
        <v>-646.16000000000008</v>
      </c>
      <c r="G192" s="221" t="s">
        <v>211</v>
      </c>
      <c r="H192" s="221">
        <v>996813</v>
      </c>
      <c r="I192" s="404">
        <v>-70.92</v>
      </c>
      <c r="J192" s="404">
        <v>-70.92</v>
      </c>
      <c r="K192" s="404">
        <v>0</v>
      </c>
      <c r="L192" s="389">
        <v>0</v>
      </c>
      <c r="M192" s="251" t="s">
        <v>1657</v>
      </c>
      <c r="N192" s="132">
        <v>-141.84</v>
      </c>
      <c r="O192" s="399">
        <v>45931</v>
      </c>
      <c r="P192" s="340">
        <v>2722</v>
      </c>
      <c r="Q192" s="399">
        <v>45931</v>
      </c>
      <c r="R192" s="221" t="s">
        <v>742</v>
      </c>
    </row>
    <row r="193" spans="1:18">
      <c r="A193" s="172">
        <v>187</v>
      </c>
      <c r="B193" s="221" t="s">
        <v>283</v>
      </c>
      <c r="C193" s="221" t="s">
        <v>284</v>
      </c>
      <c r="D193" s="251" t="s">
        <v>285</v>
      </c>
      <c r="E193" s="227" t="s">
        <v>286</v>
      </c>
      <c r="F193" s="222">
        <v>-11398</v>
      </c>
      <c r="G193" s="221" t="s">
        <v>211</v>
      </c>
      <c r="H193" s="221">
        <v>998551</v>
      </c>
      <c r="I193" s="404">
        <v>0</v>
      </c>
      <c r="J193" s="404">
        <v>0</v>
      </c>
      <c r="K193" s="404">
        <v>-2502</v>
      </c>
      <c r="L193" s="389">
        <v>0</v>
      </c>
      <c r="M193" s="251" t="s">
        <v>1657</v>
      </c>
      <c r="N193" s="132">
        <v>-2502</v>
      </c>
      <c r="O193" s="399">
        <v>45931</v>
      </c>
      <c r="P193" s="340">
        <v>2719</v>
      </c>
      <c r="Q193" s="399">
        <v>45931</v>
      </c>
      <c r="R193" s="221" t="s">
        <v>742</v>
      </c>
    </row>
    <row r="194" spans="1:18">
      <c r="A194" s="172">
        <v>188</v>
      </c>
      <c r="B194" s="221" t="s">
        <v>283</v>
      </c>
      <c r="C194" s="221" t="s">
        <v>284</v>
      </c>
      <c r="D194" s="251" t="s">
        <v>289</v>
      </c>
      <c r="E194" s="227" t="s">
        <v>290</v>
      </c>
      <c r="F194" s="222">
        <v>-5740</v>
      </c>
      <c r="G194" s="221" t="s">
        <v>211</v>
      </c>
      <c r="H194" s="221">
        <v>998551</v>
      </c>
      <c r="I194" s="404">
        <v>0</v>
      </c>
      <c r="J194" s="404">
        <v>0</v>
      </c>
      <c r="K194" s="404">
        <v>-1260</v>
      </c>
      <c r="L194" s="389">
        <v>0</v>
      </c>
      <c r="M194" s="251" t="s">
        <v>1657</v>
      </c>
      <c r="N194" s="132">
        <v>-1260</v>
      </c>
      <c r="O194" s="399">
        <v>45931</v>
      </c>
      <c r="P194" s="340">
        <v>2718</v>
      </c>
      <c r="Q194" s="399">
        <v>45931</v>
      </c>
      <c r="R194" s="221" t="s">
        <v>742</v>
      </c>
    </row>
    <row r="195" spans="1:18">
      <c r="A195" s="172">
        <v>189</v>
      </c>
      <c r="B195" s="221" t="s">
        <v>283</v>
      </c>
      <c r="C195" s="221" t="s">
        <v>284</v>
      </c>
      <c r="D195" s="251" t="s">
        <v>292</v>
      </c>
      <c r="E195" s="227" t="s">
        <v>290</v>
      </c>
      <c r="F195" s="222">
        <v>-6232</v>
      </c>
      <c r="G195" s="221" t="s">
        <v>211</v>
      </c>
      <c r="H195" s="221">
        <v>998551</v>
      </c>
      <c r="I195" s="404">
        <v>0</v>
      </c>
      <c r="J195" s="404">
        <v>0</v>
      </c>
      <c r="K195" s="404">
        <v>-1368</v>
      </c>
      <c r="L195" s="389">
        <v>0</v>
      </c>
      <c r="M195" s="251" t="s">
        <v>1657</v>
      </c>
      <c r="N195" s="132">
        <v>-1368</v>
      </c>
      <c r="O195" s="399">
        <v>45931</v>
      </c>
      <c r="P195" s="340">
        <v>2717</v>
      </c>
      <c r="Q195" s="399">
        <v>45931</v>
      </c>
      <c r="R195" s="221" t="s">
        <v>742</v>
      </c>
    </row>
    <row r="196" spans="1:18">
      <c r="A196" s="172">
        <v>190</v>
      </c>
      <c r="B196" s="221" t="s">
        <v>283</v>
      </c>
      <c r="C196" s="221" t="s">
        <v>284</v>
      </c>
      <c r="D196" s="251" t="s">
        <v>294</v>
      </c>
      <c r="E196" s="227" t="s">
        <v>295</v>
      </c>
      <c r="F196" s="222">
        <v>-82</v>
      </c>
      <c r="G196" s="221" t="s">
        <v>211</v>
      </c>
      <c r="H196" s="221">
        <v>998551</v>
      </c>
      <c r="I196" s="404">
        <v>0</v>
      </c>
      <c r="J196" s="404">
        <v>0</v>
      </c>
      <c r="K196" s="404">
        <v>-18</v>
      </c>
      <c r="L196" s="389">
        <v>0</v>
      </c>
      <c r="M196" s="251" t="s">
        <v>1657</v>
      </c>
      <c r="N196" s="132">
        <v>-18</v>
      </c>
      <c r="O196" s="399">
        <v>45931</v>
      </c>
      <c r="P196" s="340">
        <v>2712</v>
      </c>
      <c r="Q196" s="399">
        <v>45931</v>
      </c>
      <c r="R196" s="221" t="s">
        <v>742</v>
      </c>
    </row>
    <row r="197" spans="1:18">
      <c r="A197" s="172">
        <v>191</v>
      </c>
      <c r="B197" s="221" t="s">
        <v>283</v>
      </c>
      <c r="C197" s="221" t="s">
        <v>284</v>
      </c>
      <c r="D197" s="251" t="s">
        <v>297</v>
      </c>
      <c r="E197" s="227" t="s">
        <v>295</v>
      </c>
      <c r="F197" s="222">
        <v>-82</v>
      </c>
      <c r="G197" s="221" t="s">
        <v>211</v>
      </c>
      <c r="H197" s="221">
        <v>998551</v>
      </c>
      <c r="I197" s="404">
        <v>0</v>
      </c>
      <c r="J197" s="404">
        <v>0</v>
      </c>
      <c r="K197" s="404">
        <v>-18</v>
      </c>
      <c r="L197" s="389">
        <v>0</v>
      </c>
      <c r="M197" s="251" t="s">
        <v>1657</v>
      </c>
      <c r="N197" s="132">
        <v>-18</v>
      </c>
      <c r="O197" s="399">
        <v>45931</v>
      </c>
      <c r="P197" s="340">
        <v>2711</v>
      </c>
      <c r="Q197" s="399">
        <v>45931</v>
      </c>
      <c r="R197" s="221" t="s">
        <v>742</v>
      </c>
    </row>
    <row r="198" spans="1:18">
      <c r="A198" s="172">
        <v>192</v>
      </c>
      <c r="B198" s="221" t="s">
        <v>299</v>
      </c>
      <c r="C198" s="221" t="s">
        <v>300</v>
      </c>
      <c r="D198" s="251" t="s">
        <v>301</v>
      </c>
      <c r="E198" s="227" t="s">
        <v>302</v>
      </c>
      <c r="F198" s="222">
        <v>-2365776.2599999998</v>
      </c>
      <c r="G198" s="221" t="s">
        <v>211</v>
      </c>
      <c r="H198" s="221">
        <v>997212</v>
      </c>
      <c r="I198" s="404">
        <v>-259658.37</v>
      </c>
      <c r="J198" s="404">
        <v>-259658.37</v>
      </c>
      <c r="K198" s="404">
        <v>0</v>
      </c>
      <c r="L198" s="389">
        <v>0</v>
      </c>
      <c r="M198" s="251" t="s">
        <v>1657</v>
      </c>
      <c r="N198" s="132">
        <v>-519316.74</v>
      </c>
      <c r="O198" s="399">
        <v>45931</v>
      </c>
      <c r="P198" s="340">
        <v>2703</v>
      </c>
      <c r="Q198" s="399">
        <v>45931</v>
      </c>
      <c r="R198" s="221" t="s">
        <v>742</v>
      </c>
    </row>
    <row r="199" spans="1:18">
      <c r="A199" s="172">
        <v>193</v>
      </c>
      <c r="B199" s="221" t="s">
        <v>305</v>
      </c>
      <c r="C199" s="221" t="s">
        <v>306</v>
      </c>
      <c r="D199" s="251" t="s">
        <v>307</v>
      </c>
      <c r="E199" s="227" t="s">
        <v>279</v>
      </c>
      <c r="F199" s="222">
        <v>-5057.76</v>
      </c>
      <c r="G199" s="221" t="s">
        <v>209</v>
      </c>
      <c r="H199" s="221">
        <v>853669</v>
      </c>
      <c r="I199" s="404">
        <v>0</v>
      </c>
      <c r="J199" s="404">
        <v>0</v>
      </c>
      <c r="K199" s="404">
        <v>-1110.24</v>
      </c>
      <c r="L199" s="389">
        <v>0</v>
      </c>
      <c r="M199" s="251" t="s">
        <v>1657</v>
      </c>
      <c r="N199" s="132">
        <v>-1110.24</v>
      </c>
      <c r="O199" s="399">
        <v>45931</v>
      </c>
      <c r="P199" s="340">
        <v>2695</v>
      </c>
      <c r="Q199" s="399">
        <v>45931</v>
      </c>
      <c r="R199" s="221" t="s">
        <v>742</v>
      </c>
    </row>
    <row r="200" spans="1:18">
      <c r="A200" s="172">
        <v>194</v>
      </c>
      <c r="B200" s="221" t="s">
        <v>310</v>
      </c>
      <c r="C200" s="221" t="s">
        <v>311</v>
      </c>
      <c r="D200" s="251">
        <v>8919</v>
      </c>
      <c r="E200" s="227" t="s">
        <v>312</v>
      </c>
      <c r="F200" s="222">
        <v>-1443.1999999999998</v>
      </c>
      <c r="G200" s="221" t="s">
        <v>209</v>
      </c>
      <c r="H200" s="221">
        <v>0</v>
      </c>
      <c r="I200" s="404">
        <v>-158.4</v>
      </c>
      <c r="J200" s="404">
        <v>-158.4</v>
      </c>
      <c r="K200" s="404">
        <v>0</v>
      </c>
      <c r="L200" s="389">
        <v>0</v>
      </c>
      <c r="M200" s="251" t="s">
        <v>1657</v>
      </c>
      <c r="N200" s="132">
        <v>-316.8</v>
      </c>
      <c r="O200" s="399">
        <v>45931</v>
      </c>
      <c r="P200" s="340">
        <v>2692</v>
      </c>
      <c r="Q200" s="399">
        <v>45931</v>
      </c>
      <c r="R200" s="221" t="s">
        <v>742</v>
      </c>
    </row>
    <row r="201" spans="1:18">
      <c r="A201" s="172">
        <v>195</v>
      </c>
      <c r="B201" s="221" t="s">
        <v>314</v>
      </c>
      <c r="C201" s="221" t="s">
        <v>315</v>
      </c>
      <c r="D201" s="251" t="s">
        <v>316</v>
      </c>
      <c r="E201" s="227" t="s">
        <v>317</v>
      </c>
      <c r="F201" s="222">
        <v>-286.17999999999995</v>
      </c>
      <c r="G201" s="221" t="s">
        <v>211</v>
      </c>
      <c r="H201" s="221">
        <v>998413</v>
      </c>
      <c r="I201" s="404">
        <v>-31.41</v>
      </c>
      <c r="J201" s="404">
        <v>-31.41</v>
      </c>
      <c r="K201" s="404">
        <v>0</v>
      </c>
      <c r="L201" s="389">
        <v>0</v>
      </c>
      <c r="M201" s="251" t="s">
        <v>1657</v>
      </c>
      <c r="N201" s="132">
        <v>-62.82</v>
      </c>
      <c r="O201" s="399">
        <v>45931</v>
      </c>
      <c r="P201" s="340">
        <v>2691</v>
      </c>
      <c r="Q201" s="399">
        <v>45931</v>
      </c>
      <c r="R201" s="221" t="s">
        <v>742</v>
      </c>
    </row>
    <row r="202" spans="1:18">
      <c r="A202" s="172">
        <v>196</v>
      </c>
      <c r="B202" s="221" t="s">
        <v>320</v>
      </c>
      <c r="C202" s="221" t="s">
        <v>321</v>
      </c>
      <c r="D202" s="251" t="s">
        <v>322</v>
      </c>
      <c r="E202" s="227" t="s">
        <v>323</v>
      </c>
      <c r="F202" s="222">
        <v>-205000</v>
      </c>
      <c r="G202" s="221" t="s">
        <v>211</v>
      </c>
      <c r="H202" s="221">
        <v>998313</v>
      </c>
      <c r="I202" s="404">
        <v>0</v>
      </c>
      <c r="J202" s="404">
        <v>0</v>
      </c>
      <c r="K202" s="404">
        <v>-45000</v>
      </c>
      <c r="L202" s="389">
        <v>0</v>
      </c>
      <c r="M202" s="251" t="s">
        <v>1657</v>
      </c>
      <c r="N202" s="132">
        <v>-45000</v>
      </c>
      <c r="O202" s="399">
        <v>45931</v>
      </c>
      <c r="P202" s="340">
        <v>2686</v>
      </c>
      <c r="Q202" s="399">
        <v>45931</v>
      </c>
      <c r="R202" s="221" t="s">
        <v>742</v>
      </c>
    </row>
    <row r="203" spans="1:18">
      <c r="A203" s="172">
        <v>197</v>
      </c>
      <c r="B203" s="221" t="s">
        <v>325</v>
      </c>
      <c r="C203" s="221" t="s">
        <v>326</v>
      </c>
      <c r="D203" s="251" t="s">
        <v>327</v>
      </c>
      <c r="E203" s="227" t="s">
        <v>328</v>
      </c>
      <c r="F203" s="222">
        <v>-95437</v>
      </c>
      <c r="G203" s="221" t="s">
        <v>209</v>
      </c>
      <c r="H203" s="221">
        <v>440362</v>
      </c>
      <c r="I203" s="404">
        <v>-2511.5</v>
      </c>
      <c r="J203" s="404">
        <v>-2511.5</v>
      </c>
      <c r="K203" s="404">
        <v>0</v>
      </c>
      <c r="L203" s="389">
        <v>0</v>
      </c>
      <c r="M203" s="251" t="s">
        <v>1657</v>
      </c>
      <c r="N203" s="132">
        <v>-5023</v>
      </c>
      <c r="O203" s="399">
        <v>45931</v>
      </c>
      <c r="P203" s="340">
        <v>2680</v>
      </c>
      <c r="Q203" s="399">
        <v>45931</v>
      </c>
      <c r="R203" s="221" t="s">
        <v>742</v>
      </c>
    </row>
    <row r="204" spans="1:18">
      <c r="A204" s="172">
        <v>198</v>
      </c>
      <c r="B204" s="221" t="s">
        <v>330</v>
      </c>
      <c r="C204" s="221" t="s">
        <v>331</v>
      </c>
      <c r="D204" s="251" t="s">
        <v>332</v>
      </c>
      <c r="E204" s="227" t="s">
        <v>295</v>
      </c>
      <c r="F204" s="222">
        <v>-656</v>
      </c>
      <c r="G204" s="221" t="s">
        <v>211</v>
      </c>
      <c r="H204" s="221">
        <v>996812</v>
      </c>
      <c r="I204" s="404">
        <v>-72</v>
      </c>
      <c r="J204" s="404">
        <v>-72</v>
      </c>
      <c r="K204" s="404">
        <v>0</v>
      </c>
      <c r="L204" s="389">
        <v>0</v>
      </c>
      <c r="M204" s="251" t="s">
        <v>1657</v>
      </c>
      <c r="N204" s="132">
        <v>-144</v>
      </c>
      <c r="O204" s="399">
        <v>45931</v>
      </c>
      <c r="P204" s="340">
        <v>2679</v>
      </c>
      <c r="Q204" s="399">
        <v>45931</v>
      </c>
      <c r="R204" s="221" t="s">
        <v>742</v>
      </c>
    </row>
    <row r="205" spans="1:18">
      <c r="A205" s="172">
        <v>199</v>
      </c>
      <c r="B205" s="221" t="s">
        <v>334</v>
      </c>
      <c r="C205" s="221" t="s">
        <v>335</v>
      </c>
      <c r="D205" s="251" t="s">
        <v>336</v>
      </c>
      <c r="E205" s="227" t="s">
        <v>290</v>
      </c>
      <c r="F205" s="222">
        <v>-870.84</v>
      </c>
      <c r="G205" s="221" t="s">
        <v>211</v>
      </c>
      <c r="H205" s="221">
        <v>998313</v>
      </c>
      <c r="I205" s="404">
        <v>0</v>
      </c>
      <c r="J205" s="404">
        <v>0</v>
      </c>
      <c r="K205" s="404">
        <v>-191.16</v>
      </c>
      <c r="L205" s="389">
        <v>0</v>
      </c>
      <c r="M205" s="251" t="s">
        <v>1657</v>
      </c>
      <c r="N205" s="132">
        <v>-191.16</v>
      </c>
      <c r="O205" s="399">
        <v>45931</v>
      </c>
      <c r="P205" s="340">
        <v>2678</v>
      </c>
      <c r="Q205" s="399">
        <v>45931</v>
      </c>
      <c r="R205" s="221" t="s">
        <v>742</v>
      </c>
    </row>
    <row r="206" spans="1:18">
      <c r="A206" s="172">
        <v>200</v>
      </c>
      <c r="B206" s="221" t="s">
        <v>339</v>
      </c>
      <c r="C206" s="221" t="s">
        <v>340</v>
      </c>
      <c r="D206" s="251" t="s">
        <v>341</v>
      </c>
      <c r="E206" s="227" t="s">
        <v>342</v>
      </c>
      <c r="F206" s="222">
        <v>-902</v>
      </c>
      <c r="G206" s="221" t="s">
        <v>211</v>
      </c>
      <c r="H206" s="221">
        <v>996812</v>
      </c>
      <c r="I206" s="404">
        <v>-99</v>
      </c>
      <c r="J206" s="404">
        <v>-99</v>
      </c>
      <c r="K206" s="404">
        <v>0</v>
      </c>
      <c r="L206" s="389">
        <v>0</v>
      </c>
      <c r="M206" s="251" t="s">
        <v>1657</v>
      </c>
      <c r="N206" s="132">
        <v>-198</v>
      </c>
      <c r="O206" s="399">
        <v>45931</v>
      </c>
      <c r="P206" s="340">
        <v>2677</v>
      </c>
      <c r="Q206" s="399">
        <v>45931</v>
      </c>
      <c r="R206" s="221" t="s">
        <v>742</v>
      </c>
    </row>
    <row r="207" spans="1:18">
      <c r="A207" s="172">
        <v>201</v>
      </c>
      <c r="B207" s="221" t="s">
        <v>344</v>
      </c>
      <c r="C207" s="221" t="s">
        <v>345</v>
      </c>
      <c r="D207" s="251" t="s">
        <v>346</v>
      </c>
      <c r="E207" s="227" t="s">
        <v>323</v>
      </c>
      <c r="F207" s="222">
        <v>-516.59999999999991</v>
      </c>
      <c r="G207" s="221" t="s">
        <v>209</v>
      </c>
      <c r="H207" s="221">
        <v>482090</v>
      </c>
      <c r="I207" s="404">
        <v>-56.7</v>
      </c>
      <c r="J207" s="404">
        <v>-56.7</v>
      </c>
      <c r="K207" s="404">
        <v>0</v>
      </c>
      <c r="L207" s="389">
        <v>0</v>
      </c>
      <c r="M207" s="251" t="s">
        <v>1657</v>
      </c>
      <c r="N207" s="132">
        <v>-113.4</v>
      </c>
      <c r="O207" s="399">
        <v>45931</v>
      </c>
      <c r="P207" s="340">
        <v>2672</v>
      </c>
      <c r="Q207" s="399">
        <v>45931</v>
      </c>
      <c r="R207" s="221" t="s">
        <v>742</v>
      </c>
    </row>
    <row r="208" spans="1:18">
      <c r="A208" s="172">
        <v>202</v>
      </c>
      <c r="B208" s="221" t="s">
        <v>344</v>
      </c>
      <c r="C208" s="221" t="s">
        <v>345</v>
      </c>
      <c r="D208" s="251" t="s">
        <v>349</v>
      </c>
      <c r="E208" s="227" t="s">
        <v>350</v>
      </c>
      <c r="F208" s="222">
        <v>-172.2</v>
      </c>
      <c r="G208" s="221" t="s">
        <v>209</v>
      </c>
      <c r="H208" s="221">
        <v>482090</v>
      </c>
      <c r="I208" s="404">
        <v>-18.899999999999999</v>
      </c>
      <c r="J208" s="404">
        <v>-18.899999999999999</v>
      </c>
      <c r="K208" s="404">
        <v>0</v>
      </c>
      <c r="L208" s="389">
        <v>0</v>
      </c>
      <c r="M208" s="251" t="s">
        <v>1657</v>
      </c>
      <c r="N208" s="132">
        <v>-37.799999999999997</v>
      </c>
      <c r="O208" s="399">
        <v>45931</v>
      </c>
      <c r="P208" s="340">
        <v>2671</v>
      </c>
      <c r="Q208" s="399">
        <v>45931</v>
      </c>
      <c r="R208" s="221" t="s">
        <v>742</v>
      </c>
    </row>
    <row r="209" spans="1:18">
      <c r="A209" s="172">
        <v>203</v>
      </c>
      <c r="B209" s="221" t="s">
        <v>344</v>
      </c>
      <c r="C209" s="221" t="s">
        <v>345</v>
      </c>
      <c r="D209" s="251" t="s">
        <v>352</v>
      </c>
      <c r="E209" s="227" t="s">
        <v>353</v>
      </c>
      <c r="F209" s="222">
        <v>-574</v>
      </c>
      <c r="G209" s="221" t="s">
        <v>209</v>
      </c>
      <c r="H209" s="221">
        <v>482090</v>
      </c>
      <c r="I209" s="404">
        <v>-63</v>
      </c>
      <c r="J209" s="404">
        <v>-63</v>
      </c>
      <c r="K209" s="404">
        <v>0</v>
      </c>
      <c r="L209" s="389">
        <v>0</v>
      </c>
      <c r="M209" s="251" t="s">
        <v>1657</v>
      </c>
      <c r="N209" s="132">
        <v>-126</v>
      </c>
      <c r="O209" s="399">
        <v>45931</v>
      </c>
      <c r="P209" s="340">
        <v>2670</v>
      </c>
      <c r="Q209" s="399">
        <v>45931</v>
      </c>
      <c r="R209" s="221" t="s">
        <v>742</v>
      </c>
    </row>
    <row r="210" spans="1:18">
      <c r="A210" s="172">
        <v>204</v>
      </c>
      <c r="B210" s="221" t="s">
        <v>344</v>
      </c>
      <c r="C210" s="221" t="s">
        <v>345</v>
      </c>
      <c r="D210" s="251" t="s">
        <v>355</v>
      </c>
      <c r="E210" s="227" t="s">
        <v>275</v>
      </c>
      <c r="F210" s="222">
        <v>-86.1</v>
      </c>
      <c r="G210" s="221" t="s">
        <v>209</v>
      </c>
      <c r="H210" s="221">
        <v>482090</v>
      </c>
      <c r="I210" s="404">
        <v>-9.4499999999999993</v>
      </c>
      <c r="J210" s="404">
        <v>-9.4499999999999993</v>
      </c>
      <c r="K210" s="404">
        <v>0</v>
      </c>
      <c r="L210" s="389">
        <v>0</v>
      </c>
      <c r="M210" s="251" t="s">
        <v>1657</v>
      </c>
      <c r="N210" s="132">
        <v>-18.899999999999999</v>
      </c>
      <c r="O210" s="399">
        <v>45931</v>
      </c>
      <c r="P210" s="340">
        <v>2669</v>
      </c>
      <c r="Q210" s="399">
        <v>45931</v>
      </c>
      <c r="R210" s="221" t="s">
        <v>742</v>
      </c>
    </row>
    <row r="211" spans="1:18">
      <c r="A211" s="172">
        <v>205</v>
      </c>
      <c r="B211" s="221" t="s">
        <v>357</v>
      </c>
      <c r="C211" s="221" t="s">
        <v>358</v>
      </c>
      <c r="D211" s="251" t="s">
        <v>359</v>
      </c>
      <c r="E211" s="227" t="s">
        <v>286</v>
      </c>
      <c r="F211" s="222">
        <v>-2280</v>
      </c>
      <c r="G211" s="221" t="s">
        <v>211</v>
      </c>
      <c r="H211" s="221">
        <v>99633</v>
      </c>
      <c r="I211" s="404">
        <v>-60</v>
      </c>
      <c r="J211" s="404">
        <v>-60</v>
      </c>
      <c r="K211" s="404">
        <v>0</v>
      </c>
      <c r="L211" s="389">
        <v>0</v>
      </c>
      <c r="M211" s="251" t="s">
        <v>1657</v>
      </c>
      <c r="N211" s="132">
        <v>-120</v>
      </c>
      <c r="O211" s="399">
        <v>45931</v>
      </c>
      <c r="P211" s="340">
        <v>2626</v>
      </c>
      <c r="Q211" s="399">
        <v>45931</v>
      </c>
      <c r="R211" s="221" t="s">
        <v>742</v>
      </c>
    </row>
    <row r="212" spans="1:18">
      <c r="A212" s="172">
        <v>206</v>
      </c>
      <c r="B212" s="221" t="s">
        <v>362</v>
      </c>
      <c r="C212" s="221" t="s">
        <v>363</v>
      </c>
      <c r="D212" s="251" t="s">
        <v>364</v>
      </c>
      <c r="E212" s="227" t="s">
        <v>286</v>
      </c>
      <c r="F212" s="222">
        <v>-0.4</v>
      </c>
      <c r="G212" s="221" t="s">
        <v>209</v>
      </c>
      <c r="H212" s="221">
        <v>440173</v>
      </c>
      <c r="I212" s="404">
        <v>-0.04</v>
      </c>
      <c r="J212" s="404">
        <v>-0.04</v>
      </c>
      <c r="K212" s="404">
        <v>0</v>
      </c>
      <c r="L212" s="389">
        <v>0</v>
      </c>
      <c r="M212" s="251" t="s">
        <v>1657</v>
      </c>
      <c r="N212" s="132">
        <v>-0.08</v>
      </c>
      <c r="O212" s="399">
        <v>45931</v>
      </c>
      <c r="P212" s="340">
        <v>2627</v>
      </c>
      <c r="Q212" s="399">
        <v>45931</v>
      </c>
      <c r="R212" s="221" t="s">
        <v>742</v>
      </c>
    </row>
    <row r="213" spans="1:18">
      <c r="A213" s="172">
        <v>207</v>
      </c>
      <c r="B213" s="221" t="s">
        <v>367</v>
      </c>
      <c r="C213" s="221" t="s">
        <v>368</v>
      </c>
      <c r="D213" s="251" t="s">
        <v>369</v>
      </c>
      <c r="E213" s="227" t="s">
        <v>323</v>
      </c>
      <c r="F213" s="222">
        <v>-80601.899999999994</v>
      </c>
      <c r="G213" s="221" t="s">
        <v>211</v>
      </c>
      <c r="H213" s="221">
        <v>997315</v>
      </c>
      <c r="I213" s="404">
        <v>-8846.5499999999993</v>
      </c>
      <c r="J213" s="404">
        <v>-8846.5499999999993</v>
      </c>
      <c r="K213" s="404">
        <v>0</v>
      </c>
      <c r="L213" s="389">
        <v>0</v>
      </c>
      <c r="M213" s="251" t="s">
        <v>1657</v>
      </c>
      <c r="N213" s="132">
        <v>-17693.099999999999</v>
      </c>
      <c r="O213" s="399">
        <v>45931</v>
      </c>
      <c r="P213" s="340">
        <v>2667</v>
      </c>
      <c r="Q213" s="399">
        <v>45931</v>
      </c>
      <c r="R213" s="221" t="s">
        <v>742</v>
      </c>
    </row>
    <row r="214" spans="1:18">
      <c r="A214" s="172">
        <v>208</v>
      </c>
      <c r="B214" s="221" t="s">
        <v>258</v>
      </c>
      <c r="C214" s="221" t="s">
        <v>259</v>
      </c>
      <c r="D214" s="251" t="s">
        <v>372</v>
      </c>
      <c r="E214" s="227" t="s">
        <v>373</v>
      </c>
      <c r="F214" s="222">
        <v>-250.19000000000003</v>
      </c>
      <c r="G214" s="221" t="s">
        <v>211</v>
      </c>
      <c r="H214" s="221">
        <v>996511</v>
      </c>
      <c r="I214" s="404">
        <v>-27.46</v>
      </c>
      <c r="J214" s="404">
        <v>-27.46</v>
      </c>
      <c r="K214" s="404">
        <v>0</v>
      </c>
      <c r="L214" s="389">
        <v>0</v>
      </c>
      <c r="M214" s="251" t="s">
        <v>1657</v>
      </c>
      <c r="N214" s="132">
        <v>-54.92</v>
      </c>
      <c r="O214" s="399">
        <v>45931</v>
      </c>
      <c r="P214" s="340">
        <v>2662</v>
      </c>
      <c r="Q214" s="399">
        <v>45931</v>
      </c>
      <c r="R214" s="221" t="s">
        <v>742</v>
      </c>
    </row>
    <row r="215" spans="1:18">
      <c r="A215" s="172">
        <v>209</v>
      </c>
      <c r="B215" s="221" t="s">
        <v>375</v>
      </c>
      <c r="C215" s="221" t="s">
        <v>376</v>
      </c>
      <c r="D215" s="251" t="s">
        <v>377</v>
      </c>
      <c r="E215" s="227" t="s">
        <v>373</v>
      </c>
      <c r="F215" s="222">
        <v>-61500</v>
      </c>
      <c r="G215" s="221" t="s">
        <v>211</v>
      </c>
      <c r="H215" s="221">
        <v>998311</v>
      </c>
      <c r="I215" s="404">
        <v>-6750</v>
      </c>
      <c r="J215" s="404">
        <v>-6750</v>
      </c>
      <c r="K215" s="404">
        <v>0</v>
      </c>
      <c r="L215" s="389">
        <v>0</v>
      </c>
      <c r="M215" s="251" t="s">
        <v>1657</v>
      </c>
      <c r="N215" s="132">
        <v>-13500</v>
      </c>
      <c r="O215" s="399">
        <v>45931</v>
      </c>
      <c r="P215" s="340">
        <v>2661</v>
      </c>
      <c r="Q215" s="399">
        <v>45931</v>
      </c>
      <c r="R215" s="221" t="s">
        <v>742</v>
      </c>
    </row>
    <row r="216" spans="1:18">
      <c r="A216" s="172">
        <v>210</v>
      </c>
      <c r="B216" s="221" t="s">
        <v>379</v>
      </c>
      <c r="C216" s="221" t="s">
        <v>380</v>
      </c>
      <c r="D216" s="251" t="s">
        <v>381</v>
      </c>
      <c r="E216" s="227" t="s">
        <v>373</v>
      </c>
      <c r="F216" s="222">
        <v>-311.60000000000002</v>
      </c>
      <c r="G216" s="98" t="s">
        <v>209</v>
      </c>
      <c r="H216" s="221">
        <v>8536</v>
      </c>
      <c r="I216" s="404">
        <v>-34.200000000000003</v>
      </c>
      <c r="J216" s="404">
        <v>-34.200000000000003</v>
      </c>
      <c r="K216" s="404">
        <v>0</v>
      </c>
      <c r="L216" s="389">
        <v>0</v>
      </c>
      <c r="M216" s="251" t="s">
        <v>1657</v>
      </c>
      <c r="N216" s="132">
        <v>-68.400000000000006</v>
      </c>
      <c r="O216" s="399">
        <v>45931</v>
      </c>
      <c r="P216" s="340">
        <v>2631</v>
      </c>
      <c r="Q216" s="399">
        <v>45931</v>
      </c>
      <c r="R216" s="221" t="s">
        <v>742</v>
      </c>
    </row>
    <row r="217" spans="1:18">
      <c r="A217" s="172">
        <v>211</v>
      </c>
      <c r="B217" s="221" t="s">
        <v>383</v>
      </c>
      <c r="C217" s="221" t="s">
        <v>384</v>
      </c>
      <c r="D217" s="251" t="s">
        <v>385</v>
      </c>
      <c r="E217" s="227" t="s">
        <v>386</v>
      </c>
      <c r="F217" s="222">
        <v>-1325.1799999999998</v>
      </c>
      <c r="G217" s="221" t="s">
        <v>209</v>
      </c>
      <c r="H217" s="221">
        <v>854390</v>
      </c>
      <c r="I217" s="404">
        <v>-145.46</v>
      </c>
      <c r="J217" s="404">
        <v>-145.46</v>
      </c>
      <c r="K217" s="404">
        <v>0</v>
      </c>
      <c r="L217" s="389">
        <v>0</v>
      </c>
      <c r="M217" s="251" t="s">
        <v>1657</v>
      </c>
      <c r="N217" s="132">
        <v>-290.92</v>
      </c>
      <c r="O217" s="399">
        <v>45931</v>
      </c>
      <c r="P217" s="340">
        <v>2632</v>
      </c>
      <c r="Q217" s="399">
        <v>45931</v>
      </c>
      <c r="R217" s="221" t="s">
        <v>742</v>
      </c>
    </row>
    <row r="218" spans="1:18">
      <c r="A218" s="172">
        <v>212</v>
      </c>
      <c r="B218" s="221" t="s">
        <v>389</v>
      </c>
      <c r="C218" s="221" t="s">
        <v>390</v>
      </c>
      <c r="D218" s="251" t="s">
        <v>391</v>
      </c>
      <c r="E218" s="227" t="s">
        <v>279</v>
      </c>
      <c r="F218" s="222">
        <v>-1631.96</v>
      </c>
      <c r="G218" s="221" t="s">
        <v>209</v>
      </c>
      <c r="H218" s="221">
        <v>29152100</v>
      </c>
      <c r="I218" s="404">
        <v>-47.01</v>
      </c>
      <c r="J218" s="404">
        <v>-47.01</v>
      </c>
      <c r="K218" s="404">
        <v>0</v>
      </c>
      <c r="L218" s="389">
        <v>0</v>
      </c>
      <c r="M218" s="251" t="s">
        <v>1657</v>
      </c>
      <c r="N218" s="132">
        <v>-94.02</v>
      </c>
      <c r="O218" s="399">
        <v>45931</v>
      </c>
      <c r="P218" s="340">
        <v>2633</v>
      </c>
      <c r="Q218" s="399">
        <v>45931</v>
      </c>
      <c r="R218" s="221" t="s">
        <v>742</v>
      </c>
    </row>
    <row r="219" spans="1:18">
      <c r="A219" s="172">
        <v>213</v>
      </c>
      <c r="B219" s="221" t="s">
        <v>394</v>
      </c>
      <c r="C219" s="221" t="s">
        <v>395</v>
      </c>
      <c r="D219" s="251">
        <v>5904</v>
      </c>
      <c r="E219" s="227" t="s">
        <v>286</v>
      </c>
      <c r="F219" s="222">
        <v>-9291</v>
      </c>
      <c r="G219" s="221" t="s">
        <v>211</v>
      </c>
      <c r="H219" s="221">
        <v>996813</v>
      </c>
      <c r="I219" s="404">
        <v>-244.5</v>
      </c>
      <c r="J219" s="404">
        <v>-244.5</v>
      </c>
      <c r="K219" s="404">
        <v>0</v>
      </c>
      <c r="L219" s="389">
        <v>0</v>
      </c>
      <c r="M219" s="251" t="s">
        <v>1657</v>
      </c>
      <c r="N219" s="132">
        <v>-489</v>
      </c>
      <c r="O219" s="399">
        <v>45931</v>
      </c>
      <c r="P219" s="340">
        <v>2660</v>
      </c>
      <c r="Q219" s="399">
        <v>45931</v>
      </c>
      <c r="R219" s="221" t="s">
        <v>742</v>
      </c>
    </row>
    <row r="220" spans="1:18">
      <c r="A220" s="172">
        <v>214</v>
      </c>
      <c r="B220" s="221" t="s">
        <v>394</v>
      </c>
      <c r="C220" s="221" t="s">
        <v>395</v>
      </c>
      <c r="D220" s="251">
        <v>5824</v>
      </c>
      <c r="E220" s="227" t="s">
        <v>286</v>
      </c>
      <c r="F220" s="222">
        <v>-4456.4400000000005</v>
      </c>
      <c r="G220" s="221" t="s">
        <v>211</v>
      </c>
      <c r="H220" s="221">
        <v>996813</v>
      </c>
      <c r="I220" s="404">
        <v>-117.28</v>
      </c>
      <c r="J220" s="404">
        <v>-117.28</v>
      </c>
      <c r="K220" s="404">
        <v>0</v>
      </c>
      <c r="L220" s="389">
        <v>0</v>
      </c>
      <c r="M220" s="251" t="s">
        <v>1657</v>
      </c>
      <c r="N220" s="132">
        <v>-234.56</v>
      </c>
      <c r="O220" s="399">
        <v>45931</v>
      </c>
      <c r="P220" s="340">
        <v>2659</v>
      </c>
      <c r="Q220" s="399">
        <v>45931</v>
      </c>
      <c r="R220" s="221" t="s">
        <v>742</v>
      </c>
    </row>
    <row r="221" spans="1:18">
      <c r="A221" s="172">
        <v>215</v>
      </c>
      <c r="B221" s="221" t="s">
        <v>399</v>
      </c>
      <c r="C221" s="221" t="s">
        <v>400</v>
      </c>
      <c r="D221" s="251" t="s">
        <v>401</v>
      </c>
      <c r="E221" s="227" t="s">
        <v>402</v>
      </c>
      <c r="F221" s="222">
        <v>-550.17000000000007</v>
      </c>
      <c r="G221" s="221" t="s">
        <v>211</v>
      </c>
      <c r="H221" s="221">
        <v>996311</v>
      </c>
      <c r="I221" s="404">
        <v>-60.39</v>
      </c>
      <c r="J221" s="404">
        <v>-60.39</v>
      </c>
      <c r="K221" s="404">
        <v>0</v>
      </c>
      <c r="L221" s="389">
        <v>0</v>
      </c>
      <c r="M221" s="251" t="s">
        <v>1657</v>
      </c>
      <c r="N221" s="132">
        <v>-120.78</v>
      </c>
      <c r="O221" s="399">
        <v>45931</v>
      </c>
      <c r="P221" s="340">
        <v>2636</v>
      </c>
      <c r="Q221" s="399">
        <v>45931</v>
      </c>
      <c r="R221" s="221" t="s">
        <v>742</v>
      </c>
    </row>
    <row r="222" spans="1:18">
      <c r="A222" s="172">
        <v>216</v>
      </c>
      <c r="B222" s="221" t="s">
        <v>394</v>
      </c>
      <c r="C222" s="221" t="s">
        <v>395</v>
      </c>
      <c r="D222" s="251">
        <v>5796</v>
      </c>
      <c r="E222" s="227" t="s">
        <v>286</v>
      </c>
      <c r="F222" s="222">
        <v>-4693</v>
      </c>
      <c r="G222" s="221" t="s">
        <v>211</v>
      </c>
      <c r="H222" s="221">
        <v>996813</v>
      </c>
      <c r="I222" s="404">
        <v>-123.5</v>
      </c>
      <c r="J222" s="404">
        <v>-123.5</v>
      </c>
      <c r="K222" s="404">
        <v>0</v>
      </c>
      <c r="L222" s="389">
        <v>0</v>
      </c>
      <c r="M222" s="251" t="s">
        <v>1657</v>
      </c>
      <c r="N222" s="132">
        <v>-247</v>
      </c>
      <c r="O222" s="399">
        <v>45931</v>
      </c>
      <c r="P222" s="340">
        <v>2658</v>
      </c>
      <c r="Q222" s="399">
        <v>45931</v>
      </c>
      <c r="R222" s="221" t="s">
        <v>742</v>
      </c>
    </row>
    <row r="223" spans="1:18">
      <c r="A223" s="172">
        <v>217</v>
      </c>
      <c r="B223" s="221" t="s">
        <v>394</v>
      </c>
      <c r="C223" s="221" t="s">
        <v>395</v>
      </c>
      <c r="D223" s="251">
        <v>5795</v>
      </c>
      <c r="E223" s="227" t="s">
        <v>286</v>
      </c>
      <c r="F223" s="222">
        <v>-4735.74</v>
      </c>
      <c r="G223" s="221" t="s">
        <v>211</v>
      </c>
      <c r="H223" s="221">
        <v>996813</v>
      </c>
      <c r="I223" s="404">
        <v>-124.63</v>
      </c>
      <c r="J223" s="404">
        <v>-124.63</v>
      </c>
      <c r="K223" s="404">
        <v>0</v>
      </c>
      <c r="L223" s="389">
        <v>0</v>
      </c>
      <c r="M223" s="251" t="s">
        <v>1657</v>
      </c>
      <c r="N223" s="132">
        <v>-249.26</v>
      </c>
      <c r="O223" s="399">
        <v>45931</v>
      </c>
      <c r="P223" s="340">
        <v>2657</v>
      </c>
      <c r="Q223" s="399">
        <v>45931</v>
      </c>
      <c r="R223" s="221" t="s">
        <v>742</v>
      </c>
    </row>
    <row r="224" spans="1:18">
      <c r="A224" s="172">
        <v>218</v>
      </c>
      <c r="B224" s="221" t="s">
        <v>394</v>
      </c>
      <c r="C224" s="221" t="s">
        <v>395</v>
      </c>
      <c r="D224" s="251">
        <v>5763</v>
      </c>
      <c r="E224" s="227" t="s">
        <v>286</v>
      </c>
      <c r="F224" s="222">
        <v>-9915.14</v>
      </c>
      <c r="G224" s="221" t="s">
        <v>211</v>
      </c>
      <c r="H224" s="221">
        <v>996813</v>
      </c>
      <c r="I224" s="404">
        <v>-260.93</v>
      </c>
      <c r="J224" s="404">
        <v>-260.93</v>
      </c>
      <c r="K224" s="404">
        <v>0</v>
      </c>
      <c r="L224" s="389">
        <v>0</v>
      </c>
      <c r="M224" s="251" t="s">
        <v>1657</v>
      </c>
      <c r="N224" s="132">
        <v>-521.86</v>
      </c>
      <c r="O224" s="399">
        <v>45931</v>
      </c>
      <c r="P224" s="340">
        <v>2656</v>
      </c>
      <c r="Q224" s="399">
        <v>45931</v>
      </c>
      <c r="R224" s="221" t="s">
        <v>742</v>
      </c>
    </row>
    <row r="225" spans="1:18">
      <c r="A225" s="172">
        <v>219</v>
      </c>
      <c r="B225" s="221" t="s">
        <v>408</v>
      </c>
      <c r="C225" s="221" t="s">
        <v>409</v>
      </c>
      <c r="D225" s="251" t="s">
        <v>410</v>
      </c>
      <c r="E225" s="227" t="s">
        <v>266</v>
      </c>
      <c r="F225" s="222">
        <v>-296.18</v>
      </c>
      <c r="G225" s="221"/>
      <c r="H225" s="221">
        <v>0</v>
      </c>
      <c r="I225" s="404">
        <v>-32.51</v>
      </c>
      <c r="J225" s="404">
        <v>-32.51</v>
      </c>
      <c r="K225" s="404">
        <v>0</v>
      </c>
      <c r="L225" s="389">
        <v>0</v>
      </c>
      <c r="M225" s="251" t="s">
        <v>1657</v>
      </c>
      <c r="N225" s="132">
        <v>-65.02</v>
      </c>
      <c r="O225" s="399">
        <v>45931</v>
      </c>
      <c r="P225" s="340">
        <v>2640</v>
      </c>
      <c r="Q225" s="399">
        <v>45931</v>
      </c>
      <c r="R225" s="221" t="s">
        <v>742</v>
      </c>
    </row>
    <row r="226" spans="1:18">
      <c r="A226" s="172">
        <v>220</v>
      </c>
      <c r="B226" s="221" t="s">
        <v>412</v>
      </c>
      <c r="C226" s="221" t="s">
        <v>413</v>
      </c>
      <c r="D226" s="251">
        <v>135251007031815</v>
      </c>
      <c r="E226" s="227" t="s">
        <v>342</v>
      </c>
      <c r="F226" s="222">
        <v>-9355.8799999999992</v>
      </c>
      <c r="G226" s="221" t="s">
        <v>211</v>
      </c>
      <c r="H226" s="221">
        <v>997157</v>
      </c>
      <c r="I226" s="404">
        <v>-1026.8599999999999</v>
      </c>
      <c r="J226" s="404">
        <v>-1026.8599999999999</v>
      </c>
      <c r="K226" s="404">
        <v>0</v>
      </c>
      <c r="L226" s="389">
        <v>0</v>
      </c>
      <c r="M226" s="251" t="s">
        <v>1657</v>
      </c>
      <c r="N226" s="132">
        <v>-2053.7199999999998</v>
      </c>
      <c r="O226" s="399">
        <v>45931</v>
      </c>
      <c r="P226" s="340">
        <v>2641</v>
      </c>
      <c r="Q226" s="399">
        <v>45931</v>
      </c>
      <c r="R226" s="221" t="s">
        <v>742</v>
      </c>
    </row>
    <row r="227" spans="1:18">
      <c r="A227" s="172">
        <v>221</v>
      </c>
      <c r="B227" s="221" t="s">
        <v>412</v>
      </c>
      <c r="C227" s="221" t="s">
        <v>413</v>
      </c>
      <c r="D227" s="251">
        <v>135251013059916</v>
      </c>
      <c r="E227" s="227" t="s">
        <v>353</v>
      </c>
      <c r="F227" s="222">
        <v>-12415.539999999999</v>
      </c>
      <c r="G227" s="221" t="s">
        <v>211</v>
      </c>
      <c r="H227" s="221">
        <v>997157</v>
      </c>
      <c r="I227" s="404">
        <v>-1362.68</v>
      </c>
      <c r="J227" s="404">
        <v>-1362.68</v>
      </c>
      <c r="K227" s="404">
        <v>0</v>
      </c>
      <c r="L227" s="389">
        <v>0</v>
      </c>
      <c r="M227" s="251" t="s">
        <v>1657</v>
      </c>
      <c r="N227" s="132">
        <v>-2725.36</v>
      </c>
      <c r="O227" s="399">
        <v>45931</v>
      </c>
      <c r="P227" s="340">
        <v>2642</v>
      </c>
      <c r="Q227" s="399">
        <v>45931</v>
      </c>
      <c r="R227" s="221" t="s">
        <v>742</v>
      </c>
    </row>
    <row r="228" spans="1:18">
      <c r="A228" s="172">
        <v>222</v>
      </c>
      <c r="B228" s="221" t="s">
        <v>412</v>
      </c>
      <c r="C228" s="221" t="s">
        <v>413</v>
      </c>
      <c r="D228" s="251">
        <v>135251017090732</v>
      </c>
      <c r="E228" s="227" t="s">
        <v>373</v>
      </c>
      <c r="F228" s="222">
        <v>-11607.05</v>
      </c>
      <c r="G228" s="221" t="s">
        <v>211</v>
      </c>
      <c r="H228" s="221">
        <v>997157</v>
      </c>
      <c r="I228" s="404">
        <v>-1273.94</v>
      </c>
      <c r="J228" s="404">
        <v>-1273.94</v>
      </c>
      <c r="K228" s="404">
        <v>0</v>
      </c>
      <c r="L228" s="389">
        <v>0</v>
      </c>
      <c r="M228" s="251" t="s">
        <v>1657</v>
      </c>
      <c r="N228" s="132">
        <v>-2547.88</v>
      </c>
      <c r="O228" s="399">
        <v>45931</v>
      </c>
      <c r="P228" s="340">
        <v>2643</v>
      </c>
      <c r="Q228" s="399">
        <v>45931</v>
      </c>
      <c r="R228" s="221" t="s">
        <v>742</v>
      </c>
    </row>
    <row r="229" spans="1:18">
      <c r="A229" s="172">
        <v>223</v>
      </c>
      <c r="B229" s="221" t="s">
        <v>412</v>
      </c>
      <c r="C229" s="221" t="s">
        <v>413</v>
      </c>
      <c r="D229" s="251">
        <v>135251024114788</v>
      </c>
      <c r="E229" s="227" t="s">
        <v>418</v>
      </c>
      <c r="F229" s="222">
        <v>-12320.11</v>
      </c>
      <c r="G229" s="221" t="s">
        <v>211</v>
      </c>
      <c r="H229" s="221">
        <v>997157</v>
      </c>
      <c r="I229" s="404">
        <v>-1352.21</v>
      </c>
      <c r="J229" s="404">
        <v>-1352.21</v>
      </c>
      <c r="K229" s="404">
        <v>0</v>
      </c>
      <c r="L229" s="389">
        <v>0</v>
      </c>
      <c r="M229" s="251" t="s">
        <v>1657</v>
      </c>
      <c r="N229" s="132">
        <v>-2704.42</v>
      </c>
      <c r="O229" s="399">
        <v>45931</v>
      </c>
      <c r="P229" s="340">
        <v>2644</v>
      </c>
      <c r="Q229" s="399">
        <v>45931</v>
      </c>
      <c r="R229" s="221" t="s">
        <v>742</v>
      </c>
    </row>
    <row r="230" spans="1:18">
      <c r="A230" s="172">
        <v>224</v>
      </c>
      <c r="B230" s="221" t="s">
        <v>412</v>
      </c>
      <c r="C230" s="221" t="s">
        <v>413</v>
      </c>
      <c r="D230" s="251">
        <v>135251024114824</v>
      </c>
      <c r="E230" s="227" t="s">
        <v>418</v>
      </c>
      <c r="F230" s="222">
        <v>-12320.11</v>
      </c>
      <c r="G230" s="221" t="s">
        <v>211</v>
      </c>
      <c r="H230" s="221">
        <v>997157</v>
      </c>
      <c r="I230" s="404">
        <v>-1352.21</v>
      </c>
      <c r="J230" s="404">
        <v>-1352.21</v>
      </c>
      <c r="K230" s="404">
        <v>0</v>
      </c>
      <c r="L230" s="389">
        <v>0</v>
      </c>
      <c r="M230" s="251" t="s">
        <v>1657</v>
      </c>
      <c r="N230" s="132">
        <v>-2704.42</v>
      </c>
      <c r="O230" s="399">
        <v>45931</v>
      </c>
      <c r="P230" s="340">
        <v>2645</v>
      </c>
      <c r="Q230" s="399">
        <v>45931</v>
      </c>
      <c r="R230" s="221" t="s">
        <v>742</v>
      </c>
    </row>
    <row r="231" spans="1:18">
      <c r="A231" s="172">
        <v>225</v>
      </c>
      <c r="B231" s="221" t="s">
        <v>412</v>
      </c>
      <c r="C231" s="221" t="s">
        <v>413</v>
      </c>
      <c r="D231" s="251">
        <v>135251031156281</v>
      </c>
      <c r="E231" s="227" t="s">
        <v>286</v>
      </c>
      <c r="F231" s="222">
        <v>-11684.580000000002</v>
      </c>
      <c r="G231" s="221" t="s">
        <v>211</v>
      </c>
      <c r="H231" s="221">
        <v>997157</v>
      </c>
      <c r="I231" s="404">
        <v>-1282.46</v>
      </c>
      <c r="J231" s="404">
        <v>-1282.46</v>
      </c>
      <c r="K231" s="404">
        <v>0</v>
      </c>
      <c r="L231" s="389">
        <v>0</v>
      </c>
      <c r="M231" s="251" t="s">
        <v>1657</v>
      </c>
      <c r="N231" s="132">
        <v>-2564.92</v>
      </c>
      <c r="O231" s="399">
        <v>45931</v>
      </c>
      <c r="P231" s="340">
        <v>2646</v>
      </c>
      <c r="Q231" s="399">
        <v>45931</v>
      </c>
      <c r="R231" s="221" t="s">
        <v>742</v>
      </c>
    </row>
    <row r="232" spans="1:18">
      <c r="A232" s="172">
        <v>226</v>
      </c>
      <c r="B232" s="221" t="s">
        <v>412</v>
      </c>
      <c r="C232" s="221" t="s">
        <v>413</v>
      </c>
      <c r="D232" s="251" t="s">
        <v>422</v>
      </c>
      <c r="E232" s="227" t="s">
        <v>286</v>
      </c>
      <c r="F232" s="222">
        <v>-410</v>
      </c>
      <c r="G232" s="221" t="s">
        <v>211</v>
      </c>
      <c r="H232" s="221">
        <v>997157</v>
      </c>
      <c r="I232" s="404">
        <v>-45</v>
      </c>
      <c r="J232" s="404">
        <v>-45</v>
      </c>
      <c r="K232" s="404">
        <v>0</v>
      </c>
      <c r="L232" s="389">
        <v>0</v>
      </c>
      <c r="M232" s="251" t="s">
        <v>1657</v>
      </c>
      <c r="N232" s="132">
        <v>-90</v>
      </c>
      <c r="O232" s="399">
        <v>45931</v>
      </c>
      <c r="P232" s="340">
        <v>2647</v>
      </c>
      <c r="Q232" s="399">
        <v>45931</v>
      </c>
      <c r="R232" s="221" t="s">
        <v>742</v>
      </c>
    </row>
    <row r="233" spans="1:18">
      <c r="A233" s="172">
        <v>227</v>
      </c>
      <c r="B233" s="221" t="s">
        <v>412</v>
      </c>
      <c r="C233" s="221" t="s">
        <v>413</v>
      </c>
      <c r="D233" s="251" t="s">
        <v>424</v>
      </c>
      <c r="E233" s="227" t="s">
        <v>286</v>
      </c>
      <c r="F233" s="222">
        <v>-1640</v>
      </c>
      <c r="G233" s="221" t="s">
        <v>211</v>
      </c>
      <c r="H233" s="221">
        <v>997157</v>
      </c>
      <c r="I233" s="404">
        <v>-180</v>
      </c>
      <c r="J233" s="404">
        <v>-180</v>
      </c>
      <c r="K233" s="404">
        <v>0</v>
      </c>
      <c r="L233" s="389">
        <v>0</v>
      </c>
      <c r="M233" s="251" t="s">
        <v>1657</v>
      </c>
      <c r="N233" s="132">
        <v>-360</v>
      </c>
      <c r="O233" s="399">
        <v>45931</v>
      </c>
      <c r="P233" s="340">
        <v>2648</v>
      </c>
      <c r="Q233" s="399">
        <v>45931</v>
      </c>
      <c r="R233" s="221" t="s">
        <v>742</v>
      </c>
    </row>
    <row r="234" spans="1:18">
      <c r="A234" s="172">
        <v>228</v>
      </c>
      <c r="B234" s="221" t="s">
        <v>412</v>
      </c>
      <c r="C234" s="221" t="s">
        <v>413</v>
      </c>
      <c r="D234" s="251" t="s">
        <v>426</v>
      </c>
      <c r="E234" s="227" t="s">
        <v>286</v>
      </c>
      <c r="F234" s="222">
        <v>-3280</v>
      </c>
      <c r="G234" s="221" t="s">
        <v>211</v>
      </c>
      <c r="H234" s="221">
        <v>997157</v>
      </c>
      <c r="I234" s="404">
        <v>-360</v>
      </c>
      <c r="J234" s="404">
        <v>-360</v>
      </c>
      <c r="K234" s="404">
        <v>0</v>
      </c>
      <c r="L234" s="389">
        <v>0</v>
      </c>
      <c r="M234" s="251" t="s">
        <v>1657</v>
      </c>
      <c r="N234" s="132">
        <v>-720</v>
      </c>
      <c r="O234" s="399">
        <v>45931</v>
      </c>
      <c r="P234" s="340">
        <v>2649</v>
      </c>
      <c r="Q234" s="399">
        <v>45931</v>
      </c>
      <c r="R234" s="221" t="s">
        <v>742</v>
      </c>
    </row>
    <row r="235" spans="1:18">
      <c r="A235" s="172">
        <v>229</v>
      </c>
      <c r="B235" s="221" t="s">
        <v>428</v>
      </c>
      <c r="C235" s="221" t="s">
        <v>429</v>
      </c>
      <c r="D235" s="251" t="s">
        <v>430</v>
      </c>
      <c r="E235" s="227" t="s">
        <v>353</v>
      </c>
      <c r="F235" s="222">
        <v>-399.74</v>
      </c>
      <c r="G235" s="221" t="s">
        <v>209</v>
      </c>
      <c r="H235" s="221">
        <v>773833</v>
      </c>
      <c r="I235" s="404">
        <v>-43.88</v>
      </c>
      <c r="J235" s="404">
        <v>-43.88</v>
      </c>
      <c r="K235" s="404">
        <v>0</v>
      </c>
      <c r="L235" s="389">
        <v>0</v>
      </c>
      <c r="M235" s="251" t="s">
        <v>1657</v>
      </c>
      <c r="N235" s="132">
        <v>-87.76</v>
      </c>
      <c r="O235" s="399">
        <v>45931</v>
      </c>
      <c r="P235" s="340">
        <v>2650</v>
      </c>
      <c r="Q235" s="399">
        <v>45931</v>
      </c>
      <c r="R235" s="221" t="s">
        <v>742</v>
      </c>
    </row>
    <row r="236" spans="1:18">
      <c r="A236" s="172">
        <v>230</v>
      </c>
      <c r="B236" s="221" t="s">
        <v>432</v>
      </c>
      <c r="C236" s="221" t="s">
        <v>433</v>
      </c>
      <c r="D236" s="251" t="s">
        <v>434</v>
      </c>
      <c r="E236" s="227" t="s">
        <v>286</v>
      </c>
      <c r="F236" s="222">
        <v>-191486.4</v>
      </c>
      <c r="G236" s="221" t="s">
        <v>211</v>
      </c>
      <c r="H236" s="221">
        <v>998112</v>
      </c>
      <c r="I236" s="404">
        <v>0</v>
      </c>
      <c r="J236" s="404">
        <v>0</v>
      </c>
      <c r="K236" s="404">
        <v>-42033.599999999999</v>
      </c>
      <c r="L236" s="389">
        <v>0</v>
      </c>
      <c r="M236" s="251" t="s">
        <v>1657</v>
      </c>
      <c r="N236" s="132">
        <v>-42033.599999999999</v>
      </c>
      <c r="O236" s="399">
        <v>45931</v>
      </c>
      <c r="P236" s="340">
        <v>2651</v>
      </c>
      <c r="Q236" s="399">
        <v>45931</v>
      </c>
      <c r="R236" s="221" t="s">
        <v>742</v>
      </c>
    </row>
    <row r="237" spans="1:18">
      <c r="A237" s="172">
        <v>231</v>
      </c>
      <c r="B237" s="221" t="s">
        <v>432</v>
      </c>
      <c r="C237" s="221" t="s">
        <v>433</v>
      </c>
      <c r="D237" s="251" t="s">
        <v>436</v>
      </c>
      <c r="E237" s="227" t="s">
        <v>286</v>
      </c>
      <c r="F237" s="222">
        <v>-52348.800000000003</v>
      </c>
      <c r="G237" s="221" t="s">
        <v>211</v>
      </c>
      <c r="H237" s="221">
        <v>998112</v>
      </c>
      <c r="I237" s="404">
        <v>0</v>
      </c>
      <c r="J237" s="404">
        <v>0</v>
      </c>
      <c r="K237" s="404">
        <v>-11491.2</v>
      </c>
      <c r="L237" s="389">
        <v>0</v>
      </c>
      <c r="M237" s="251" t="s">
        <v>1657</v>
      </c>
      <c r="N237" s="132">
        <v>-11491.2</v>
      </c>
      <c r="O237" s="399">
        <v>45931</v>
      </c>
      <c r="P237" s="340">
        <v>2652</v>
      </c>
      <c r="Q237" s="399">
        <v>45931</v>
      </c>
      <c r="R237" s="221" t="s">
        <v>742</v>
      </c>
    </row>
    <row r="238" spans="1:18">
      <c r="A238" s="172">
        <v>232</v>
      </c>
      <c r="B238" s="221" t="s">
        <v>394</v>
      </c>
      <c r="C238" s="221" t="s">
        <v>395</v>
      </c>
      <c r="D238" s="251">
        <v>5760</v>
      </c>
      <c r="E238" s="227" t="s">
        <v>286</v>
      </c>
      <c r="F238" s="222">
        <v>-6836.2000000000007</v>
      </c>
      <c r="G238" s="221" t="s">
        <v>211</v>
      </c>
      <c r="H238" s="221">
        <v>996813</v>
      </c>
      <c r="I238" s="404">
        <v>-179.9</v>
      </c>
      <c r="J238" s="404">
        <v>-179.9</v>
      </c>
      <c r="K238" s="404">
        <v>0</v>
      </c>
      <c r="L238" s="389">
        <v>0</v>
      </c>
      <c r="M238" s="251" t="s">
        <v>1657</v>
      </c>
      <c r="N238" s="132">
        <v>-359.8</v>
      </c>
      <c r="O238" s="399">
        <v>45931</v>
      </c>
      <c r="P238" s="340">
        <v>2653</v>
      </c>
      <c r="Q238" s="399">
        <v>45931</v>
      </c>
      <c r="R238" s="221" t="s">
        <v>742</v>
      </c>
    </row>
    <row r="239" spans="1:18">
      <c r="A239" s="172">
        <v>233</v>
      </c>
      <c r="B239" s="221" t="s">
        <v>394</v>
      </c>
      <c r="C239" s="221" t="s">
        <v>395</v>
      </c>
      <c r="D239" s="251">
        <v>5761</v>
      </c>
      <c r="E239" s="227" t="s">
        <v>286</v>
      </c>
      <c r="F239" s="222">
        <v>-4721.5</v>
      </c>
      <c r="G239" s="221" t="s">
        <v>211</v>
      </c>
      <c r="H239" s="221">
        <v>996813</v>
      </c>
      <c r="I239" s="404">
        <v>-124.25</v>
      </c>
      <c r="J239" s="404">
        <v>-124.25</v>
      </c>
      <c r="K239" s="404">
        <v>0</v>
      </c>
      <c r="L239" s="389">
        <v>0</v>
      </c>
      <c r="M239" s="251" t="s">
        <v>1657</v>
      </c>
      <c r="N239" s="132">
        <v>-248.5</v>
      </c>
      <c r="O239" s="399">
        <v>45931</v>
      </c>
      <c r="P239" s="340">
        <v>2654</v>
      </c>
      <c r="Q239" s="399">
        <v>45931</v>
      </c>
      <c r="R239" s="221" t="s">
        <v>742</v>
      </c>
    </row>
    <row r="240" spans="1:18">
      <c r="A240" s="172">
        <v>234</v>
      </c>
      <c r="B240" s="221" t="s">
        <v>394</v>
      </c>
      <c r="C240" s="221" t="s">
        <v>395</v>
      </c>
      <c r="D240" s="251">
        <v>5762</v>
      </c>
      <c r="E240" s="227" t="s">
        <v>286</v>
      </c>
      <c r="F240" s="222">
        <v>-4616.0400000000009</v>
      </c>
      <c r="G240" s="221" t="s">
        <v>211</v>
      </c>
      <c r="H240" s="221">
        <v>996813</v>
      </c>
      <c r="I240" s="404">
        <v>-121.48</v>
      </c>
      <c r="J240" s="404">
        <v>-121.48</v>
      </c>
      <c r="K240" s="404">
        <v>0</v>
      </c>
      <c r="L240" s="389">
        <v>0</v>
      </c>
      <c r="M240" s="251" t="s">
        <v>1657</v>
      </c>
      <c r="N240" s="132">
        <v>-242.96</v>
      </c>
      <c r="O240" s="399">
        <v>45931</v>
      </c>
      <c r="P240" s="340">
        <v>2655</v>
      </c>
      <c r="Q240" s="399">
        <v>45931</v>
      </c>
      <c r="R240" s="221" t="s">
        <v>742</v>
      </c>
    </row>
    <row r="241" spans="1:18">
      <c r="A241" s="172">
        <v>235</v>
      </c>
      <c r="B241" s="221" t="s">
        <v>240</v>
      </c>
      <c r="C241" s="221" t="s">
        <v>241</v>
      </c>
      <c r="D241" s="251" t="s">
        <v>743</v>
      </c>
      <c r="E241" s="227">
        <v>45991</v>
      </c>
      <c r="F241" s="222">
        <v>780</v>
      </c>
      <c r="G241" s="221" t="s">
        <v>211</v>
      </c>
      <c r="H241" s="221">
        <v>0</v>
      </c>
      <c r="I241" s="404">
        <v>0</v>
      </c>
      <c r="J241" s="404">
        <v>0</v>
      </c>
      <c r="K241" s="404">
        <v>119</v>
      </c>
      <c r="L241" s="389">
        <v>0</v>
      </c>
      <c r="M241" s="251" t="s">
        <v>1703</v>
      </c>
      <c r="N241" s="132">
        <v>119</v>
      </c>
      <c r="O241" s="399">
        <v>45962</v>
      </c>
      <c r="P241" s="340" t="s">
        <v>240</v>
      </c>
      <c r="Q241" s="399">
        <v>45962</v>
      </c>
      <c r="R241" s="221" t="s">
        <v>240</v>
      </c>
    </row>
    <row r="242" spans="1:18">
      <c r="A242" s="172">
        <v>236</v>
      </c>
      <c r="B242" s="221" t="s">
        <v>240</v>
      </c>
      <c r="C242" s="221" t="s">
        <v>744</v>
      </c>
      <c r="D242" s="251" t="s">
        <v>745</v>
      </c>
      <c r="E242" s="227">
        <v>45973</v>
      </c>
      <c r="F242" s="222">
        <v>170176.13</v>
      </c>
      <c r="G242" s="221" t="s">
        <v>211</v>
      </c>
      <c r="H242" s="221">
        <v>0</v>
      </c>
      <c r="I242" s="404">
        <v>0</v>
      </c>
      <c r="J242" s="404">
        <v>0</v>
      </c>
      <c r="K242" s="404">
        <v>25959</v>
      </c>
      <c r="L242" s="389">
        <v>0</v>
      </c>
      <c r="M242" s="251" t="s">
        <v>1703</v>
      </c>
      <c r="N242" s="132">
        <v>25959</v>
      </c>
      <c r="O242" s="399">
        <v>45962</v>
      </c>
      <c r="P242" s="340" t="s">
        <v>240</v>
      </c>
      <c r="Q242" s="399">
        <v>45962</v>
      </c>
      <c r="R242" s="221" t="s">
        <v>240</v>
      </c>
    </row>
    <row r="243" spans="1:18">
      <c r="A243" s="172">
        <v>237</v>
      </c>
      <c r="B243" s="221" t="s">
        <v>240</v>
      </c>
      <c r="C243" s="221" t="s">
        <v>746</v>
      </c>
      <c r="D243" s="251" t="s">
        <v>747</v>
      </c>
      <c r="E243" s="227">
        <v>45985</v>
      </c>
      <c r="F243" s="222">
        <v>2115</v>
      </c>
      <c r="G243" s="221" t="s">
        <v>211</v>
      </c>
      <c r="H243" s="221">
        <v>0</v>
      </c>
      <c r="I243" s="404">
        <v>0</v>
      </c>
      <c r="J243" s="404">
        <v>0</v>
      </c>
      <c r="K243" s="404">
        <v>323</v>
      </c>
      <c r="L243" s="389">
        <v>0</v>
      </c>
      <c r="M243" s="251" t="s">
        <v>1703</v>
      </c>
      <c r="N243" s="132">
        <v>323</v>
      </c>
      <c r="O243" s="399">
        <v>45962</v>
      </c>
      <c r="P243" s="340" t="s">
        <v>240</v>
      </c>
      <c r="Q243" s="399">
        <v>45962</v>
      </c>
      <c r="R243" s="221" t="s">
        <v>240</v>
      </c>
    </row>
    <row r="244" spans="1:18">
      <c r="A244" s="172">
        <v>238</v>
      </c>
      <c r="B244" s="221" t="s">
        <v>240</v>
      </c>
      <c r="C244" s="221" t="s">
        <v>237</v>
      </c>
      <c r="D244" s="251" t="s">
        <v>748</v>
      </c>
      <c r="E244" s="227">
        <v>45975</v>
      </c>
      <c r="F244" s="222">
        <v>989</v>
      </c>
      <c r="G244" s="221" t="s">
        <v>211</v>
      </c>
      <c r="H244" s="221">
        <v>0</v>
      </c>
      <c r="I244" s="404">
        <v>0</v>
      </c>
      <c r="J244" s="404">
        <v>0</v>
      </c>
      <c r="K244" s="404">
        <v>151</v>
      </c>
      <c r="L244" s="389">
        <v>0</v>
      </c>
      <c r="M244" s="251" t="s">
        <v>1703</v>
      </c>
      <c r="N244" s="132">
        <v>151</v>
      </c>
      <c r="O244" s="399">
        <v>45962</v>
      </c>
      <c r="P244" s="340" t="s">
        <v>240</v>
      </c>
      <c r="Q244" s="399">
        <v>45962</v>
      </c>
      <c r="R244" s="221" t="s">
        <v>240</v>
      </c>
    </row>
    <row r="245" spans="1:18">
      <c r="A245" s="172">
        <v>239</v>
      </c>
      <c r="B245" s="221" t="s">
        <v>240</v>
      </c>
      <c r="C245" s="221" t="s">
        <v>241</v>
      </c>
      <c r="D245" s="251" t="s">
        <v>749</v>
      </c>
      <c r="E245" s="227">
        <v>45964</v>
      </c>
      <c r="F245" s="222">
        <v>91723</v>
      </c>
      <c r="G245" s="221" t="s">
        <v>211</v>
      </c>
      <c r="H245" s="221">
        <v>0</v>
      </c>
      <c r="I245" s="404">
        <v>0</v>
      </c>
      <c r="J245" s="404">
        <v>0</v>
      </c>
      <c r="K245" s="404">
        <v>13992</v>
      </c>
      <c r="L245" s="389">
        <v>0</v>
      </c>
      <c r="M245" s="251" t="s">
        <v>1703</v>
      </c>
      <c r="N245" s="132">
        <v>13992</v>
      </c>
      <c r="O245" s="399">
        <v>45962</v>
      </c>
      <c r="P245" s="340" t="s">
        <v>240</v>
      </c>
      <c r="Q245" s="399">
        <v>45962</v>
      </c>
      <c r="R245" s="221" t="s">
        <v>240</v>
      </c>
    </row>
    <row r="246" spans="1:18">
      <c r="A246" s="172">
        <v>240</v>
      </c>
      <c r="B246" s="221" t="s">
        <v>240</v>
      </c>
      <c r="C246" s="221" t="s">
        <v>241</v>
      </c>
      <c r="D246" s="251" t="s">
        <v>743</v>
      </c>
      <c r="E246" s="227">
        <v>45964</v>
      </c>
      <c r="F246" s="222">
        <v>4773</v>
      </c>
      <c r="G246" s="221" t="s">
        <v>211</v>
      </c>
      <c r="H246" s="221">
        <v>0</v>
      </c>
      <c r="I246" s="404">
        <v>0</v>
      </c>
      <c r="J246" s="404">
        <v>0</v>
      </c>
      <c r="K246" s="404">
        <v>728</v>
      </c>
      <c r="L246" s="389">
        <v>0</v>
      </c>
      <c r="M246" s="251" t="s">
        <v>1703</v>
      </c>
      <c r="N246" s="132">
        <v>728</v>
      </c>
      <c r="O246" s="399">
        <v>45962</v>
      </c>
      <c r="P246" s="340" t="s">
        <v>240</v>
      </c>
      <c r="Q246" s="399">
        <v>45962</v>
      </c>
      <c r="R246" s="221" t="s">
        <v>240</v>
      </c>
    </row>
    <row r="247" spans="1:18">
      <c r="A247" s="172">
        <v>241</v>
      </c>
      <c r="B247" s="221" t="s">
        <v>240</v>
      </c>
      <c r="C247" s="221" t="s">
        <v>241</v>
      </c>
      <c r="D247" s="251" t="s">
        <v>743</v>
      </c>
      <c r="E247" s="227">
        <v>45964</v>
      </c>
      <c r="F247" s="222">
        <v>13453</v>
      </c>
      <c r="G247" s="221" t="s">
        <v>211</v>
      </c>
      <c r="H247" s="221">
        <v>0</v>
      </c>
      <c r="I247" s="404">
        <v>0</v>
      </c>
      <c r="J247" s="404">
        <v>0</v>
      </c>
      <c r="K247" s="404">
        <v>2052</v>
      </c>
      <c r="L247" s="389">
        <v>0</v>
      </c>
      <c r="M247" s="251" t="s">
        <v>1703</v>
      </c>
      <c r="N247" s="132">
        <v>2052</v>
      </c>
      <c r="O247" s="399">
        <v>45962</v>
      </c>
      <c r="P247" s="340" t="s">
        <v>240</v>
      </c>
      <c r="Q247" s="399">
        <v>45962</v>
      </c>
      <c r="R247" s="221" t="s">
        <v>240</v>
      </c>
    </row>
    <row r="248" spans="1:18">
      <c r="A248" s="172">
        <v>242</v>
      </c>
      <c r="B248" s="221" t="s">
        <v>240</v>
      </c>
      <c r="C248" s="221" t="s">
        <v>750</v>
      </c>
      <c r="D248" s="251" t="s">
        <v>751</v>
      </c>
      <c r="E248" s="227">
        <v>45964</v>
      </c>
      <c r="F248" s="222">
        <v>22721</v>
      </c>
      <c r="G248" s="221" t="s">
        <v>211</v>
      </c>
      <c r="H248" s="221">
        <v>0</v>
      </c>
      <c r="I248" s="404">
        <v>0</v>
      </c>
      <c r="J248" s="404">
        <v>0</v>
      </c>
      <c r="K248" s="404">
        <v>3466</v>
      </c>
      <c r="L248" s="389">
        <v>0</v>
      </c>
      <c r="M248" s="251" t="s">
        <v>1703</v>
      </c>
      <c r="N248" s="132">
        <v>3466</v>
      </c>
      <c r="O248" s="399">
        <v>45962</v>
      </c>
      <c r="P248" s="340" t="s">
        <v>240</v>
      </c>
      <c r="Q248" s="399">
        <v>45962</v>
      </c>
      <c r="R248" s="221" t="s">
        <v>240</v>
      </c>
    </row>
    <row r="249" spans="1:18">
      <c r="A249" s="172">
        <v>243</v>
      </c>
      <c r="B249" s="221" t="s">
        <v>240</v>
      </c>
      <c r="C249" s="221" t="s">
        <v>750</v>
      </c>
      <c r="D249" s="251" t="s">
        <v>752</v>
      </c>
      <c r="E249" s="227">
        <v>45979</v>
      </c>
      <c r="F249" s="222">
        <v>24690</v>
      </c>
      <c r="G249" s="221" t="s">
        <v>211</v>
      </c>
      <c r="H249" s="221">
        <v>0</v>
      </c>
      <c r="I249" s="404">
        <v>0</v>
      </c>
      <c r="J249" s="404">
        <v>0</v>
      </c>
      <c r="K249" s="404">
        <v>3766</v>
      </c>
      <c r="L249" s="389">
        <v>0</v>
      </c>
      <c r="M249" s="251" t="s">
        <v>1703</v>
      </c>
      <c r="N249" s="132">
        <v>3766</v>
      </c>
      <c r="O249" s="399">
        <v>45962</v>
      </c>
      <c r="P249" s="340" t="s">
        <v>240</v>
      </c>
      <c r="Q249" s="399">
        <v>45962</v>
      </c>
      <c r="R249" s="221" t="s">
        <v>240</v>
      </c>
    </row>
    <row r="250" spans="1:18">
      <c r="A250" s="172">
        <v>244</v>
      </c>
      <c r="B250" s="221" t="s">
        <v>240</v>
      </c>
      <c r="C250" s="221" t="s">
        <v>237</v>
      </c>
      <c r="D250" s="251" t="s">
        <v>753</v>
      </c>
      <c r="E250" s="227">
        <v>45971</v>
      </c>
      <c r="F250" s="222">
        <v>18285</v>
      </c>
      <c r="G250" s="221" t="s">
        <v>211</v>
      </c>
      <c r="H250" s="221">
        <v>0</v>
      </c>
      <c r="I250" s="404">
        <v>0</v>
      </c>
      <c r="J250" s="404">
        <v>0</v>
      </c>
      <c r="K250" s="404">
        <v>2789</v>
      </c>
      <c r="L250" s="389">
        <v>0</v>
      </c>
      <c r="M250" s="251" t="s">
        <v>1703</v>
      </c>
      <c r="N250" s="132">
        <v>2789</v>
      </c>
      <c r="O250" s="399">
        <v>45962</v>
      </c>
      <c r="P250" s="340" t="s">
        <v>240</v>
      </c>
      <c r="Q250" s="399">
        <v>45962</v>
      </c>
      <c r="R250" s="221" t="s">
        <v>240</v>
      </c>
    </row>
    <row r="251" spans="1:18">
      <c r="A251" s="172">
        <v>245</v>
      </c>
      <c r="B251" s="221" t="s">
        <v>240</v>
      </c>
      <c r="C251" s="221" t="s">
        <v>754</v>
      </c>
      <c r="D251" s="251" t="s">
        <v>755</v>
      </c>
      <c r="E251" s="227">
        <v>45970</v>
      </c>
      <c r="F251" s="222">
        <v>195013</v>
      </c>
      <c r="G251" s="221" t="s">
        <v>211</v>
      </c>
      <c r="H251" s="221">
        <v>0</v>
      </c>
      <c r="I251" s="404">
        <v>0</v>
      </c>
      <c r="J251" s="404">
        <v>0</v>
      </c>
      <c r="K251" s="404">
        <v>29748</v>
      </c>
      <c r="L251" s="389">
        <v>0</v>
      </c>
      <c r="M251" s="251" t="s">
        <v>1703</v>
      </c>
      <c r="N251" s="132">
        <v>29748</v>
      </c>
      <c r="O251" s="399">
        <v>45962</v>
      </c>
      <c r="P251" s="340" t="s">
        <v>240</v>
      </c>
      <c r="Q251" s="399">
        <v>45962</v>
      </c>
      <c r="R251" s="221" t="s">
        <v>240</v>
      </c>
    </row>
    <row r="252" spans="1:18">
      <c r="A252" s="172">
        <v>246</v>
      </c>
      <c r="B252" s="221" t="s">
        <v>240</v>
      </c>
      <c r="C252" s="221" t="s">
        <v>756</v>
      </c>
      <c r="D252" s="251" t="s">
        <v>757</v>
      </c>
      <c r="E252" s="227">
        <v>45985</v>
      </c>
      <c r="F252" s="222">
        <v>5534</v>
      </c>
      <c r="G252" s="221" t="s">
        <v>211</v>
      </c>
      <c r="H252" s="221">
        <v>0</v>
      </c>
      <c r="I252" s="404">
        <v>0</v>
      </c>
      <c r="J252" s="404">
        <v>0</v>
      </c>
      <c r="K252" s="404">
        <v>844</v>
      </c>
      <c r="L252" s="389">
        <v>0</v>
      </c>
      <c r="M252" s="251" t="s">
        <v>1703</v>
      </c>
      <c r="N252" s="132">
        <v>844</v>
      </c>
      <c r="O252" s="399">
        <v>45962</v>
      </c>
      <c r="P252" s="340" t="s">
        <v>240</v>
      </c>
      <c r="Q252" s="399">
        <v>45962</v>
      </c>
      <c r="R252" s="221" t="s">
        <v>240</v>
      </c>
    </row>
    <row r="253" spans="1:18">
      <c r="A253" s="172">
        <v>247</v>
      </c>
      <c r="B253" s="221" t="s">
        <v>6064</v>
      </c>
      <c r="C253" s="221" t="s">
        <v>758</v>
      </c>
      <c r="D253" s="251" t="s">
        <v>759</v>
      </c>
      <c r="E253" s="227">
        <v>45947</v>
      </c>
      <c r="F253" s="222">
        <v>17110</v>
      </c>
      <c r="G253" s="221" t="s">
        <v>211</v>
      </c>
      <c r="H253" s="221">
        <v>0</v>
      </c>
      <c r="I253" s="404">
        <v>1305</v>
      </c>
      <c r="J253" s="404">
        <v>1305</v>
      </c>
      <c r="K253" s="404">
        <v>0</v>
      </c>
      <c r="L253" s="389">
        <v>0</v>
      </c>
      <c r="M253" s="251" t="s">
        <v>1703</v>
      </c>
      <c r="N253" s="132">
        <v>2610</v>
      </c>
      <c r="O253" s="399">
        <v>45962</v>
      </c>
      <c r="P253" s="340" t="s">
        <v>6064</v>
      </c>
      <c r="Q253" s="399">
        <v>45962</v>
      </c>
      <c r="R253" s="221" t="s">
        <v>761</v>
      </c>
    </row>
    <row r="254" spans="1:18">
      <c r="A254" s="172">
        <v>248</v>
      </c>
      <c r="B254" s="221" t="s">
        <v>762</v>
      </c>
      <c r="C254" s="221" t="s">
        <v>763</v>
      </c>
      <c r="D254" s="251" t="s">
        <v>764</v>
      </c>
      <c r="E254" s="227" t="s">
        <v>765</v>
      </c>
      <c r="F254" s="222">
        <v>114666</v>
      </c>
      <c r="G254" s="221" t="s">
        <v>211</v>
      </c>
      <c r="H254" s="221">
        <v>996425</v>
      </c>
      <c r="I254" s="404">
        <v>8746</v>
      </c>
      <c r="J254" s="404">
        <v>8746</v>
      </c>
      <c r="K254" s="404">
        <v>0</v>
      </c>
      <c r="L254" s="389">
        <v>0</v>
      </c>
      <c r="M254" s="251" t="s">
        <v>1657</v>
      </c>
      <c r="N254" s="132">
        <v>17492</v>
      </c>
      <c r="O254" s="399">
        <v>45962</v>
      </c>
      <c r="P254" s="340">
        <v>2740</v>
      </c>
      <c r="Q254" s="399">
        <v>45962</v>
      </c>
      <c r="R254" s="221" t="s">
        <v>252</v>
      </c>
    </row>
    <row r="255" spans="1:18">
      <c r="A255" s="172">
        <v>249</v>
      </c>
      <c r="B255" s="221" t="s">
        <v>543</v>
      </c>
      <c r="C255" s="221" t="s">
        <v>544</v>
      </c>
      <c r="D255" s="251" t="s">
        <v>767</v>
      </c>
      <c r="E255" s="227" t="s">
        <v>768</v>
      </c>
      <c r="F255" s="222">
        <v>293994.76</v>
      </c>
      <c r="G255" s="221" t="s">
        <v>211</v>
      </c>
      <c r="H255" s="221">
        <v>997331</v>
      </c>
      <c r="I255" s="404">
        <v>22423.33</v>
      </c>
      <c r="J255" s="404">
        <v>22423.33</v>
      </c>
      <c r="K255" s="404">
        <v>0</v>
      </c>
      <c r="L255" s="389">
        <v>0</v>
      </c>
      <c r="M255" s="251" t="s">
        <v>1657</v>
      </c>
      <c r="N255" s="132">
        <v>44846.66</v>
      </c>
      <c r="O255" s="399">
        <v>45962</v>
      </c>
      <c r="P255" s="340">
        <v>2741</v>
      </c>
      <c r="Q255" s="399">
        <v>45962</v>
      </c>
      <c r="R255" s="221" t="s">
        <v>252</v>
      </c>
    </row>
    <row r="256" spans="1:18">
      <c r="A256" s="172">
        <v>250</v>
      </c>
      <c r="B256" s="221" t="s">
        <v>412</v>
      </c>
      <c r="C256" s="221" t="s">
        <v>413</v>
      </c>
      <c r="D256" s="251">
        <v>135251106028031</v>
      </c>
      <c r="E256" s="227" t="s">
        <v>770</v>
      </c>
      <c r="F256" s="222">
        <v>13310.400000000001</v>
      </c>
      <c r="G256" s="221" t="s">
        <v>211</v>
      </c>
      <c r="H256" s="221">
        <v>997157</v>
      </c>
      <c r="I256" s="404">
        <v>1015.2</v>
      </c>
      <c r="J256" s="404">
        <v>1015.2</v>
      </c>
      <c r="K256" s="404">
        <v>0</v>
      </c>
      <c r="L256" s="389">
        <v>0</v>
      </c>
      <c r="M256" s="251" t="s">
        <v>1657</v>
      </c>
      <c r="N256" s="132">
        <v>2030.4</v>
      </c>
      <c r="O256" s="399">
        <v>45962</v>
      </c>
      <c r="P256" s="340">
        <v>2742</v>
      </c>
      <c r="Q256" s="399">
        <v>45962</v>
      </c>
      <c r="R256" s="221" t="s">
        <v>252</v>
      </c>
    </row>
    <row r="257" spans="1:18">
      <c r="A257" s="172">
        <v>251</v>
      </c>
      <c r="B257" s="221" t="s">
        <v>412</v>
      </c>
      <c r="C257" s="221" t="s">
        <v>413</v>
      </c>
      <c r="D257" s="251">
        <v>135251107036271</v>
      </c>
      <c r="E257" s="227" t="s">
        <v>772</v>
      </c>
      <c r="F257" s="222">
        <v>17852.099999999999</v>
      </c>
      <c r="G257" s="221" t="s">
        <v>211</v>
      </c>
      <c r="H257" s="221">
        <v>997157</v>
      </c>
      <c r="I257" s="404">
        <v>1361.6</v>
      </c>
      <c r="J257" s="404">
        <v>1361.6</v>
      </c>
      <c r="K257" s="404">
        <v>0</v>
      </c>
      <c r="L257" s="389">
        <v>0</v>
      </c>
      <c r="M257" s="251" t="s">
        <v>1657</v>
      </c>
      <c r="N257" s="132">
        <v>2723.2</v>
      </c>
      <c r="O257" s="399">
        <v>45962</v>
      </c>
      <c r="P257" s="340">
        <v>2743</v>
      </c>
      <c r="Q257" s="399">
        <v>45962</v>
      </c>
      <c r="R257" s="221" t="s">
        <v>252</v>
      </c>
    </row>
    <row r="258" spans="1:18">
      <c r="A258" s="172">
        <v>252</v>
      </c>
      <c r="B258" s="221" t="s">
        <v>412</v>
      </c>
      <c r="C258" s="221" t="s">
        <v>413</v>
      </c>
      <c r="D258" s="251">
        <v>135251107036359</v>
      </c>
      <c r="E258" s="227" t="s">
        <v>772</v>
      </c>
      <c r="F258" s="222">
        <v>16806.62</v>
      </c>
      <c r="G258" s="221" t="s">
        <v>211</v>
      </c>
      <c r="H258" s="221">
        <v>997157</v>
      </c>
      <c r="I258" s="404">
        <v>1281.8599999999999</v>
      </c>
      <c r="J258" s="404">
        <v>1281.8599999999999</v>
      </c>
      <c r="K258" s="404">
        <v>0</v>
      </c>
      <c r="L258" s="389">
        <v>0</v>
      </c>
      <c r="M258" s="251" t="s">
        <v>1657</v>
      </c>
      <c r="N258" s="132">
        <v>2563.7199999999998</v>
      </c>
      <c r="O258" s="399">
        <v>45962</v>
      </c>
      <c r="P258" s="340">
        <v>2744</v>
      </c>
      <c r="Q258" s="399">
        <v>45962</v>
      </c>
      <c r="R258" s="221" t="s">
        <v>252</v>
      </c>
    </row>
    <row r="259" spans="1:18">
      <c r="A259" s="172">
        <v>253</v>
      </c>
      <c r="B259" s="221" t="s">
        <v>412</v>
      </c>
      <c r="C259" s="221" t="s">
        <v>413</v>
      </c>
      <c r="D259" s="251">
        <v>135251113065659</v>
      </c>
      <c r="E259" s="227" t="s">
        <v>775</v>
      </c>
      <c r="F259" s="222">
        <v>11906.2</v>
      </c>
      <c r="G259" s="221" t="s">
        <v>211</v>
      </c>
      <c r="H259" s="221">
        <v>997157</v>
      </c>
      <c r="I259" s="404">
        <v>908.1</v>
      </c>
      <c r="J259" s="404">
        <v>908.1</v>
      </c>
      <c r="K259" s="404">
        <v>0</v>
      </c>
      <c r="L259" s="389">
        <v>0</v>
      </c>
      <c r="M259" s="251" t="s">
        <v>1657</v>
      </c>
      <c r="N259" s="132">
        <v>1816.2</v>
      </c>
      <c r="O259" s="399">
        <v>45962</v>
      </c>
      <c r="P259" s="340">
        <v>2745</v>
      </c>
      <c r="Q259" s="399">
        <v>45962</v>
      </c>
      <c r="R259" s="221" t="s">
        <v>252</v>
      </c>
    </row>
    <row r="260" spans="1:18">
      <c r="A260" s="172">
        <v>254</v>
      </c>
      <c r="B260" s="221" t="s">
        <v>412</v>
      </c>
      <c r="C260" s="221" t="s">
        <v>413</v>
      </c>
      <c r="D260" s="251">
        <v>135251117085868</v>
      </c>
      <c r="E260" s="227" t="s">
        <v>777</v>
      </c>
      <c r="F260" s="222">
        <v>15750.519999999999</v>
      </c>
      <c r="G260" s="221" t="s">
        <v>211</v>
      </c>
      <c r="H260" s="221">
        <v>997157</v>
      </c>
      <c r="I260" s="404">
        <v>1201.31</v>
      </c>
      <c r="J260" s="404">
        <v>1201.31</v>
      </c>
      <c r="K260" s="404">
        <v>0</v>
      </c>
      <c r="L260" s="389">
        <v>0</v>
      </c>
      <c r="M260" s="251" t="s">
        <v>1657</v>
      </c>
      <c r="N260" s="132">
        <v>2402.62</v>
      </c>
      <c r="O260" s="399">
        <v>45962</v>
      </c>
      <c r="P260" s="340">
        <v>2746</v>
      </c>
      <c r="Q260" s="399">
        <v>45962</v>
      </c>
      <c r="R260" s="221" t="s">
        <v>252</v>
      </c>
    </row>
    <row r="261" spans="1:18">
      <c r="A261" s="172">
        <v>255</v>
      </c>
      <c r="B261" s="221" t="s">
        <v>412</v>
      </c>
      <c r="C261" s="221" t="s">
        <v>413</v>
      </c>
      <c r="D261" s="251">
        <v>135251117085896</v>
      </c>
      <c r="E261" s="227" t="s">
        <v>777</v>
      </c>
      <c r="F261" s="222">
        <v>17839.36</v>
      </c>
      <c r="G261" s="221" t="s">
        <v>211</v>
      </c>
      <c r="H261" s="221">
        <v>997157</v>
      </c>
      <c r="I261" s="404">
        <v>1360.63</v>
      </c>
      <c r="J261" s="404">
        <v>1360.63</v>
      </c>
      <c r="K261" s="404">
        <v>0</v>
      </c>
      <c r="L261" s="389">
        <v>0</v>
      </c>
      <c r="M261" s="251" t="s">
        <v>1657</v>
      </c>
      <c r="N261" s="132">
        <v>2721.26</v>
      </c>
      <c r="O261" s="399">
        <v>45962</v>
      </c>
      <c r="P261" s="340">
        <v>2747</v>
      </c>
      <c r="Q261" s="399">
        <v>45962</v>
      </c>
      <c r="R261" s="221" t="s">
        <v>252</v>
      </c>
    </row>
    <row r="262" spans="1:18">
      <c r="A262" s="172">
        <v>256</v>
      </c>
      <c r="B262" s="221" t="s">
        <v>412</v>
      </c>
      <c r="C262" s="221" t="s">
        <v>413</v>
      </c>
      <c r="D262" s="251">
        <v>135251120106864</v>
      </c>
      <c r="E262" s="227" t="s">
        <v>780</v>
      </c>
      <c r="F262" s="222">
        <v>13675.84</v>
      </c>
      <c r="G262" s="221" t="s">
        <v>211</v>
      </c>
      <c r="H262" s="221">
        <v>997157</v>
      </c>
      <c r="I262" s="404">
        <v>1043.07</v>
      </c>
      <c r="J262" s="404">
        <v>1043.07</v>
      </c>
      <c r="K262" s="404">
        <v>0</v>
      </c>
      <c r="L262" s="389">
        <v>0</v>
      </c>
      <c r="M262" s="251" t="s">
        <v>1657</v>
      </c>
      <c r="N262" s="132">
        <v>2086.14</v>
      </c>
      <c r="O262" s="399">
        <v>45962</v>
      </c>
      <c r="P262" s="340">
        <v>2748</v>
      </c>
      <c r="Q262" s="399">
        <v>45962</v>
      </c>
      <c r="R262" s="221" t="s">
        <v>252</v>
      </c>
    </row>
    <row r="263" spans="1:18">
      <c r="A263" s="172">
        <v>257</v>
      </c>
      <c r="B263" s="221" t="s">
        <v>511</v>
      </c>
      <c r="C263" s="221" t="s">
        <v>512</v>
      </c>
      <c r="D263" s="251" t="s">
        <v>782</v>
      </c>
      <c r="E263" s="227" t="s">
        <v>783</v>
      </c>
      <c r="F263" s="222">
        <v>16879.04</v>
      </c>
      <c r="G263" s="221" t="s">
        <v>209</v>
      </c>
      <c r="H263" s="221">
        <v>4015</v>
      </c>
      <c r="I263" s="404">
        <v>1263.77</v>
      </c>
      <c r="J263" s="404">
        <v>1263.77</v>
      </c>
      <c r="K263" s="404">
        <v>0</v>
      </c>
      <c r="L263" s="389">
        <v>0</v>
      </c>
      <c r="M263" s="251" t="s">
        <v>1657</v>
      </c>
      <c r="N263" s="132">
        <v>2527.54</v>
      </c>
      <c r="O263" s="399">
        <v>45962</v>
      </c>
      <c r="P263" s="340">
        <v>2918</v>
      </c>
      <c r="Q263" s="399">
        <v>45962</v>
      </c>
      <c r="R263" s="221" t="s">
        <v>252</v>
      </c>
    </row>
    <row r="264" spans="1:18">
      <c r="A264" s="172">
        <v>258</v>
      </c>
      <c r="B264" s="221" t="s">
        <v>511</v>
      </c>
      <c r="C264" s="221" t="s">
        <v>512</v>
      </c>
      <c r="D264" s="251" t="s">
        <v>785</v>
      </c>
      <c r="E264" s="227" t="s">
        <v>783</v>
      </c>
      <c r="F264" s="222">
        <v>3154.3599999999997</v>
      </c>
      <c r="G264" s="221" t="s">
        <v>209</v>
      </c>
      <c r="H264" s="221">
        <v>4015</v>
      </c>
      <c r="I264" s="404">
        <v>218.93</v>
      </c>
      <c r="J264" s="404">
        <v>218.93</v>
      </c>
      <c r="K264" s="404">
        <v>0</v>
      </c>
      <c r="L264" s="389">
        <v>0</v>
      </c>
      <c r="M264" s="251" t="s">
        <v>1657</v>
      </c>
      <c r="N264" s="132">
        <v>437.86</v>
      </c>
      <c r="O264" s="399">
        <v>45962</v>
      </c>
      <c r="P264" s="340">
        <v>2917</v>
      </c>
      <c r="Q264" s="399">
        <v>45962</v>
      </c>
      <c r="R264" s="221" t="s">
        <v>252</v>
      </c>
    </row>
    <row r="265" spans="1:18">
      <c r="A265" s="172">
        <v>259</v>
      </c>
      <c r="B265" s="221" t="s">
        <v>787</v>
      </c>
      <c r="C265" s="221" t="s">
        <v>788</v>
      </c>
      <c r="D265" s="251" t="s">
        <v>789</v>
      </c>
      <c r="E265" s="227" t="s">
        <v>768</v>
      </c>
      <c r="F265" s="222">
        <v>278505.49</v>
      </c>
      <c r="G265" s="221" t="s">
        <v>211</v>
      </c>
      <c r="H265" s="221">
        <v>997133</v>
      </c>
      <c r="I265" s="404">
        <v>21241.94</v>
      </c>
      <c r="J265" s="404">
        <v>21241.94</v>
      </c>
      <c r="K265" s="404">
        <v>0</v>
      </c>
      <c r="L265" s="389">
        <v>0</v>
      </c>
      <c r="M265" s="251" t="s">
        <v>1657</v>
      </c>
      <c r="N265" s="132">
        <v>42483.88</v>
      </c>
      <c r="O265" s="399">
        <v>45962</v>
      </c>
      <c r="P265" s="340">
        <v>2916</v>
      </c>
      <c r="Q265" s="399">
        <v>45962</v>
      </c>
      <c r="R265" s="221" t="s">
        <v>252</v>
      </c>
    </row>
    <row r="266" spans="1:18">
      <c r="A266" s="172">
        <v>260</v>
      </c>
      <c r="B266" s="221" t="s">
        <v>787</v>
      </c>
      <c r="C266" s="221" t="s">
        <v>788</v>
      </c>
      <c r="D266" s="251">
        <v>281250003790</v>
      </c>
      <c r="E266" s="227" t="s">
        <v>792</v>
      </c>
      <c r="F266" s="222">
        <v>1730444.9100000001</v>
      </c>
      <c r="G266" s="221" t="s">
        <v>211</v>
      </c>
      <c r="H266" s="221">
        <v>997133</v>
      </c>
      <c r="I266" s="404">
        <v>131983.07999999999</v>
      </c>
      <c r="J266" s="404">
        <v>131983.07999999999</v>
      </c>
      <c r="K266" s="404">
        <v>0</v>
      </c>
      <c r="L266" s="389">
        <v>0</v>
      </c>
      <c r="M266" s="251" t="s">
        <v>1657</v>
      </c>
      <c r="N266" s="132">
        <v>263966.15999999997</v>
      </c>
      <c r="O266" s="399">
        <v>45962</v>
      </c>
      <c r="P266" s="340">
        <v>2915</v>
      </c>
      <c r="Q266" s="399">
        <v>45962</v>
      </c>
      <c r="R266" s="221" t="s">
        <v>252</v>
      </c>
    </row>
    <row r="267" spans="1:18">
      <c r="A267" s="172">
        <v>261</v>
      </c>
      <c r="B267" s="221" t="s">
        <v>277</v>
      </c>
      <c r="C267" s="221" t="s">
        <v>278</v>
      </c>
      <c r="D267" s="251">
        <v>427100366178</v>
      </c>
      <c r="E267" s="227" t="s">
        <v>780</v>
      </c>
      <c r="F267" s="222">
        <v>5831.9000000000005</v>
      </c>
      <c r="G267" s="221" t="s">
        <v>211</v>
      </c>
      <c r="H267" s="221">
        <v>996813</v>
      </c>
      <c r="I267" s="404">
        <v>444.81</v>
      </c>
      <c r="J267" s="404">
        <v>444.81</v>
      </c>
      <c r="K267" s="404">
        <v>0</v>
      </c>
      <c r="L267" s="389">
        <v>0</v>
      </c>
      <c r="M267" s="251" t="s">
        <v>1657</v>
      </c>
      <c r="N267" s="132">
        <v>889.62</v>
      </c>
      <c r="O267" s="399">
        <v>45962</v>
      </c>
      <c r="P267" s="340">
        <v>2908</v>
      </c>
      <c r="Q267" s="399">
        <v>45962</v>
      </c>
      <c r="R267" s="221" t="s">
        <v>252</v>
      </c>
    </row>
    <row r="268" spans="1:18">
      <c r="A268" s="172">
        <v>262</v>
      </c>
      <c r="B268" s="221" t="s">
        <v>277</v>
      </c>
      <c r="C268" s="221" t="s">
        <v>278</v>
      </c>
      <c r="D268" s="251">
        <v>427100366161</v>
      </c>
      <c r="E268" s="227" t="s">
        <v>780</v>
      </c>
      <c r="F268" s="222">
        <v>929.83999999999992</v>
      </c>
      <c r="G268" s="221" t="s">
        <v>211</v>
      </c>
      <c r="H268" s="221">
        <v>996813</v>
      </c>
      <c r="I268" s="404">
        <v>70.92</v>
      </c>
      <c r="J268" s="404">
        <v>70.92</v>
      </c>
      <c r="K268" s="404">
        <v>0</v>
      </c>
      <c r="L268" s="389">
        <v>0</v>
      </c>
      <c r="M268" s="251" t="s">
        <v>1657</v>
      </c>
      <c r="N268" s="132">
        <v>141.84</v>
      </c>
      <c r="O268" s="399">
        <v>45962</v>
      </c>
      <c r="P268" s="340">
        <v>2907</v>
      </c>
      <c r="Q268" s="399">
        <v>45962</v>
      </c>
      <c r="R268" s="221" t="s">
        <v>252</v>
      </c>
    </row>
    <row r="269" spans="1:18">
      <c r="A269" s="172">
        <v>263</v>
      </c>
      <c r="B269" s="221" t="s">
        <v>277</v>
      </c>
      <c r="C269" s="221" t="s">
        <v>278</v>
      </c>
      <c r="D269" s="251">
        <v>427100364803</v>
      </c>
      <c r="E269" s="227" t="s">
        <v>796</v>
      </c>
      <c r="F269" s="222">
        <v>5601.4399999999987</v>
      </c>
      <c r="G269" s="221" t="s">
        <v>211</v>
      </c>
      <c r="H269" s="221">
        <v>996813</v>
      </c>
      <c r="I269" s="404">
        <v>427.23</v>
      </c>
      <c r="J269" s="404">
        <v>427.23</v>
      </c>
      <c r="K269" s="404">
        <v>0</v>
      </c>
      <c r="L269" s="389">
        <v>0</v>
      </c>
      <c r="M269" s="251" t="s">
        <v>1657</v>
      </c>
      <c r="N269" s="132">
        <v>854.46</v>
      </c>
      <c r="O269" s="399">
        <v>45962</v>
      </c>
      <c r="P269" s="340">
        <v>2906</v>
      </c>
      <c r="Q269" s="399">
        <v>45962</v>
      </c>
      <c r="R269" s="221" t="s">
        <v>252</v>
      </c>
    </row>
    <row r="270" spans="1:18">
      <c r="A270" s="172">
        <v>264</v>
      </c>
      <c r="B270" s="221" t="s">
        <v>277</v>
      </c>
      <c r="C270" s="221" t="s">
        <v>278</v>
      </c>
      <c r="D270" s="251">
        <v>427100364681</v>
      </c>
      <c r="E270" s="227" t="s">
        <v>798</v>
      </c>
      <c r="F270" s="222">
        <v>929.83999999999992</v>
      </c>
      <c r="G270" s="221" t="s">
        <v>211</v>
      </c>
      <c r="H270" s="221">
        <v>996813</v>
      </c>
      <c r="I270" s="404">
        <v>70.92</v>
      </c>
      <c r="J270" s="404">
        <v>70.92</v>
      </c>
      <c r="K270" s="404">
        <v>0</v>
      </c>
      <c r="L270" s="389">
        <v>0</v>
      </c>
      <c r="M270" s="251" t="s">
        <v>1657</v>
      </c>
      <c r="N270" s="132">
        <v>141.84</v>
      </c>
      <c r="O270" s="399">
        <v>45962</v>
      </c>
      <c r="P270" s="340">
        <v>2905</v>
      </c>
      <c r="Q270" s="399">
        <v>45962</v>
      </c>
      <c r="R270" s="221" t="s">
        <v>252</v>
      </c>
    </row>
    <row r="271" spans="1:18">
      <c r="A271" s="172">
        <v>265</v>
      </c>
      <c r="B271" s="221" t="s">
        <v>314</v>
      </c>
      <c r="C271" s="221" t="s">
        <v>315</v>
      </c>
      <c r="D271" s="251" t="s">
        <v>800</v>
      </c>
      <c r="E271" s="227" t="s">
        <v>796</v>
      </c>
      <c r="F271" s="222">
        <v>411.82000000000005</v>
      </c>
      <c r="G271" s="221" t="s">
        <v>211</v>
      </c>
      <c r="H271" s="221">
        <v>998413</v>
      </c>
      <c r="I271" s="404">
        <v>31.41</v>
      </c>
      <c r="J271" s="404">
        <v>31.41</v>
      </c>
      <c r="K271" s="404">
        <v>0</v>
      </c>
      <c r="L271" s="389">
        <v>0</v>
      </c>
      <c r="M271" s="251" t="s">
        <v>1657</v>
      </c>
      <c r="N271" s="132">
        <v>62.82</v>
      </c>
      <c r="O271" s="399">
        <v>45962</v>
      </c>
      <c r="P271" s="340">
        <v>2900</v>
      </c>
      <c r="Q271" s="399">
        <v>45962</v>
      </c>
      <c r="R271" s="221" t="s">
        <v>252</v>
      </c>
    </row>
    <row r="272" spans="1:18">
      <c r="A272" s="172">
        <v>266</v>
      </c>
      <c r="B272" s="221" t="s">
        <v>399</v>
      </c>
      <c r="C272" s="221" t="s">
        <v>400</v>
      </c>
      <c r="D272" s="251" t="s">
        <v>802</v>
      </c>
      <c r="E272" s="227" t="s">
        <v>803</v>
      </c>
      <c r="F272" s="222">
        <v>1871.96</v>
      </c>
      <c r="G272" s="221" t="s">
        <v>211</v>
      </c>
      <c r="H272" s="221">
        <v>996311</v>
      </c>
      <c r="I272" s="404">
        <v>142.79</v>
      </c>
      <c r="J272" s="404">
        <v>142.79</v>
      </c>
      <c r="K272" s="404">
        <v>0</v>
      </c>
      <c r="L272" s="389">
        <v>0</v>
      </c>
      <c r="M272" s="251" t="s">
        <v>1657</v>
      </c>
      <c r="N272" s="132">
        <v>285.58</v>
      </c>
      <c r="O272" s="399">
        <v>45962</v>
      </c>
      <c r="P272" s="340">
        <v>2898</v>
      </c>
      <c r="Q272" s="399">
        <v>45962</v>
      </c>
      <c r="R272" s="221" t="s">
        <v>252</v>
      </c>
    </row>
    <row r="273" spans="1:18">
      <c r="A273" s="172">
        <v>267</v>
      </c>
      <c r="B273" s="221" t="s">
        <v>805</v>
      </c>
      <c r="C273" s="221" t="s">
        <v>806</v>
      </c>
      <c r="D273" s="251" t="s">
        <v>807</v>
      </c>
      <c r="E273" s="227" t="s">
        <v>777</v>
      </c>
      <c r="F273" s="222">
        <v>5900</v>
      </c>
      <c r="G273" s="92" t="s">
        <v>211</v>
      </c>
      <c r="H273" s="92">
        <v>997119</v>
      </c>
      <c r="I273" s="404">
        <v>450</v>
      </c>
      <c r="J273" s="404">
        <v>450</v>
      </c>
      <c r="K273" s="404">
        <v>0</v>
      </c>
      <c r="L273" s="389">
        <v>0</v>
      </c>
      <c r="M273" s="251" t="s">
        <v>1657</v>
      </c>
      <c r="N273" s="132">
        <v>900</v>
      </c>
      <c r="O273" s="399">
        <v>45962</v>
      </c>
      <c r="P273" s="340">
        <v>2759</v>
      </c>
      <c r="Q273" s="399">
        <v>45962</v>
      </c>
      <c r="R273" s="221" t="s">
        <v>252</v>
      </c>
    </row>
    <row r="274" spans="1:18">
      <c r="A274" s="172">
        <v>268</v>
      </c>
      <c r="B274" s="221" t="s">
        <v>389</v>
      </c>
      <c r="C274" s="221" t="s">
        <v>390</v>
      </c>
      <c r="D274" s="251" t="s">
        <v>809</v>
      </c>
      <c r="E274" s="227" t="s">
        <v>768</v>
      </c>
      <c r="F274" s="222">
        <v>2070</v>
      </c>
      <c r="G274" s="221" t="s">
        <v>209</v>
      </c>
      <c r="H274" s="221">
        <v>29152100</v>
      </c>
      <c r="I274" s="404">
        <v>52.96</v>
      </c>
      <c r="J274" s="404">
        <v>52.96</v>
      </c>
      <c r="K274" s="404">
        <v>0</v>
      </c>
      <c r="L274" s="389">
        <v>0</v>
      </c>
      <c r="M274" s="251" t="s">
        <v>1657</v>
      </c>
      <c r="N274" s="132">
        <v>105.92</v>
      </c>
      <c r="O274" s="399">
        <v>45962</v>
      </c>
      <c r="P274" s="340">
        <v>2887</v>
      </c>
      <c r="Q274" s="399">
        <v>45962</v>
      </c>
      <c r="R274" s="221" t="s">
        <v>252</v>
      </c>
    </row>
    <row r="275" spans="1:18">
      <c r="A275" s="172">
        <v>269</v>
      </c>
      <c r="B275" s="221" t="s">
        <v>617</v>
      </c>
      <c r="C275" s="221" t="s">
        <v>618</v>
      </c>
      <c r="D275" s="251" t="s">
        <v>811</v>
      </c>
      <c r="E275" s="227" t="s">
        <v>772</v>
      </c>
      <c r="F275" s="222">
        <v>30734.87</v>
      </c>
      <c r="G275" s="221" t="s">
        <v>211</v>
      </c>
      <c r="H275" s="221">
        <v>998311</v>
      </c>
      <c r="I275" s="404">
        <v>0</v>
      </c>
      <c r="J275" s="404">
        <v>0</v>
      </c>
      <c r="K275" s="404">
        <v>4688.37</v>
      </c>
      <c r="L275" s="389">
        <v>0</v>
      </c>
      <c r="M275" s="251" t="s">
        <v>1657</v>
      </c>
      <c r="N275" s="132">
        <v>4688.37</v>
      </c>
      <c r="O275" s="399">
        <v>45962</v>
      </c>
      <c r="P275" s="340">
        <v>2886</v>
      </c>
      <c r="Q275" s="399">
        <v>45962</v>
      </c>
      <c r="R275" s="221" t="s">
        <v>252</v>
      </c>
    </row>
    <row r="276" spans="1:18">
      <c r="A276" s="172">
        <v>270</v>
      </c>
      <c r="B276" s="221" t="s">
        <v>383</v>
      </c>
      <c r="C276" s="221" t="s">
        <v>384</v>
      </c>
      <c r="D276" s="251" t="s">
        <v>813</v>
      </c>
      <c r="E276" s="227" t="s">
        <v>814</v>
      </c>
      <c r="F276" s="222">
        <v>982.03</v>
      </c>
      <c r="G276" s="221" t="s">
        <v>209</v>
      </c>
      <c r="H276" s="221">
        <v>854390</v>
      </c>
      <c r="I276" s="404">
        <v>74.91</v>
      </c>
      <c r="J276" s="404">
        <v>74.91</v>
      </c>
      <c r="K276" s="404">
        <v>0</v>
      </c>
      <c r="L276" s="389">
        <v>0</v>
      </c>
      <c r="M276" s="251" t="s">
        <v>1657</v>
      </c>
      <c r="N276" s="132">
        <v>149.82</v>
      </c>
      <c r="O276" s="399">
        <v>45962</v>
      </c>
      <c r="P276" s="340">
        <v>2885</v>
      </c>
      <c r="Q276" s="399">
        <v>45962</v>
      </c>
      <c r="R276" s="221" t="s">
        <v>252</v>
      </c>
    </row>
    <row r="277" spans="1:18">
      <c r="A277" s="172">
        <v>271</v>
      </c>
      <c r="B277" s="221" t="s">
        <v>299</v>
      </c>
      <c r="C277" s="221" t="s">
        <v>300</v>
      </c>
      <c r="D277" s="251" t="s">
        <v>816</v>
      </c>
      <c r="E277" s="227" t="s">
        <v>780</v>
      </c>
      <c r="F277" s="222">
        <v>3404409.74</v>
      </c>
      <c r="G277" s="221" t="s">
        <v>211</v>
      </c>
      <c r="H277" s="221">
        <v>997212</v>
      </c>
      <c r="I277" s="404">
        <v>259658.37</v>
      </c>
      <c r="J277" s="404">
        <v>259658.37</v>
      </c>
      <c r="K277" s="404">
        <v>0</v>
      </c>
      <c r="L277" s="389">
        <v>0</v>
      </c>
      <c r="M277" s="251" t="s">
        <v>1657</v>
      </c>
      <c r="N277" s="132">
        <v>519316.74</v>
      </c>
      <c r="O277" s="399">
        <v>45962</v>
      </c>
      <c r="P277" s="340">
        <v>2878</v>
      </c>
      <c r="Q277" s="399">
        <v>45962</v>
      </c>
      <c r="R277" s="221" t="s">
        <v>252</v>
      </c>
    </row>
    <row r="278" spans="1:18">
      <c r="A278" s="172">
        <v>272</v>
      </c>
      <c r="B278" s="221" t="s">
        <v>818</v>
      </c>
      <c r="C278" s="221" t="s">
        <v>819</v>
      </c>
      <c r="D278" s="251" t="s">
        <v>820</v>
      </c>
      <c r="E278" s="227" t="s">
        <v>821</v>
      </c>
      <c r="F278" s="222">
        <v>12075</v>
      </c>
      <c r="G278" s="221" t="s">
        <v>211</v>
      </c>
      <c r="H278" s="221">
        <v>996311</v>
      </c>
      <c r="I278" s="404">
        <v>287.5</v>
      </c>
      <c r="J278" s="404">
        <v>287.5</v>
      </c>
      <c r="K278" s="404">
        <v>0</v>
      </c>
      <c r="L278" s="389">
        <v>0</v>
      </c>
      <c r="M278" s="251" t="s">
        <v>1657</v>
      </c>
      <c r="N278" s="132">
        <v>575</v>
      </c>
      <c r="O278" s="399">
        <v>45962</v>
      </c>
      <c r="P278" s="340">
        <v>2870</v>
      </c>
      <c r="Q278" s="399">
        <v>45962</v>
      </c>
      <c r="R278" s="221" t="s">
        <v>252</v>
      </c>
    </row>
    <row r="279" spans="1:18">
      <c r="A279" s="172">
        <v>273</v>
      </c>
      <c r="B279" s="221" t="s">
        <v>818</v>
      </c>
      <c r="C279" s="221" t="s">
        <v>819</v>
      </c>
      <c r="D279" s="251" t="s">
        <v>823</v>
      </c>
      <c r="E279" s="227" t="s">
        <v>821</v>
      </c>
      <c r="F279" s="222">
        <v>134.52000000000001</v>
      </c>
      <c r="G279" s="221" t="s">
        <v>211</v>
      </c>
      <c r="H279" s="221">
        <v>996311</v>
      </c>
      <c r="I279" s="404">
        <v>10.26</v>
      </c>
      <c r="J279" s="404">
        <v>10.26</v>
      </c>
      <c r="K279" s="404">
        <v>0</v>
      </c>
      <c r="L279" s="389">
        <v>0</v>
      </c>
      <c r="M279" s="251" t="s">
        <v>1657</v>
      </c>
      <c r="N279" s="132">
        <v>20.52</v>
      </c>
      <c r="O279" s="399">
        <v>45962</v>
      </c>
      <c r="P279" s="340">
        <v>2869</v>
      </c>
      <c r="Q279" s="399">
        <v>45962</v>
      </c>
      <c r="R279" s="221" t="s">
        <v>252</v>
      </c>
    </row>
    <row r="280" spans="1:18">
      <c r="A280" s="172">
        <v>274</v>
      </c>
      <c r="B280" s="221" t="s">
        <v>432</v>
      </c>
      <c r="C280" s="221" t="s">
        <v>433</v>
      </c>
      <c r="D280" s="251" t="s">
        <v>825</v>
      </c>
      <c r="E280" s="227" t="s">
        <v>826</v>
      </c>
      <c r="F280" s="222">
        <v>245817.60000000001</v>
      </c>
      <c r="G280" s="221" t="s">
        <v>211</v>
      </c>
      <c r="H280" s="221">
        <v>998112</v>
      </c>
      <c r="I280" s="404">
        <v>0</v>
      </c>
      <c r="J280" s="404">
        <v>0</v>
      </c>
      <c r="K280" s="404">
        <v>37497.599999999999</v>
      </c>
      <c r="L280" s="389">
        <v>0</v>
      </c>
      <c r="M280" s="251" t="s">
        <v>1657</v>
      </c>
      <c r="N280" s="132">
        <v>37497.599999999999</v>
      </c>
      <c r="O280" s="399">
        <v>45962</v>
      </c>
      <c r="P280" s="340">
        <v>2867</v>
      </c>
      <c r="Q280" s="399">
        <v>45962</v>
      </c>
      <c r="R280" s="221" t="s">
        <v>252</v>
      </c>
    </row>
    <row r="281" spans="1:18">
      <c r="A281" s="172">
        <v>275</v>
      </c>
      <c r="B281" s="221" t="s">
        <v>724</v>
      </c>
      <c r="C281" s="221" t="s">
        <v>725</v>
      </c>
      <c r="D281" s="251" t="s">
        <v>828</v>
      </c>
      <c r="E281" s="227" t="s">
        <v>775</v>
      </c>
      <c r="F281" s="222">
        <v>14396</v>
      </c>
      <c r="G281" s="221" t="s">
        <v>209</v>
      </c>
      <c r="H281" s="221">
        <v>854690</v>
      </c>
      <c r="I281" s="404">
        <v>1098</v>
      </c>
      <c r="J281" s="404">
        <v>1098</v>
      </c>
      <c r="K281" s="404">
        <v>0</v>
      </c>
      <c r="L281" s="389">
        <v>0</v>
      </c>
      <c r="M281" s="251" t="s">
        <v>1657</v>
      </c>
      <c r="N281" s="132">
        <v>2196</v>
      </c>
      <c r="O281" s="399">
        <v>45962</v>
      </c>
      <c r="P281" s="340">
        <v>2866</v>
      </c>
      <c r="Q281" s="399">
        <v>45962</v>
      </c>
      <c r="R281" s="221" t="s">
        <v>252</v>
      </c>
    </row>
    <row r="282" spans="1:18">
      <c r="A282" s="172">
        <v>276</v>
      </c>
      <c r="B282" s="221" t="s">
        <v>724</v>
      </c>
      <c r="C282" s="221" t="s">
        <v>725</v>
      </c>
      <c r="D282" s="251" t="s">
        <v>830</v>
      </c>
      <c r="E282" s="227" t="s">
        <v>775</v>
      </c>
      <c r="F282" s="222">
        <v>17700</v>
      </c>
      <c r="G282" s="221" t="s">
        <v>209</v>
      </c>
      <c r="H282" s="221">
        <v>854690</v>
      </c>
      <c r="I282" s="404">
        <v>1350</v>
      </c>
      <c r="J282" s="404">
        <v>1350</v>
      </c>
      <c r="K282" s="404">
        <v>0</v>
      </c>
      <c r="L282" s="389">
        <v>0</v>
      </c>
      <c r="M282" s="251" t="s">
        <v>1657</v>
      </c>
      <c r="N282" s="132">
        <v>2700</v>
      </c>
      <c r="O282" s="399">
        <v>45962</v>
      </c>
      <c r="P282" s="340">
        <v>2865</v>
      </c>
      <c r="Q282" s="399">
        <v>45962</v>
      </c>
      <c r="R282" s="221" t="s">
        <v>252</v>
      </c>
    </row>
    <row r="283" spans="1:18">
      <c r="A283" s="172">
        <v>277</v>
      </c>
      <c r="B283" s="221" t="s">
        <v>248</v>
      </c>
      <c r="C283" s="221" t="s">
        <v>249</v>
      </c>
      <c r="D283" s="251">
        <v>2526399</v>
      </c>
      <c r="E283" s="227" t="s">
        <v>775</v>
      </c>
      <c r="F283" s="222">
        <v>89444</v>
      </c>
      <c r="G283" s="98" t="s">
        <v>211</v>
      </c>
      <c r="H283" s="221">
        <v>998332</v>
      </c>
      <c r="I283" s="404">
        <v>6822</v>
      </c>
      <c r="J283" s="404">
        <v>6822</v>
      </c>
      <c r="K283" s="404">
        <v>0</v>
      </c>
      <c r="L283" s="389">
        <v>0</v>
      </c>
      <c r="M283" s="251" t="s">
        <v>1657</v>
      </c>
      <c r="N283" s="132">
        <v>13644</v>
      </c>
      <c r="O283" s="399">
        <v>45962</v>
      </c>
      <c r="P283" s="340">
        <v>2769</v>
      </c>
      <c r="Q283" s="399">
        <v>45962</v>
      </c>
      <c r="R283" s="221" t="s">
        <v>252</v>
      </c>
    </row>
    <row r="284" spans="1:18">
      <c r="A284" s="172">
        <v>278</v>
      </c>
      <c r="B284" s="221" t="s">
        <v>394</v>
      </c>
      <c r="C284" s="221" t="s">
        <v>395</v>
      </c>
      <c r="D284" s="251">
        <v>6112</v>
      </c>
      <c r="E284" s="227" t="s">
        <v>765</v>
      </c>
      <c r="F284" s="222">
        <v>10575.599999999999</v>
      </c>
      <c r="G284" s="221" t="s">
        <v>211</v>
      </c>
      <c r="H284" s="221">
        <v>996813</v>
      </c>
      <c r="I284" s="404">
        <v>251.8</v>
      </c>
      <c r="J284" s="404">
        <v>251.8</v>
      </c>
      <c r="K284" s="404">
        <v>0</v>
      </c>
      <c r="L284" s="389">
        <v>0</v>
      </c>
      <c r="M284" s="251" t="s">
        <v>1657</v>
      </c>
      <c r="N284" s="132">
        <v>503.6</v>
      </c>
      <c r="O284" s="399">
        <v>45962</v>
      </c>
      <c r="P284" s="340">
        <v>2862</v>
      </c>
      <c r="Q284" s="399">
        <v>45962</v>
      </c>
      <c r="R284" s="221" t="s">
        <v>252</v>
      </c>
    </row>
    <row r="285" spans="1:18">
      <c r="A285" s="172">
        <v>279</v>
      </c>
      <c r="B285" s="221" t="s">
        <v>394</v>
      </c>
      <c r="C285" s="221" t="s">
        <v>395</v>
      </c>
      <c r="D285" s="251">
        <v>6111</v>
      </c>
      <c r="E285" s="227" t="s">
        <v>765</v>
      </c>
      <c r="F285" s="222">
        <v>6860.7000000000007</v>
      </c>
      <c r="G285" s="221" t="s">
        <v>211</v>
      </c>
      <c r="H285" s="221">
        <v>996813</v>
      </c>
      <c r="I285" s="404">
        <v>163.35</v>
      </c>
      <c r="J285" s="404">
        <v>163.35</v>
      </c>
      <c r="K285" s="404">
        <v>0</v>
      </c>
      <c r="L285" s="389">
        <v>0</v>
      </c>
      <c r="M285" s="251" t="s">
        <v>1657</v>
      </c>
      <c r="N285" s="132">
        <v>326.7</v>
      </c>
      <c r="O285" s="399">
        <v>45962</v>
      </c>
      <c r="P285" s="340">
        <v>2861</v>
      </c>
      <c r="Q285" s="399">
        <v>45962</v>
      </c>
      <c r="R285" s="221" t="s">
        <v>252</v>
      </c>
    </row>
    <row r="286" spans="1:18">
      <c r="A286" s="172">
        <v>280</v>
      </c>
      <c r="B286" s="221" t="s">
        <v>394</v>
      </c>
      <c r="C286" s="221" t="s">
        <v>395</v>
      </c>
      <c r="D286" s="251">
        <v>6110</v>
      </c>
      <c r="E286" s="227" t="s">
        <v>765</v>
      </c>
      <c r="F286" s="222">
        <v>4750.2000000000007</v>
      </c>
      <c r="G286" s="221" t="s">
        <v>211</v>
      </c>
      <c r="H286" s="221">
        <v>996813</v>
      </c>
      <c r="I286" s="404">
        <v>113.1</v>
      </c>
      <c r="J286" s="404">
        <v>113.1</v>
      </c>
      <c r="K286" s="404">
        <v>0</v>
      </c>
      <c r="L286" s="389">
        <v>0</v>
      </c>
      <c r="M286" s="251" t="s">
        <v>1657</v>
      </c>
      <c r="N286" s="132">
        <v>226.2</v>
      </c>
      <c r="O286" s="399">
        <v>45962</v>
      </c>
      <c r="P286" s="340">
        <v>2860</v>
      </c>
      <c r="Q286" s="399">
        <v>45962</v>
      </c>
      <c r="R286" s="221" t="s">
        <v>252</v>
      </c>
    </row>
    <row r="287" spans="1:18">
      <c r="A287" s="172">
        <v>281</v>
      </c>
      <c r="B287" s="221" t="s">
        <v>647</v>
      </c>
      <c r="C287" s="221" t="s">
        <v>648</v>
      </c>
      <c r="D287" s="251" t="s">
        <v>836</v>
      </c>
      <c r="E287" s="227" t="s">
        <v>780</v>
      </c>
      <c r="F287" s="222">
        <v>106790</v>
      </c>
      <c r="G287" s="221" t="s">
        <v>211</v>
      </c>
      <c r="H287" s="221">
        <v>997212</v>
      </c>
      <c r="I287" s="404">
        <v>8145</v>
      </c>
      <c r="J287" s="404">
        <v>8145</v>
      </c>
      <c r="K287" s="404">
        <v>0</v>
      </c>
      <c r="L287" s="389">
        <v>0</v>
      </c>
      <c r="M287" s="251" t="s">
        <v>1657</v>
      </c>
      <c r="N287" s="132">
        <v>16290</v>
      </c>
      <c r="O287" s="399">
        <v>45962</v>
      </c>
      <c r="P287" s="340">
        <v>2773</v>
      </c>
      <c r="Q287" s="399">
        <v>45962</v>
      </c>
      <c r="R287" s="221" t="s">
        <v>252</v>
      </c>
    </row>
    <row r="288" spans="1:18">
      <c r="A288" s="172">
        <v>282</v>
      </c>
      <c r="B288" s="221" t="s">
        <v>717</v>
      </c>
      <c r="C288" s="221" t="s">
        <v>718</v>
      </c>
      <c r="D288" s="251" t="s">
        <v>838</v>
      </c>
      <c r="E288" s="227" t="s">
        <v>839</v>
      </c>
      <c r="F288" s="222">
        <v>1180</v>
      </c>
      <c r="G288" s="221" t="s">
        <v>211</v>
      </c>
      <c r="H288" s="221">
        <v>998559</v>
      </c>
      <c r="I288" s="404">
        <v>90</v>
      </c>
      <c r="J288" s="404">
        <v>90</v>
      </c>
      <c r="K288" s="404">
        <v>0</v>
      </c>
      <c r="L288" s="389">
        <v>0</v>
      </c>
      <c r="M288" s="251" t="s">
        <v>1657</v>
      </c>
      <c r="N288" s="132">
        <v>180</v>
      </c>
      <c r="O288" s="399">
        <v>45962</v>
      </c>
      <c r="P288" s="340">
        <v>2774</v>
      </c>
      <c r="Q288" s="399">
        <v>45962</v>
      </c>
      <c r="R288" s="221" t="s">
        <v>252</v>
      </c>
    </row>
    <row r="289" spans="1:18">
      <c r="A289" s="172">
        <v>283</v>
      </c>
      <c r="B289" s="221" t="s">
        <v>394</v>
      </c>
      <c r="C289" s="221" t="s">
        <v>395</v>
      </c>
      <c r="D289" s="251">
        <v>6109</v>
      </c>
      <c r="E289" s="227" t="s">
        <v>765</v>
      </c>
      <c r="F289" s="222">
        <v>4794.2999999999993</v>
      </c>
      <c r="G289" s="221" t="s">
        <v>211</v>
      </c>
      <c r="H289" s="221">
        <v>996813</v>
      </c>
      <c r="I289" s="404">
        <v>114.15</v>
      </c>
      <c r="J289" s="404">
        <v>114.15</v>
      </c>
      <c r="K289" s="404">
        <v>0</v>
      </c>
      <c r="L289" s="389">
        <v>0</v>
      </c>
      <c r="M289" s="251" t="s">
        <v>1657</v>
      </c>
      <c r="N289" s="132">
        <v>228.3</v>
      </c>
      <c r="O289" s="399">
        <v>45962</v>
      </c>
      <c r="P289" s="340">
        <v>2859</v>
      </c>
      <c r="Q289" s="399">
        <v>45962</v>
      </c>
      <c r="R289" s="221" t="s">
        <v>252</v>
      </c>
    </row>
    <row r="290" spans="1:18">
      <c r="A290" s="172">
        <v>284</v>
      </c>
      <c r="B290" s="221" t="s">
        <v>394</v>
      </c>
      <c r="C290" s="221" t="s">
        <v>395</v>
      </c>
      <c r="D290" s="251">
        <v>6108</v>
      </c>
      <c r="E290" s="227" t="s">
        <v>765</v>
      </c>
      <c r="F290" s="222">
        <v>8240.4</v>
      </c>
      <c r="G290" s="221" t="s">
        <v>211</v>
      </c>
      <c r="H290" s="221">
        <v>996813</v>
      </c>
      <c r="I290" s="404">
        <v>196.2</v>
      </c>
      <c r="J290" s="404">
        <v>196.2</v>
      </c>
      <c r="K290" s="404">
        <v>0</v>
      </c>
      <c r="L290" s="389">
        <v>0</v>
      </c>
      <c r="M290" s="251" t="s">
        <v>1657</v>
      </c>
      <c r="N290" s="132">
        <v>392.4</v>
      </c>
      <c r="O290" s="399">
        <v>45962</v>
      </c>
      <c r="P290" s="340">
        <v>2858</v>
      </c>
      <c r="Q290" s="399">
        <v>45962</v>
      </c>
      <c r="R290" s="221" t="s">
        <v>252</v>
      </c>
    </row>
    <row r="291" spans="1:18">
      <c r="A291" s="172">
        <v>285</v>
      </c>
      <c r="B291" s="221" t="s">
        <v>339</v>
      </c>
      <c r="C291" s="221" t="s">
        <v>340</v>
      </c>
      <c r="D291" s="251" t="s">
        <v>843</v>
      </c>
      <c r="E291" s="227" t="s">
        <v>796</v>
      </c>
      <c r="F291" s="222">
        <v>1298</v>
      </c>
      <c r="G291" s="221" t="s">
        <v>211</v>
      </c>
      <c r="H291" s="221">
        <v>996812</v>
      </c>
      <c r="I291" s="404">
        <v>99</v>
      </c>
      <c r="J291" s="404">
        <v>99</v>
      </c>
      <c r="K291" s="404">
        <v>0</v>
      </c>
      <c r="L291" s="389">
        <v>0</v>
      </c>
      <c r="M291" s="251" t="s">
        <v>1657</v>
      </c>
      <c r="N291" s="132">
        <v>198</v>
      </c>
      <c r="O291" s="399">
        <v>45962</v>
      </c>
      <c r="P291" s="340">
        <v>2777</v>
      </c>
      <c r="Q291" s="399">
        <v>45962</v>
      </c>
      <c r="R291" s="221" t="s">
        <v>252</v>
      </c>
    </row>
    <row r="292" spans="1:18">
      <c r="A292" s="172">
        <v>286</v>
      </c>
      <c r="B292" s="221" t="s">
        <v>339</v>
      </c>
      <c r="C292" s="221" t="s">
        <v>340</v>
      </c>
      <c r="D292" s="251" t="s">
        <v>845</v>
      </c>
      <c r="E292" s="227" t="s">
        <v>814</v>
      </c>
      <c r="F292" s="222">
        <v>1378.2399999999998</v>
      </c>
      <c r="G292" s="221" t="s">
        <v>211</v>
      </c>
      <c r="H292" s="221">
        <v>996812</v>
      </c>
      <c r="I292" s="404">
        <v>105.12</v>
      </c>
      <c r="J292" s="404">
        <v>105.12</v>
      </c>
      <c r="K292" s="404">
        <v>0</v>
      </c>
      <c r="L292" s="389">
        <v>0</v>
      </c>
      <c r="M292" s="251" t="s">
        <v>1657</v>
      </c>
      <c r="N292" s="132">
        <v>210.24</v>
      </c>
      <c r="O292" s="399">
        <v>45962</v>
      </c>
      <c r="P292" s="340">
        <v>2778</v>
      </c>
      <c r="Q292" s="399">
        <v>45962</v>
      </c>
      <c r="R292" s="221" t="s">
        <v>252</v>
      </c>
    </row>
    <row r="293" spans="1:18">
      <c r="A293" s="172">
        <v>287</v>
      </c>
      <c r="B293" s="221" t="s">
        <v>394</v>
      </c>
      <c r="C293" s="221" t="s">
        <v>395</v>
      </c>
      <c r="D293" s="251">
        <v>6107</v>
      </c>
      <c r="E293" s="227" t="s">
        <v>765</v>
      </c>
      <c r="F293" s="222">
        <v>4487.7000000000007</v>
      </c>
      <c r="G293" s="221" t="s">
        <v>211</v>
      </c>
      <c r="H293" s="221">
        <v>996813</v>
      </c>
      <c r="I293" s="404">
        <v>106.85</v>
      </c>
      <c r="J293" s="404">
        <v>106.85</v>
      </c>
      <c r="K293" s="404">
        <v>0</v>
      </c>
      <c r="L293" s="389">
        <v>0</v>
      </c>
      <c r="M293" s="251" t="s">
        <v>1657</v>
      </c>
      <c r="N293" s="132">
        <v>213.7</v>
      </c>
      <c r="O293" s="399">
        <v>45962</v>
      </c>
      <c r="P293" s="340">
        <v>2857</v>
      </c>
      <c r="Q293" s="399">
        <v>45962</v>
      </c>
      <c r="R293" s="221" t="s">
        <v>252</v>
      </c>
    </row>
    <row r="294" spans="1:18">
      <c r="A294" s="172">
        <v>288</v>
      </c>
      <c r="B294" s="221" t="s">
        <v>394</v>
      </c>
      <c r="C294" s="221" t="s">
        <v>395</v>
      </c>
      <c r="D294" s="251">
        <v>6067</v>
      </c>
      <c r="E294" s="227" t="s">
        <v>765</v>
      </c>
      <c r="F294" s="222">
        <v>4969.66</v>
      </c>
      <c r="G294" s="221" t="s">
        <v>211</v>
      </c>
      <c r="H294" s="221">
        <v>996813</v>
      </c>
      <c r="I294" s="404">
        <v>118.33</v>
      </c>
      <c r="J294" s="404">
        <v>118.33</v>
      </c>
      <c r="K294" s="404">
        <v>0</v>
      </c>
      <c r="L294" s="389">
        <v>0</v>
      </c>
      <c r="M294" s="251" t="s">
        <v>1657</v>
      </c>
      <c r="N294" s="132">
        <v>236.66</v>
      </c>
      <c r="O294" s="399">
        <v>45962</v>
      </c>
      <c r="P294" s="340">
        <v>2856</v>
      </c>
      <c r="Q294" s="399">
        <v>45962</v>
      </c>
      <c r="R294" s="221" t="s">
        <v>252</v>
      </c>
    </row>
    <row r="295" spans="1:18">
      <c r="A295" s="172">
        <v>289</v>
      </c>
      <c r="B295" s="221" t="s">
        <v>394</v>
      </c>
      <c r="C295" s="221" t="s">
        <v>395</v>
      </c>
      <c r="D295" s="251">
        <v>5967</v>
      </c>
      <c r="E295" s="227" t="s">
        <v>765</v>
      </c>
      <c r="F295" s="222">
        <v>4487.7000000000007</v>
      </c>
      <c r="G295" s="221" t="s">
        <v>211</v>
      </c>
      <c r="H295" s="221">
        <v>996813</v>
      </c>
      <c r="I295" s="404">
        <v>106.85</v>
      </c>
      <c r="J295" s="404">
        <v>106.85</v>
      </c>
      <c r="K295" s="404">
        <v>0</v>
      </c>
      <c r="L295" s="389">
        <v>0</v>
      </c>
      <c r="M295" s="251" t="s">
        <v>1657</v>
      </c>
      <c r="N295" s="132">
        <v>213.7</v>
      </c>
      <c r="O295" s="399">
        <v>45962</v>
      </c>
      <c r="P295" s="340">
        <v>2855</v>
      </c>
      <c r="Q295" s="399">
        <v>45962</v>
      </c>
      <c r="R295" s="221" t="s">
        <v>252</v>
      </c>
    </row>
    <row r="296" spans="1:18">
      <c r="A296" s="172">
        <v>290</v>
      </c>
      <c r="B296" s="221" t="s">
        <v>850</v>
      </c>
      <c r="C296" s="221" t="s">
        <v>851</v>
      </c>
      <c r="D296" s="251" t="s">
        <v>852</v>
      </c>
      <c r="E296" s="227" t="s">
        <v>765</v>
      </c>
      <c r="F296" s="222">
        <v>110208</v>
      </c>
      <c r="G296" s="98" t="s">
        <v>211</v>
      </c>
      <c r="H296" s="221">
        <v>996425</v>
      </c>
      <c r="I296" s="404">
        <v>2624</v>
      </c>
      <c r="J296" s="404">
        <v>2624</v>
      </c>
      <c r="K296" s="404">
        <v>0</v>
      </c>
      <c r="L296" s="389">
        <v>0</v>
      </c>
      <c r="M296" s="251" t="s">
        <v>1657</v>
      </c>
      <c r="N296" s="132">
        <v>5248</v>
      </c>
      <c r="O296" s="399">
        <v>45962</v>
      </c>
      <c r="P296" s="340">
        <v>2782</v>
      </c>
      <c r="Q296" s="399">
        <v>45962</v>
      </c>
      <c r="R296" s="221" t="s">
        <v>252</v>
      </c>
    </row>
    <row r="297" spans="1:18">
      <c r="A297" s="172">
        <v>291</v>
      </c>
      <c r="B297" s="221" t="s">
        <v>394</v>
      </c>
      <c r="C297" s="221" t="s">
        <v>395</v>
      </c>
      <c r="D297" s="251">
        <v>5956</v>
      </c>
      <c r="E297" s="227" t="s">
        <v>765</v>
      </c>
      <c r="F297" s="222">
        <v>11545.8</v>
      </c>
      <c r="G297" s="221" t="s">
        <v>211</v>
      </c>
      <c r="H297" s="221">
        <v>996813</v>
      </c>
      <c r="I297" s="404">
        <v>274.89999999999998</v>
      </c>
      <c r="J297" s="404">
        <v>274.89999999999998</v>
      </c>
      <c r="K297" s="404">
        <v>0</v>
      </c>
      <c r="L297" s="389">
        <v>0</v>
      </c>
      <c r="M297" s="251" t="s">
        <v>1657</v>
      </c>
      <c r="N297" s="132">
        <v>549.79999999999995</v>
      </c>
      <c r="O297" s="399">
        <v>45962</v>
      </c>
      <c r="P297" s="340">
        <v>2854</v>
      </c>
      <c r="Q297" s="399">
        <v>45962</v>
      </c>
      <c r="R297" s="221" t="s">
        <v>252</v>
      </c>
    </row>
    <row r="298" spans="1:18">
      <c r="A298" s="172">
        <v>292</v>
      </c>
      <c r="B298" s="221" t="s">
        <v>855</v>
      </c>
      <c r="C298" s="221" t="s">
        <v>856</v>
      </c>
      <c r="D298" s="251">
        <v>1011252648504</v>
      </c>
      <c r="E298" s="227" t="s">
        <v>780</v>
      </c>
      <c r="F298" s="222">
        <v>54.28</v>
      </c>
      <c r="G298" s="221" t="s">
        <v>211</v>
      </c>
      <c r="H298" s="221">
        <v>997133</v>
      </c>
      <c r="I298" s="404">
        <v>4.1399999999999997</v>
      </c>
      <c r="J298" s="404">
        <v>4.1399999999999997</v>
      </c>
      <c r="K298" s="404">
        <v>0</v>
      </c>
      <c r="L298" s="389">
        <v>0</v>
      </c>
      <c r="M298" s="251" t="s">
        <v>1657</v>
      </c>
      <c r="N298" s="132">
        <v>8.2799999999999994</v>
      </c>
      <c r="O298" s="399">
        <v>45962</v>
      </c>
      <c r="P298" s="340">
        <v>2784</v>
      </c>
      <c r="Q298" s="399">
        <v>45962</v>
      </c>
      <c r="R298" s="221" t="s">
        <v>252</v>
      </c>
    </row>
    <row r="299" spans="1:18">
      <c r="A299" s="172">
        <v>293</v>
      </c>
      <c r="B299" s="221" t="s">
        <v>394</v>
      </c>
      <c r="C299" s="221" t="s">
        <v>395</v>
      </c>
      <c r="D299" s="251">
        <v>5954</v>
      </c>
      <c r="E299" s="227" t="s">
        <v>765</v>
      </c>
      <c r="F299" s="222">
        <v>8259</v>
      </c>
      <c r="G299" s="221" t="s">
        <v>211</v>
      </c>
      <c r="H299" s="221">
        <v>996813</v>
      </c>
      <c r="I299" s="404">
        <v>196.5</v>
      </c>
      <c r="J299" s="404">
        <v>196.5</v>
      </c>
      <c r="K299" s="404">
        <v>0</v>
      </c>
      <c r="L299" s="389">
        <v>0</v>
      </c>
      <c r="M299" s="251" t="s">
        <v>1657</v>
      </c>
      <c r="N299" s="132">
        <v>393</v>
      </c>
      <c r="O299" s="399">
        <v>45962</v>
      </c>
      <c r="P299" s="340">
        <v>2853</v>
      </c>
      <c r="Q299" s="399">
        <v>45962</v>
      </c>
      <c r="R299" s="221" t="s">
        <v>252</v>
      </c>
    </row>
    <row r="300" spans="1:18">
      <c r="A300" s="172">
        <v>294</v>
      </c>
      <c r="B300" s="221" t="s">
        <v>283</v>
      </c>
      <c r="C300" s="221" t="s">
        <v>284</v>
      </c>
      <c r="D300" s="251" t="s">
        <v>859</v>
      </c>
      <c r="E300" s="227" t="s">
        <v>768</v>
      </c>
      <c r="F300" s="222">
        <v>826</v>
      </c>
      <c r="G300" s="221" t="s">
        <v>211</v>
      </c>
      <c r="H300" s="221">
        <v>998551</v>
      </c>
      <c r="I300" s="404">
        <v>0</v>
      </c>
      <c r="J300" s="404">
        <v>0</v>
      </c>
      <c r="K300" s="404">
        <v>126</v>
      </c>
      <c r="L300" s="389">
        <v>0</v>
      </c>
      <c r="M300" s="251" t="s">
        <v>1657</v>
      </c>
      <c r="N300" s="132">
        <v>126</v>
      </c>
      <c r="O300" s="399">
        <v>45962</v>
      </c>
      <c r="P300" s="340">
        <v>2850</v>
      </c>
      <c r="Q300" s="399">
        <v>45962</v>
      </c>
      <c r="R300" s="221" t="s">
        <v>252</v>
      </c>
    </row>
    <row r="301" spans="1:18">
      <c r="A301" s="172">
        <v>295</v>
      </c>
      <c r="B301" s="221" t="s">
        <v>283</v>
      </c>
      <c r="C301" s="221" t="s">
        <v>284</v>
      </c>
      <c r="D301" s="251" t="s">
        <v>861</v>
      </c>
      <c r="E301" s="227" t="s">
        <v>862</v>
      </c>
      <c r="F301" s="222">
        <v>826</v>
      </c>
      <c r="G301" s="221" t="s">
        <v>211</v>
      </c>
      <c r="H301" s="221">
        <v>998551</v>
      </c>
      <c r="I301" s="404">
        <v>0</v>
      </c>
      <c r="J301" s="404">
        <v>0</v>
      </c>
      <c r="K301" s="404">
        <v>126</v>
      </c>
      <c r="L301" s="389">
        <v>0</v>
      </c>
      <c r="M301" s="251" t="s">
        <v>1657</v>
      </c>
      <c r="N301" s="132">
        <v>126</v>
      </c>
      <c r="O301" s="399">
        <v>45962</v>
      </c>
      <c r="P301" s="340">
        <v>2849</v>
      </c>
      <c r="Q301" s="399">
        <v>45962</v>
      </c>
      <c r="R301" s="221" t="s">
        <v>252</v>
      </c>
    </row>
    <row r="302" spans="1:18">
      <c r="A302" s="172">
        <v>296</v>
      </c>
      <c r="B302" s="221" t="s">
        <v>344</v>
      </c>
      <c r="C302" s="221" t="s">
        <v>345</v>
      </c>
      <c r="D302" s="251" t="s">
        <v>864</v>
      </c>
      <c r="E302" s="227" t="s">
        <v>865</v>
      </c>
      <c r="F302" s="222">
        <v>1829</v>
      </c>
      <c r="G302" s="221" t="s">
        <v>209</v>
      </c>
      <c r="H302" s="221">
        <v>482090</v>
      </c>
      <c r="I302" s="404">
        <v>139.5</v>
      </c>
      <c r="J302" s="404">
        <v>139.5</v>
      </c>
      <c r="K302" s="404">
        <v>0</v>
      </c>
      <c r="L302" s="389">
        <v>0</v>
      </c>
      <c r="M302" s="251" t="s">
        <v>1657</v>
      </c>
      <c r="N302" s="132">
        <v>279</v>
      </c>
      <c r="O302" s="399">
        <v>45962</v>
      </c>
      <c r="P302" s="340">
        <v>2788</v>
      </c>
      <c r="Q302" s="399">
        <v>45962</v>
      </c>
      <c r="R302" s="221" t="s">
        <v>252</v>
      </c>
    </row>
    <row r="303" spans="1:18">
      <c r="A303" s="172">
        <v>297</v>
      </c>
      <c r="B303" s="221" t="s">
        <v>344</v>
      </c>
      <c r="C303" s="221" t="s">
        <v>345</v>
      </c>
      <c r="D303" s="251" t="s">
        <v>867</v>
      </c>
      <c r="E303" s="227" t="s">
        <v>865</v>
      </c>
      <c r="F303" s="222">
        <v>206.5</v>
      </c>
      <c r="G303" s="221" t="s">
        <v>209</v>
      </c>
      <c r="H303" s="221">
        <v>482090</v>
      </c>
      <c r="I303" s="404">
        <v>15.75</v>
      </c>
      <c r="J303" s="404">
        <v>15.75</v>
      </c>
      <c r="K303" s="404">
        <v>0</v>
      </c>
      <c r="L303" s="389">
        <v>0</v>
      </c>
      <c r="M303" s="251" t="s">
        <v>1657</v>
      </c>
      <c r="N303" s="132">
        <v>31.5</v>
      </c>
      <c r="O303" s="399">
        <v>45962</v>
      </c>
      <c r="P303" s="340">
        <v>2789</v>
      </c>
      <c r="Q303" s="399">
        <v>45962</v>
      </c>
      <c r="R303" s="221" t="s">
        <v>252</v>
      </c>
    </row>
    <row r="304" spans="1:18">
      <c r="A304" s="172">
        <v>298</v>
      </c>
      <c r="B304" s="221" t="s">
        <v>344</v>
      </c>
      <c r="C304" s="221" t="s">
        <v>345</v>
      </c>
      <c r="D304" s="251" t="s">
        <v>869</v>
      </c>
      <c r="E304" s="227" t="s">
        <v>870</v>
      </c>
      <c r="F304" s="222">
        <v>755.2</v>
      </c>
      <c r="G304" s="221" t="s">
        <v>209</v>
      </c>
      <c r="H304" s="221">
        <v>482090</v>
      </c>
      <c r="I304" s="404">
        <v>57.6</v>
      </c>
      <c r="J304" s="404">
        <v>57.6</v>
      </c>
      <c r="K304" s="404">
        <v>0</v>
      </c>
      <c r="L304" s="389">
        <v>0</v>
      </c>
      <c r="M304" s="251" t="s">
        <v>1657</v>
      </c>
      <c r="N304" s="132">
        <v>115.2</v>
      </c>
      <c r="O304" s="399">
        <v>45962</v>
      </c>
      <c r="P304" s="340">
        <v>2790</v>
      </c>
      <c r="Q304" s="399">
        <v>45962</v>
      </c>
      <c r="R304" s="221" t="s">
        <v>252</v>
      </c>
    </row>
    <row r="305" spans="1:18">
      <c r="A305" s="172">
        <v>299</v>
      </c>
      <c r="B305" s="221" t="s">
        <v>344</v>
      </c>
      <c r="C305" s="221" t="s">
        <v>345</v>
      </c>
      <c r="D305" s="251" t="s">
        <v>872</v>
      </c>
      <c r="E305" s="227" t="s">
        <v>772</v>
      </c>
      <c r="F305" s="222">
        <v>20744.400000000001</v>
      </c>
      <c r="G305" s="221" t="s">
        <v>209</v>
      </c>
      <c r="H305" s="221">
        <v>482090</v>
      </c>
      <c r="I305" s="404">
        <v>1582.2</v>
      </c>
      <c r="J305" s="404">
        <v>1582.2</v>
      </c>
      <c r="K305" s="404">
        <v>0</v>
      </c>
      <c r="L305" s="389">
        <v>0</v>
      </c>
      <c r="M305" s="251" t="s">
        <v>1657</v>
      </c>
      <c r="N305" s="132">
        <v>3164.4</v>
      </c>
      <c r="O305" s="399">
        <v>45962</v>
      </c>
      <c r="P305" s="340">
        <v>2791</v>
      </c>
      <c r="Q305" s="399">
        <v>45962</v>
      </c>
      <c r="R305" s="221" t="s">
        <v>252</v>
      </c>
    </row>
    <row r="306" spans="1:18">
      <c r="A306" s="172">
        <v>300</v>
      </c>
      <c r="B306" s="221" t="s">
        <v>344</v>
      </c>
      <c r="C306" s="221" t="s">
        <v>345</v>
      </c>
      <c r="D306" s="251" t="s">
        <v>874</v>
      </c>
      <c r="E306" s="227" t="s">
        <v>875</v>
      </c>
      <c r="F306" s="222">
        <v>501.5</v>
      </c>
      <c r="G306" s="221" t="s">
        <v>209</v>
      </c>
      <c r="H306" s="221">
        <v>482090</v>
      </c>
      <c r="I306" s="404">
        <v>38.25</v>
      </c>
      <c r="J306" s="404">
        <v>38.25</v>
      </c>
      <c r="K306" s="404">
        <v>0</v>
      </c>
      <c r="L306" s="389">
        <v>0</v>
      </c>
      <c r="M306" s="251" t="s">
        <v>1657</v>
      </c>
      <c r="N306" s="132">
        <v>76.5</v>
      </c>
      <c r="O306" s="399">
        <v>45962</v>
      </c>
      <c r="P306" s="340">
        <v>2792</v>
      </c>
      <c r="Q306" s="399">
        <v>45962</v>
      </c>
      <c r="R306" s="221" t="s">
        <v>252</v>
      </c>
    </row>
    <row r="307" spans="1:18">
      <c r="A307" s="172">
        <v>301</v>
      </c>
      <c r="B307" s="221" t="s">
        <v>344</v>
      </c>
      <c r="C307" s="221" t="s">
        <v>345</v>
      </c>
      <c r="D307" s="251" t="s">
        <v>877</v>
      </c>
      <c r="E307" s="227" t="s">
        <v>878</v>
      </c>
      <c r="F307" s="222">
        <v>123.9</v>
      </c>
      <c r="G307" s="221" t="s">
        <v>209</v>
      </c>
      <c r="H307" s="221">
        <v>482090</v>
      </c>
      <c r="I307" s="404">
        <v>9.4499999999999993</v>
      </c>
      <c r="J307" s="404">
        <v>9.4499999999999993</v>
      </c>
      <c r="K307" s="404">
        <v>0</v>
      </c>
      <c r="L307" s="389">
        <v>0</v>
      </c>
      <c r="M307" s="251" t="s">
        <v>1657</v>
      </c>
      <c r="N307" s="132">
        <v>18.899999999999999</v>
      </c>
      <c r="O307" s="399">
        <v>45962</v>
      </c>
      <c r="P307" s="340">
        <v>2793</v>
      </c>
      <c r="Q307" s="399">
        <v>45962</v>
      </c>
      <c r="R307" s="221" t="s">
        <v>252</v>
      </c>
    </row>
    <row r="308" spans="1:18">
      <c r="A308" s="172">
        <v>302</v>
      </c>
      <c r="B308" s="221" t="s">
        <v>344</v>
      </c>
      <c r="C308" s="221" t="s">
        <v>345</v>
      </c>
      <c r="D308" s="251" t="s">
        <v>880</v>
      </c>
      <c r="E308" s="227" t="s">
        <v>777</v>
      </c>
      <c r="F308" s="222">
        <v>1947</v>
      </c>
      <c r="G308" s="221" t="s">
        <v>209</v>
      </c>
      <c r="H308" s="221">
        <v>482090</v>
      </c>
      <c r="I308" s="404">
        <v>148.5</v>
      </c>
      <c r="J308" s="404">
        <v>148.5</v>
      </c>
      <c r="K308" s="404">
        <v>0</v>
      </c>
      <c r="L308" s="389">
        <v>0</v>
      </c>
      <c r="M308" s="251" t="s">
        <v>1657</v>
      </c>
      <c r="N308" s="132">
        <v>297</v>
      </c>
      <c r="O308" s="399">
        <v>45962</v>
      </c>
      <c r="P308" s="340">
        <v>2794</v>
      </c>
      <c r="Q308" s="399">
        <v>45962</v>
      </c>
      <c r="R308" s="221" t="s">
        <v>252</v>
      </c>
    </row>
    <row r="309" spans="1:18">
      <c r="A309" s="172">
        <v>303</v>
      </c>
      <c r="B309" s="221" t="s">
        <v>344</v>
      </c>
      <c r="C309" s="221" t="s">
        <v>345</v>
      </c>
      <c r="D309" s="251" t="s">
        <v>882</v>
      </c>
      <c r="E309" s="227" t="s">
        <v>883</v>
      </c>
      <c r="F309" s="222">
        <v>1711</v>
      </c>
      <c r="G309" s="221" t="s">
        <v>209</v>
      </c>
      <c r="H309" s="221">
        <v>482090</v>
      </c>
      <c r="I309" s="404">
        <v>130.5</v>
      </c>
      <c r="J309" s="404">
        <v>130.5</v>
      </c>
      <c r="K309" s="404">
        <v>0</v>
      </c>
      <c r="L309" s="389">
        <v>0</v>
      </c>
      <c r="M309" s="251" t="s">
        <v>1657</v>
      </c>
      <c r="N309" s="132">
        <v>261</v>
      </c>
      <c r="O309" s="399">
        <v>45962</v>
      </c>
      <c r="P309" s="340">
        <v>2795</v>
      </c>
      <c r="Q309" s="399">
        <v>45962</v>
      </c>
      <c r="R309" s="221" t="s">
        <v>252</v>
      </c>
    </row>
    <row r="310" spans="1:18">
      <c r="A310" s="172">
        <v>304</v>
      </c>
      <c r="B310" s="221" t="s">
        <v>344</v>
      </c>
      <c r="C310" s="221" t="s">
        <v>345</v>
      </c>
      <c r="D310" s="251" t="s">
        <v>885</v>
      </c>
      <c r="E310" s="227" t="s">
        <v>821</v>
      </c>
      <c r="F310" s="222">
        <v>218.3</v>
      </c>
      <c r="G310" s="221" t="s">
        <v>209</v>
      </c>
      <c r="H310" s="221">
        <v>482090</v>
      </c>
      <c r="I310" s="404">
        <v>16.649999999999999</v>
      </c>
      <c r="J310" s="404">
        <v>16.649999999999999</v>
      </c>
      <c r="K310" s="404">
        <v>0</v>
      </c>
      <c r="L310" s="389">
        <v>0</v>
      </c>
      <c r="M310" s="251" t="s">
        <v>1657</v>
      </c>
      <c r="N310" s="132">
        <v>33.299999999999997</v>
      </c>
      <c r="O310" s="399">
        <v>45962</v>
      </c>
      <c r="P310" s="340">
        <v>2796</v>
      </c>
      <c r="Q310" s="399">
        <v>45962</v>
      </c>
      <c r="R310" s="221" t="s">
        <v>252</v>
      </c>
    </row>
    <row r="311" spans="1:18">
      <c r="A311" s="172">
        <v>305</v>
      </c>
      <c r="B311" s="221" t="s">
        <v>305</v>
      </c>
      <c r="C311" s="221" t="s">
        <v>306</v>
      </c>
      <c r="D311" s="251" t="s">
        <v>887</v>
      </c>
      <c r="E311" s="227" t="s">
        <v>768</v>
      </c>
      <c r="F311" s="222">
        <v>16396.099999999999</v>
      </c>
      <c r="G311" s="221" t="s">
        <v>209</v>
      </c>
      <c r="H311" s="221">
        <v>853669</v>
      </c>
      <c r="I311" s="404">
        <v>0</v>
      </c>
      <c r="J311" s="404">
        <v>0</v>
      </c>
      <c r="K311" s="404">
        <v>2501.1</v>
      </c>
      <c r="L311" s="389">
        <v>0</v>
      </c>
      <c r="M311" s="251" t="s">
        <v>1657</v>
      </c>
      <c r="N311" s="132">
        <v>2501.1</v>
      </c>
      <c r="O311" s="399">
        <v>45962</v>
      </c>
      <c r="P311" s="340">
        <v>2797</v>
      </c>
      <c r="Q311" s="399">
        <v>45962</v>
      </c>
      <c r="R311" s="221" t="s">
        <v>252</v>
      </c>
    </row>
    <row r="312" spans="1:18">
      <c r="A312" s="172">
        <v>306</v>
      </c>
      <c r="B312" s="221" t="s">
        <v>367</v>
      </c>
      <c r="C312" s="221" t="s">
        <v>368</v>
      </c>
      <c r="D312" s="251" t="s">
        <v>889</v>
      </c>
      <c r="E312" s="227" t="s">
        <v>814</v>
      </c>
      <c r="F312" s="222">
        <v>115988.1</v>
      </c>
      <c r="G312" s="221" t="s">
        <v>211</v>
      </c>
      <c r="H312" s="221">
        <v>997315</v>
      </c>
      <c r="I312" s="404">
        <v>8846.5499999999993</v>
      </c>
      <c r="J312" s="404">
        <v>8846.5499999999993</v>
      </c>
      <c r="K312" s="404">
        <v>0</v>
      </c>
      <c r="L312" s="389">
        <v>0</v>
      </c>
      <c r="M312" s="251" t="s">
        <v>1657</v>
      </c>
      <c r="N312" s="132">
        <v>17693.099999999999</v>
      </c>
      <c r="O312" s="399">
        <v>45962</v>
      </c>
      <c r="P312" s="340">
        <v>2798</v>
      </c>
      <c r="Q312" s="399">
        <v>45962</v>
      </c>
      <c r="R312" s="221" t="s">
        <v>252</v>
      </c>
    </row>
    <row r="313" spans="1:18">
      <c r="A313" s="172">
        <v>307</v>
      </c>
      <c r="B313" s="221" t="s">
        <v>283</v>
      </c>
      <c r="C313" s="221" t="s">
        <v>284</v>
      </c>
      <c r="D313" s="251" t="s">
        <v>891</v>
      </c>
      <c r="E313" s="227" t="s">
        <v>862</v>
      </c>
      <c r="F313" s="222">
        <v>826</v>
      </c>
      <c r="G313" s="221" t="s">
        <v>211</v>
      </c>
      <c r="H313" s="221">
        <v>998551</v>
      </c>
      <c r="I313" s="404">
        <v>0</v>
      </c>
      <c r="J313" s="404">
        <v>0</v>
      </c>
      <c r="K313" s="404">
        <v>126</v>
      </c>
      <c r="L313" s="389">
        <v>0</v>
      </c>
      <c r="M313" s="251" t="s">
        <v>1657</v>
      </c>
      <c r="N313" s="132">
        <v>126</v>
      </c>
      <c r="O313" s="399">
        <v>45962</v>
      </c>
      <c r="P313" s="340">
        <v>2848</v>
      </c>
      <c r="Q313" s="399">
        <v>45962</v>
      </c>
      <c r="R313" s="221" t="s">
        <v>252</v>
      </c>
    </row>
    <row r="314" spans="1:18">
      <c r="A314" s="172">
        <v>308</v>
      </c>
      <c r="B314" s="221" t="s">
        <v>283</v>
      </c>
      <c r="C314" s="221" t="s">
        <v>284</v>
      </c>
      <c r="D314" s="251" t="s">
        <v>893</v>
      </c>
      <c r="E314" s="227" t="s">
        <v>826</v>
      </c>
      <c r="F314" s="222">
        <v>14160</v>
      </c>
      <c r="G314" s="221" t="s">
        <v>211</v>
      </c>
      <c r="H314" s="221">
        <v>998551</v>
      </c>
      <c r="I314" s="404">
        <v>0</v>
      </c>
      <c r="J314" s="404">
        <v>0</v>
      </c>
      <c r="K314" s="404">
        <v>2160</v>
      </c>
      <c r="L314" s="389">
        <v>0</v>
      </c>
      <c r="M314" s="251" t="s">
        <v>1657</v>
      </c>
      <c r="N314" s="132">
        <v>2160</v>
      </c>
      <c r="O314" s="399">
        <v>45962</v>
      </c>
      <c r="P314" s="340">
        <v>2842</v>
      </c>
      <c r="Q314" s="399">
        <v>45962</v>
      </c>
      <c r="R314" s="221" t="s">
        <v>252</v>
      </c>
    </row>
    <row r="315" spans="1:18">
      <c r="A315" s="172">
        <v>309</v>
      </c>
      <c r="B315" s="221" t="s">
        <v>283</v>
      </c>
      <c r="C315" s="221" t="s">
        <v>284</v>
      </c>
      <c r="D315" s="251" t="s">
        <v>895</v>
      </c>
      <c r="E315" s="227" t="s">
        <v>826</v>
      </c>
      <c r="F315" s="222">
        <v>12508</v>
      </c>
      <c r="G315" s="221" t="s">
        <v>211</v>
      </c>
      <c r="H315" s="221">
        <v>998551</v>
      </c>
      <c r="I315" s="404">
        <v>0</v>
      </c>
      <c r="J315" s="404">
        <v>0</v>
      </c>
      <c r="K315" s="404">
        <v>1908</v>
      </c>
      <c r="L315" s="389">
        <v>0</v>
      </c>
      <c r="M315" s="251" t="s">
        <v>1657</v>
      </c>
      <c r="N315" s="132">
        <v>1908</v>
      </c>
      <c r="O315" s="399">
        <v>45962</v>
      </c>
      <c r="P315" s="340">
        <v>2841</v>
      </c>
      <c r="Q315" s="399">
        <v>45962</v>
      </c>
      <c r="R315" s="221" t="s">
        <v>252</v>
      </c>
    </row>
    <row r="316" spans="1:18">
      <c r="A316" s="172">
        <v>310</v>
      </c>
      <c r="B316" s="221" t="s">
        <v>283</v>
      </c>
      <c r="C316" s="221" t="s">
        <v>284</v>
      </c>
      <c r="D316" s="251" t="s">
        <v>897</v>
      </c>
      <c r="E316" s="227" t="s">
        <v>826</v>
      </c>
      <c r="F316" s="222">
        <v>11210</v>
      </c>
      <c r="G316" s="221" t="s">
        <v>211</v>
      </c>
      <c r="H316" s="221">
        <v>998551</v>
      </c>
      <c r="I316" s="404">
        <v>0</v>
      </c>
      <c r="J316" s="404">
        <v>0</v>
      </c>
      <c r="K316" s="404">
        <v>1710</v>
      </c>
      <c r="L316" s="389">
        <v>0</v>
      </c>
      <c r="M316" s="251" t="s">
        <v>1657</v>
      </c>
      <c r="N316" s="132">
        <v>1710</v>
      </c>
      <c r="O316" s="399">
        <v>45962</v>
      </c>
      <c r="P316" s="340">
        <v>2840</v>
      </c>
      <c r="Q316" s="399">
        <v>45962</v>
      </c>
      <c r="R316" s="221" t="s">
        <v>252</v>
      </c>
    </row>
    <row r="317" spans="1:18">
      <c r="A317" s="172">
        <v>311</v>
      </c>
      <c r="B317" s="221" t="s">
        <v>283</v>
      </c>
      <c r="C317" s="221" t="s">
        <v>284</v>
      </c>
      <c r="D317" s="251" t="s">
        <v>899</v>
      </c>
      <c r="E317" s="227" t="s">
        <v>768</v>
      </c>
      <c r="F317" s="222">
        <v>17700</v>
      </c>
      <c r="G317" s="221" t="s">
        <v>211</v>
      </c>
      <c r="H317" s="221">
        <v>998551</v>
      </c>
      <c r="I317" s="404">
        <v>0</v>
      </c>
      <c r="J317" s="404">
        <v>0</v>
      </c>
      <c r="K317" s="404">
        <v>2700</v>
      </c>
      <c r="L317" s="389">
        <v>0</v>
      </c>
      <c r="M317" s="251" t="s">
        <v>1657</v>
      </c>
      <c r="N317" s="132">
        <v>2700</v>
      </c>
      <c r="O317" s="399">
        <v>45962</v>
      </c>
      <c r="P317" s="340">
        <v>2839</v>
      </c>
      <c r="Q317" s="399">
        <v>45962</v>
      </c>
      <c r="R317" s="221" t="s">
        <v>252</v>
      </c>
    </row>
    <row r="318" spans="1:18">
      <c r="A318" s="172">
        <v>312</v>
      </c>
      <c r="B318" s="221" t="s">
        <v>283</v>
      </c>
      <c r="C318" s="221" t="s">
        <v>284</v>
      </c>
      <c r="D318" s="251" t="s">
        <v>901</v>
      </c>
      <c r="E318" s="227" t="s">
        <v>839</v>
      </c>
      <c r="F318" s="222">
        <v>17700</v>
      </c>
      <c r="G318" s="221" t="s">
        <v>211</v>
      </c>
      <c r="H318" s="221">
        <v>998551</v>
      </c>
      <c r="I318" s="404">
        <v>0</v>
      </c>
      <c r="J318" s="404">
        <v>0</v>
      </c>
      <c r="K318" s="404">
        <v>2700</v>
      </c>
      <c r="L318" s="389">
        <v>0</v>
      </c>
      <c r="M318" s="251" t="s">
        <v>1657</v>
      </c>
      <c r="N318" s="132">
        <v>2700</v>
      </c>
      <c r="O318" s="399">
        <v>45962</v>
      </c>
      <c r="P318" s="340">
        <v>2838</v>
      </c>
      <c r="Q318" s="399">
        <v>45962</v>
      </c>
      <c r="R318" s="221" t="s">
        <v>252</v>
      </c>
    </row>
    <row r="319" spans="1:18">
      <c r="A319" s="172">
        <v>313</v>
      </c>
      <c r="B319" s="221" t="s">
        <v>283</v>
      </c>
      <c r="C319" s="221" t="s">
        <v>284</v>
      </c>
      <c r="D319" s="251" t="s">
        <v>903</v>
      </c>
      <c r="E319" s="227" t="s">
        <v>780</v>
      </c>
      <c r="F319" s="222">
        <v>113400</v>
      </c>
      <c r="G319" s="221" t="s">
        <v>211</v>
      </c>
      <c r="H319" s="221">
        <v>998551</v>
      </c>
      <c r="I319" s="404">
        <v>0</v>
      </c>
      <c r="J319" s="404">
        <v>0</v>
      </c>
      <c r="K319" s="404">
        <v>5400</v>
      </c>
      <c r="L319" s="389">
        <v>0</v>
      </c>
      <c r="M319" s="251" t="s">
        <v>1657</v>
      </c>
      <c r="N319" s="132">
        <v>5400</v>
      </c>
      <c r="O319" s="399">
        <v>45962</v>
      </c>
      <c r="P319" s="340">
        <v>2837</v>
      </c>
      <c r="Q319" s="399">
        <v>45962</v>
      </c>
      <c r="R319" s="221" t="s">
        <v>252</v>
      </c>
    </row>
    <row r="320" spans="1:18">
      <c r="A320" s="172">
        <v>314</v>
      </c>
      <c r="B320" s="221" t="s">
        <v>283</v>
      </c>
      <c r="C320" s="221" t="s">
        <v>284</v>
      </c>
      <c r="D320" s="251" t="s">
        <v>905</v>
      </c>
      <c r="E320" s="227" t="s">
        <v>768</v>
      </c>
      <c r="F320" s="222">
        <v>118</v>
      </c>
      <c r="G320" s="221" t="s">
        <v>211</v>
      </c>
      <c r="H320" s="221">
        <v>998551</v>
      </c>
      <c r="I320" s="404">
        <v>0</v>
      </c>
      <c r="J320" s="404">
        <v>0</v>
      </c>
      <c r="K320" s="404">
        <v>18</v>
      </c>
      <c r="L320" s="389">
        <v>0</v>
      </c>
      <c r="M320" s="251" t="s">
        <v>1657</v>
      </c>
      <c r="N320" s="132">
        <v>18</v>
      </c>
      <c r="O320" s="399">
        <v>45962</v>
      </c>
      <c r="P320" s="340">
        <v>2833</v>
      </c>
      <c r="Q320" s="399">
        <v>45962</v>
      </c>
      <c r="R320" s="221" t="s">
        <v>252</v>
      </c>
    </row>
    <row r="321" spans="1:18">
      <c r="A321" s="172">
        <v>315</v>
      </c>
      <c r="B321" s="221" t="s">
        <v>283</v>
      </c>
      <c r="C321" s="221" t="s">
        <v>284</v>
      </c>
      <c r="D321" s="251" t="s">
        <v>907</v>
      </c>
      <c r="E321" s="227" t="s">
        <v>821</v>
      </c>
      <c r="F321" s="222">
        <v>118</v>
      </c>
      <c r="G321" s="221" t="s">
        <v>211</v>
      </c>
      <c r="H321" s="221">
        <v>998551</v>
      </c>
      <c r="I321" s="404">
        <v>0</v>
      </c>
      <c r="J321" s="404">
        <v>0</v>
      </c>
      <c r="K321" s="404">
        <v>18</v>
      </c>
      <c r="L321" s="389">
        <v>0</v>
      </c>
      <c r="M321" s="251" t="s">
        <v>1657</v>
      </c>
      <c r="N321" s="132">
        <v>18</v>
      </c>
      <c r="O321" s="399">
        <v>45962</v>
      </c>
      <c r="P321" s="340">
        <v>2832</v>
      </c>
      <c r="Q321" s="399">
        <v>45962</v>
      </c>
      <c r="R321" s="221" t="s">
        <v>252</v>
      </c>
    </row>
    <row r="322" spans="1:18">
      <c r="A322" s="172">
        <v>316</v>
      </c>
      <c r="B322" s="221" t="s">
        <v>283</v>
      </c>
      <c r="C322" s="221" t="s">
        <v>284</v>
      </c>
      <c r="D322" s="251" t="s">
        <v>909</v>
      </c>
      <c r="E322" s="227" t="s">
        <v>821</v>
      </c>
      <c r="F322" s="222">
        <v>118</v>
      </c>
      <c r="G322" s="221" t="s">
        <v>211</v>
      </c>
      <c r="H322" s="221">
        <v>998551</v>
      </c>
      <c r="I322" s="404">
        <v>0</v>
      </c>
      <c r="J322" s="404">
        <v>0</v>
      </c>
      <c r="K322" s="404">
        <v>18</v>
      </c>
      <c r="L322" s="389">
        <v>0</v>
      </c>
      <c r="M322" s="251" t="s">
        <v>1657</v>
      </c>
      <c r="N322" s="132">
        <v>18</v>
      </c>
      <c r="O322" s="399">
        <v>45962</v>
      </c>
      <c r="P322" s="340">
        <v>2831</v>
      </c>
      <c r="Q322" s="399">
        <v>45962</v>
      </c>
      <c r="R322" s="221" t="s">
        <v>252</v>
      </c>
    </row>
    <row r="323" spans="1:18">
      <c r="A323" s="172">
        <v>317</v>
      </c>
      <c r="B323" s="221" t="s">
        <v>283</v>
      </c>
      <c r="C323" s="221" t="s">
        <v>284</v>
      </c>
      <c r="D323" s="251" t="s">
        <v>911</v>
      </c>
      <c r="E323" s="227" t="s">
        <v>821</v>
      </c>
      <c r="F323" s="222">
        <v>118</v>
      </c>
      <c r="G323" s="221" t="s">
        <v>211</v>
      </c>
      <c r="H323" s="221">
        <v>998551</v>
      </c>
      <c r="I323" s="404">
        <v>0</v>
      </c>
      <c r="J323" s="404">
        <v>0</v>
      </c>
      <c r="K323" s="404">
        <v>18</v>
      </c>
      <c r="L323" s="389">
        <v>0</v>
      </c>
      <c r="M323" s="251" t="s">
        <v>1657</v>
      </c>
      <c r="N323" s="132">
        <v>18</v>
      </c>
      <c r="O323" s="399">
        <v>45962</v>
      </c>
      <c r="P323" s="340">
        <v>2830</v>
      </c>
      <c r="Q323" s="399">
        <v>45962</v>
      </c>
      <c r="R323" s="221" t="s">
        <v>252</v>
      </c>
    </row>
    <row r="324" spans="1:18">
      <c r="A324" s="172">
        <v>318</v>
      </c>
      <c r="B324" s="221" t="s">
        <v>283</v>
      </c>
      <c r="C324" s="221" t="s">
        <v>284</v>
      </c>
      <c r="D324" s="251" t="s">
        <v>913</v>
      </c>
      <c r="E324" s="227" t="s">
        <v>821</v>
      </c>
      <c r="F324" s="222">
        <v>118</v>
      </c>
      <c r="G324" s="221" t="s">
        <v>211</v>
      </c>
      <c r="H324" s="221">
        <v>998551</v>
      </c>
      <c r="I324" s="404">
        <v>0</v>
      </c>
      <c r="J324" s="404">
        <v>0</v>
      </c>
      <c r="K324" s="404">
        <v>18</v>
      </c>
      <c r="L324" s="389">
        <v>0</v>
      </c>
      <c r="M324" s="251" t="s">
        <v>1657</v>
      </c>
      <c r="N324" s="132">
        <v>18</v>
      </c>
      <c r="O324" s="399">
        <v>45962</v>
      </c>
      <c r="P324" s="340">
        <v>2829</v>
      </c>
      <c r="Q324" s="399">
        <v>45962</v>
      </c>
      <c r="R324" s="221" t="s">
        <v>252</v>
      </c>
    </row>
    <row r="325" spans="1:18">
      <c r="A325" s="172">
        <v>319</v>
      </c>
      <c r="B325" s="221" t="s">
        <v>283</v>
      </c>
      <c r="C325" s="221" t="s">
        <v>284</v>
      </c>
      <c r="D325" s="251" t="s">
        <v>915</v>
      </c>
      <c r="E325" s="227" t="s">
        <v>821</v>
      </c>
      <c r="F325" s="222">
        <v>118</v>
      </c>
      <c r="G325" s="221" t="s">
        <v>211</v>
      </c>
      <c r="H325" s="221">
        <v>998551</v>
      </c>
      <c r="I325" s="404">
        <v>0</v>
      </c>
      <c r="J325" s="404">
        <v>0</v>
      </c>
      <c r="K325" s="404">
        <v>18</v>
      </c>
      <c r="L325" s="389">
        <v>0</v>
      </c>
      <c r="M325" s="251" t="s">
        <v>1657</v>
      </c>
      <c r="N325" s="132">
        <v>18</v>
      </c>
      <c r="O325" s="399">
        <v>45962</v>
      </c>
      <c r="P325" s="340">
        <v>2828</v>
      </c>
      <c r="Q325" s="399">
        <v>45962</v>
      </c>
      <c r="R325" s="221" t="s">
        <v>252</v>
      </c>
    </row>
    <row r="326" spans="1:18">
      <c r="A326" s="172">
        <v>320</v>
      </c>
      <c r="B326" s="221" t="s">
        <v>283</v>
      </c>
      <c r="C326" s="221" t="s">
        <v>284</v>
      </c>
      <c r="D326" s="251" t="s">
        <v>917</v>
      </c>
      <c r="E326" s="227" t="s">
        <v>821</v>
      </c>
      <c r="F326" s="222">
        <v>118</v>
      </c>
      <c r="G326" s="221" t="s">
        <v>211</v>
      </c>
      <c r="H326" s="221">
        <v>998551</v>
      </c>
      <c r="I326" s="404">
        <v>0</v>
      </c>
      <c r="J326" s="404">
        <v>0</v>
      </c>
      <c r="K326" s="404">
        <v>18</v>
      </c>
      <c r="L326" s="389">
        <v>0</v>
      </c>
      <c r="M326" s="251" t="s">
        <v>1657</v>
      </c>
      <c r="N326" s="132">
        <v>18</v>
      </c>
      <c r="O326" s="399">
        <v>45962</v>
      </c>
      <c r="P326" s="340">
        <v>2827</v>
      </c>
      <c r="Q326" s="399">
        <v>45962</v>
      </c>
      <c r="R326" s="221" t="s">
        <v>252</v>
      </c>
    </row>
    <row r="327" spans="1:18">
      <c r="A327" s="172">
        <v>321</v>
      </c>
      <c r="B327" s="221" t="s">
        <v>334</v>
      </c>
      <c r="C327" s="221" t="s">
        <v>335</v>
      </c>
      <c r="D327" s="251" t="s">
        <v>919</v>
      </c>
      <c r="E327" s="227" t="s">
        <v>768</v>
      </c>
      <c r="F327" s="222">
        <v>1253.1600000000001</v>
      </c>
      <c r="G327" s="221" t="s">
        <v>211</v>
      </c>
      <c r="H327" s="221">
        <v>998313</v>
      </c>
      <c r="I327" s="404">
        <v>0</v>
      </c>
      <c r="J327" s="404">
        <v>0</v>
      </c>
      <c r="K327" s="404">
        <v>191.16</v>
      </c>
      <c r="L327" s="389">
        <v>0</v>
      </c>
      <c r="M327" s="251" t="s">
        <v>1657</v>
      </c>
      <c r="N327" s="132">
        <v>191.16</v>
      </c>
      <c r="O327" s="399">
        <v>45962</v>
      </c>
      <c r="P327" s="340">
        <v>2816</v>
      </c>
      <c r="Q327" s="399">
        <v>45962</v>
      </c>
      <c r="R327" s="221" t="s">
        <v>252</v>
      </c>
    </row>
    <row r="328" spans="1:18">
      <c r="A328" s="172">
        <v>322</v>
      </c>
      <c r="B328" s="221" t="s">
        <v>596</v>
      </c>
      <c r="C328" s="221" t="s">
        <v>597</v>
      </c>
      <c r="D328" s="251">
        <v>1025260363071</v>
      </c>
      <c r="E328" s="227" t="s">
        <v>775</v>
      </c>
      <c r="F328" s="222">
        <v>22460.59</v>
      </c>
      <c r="G328" s="221" t="s">
        <v>211</v>
      </c>
      <c r="H328" s="221">
        <v>997331</v>
      </c>
      <c r="I328" s="404">
        <v>0</v>
      </c>
      <c r="J328" s="404">
        <v>0</v>
      </c>
      <c r="K328" s="404">
        <v>3426.19</v>
      </c>
      <c r="L328" s="389">
        <v>0</v>
      </c>
      <c r="M328" s="251" t="s">
        <v>1703</v>
      </c>
      <c r="N328" s="132">
        <v>3426.19</v>
      </c>
      <c r="O328" s="399">
        <v>45962</v>
      </c>
      <c r="P328" s="340">
        <v>2921</v>
      </c>
      <c r="Q328" s="399">
        <v>45962</v>
      </c>
      <c r="R328" s="221" t="s">
        <v>252</v>
      </c>
    </row>
    <row r="329" spans="1:18">
      <c r="A329" s="172">
        <v>323</v>
      </c>
      <c r="B329" s="221" t="s">
        <v>596</v>
      </c>
      <c r="C329" s="221" t="s">
        <v>597</v>
      </c>
      <c r="D329" s="251">
        <v>1025260359664</v>
      </c>
      <c r="E329" s="227" t="s">
        <v>922</v>
      </c>
      <c r="F329" s="222">
        <v>25417.200000000001</v>
      </c>
      <c r="G329" s="221" t="s">
        <v>211</v>
      </c>
      <c r="H329" s="221">
        <v>997331</v>
      </c>
      <c r="I329" s="404">
        <v>0</v>
      </c>
      <c r="J329" s="404">
        <v>0</v>
      </c>
      <c r="K329" s="404">
        <v>3877.2</v>
      </c>
      <c r="L329" s="389">
        <v>0</v>
      </c>
      <c r="M329" s="251" t="s">
        <v>1703</v>
      </c>
      <c r="N329" s="132">
        <v>3877.2</v>
      </c>
      <c r="O329" s="399">
        <v>45962</v>
      </c>
      <c r="P329" s="340">
        <v>2920</v>
      </c>
      <c r="Q329" s="399">
        <v>45962</v>
      </c>
      <c r="R329" s="221" t="s">
        <v>252</v>
      </c>
    </row>
    <row r="330" spans="1:18">
      <c r="A330" s="172">
        <v>324</v>
      </c>
      <c r="B330" s="221" t="s">
        <v>596</v>
      </c>
      <c r="C330" s="221" t="s">
        <v>597</v>
      </c>
      <c r="D330" s="251">
        <v>1025260347049</v>
      </c>
      <c r="E330" s="227" t="s">
        <v>865</v>
      </c>
      <c r="F330" s="222">
        <v>2877.6800000000003</v>
      </c>
      <c r="G330" s="221" t="s">
        <v>211</v>
      </c>
      <c r="H330" s="221">
        <v>997331</v>
      </c>
      <c r="I330" s="404">
        <v>0</v>
      </c>
      <c r="J330" s="404">
        <v>0</v>
      </c>
      <c r="K330" s="404">
        <v>438.97</v>
      </c>
      <c r="L330" s="389">
        <v>0</v>
      </c>
      <c r="M330" s="251" t="s">
        <v>1703</v>
      </c>
      <c r="N330" s="132">
        <v>438.97</v>
      </c>
      <c r="O330" s="399">
        <v>45962</v>
      </c>
      <c r="P330" s="340">
        <v>2919</v>
      </c>
      <c r="Q330" s="399">
        <v>45962</v>
      </c>
      <c r="R330" s="221" t="s">
        <v>252</v>
      </c>
    </row>
    <row r="331" spans="1:18">
      <c r="A331" s="172">
        <v>325</v>
      </c>
      <c r="B331" s="221" t="s">
        <v>449</v>
      </c>
      <c r="C331" s="221" t="s">
        <v>450</v>
      </c>
      <c r="D331" s="251" t="s">
        <v>925</v>
      </c>
      <c r="E331" s="227" t="s">
        <v>768</v>
      </c>
      <c r="F331" s="222">
        <v>952.6099999999999</v>
      </c>
      <c r="G331" s="221" t="s">
        <v>211</v>
      </c>
      <c r="H331" s="221">
        <v>997157</v>
      </c>
      <c r="I331" s="404">
        <v>72.66</v>
      </c>
      <c r="J331" s="404">
        <v>72.66</v>
      </c>
      <c r="K331" s="404">
        <v>0</v>
      </c>
      <c r="L331" s="389">
        <v>0</v>
      </c>
      <c r="M331" s="251" t="s">
        <v>1703</v>
      </c>
      <c r="N331" s="132">
        <v>145.32</v>
      </c>
      <c r="O331" s="399">
        <v>45962</v>
      </c>
      <c r="P331" s="340">
        <v>2914</v>
      </c>
      <c r="Q331" s="399">
        <v>45962</v>
      </c>
      <c r="R331" s="221" t="s">
        <v>252</v>
      </c>
    </row>
    <row r="332" spans="1:18">
      <c r="A332" s="172">
        <v>326</v>
      </c>
      <c r="B332" s="221" t="s">
        <v>449</v>
      </c>
      <c r="C332" s="221" t="s">
        <v>450</v>
      </c>
      <c r="D332" s="251" t="s">
        <v>927</v>
      </c>
      <c r="E332" s="227" t="s">
        <v>780</v>
      </c>
      <c r="F332" s="222">
        <v>1762.17</v>
      </c>
      <c r="G332" s="221" t="s">
        <v>211</v>
      </c>
      <c r="H332" s="221">
        <v>997157</v>
      </c>
      <c r="I332" s="404">
        <v>134.4</v>
      </c>
      <c r="J332" s="404">
        <v>134.4</v>
      </c>
      <c r="K332" s="404">
        <v>0</v>
      </c>
      <c r="L332" s="389">
        <v>0</v>
      </c>
      <c r="M332" s="251" t="s">
        <v>1703</v>
      </c>
      <c r="N332" s="132">
        <v>268.8</v>
      </c>
      <c r="O332" s="399">
        <v>45962</v>
      </c>
      <c r="P332" s="340">
        <v>2913</v>
      </c>
      <c r="Q332" s="399">
        <v>45962</v>
      </c>
      <c r="R332" s="221" t="s">
        <v>252</v>
      </c>
    </row>
    <row r="333" spans="1:18">
      <c r="A333" s="172">
        <v>327</v>
      </c>
      <c r="B333" s="221" t="s">
        <v>449</v>
      </c>
      <c r="C333" s="221" t="s">
        <v>450</v>
      </c>
      <c r="D333" s="251" t="s">
        <v>929</v>
      </c>
      <c r="E333" s="227" t="s">
        <v>780</v>
      </c>
      <c r="F333" s="222">
        <v>1548.8200000000002</v>
      </c>
      <c r="G333" s="221" t="s">
        <v>211</v>
      </c>
      <c r="H333" s="221">
        <v>997157</v>
      </c>
      <c r="I333" s="404">
        <v>118.13</v>
      </c>
      <c r="J333" s="404">
        <v>118.13</v>
      </c>
      <c r="K333" s="404">
        <v>0</v>
      </c>
      <c r="L333" s="389">
        <v>0</v>
      </c>
      <c r="M333" s="251" t="s">
        <v>1703</v>
      </c>
      <c r="N333" s="132">
        <v>236.26</v>
      </c>
      <c r="O333" s="399">
        <v>45962</v>
      </c>
      <c r="P333" s="340">
        <v>2912</v>
      </c>
      <c r="Q333" s="399">
        <v>45962</v>
      </c>
      <c r="R333" s="221" t="s">
        <v>252</v>
      </c>
    </row>
    <row r="334" spans="1:18">
      <c r="A334" s="172">
        <v>328</v>
      </c>
      <c r="B334" s="221" t="s">
        <v>449</v>
      </c>
      <c r="C334" s="221" t="s">
        <v>450</v>
      </c>
      <c r="D334" s="251" t="s">
        <v>931</v>
      </c>
      <c r="E334" s="227" t="s">
        <v>770</v>
      </c>
      <c r="F334" s="222">
        <v>902.7</v>
      </c>
      <c r="G334" s="221" t="s">
        <v>211</v>
      </c>
      <c r="H334" s="221">
        <v>997157</v>
      </c>
      <c r="I334" s="404">
        <v>68.849999999999994</v>
      </c>
      <c r="J334" s="404">
        <v>68.849999999999994</v>
      </c>
      <c r="K334" s="404">
        <v>0</v>
      </c>
      <c r="L334" s="389">
        <v>0</v>
      </c>
      <c r="M334" s="251" t="s">
        <v>1703</v>
      </c>
      <c r="N334" s="132">
        <v>137.69999999999999</v>
      </c>
      <c r="O334" s="399">
        <v>45962</v>
      </c>
      <c r="P334" s="340">
        <v>2911</v>
      </c>
      <c r="Q334" s="399">
        <v>45962</v>
      </c>
      <c r="R334" s="221" t="s">
        <v>252</v>
      </c>
    </row>
    <row r="335" spans="1:18">
      <c r="A335" s="172">
        <v>329</v>
      </c>
      <c r="B335" s="221" t="s">
        <v>449</v>
      </c>
      <c r="C335" s="221" t="s">
        <v>450</v>
      </c>
      <c r="D335" s="251" t="s">
        <v>933</v>
      </c>
      <c r="E335" s="227" t="s">
        <v>770</v>
      </c>
      <c r="F335" s="222">
        <v>2714</v>
      </c>
      <c r="G335" s="221" t="s">
        <v>211</v>
      </c>
      <c r="H335" s="221">
        <v>997157</v>
      </c>
      <c r="I335" s="404">
        <v>207</v>
      </c>
      <c r="J335" s="404">
        <v>207</v>
      </c>
      <c r="K335" s="404">
        <v>0</v>
      </c>
      <c r="L335" s="389">
        <v>0</v>
      </c>
      <c r="M335" s="251" t="s">
        <v>1703</v>
      </c>
      <c r="N335" s="132">
        <v>414</v>
      </c>
      <c r="O335" s="399">
        <v>45962</v>
      </c>
      <c r="P335" s="340">
        <v>2910</v>
      </c>
      <c r="Q335" s="399">
        <v>45962</v>
      </c>
      <c r="R335" s="221" t="s">
        <v>252</v>
      </c>
    </row>
    <row r="336" spans="1:18">
      <c r="A336" s="172">
        <v>330</v>
      </c>
      <c r="B336" s="221" t="s">
        <v>449</v>
      </c>
      <c r="C336" s="221" t="s">
        <v>450</v>
      </c>
      <c r="D336" s="251" t="s">
        <v>935</v>
      </c>
      <c r="E336" s="227" t="s">
        <v>936</v>
      </c>
      <c r="F336" s="222">
        <v>942.45</v>
      </c>
      <c r="G336" s="221" t="s">
        <v>211</v>
      </c>
      <c r="H336" s="221">
        <v>997157</v>
      </c>
      <c r="I336" s="404">
        <v>71.88</v>
      </c>
      <c r="J336" s="404">
        <v>71.88</v>
      </c>
      <c r="K336" s="404">
        <v>0</v>
      </c>
      <c r="L336" s="389">
        <v>0</v>
      </c>
      <c r="M336" s="251" t="s">
        <v>1703</v>
      </c>
      <c r="N336" s="132">
        <v>143.76</v>
      </c>
      <c r="O336" s="399">
        <v>45962</v>
      </c>
      <c r="P336" s="340">
        <v>2909</v>
      </c>
      <c r="Q336" s="399">
        <v>45962</v>
      </c>
      <c r="R336" s="221" t="s">
        <v>252</v>
      </c>
    </row>
    <row r="337" spans="1:18">
      <c r="A337" s="172">
        <v>331</v>
      </c>
      <c r="B337" s="221" t="s">
        <v>938</v>
      </c>
      <c r="C337" s="221" t="s">
        <v>939</v>
      </c>
      <c r="D337" s="251" t="s">
        <v>940</v>
      </c>
      <c r="E337" s="227" t="s">
        <v>862</v>
      </c>
      <c r="F337" s="222">
        <v>547709.98</v>
      </c>
      <c r="G337" s="221" t="s">
        <v>211</v>
      </c>
      <c r="H337" s="221">
        <v>997331</v>
      </c>
      <c r="I337" s="404">
        <v>41774.49</v>
      </c>
      <c r="J337" s="404">
        <v>41774.49</v>
      </c>
      <c r="K337" s="404">
        <v>0</v>
      </c>
      <c r="L337" s="389">
        <v>0</v>
      </c>
      <c r="M337" s="251" t="s">
        <v>1703</v>
      </c>
      <c r="N337" s="132">
        <v>83548.98</v>
      </c>
      <c r="O337" s="399">
        <v>45962</v>
      </c>
      <c r="P337" s="340">
        <v>2749</v>
      </c>
      <c r="Q337" s="399">
        <v>45962</v>
      </c>
      <c r="R337" s="221" t="s">
        <v>252</v>
      </c>
    </row>
    <row r="338" spans="1:18">
      <c r="A338" s="172">
        <v>332</v>
      </c>
      <c r="B338" s="221" t="s">
        <v>938</v>
      </c>
      <c r="C338" s="221" t="s">
        <v>939</v>
      </c>
      <c r="D338" s="251" t="s">
        <v>942</v>
      </c>
      <c r="E338" s="227" t="s">
        <v>798</v>
      </c>
      <c r="F338" s="222">
        <v>14393.64</v>
      </c>
      <c r="G338" s="221" t="s">
        <v>211</v>
      </c>
      <c r="H338" s="221">
        <v>997331</v>
      </c>
      <c r="I338" s="404">
        <v>1097.82</v>
      </c>
      <c r="J338" s="404">
        <v>1097.82</v>
      </c>
      <c r="K338" s="404">
        <v>0</v>
      </c>
      <c r="L338" s="389">
        <v>0</v>
      </c>
      <c r="M338" s="251" t="s">
        <v>1703</v>
      </c>
      <c r="N338" s="132">
        <v>2195.64</v>
      </c>
      <c r="O338" s="399">
        <v>45962</v>
      </c>
      <c r="P338" s="340">
        <v>2750</v>
      </c>
      <c r="Q338" s="399">
        <v>45962</v>
      </c>
      <c r="R338" s="221" t="s">
        <v>252</v>
      </c>
    </row>
    <row r="339" spans="1:18">
      <c r="A339" s="172">
        <v>333</v>
      </c>
      <c r="B339" s="221" t="s">
        <v>535</v>
      </c>
      <c r="C339" s="221" t="s">
        <v>536</v>
      </c>
      <c r="D339" s="251" t="s">
        <v>944</v>
      </c>
      <c r="E339" s="227" t="s">
        <v>875</v>
      </c>
      <c r="F339" s="222">
        <v>1513.94</v>
      </c>
      <c r="G339" s="221" t="s">
        <v>211</v>
      </c>
      <c r="H339" s="221">
        <v>996812</v>
      </c>
      <c r="I339" s="404">
        <v>115.47</v>
      </c>
      <c r="J339" s="404">
        <v>115.47</v>
      </c>
      <c r="K339" s="404">
        <v>0</v>
      </c>
      <c r="L339" s="389">
        <v>0</v>
      </c>
      <c r="M339" s="251" t="s">
        <v>1703</v>
      </c>
      <c r="N339" s="132">
        <v>230.94</v>
      </c>
      <c r="O339" s="399">
        <v>45962</v>
      </c>
      <c r="P339" s="340">
        <v>2751</v>
      </c>
      <c r="Q339" s="399">
        <v>45962</v>
      </c>
      <c r="R339" s="221" t="s">
        <v>252</v>
      </c>
    </row>
    <row r="340" spans="1:18">
      <c r="A340" s="172">
        <v>334</v>
      </c>
      <c r="B340" s="221" t="s">
        <v>535</v>
      </c>
      <c r="C340" s="221" t="s">
        <v>536</v>
      </c>
      <c r="D340" s="251" t="s">
        <v>946</v>
      </c>
      <c r="E340" s="227" t="s">
        <v>875</v>
      </c>
      <c r="F340" s="222">
        <v>836.61999999999989</v>
      </c>
      <c r="G340" s="221" t="s">
        <v>211</v>
      </c>
      <c r="H340" s="221">
        <v>996812</v>
      </c>
      <c r="I340" s="404">
        <v>63.81</v>
      </c>
      <c r="J340" s="404">
        <v>63.81</v>
      </c>
      <c r="K340" s="404">
        <v>0</v>
      </c>
      <c r="L340" s="389">
        <v>0</v>
      </c>
      <c r="M340" s="251" t="s">
        <v>1703</v>
      </c>
      <c r="N340" s="132">
        <v>127.62</v>
      </c>
      <c r="O340" s="399">
        <v>45962</v>
      </c>
      <c r="P340" s="340">
        <v>2752</v>
      </c>
      <c r="Q340" s="399">
        <v>45962</v>
      </c>
      <c r="R340" s="221" t="s">
        <v>252</v>
      </c>
    </row>
    <row r="341" spans="1:18">
      <c r="A341" s="172">
        <v>335</v>
      </c>
      <c r="B341" s="221" t="s">
        <v>535</v>
      </c>
      <c r="C341" s="221" t="s">
        <v>536</v>
      </c>
      <c r="D341" s="251" t="s">
        <v>948</v>
      </c>
      <c r="E341" s="227" t="s">
        <v>875</v>
      </c>
      <c r="F341" s="222">
        <v>8428.74</v>
      </c>
      <c r="G341" s="221" t="s">
        <v>211</v>
      </c>
      <c r="H341" s="221">
        <v>996812</v>
      </c>
      <c r="I341" s="404">
        <v>642.87</v>
      </c>
      <c r="J341" s="404">
        <v>642.87</v>
      </c>
      <c r="K341" s="404">
        <v>0</v>
      </c>
      <c r="L341" s="389">
        <v>0</v>
      </c>
      <c r="M341" s="251" t="s">
        <v>1703</v>
      </c>
      <c r="N341" s="132">
        <v>1285.74</v>
      </c>
      <c r="O341" s="399">
        <v>45962</v>
      </c>
      <c r="P341" s="340">
        <v>2753</v>
      </c>
      <c r="Q341" s="399">
        <v>45962</v>
      </c>
      <c r="R341" s="221" t="s">
        <v>252</v>
      </c>
    </row>
    <row r="342" spans="1:18">
      <c r="A342" s="172">
        <v>336</v>
      </c>
      <c r="B342" s="221" t="s">
        <v>580</v>
      </c>
      <c r="C342" s="221" t="s">
        <v>581</v>
      </c>
      <c r="D342" s="251" t="s">
        <v>950</v>
      </c>
      <c r="E342" s="227" t="s">
        <v>792</v>
      </c>
      <c r="F342" s="222">
        <v>71998.880000000005</v>
      </c>
      <c r="G342" s="221" t="s">
        <v>211</v>
      </c>
      <c r="H342" s="221">
        <v>998525</v>
      </c>
      <c r="I342" s="404">
        <v>5491.44</v>
      </c>
      <c r="J342" s="404">
        <v>5491.44</v>
      </c>
      <c r="K342" s="404">
        <v>0</v>
      </c>
      <c r="L342" s="389">
        <v>0</v>
      </c>
      <c r="M342" s="251" t="s">
        <v>1703</v>
      </c>
      <c r="N342" s="132">
        <v>10982.88</v>
      </c>
      <c r="O342" s="399">
        <v>45962</v>
      </c>
      <c r="P342" s="340">
        <v>2754</v>
      </c>
      <c r="Q342" s="399">
        <v>45962</v>
      </c>
      <c r="R342" s="221" t="s">
        <v>252</v>
      </c>
    </row>
    <row r="343" spans="1:18">
      <c r="A343" s="172">
        <v>337</v>
      </c>
      <c r="B343" s="221" t="s">
        <v>580</v>
      </c>
      <c r="C343" s="221" t="s">
        <v>581</v>
      </c>
      <c r="D343" s="251" t="s">
        <v>952</v>
      </c>
      <c r="E343" s="227" t="s">
        <v>792</v>
      </c>
      <c r="F343" s="222">
        <v>38999.39</v>
      </c>
      <c r="G343" s="221" t="s">
        <v>211</v>
      </c>
      <c r="H343" s="221">
        <v>998525</v>
      </c>
      <c r="I343" s="404">
        <v>2974.53</v>
      </c>
      <c r="J343" s="404">
        <v>2974.53</v>
      </c>
      <c r="K343" s="404">
        <v>0</v>
      </c>
      <c r="L343" s="389">
        <v>0</v>
      </c>
      <c r="M343" s="251" t="s">
        <v>1703</v>
      </c>
      <c r="N343" s="132">
        <v>5949.06</v>
      </c>
      <c r="O343" s="399">
        <v>45962</v>
      </c>
      <c r="P343" s="340">
        <v>2755</v>
      </c>
      <c r="Q343" s="399">
        <v>45962</v>
      </c>
      <c r="R343" s="221" t="s">
        <v>252</v>
      </c>
    </row>
    <row r="344" spans="1:18">
      <c r="A344" s="172">
        <v>338</v>
      </c>
      <c r="B344" s="221" t="s">
        <v>954</v>
      </c>
      <c r="C344" s="221" t="s">
        <v>955</v>
      </c>
      <c r="D344" s="251" t="s">
        <v>956</v>
      </c>
      <c r="E344" s="227" t="s">
        <v>839</v>
      </c>
      <c r="F344" s="222">
        <v>9038.7999999999993</v>
      </c>
      <c r="G344" s="221" t="s">
        <v>209</v>
      </c>
      <c r="H344" s="221">
        <v>392690</v>
      </c>
      <c r="I344" s="404">
        <v>689.4</v>
      </c>
      <c r="J344" s="404">
        <v>689.4</v>
      </c>
      <c r="K344" s="404">
        <v>0</v>
      </c>
      <c r="L344" s="389">
        <v>0</v>
      </c>
      <c r="M344" s="251" t="s">
        <v>1703</v>
      </c>
      <c r="N344" s="132">
        <v>1378.8</v>
      </c>
      <c r="O344" s="399">
        <v>45962</v>
      </c>
      <c r="P344" s="340">
        <v>2756</v>
      </c>
      <c r="Q344" s="399">
        <v>45962</v>
      </c>
      <c r="R344" s="221" t="s">
        <v>252</v>
      </c>
    </row>
    <row r="345" spans="1:18">
      <c r="A345" s="172">
        <v>339</v>
      </c>
      <c r="B345" s="221" t="s">
        <v>958</v>
      </c>
      <c r="C345" s="221" t="s">
        <v>959</v>
      </c>
      <c r="D345" s="251">
        <v>22519</v>
      </c>
      <c r="E345" s="227" t="s">
        <v>777</v>
      </c>
      <c r="F345" s="222">
        <v>25960</v>
      </c>
      <c r="G345" s="221" t="s">
        <v>211</v>
      </c>
      <c r="H345" s="221">
        <v>998224</v>
      </c>
      <c r="I345" s="404">
        <v>1980</v>
      </c>
      <c r="J345" s="404">
        <v>1980</v>
      </c>
      <c r="K345" s="404">
        <v>0</v>
      </c>
      <c r="L345" s="389">
        <v>0</v>
      </c>
      <c r="M345" s="251" t="s">
        <v>1703</v>
      </c>
      <c r="N345" s="132">
        <v>3960</v>
      </c>
      <c r="O345" s="399">
        <v>45962</v>
      </c>
      <c r="P345" s="340">
        <v>2757</v>
      </c>
      <c r="Q345" s="399">
        <v>45962</v>
      </c>
      <c r="R345" s="221" t="s">
        <v>252</v>
      </c>
    </row>
    <row r="346" spans="1:18">
      <c r="A346" s="172">
        <v>340</v>
      </c>
      <c r="B346" s="221" t="s">
        <v>958</v>
      </c>
      <c r="C346" s="221" t="s">
        <v>959</v>
      </c>
      <c r="D346" s="251">
        <v>22688</v>
      </c>
      <c r="E346" s="227" t="s">
        <v>814</v>
      </c>
      <c r="F346" s="222">
        <v>25960</v>
      </c>
      <c r="G346" s="221" t="s">
        <v>211</v>
      </c>
      <c r="H346" s="221">
        <v>998224</v>
      </c>
      <c r="I346" s="404">
        <v>1980</v>
      </c>
      <c r="J346" s="404">
        <v>1980</v>
      </c>
      <c r="K346" s="404">
        <v>0</v>
      </c>
      <c r="L346" s="389">
        <v>0</v>
      </c>
      <c r="M346" s="251" t="s">
        <v>1703</v>
      </c>
      <c r="N346" s="132">
        <v>3960</v>
      </c>
      <c r="O346" s="399">
        <v>45962</v>
      </c>
      <c r="P346" s="340">
        <v>2758</v>
      </c>
      <c r="Q346" s="399">
        <v>45962</v>
      </c>
      <c r="R346" s="221" t="s">
        <v>252</v>
      </c>
    </row>
    <row r="347" spans="1:18">
      <c r="A347" s="172">
        <v>341</v>
      </c>
      <c r="B347" s="221" t="s">
        <v>962</v>
      </c>
      <c r="C347" s="221" t="s">
        <v>963</v>
      </c>
      <c r="D347" s="251" t="s">
        <v>964</v>
      </c>
      <c r="E347" s="227" t="s">
        <v>770</v>
      </c>
      <c r="F347" s="222">
        <v>15930</v>
      </c>
      <c r="G347" s="221" t="s">
        <v>211</v>
      </c>
      <c r="H347" s="221">
        <v>999293</v>
      </c>
      <c r="I347" s="404">
        <v>1215</v>
      </c>
      <c r="J347" s="404">
        <v>1215</v>
      </c>
      <c r="K347" s="404">
        <v>0</v>
      </c>
      <c r="L347" s="389">
        <v>0</v>
      </c>
      <c r="M347" s="251" t="s">
        <v>1703</v>
      </c>
      <c r="N347" s="132">
        <v>2430</v>
      </c>
      <c r="O347" s="399">
        <v>45962</v>
      </c>
      <c r="P347" s="340">
        <v>2904</v>
      </c>
      <c r="Q347" s="399">
        <v>45962</v>
      </c>
      <c r="R347" s="221" t="s">
        <v>252</v>
      </c>
    </row>
    <row r="348" spans="1:18">
      <c r="A348" s="172">
        <v>342</v>
      </c>
      <c r="B348" s="221" t="s">
        <v>962</v>
      </c>
      <c r="C348" s="221" t="s">
        <v>963</v>
      </c>
      <c r="D348" s="251" t="s">
        <v>967</v>
      </c>
      <c r="E348" s="227" t="s">
        <v>968</v>
      </c>
      <c r="F348" s="222">
        <v>21240</v>
      </c>
      <c r="G348" s="221" t="s">
        <v>211</v>
      </c>
      <c r="H348" s="221">
        <v>999293</v>
      </c>
      <c r="I348" s="404">
        <v>1620</v>
      </c>
      <c r="J348" s="404">
        <v>1620</v>
      </c>
      <c r="K348" s="404">
        <v>0</v>
      </c>
      <c r="L348" s="389">
        <v>0</v>
      </c>
      <c r="M348" s="251" t="s">
        <v>1703</v>
      </c>
      <c r="N348" s="132">
        <v>3240</v>
      </c>
      <c r="O348" s="399">
        <v>45962</v>
      </c>
      <c r="P348" s="340">
        <v>2903</v>
      </c>
      <c r="Q348" s="399">
        <v>45962</v>
      </c>
      <c r="R348" s="221" t="s">
        <v>252</v>
      </c>
    </row>
    <row r="349" spans="1:18">
      <c r="A349" s="172">
        <v>343</v>
      </c>
      <c r="B349" s="221" t="s">
        <v>970</v>
      </c>
      <c r="C349" s="221" t="s">
        <v>971</v>
      </c>
      <c r="D349" s="251" t="s">
        <v>972</v>
      </c>
      <c r="E349" s="227" t="s">
        <v>821</v>
      </c>
      <c r="F349" s="222">
        <v>9338</v>
      </c>
      <c r="G349" s="221" t="s">
        <v>211</v>
      </c>
      <c r="H349" s="221">
        <v>996425</v>
      </c>
      <c r="I349" s="404">
        <v>0</v>
      </c>
      <c r="J349" s="404">
        <v>0</v>
      </c>
      <c r="K349" s="404">
        <v>444.67</v>
      </c>
      <c r="L349" s="389">
        <v>0</v>
      </c>
      <c r="M349" s="251" t="s">
        <v>1703</v>
      </c>
      <c r="N349" s="132">
        <v>444.67</v>
      </c>
      <c r="O349" s="399">
        <v>45962</v>
      </c>
      <c r="P349" s="340">
        <v>2902</v>
      </c>
      <c r="Q349" s="399">
        <v>45962</v>
      </c>
      <c r="R349" s="221" t="s">
        <v>252</v>
      </c>
    </row>
    <row r="350" spans="1:18">
      <c r="A350" s="172">
        <v>344</v>
      </c>
      <c r="B350" s="221" t="s">
        <v>974</v>
      </c>
      <c r="C350" s="221" t="s">
        <v>975</v>
      </c>
      <c r="D350" s="251" t="s">
        <v>976</v>
      </c>
      <c r="E350" s="227" t="s">
        <v>839</v>
      </c>
      <c r="F350" s="222">
        <v>141600</v>
      </c>
      <c r="G350" s="221" t="s">
        <v>211</v>
      </c>
      <c r="H350" s="221">
        <v>999294</v>
      </c>
      <c r="I350" s="404">
        <v>10800</v>
      </c>
      <c r="J350" s="404">
        <v>10800</v>
      </c>
      <c r="K350" s="404">
        <v>0</v>
      </c>
      <c r="L350" s="389">
        <v>0</v>
      </c>
      <c r="M350" s="251" t="s">
        <v>1703</v>
      </c>
      <c r="N350" s="132">
        <v>21600</v>
      </c>
      <c r="O350" s="399">
        <v>45962</v>
      </c>
      <c r="P350" s="340">
        <v>2899</v>
      </c>
      <c r="Q350" s="399">
        <v>45962</v>
      </c>
      <c r="R350" s="221" t="s">
        <v>252</v>
      </c>
    </row>
    <row r="351" spans="1:18">
      <c r="A351" s="172">
        <v>345</v>
      </c>
      <c r="B351" s="221" t="s">
        <v>399</v>
      </c>
      <c r="C351" s="221" t="s">
        <v>400</v>
      </c>
      <c r="D351" s="251" t="s">
        <v>979</v>
      </c>
      <c r="E351" s="227" t="s">
        <v>803</v>
      </c>
      <c r="F351" s="222">
        <v>24150.080000000002</v>
      </c>
      <c r="G351" s="221" t="s">
        <v>211</v>
      </c>
      <c r="H351" s="221">
        <v>996311</v>
      </c>
      <c r="I351" s="404">
        <v>575.04</v>
      </c>
      <c r="J351" s="404">
        <v>575.04</v>
      </c>
      <c r="K351" s="404">
        <v>0</v>
      </c>
      <c r="L351" s="389">
        <v>0</v>
      </c>
      <c r="M351" s="251" t="s">
        <v>1703</v>
      </c>
      <c r="N351" s="132">
        <v>1150.08</v>
      </c>
      <c r="O351" s="399">
        <v>45962</v>
      </c>
      <c r="P351" s="340">
        <v>2897</v>
      </c>
      <c r="Q351" s="399">
        <v>45962</v>
      </c>
      <c r="R351" s="221" t="s">
        <v>252</v>
      </c>
    </row>
    <row r="352" spans="1:18">
      <c r="A352" s="172">
        <v>346</v>
      </c>
      <c r="B352" s="221" t="s">
        <v>499</v>
      </c>
      <c r="C352" s="221" t="s">
        <v>500</v>
      </c>
      <c r="D352" s="251" t="s">
        <v>981</v>
      </c>
      <c r="E352" s="227" t="s">
        <v>982</v>
      </c>
      <c r="F352" s="222">
        <v>5682</v>
      </c>
      <c r="G352" s="221" t="s">
        <v>211</v>
      </c>
      <c r="H352" s="221">
        <v>996425</v>
      </c>
      <c r="I352" s="404">
        <v>135.5</v>
      </c>
      <c r="J352" s="404">
        <v>135.5</v>
      </c>
      <c r="K352" s="404">
        <v>0</v>
      </c>
      <c r="L352" s="389">
        <v>0</v>
      </c>
      <c r="M352" s="251" t="s">
        <v>1703</v>
      </c>
      <c r="N352" s="132">
        <v>271</v>
      </c>
      <c r="O352" s="399">
        <v>45962</v>
      </c>
      <c r="P352" s="340">
        <v>2896</v>
      </c>
      <c r="Q352" s="399">
        <v>45962</v>
      </c>
      <c r="R352" s="221" t="s">
        <v>252</v>
      </c>
    </row>
    <row r="353" spans="1:18">
      <c r="A353" s="172">
        <v>347</v>
      </c>
      <c r="B353" s="221" t="s">
        <v>984</v>
      </c>
      <c r="C353" s="221" t="s">
        <v>985</v>
      </c>
      <c r="D353" s="251" t="s">
        <v>986</v>
      </c>
      <c r="E353" s="227" t="s">
        <v>936</v>
      </c>
      <c r="F353" s="222">
        <v>12036</v>
      </c>
      <c r="G353" s="221" t="s">
        <v>211</v>
      </c>
      <c r="H353" s="221">
        <v>998224</v>
      </c>
      <c r="I353" s="404">
        <v>918</v>
      </c>
      <c r="J353" s="404">
        <v>918</v>
      </c>
      <c r="K353" s="404">
        <v>0</v>
      </c>
      <c r="L353" s="389">
        <v>0</v>
      </c>
      <c r="M353" s="251" t="s">
        <v>1703</v>
      </c>
      <c r="N353" s="132">
        <v>1836</v>
      </c>
      <c r="O353" s="399">
        <v>45962</v>
      </c>
      <c r="P353" s="340">
        <v>2895</v>
      </c>
      <c r="Q353" s="399">
        <v>45962</v>
      </c>
      <c r="R353" s="221" t="s">
        <v>252</v>
      </c>
    </row>
    <row r="354" spans="1:18">
      <c r="A354" s="172">
        <v>348</v>
      </c>
      <c r="B354" s="221" t="s">
        <v>984</v>
      </c>
      <c r="C354" s="221" t="s">
        <v>985</v>
      </c>
      <c r="D354" s="251" t="s">
        <v>988</v>
      </c>
      <c r="E354" s="227" t="s">
        <v>936</v>
      </c>
      <c r="F354" s="222">
        <v>90270</v>
      </c>
      <c r="G354" s="221" t="s">
        <v>211</v>
      </c>
      <c r="H354" s="221">
        <v>998224</v>
      </c>
      <c r="I354" s="404">
        <v>6885</v>
      </c>
      <c r="J354" s="404">
        <v>6885</v>
      </c>
      <c r="K354" s="404">
        <v>0</v>
      </c>
      <c r="L354" s="389">
        <v>0</v>
      </c>
      <c r="M354" s="251" t="s">
        <v>1703</v>
      </c>
      <c r="N354" s="132">
        <v>13770</v>
      </c>
      <c r="O354" s="399">
        <v>45962</v>
      </c>
      <c r="P354" s="340">
        <v>2894</v>
      </c>
      <c r="Q354" s="399">
        <v>45962</v>
      </c>
      <c r="R354" s="221" t="s">
        <v>252</v>
      </c>
    </row>
    <row r="355" spans="1:18">
      <c r="A355" s="172">
        <v>349</v>
      </c>
      <c r="B355" s="221" t="s">
        <v>984</v>
      </c>
      <c r="C355" s="221" t="s">
        <v>985</v>
      </c>
      <c r="D355" s="251" t="s">
        <v>990</v>
      </c>
      <c r="E355" s="227" t="s">
        <v>936</v>
      </c>
      <c r="F355" s="222">
        <v>72216</v>
      </c>
      <c r="G355" s="221" t="s">
        <v>211</v>
      </c>
      <c r="H355" s="221">
        <v>998224</v>
      </c>
      <c r="I355" s="404">
        <v>5508</v>
      </c>
      <c r="J355" s="404">
        <v>5508</v>
      </c>
      <c r="K355" s="404">
        <v>0</v>
      </c>
      <c r="L355" s="389">
        <v>0</v>
      </c>
      <c r="M355" s="251" t="s">
        <v>1703</v>
      </c>
      <c r="N355" s="132">
        <v>11016</v>
      </c>
      <c r="O355" s="399">
        <v>45962</v>
      </c>
      <c r="P355" s="340">
        <v>2893</v>
      </c>
      <c r="Q355" s="399">
        <v>45962</v>
      </c>
      <c r="R355" s="221" t="s">
        <v>252</v>
      </c>
    </row>
    <row r="356" spans="1:18">
      <c r="A356" s="172">
        <v>350</v>
      </c>
      <c r="B356" s="221" t="s">
        <v>984</v>
      </c>
      <c r="C356" s="221" t="s">
        <v>985</v>
      </c>
      <c r="D356" s="251" t="s">
        <v>992</v>
      </c>
      <c r="E356" s="227" t="s">
        <v>936</v>
      </c>
      <c r="F356" s="222">
        <v>36108</v>
      </c>
      <c r="G356" s="221" t="s">
        <v>211</v>
      </c>
      <c r="H356" s="221">
        <v>998224</v>
      </c>
      <c r="I356" s="404">
        <v>2754</v>
      </c>
      <c r="J356" s="404">
        <v>2754</v>
      </c>
      <c r="K356" s="404">
        <v>0</v>
      </c>
      <c r="L356" s="389">
        <v>0</v>
      </c>
      <c r="M356" s="251" t="s">
        <v>1703</v>
      </c>
      <c r="N356" s="132">
        <v>5508</v>
      </c>
      <c r="O356" s="399">
        <v>45962</v>
      </c>
      <c r="P356" s="340">
        <v>2892</v>
      </c>
      <c r="Q356" s="399">
        <v>45962</v>
      </c>
      <c r="R356" s="221" t="s">
        <v>252</v>
      </c>
    </row>
    <row r="357" spans="1:18">
      <c r="A357" s="172">
        <v>351</v>
      </c>
      <c r="B357" s="221" t="s">
        <v>984</v>
      </c>
      <c r="C357" s="221" t="s">
        <v>985</v>
      </c>
      <c r="D357" s="251" t="s">
        <v>994</v>
      </c>
      <c r="E357" s="227" t="s">
        <v>936</v>
      </c>
      <c r="F357" s="222">
        <v>7221.6</v>
      </c>
      <c r="G357" s="221" t="s">
        <v>211</v>
      </c>
      <c r="H357" s="221">
        <v>998224</v>
      </c>
      <c r="I357" s="404">
        <v>550.79999999999995</v>
      </c>
      <c r="J357" s="404">
        <v>550.79999999999995</v>
      </c>
      <c r="K357" s="404">
        <v>0</v>
      </c>
      <c r="L357" s="389">
        <v>0</v>
      </c>
      <c r="M357" s="251" t="s">
        <v>1703</v>
      </c>
      <c r="N357" s="132">
        <v>1101.5999999999999</v>
      </c>
      <c r="O357" s="399">
        <v>45962</v>
      </c>
      <c r="P357" s="340">
        <v>2891</v>
      </c>
      <c r="Q357" s="399">
        <v>45962</v>
      </c>
      <c r="R357" s="221" t="s">
        <v>252</v>
      </c>
    </row>
    <row r="358" spans="1:18">
      <c r="A358" s="172">
        <v>352</v>
      </c>
      <c r="B358" s="221" t="s">
        <v>503</v>
      </c>
      <c r="C358" s="221" t="s">
        <v>500</v>
      </c>
      <c r="D358" s="251" t="s">
        <v>996</v>
      </c>
      <c r="E358" s="227" t="s">
        <v>982</v>
      </c>
      <c r="F358" s="222">
        <v>5524</v>
      </c>
      <c r="G358" s="221" t="s">
        <v>211</v>
      </c>
      <c r="H358" s="221">
        <v>996425</v>
      </c>
      <c r="I358" s="404">
        <v>0</v>
      </c>
      <c r="J358" s="404">
        <v>0</v>
      </c>
      <c r="K358" s="404">
        <v>263</v>
      </c>
      <c r="L358" s="389">
        <v>0</v>
      </c>
      <c r="M358" s="251" t="s">
        <v>1703</v>
      </c>
      <c r="N358" s="132">
        <v>263</v>
      </c>
      <c r="O358" s="399">
        <v>45962</v>
      </c>
      <c r="P358" s="340">
        <v>2770</v>
      </c>
      <c r="Q358" s="399">
        <v>45962</v>
      </c>
      <c r="R358" s="221" t="s">
        <v>252</v>
      </c>
    </row>
    <row r="359" spans="1:18">
      <c r="A359" s="172">
        <v>353</v>
      </c>
      <c r="B359" s="221" t="s">
        <v>503</v>
      </c>
      <c r="C359" s="221" t="s">
        <v>500</v>
      </c>
      <c r="D359" s="251" t="s">
        <v>998</v>
      </c>
      <c r="E359" s="227" t="s">
        <v>768</v>
      </c>
      <c r="F359" s="222">
        <v>5980</v>
      </c>
      <c r="G359" s="221" t="s">
        <v>211</v>
      </c>
      <c r="H359" s="221">
        <v>996425</v>
      </c>
      <c r="I359" s="404">
        <v>0</v>
      </c>
      <c r="J359" s="404">
        <v>0</v>
      </c>
      <c r="K359" s="404">
        <v>285</v>
      </c>
      <c r="L359" s="389">
        <v>0</v>
      </c>
      <c r="M359" s="251" t="s">
        <v>1703</v>
      </c>
      <c r="N359" s="132">
        <v>285</v>
      </c>
      <c r="O359" s="399">
        <v>45962</v>
      </c>
      <c r="P359" s="340">
        <v>2771</v>
      </c>
      <c r="Q359" s="399">
        <v>45962</v>
      </c>
      <c r="R359" s="221" t="s">
        <v>252</v>
      </c>
    </row>
    <row r="360" spans="1:18">
      <c r="A360" s="172">
        <v>354</v>
      </c>
      <c r="B360" s="221" t="s">
        <v>647</v>
      </c>
      <c r="C360" s="221" t="s">
        <v>648</v>
      </c>
      <c r="D360" s="251" t="s">
        <v>1000</v>
      </c>
      <c r="E360" s="227" t="s">
        <v>870</v>
      </c>
      <c r="F360" s="222">
        <v>47200</v>
      </c>
      <c r="G360" s="221" t="s">
        <v>211</v>
      </c>
      <c r="H360" s="221">
        <v>997212</v>
      </c>
      <c r="I360" s="404">
        <v>3600</v>
      </c>
      <c r="J360" s="404">
        <v>3600</v>
      </c>
      <c r="K360" s="404">
        <v>0</v>
      </c>
      <c r="L360" s="389">
        <v>0</v>
      </c>
      <c r="M360" s="251" t="s">
        <v>1703</v>
      </c>
      <c r="N360" s="132">
        <v>7200</v>
      </c>
      <c r="O360" s="399">
        <v>45962</v>
      </c>
      <c r="P360" s="340">
        <v>2772</v>
      </c>
      <c r="Q360" s="399">
        <v>45962</v>
      </c>
      <c r="R360" s="221" t="s">
        <v>252</v>
      </c>
    </row>
    <row r="361" spans="1:18">
      <c r="A361" s="172">
        <v>355</v>
      </c>
      <c r="B361" s="221" t="s">
        <v>984</v>
      </c>
      <c r="C361" s="221" t="s">
        <v>985</v>
      </c>
      <c r="D361" s="251" t="s">
        <v>1002</v>
      </c>
      <c r="E361" s="227" t="s">
        <v>936</v>
      </c>
      <c r="F361" s="222">
        <v>90270</v>
      </c>
      <c r="G361" s="221" t="s">
        <v>211</v>
      </c>
      <c r="H361" s="221">
        <v>998224</v>
      </c>
      <c r="I361" s="404">
        <v>6885</v>
      </c>
      <c r="J361" s="404">
        <v>6885</v>
      </c>
      <c r="K361" s="404">
        <v>0</v>
      </c>
      <c r="L361" s="389">
        <v>0</v>
      </c>
      <c r="M361" s="251" t="s">
        <v>1703</v>
      </c>
      <c r="N361" s="132">
        <v>13770</v>
      </c>
      <c r="O361" s="399">
        <v>45962</v>
      </c>
      <c r="P361" s="340">
        <v>2890</v>
      </c>
      <c r="Q361" s="399">
        <v>45962</v>
      </c>
      <c r="R361" s="221" t="s">
        <v>252</v>
      </c>
    </row>
    <row r="362" spans="1:18">
      <c r="A362" s="172">
        <v>356</v>
      </c>
      <c r="B362" s="221" t="s">
        <v>984</v>
      </c>
      <c r="C362" s="221" t="s">
        <v>985</v>
      </c>
      <c r="D362" s="251" t="s">
        <v>1004</v>
      </c>
      <c r="E362" s="227" t="s">
        <v>936</v>
      </c>
      <c r="F362" s="222">
        <v>36108</v>
      </c>
      <c r="G362" s="221" t="s">
        <v>211</v>
      </c>
      <c r="H362" s="221">
        <v>998224</v>
      </c>
      <c r="I362" s="404">
        <v>2754</v>
      </c>
      <c r="J362" s="404">
        <v>2754</v>
      </c>
      <c r="K362" s="404">
        <v>0</v>
      </c>
      <c r="L362" s="389">
        <v>0</v>
      </c>
      <c r="M362" s="251" t="s">
        <v>1703</v>
      </c>
      <c r="N362" s="132">
        <v>5508</v>
      </c>
      <c r="O362" s="399">
        <v>45962</v>
      </c>
      <c r="P362" s="340">
        <v>2889</v>
      </c>
      <c r="Q362" s="399">
        <v>45962</v>
      </c>
      <c r="R362" s="221" t="s">
        <v>252</v>
      </c>
    </row>
    <row r="363" spans="1:18">
      <c r="A363" s="172">
        <v>357</v>
      </c>
      <c r="B363" s="221" t="s">
        <v>483</v>
      </c>
      <c r="C363" s="221" t="s">
        <v>484</v>
      </c>
      <c r="D363" s="251" t="s">
        <v>1006</v>
      </c>
      <c r="E363" s="227" t="s">
        <v>821</v>
      </c>
      <c r="F363" s="222">
        <v>7335</v>
      </c>
      <c r="G363" s="221" t="s">
        <v>211</v>
      </c>
      <c r="H363" s="221">
        <v>996335</v>
      </c>
      <c r="I363" s="404">
        <v>0</v>
      </c>
      <c r="J363" s="404">
        <v>0</v>
      </c>
      <c r="K363" s="404">
        <v>383</v>
      </c>
      <c r="L363" s="389">
        <v>0</v>
      </c>
      <c r="M363" s="251" t="s">
        <v>1703</v>
      </c>
      <c r="N363" s="132">
        <v>383</v>
      </c>
      <c r="O363" s="399">
        <v>45962</v>
      </c>
      <c r="P363" s="340">
        <v>2775</v>
      </c>
      <c r="Q363" s="399">
        <v>45962</v>
      </c>
      <c r="R363" s="221" t="s">
        <v>252</v>
      </c>
    </row>
    <row r="364" spans="1:18">
      <c r="A364" s="172">
        <v>358</v>
      </c>
      <c r="B364" s="221" t="s">
        <v>483</v>
      </c>
      <c r="C364" s="221" t="s">
        <v>484</v>
      </c>
      <c r="D364" s="251" t="s">
        <v>1008</v>
      </c>
      <c r="E364" s="227" t="s">
        <v>821</v>
      </c>
      <c r="F364" s="222">
        <v>9995</v>
      </c>
      <c r="G364" s="221" t="s">
        <v>211</v>
      </c>
      <c r="H364" s="221">
        <v>996425</v>
      </c>
      <c r="I364" s="404">
        <v>0</v>
      </c>
      <c r="J364" s="404">
        <v>0</v>
      </c>
      <c r="K364" s="404">
        <v>476</v>
      </c>
      <c r="L364" s="389">
        <v>0</v>
      </c>
      <c r="M364" s="251" t="s">
        <v>1703</v>
      </c>
      <c r="N364" s="132">
        <v>476</v>
      </c>
      <c r="O364" s="399">
        <v>45962</v>
      </c>
      <c r="P364" s="340">
        <v>2776</v>
      </c>
      <c r="Q364" s="399">
        <v>45962</v>
      </c>
      <c r="R364" s="221" t="s">
        <v>252</v>
      </c>
    </row>
    <row r="365" spans="1:18">
      <c r="A365" s="172">
        <v>359</v>
      </c>
      <c r="B365" s="221" t="s">
        <v>984</v>
      </c>
      <c r="C365" s="221" t="s">
        <v>985</v>
      </c>
      <c r="D365" s="251" t="s">
        <v>1010</v>
      </c>
      <c r="E365" s="227" t="s">
        <v>936</v>
      </c>
      <c r="F365" s="222">
        <v>36108</v>
      </c>
      <c r="G365" s="221" t="s">
        <v>211</v>
      </c>
      <c r="H365" s="221">
        <v>998224</v>
      </c>
      <c r="I365" s="404">
        <v>2754</v>
      </c>
      <c r="J365" s="404">
        <v>2754</v>
      </c>
      <c r="K365" s="404">
        <v>0</v>
      </c>
      <c r="L365" s="389">
        <v>0</v>
      </c>
      <c r="M365" s="251" t="s">
        <v>1703</v>
      </c>
      <c r="N365" s="132">
        <v>5508</v>
      </c>
      <c r="O365" s="399">
        <v>45962</v>
      </c>
      <c r="P365" s="340">
        <v>2888</v>
      </c>
      <c r="Q365" s="399">
        <v>45962</v>
      </c>
      <c r="R365" s="221" t="s">
        <v>252</v>
      </c>
    </row>
    <row r="366" spans="1:18">
      <c r="A366" s="172">
        <v>360</v>
      </c>
      <c r="B366" s="221" t="s">
        <v>383</v>
      </c>
      <c r="C366" s="221" t="s">
        <v>384</v>
      </c>
      <c r="D366" s="251" t="s">
        <v>1012</v>
      </c>
      <c r="E366" s="227" t="s">
        <v>783</v>
      </c>
      <c r="F366" s="222">
        <v>9839.02</v>
      </c>
      <c r="G366" s="221" t="s">
        <v>209</v>
      </c>
      <c r="H366" s="221">
        <v>84733010</v>
      </c>
      <c r="I366" s="404">
        <v>750.44</v>
      </c>
      <c r="J366" s="404">
        <v>750.44</v>
      </c>
      <c r="K366" s="404">
        <v>0</v>
      </c>
      <c r="L366" s="389">
        <v>0</v>
      </c>
      <c r="M366" s="251" t="s">
        <v>1703</v>
      </c>
      <c r="N366" s="132">
        <v>1500.88</v>
      </c>
      <c r="O366" s="399">
        <v>45962</v>
      </c>
      <c r="P366" s="340">
        <v>2884</v>
      </c>
      <c r="Q366" s="399">
        <v>45962</v>
      </c>
      <c r="R366" s="221" t="s">
        <v>252</v>
      </c>
    </row>
    <row r="367" spans="1:18">
      <c r="A367" s="172">
        <v>361</v>
      </c>
      <c r="B367" s="221" t="s">
        <v>552</v>
      </c>
      <c r="C367" s="221" t="s">
        <v>553</v>
      </c>
      <c r="D367" s="251" t="s">
        <v>1014</v>
      </c>
      <c r="E367" s="227" t="s">
        <v>968</v>
      </c>
      <c r="F367" s="222">
        <v>139067.97</v>
      </c>
      <c r="G367" s="221" t="s">
        <v>211</v>
      </c>
      <c r="H367" s="221">
        <v>998315</v>
      </c>
      <c r="I367" s="404">
        <v>0</v>
      </c>
      <c r="J367" s="404">
        <v>0</v>
      </c>
      <c r="K367" s="404">
        <v>21213.759999999998</v>
      </c>
      <c r="L367" s="389">
        <v>0</v>
      </c>
      <c r="M367" s="251" t="s">
        <v>1703</v>
      </c>
      <c r="N367" s="132">
        <v>21213.759999999998</v>
      </c>
      <c r="O367" s="399">
        <v>45962</v>
      </c>
      <c r="P367" s="340">
        <v>2779</v>
      </c>
      <c r="Q367" s="399">
        <v>45962</v>
      </c>
      <c r="R367" s="221" t="s">
        <v>252</v>
      </c>
    </row>
    <row r="368" spans="1:18">
      <c r="A368" s="172">
        <v>362</v>
      </c>
      <c r="B368" s="221" t="s">
        <v>552</v>
      </c>
      <c r="C368" s="221" t="s">
        <v>553</v>
      </c>
      <c r="D368" s="251" t="s">
        <v>1016</v>
      </c>
      <c r="E368" s="227" t="s">
        <v>968</v>
      </c>
      <c r="F368" s="222">
        <v>351314.86000000004</v>
      </c>
      <c r="G368" s="221" t="s">
        <v>211</v>
      </c>
      <c r="H368" s="221">
        <v>998315</v>
      </c>
      <c r="I368" s="404">
        <v>0</v>
      </c>
      <c r="J368" s="404">
        <v>0</v>
      </c>
      <c r="K368" s="404">
        <v>53590.400000000001</v>
      </c>
      <c r="L368" s="389">
        <v>0</v>
      </c>
      <c r="M368" s="251" t="s">
        <v>1703</v>
      </c>
      <c r="N368" s="132">
        <v>53590.400000000001</v>
      </c>
      <c r="O368" s="399">
        <v>45962</v>
      </c>
      <c r="P368" s="340">
        <v>2780</v>
      </c>
      <c r="Q368" s="399">
        <v>45962</v>
      </c>
      <c r="R368" s="221" t="s">
        <v>252</v>
      </c>
    </row>
    <row r="369" spans="1:18">
      <c r="A369" s="172">
        <v>363</v>
      </c>
      <c r="B369" s="221" t="s">
        <v>552</v>
      </c>
      <c r="C369" s="221" t="s">
        <v>553</v>
      </c>
      <c r="D369" s="251" t="s">
        <v>1018</v>
      </c>
      <c r="E369" s="227" t="s">
        <v>1019</v>
      </c>
      <c r="F369" s="222">
        <v>18891.93</v>
      </c>
      <c r="G369" s="221" t="s">
        <v>211</v>
      </c>
      <c r="H369" s="221">
        <v>998315</v>
      </c>
      <c r="I369" s="404">
        <v>0</v>
      </c>
      <c r="J369" s="404">
        <v>0</v>
      </c>
      <c r="K369" s="404">
        <v>2881.82</v>
      </c>
      <c r="L369" s="389">
        <v>0</v>
      </c>
      <c r="M369" s="251" t="s">
        <v>1703</v>
      </c>
      <c r="N369" s="132">
        <v>2881.82</v>
      </c>
      <c r="O369" s="399">
        <v>45962</v>
      </c>
      <c r="P369" s="340">
        <v>2781</v>
      </c>
      <c r="Q369" s="399">
        <v>45962</v>
      </c>
      <c r="R369" s="221" t="s">
        <v>252</v>
      </c>
    </row>
    <row r="370" spans="1:18">
      <c r="A370" s="172">
        <v>364</v>
      </c>
      <c r="B370" s="221" t="s">
        <v>383</v>
      </c>
      <c r="C370" s="221" t="s">
        <v>384</v>
      </c>
      <c r="D370" s="251" t="s">
        <v>1021</v>
      </c>
      <c r="E370" s="227" t="s">
        <v>883</v>
      </c>
      <c r="F370" s="222">
        <v>1576.01</v>
      </c>
      <c r="G370" s="221" t="s">
        <v>209</v>
      </c>
      <c r="H370" s="221">
        <v>850440</v>
      </c>
      <c r="I370" s="404">
        <v>120.21</v>
      </c>
      <c r="J370" s="404">
        <v>120.21</v>
      </c>
      <c r="K370" s="404">
        <v>0</v>
      </c>
      <c r="L370" s="389">
        <v>0</v>
      </c>
      <c r="M370" s="251" t="s">
        <v>1703</v>
      </c>
      <c r="N370" s="132">
        <v>240.42</v>
      </c>
      <c r="O370" s="399">
        <v>45962</v>
      </c>
      <c r="P370" s="340">
        <v>2883</v>
      </c>
      <c r="Q370" s="399">
        <v>45962</v>
      </c>
      <c r="R370" s="221" t="s">
        <v>252</v>
      </c>
    </row>
    <row r="371" spans="1:18">
      <c r="A371" s="172">
        <v>365</v>
      </c>
      <c r="B371" s="221" t="s">
        <v>1023</v>
      </c>
      <c r="C371" s="221" t="s">
        <v>1024</v>
      </c>
      <c r="D371" s="251" t="s">
        <v>1025</v>
      </c>
      <c r="E371" s="227" t="s">
        <v>706</v>
      </c>
      <c r="F371" s="222">
        <v>1233.0999999999999</v>
      </c>
      <c r="G371" s="221" t="s">
        <v>209</v>
      </c>
      <c r="H371" s="221">
        <v>8538</v>
      </c>
      <c r="I371" s="404">
        <v>94.05</v>
      </c>
      <c r="J371" s="404">
        <v>94.05</v>
      </c>
      <c r="K371" s="404">
        <v>0</v>
      </c>
      <c r="L371" s="389">
        <v>0</v>
      </c>
      <c r="M371" s="251" t="s">
        <v>1703</v>
      </c>
      <c r="N371" s="132">
        <v>188.1</v>
      </c>
      <c r="O371" s="399">
        <v>45962</v>
      </c>
      <c r="P371" s="340">
        <v>2783</v>
      </c>
      <c r="Q371" s="399">
        <v>45962</v>
      </c>
      <c r="R371" s="221" t="s">
        <v>252</v>
      </c>
    </row>
    <row r="372" spans="1:18">
      <c r="A372" s="172">
        <v>366</v>
      </c>
      <c r="B372" s="221" t="s">
        <v>383</v>
      </c>
      <c r="C372" s="221" t="s">
        <v>384</v>
      </c>
      <c r="D372" s="251" t="s">
        <v>1027</v>
      </c>
      <c r="E372" s="227" t="s">
        <v>982</v>
      </c>
      <c r="F372" s="222">
        <v>24464.03</v>
      </c>
      <c r="G372" s="221" t="s">
        <v>209</v>
      </c>
      <c r="H372" s="221">
        <v>84733010</v>
      </c>
      <c r="I372" s="404">
        <v>1865.91</v>
      </c>
      <c r="J372" s="404">
        <v>1865.91</v>
      </c>
      <c r="K372" s="404">
        <v>0</v>
      </c>
      <c r="L372" s="389">
        <v>0</v>
      </c>
      <c r="M372" s="251" t="s">
        <v>1703</v>
      </c>
      <c r="N372" s="132">
        <v>3731.82</v>
      </c>
      <c r="O372" s="399">
        <v>45962</v>
      </c>
      <c r="P372" s="340">
        <v>2882</v>
      </c>
      <c r="Q372" s="399">
        <v>45962</v>
      </c>
      <c r="R372" s="221" t="s">
        <v>252</v>
      </c>
    </row>
    <row r="373" spans="1:18">
      <c r="A373" s="172">
        <v>367</v>
      </c>
      <c r="B373" s="221" t="s">
        <v>1029</v>
      </c>
      <c r="C373" s="221" t="s">
        <v>1030</v>
      </c>
      <c r="D373" s="251">
        <v>330</v>
      </c>
      <c r="E373" s="227" t="s">
        <v>353</v>
      </c>
      <c r="F373" s="222">
        <v>578</v>
      </c>
      <c r="G373" s="221" t="s">
        <v>209</v>
      </c>
      <c r="H373" s="221">
        <v>8207</v>
      </c>
      <c r="I373" s="404">
        <v>44</v>
      </c>
      <c r="J373" s="404">
        <v>44</v>
      </c>
      <c r="K373" s="404">
        <v>0</v>
      </c>
      <c r="L373" s="389">
        <v>0</v>
      </c>
      <c r="M373" s="251" t="s">
        <v>1703</v>
      </c>
      <c r="N373" s="132">
        <v>88</v>
      </c>
      <c r="O373" s="399">
        <v>45962</v>
      </c>
      <c r="P373" s="340">
        <v>2785</v>
      </c>
      <c r="Q373" s="399">
        <v>45962</v>
      </c>
      <c r="R373" s="221" t="s">
        <v>252</v>
      </c>
    </row>
    <row r="374" spans="1:18">
      <c r="A374" s="172">
        <v>368</v>
      </c>
      <c r="B374" s="221" t="s">
        <v>585</v>
      </c>
      <c r="C374" s="221" t="s">
        <v>586</v>
      </c>
      <c r="D374" s="251">
        <v>66</v>
      </c>
      <c r="E374" s="227" t="s">
        <v>865</v>
      </c>
      <c r="F374" s="222">
        <v>23668.35</v>
      </c>
      <c r="G374" s="221" t="s">
        <v>211</v>
      </c>
      <c r="H374" s="221">
        <v>998519</v>
      </c>
      <c r="I374" s="404">
        <v>1805.21</v>
      </c>
      <c r="J374" s="404">
        <v>1805.21</v>
      </c>
      <c r="K374" s="404">
        <v>0</v>
      </c>
      <c r="L374" s="389">
        <v>0</v>
      </c>
      <c r="M374" s="251" t="s">
        <v>1703</v>
      </c>
      <c r="N374" s="132">
        <v>3610.42</v>
      </c>
      <c r="O374" s="399">
        <v>45962</v>
      </c>
      <c r="P374" s="340">
        <v>2786</v>
      </c>
      <c r="Q374" s="399">
        <v>45962</v>
      </c>
      <c r="R374" s="221" t="s">
        <v>252</v>
      </c>
    </row>
    <row r="375" spans="1:18">
      <c r="A375" s="172">
        <v>369</v>
      </c>
      <c r="B375" s="221" t="s">
        <v>585</v>
      </c>
      <c r="C375" s="221" t="s">
        <v>586</v>
      </c>
      <c r="D375" s="251">
        <v>67</v>
      </c>
      <c r="E375" s="227" t="s">
        <v>865</v>
      </c>
      <c r="F375" s="222">
        <v>57407.97</v>
      </c>
      <c r="G375" s="221" t="s">
        <v>211</v>
      </c>
      <c r="H375" s="221">
        <v>998519</v>
      </c>
      <c r="I375" s="404">
        <v>4378.57</v>
      </c>
      <c r="J375" s="404">
        <v>4378.57</v>
      </c>
      <c r="K375" s="404">
        <v>0</v>
      </c>
      <c r="L375" s="389">
        <v>0</v>
      </c>
      <c r="M375" s="251" t="s">
        <v>1703</v>
      </c>
      <c r="N375" s="132">
        <v>8757.14</v>
      </c>
      <c r="O375" s="399">
        <v>45962</v>
      </c>
      <c r="P375" s="340">
        <v>2787</v>
      </c>
      <c r="Q375" s="399">
        <v>45962</v>
      </c>
      <c r="R375" s="221" t="s">
        <v>252</v>
      </c>
    </row>
    <row r="376" spans="1:18">
      <c r="A376" s="172">
        <v>370</v>
      </c>
      <c r="B376" s="221" t="s">
        <v>523</v>
      </c>
      <c r="C376" s="221" t="s">
        <v>524</v>
      </c>
      <c r="D376" s="251" t="s">
        <v>1034</v>
      </c>
      <c r="E376" s="227" t="s">
        <v>865</v>
      </c>
      <c r="F376" s="222">
        <v>413877.92000000004</v>
      </c>
      <c r="G376" s="221" t="s">
        <v>211</v>
      </c>
      <c r="H376" s="221">
        <v>997212</v>
      </c>
      <c r="I376" s="404">
        <v>31566.959999999999</v>
      </c>
      <c r="J376" s="404">
        <v>31566.959999999999</v>
      </c>
      <c r="K376" s="404">
        <v>0</v>
      </c>
      <c r="L376" s="389">
        <v>0</v>
      </c>
      <c r="M376" s="251" t="s">
        <v>1703</v>
      </c>
      <c r="N376" s="132">
        <v>63133.919999999998</v>
      </c>
      <c r="O376" s="399">
        <v>45962</v>
      </c>
      <c r="P376" s="340">
        <v>2881</v>
      </c>
      <c r="Q376" s="399">
        <v>45962</v>
      </c>
      <c r="R376" s="221" t="s">
        <v>252</v>
      </c>
    </row>
    <row r="377" spans="1:18">
      <c r="A377" s="172">
        <v>371</v>
      </c>
      <c r="B377" s="221" t="s">
        <v>523</v>
      </c>
      <c r="C377" s="221" t="s">
        <v>524</v>
      </c>
      <c r="D377" s="251" t="s">
        <v>1036</v>
      </c>
      <c r="E377" s="227" t="s">
        <v>865</v>
      </c>
      <c r="F377" s="222">
        <v>393496.95999999996</v>
      </c>
      <c r="G377" s="221" t="s">
        <v>211</v>
      </c>
      <c r="H377" s="221">
        <v>997212</v>
      </c>
      <c r="I377" s="404">
        <v>30012.48</v>
      </c>
      <c r="J377" s="404">
        <v>30012.48</v>
      </c>
      <c r="K377" s="404">
        <v>0</v>
      </c>
      <c r="L377" s="389">
        <v>0</v>
      </c>
      <c r="M377" s="251" t="s">
        <v>1703</v>
      </c>
      <c r="N377" s="132">
        <v>60024.959999999999</v>
      </c>
      <c r="O377" s="399">
        <v>45962</v>
      </c>
      <c r="P377" s="340">
        <v>2880</v>
      </c>
      <c r="Q377" s="399">
        <v>45962</v>
      </c>
      <c r="R377" s="221" t="s">
        <v>252</v>
      </c>
    </row>
    <row r="378" spans="1:18">
      <c r="A378" s="172">
        <v>372</v>
      </c>
      <c r="B378" s="221" t="s">
        <v>299</v>
      </c>
      <c r="C378" s="221" t="s">
        <v>300</v>
      </c>
      <c r="D378" s="251" t="s">
        <v>1038</v>
      </c>
      <c r="E378" s="227" t="s">
        <v>1039</v>
      </c>
      <c r="F378" s="222">
        <v>413</v>
      </c>
      <c r="G378" s="221" t="s">
        <v>211</v>
      </c>
      <c r="H378" s="221">
        <v>997212</v>
      </c>
      <c r="I378" s="404">
        <v>31.5</v>
      </c>
      <c r="J378" s="404">
        <v>31.5</v>
      </c>
      <c r="K378" s="404">
        <v>0</v>
      </c>
      <c r="L378" s="389">
        <v>0</v>
      </c>
      <c r="M378" s="251" t="s">
        <v>1703</v>
      </c>
      <c r="N378" s="132">
        <v>63</v>
      </c>
      <c r="O378" s="399">
        <v>45962</v>
      </c>
      <c r="P378" s="340">
        <v>2877</v>
      </c>
      <c r="Q378" s="399">
        <v>45962</v>
      </c>
      <c r="R378" s="221" t="s">
        <v>252</v>
      </c>
    </row>
    <row r="379" spans="1:18">
      <c r="A379" s="172">
        <v>373</v>
      </c>
      <c r="B379" s="221" t="s">
        <v>1041</v>
      </c>
      <c r="C379" s="221" t="s">
        <v>1042</v>
      </c>
      <c r="D379" s="251" t="s">
        <v>1043</v>
      </c>
      <c r="E379" s="227" t="s">
        <v>821</v>
      </c>
      <c r="F379" s="222">
        <v>14667</v>
      </c>
      <c r="G379" s="221" t="s">
        <v>211</v>
      </c>
      <c r="H379" s="221">
        <v>996425</v>
      </c>
      <c r="I379" s="404">
        <v>349</v>
      </c>
      <c r="J379" s="404">
        <v>349</v>
      </c>
      <c r="K379" s="404">
        <v>0</v>
      </c>
      <c r="L379" s="389">
        <v>0</v>
      </c>
      <c r="M379" s="251" t="s">
        <v>1703</v>
      </c>
      <c r="N379" s="132">
        <v>698</v>
      </c>
      <c r="O379" s="399">
        <v>45962</v>
      </c>
      <c r="P379" s="340">
        <v>2876</v>
      </c>
      <c r="Q379" s="399">
        <v>45962</v>
      </c>
      <c r="R379" s="221" t="s">
        <v>252</v>
      </c>
    </row>
    <row r="380" spans="1:18">
      <c r="A380" s="172">
        <v>374</v>
      </c>
      <c r="B380" s="221" t="s">
        <v>1041</v>
      </c>
      <c r="C380" s="221" t="s">
        <v>1042</v>
      </c>
      <c r="D380" s="251" t="s">
        <v>1045</v>
      </c>
      <c r="E380" s="227" t="s">
        <v>821</v>
      </c>
      <c r="F380" s="222">
        <v>9446</v>
      </c>
      <c r="G380" s="221" t="s">
        <v>211</v>
      </c>
      <c r="H380" s="221">
        <v>996425</v>
      </c>
      <c r="I380" s="404">
        <v>225</v>
      </c>
      <c r="J380" s="404">
        <v>225</v>
      </c>
      <c r="K380" s="404">
        <v>0</v>
      </c>
      <c r="L380" s="389">
        <v>0</v>
      </c>
      <c r="M380" s="251" t="s">
        <v>1703</v>
      </c>
      <c r="N380" s="132">
        <v>450</v>
      </c>
      <c r="O380" s="399">
        <v>45962</v>
      </c>
      <c r="P380" s="340">
        <v>2875</v>
      </c>
      <c r="Q380" s="399">
        <v>45962</v>
      </c>
      <c r="R380" s="221" t="s">
        <v>252</v>
      </c>
    </row>
    <row r="381" spans="1:18">
      <c r="A381" s="172">
        <v>375</v>
      </c>
      <c r="B381" s="221" t="s">
        <v>1041</v>
      </c>
      <c r="C381" s="221" t="s">
        <v>1042</v>
      </c>
      <c r="D381" s="251" t="s">
        <v>1047</v>
      </c>
      <c r="E381" s="227" t="s">
        <v>821</v>
      </c>
      <c r="F381" s="222">
        <v>12334</v>
      </c>
      <c r="G381" s="221" t="s">
        <v>211</v>
      </c>
      <c r="H381" s="221">
        <v>996335</v>
      </c>
      <c r="I381" s="404">
        <v>310.5</v>
      </c>
      <c r="J381" s="404">
        <v>310.5</v>
      </c>
      <c r="K381" s="404">
        <v>0</v>
      </c>
      <c r="L381" s="389">
        <v>0</v>
      </c>
      <c r="M381" s="251" t="s">
        <v>1703</v>
      </c>
      <c r="N381" s="132">
        <v>621</v>
      </c>
      <c r="O381" s="399">
        <v>45962</v>
      </c>
      <c r="P381" s="340">
        <v>2874</v>
      </c>
      <c r="Q381" s="399">
        <v>45962</v>
      </c>
      <c r="R381" s="221" t="s">
        <v>252</v>
      </c>
    </row>
    <row r="382" spans="1:18">
      <c r="A382" s="172">
        <v>376</v>
      </c>
      <c r="B382" s="221" t="s">
        <v>511</v>
      </c>
      <c r="C382" s="221" t="s">
        <v>512</v>
      </c>
      <c r="D382" s="251" t="s">
        <v>1049</v>
      </c>
      <c r="E382" s="227" t="s">
        <v>1050</v>
      </c>
      <c r="F382" s="222">
        <v>15372.66</v>
      </c>
      <c r="G382" s="221" t="s">
        <v>209</v>
      </c>
      <c r="H382" s="221">
        <v>4818</v>
      </c>
      <c r="I382" s="404">
        <v>1075.33</v>
      </c>
      <c r="J382" s="404">
        <v>1075.33</v>
      </c>
      <c r="K382" s="404">
        <v>0</v>
      </c>
      <c r="L382" s="389">
        <v>0</v>
      </c>
      <c r="M382" s="251" t="s">
        <v>1703</v>
      </c>
      <c r="N382" s="132">
        <v>2150.66</v>
      </c>
      <c r="O382" s="399">
        <v>45962</v>
      </c>
      <c r="P382" s="340">
        <v>2873</v>
      </c>
      <c r="Q382" s="399">
        <v>45962</v>
      </c>
      <c r="R382" s="221" t="s">
        <v>252</v>
      </c>
    </row>
    <row r="383" spans="1:18">
      <c r="A383" s="172">
        <v>377</v>
      </c>
      <c r="B383" s="221" t="s">
        <v>511</v>
      </c>
      <c r="C383" s="221" t="s">
        <v>512</v>
      </c>
      <c r="D383" s="251" t="s">
        <v>1052</v>
      </c>
      <c r="E383" s="227" t="s">
        <v>1050</v>
      </c>
      <c r="F383" s="222">
        <v>3133.2200000000003</v>
      </c>
      <c r="G383" s="221" t="s">
        <v>209</v>
      </c>
      <c r="H383" s="221">
        <v>3926</v>
      </c>
      <c r="I383" s="404">
        <v>187.11</v>
      </c>
      <c r="J383" s="404">
        <v>187.11</v>
      </c>
      <c r="K383" s="404">
        <v>0</v>
      </c>
      <c r="L383" s="389">
        <v>0</v>
      </c>
      <c r="M383" s="251" t="s">
        <v>1703</v>
      </c>
      <c r="N383" s="132">
        <v>374.22</v>
      </c>
      <c r="O383" s="399">
        <v>45962</v>
      </c>
      <c r="P383" s="340">
        <v>2872</v>
      </c>
      <c r="Q383" s="399">
        <v>45962</v>
      </c>
      <c r="R383" s="221" t="s">
        <v>252</v>
      </c>
    </row>
    <row r="384" spans="1:18">
      <c r="A384" s="172">
        <v>378</v>
      </c>
      <c r="B384" s="221" t="s">
        <v>463</v>
      </c>
      <c r="C384" s="221" t="s">
        <v>464</v>
      </c>
      <c r="D384" s="251" t="s">
        <v>1054</v>
      </c>
      <c r="E384" s="227" t="s">
        <v>821</v>
      </c>
      <c r="F384" s="222">
        <v>64900</v>
      </c>
      <c r="G384" s="221" t="s">
        <v>211</v>
      </c>
      <c r="H384" s="221">
        <v>998346</v>
      </c>
      <c r="I384" s="404">
        <v>4950</v>
      </c>
      <c r="J384" s="404">
        <v>4950</v>
      </c>
      <c r="K384" s="404">
        <v>0</v>
      </c>
      <c r="L384" s="389">
        <v>0</v>
      </c>
      <c r="M384" s="251" t="s">
        <v>1703</v>
      </c>
      <c r="N384" s="132">
        <v>9900</v>
      </c>
      <c r="O384" s="399">
        <v>45962</v>
      </c>
      <c r="P384" s="340">
        <v>2871</v>
      </c>
      <c r="Q384" s="399">
        <v>45962</v>
      </c>
      <c r="R384" s="221" t="s">
        <v>252</v>
      </c>
    </row>
    <row r="385" spans="1:18">
      <c r="A385" s="172">
        <v>379</v>
      </c>
      <c r="B385" s="221" t="s">
        <v>1056</v>
      </c>
      <c r="C385" s="221" t="s">
        <v>1057</v>
      </c>
      <c r="D385" s="251" t="s">
        <v>1058</v>
      </c>
      <c r="E385" s="227" t="s">
        <v>770</v>
      </c>
      <c r="F385" s="222">
        <v>1699</v>
      </c>
      <c r="G385" s="221" t="s">
        <v>209</v>
      </c>
      <c r="H385" s="221">
        <v>854420</v>
      </c>
      <c r="I385" s="404">
        <v>0</v>
      </c>
      <c r="J385" s="404">
        <v>0</v>
      </c>
      <c r="K385" s="404">
        <v>259.17</v>
      </c>
      <c r="L385" s="389">
        <v>0</v>
      </c>
      <c r="M385" s="251" t="s">
        <v>1703</v>
      </c>
      <c r="N385" s="132">
        <v>259.17</v>
      </c>
      <c r="O385" s="399">
        <v>45962</v>
      </c>
      <c r="P385" s="340">
        <v>2868</v>
      </c>
      <c r="Q385" s="399">
        <v>45962</v>
      </c>
      <c r="R385" s="221" t="s">
        <v>252</v>
      </c>
    </row>
    <row r="386" spans="1:18">
      <c r="A386" s="172">
        <v>380</v>
      </c>
      <c r="B386" s="221" t="s">
        <v>1060</v>
      </c>
      <c r="C386" s="221" t="s">
        <v>1061</v>
      </c>
      <c r="D386" s="251" t="s">
        <v>1062</v>
      </c>
      <c r="E386" s="227" t="s">
        <v>922</v>
      </c>
      <c r="F386" s="222">
        <v>20060</v>
      </c>
      <c r="G386" s="221" t="s">
        <v>211</v>
      </c>
      <c r="H386" s="221">
        <v>997163</v>
      </c>
      <c r="I386" s="404">
        <v>1530</v>
      </c>
      <c r="J386" s="404">
        <v>1530</v>
      </c>
      <c r="K386" s="404">
        <v>0</v>
      </c>
      <c r="L386" s="389">
        <v>0</v>
      </c>
      <c r="M386" s="251" t="s">
        <v>1703</v>
      </c>
      <c r="N386" s="132">
        <v>3060</v>
      </c>
      <c r="O386" s="399">
        <v>45962</v>
      </c>
      <c r="P386" s="340">
        <v>2864</v>
      </c>
      <c r="Q386" s="399">
        <v>45962</v>
      </c>
      <c r="R386" s="221" t="s">
        <v>252</v>
      </c>
    </row>
    <row r="387" spans="1:18">
      <c r="A387" s="172">
        <v>381</v>
      </c>
      <c r="B387" s="221" t="s">
        <v>540</v>
      </c>
      <c r="C387" s="221" t="s">
        <v>541</v>
      </c>
      <c r="D387" s="251">
        <v>2171839335</v>
      </c>
      <c r="E387" s="227" t="s">
        <v>792</v>
      </c>
      <c r="F387" s="222">
        <v>11138.2</v>
      </c>
      <c r="G387" s="221" t="s">
        <v>211</v>
      </c>
      <c r="H387" s="221">
        <v>998412</v>
      </c>
      <c r="I387" s="404">
        <v>849.52</v>
      </c>
      <c r="J387" s="404">
        <v>849.52</v>
      </c>
      <c r="K387" s="404">
        <v>0</v>
      </c>
      <c r="L387" s="389">
        <v>0</v>
      </c>
      <c r="M387" s="251" t="s">
        <v>1703</v>
      </c>
      <c r="N387" s="132">
        <v>1699.04</v>
      </c>
      <c r="O387" s="399">
        <v>45962</v>
      </c>
      <c r="P387" s="340">
        <v>2799</v>
      </c>
      <c r="Q387" s="399">
        <v>45962</v>
      </c>
      <c r="R387" s="221" t="s">
        <v>252</v>
      </c>
    </row>
    <row r="388" spans="1:18">
      <c r="A388" s="172">
        <v>382</v>
      </c>
      <c r="B388" s="221" t="s">
        <v>540</v>
      </c>
      <c r="C388" s="221" t="s">
        <v>541</v>
      </c>
      <c r="D388" s="251">
        <v>2171872644</v>
      </c>
      <c r="E388" s="227" t="s">
        <v>878</v>
      </c>
      <c r="F388" s="222">
        <v>6478.2000000000007</v>
      </c>
      <c r="G388" s="221" t="s">
        <v>211</v>
      </c>
      <c r="H388" s="221">
        <v>998412</v>
      </c>
      <c r="I388" s="404">
        <v>494.1</v>
      </c>
      <c r="J388" s="404">
        <v>494.1</v>
      </c>
      <c r="K388" s="404">
        <v>0</v>
      </c>
      <c r="L388" s="389">
        <v>0</v>
      </c>
      <c r="M388" s="251" t="s">
        <v>1703</v>
      </c>
      <c r="N388" s="132">
        <v>988.2</v>
      </c>
      <c r="O388" s="399">
        <v>45962</v>
      </c>
      <c r="P388" s="340">
        <v>2800</v>
      </c>
      <c r="Q388" s="399">
        <v>45962</v>
      </c>
      <c r="R388" s="221" t="s">
        <v>252</v>
      </c>
    </row>
    <row r="389" spans="1:18">
      <c r="A389" s="172">
        <v>383</v>
      </c>
      <c r="B389" s="221" t="s">
        <v>527</v>
      </c>
      <c r="C389" s="221" t="s">
        <v>528</v>
      </c>
      <c r="D389" s="251" t="s">
        <v>1066</v>
      </c>
      <c r="E389" s="227" t="s">
        <v>865</v>
      </c>
      <c r="F389" s="222">
        <v>413877.92000000004</v>
      </c>
      <c r="G389" s="221" t="s">
        <v>211</v>
      </c>
      <c r="H389" s="221">
        <v>997212</v>
      </c>
      <c r="I389" s="404">
        <v>31566.959999999999</v>
      </c>
      <c r="J389" s="404">
        <v>31566.959999999999</v>
      </c>
      <c r="K389" s="404">
        <v>0</v>
      </c>
      <c r="L389" s="389">
        <v>0</v>
      </c>
      <c r="M389" s="251" t="s">
        <v>1703</v>
      </c>
      <c r="N389" s="132">
        <v>63133.919999999998</v>
      </c>
      <c r="O389" s="399">
        <v>45962</v>
      </c>
      <c r="P389" s="340">
        <v>2801</v>
      </c>
      <c r="Q389" s="399">
        <v>45962</v>
      </c>
      <c r="R389" s="221" t="s">
        <v>252</v>
      </c>
    </row>
    <row r="390" spans="1:18">
      <c r="A390" s="172">
        <v>384</v>
      </c>
      <c r="B390" s="221" t="s">
        <v>527</v>
      </c>
      <c r="C390" s="221" t="s">
        <v>528</v>
      </c>
      <c r="D390" s="251" t="s">
        <v>1068</v>
      </c>
      <c r="E390" s="227" t="s">
        <v>865</v>
      </c>
      <c r="F390" s="222">
        <v>393496.95999999996</v>
      </c>
      <c r="G390" s="221" t="s">
        <v>211</v>
      </c>
      <c r="H390" s="221">
        <v>997212</v>
      </c>
      <c r="I390" s="404">
        <v>30012.48</v>
      </c>
      <c r="J390" s="404">
        <v>30012.48</v>
      </c>
      <c r="K390" s="404">
        <v>0</v>
      </c>
      <c r="L390" s="389">
        <v>0</v>
      </c>
      <c r="M390" s="251" t="s">
        <v>1703</v>
      </c>
      <c r="N390" s="132">
        <v>60024.959999999999</v>
      </c>
      <c r="O390" s="399">
        <v>45962</v>
      </c>
      <c r="P390" s="340">
        <v>2802</v>
      </c>
      <c r="Q390" s="399">
        <v>45962</v>
      </c>
      <c r="R390" s="221" t="s">
        <v>252</v>
      </c>
    </row>
    <row r="391" spans="1:18">
      <c r="A391" s="172">
        <v>385</v>
      </c>
      <c r="B391" s="221" t="s">
        <v>487</v>
      </c>
      <c r="C391" s="221" t="s">
        <v>488</v>
      </c>
      <c r="D391" s="251" t="s">
        <v>1070</v>
      </c>
      <c r="E391" s="227" t="s">
        <v>982</v>
      </c>
      <c r="F391" s="222">
        <v>331.58000000000004</v>
      </c>
      <c r="G391" s="221" t="s">
        <v>211</v>
      </c>
      <c r="H391" s="221">
        <v>997315</v>
      </c>
      <c r="I391" s="404">
        <v>25.29</v>
      </c>
      <c r="J391" s="404">
        <v>25.29</v>
      </c>
      <c r="K391" s="404">
        <v>0</v>
      </c>
      <c r="L391" s="389">
        <v>0</v>
      </c>
      <c r="M391" s="251" t="s">
        <v>1703</v>
      </c>
      <c r="N391" s="132">
        <v>50.58</v>
      </c>
      <c r="O391" s="399">
        <v>45962</v>
      </c>
      <c r="P391" s="340">
        <v>2803</v>
      </c>
      <c r="Q391" s="399">
        <v>45962</v>
      </c>
      <c r="R391" s="221" t="s">
        <v>252</v>
      </c>
    </row>
    <row r="392" spans="1:18">
      <c r="A392" s="172">
        <v>386</v>
      </c>
      <c r="B392" s="221" t="s">
        <v>487</v>
      </c>
      <c r="C392" s="221" t="s">
        <v>488</v>
      </c>
      <c r="D392" s="251" t="s">
        <v>1072</v>
      </c>
      <c r="E392" s="227" t="s">
        <v>982</v>
      </c>
      <c r="F392" s="222">
        <v>34.22</v>
      </c>
      <c r="G392" s="221" t="s">
        <v>211</v>
      </c>
      <c r="H392" s="221">
        <v>997315</v>
      </c>
      <c r="I392" s="404">
        <v>2.61</v>
      </c>
      <c r="J392" s="404">
        <v>2.61</v>
      </c>
      <c r="K392" s="404">
        <v>0</v>
      </c>
      <c r="L392" s="389">
        <v>0</v>
      </c>
      <c r="M392" s="251" t="s">
        <v>1703</v>
      </c>
      <c r="N392" s="132">
        <v>5.22</v>
      </c>
      <c r="O392" s="399">
        <v>45962</v>
      </c>
      <c r="P392" s="340">
        <v>2804</v>
      </c>
      <c r="Q392" s="399">
        <v>45962</v>
      </c>
      <c r="R392" s="221" t="s">
        <v>252</v>
      </c>
    </row>
    <row r="393" spans="1:18">
      <c r="A393" s="172">
        <v>387</v>
      </c>
      <c r="B393" s="221" t="s">
        <v>487</v>
      </c>
      <c r="C393" s="221" t="s">
        <v>488</v>
      </c>
      <c r="D393" s="251" t="s">
        <v>1074</v>
      </c>
      <c r="E393" s="227" t="s">
        <v>982</v>
      </c>
      <c r="F393" s="222">
        <v>10030</v>
      </c>
      <c r="G393" s="221" t="s">
        <v>211</v>
      </c>
      <c r="H393" s="221">
        <v>997315</v>
      </c>
      <c r="I393" s="404">
        <v>765</v>
      </c>
      <c r="J393" s="404">
        <v>765</v>
      </c>
      <c r="K393" s="404">
        <v>0</v>
      </c>
      <c r="L393" s="389">
        <v>0</v>
      </c>
      <c r="M393" s="251" t="s">
        <v>1703</v>
      </c>
      <c r="N393" s="132">
        <v>1530</v>
      </c>
      <c r="O393" s="399">
        <v>45962</v>
      </c>
      <c r="P393" s="340">
        <v>2805</v>
      </c>
      <c r="Q393" s="399">
        <v>45962</v>
      </c>
      <c r="R393" s="221" t="s">
        <v>252</v>
      </c>
    </row>
    <row r="394" spans="1:18">
      <c r="A394" s="172">
        <v>388</v>
      </c>
      <c r="B394" s="221" t="s">
        <v>487</v>
      </c>
      <c r="C394" s="221" t="s">
        <v>488</v>
      </c>
      <c r="D394" s="251" t="s">
        <v>1076</v>
      </c>
      <c r="E394" s="227" t="s">
        <v>982</v>
      </c>
      <c r="F394" s="222">
        <v>1770</v>
      </c>
      <c r="G394" s="221" t="s">
        <v>211</v>
      </c>
      <c r="H394" s="221">
        <v>997315</v>
      </c>
      <c r="I394" s="404">
        <v>135</v>
      </c>
      <c r="J394" s="404">
        <v>135</v>
      </c>
      <c r="K394" s="404">
        <v>0</v>
      </c>
      <c r="L394" s="389">
        <v>0</v>
      </c>
      <c r="M394" s="251" t="s">
        <v>1703</v>
      </c>
      <c r="N394" s="132">
        <v>270</v>
      </c>
      <c r="O394" s="399">
        <v>45962</v>
      </c>
      <c r="P394" s="340">
        <v>2806</v>
      </c>
      <c r="Q394" s="399">
        <v>45962</v>
      </c>
      <c r="R394" s="221" t="s">
        <v>252</v>
      </c>
    </row>
    <row r="395" spans="1:18">
      <c r="A395" s="172">
        <v>389</v>
      </c>
      <c r="B395" s="221" t="s">
        <v>487</v>
      </c>
      <c r="C395" s="221" t="s">
        <v>488</v>
      </c>
      <c r="D395" s="251" t="s">
        <v>1078</v>
      </c>
      <c r="E395" s="227" t="s">
        <v>982</v>
      </c>
      <c r="F395" s="222">
        <v>13452</v>
      </c>
      <c r="G395" s="221" t="s">
        <v>211</v>
      </c>
      <c r="H395" s="221">
        <v>997315</v>
      </c>
      <c r="I395" s="404">
        <v>1026</v>
      </c>
      <c r="J395" s="404">
        <v>1026</v>
      </c>
      <c r="K395" s="404">
        <v>0</v>
      </c>
      <c r="L395" s="389">
        <v>0</v>
      </c>
      <c r="M395" s="251" t="s">
        <v>1703</v>
      </c>
      <c r="N395" s="132">
        <v>2052</v>
      </c>
      <c r="O395" s="399">
        <v>45962</v>
      </c>
      <c r="P395" s="340">
        <v>2807</v>
      </c>
      <c r="Q395" s="399">
        <v>45962</v>
      </c>
      <c r="R395" s="221" t="s">
        <v>252</v>
      </c>
    </row>
    <row r="396" spans="1:18">
      <c r="A396" s="172">
        <v>390</v>
      </c>
      <c r="B396" s="221" t="s">
        <v>487</v>
      </c>
      <c r="C396" s="221" t="s">
        <v>488</v>
      </c>
      <c r="D396" s="251" t="s">
        <v>1080</v>
      </c>
      <c r="E396" s="227" t="s">
        <v>982</v>
      </c>
      <c r="F396" s="222">
        <v>10266</v>
      </c>
      <c r="G396" s="221" t="s">
        <v>211</v>
      </c>
      <c r="H396" s="221">
        <v>997315</v>
      </c>
      <c r="I396" s="404">
        <v>783</v>
      </c>
      <c r="J396" s="404">
        <v>783</v>
      </c>
      <c r="K396" s="404">
        <v>0</v>
      </c>
      <c r="L396" s="389">
        <v>0</v>
      </c>
      <c r="M396" s="251" t="s">
        <v>1703</v>
      </c>
      <c r="N396" s="132">
        <v>1566</v>
      </c>
      <c r="O396" s="399">
        <v>45962</v>
      </c>
      <c r="P396" s="340">
        <v>2808</v>
      </c>
      <c r="Q396" s="399">
        <v>45962</v>
      </c>
      <c r="R396" s="221" t="s">
        <v>252</v>
      </c>
    </row>
    <row r="397" spans="1:18">
      <c r="A397" s="172">
        <v>391</v>
      </c>
      <c r="B397" s="221" t="s">
        <v>487</v>
      </c>
      <c r="C397" s="221" t="s">
        <v>488</v>
      </c>
      <c r="D397" s="251" t="s">
        <v>1082</v>
      </c>
      <c r="E397" s="227" t="s">
        <v>982</v>
      </c>
      <c r="F397" s="222">
        <v>486996.62</v>
      </c>
      <c r="G397" s="221" t="s">
        <v>211</v>
      </c>
      <c r="H397" s="221">
        <v>997315</v>
      </c>
      <c r="I397" s="404">
        <v>37143.81</v>
      </c>
      <c r="J397" s="404">
        <v>37143.81</v>
      </c>
      <c r="K397" s="404">
        <v>0</v>
      </c>
      <c r="L397" s="389">
        <v>0</v>
      </c>
      <c r="M397" s="251" t="s">
        <v>1703</v>
      </c>
      <c r="N397" s="132">
        <v>74287.62</v>
      </c>
      <c r="O397" s="399">
        <v>45962</v>
      </c>
      <c r="P397" s="340">
        <v>2809</v>
      </c>
      <c r="Q397" s="399">
        <v>45962</v>
      </c>
      <c r="R397" s="221" t="s">
        <v>252</v>
      </c>
    </row>
    <row r="398" spans="1:18">
      <c r="A398" s="172">
        <v>392</v>
      </c>
      <c r="B398" s="221" t="s">
        <v>487</v>
      </c>
      <c r="C398" s="221" t="s">
        <v>488</v>
      </c>
      <c r="D398" s="251" t="s">
        <v>1084</v>
      </c>
      <c r="E398" s="227" t="s">
        <v>982</v>
      </c>
      <c r="F398" s="222">
        <v>4720</v>
      </c>
      <c r="G398" s="221" t="s">
        <v>211</v>
      </c>
      <c r="H398" s="221">
        <v>997315</v>
      </c>
      <c r="I398" s="404">
        <v>360</v>
      </c>
      <c r="J398" s="404">
        <v>360</v>
      </c>
      <c r="K398" s="404">
        <v>0</v>
      </c>
      <c r="L398" s="389">
        <v>0</v>
      </c>
      <c r="M398" s="251" t="s">
        <v>1703</v>
      </c>
      <c r="N398" s="132">
        <v>720</v>
      </c>
      <c r="O398" s="399">
        <v>45962</v>
      </c>
      <c r="P398" s="340">
        <v>2810</v>
      </c>
      <c r="Q398" s="399">
        <v>45962</v>
      </c>
      <c r="R398" s="221" t="s">
        <v>252</v>
      </c>
    </row>
    <row r="399" spans="1:18">
      <c r="A399" s="172">
        <v>393</v>
      </c>
      <c r="B399" s="221" t="s">
        <v>487</v>
      </c>
      <c r="C399" s="221" t="s">
        <v>488</v>
      </c>
      <c r="D399" s="251" t="s">
        <v>1086</v>
      </c>
      <c r="E399" s="227" t="s">
        <v>883</v>
      </c>
      <c r="F399" s="222">
        <v>14160</v>
      </c>
      <c r="G399" s="221" t="s">
        <v>211</v>
      </c>
      <c r="H399" s="221">
        <v>997315</v>
      </c>
      <c r="I399" s="404">
        <v>1080</v>
      </c>
      <c r="J399" s="404">
        <v>1080</v>
      </c>
      <c r="K399" s="404">
        <v>0</v>
      </c>
      <c r="L399" s="389">
        <v>0</v>
      </c>
      <c r="M399" s="251" t="s">
        <v>1703</v>
      </c>
      <c r="N399" s="132">
        <v>2160</v>
      </c>
      <c r="O399" s="399">
        <v>45962</v>
      </c>
      <c r="P399" s="340">
        <v>2811</v>
      </c>
      <c r="Q399" s="399">
        <v>45962</v>
      </c>
      <c r="R399" s="221" t="s">
        <v>252</v>
      </c>
    </row>
    <row r="400" spans="1:18">
      <c r="A400" s="172">
        <v>394</v>
      </c>
      <c r="B400" s="221" t="s">
        <v>487</v>
      </c>
      <c r="C400" s="221" t="s">
        <v>488</v>
      </c>
      <c r="D400" s="251" t="s">
        <v>1088</v>
      </c>
      <c r="E400" s="227" t="s">
        <v>870</v>
      </c>
      <c r="F400" s="222">
        <v>1416</v>
      </c>
      <c r="G400" s="221" t="s">
        <v>211</v>
      </c>
      <c r="H400" s="221">
        <v>997315</v>
      </c>
      <c r="I400" s="404">
        <v>108</v>
      </c>
      <c r="J400" s="404">
        <v>108</v>
      </c>
      <c r="K400" s="404">
        <v>0</v>
      </c>
      <c r="L400" s="389">
        <v>0</v>
      </c>
      <c r="M400" s="251" t="s">
        <v>1703</v>
      </c>
      <c r="N400" s="132">
        <v>216</v>
      </c>
      <c r="O400" s="399">
        <v>45962</v>
      </c>
      <c r="P400" s="340">
        <v>2812</v>
      </c>
      <c r="Q400" s="399">
        <v>45962</v>
      </c>
      <c r="R400" s="221" t="s">
        <v>252</v>
      </c>
    </row>
    <row r="401" spans="1:18">
      <c r="A401" s="172">
        <v>395</v>
      </c>
      <c r="B401" s="221" t="s">
        <v>487</v>
      </c>
      <c r="C401" s="221" t="s">
        <v>488</v>
      </c>
      <c r="D401" s="251" t="s">
        <v>1090</v>
      </c>
      <c r="E401" s="227" t="s">
        <v>870</v>
      </c>
      <c r="F401" s="222">
        <v>3776</v>
      </c>
      <c r="G401" s="221" t="s">
        <v>211</v>
      </c>
      <c r="H401" s="221">
        <v>997315</v>
      </c>
      <c r="I401" s="404">
        <v>288</v>
      </c>
      <c r="J401" s="404">
        <v>288</v>
      </c>
      <c r="K401" s="404">
        <v>0</v>
      </c>
      <c r="L401" s="389">
        <v>0</v>
      </c>
      <c r="M401" s="251" t="s">
        <v>1703</v>
      </c>
      <c r="N401" s="132">
        <v>576</v>
      </c>
      <c r="O401" s="399">
        <v>45962</v>
      </c>
      <c r="P401" s="340">
        <v>2813</v>
      </c>
      <c r="Q401" s="399">
        <v>45962</v>
      </c>
      <c r="R401" s="221" t="s">
        <v>252</v>
      </c>
    </row>
    <row r="402" spans="1:18">
      <c r="A402" s="172">
        <v>396</v>
      </c>
      <c r="B402" s="221" t="s">
        <v>487</v>
      </c>
      <c r="C402" s="221" t="s">
        <v>488</v>
      </c>
      <c r="D402" s="251" t="s">
        <v>1092</v>
      </c>
      <c r="E402" s="227" t="s">
        <v>1039</v>
      </c>
      <c r="F402" s="222">
        <v>2395.3999999999996</v>
      </c>
      <c r="G402" s="221" t="s">
        <v>209</v>
      </c>
      <c r="H402" s="221">
        <v>321511</v>
      </c>
      <c r="I402" s="404">
        <v>182.7</v>
      </c>
      <c r="J402" s="404">
        <v>182.7</v>
      </c>
      <c r="K402" s="404">
        <v>0</v>
      </c>
      <c r="L402" s="389">
        <v>0</v>
      </c>
      <c r="M402" s="251" t="s">
        <v>1703</v>
      </c>
      <c r="N402" s="132">
        <v>365.4</v>
      </c>
      <c r="O402" s="399">
        <v>45962</v>
      </c>
      <c r="P402" s="340">
        <v>2814</v>
      </c>
      <c r="Q402" s="399">
        <v>45962</v>
      </c>
      <c r="R402" s="221" t="s">
        <v>252</v>
      </c>
    </row>
    <row r="403" spans="1:18">
      <c r="A403" s="172">
        <v>397</v>
      </c>
      <c r="B403" s="221" t="s">
        <v>487</v>
      </c>
      <c r="C403" s="221" t="s">
        <v>488</v>
      </c>
      <c r="D403" s="251" t="s">
        <v>1095</v>
      </c>
      <c r="E403" s="227" t="s">
        <v>814</v>
      </c>
      <c r="F403" s="222">
        <v>944</v>
      </c>
      <c r="G403" s="221" t="s">
        <v>211</v>
      </c>
      <c r="H403" s="221">
        <v>997315</v>
      </c>
      <c r="I403" s="404">
        <v>72</v>
      </c>
      <c r="J403" s="404">
        <v>72</v>
      </c>
      <c r="K403" s="404">
        <v>0</v>
      </c>
      <c r="L403" s="389">
        <v>0</v>
      </c>
      <c r="M403" s="251" t="s">
        <v>1703</v>
      </c>
      <c r="N403" s="132">
        <v>144</v>
      </c>
      <c r="O403" s="399">
        <v>45962</v>
      </c>
      <c r="P403" s="340">
        <v>2815</v>
      </c>
      <c r="Q403" s="399">
        <v>45962</v>
      </c>
      <c r="R403" s="221" t="s">
        <v>252</v>
      </c>
    </row>
    <row r="404" spans="1:18">
      <c r="A404" s="172">
        <v>398</v>
      </c>
      <c r="B404" s="221" t="s">
        <v>562</v>
      </c>
      <c r="C404" s="221" t="s">
        <v>563</v>
      </c>
      <c r="D404" s="251" t="s">
        <v>1097</v>
      </c>
      <c r="E404" s="227" t="s">
        <v>922</v>
      </c>
      <c r="F404" s="222">
        <v>8850</v>
      </c>
      <c r="G404" s="221" t="s">
        <v>211</v>
      </c>
      <c r="H404" s="221">
        <v>997315</v>
      </c>
      <c r="I404" s="404">
        <v>675</v>
      </c>
      <c r="J404" s="404">
        <v>675</v>
      </c>
      <c r="K404" s="404">
        <v>0</v>
      </c>
      <c r="L404" s="389">
        <v>0</v>
      </c>
      <c r="M404" s="251" t="s">
        <v>1703</v>
      </c>
      <c r="N404" s="132">
        <v>1350</v>
      </c>
      <c r="O404" s="399">
        <v>45962</v>
      </c>
      <c r="P404" s="340">
        <v>2863</v>
      </c>
      <c r="Q404" s="399">
        <v>45962</v>
      </c>
      <c r="R404" s="221" t="s">
        <v>252</v>
      </c>
    </row>
    <row r="405" spans="1:18">
      <c r="A405" s="172">
        <v>399</v>
      </c>
      <c r="B405" s="221" t="s">
        <v>443</v>
      </c>
      <c r="C405" s="221" t="s">
        <v>444</v>
      </c>
      <c r="D405" s="251" t="s">
        <v>1099</v>
      </c>
      <c r="E405" s="227" t="s">
        <v>968</v>
      </c>
      <c r="F405" s="222">
        <v>31306.6</v>
      </c>
      <c r="G405" s="221" t="s">
        <v>211</v>
      </c>
      <c r="H405" s="221">
        <v>997221</v>
      </c>
      <c r="I405" s="404">
        <v>2388</v>
      </c>
      <c r="J405" s="404">
        <v>2388</v>
      </c>
      <c r="K405" s="404">
        <v>0</v>
      </c>
      <c r="L405" s="389">
        <v>0</v>
      </c>
      <c r="M405" s="251" t="s">
        <v>1703</v>
      </c>
      <c r="N405" s="132">
        <v>4776</v>
      </c>
      <c r="O405" s="399">
        <v>45962</v>
      </c>
      <c r="P405" s="340">
        <v>2817</v>
      </c>
      <c r="Q405" s="399">
        <v>45962</v>
      </c>
      <c r="R405" s="221" t="s">
        <v>252</v>
      </c>
    </row>
    <row r="406" spans="1:18">
      <c r="A406" s="172">
        <v>400</v>
      </c>
      <c r="B406" s="221" t="s">
        <v>443</v>
      </c>
      <c r="C406" s="221" t="s">
        <v>444</v>
      </c>
      <c r="D406" s="251" t="s">
        <v>1101</v>
      </c>
      <c r="E406" s="227" t="s">
        <v>968</v>
      </c>
      <c r="F406" s="222">
        <v>32926.800000000003</v>
      </c>
      <c r="G406" s="221" t="s">
        <v>211</v>
      </c>
      <c r="H406" s="221">
        <v>997221</v>
      </c>
      <c r="I406" s="404">
        <v>2511</v>
      </c>
      <c r="J406" s="404">
        <v>2511</v>
      </c>
      <c r="K406" s="404">
        <v>0</v>
      </c>
      <c r="L406" s="389">
        <v>0</v>
      </c>
      <c r="M406" s="251" t="s">
        <v>1703</v>
      </c>
      <c r="N406" s="132">
        <v>5022</v>
      </c>
      <c r="O406" s="399">
        <v>45962</v>
      </c>
      <c r="P406" s="340">
        <v>2818</v>
      </c>
      <c r="Q406" s="399">
        <v>45962</v>
      </c>
      <c r="R406" s="221" t="s">
        <v>252</v>
      </c>
    </row>
    <row r="407" spans="1:18">
      <c r="A407" s="172">
        <v>401</v>
      </c>
      <c r="B407" s="221" t="s">
        <v>443</v>
      </c>
      <c r="C407" s="221" t="s">
        <v>444</v>
      </c>
      <c r="D407" s="251" t="s">
        <v>1103</v>
      </c>
      <c r="E407" s="227" t="s">
        <v>968</v>
      </c>
      <c r="F407" s="222">
        <v>32926.800000000003</v>
      </c>
      <c r="G407" s="221" t="s">
        <v>211</v>
      </c>
      <c r="H407" s="221">
        <v>997221</v>
      </c>
      <c r="I407" s="404">
        <v>2511</v>
      </c>
      <c r="J407" s="404">
        <v>2511</v>
      </c>
      <c r="K407" s="404">
        <v>0</v>
      </c>
      <c r="L407" s="389">
        <v>0</v>
      </c>
      <c r="M407" s="251" t="s">
        <v>1703</v>
      </c>
      <c r="N407" s="132">
        <v>5022</v>
      </c>
      <c r="O407" s="399">
        <v>45962</v>
      </c>
      <c r="P407" s="340">
        <v>2819</v>
      </c>
      <c r="Q407" s="399">
        <v>45962</v>
      </c>
      <c r="R407" s="221" t="s">
        <v>252</v>
      </c>
    </row>
    <row r="408" spans="1:18">
      <c r="A408" s="172">
        <v>402</v>
      </c>
      <c r="B408" s="221" t="s">
        <v>443</v>
      </c>
      <c r="C408" s="221" t="s">
        <v>444</v>
      </c>
      <c r="D408" s="251" t="s">
        <v>1105</v>
      </c>
      <c r="E408" s="227" t="s">
        <v>968</v>
      </c>
      <c r="F408" s="222">
        <v>31306.6</v>
      </c>
      <c r="G408" s="221" t="s">
        <v>211</v>
      </c>
      <c r="H408" s="221">
        <v>997221</v>
      </c>
      <c r="I408" s="404">
        <v>2388</v>
      </c>
      <c r="J408" s="404">
        <v>2388</v>
      </c>
      <c r="K408" s="404">
        <v>0</v>
      </c>
      <c r="L408" s="389">
        <v>0</v>
      </c>
      <c r="M408" s="251" t="s">
        <v>1703</v>
      </c>
      <c r="N408" s="132">
        <v>4776</v>
      </c>
      <c r="O408" s="399">
        <v>45962</v>
      </c>
      <c r="P408" s="340">
        <v>2820</v>
      </c>
      <c r="Q408" s="399">
        <v>45962</v>
      </c>
      <c r="R408" s="221" t="s">
        <v>252</v>
      </c>
    </row>
    <row r="409" spans="1:18">
      <c r="A409" s="172">
        <v>403</v>
      </c>
      <c r="B409" s="221" t="s">
        <v>443</v>
      </c>
      <c r="C409" s="221" t="s">
        <v>444</v>
      </c>
      <c r="D409" s="251" t="s">
        <v>1107</v>
      </c>
      <c r="E409" s="227" t="s">
        <v>968</v>
      </c>
      <c r="F409" s="222">
        <v>632</v>
      </c>
      <c r="G409" s="221" t="s">
        <v>211</v>
      </c>
      <c r="H409" s="221">
        <v>997221</v>
      </c>
      <c r="I409" s="404">
        <v>48</v>
      </c>
      <c r="J409" s="404">
        <v>48</v>
      </c>
      <c r="K409" s="404">
        <v>0</v>
      </c>
      <c r="L409" s="389">
        <v>0</v>
      </c>
      <c r="M409" s="251" t="s">
        <v>1703</v>
      </c>
      <c r="N409" s="132">
        <v>96</v>
      </c>
      <c r="O409" s="399">
        <v>45962</v>
      </c>
      <c r="P409" s="340">
        <v>2821</v>
      </c>
      <c r="Q409" s="399">
        <v>45962</v>
      </c>
      <c r="R409" s="221" t="s">
        <v>252</v>
      </c>
    </row>
    <row r="410" spans="1:18">
      <c r="A410" s="172">
        <v>404</v>
      </c>
      <c r="B410" s="221" t="s">
        <v>443</v>
      </c>
      <c r="C410" s="221" t="s">
        <v>444</v>
      </c>
      <c r="D410" s="251" t="s">
        <v>1109</v>
      </c>
      <c r="E410" s="227" t="s">
        <v>968</v>
      </c>
      <c r="F410" s="222">
        <v>886.4</v>
      </c>
      <c r="G410" s="221" t="s">
        <v>211</v>
      </c>
      <c r="H410" s="221">
        <v>997221</v>
      </c>
      <c r="I410" s="404">
        <v>68</v>
      </c>
      <c r="J410" s="404">
        <v>68</v>
      </c>
      <c r="K410" s="404">
        <v>0</v>
      </c>
      <c r="L410" s="389">
        <v>0</v>
      </c>
      <c r="M410" s="251" t="s">
        <v>1703</v>
      </c>
      <c r="N410" s="132">
        <v>136</v>
      </c>
      <c r="O410" s="399">
        <v>45962</v>
      </c>
      <c r="P410" s="340">
        <v>2822</v>
      </c>
      <c r="Q410" s="399">
        <v>45962</v>
      </c>
      <c r="R410" s="221" t="s">
        <v>252</v>
      </c>
    </row>
    <row r="411" spans="1:18">
      <c r="A411" s="172">
        <v>405</v>
      </c>
      <c r="B411" s="221" t="s">
        <v>443</v>
      </c>
      <c r="C411" s="221" t="s">
        <v>444</v>
      </c>
      <c r="D411" s="251" t="s">
        <v>1111</v>
      </c>
      <c r="E411" s="227" t="s">
        <v>968</v>
      </c>
      <c r="F411" s="222">
        <v>127.2</v>
      </c>
      <c r="G411" s="221" t="s">
        <v>211</v>
      </c>
      <c r="H411" s="221">
        <v>997221</v>
      </c>
      <c r="I411" s="404">
        <v>10</v>
      </c>
      <c r="J411" s="404">
        <v>10</v>
      </c>
      <c r="K411" s="404">
        <v>0</v>
      </c>
      <c r="L411" s="389">
        <v>0</v>
      </c>
      <c r="M411" s="251" t="s">
        <v>1703</v>
      </c>
      <c r="N411" s="132">
        <v>20</v>
      </c>
      <c r="O411" s="399">
        <v>45962</v>
      </c>
      <c r="P411" s="340">
        <v>2823</v>
      </c>
      <c r="Q411" s="399">
        <v>45962</v>
      </c>
      <c r="R411" s="221" t="s">
        <v>252</v>
      </c>
    </row>
    <row r="412" spans="1:18">
      <c r="A412" s="172">
        <v>406</v>
      </c>
      <c r="B412" s="221" t="s">
        <v>443</v>
      </c>
      <c r="C412" s="221" t="s">
        <v>444</v>
      </c>
      <c r="D412" s="251" t="s">
        <v>1113</v>
      </c>
      <c r="E412" s="227" t="s">
        <v>968</v>
      </c>
      <c r="F412" s="222">
        <v>632</v>
      </c>
      <c r="G412" s="221" t="s">
        <v>211</v>
      </c>
      <c r="H412" s="221">
        <v>997221</v>
      </c>
      <c r="I412" s="404">
        <v>48</v>
      </c>
      <c r="J412" s="404">
        <v>48</v>
      </c>
      <c r="K412" s="404">
        <v>0</v>
      </c>
      <c r="L412" s="389">
        <v>0</v>
      </c>
      <c r="M412" s="251" t="s">
        <v>1703</v>
      </c>
      <c r="N412" s="132">
        <v>96</v>
      </c>
      <c r="O412" s="399">
        <v>45962</v>
      </c>
      <c r="P412" s="340">
        <v>2824</v>
      </c>
      <c r="Q412" s="399">
        <v>45962</v>
      </c>
      <c r="R412" s="221" t="s">
        <v>252</v>
      </c>
    </row>
    <row r="413" spans="1:18">
      <c r="A413" s="172">
        <v>407</v>
      </c>
      <c r="B413" s="221" t="s">
        <v>283</v>
      </c>
      <c r="C413" s="221" t="s">
        <v>284</v>
      </c>
      <c r="D413" s="251" t="s">
        <v>1115</v>
      </c>
      <c r="E413" s="227" t="s">
        <v>982</v>
      </c>
      <c r="F413" s="222">
        <v>118</v>
      </c>
      <c r="G413" s="221" t="s">
        <v>211</v>
      </c>
      <c r="H413" s="221">
        <v>998551</v>
      </c>
      <c r="I413" s="404">
        <v>0</v>
      </c>
      <c r="J413" s="404">
        <v>0</v>
      </c>
      <c r="K413" s="404">
        <v>18</v>
      </c>
      <c r="L413" s="389">
        <v>0</v>
      </c>
      <c r="M413" s="251" t="s">
        <v>1703</v>
      </c>
      <c r="N413" s="132">
        <v>18</v>
      </c>
      <c r="O413" s="399">
        <v>45962</v>
      </c>
      <c r="P413" s="340">
        <v>2825</v>
      </c>
      <c r="Q413" s="399">
        <v>45962</v>
      </c>
      <c r="R413" s="221" t="s">
        <v>252</v>
      </c>
    </row>
    <row r="414" spans="1:18">
      <c r="A414" s="172">
        <v>408</v>
      </c>
      <c r="B414" s="221" t="s">
        <v>283</v>
      </c>
      <c r="C414" s="221" t="s">
        <v>284</v>
      </c>
      <c r="D414" s="251" t="s">
        <v>1117</v>
      </c>
      <c r="E414" s="227" t="s">
        <v>982</v>
      </c>
      <c r="F414" s="222">
        <v>118</v>
      </c>
      <c r="G414" s="221" t="s">
        <v>211</v>
      </c>
      <c r="H414" s="221">
        <v>998551</v>
      </c>
      <c r="I414" s="404">
        <v>0</v>
      </c>
      <c r="J414" s="404">
        <v>0</v>
      </c>
      <c r="K414" s="404">
        <v>18</v>
      </c>
      <c r="L414" s="389">
        <v>0</v>
      </c>
      <c r="M414" s="251" t="s">
        <v>1703</v>
      </c>
      <c r="N414" s="132">
        <v>18</v>
      </c>
      <c r="O414" s="399">
        <v>45962</v>
      </c>
      <c r="P414" s="340">
        <v>2826</v>
      </c>
      <c r="Q414" s="399">
        <v>45962</v>
      </c>
      <c r="R414" s="221" t="s">
        <v>252</v>
      </c>
    </row>
    <row r="415" spans="1:18">
      <c r="A415" s="172">
        <v>409</v>
      </c>
      <c r="B415" s="221" t="s">
        <v>283</v>
      </c>
      <c r="C415" s="221" t="s">
        <v>284</v>
      </c>
      <c r="D415" s="251" t="s">
        <v>1119</v>
      </c>
      <c r="E415" s="227" t="s">
        <v>792</v>
      </c>
      <c r="F415" s="222">
        <v>590</v>
      </c>
      <c r="G415" s="221" t="s">
        <v>211</v>
      </c>
      <c r="H415" s="221">
        <v>998559</v>
      </c>
      <c r="I415" s="404">
        <v>0</v>
      </c>
      <c r="J415" s="404">
        <v>0</v>
      </c>
      <c r="K415" s="404">
        <v>90</v>
      </c>
      <c r="L415" s="389">
        <v>0</v>
      </c>
      <c r="M415" s="251" t="s">
        <v>1703</v>
      </c>
      <c r="N415" s="132">
        <v>90</v>
      </c>
      <c r="O415" s="399">
        <v>45962</v>
      </c>
      <c r="P415" s="340">
        <v>2852</v>
      </c>
      <c r="Q415" s="399">
        <v>45962</v>
      </c>
      <c r="R415" s="221" t="s">
        <v>252</v>
      </c>
    </row>
    <row r="416" spans="1:18">
      <c r="A416" s="172">
        <v>410</v>
      </c>
      <c r="B416" s="221" t="s">
        <v>283</v>
      </c>
      <c r="C416" s="221" t="s">
        <v>284</v>
      </c>
      <c r="D416" s="251" t="s">
        <v>1121</v>
      </c>
      <c r="E416" s="227" t="s">
        <v>792</v>
      </c>
      <c r="F416" s="222">
        <v>590</v>
      </c>
      <c r="G416" s="221" t="s">
        <v>211</v>
      </c>
      <c r="H416" s="221">
        <v>998559</v>
      </c>
      <c r="I416" s="404">
        <v>0</v>
      </c>
      <c r="J416" s="404">
        <v>0</v>
      </c>
      <c r="K416" s="404">
        <v>90</v>
      </c>
      <c r="L416" s="389">
        <v>0</v>
      </c>
      <c r="M416" s="251" t="s">
        <v>1703</v>
      </c>
      <c r="N416" s="132">
        <v>90</v>
      </c>
      <c r="O416" s="399">
        <v>45962</v>
      </c>
      <c r="P416" s="340">
        <v>2851</v>
      </c>
      <c r="Q416" s="399">
        <v>45962</v>
      </c>
      <c r="R416" s="221" t="s">
        <v>252</v>
      </c>
    </row>
    <row r="417" spans="1:18">
      <c r="A417" s="172">
        <v>411</v>
      </c>
      <c r="B417" s="221" t="s">
        <v>283</v>
      </c>
      <c r="C417" s="221" t="s">
        <v>284</v>
      </c>
      <c r="D417" s="251" t="s">
        <v>1123</v>
      </c>
      <c r="E417" s="227" t="s">
        <v>982</v>
      </c>
      <c r="F417" s="222">
        <v>826</v>
      </c>
      <c r="G417" s="221" t="s">
        <v>211</v>
      </c>
      <c r="H417" s="221">
        <v>998551</v>
      </c>
      <c r="I417" s="404">
        <v>0</v>
      </c>
      <c r="J417" s="404">
        <v>0</v>
      </c>
      <c r="K417" s="404">
        <v>126</v>
      </c>
      <c r="L417" s="389">
        <v>0</v>
      </c>
      <c r="M417" s="251" t="s">
        <v>1703</v>
      </c>
      <c r="N417" s="132">
        <v>126</v>
      </c>
      <c r="O417" s="399">
        <v>45962</v>
      </c>
      <c r="P417" s="340">
        <v>2847</v>
      </c>
      <c r="Q417" s="399">
        <v>45962</v>
      </c>
      <c r="R417" s="221" t="s">
        <v>252</v>
      </c>
    </row>
    <row r="418" spans="1:18">
      <c r="A418" s="172">
        <v>412</v>
      </c>
      <c r="B418" s="221" t="s">
        <v>283</v>
      </c>
      <c r="C418" s="221" t="s">
        <v>284</v>
      </c>
      <c r="D418" s="251" t="s">
        <v>1125</v>
      </c>
      <c r="E418" s="227" t="s">
        <v>982</v>
      </c>
      <c r="F418" s="222">
        <v>826</v>
      </c>
      <c r="G418" s="221" t="s">
        <v>211</v>
      </c>
      <c r="H418" s="221">
        <v>998551</v>
      </c>
      <c r="I418" s="404">
        <v>0</v>
      </c>
      <c r="J418" s="404">
        <v>0</v>
      </c>
      <c r="K418" s="404">
        <v>126</v>
      </c>
      <c r="L418" s="389">
        <v>0</v>
      </c>
      <c r="M418" s="251" t="s">
        <v>1703</v>
      </c>
      <c r="N418" s="132">
        <v>126</v>
      </c>
      <c r="O418" s="399">
        <v>45962</v>
      </c>
      <c r="P418" s="340">
        <v>2846</v>
      </c>
      <c r="Q418" s="399">
        <v>45962</v>
      </c>
      <c r="R418" s="221" t="s">
        <v>252</v>
      </c>
    </row>
    <row r="419" spans="1:18">
      <c r="A419" s="172">
        <v>413</v>
      </c>
      <c r="B419" s="221" t="s">
        <v>283</v>
      </c>
      <c r="C419" s="221" t="s">
        <v>284</v>
      </c>
      <c r="D419" s="251" t="s">
        <v>1127</v>
      </c>
      <c r="E419" s="227" t="s">
        <v>982</v>
      </c>
      <c r="F419" s="222">
        <v>826</v>
      </c>
      <c r="G419" s="221" t="s">
        <v>211</v>
      </c>
      <c r="H419" s="221">
        <v>998551</v>
      </c>
      <c r="I419" s="404">
        <v>0</v>
      </c>
      <c r="J419" s="404">
        <v>0</v>
      </c>
      <c r="K419" s="404">
        <v>126</v>
      </c>
      <c r="L419" s="389">
        <v>0</v>
      </c>
      <c r="M419" s="251" t="s">
        <v>1703</v>
      </c>
      <c r="N419" s="132">
        <v>126</v>
      </c>
      <c r="O419" s="399">
        <v>45962</v>
      </c>
      <c r="P419" s="340">
        <v>2845</v>
      </c>
      <c r="Q419" s="399">
        <v>45962</v>
      </c>
      <c r="R419" s="221" t="s">
        <v>252</v>
      </c>
    </row>
    <row r="420" spans="1:18">
      <c r="A420" s="172">
        <v>414</v>
      </c>
      <c r="B420" s="221" t="s">
        <v>283</v>
      </c>
      <c r="C420" s="221" t="s">
        <v>284</v>
      </c>
      <c r="D420" s="251" t="s">
        <v>1129</v>
      </c>
      <c r="E420" s="227" t="s">
        <v>875</v>
      </c>
      <c r="F420" s="222">
        <v>826</v>
      </c>
      <c r="G420" s="221" t="s">
        <v>211</v>
      </c>
      <c r="H420" s="221">
        <v>998551</v>
      </c>
      <c r="I420" s="404">
        <v>0</v>
      </c>
      <c r="J420" s="404">
        <v>0</v>
      </c>
      <c r="K420" s="404">
        <v>126</v>
      </c>
      <c r="L420" s="389">
        <v>0</v>
      </c>
      <c r="M420" s="251" t="s">
        <v>1703</v>
      </c>
      <c r="N420" s="132">
        <v>126</v>
      </c>
      <c r="O420" s="399">
        <v>45962</v>
      </c>
      <c r="P420" s="340">
        <v>2844</v>
      </c>
      <c r="Q420" s="399">
        <v>45962</v>
      </c>
      <c r="R420" s="221" t="s">
        <v>252</v>
      </c>
    </row>
    <row r="421" spans="1:18">
      <c r="A421" s="172">
        <v>415</v>
      </c>
      <c r="B421" s="221" t="s">
        <v>283</v>
      </c>
      <c r="C421" s="221" t="s">
        <v>284</v>
      </c>
      <c r="D421" s="251" t="s">
        <v>1131</v>
      </c>
      <c r="E421" s="227" t="s">
        <v>875</v>
      </c>
      <c r="F421" s="222">
        <v>826</v>
      </c>
      <c r="G421" s="221" t="s">
        <v>211</v>
      </c>
      <c r="H421" s="221">
        <v>998551</v>
      </c>
      <c r="I421" s="404">
        <v>0</v>
      </c>
      <c r="J421" s="404">
        <v>0</v>
      </c>
      <c r="K421" s="404">
        <v>126</v>
      </c>
      <c r="L421" s="389">
        <v>0</v>
      </c>
      <c r="M421" s="251" t="s">
        <v>1703</v>
      </c>
      <c r="N421" s="132">
        <v>126</v>
      </c>
      <c r="O421" s="399">
        <v>45962</v>
      </c>
      <c r="P421" s="340">
        <v>2843</v>
      </c>
      <c r="Q421" s="399">
        <v>45962</v>
      </c>
      <c r="R421" s="221" t="s">
        <v>252</v>
      </c>
    </row>
    <row r="422" spans="1:18">
      <c r="A422" s="172">
        <v>416</v>
      </c>
      <c r="B422" s="221" t="s">
        <v>283</v>
      </c>
      <c r="C422" s="221" t="s">
        <v>284</v>
      </c>
      <c r="D422" s="251" t="s">
        <v>1133</v>
      </c>
      <c r="E422" s="227" t="s">
        <v>770</v>
      </c>
      <c r="F422" s="222">
        <v>28910</v>
      </c>
      <c r="G422" s="221" t="s">
        <v>211</v>
      </c>
      <c r="H422" s="221">
        <v>998552</v>
      </c>
      <c r="I422" s="404">
        <v>0</v>
      </c>
      <c r="J422" s="404">
        <v>0</v>
      </c>
      <c r="K422" s="404">
        <v>4410</v>
      </c>
      <c r="L422" s="389">
        <v>0</v>
      </c>
      <c r="M422" s="251" t="s">
        <v>1703</v>
      </c>
      <c r="N422" s="132">
        <v>4410</v>
      </c>
      <c r="O422" s="399">
        <v>45962</v>
      </c>
      <c r="P422" s="340">
        <v>2834</v>
      </c>
      <c r="Q422" s="399">
        <v>45962</v>
      </c>
      <c r="R422" s="221" t="s">
        <v>252</v>
      </c>
    </row>
    <row r="423" spans="1:18">
      <c r="A423" s="172">
        <v>417</v>
      </c>
      <c r="B423" s="221" t="s">
        <v>283</v>
      </c>
      <c r="C423" s="221" t="s">
        <v>284</v>
      </c>
      <c r="D423" s="251" t="s">
        <v>1135</v>
      </c>
      <c r="E423" s="227" t="s">
        <v>878</v>
      </c>
      <c r="F423" s="222">
        <v>63000</v>
      </c>
      <c r="G423" s="221" t="s">
        <v>211</v>
      </c>
      <c r="H423" s="221">
        <v>998552</v>
      </c>
      <c r="I423" s="404">
        <v>0</v>
      </c>
      <c r="J423" s="404">
        <v>0</v>
      </c>
      <c r="K423" s="404">
        <v>3000</v>
      </c>
      <c r="L423" s="389">
        <v>0</v>
      </c>
      <c r="M423" s="251" t="s">
        <v>1703</v>
      </c>
      <c r="N423" s="132">
        <v>3000</v>
      </c>
      <c r="O423" s="399">
        <v>45962</v>
      </c>
      <c r="P423" s="340">
        <v>2835</v>
      </c>
      <c r="Q423" s="399">
        <v>45962</v>
      </c>
      <c r="R423" s="221" t="s">
        <v>252</v>
      </c>
    </row>
    <row r="424" spans="1:18">
      <c r="A424" s="172">
        <v>418</v>
      </c>
      <c r="B424" s="221" t="s">
        <v>283</v>
      </c>
      <c r="C424" s="221" t="s">
        <v>284</v>
      </c>
      <c r="D424" s="251" t="s">
        <v>1137</v>
      </c>
      <c r="E424" s="227" t="s">
        <v>878</v>
      </c>
      <c r="F424" s="222">
        <v>15340</v>
      </c>
      <c r="G424" s="221" t="s">
        <v>211</v>
      </c>
      <c r="H424" s="221">
        <v>998552</v>
      </c>
      <c r="I424" s="404">
        <v>0</v>
      </c>
      <c r="J424" s="404">
        <v>0</v>
      </c>
      <c r="K424" s="404">
        <v>2340</v>
      </c>
      <c r="L424" s="389">
        <v>0</v>
      </c>
      <c r="M424" s="251" t="s">
        <v>1703</v>
      </c>
      <c r="N424" s="132">
        <v>2340</v>
      </c>
      <c r="O424" s="399">
        <v>45962</v>
      </c>
      <c r="P424" s="340">
        <v>2836</v>
      </c>
      <c r="Q424" s="399">
        <v>45962</v>
      </c>
      <c r="R424" s="221" t="s">
        <v>252</v>
      </c>
    </row>
    <row r="425" spans="1:18">
      <c r="A425" s="172">
        <v>419</v>
      </c>
      <c r="B425" s="221" t="s">
        <v>631</v>
      </c>
      <c r="C425" s="221" t="s">
        <v>632</v>
      </c>
      <c r="D425" s="251" t="s">
        <v>1139</v>
      </c>
      <c r="E425" s="227" t="s">
        <v>814</v>
      </c>
      <c r="F425" s="222">
        <v>726.88000000000011</v>
      </c>
      <c r="G425" s="221" t="s">
        <v>211</v>
      </c>
      <c r="H425" s="221">
        <v>998599</v>
      </c>
      <c r="I425" s="404">
        <v>55.44</v>
      </c>
      <c r="J425" s="404">
        <v>55.44</v>
      </c>
      <c r="K425" s="404">
        <v>0</v>
      </c>
      <c r="L425" s="389">
        <v>0</v>
      </c>
      <c r="M425" s="251" t="s">
        <v>1657</v>
      </c>
      <c r="N425" s="132">
        <v>110.88</v>
      </c>
      <c r="O425" s="399">
        <v>45962</v>
      </c>
      <c r="P425" s="340">
        <v>2879</v>
      </c>
      <c r="Q425" s="399">
        <v>45962</v>
      </c>
      <c r="R425" s="221" t="s">
        <v>252</v>
      </c>
    </row>
    <row r="426" spans="1:18">
      <c r="A426" s="172">
        <v>420</v>
      </c>
      <c r="B426" s="221" t="s">
        <v>1141</v>
      </c>
      <c r="C426" s="221" t="s">
        <v>1142</v>
      </c>
      <c r="D426" s="251" t="s">
        <v>1143</v>
      </c>
      <c r="E426" s="227" t="s">
        <v>418</v>
      </c>
      <c r="F426" s="222">
        <v>251000.69999999998</v>
      </c>
      <c r="G426" s="221" t="s">
        <v>209</v>
      </c>
      <c r="H426" s="221">
        <v>81350</v>
      </c>
      <c r="I426" s="404">
        <v>19144.12</v>
      </c>
      <c r="J426" s="404">
        <v>19144.12</v>
      </c>
      <c r="K426" s="404">
        <v>0</v>
      </c>
      <c r="L426" s="389">
        <v>0</v>
      </c>
      <c r="M426" s="251" t="s">
        <v>1657</v>
      </c>
      <c r="N426" s="132">
        <v>38288.239999999998</v>
      </c>
      <c r="O426" s="399">
        <v>45962</v>
      </c>
      <c r="P426" s="340">
        <v>2901</v>
      </c>
      <c r="Q426" s="399">
        <v>45962</v>
      </c>
      <c r="R426" s="221" t="s">
        <v>252</v>
      </c>
    </row>
    <row r="427" spans="1:18">
      <c r="A427" s="172">
        <v>421</v>
      </c>
      <c r="B427" s="221" t="s">
        <v>394</v>
      </c>
      <c r="C427" s="221" t="s">
        <v>395</v>
      </c>
      <c r="D427" s="251">
        <v>5904</v>
      </c>
      <c r="E427" s="227" t="s">
        <v>286</v>
      </c>
      <c r="F427" s="222">
        <v>10269</v>
      </c>
      <c r="G427" s="221" t="s">
        <v>211</v>
      </c>
      <c r="H427" s="221">
        <v>9964</v>
      </c>
      <c r="I427" s="404">
        <v>244.5</v>
      </c>
      <c r="J427" s="404">
        <v>244.5</v>
      </c>
      <c r="K427" s="404">
        <v>0</v>
      </c>
      <c r="L427" s="389">
        <v>0</v>
      </c>
      <c r="M427" s="251" t="s">
        <v>1657</v>
      </c>
      <c r="N427" s="132">
        <v>489</v>
      </c>
      <c r="O427" s="399">
        <v>45962</v>
      </c>
      <c r="P427" s="340">
        <v>2660</v>
      </c>
      <c r="Q427" s="399">
        <v>45962</v>
      </c>
      <c r="R427" s="221" t="s">
        <v>252</v>
      </c>
    </row>
    <row r="428" spans="1:18">
      <c r="A428" s="172">
        <v>422</v>
      </c>
      <c r="B428" s="221" t="s">
        <v>394</v>
      </c>
      <c r="C428" s="221" t="s">
        <v>395</v>
      </c>
      <c r="D428" s="251">
        <v>5824</v>
      </c>
      <c r="E428" s="227" t="s">
        <v>286</v>
      </c>
      <c r="F428" s="222">
        <v>4925.5599999999995</v>
      </c>
      <c r="G428" s="221" t="s">
        <v>211</v>
      </c>
      <c r="H428" s="221">
        <v>9964</v>
      </c>
      <c r="I428" s="404">
        <v>117.28</v>
      </c>
      <c r="J428" s="404">
        <v>117.28</v>
      </c>
      <c r="K428" s="404">
        <v>0</v>
      </c>
      <c r="L428" s="389">
        <v>0</v>
      </c>
      <c r="M428" s="251" t="s">
        <v>1657</v>
      </c>
      <c r="N428" s="132">
        <v>234.56</v>
      </c>
      <c r="O428" s="399">
        <v>45962</v>
      </c>
      <c r="P428" s="340">
        <v>2659</v>
      </c>
      <c r="Q428" s="399">
        <v>45962</v>
      </c>
      <c r="R428" s="221" t="s">
        <v>252</v>
      </c>
    </row>
    <row r="429" spans="1:18">
      <c r="A429" s="172">
        <v>423</v>
      </c>
      <c r="B429" s="221" t="s">
        <v>357</v>
      </c>
      <c r="C429" s="221" t="s">
        <v>358</v>
      </c>
      <c r="D429" s="251" t="s">
        <v>359</v>
      </c>
      <c r="E429" s="227" t="s">
        <v>286</v>
      </c>
      <c r="F429" s="222">
        <v>2520</v>
      </c>
      <c r="G429" s="221" t="s">
        <v>211</v>
      </c>
      <c r="H429" s="221">
        <v>99633</v>
      </c>
      <c r="I429" s="404">
        <v>60</v>
      </c>
      <c r="J429" s="404">
        <v>60</v>
      </c>
      <c r="K429" s="404">
        <v>0</v>
      </c>
      <c r="L429" s="389">
        <v>0</v>
      </c>
      <c r="M429" s="251" t="s">
        <v>1657</v>
      </c>
      <c r="N429" s="132">
        <v>120</v>
      </c>
      <c r="O429" s="399">
        <v>45962</v>
      </c>
      <c r="P429" s="340">
        <v>2626</v>
      </c>
      <c r="Q429" s="399">
        <v>45962</v>
      </c>
      <c r="R429" s="221" t="s">
        <v>252</v>
      </c>
    </row>
    <row r="430" spans="1:18">
      <c r="A430" s="172">
        <v>424</v>
      </c>
      <c r="B430" s="221" t="s">
        <v>357</v>
      </c>
      <c r="C430" s="221" t="s">
        <v>358</v>
      </c>
      <c r="D430" s="251" t="s">
        <v>1145</v>
      </c>
      <c r="E430" s="227" t="s">
        <v>261</v>
      </c>
      <c r="F430" s="222">
        <v>5250</v>
      </c>
      <c r="G430" s="221" t="s">
        <v>211</v>
      </c>
      <c r="H430" s="221">
        <v>99633</v>
      </c>
      <c r="I430" s="404">
        <v>125</v>
      </c>
      <c r="J430" s="404">
        <v>125</v>
      </c>
      <c r="K430" s="404">
        <v>0</v>
      </c>
      <c r="L430" s="389">
        <v>0</v>
      </c>
      <c r="M430" s="251" t="s">
        <v>1657</v>
      </c>
      <c r="N430" s="132">
        <v>250</v>
      </c>
      <c r="O430" s="399">
        <v>45962</v>
      </c>
      <c r="P430" s="340">
        <v>770</v>
      </c>
      <c r="Q430" s="399">
        <v>45962</v>
      </c>
      <c r="R430" s="221" t="s">
        <v>252</v>
      </c>
    </row>
    <row r="431" spans="1:18">
      <c r="A431" s="172">
        <v>425</v>
      </c>
      <c r="B431" s="221" t="s">
        <v>394</v>
      </c>
      <c r="C431" s="221" t="s">
        <v>395</v>
      </c>
      <c r="D431" s="251">
        <v>5795</v>
      </c>
      <c r="E431" s="227" t="s">
        <v>286</v>
      </c>
      <c r="F431" s="222">
        <v>5234.26</v>
      </c>
      <c r="G431" s="221" t="s">
        <v>211</v>
      </c>
      <c r="H431" s="221">
        <v>9964</v>
      </c>
      <c r="I431" s="404">
        <v>124.63</v>
      </c>
      <c r="J431" s="404">
        <v>124.63</v>
      </c>
      <c r="K431" s="404">
        <v>0</v>
      </c>
      <c r="L431" s="389">
        <v>0</v>
      </c>
      <c r="M431" s="251" t="s">
        <v>1657</v>
      </c>
      <c r="N431" s="132">
        <v>249.26</v>
      </c>
      <c r="O431" s="399">
        <v>45962</v>
      </c>
      <c r="P431" s="340">
        <v>2657</v>
      </c>
      <c r="Q431" s="399">
        <v>45962</v>
      </c>
      <c r="R431" s="221" t="s">
        <v>252</v>
      </c>
    </row>
    <row r="432" spans="1:18">
      <c r="A432" s="172">
        <v>426</v>
      </c>
      <c r="B432" s="221" t="s">
        <v>394</v>
      </c>
      <c r="C432" s="221" t="s">
        <v>395</v>
      </c>
      <c r="D432" s="251">
        <v>5763</v>
      </c>
      <c r="E432" s="227" t="s">
        <v>286</v>
      </c>
      <c r="F432" s="222">
        <v>10958.86</v>
      </c>
      <c r="G432" s="221" t="s">
        <v>211</v>
      </c>
      <c r="H432" s="221">
        <v>9964</v>
      </c>
      <c r="I432" s="404">
        <v>260.93</v>
      </c>
      <c r="J432" s="404">
        <v>260.93</v>
      </c>
      <c r="K432" s="404">
        <v>0</v>
      </c>
      <c r="L432" s="389">
        <v>0</v>
      </c>
      <c r="M432" s="251" t="s">
        <v>1657</v>
      </c>
      <c r="N432" s="132">
        <v>521.86</v>
      </c>
      <c r="O432" s="399">
        <v>45962</v>
      </c>
      <c r="P432" s="340">
        <v>2656</v>
      </c>
      <c r="Q432" s="399">
        <v>45962</v>
      </c>
      <c r="R432" s="221" t="s">
        <v>252</v>
      </c>
    </row>
    <row r="433" spans="1:18">
      <c r="A433" s="172">
        <v>427</v>
      </c>
      <c r="B433" s="221" t="s">
        <v>264</v>
      </c>
      <c r="C433" s="221" t="s">
        <v>265</v>
      </c>
      <c r="D433" s="251">
        <v>63210</v>
      </c>
      <c r="E433" s="227" t="s">
        <v>266</v>
      </c>
      <c r="F433" s="222">
        <v>413</v>
      </c>
      <c r="G433" s="221" t="s">
        <v>209</v>
      </c>
      <c r="H433" s="221">
        <v>8467</v>
      </c>
      <c r="I433" s="404">
        <v>31.5</v>
      </c>
      <c r="J433" s="404">
        <v>31.5</v>
      </c>
      <c r="K433" s="404">
        <v>0</v>
      </c>
      <c r="L433" s="389">
        <v>0</v>
      </c>
      <c r="M433" s="251" t="s">
        <v>1703</v>
      </c>
      <c r="N433" s="132">
        <v>63</v>
      </c>
      <c r="O433" s="399">
        <v>45962</v>
      </c>
      <c r="P433" s="340">
        <v>2728</v>
      </c>
      <c r="Q433" s="399">
        <v>45962</v>
      </c>
      <c r="R433" s="221" t="s">
        <v>252</v>
      </c>
    </row>
    <row r="434" spans="1:18">
      <c r="A434" s="172">
        <v>428</v>
      </c>
      <c r="B434" s="221" t="s">
        <v>283</v>
      </c>
      <c r="C434" s="221" t="s">
        <v>284</v>
      </c>
      <c r="D434" s="251" t="s">
        <v>285</v>
      </c>
      <c r="E434" s="227" t="s">
        <v>286</v>
      </c>
      <c r="F434" s="222">
        <v>16402</v>
      </c>
      <c r="G434" s="221" t="s">
        <v>211</v>
      </c>
      <c r="H434" s="221">
        <v>998552</v>
      </c>
      <c r="I434" s="404">
        <v>0</v>
      </c>
      <c r="J434" s="404">
        <v>0</v>
      </c>
      <c r="K434" s="404">
        <v>2502</v>
      </c>
      <c r="L434" s="389">
        <v>0</v>
      </c>
      <c r="M434" s="251" t="s">
        <v>1703</v>
      </c>
      <c r="N434" s="132">
        <v>2502</v>
      </c>
      <c r="O434" s="399">
        <v>45962</v>
      </c>
      <c r="P434" s="340">
        <v>2719</v>
      </c>
      <c r="Q434" s="399">
        <v>45962</v>
      </c>
      <c r="R434" s="221" t="s">
        <v>252</v>
      </c>
    </row>
    <row r="435" spans="1:18">
      <c r="A435" s="172">
        <v>429</v>
      </c>
      <c r="B435" s="221" t="s">
        <v>283</v>
      </c>
      <c r="C435" s="221" t="s">
        <v>284</v>
      </c>
      <c r="D435" s="251" t="s">
        <v>289</v>
      </c>
      <c r="E435" s="227" t="s">
        <v>290</v>
      </c>
      <c r="F435" s="222">
        <v>8260</v>
      </c>
      <c r="G435" s="221" t="s">
        <v>211</v>
      </c>
      <c r="H435" s="221">
        <v>998552</v>
      </c>
      <c r="I435" s="404">
        <v>0</v>
      </c>
      <c r="J435" s="404">
        <v>0</v>
      </c>
      <c r="K435" s="404">
        <v>1260</v>
      </c>
      <c r="L435" s="389">
        <v>0</v>
      </c>
      <c r="M435" s="251" t="s">
        <v>1703</v>
      </c>
      <c r="N435" s="132">
        <v>1260</v>
      </c>
      <c r="O435" s="399">
        <v>45962</v>
      </c>
      <c r="P435" s="340">
        <v>2718</v>
      </c>
      <c r="Q435" s="399">
        <v>45962</v>
      </c>
      <c r="R435" s="221" t="s">
        <v>252</v>
      </c>
    </row>
    <row r="436" spans="1:18">
      <c r="A436" s="172">
        <v>430</v>
      </c>
      <c r="B436" s="221" t="s">
        <v>283</v>
      </c>
      <c r="C436" s="221" t="s">
        <v>284</v>
      </c>
      <c r="D436" s="251" t="s">
        <v>292</v>
      </c>
      <c r="E436" s="227" t="s">
        <v>290</v>
      </c>
      <c r="F436" s="222">
        <v>8968</v>
      </c>
      <c r="G436" s="221" t="s">
        <v>211</v>
      </c>
      <c r="H436" s="221">
        <v>998552</v>
      </c>
      <c r="I436" s="404">
        <v>0</v>
      </c>
      <c r="J436" s="404">
        <v>0</v>
      </c>
      <c r="K436" s="404">
        <v>1368</v>
      </c>
      <c r="L436" s="389">
        <v>0</v>
      </c>
      <c r="M436" s="251" t="s">
        <v>1703</v>
      </c>
      <c r="N436" s="132">
        <v>1368</v>
      </c>
      <c r="O436" s="399">
        <v>45962</v>
      </c>
      <c r="P436" s="340">
        <v>2717</v>
      </c>
      <c r="Q436" s="399">
        <v>45962</v>
      </c>
      <c r="R436" s="221" t="s">
        <v>252</v>
      </c>
    </row>
    <row r="437" spans="1:18">
      <c r="A437" s="172">
        <v>431</v>
      </c>
      <c r="B437" s="221" t="s">
        <v>283</v>
      </c>
      <c r="C437" s="221" t="s">
        <v>284</v>
      </c>
      <c r="D437" s="251" t="s">
        <v>294</v>
      </c>
      <c r="E437" s="227" t="s">
        <v>295</v>
      </c>
      <c r="F437" s="222">
        <v>118</v>
      </c>
      <c r="G437" s="221" t="s">
        <v>211</v>
      </c>
      <c r="H437" s="221">
        <v>998551</v>
      </c>
      <c r="I437" s="404">
        <v>0</v>
      </c>
      <c r="J437" s="404">
        <v>0</v>
      </c>
      <c r="K437" s="404">
        <v>18</v>
      </c>
      <c r="L437" s="389">
        <v>0</v>
      </c>
      <c r="M437" s="251" t="s">
        <v>1703</v>
      </c>
      <c r="N437" s="132">
        <v>18</v>
      </c>
      <c r="O437" s="399">
        <v>45962</v>
      </c>
      <c r="P437" s="340">
        <v>2712</v>
      </c>
      <c r="Q437" s="399">
        <v>45962</v>
      </c>
      <c r="R437" s="221" t="s">
        <v>252</v>
      </c>
    </row>
    <row r="438" spans="1:18">
      <c r="A438" s="172">
        <v>432</v>
      </c>
      <c r="B438" s="221" t="s">
        <v>283</v>
      </c>
      <c r="C438" s="221" t="s">
        <v>284</v>
      </c>
      <c r="D438" s="251" t="s">
        <v>297</v>
      </c>
      <c r="E438" s="227" t="s">
        <v>295</v>
      </c>
      <c r="F438" s="222">
        <v>118</v>
      </c>
      <c r="G438" s="221" t="s">
        <v>211</v>
      </c>
      <c r="H438" s="221">
        <v>998551</v>
      </c>
      <c r="I438" s="404">
        <v>0</v>
      </c>
      <c r="J438" s="404">
        <v>0</v>
      </c>
      <c r="K438" s="404">
        <v>18</v>
      </c>
      <c r="L438" s="389">
        <v>0</v>
      </c>
      <c r="M438" s="251" t="s">
        <v>1703</v>
      </c>
      <c r="N438" s="132">
        <v>18</v>
      </c>
      <c r="O438" s="399">
        <v>45962</v>
      </c>
      <c r="P438" s="340">
        <v>2711</v>
      </c>
      <c r="Q438" s="399">
        <v>45962</v>
      </c>
      <c r="R438" s="221" t="s">
        <v>252</v>
      </c>
    </row>
    <row r="439" spans="1:18">
      <c r="A439" s="172">
        <v>433</v>
      </c>
      <c r="B439" s="221" t="s">
        <v>299</v>
      </c>
      <c r="C439" s="221" t="s">
        <v>300</v>
      </c>
      <c r="D439" s="251" t="s">
        <v>301</v>
      </c>
      <c r="E439" s="227" t="s">
        <v>302</v>
      </c>
      <c r="F439" s="222">
        <v>3404409.74</v>
      </c>
      <c r="G439" s="221" t="s">
        <v>211</v>
      </c>
      <c r="H439" s="221">
        <v>997212</v>
      </c>
      <c r="I439" s="404">
        <v>259658.37</v>
      </c>
      <c r="J439" s="404">
        <v>259658.37</v>
      </c>
      <c r="K439" s="404">
        <v>0</v>
      </c>
      <c r="L439" s="389">
        <v>0</v>
      </c>
      <c r="M439" s="251" t="s">
        <v>1703</v>
      </c>
      <c r="N439" s="132">
        <v>519316.74</v>
      </c>
      <c r="O439" s="399">
        <v>45962</v>
      </c>
      <c r="P439" s="340">
        <v>2703</v>
      </c>
      <c r="Q439" s="399">
        <v>45962</v>
      </c>
      <c r="R439" s="221" t="s">
        <v>252</v>
      </c>
    </row>
    <row r="440" spans="1:18">
      <c r="A440" s="172">
        <v>434</v>
      </c>
      <c r="B440" s="221" t="s">
        <v>310</v>
      </c>
      <c r="C440" s="221" t="s">
        <v>311</v>
      </c>
      <c r="D440" s="251">
        <v>8919</v>
      </c>
      <c r="E440" s="227" t="s">
        <v>312</v>
      </c>
      <c r="F440" s="222">
        <v>2076.8000000000002</v>
      </c>
      <c r="G440" s="221" t="s">
        <v>209</v>
      </c>
      <c r="H440" s="221">
        <v>854460</v>
      </c>
      <c r="I440" s="404">
        <v>158.4</v>
      </c>
      <c r="J440" s="404">
        <v>158.4</v>
      </c>
      <c r="K440" s="404">
        <v>0</v>
      </c>
      <c r="L440" s="389">
        <v>0</v>
      </c>
      <c r="M440" s="251" t="s">
        <v>1703</v>
      </c>
      <c r="N440" s="132">
        <v>316.8</v>
      </c>
      <c r="O440" s="399">
        <v>45962</v>
      </c>
      <c r="P440" s="340">
        <v>2692</v>
      </c>
      <c r="Q440" s="399">
        <v>45962</v>
      </c>
      <c r="R440" s="221" t="s">
        <v>252</v>
      </c>
    </row>
    <row r="441" spans="1:18">
      <c r="A441" s="172">
        <v>435</v>
      </c>
      <c r="B441" s="221" t="s">
        <v>344</v>
      </c>
      <c r="C441" s="221" t="s">
        <v>345</v>
      </c>
      <c r="D441" s="251" t="s">
        <v>346</v>
      </c>
      <c r="E441" s="227" t="s">
        <v>323</v>
      </c>
      <c r="F441" s="222">
        <v>743.40000000000009</v>
      </c>
      <c r="G441" s="221" t="s">
        <v>209</v>
      </c>
      <c r="H441" s="221">
        <v>482090</v>
      </c>
      <c r="I441" s="404">
        <v>56.7</v>
      </c>
      <c r="J441" s="404">
        <v>56.7</v>
      </c>
      <c r="K441" s="404">
        <v>0</v>
      </c>
      <c r="L441" s="389">
        <v>0</v>
      </c>
      <c r="M441" s="251" t="s">
        <v>1703</v>
      </c>
      <c r="N441" s="132">
        <v>113.4</v>
      </c>
      <c r="O441" s="399">
        <v>45962</v>
      </c>
      <c r="P441" s="340">
        <v>2672</v>
      </c>
      <c r="Q441" s="399">
        <v>45962</v>
      </c>
      <c r="R441" s="221" t="s">
        <v>252</v>
      </c>
    </row>
    <row r="442" spans="1:18">
      <c r="A442" s="172">
        <v>436</v>
      </c>
      <c r="B442" s="221" t="s">
        <v>344</v>
      </c>
      <c r="C442" s="221" t="s">
        <v>345</v>
      </c>
      <c r="D442" s="251" t="s">
        <v>349</v>
      </c>
      <c r="E442" s="227" t="s">
        <v>350</v>
      </c>
      <c r="F442" s="222">
        <v>247.8</v>
      </c>
      <c r="G442" s="221" t="s">
        <v>209</v>
      </c>
      <c r="H442" s="221">
        <v>482090</v>
      </c>
      <c r="I442" s="404">
        <v>18.899999999999999</v>
      </c>
      <c r="J442" s="404">
        <v>18.899999999999999</v>
      </c>
      <c r="K442" s="404">
        <v>0</v>
      </c>
      <c r="L442" s="389">
        <v>0</v>
      </c>
      <c r="M442" s="251" t="s">
        <v>1703</v>
      </c>
      <c r="N442" s="132">
        <v>37.799999999999997</v>
      </c>
      <c r="O442" s="399">
        <v>45962</v>
      </c>
      <c r="P442" s="340">
        <v>2671</v>
      </c>
      <c r="Q442" s="399">
        <v>45962</v>
      </c>
      <c r="R442" s="221" t="s">
        <v>252</v>
      </c>
    </row>
    <row r="443" spans="1:18">
      <c r="A443" s="172">
        <v>437</v>
      </c>
      <c r="B443" s="221" t="s">
        <v>344</v>
      </c>
      <c r="C443" s="221" t="s">
        <v>345</v>
      </c>
      <c r="D443" s="251" t="s">
        <v>352</v>
      </c>
      <c r="E443" s="227" t="s">
        <v>353</v>
      </c>
      <c r="F443" s="222">
        <v>826</v>
      </c>
      <c r="G443" s="221" t="s">
        <v>209</v>
      </c>
      <c r="H443" s="221">
        <v>482090</v>
      </c>
      <c r="I443" s="404">
        <v>63</v>
      </c>
      <c r="J443" s="404">
        <v>63</v>
      </c>
      <c r="K443" s="404">
        <v>0</v>
      </c>
      <c r="L443" s="389">
        <v>0</v>
      </c>
      <c r="M443" s="251" t="s">
        <v>1703</v>
      </c>
      <c r="N443" s="132">
        <v>126</v>
      </c>
      <c r="O443" s="399">
        <v>45962</v>
      </c>
      <c r="P443" s="340">
        <v>2670</v>
      </c>
      <c r="Q443" s="399">
        <v>45962</v>
      </c>
      <c r="R443" s="221" t="s">
        <v>252</v>
      </c>
    </row>
    <row r="444" spans="1:18">
      <c r="A444" s="172">
        <v>438</v>
      </c>
      <c r="B444" s="221" t="s">
        <v>344</v>
      </c>
      <c r="C444" s="221" t="s">
        <v>345</v>
      </c>
      <c r="D444" s="251" t="s">
        <v>355</v>
      </c>
      <c r="E444" s="227" t="s">
        <v>275</v>
      </c>
      <c r="F444" s="222">
        <v>123.9</v>
      </c>
      <c r="G444" s="221" t="s">
        <v>209</v>
      </c>
      <c r="H444" s="221">
        <v>482090</v>
      </c>
      <c r="I444" s="404">
        <v>9.4499999999999993</v>
      </c>
      <c r="J444" s="404">
        <v>9.4499999999999993</v>
      </c>
      <c r="K444" s="404">
        <v>0</v>
      </c>
      <c r="L444" s="389">
        <v>0</v>
      </c>
      <c r="M444" s="251" t="s">
        <v>1703</v>
      </c>
      <c r="N444" s="132">
        <v>18.899999999999999</v>
      </c>
      <c r="O444" s="399">
        <v>45962</v>
      </c>
      <c r="P444" s="340">
        <v>2669</v>
      </c>
      <c r="Q444" s="399">
        <v>45962</v>
      </c>
      <c r="R444" s="221" t="s">
        <v>252</v>
      </c>
    </row>
    <row r="445" spans="1:18">
      <c r="A445" s="172">
        <v>439</v>
      </c>
      <c r="B445" s="221" t="s">
        <v>367</v>
      </c>
      <c r="C445" s="221" t="s">
        <v>368</v>
      </c>
      <c r="D445" s="251" t="s">
        <v>369</v>
      </c>
      <c r="E445" s="227" t="s">
        <v>323</v>
      </c>
      <c r="F445" s="222">
        <v>115988.1</v>
      </c>
      <c r="G445" s="221" t="s">
        <v>211</v>
      </c>
      <c r="H445" s="221">
        <v>997315</v>
      </c>
      <c r="I445" s="404">
        <v>8846.5499999999993</v>
      </c>
      <c r="J445" s="404">
        <v>8846.5499999999993</v>
      </c>
      <c r="K445" s="404">
        <v>0</v>
      </c>
      <c r="L445" s="389">
        <v>0</v>
      </c>
      <c r="M445" s="251" t="s">
        <v>1703</v>
      </c>
      <c r="N445" s="132">
        <v>17693.099999999999</v>
      </c>
      <c r="O445" s="399">
        <v>45962</v>
      </c>
      <c r="P445" s="340">
        <v>2667</v>
      </c>
      <c r="Q445" s="399">
        <v>45962</v>
      </c>
      <c r="R445" s="221" t="s">
        <v>252</v>
      </c>
    </row>
    <row r="446" spans="1:18">
      <c r="A446" s="172">
        <v>440</v>
      </c>
      <c r="B446" s="221" t="s">
        <v>432</v>
      </c>
      <c r="C446" s="221" t="s">
        <v>433</v>
      </c>
      <c r="D446" s="251" t="s">
        <v>436</v>
      </c>
      <c r="E446" s="227" t="s">
        <v>286</v>
      </c>
      <c r="F446" s="222">
        <v>75331.199999999997</v>
      </c>
      <c r="G446" s="221" t="s">
        <v>209</v>
      </c>
      <c r="H446" s="221">
        <v>85177910</v>
      </c>
      <c r="I446" s="404">
        <v>0</v>
      </c>
      <c r="J446" s="404">
        <v>0</v>
      </c>
      <c r="K446" s="404">
        <v>11491.2</v>
      </c>
      <c r="L446" s="389">
        <v>0</v>
      </c>
      <c r="M446" s="251" t="s">
        <v>1703</v>
      </c>
      <c r="N446" s="132">
        <v>11491.2</v>
      </c>
      <c r="O446" s="399">
        <v>45962</v>
      </c>
      <c r="P446" s="340">
        <v>2652</v>
      </c>
      <c r="Q446" s="399">
        <v>45962</v>
      </c>
      <c r="R446" s="221" t="s">
        <v>252</v>
      </c>
    </row>
    <row r="447" spans="1:18">
      <c r="A447" s="172">
        <v>441</v>
      </c>
      <c r="B447" s="221" t="s">
        <v>432</v>
      </c>
      <c r="C447" s="221" t="s">
        <v>433</v>
      </c>
      <c r="D447" s="251" t="s">
        <v>434</v>
      </c>
      <c r="E447" s="227" t="s">
        <v>286</v>
      </c>
      <c r="F447" s="222">
        <v>275553.59999999998</v>
      </c>
      <c r="G447" s="221" t="s">
        <v>209</v>
      </c>
      <c r="H447" s="221">
        <v>85177910</v>
      </c>
      <c r="I447" s="404">
        <v>0</v>
      </c>
      <c r="J447" s="404">
        <v>0</v>
      </c>
      <c r="K447" s="404">
        <v>42033.599999999999</v>
      </c>
      <c r="L447" s="389">
        <v>0</v>
      </c>
      <c r="M447" s="251" t="s">
        <v>1703</v>
      </c>
      <c r="N447" s="132">
        <v>42033.599999999999</v>
      </c>
      <c r="O447" s="399">
        <v>45962</v>
      </c>
      <c r="P447" s="340">
        <v>2651</v>
      </c>
      <c r="Q447" s="399">
        <v>45962</v>
      </c>
      <c r="R447" s="221" t="s">
        <v>252</v>
      </c>
    </row>
    <row r="448" spans="1:18">
      <c r="A448" s="172">
        <v>442</v>
      </c>
      <c r="B448" s="221" t="s">
        <v>383</v>
      </c>
      <c r="C448" s="221" t="s">
        <v>384</v>
      </c>
      <c r="D448" s="251" t="s">
        <v>385</v>
      </c>
      <c r="E448" s="227" t="s">
        <v>386</v>
      </c>
      <c r="F448" s="222">
        <v>1907.02</v>
      </c>
      <c r="G448" s="221" t="s">
        <v>209</v>
      </c>
      <c r="H448" s="221">
        <v>84733010</v>
      </c>
      <c r="I448" s="404">
        <v>145.46</v>
      </c>
      <c r="J448" s="404">
        <v>145.46</v>
      </c>
      <c r="K448" s="404">
        <v>0</v>
      </c>
      <c r="L448" s="389">
        <v>0</v>
      </c>
      <c r="M448" s="251" t="s">
        <v>1703</v>
      </c>
      <c r="N448" s="132">
        <v>290.92</v>
      </c>
      <c r="O448" s="399">
        <v>45962</v>
      </c>
      <c r="P448" s="340">
        <v>2632</v>
      </c>
      <c r="Q448" s="399">
        <v>45962</v>
      </c>
      <c r="R448" s="221" t="s">
        <v>252</v>
      </c>
    </row>
    <row r="449" spans="1:18">
      <c r="A449" s="172">
        <v>443</v>
      </c>
      <c r="B449" s="221" t="s">
        <v>379</v>
      </c>
      <c r="C449" s="221" t="s">
        <v>380</v>
      </c>
      <c r="D449" s="251" t="s">
        <v>381</v>
      </c>
      <c r="E449" s="227" t="s">
        <v>373</v>
      </c>
      <c r="F449" s="222">
        <v>448.4</v>
      </c>
      <c r="G449" s="221" t="s">
        <v>209</v>
      </c>
      <c r="H449" s="221">
        <v>8536</v>
      </c>
      <c r="I449" s="404">
        <v>34.200000000000003</v>
      </c>
      <c r="J449" s="404">
        <v>34.200000000000003</v>
      </c>
      <c r="K449" s="404">
        <v>0</v>
      </c>
      <c r="L449" s="389">
        <v>0</v>
      </c>
      <c r="M449" s="251" t="s">
        <v>1703</v>
      </c>
      <c r="N449" s="132">
        <v>68.400000000000006</v>
      </c>
      <c r="O449" s="399">
        <v>45962</v>
      </c>
      <c r="P449" s="340">
        <v>2631</v>
      </c>
      <c r="Q449" s="399">
        <v>45962</v>
      </c>
      <c r="R449" s="221" t="s">
        <v>252</v>
      </c>
    </row>
    <row r="450" spans="1:18">
      <c r="A450" s="172">
        <v>444</v>
      </c>
      <c r="B450" s="221" t="s">
        <v>248</v>
      </c>
      <c r="C450" s="221" t="s">
        <v>249</v>
      </c>
      <c r="D450" s="251">
        <v>2526354</v>
      </c>
      <c r="E450" s="227" t="s">
        <v>250</v>
      </c>
      <c r="F450" s="222">
        <v>4720</v>
      </c>
      <c r="G450" s="221" t="s">
        <v>211</v>
      </c>
      <c r="H450" s="221">
        <v>998332</v>
      </c>
      <c r="I450" s="404">
        <v>360</v>
      </c>
      <c r="J450" s="404">
        <v>360</v>
      </c>
      <c r="K450" s="404">
        <v>0</v>
      </c>
      <c r="L450" s="389">
        <v>0</v>
      </c>
      <c r="M450" s="251" t="s">
        <v>1703</v>
      </c>
      <c r="N450" s="132">
        <v>720</v>
      </c>
      <c r="O450" s="399">
        <v>45962</v>
      </c>
      <c r="P450" s="340">
        <v>2600</v>
      </c>
      <c r="Q450" s="399">
        <v>45962</v>
      </c>
      <c r="R450" s="221" t="s">
        <v>252</v>
      </c>
    </row>
    <row r="451" spans="1:18">
      <c r="A451" s="172">
        <v>445</v>
      </c>
      <c r="B451" s="221" t="s">
        <v>248</v>
      </c>
      <c r="C451" s="221" t="s">
        <v>249</v>
      </c>
      <c r="D451" s="251">
        <v>2526351</v>
      </c>
      <c r="E451" s="227" t="s">
        <v>250</v>
      </c>
      <c r="F451" s="222">
        <v>9440</v>
      </c>
      <c r="G451" s="221" t="s">
        <v>211</v>
      </c>
      <c r="H451" s="221">
        <v>998332</v>
      </c>
      <c r="I451" s="404">
        <v>720</v>
      </c>
      <c r="J451" s="404">
        <v>720</v>
      </c>
      <c r="K451" s="404">
        <v>0</v>
      </c>
      <c r="L451" s="389">
        <v>0</v>
      </c>
      <c r="M451" s="251" t="s">
        <v>1703</v>
      </c>
      <c r="N451" s="132">
        <v>1440</v>
      </c>
      <c r="O451" s="399">
        <v>45962</v>
      </c>
      <c r="P451" s="340">
        <v>2597</v>
      </c>
      <c r="Q451" s="399">
        <v>45962</v>
      </c>
      <c r="R451" s="221" t="s">
        <v>252</v>
      </c>
    </row>
    <row r="452" spans="1:18">
      <c r="A452" s="172">
        <v>446</v>
      </c>
      <c r="B452" s="221" t="s">
        <v>248</v>
      </c>
      <c r="C452" s="221" t="s">
        <v>249</v>
      </c>
      <c r="D452" s="251">
        <v>2526350</v>
      </c>
      <c r="E452" s="227" t="s">
        <v>250</v>
      </c>
      <c r="F452" s="222">
        <v>11564</v>
      </c>
      <c r="G452" s="221" t="s">
        <v>211</v>
      </c>
      <c r="H452" s="221">
        <v>998332</v>
      </c>
      <c r="I452" s="404">
        <v>882</v>
      </c>
      <c r="J452" s="404">
        <v>882</v>
      </c>
      <c r="K452" s="404">
        <v>0</v>
      </c>
      <c r="L452" s="389">
        <v>0</v>
      </c>
      <c r="M452" s="251" t="s">
        <v>1703</v>
      </c>
      <c r="N452" s="132">
        <v>1764</v>
      </c>
      <c r="O452" s="399">
        <v>45962</v>
      </c>
      <c r="P452" s="340">
        <v>2596</v>
      </c>
      <c r="Q452" s="399">
        <v>45962</v>
      </c>
      <c r="R452" s="221" t="s">
        <v>252</v>
      </c>
    </row>
    <row r="453" spans="1:18">
      <c r="A453" s="172">
        <v>447</v>
      </c>
      <c r="B453" s="221" t="s">
        <v>344</v>
      </c>
      <c r="C453" s="221" t="s">
        <v>345</v>
      </c>
      <c r="D453" s="251" t="s">
        <v>1147</v>
      </c>
      <c r="E453" s="227" t="s">
        <v>1148</v>
      </c>
      <c r="F453" s="222">
        <v>8850</v>
      </c>
      <c r="G453" s="221" t="s">
        <v>209</v>
      </c>
      <c r="H453" s="221">
        <v>482090</v>
      </c>
      <c r="I453" s="404">
        <v>675</v>
      </c>
      <c r="J453" s="404">
        <v>675</v>
      </c>
      <c r="K453" s="404">
        <v>0</v>
      </c>
      <c r="L453" s="389">
        <v>0</v>
      </c>
      <c r="M453" s="251" t="s">
        <v>1703</v>
      </c>
      <c r="N453" s="132">
        <v>1350</v>
      </c>
      <c r="O453" s="399">
        <v>45962</v>
      </c>
      <c r="P453" s="340">
        <v>832</v>
      </c>
      <c r="Q453" s="399">
        <v>45962</v>
      </c>
      <c r="R453" s="221" t="s">
        <v>252</v>
      </c>
    </row>
    <row r="454" spans="1:18">
      <c r="A454" s="172">
        <v>448</v>
      </c>
      <c r="B454" s="221" t="s">
        <v>344</v>
      </c>
      <c r="C454" s="221" t="s">
        <v>345</v>
      </c>
      <c r="D454" s="251" t="s">
        <v>1150</v>
      </c>
      <c r="E454" s="227" t="s">
        <v>1148</v>
      </c>
      <c r="F454" s="222">
        <v>4012</v>
      </c>
      <c r="G454" s="221" t="s">
        <v>209</v>
      </c>
      <c r="H454" s="221">
        <v>482090</v>
      </c>
      <c r="I454" s="404">
        <v>306</v>
      </c>
      <c r="J454" s="404">
        <v>306</v>
      </c>
      <c r="K454" s="404">
        <v>0</v>
      </c>
      <c r="L454" s="389">
        <v>0</v>
      </c>
      <c r="M454" s="251" t="s">
        <v>1703</v>
      </c>
      <c r="N454" s="132">
        <v>612</v>
      </c>
      <c r="O454" s="399">
        <v>45962</v>
      </c>
      <c r="P454" s="340">
        <v>831</v>
      </c>
      <c r="Q454" s="399">
        <v>45962</v>
      </c>
      <c r="R454" s="221" t="s">
        <v>252</v>
      </c>
    </row>
    <row r="455" spans="1:18">
      <c r="A455" s="172">
        <v>449</v>
      </c>
      <c r="B455" s="221" t="s">
        <v>344</v>
      </c>
      <c r="C455" s="221" t="s">
        <v>345</v>
      </c>
      <c r="D455" s="251" t="s">
        <v>1152</v>
      </c>
      <c r="E455" s="227" t="s">
        <v>729</v>
      </c>
      <c r="F455" s="222">
        <v>2345.84</v>
      </c>
      <c r="G455" s="221" t="s">
        <v>209</v>
      </c>
      <c r="H455" s="221">
        <v>482090</v>
      </c>
      <c r="I455" s="404">
        <v>178.92</v>
      </c>
      <c r="J455" s="404">
        <v>178.92</v>
      </c>
      <c r="K455" s="404">
        <v>0</v>
      </c>
      <c r="L455" s="389">
        <v>0</v>
      </c>
      <c r="M455" s="251" t="s">
        <v>1703</v>
      </c>
      <c r="N455" s="132">
        <v>357.84</v>
      </c>
      <c r="O455" s="399">
        <v>45962</v>
      </c>
      <c r="P455" s="340">
        <v>830</v>
      </c>
      <c r="Q455" s="399">
        <v>45962</v>
      </c>
      <c r="R455" s="221" t="s">
        <v>252</v>
      </c>
    </row>
    <row r="456" spans="1:18">
      <c r="A456" s="172">
        <v>450</v>
      </c>
      <c r="B456" s="221" t="s">
        <v>344</v>
      </c>
      <c r="C456" s="221" t="s">
        <v>345</v>
      </c>
      <c r="D456" s="251" t="s">
        <v>1154</v>
      </c>
      <c r="E456" s="227" t="s">
        <v>729</v>
      </c>
      <c r="F456" s="222">
        <v>1746.4</v>
      </c>
      <c r="G456" s="221" t="s">
        <v>209</v>
      </c>
      <c r="H456" s="221">
        <v>482090</v>
      </c>
      <c r="I456" s="404">
        <v>133.19999999999999</v>
      </c>
      <c r="J456" s="404">
        <v>133.19999999999999</v>
      </c>
      <c r="K456" s="404">
        <v>0</v>
      </c>
      <c r="L456" s="389">
        <v>0</v>
      </c>
      <c r="M456" s="251" t="s">
        <v>1703</v>
      </c>
      <c r="N456" s="132">
        <v>266.39999999999998</v>
      </c>
      <c r="O456" s="399">
        <v>45962</v>
      </c>
      <c r="P456" s="340">
        <v>829</v>
      </c>
      <c r="Q456" s="399">
        <v>45962</v>
      </c>
      <c r="R456" s="221" t="s">
        <v>252</v>
      </c>
    </row>
    <row r="457" spans="1:18">
      <c r="A457" s="172">
        <v>451</v>
      </c>
      <c r="B457" s="221" t="s">
        <v>543</v>
      </c>
      <c r="C457" s="221" t="s">
        <v>544</v>
      </c>
      <c r="D457" s="251" t="s">
        <v>1156</v>
      </c>
      <c r="E457" s="227" t="s">
        <v>261</v>
      </c>
      <c r="F457" s="222">
        <v>256473</v>
      </c>
      <c r="G457" s="221" t="s">
        <v>211</v>
      </c>
      <c r="H457" s="221">
        <v>997331</v>
      </c>
      <c r="I457" s="404">
        <v>19561.5</v>
      </c>
      <c r="J457" s="404">
        <v>19561.5</v>
      </c>
      <c r="K457" s="404">
        <v>0</v>
      </c>
      <c r="L457" s="389">
        <v>0</v>
      </c>
      <c r="M457" s="251" t="s">
        <v>1703</v>
      </c>
      <c r="N457" s="132">
        <v>39123</v>
      </c>
      <c r="O457" s="399">
        <v>45962</v>
      </c>
      <c r="P457" s="340">
        <v>824</v>
      </c>
      <c r="Q457" s="399">
        <v>45962</v>
      </c>
      <c r="R457" s="221" t="s">
        <v>252</v>
      </c>
    </row>
    <row r="458" spans="1:18">
      <c r="A458" s="172">
        <v>452</v>
      </c>
      <c r="B458" s="221" t="s">
        <v>543</v>
      </c>
      <c r="C458" s="221" t="s">
        <v>544</v>
      </c>
      <c r="D458" s="251" t="s">
        <v>1158</v>
      </c>
      <c r="E458" s="227" t="s">
        <v>261</v>
      </c>
      <c r="F458" s="222">
        <v>909624.24</v>
      </c>
      <c r="G458" s="221" t="s">
        <v>211</v>
      </c>
      <c r="H458" s="221">
        <v>997331</v>
      </c>
      <c r="I458" s="404">
        <v>69378.12</v>
      </c>
      <c r="J458" s="404">
        <v>69378.12</v>
      </c>
      <c r="K458" s="404">
        <v>0</v>
      </c>
      <c r="L458" s="389">
        <v>0</v>
      </c>
      <c r="M458" s="251" t="s">
        <v>1703</v>
      </c>
      <c r="N458" s="132">
        <v>138756.24</v>
      </c>
      <c r="O458" s="399">
        <v>45962</v>
      </c>
      <c r="P458" s="340">
        <v>823</v>
      </c>
      <c r="Q458" s="399">
        <v>45962</v>
      </c>
      <c r="R458" s="221" t="s">
        <v>252</v>
      </c>
    </row>
    <row r="459" spans="1:18">
      <c r="A459" s="172">
        <v>453</v>
      </c>
      <c r="B459" s="221" t="s">
        <v>383</v>
      </c>
      <c r="C459" s="221" t="s">
        <v>384</v>
      </c>
      <c r="D459" s="251" t="s">
        <v>1160</v>
      </c>
      <c r="E459" s="227" t="s">
        <v>261</v>
      </c>
      <c r="F459" s="222">
        <v>1383.02</v>
      </c>
      <c r="G459" s="221" t="s">
        <v>209</v>
      </c>
      <c r="H459" s="221">
        <v>8543900</v>
      </c>
      <c r="I459" s="404">
        <v>105.49</v>
      </c>
      <c r="J459" s="404">
        <v>105.49</v>
      </c>
      <c r="K459" s="404">
        <v>0</v>
      </c>
      <c r="L459" s="389">
        <v>0</v>
      </c>
      <c r="M459" s="251" t="s">
        <v>1703</v>
      </c>
      <c r="N459" s="132">
        <v>210.98</v>
      </c>
      <c r="O459" s="399">
        <v>45962</v>
      </c>
      <c r="P459" s="340">
        <v>705</v>
      </c>
      <c r="Q459" s="399">
        <v>45962</v>
      </c>
      <c r="R459" s="221" t="s">
        <v>252</v>
      </c>
    </row>
    <row r="460" spans="1:18">
      <c r="A460" s="172">
        <v>454</v>
      </c>
      <c r="B460" s="221" t="s">
        <v>383</v>
      </c>
      <c r="C460" s="221" t="s">
        <v>384</v>
      </c>
      <c r="D460" s="251" t="s">
        <v>1162</v>
      </c>
      <c r="E460" s="227" t="s">
        <v>675</v>
      </c>
      <c r="F460" s="222">
        <v>392.03000000000003</v>
      </c>
      <c r="G460" s="221" t="s">
        <v>209</v>
      </c>
      <c r="H460" s="221">
        <v>84733010</v>
      </c>
      <c r="I460" s="404">
        <v>29.91</v>
      </c>
      <c r="J460" s="404">
        <v>29.91</v>
      </c>
      <c r="K460" s="404">
        <v>0</v>
      </c>
      <c r="L460" s="389">
        <v>0</v>
      </c>
      <c r="M460" s="251" t="s">
        <v>1703</v>
      </c>
      <c r="N460" s="132">
        <v>59.82</v>
      </c>
      <c r="O460" s="399">
        <v>45962</v>
      </c>
      <c r="P460" s="340">
        <v>704</v>
      </c>
      <c r="Q460" s="399">
        <v>45962</v>
      </c>
      <c r="R460" s="221" t="s">
        <v>252</v>
      </c>
    </row>
    <row r="461" spans="1:18">
      <c r="A461" s="172">
        <v>455</v>
      </c>
      <c r="B461" s="221" t="s">
        <v>511</v>
      </c>
      <c r="C461" s="221" t="s">
        <v>512</v>
      </c>
      <c r="D461" s="251" t="s">
        <v>1164</v>
      </c>
      <c r="E461" s="227" t="s">
        <v>1165</v>
      </c>
      <c r="F461" s="222">
        <v>1486.8000000000002</v>
      </c>
      <c r="G461" s="221" t="s">
        <v>209</v>
      </c>
      <c r="H461" s="221">
        <v>3926</v>
      </c>
      <c r="I461" s="404">
        <v>113.4</v>
      </c>
      <c r="J461" s="404">
        <v>113.4</v>
      </c>
      <c r="K461" s="404">
        <v>0</v>
      </c>
      <c r="L461" s="389">
        <v>0</v>
      </c>
      <c r="M461" s="251" t="s">
        <v>1703</v>
      </c>
      <c r="N461" s="132">
        <v>226.8</v>
      </c>
      <c r="O461" s="399">
        <v>45962</v>
      </c>
      <c r="P461" s="340">
        <v>677</v>
      </c>
      <c r="Q461" s="399">
        <v>45962</v>
      </c>
      <c r="R461" s="221" t="s">
        <v>252</v>
      </c>
    </row>
    <row r="462" spans="1:18">
      <c r="A462" s="172">
        <v>456</v>
      </c>
      <c r="B462" s="221" t="s">
        <v>449</v>
      </c>
      <c r="C462" s="221" t="s">
        <v>450</v>
      </c>
      <c r="D462" s="251" t="s">
        <v>1167</v>
      </c>
      <c r="E462" s="227" t="s">
        <v>1168</v>
      </c>
      <c r="F462" s="222">
        <v>939.88000000000011</v>
      </c>
      <c r="G462" s="221" t="s">
        <v>211</v>
      </c>
      <c r="H462" s="221">
        <v>997157</v>
      </c>
      <c r="I462" s="404">
        <v>71.69</v>
      </c>
      <c r="J462" s="404">
        <v>71.69</v>
      </c>
      <c r="K462" s="404">
        <v>0</v>
      </c>
      <c r="L462" s="389">
        <v>0</v>
      </c>
      <c r="M462" s="251" t="s">
        <v>1703</v>
      </c>
      <c r="N462" s="132">
        <v>143.38</v>
      </c>
      <c r="O462" s="399">
        <v>45962</v>
      </c>
      <c r="P462" s="340">
        <v>588</v>
      </c>
      <c r="Q462" s="399">
        <v>45962</v>
      </c>
      <c r="R462" s="221" t="s">
        <v>252</v>
      </c>
    </row>
    <row r="463" spans="1:18">
      <c r="A463" s="172">
        <v>457</v>
      </c>
      <c r="B463" s="221" t="s">
        <v>449</v>
      </c>
      <c r="C463" s="221" t="s">
        <v>450</v>
      </c>
      <c r="D463" s="251" t="s">
        <v>1170</v>
      </c>
      <c r="E463" s="227" t="s">
        <v>1148</v>
      </c>
      <c r="F463" s="222">
        <v>1093.73</v>
      </c>
      <c r="G463" s="221" t="s">
        <v>211</v>
      </c>
      <c r="H463" s="221">
        <v>997157</v>
      </c>
      <c r="I463" s="404">
        <v>83.42</v>
      </c>
      <c r="J463" s="404">
        <v>83.42</v>
      </c>
      <c r="K463" s="404">
        <v>0</v>
      </c>
      <c r="L463" s="389">
        <v>0</v>
      </c>
      <c r="M463" s="251" t="s">
        <v>1703</v>
      </c>
      <c r="N463" s="132">
        <v>166.84</v>
      </c>
      <c r="O463" s="399">
        <v>45962</v>
      </c>
      <c r="P463" s="340">
        <v>715</v>
      </c>
      <c r="Q463" s="399">
        <v>45962</v>
      </c>
      <c r="R463" s="221" t="s">
        <v>252</v>
      </c>
    </row>
    <row r="464" spans="1:18">
      <c r="A464" s="172">
        <v>458</v>
      </c>
      <c r="B464" s="221" t="s">
        <v>272</v>
      </c>
      <c r="C464" s="221" t="s">
        <v>273</v>
      </c>
      <c r="D464" s="251" t="s">
        <v>274</v>
      </c>
      <c r="E464" s="227" t="s">
        <v>275</v>
      </c>
      <c r="F464" s="222">
        <v>1330</v>
      </c>
      <c r="G464" s="221"/>
      <c r="H464" s="221">
        <v>0</v>
      </c>
      <c r="I464" s="404">
        <v>0</v>
      </c>
      <c r="J464" s="404">
        <v>0</v>
      </c>
      <c r="K464" s="404">
        <v>202.88</v>
      </c>
      <c r="L464" s="389">
        <v>0</v>
      </c>
      <c r="M464" s="251" t="s">
        <v>1703</v>
      </c>
      <c r="N464" s="132">
        <v>202.88</v>
      </c>
      <c r="O464" s="399">
        <v>45962</v>
      </c>
      <c r="P464" s="340">
        <v>2605</v>
      </c>
      <c r="Q464" s="399">
        <v>45962</v>
      </c>
      <c r="R464" s="221" t="s">
        <v>252</v>
      </c>
    </row>
    <row r="465" spans="1:18">
      <c r="A465" s="172">
        <v>459</v>
      </c>
      <c r="B465" s="221" t="s">
        <v>449</v>
      </c>
      <c r="C465" s="221" t="s">
        <v>450</v>
      </c>
      <c r="D465" s="251" t="s">
        <v>1172</v>
      </c>
      <c r="E465" s="227" t="s">
        <v>1173</v>
      </c>
      <c r="F465" s="222">
        <v>1751.94</v>
      </c>
      <c r="G465" s="221" t="s">
        <v>211</v>
      </c>
      <c r="H465" s="221">
        <v>997157</v>
      </c>
      <c r="I465" s="404">
        <v>133.62</v>
      </c>
      <c r="J465" s="404">
        <v>133.62</v>
      </c>
      <c r="K465" s="404">
        <v>0</v>
      </c>
      <c r="L465" s="389">
        <v>0</v>
      </c>
      <c r="M465" s="251" t="s">
        <v>1703</v>
      </c>
      <c r="N465" s="132">
        <v>267.24</v>
      </c>
      <c r="O465" s="399">
        <v>45962</v>
      </c>
      <c r="P465" s="340">
        <v>587</v>
      </c>
      <c r="Q465" s="399">
        <v>45962</v>
      </c>
      <c r="R465" s="221" t="s">
        <v>252</v>
      </c>
    </row>
    <row r="466" spans="1:18">
      <c r="A466" s="172">
        <v>460</v>
      </c>
      <c r="B466" s="221" t="s">
        <v>1175</v>
      </c>
      <c r="C466" s="221" t="s">
        <v>1176</v>
      </c>
      <c r="D466" s="251" t="s">
        <v>1177</v>
      </c>
      <c r="E466" s="227" t="s">
        <v>1178</v>
      </c>
      <c r="F466" s="222">
        <v>4720</v>
      </c>
      <c r="G466" s="221" t="s">
        <v>211</v>
      </c>
      <c r="H466" s="221">
        <v>998311</v>
      </c>
      <c r="I466" s="404">
        <v>360</v>
      </c>
      <c r="J466" s="404">
        <v>360</v>
      </c>
      <c r="K466" s="404">
        <v>0</v>
      </c>
      <c r="L466" s="389">
        <v>0</v>
      </c>
      <c r="M466" s="251" t="s">
        <v>1703</v>
      </c>
      <c r="N466" s="132">
        <v>720</v>
      </c>
      <c r="O466" s="399">
        <v>45962</v>
      </c>
      <c r="P466" s="340">
        <v>255</v>
      </c>
      <c r="Q466" s="399">
        <v>45962</v>
      </c>
      <c r="R466" s="221" t="s">
        <v>252</v>
      </c>
    </row>
    <row r="467" spans="1:18">
      <c r="A467" s="172">
        <v>461</v>
      </c>
      <c r="B467" s="221" t="s">
        <v>511</v>
      </c>
      <c r="C467" s="221" t="s">
        <v>512</v>
      </c>
      <c r="D467" s="251" t="s">
        <v>1180</v>
      </c>
      <c r="E467" s="227" t="s">
        <v>1181</v>
      </c>
      <c r="F467" s="222">
        <v>6231.2199999999993</v>
      </c>
      <c r="G467" s="221" t="s">
        <v>209</v>
      </c>
      <c r="H467" s="221">
        <v>4015</v>
      </c>
      <c r="I467" s="404">
        <v>433.61</v>
      </c>
      <c r="J467" s="404">
        <v>433.61</v>
      </c>
      <c r="K467" s="404">
        <v>0</v>
      </c>
      <c r="L467" s="389">
        <v>0</v>
      </c>
      <c r="M467" s="251" t="s">
        <v>1703</v>
      </c>
      <c r="N467" s="132">
        <v>867.22</v>
      </c>
      <c r="O467" s="399">
        <v>45962</v>
      </c>
      <c r="P467" s="340">
        <v>400</v>
      </c>
      <c r="Q467" s="399">
        <v>45962</v>
      </c>
      <c r="R467" s="221" t="s">
        <v>252</v>
      </c>
    </row>
    <row r="468" spans="1:18">
      <c r="A468" s="172">
        <v>462</v>
      </c>
      <c r="B468" s="221" t="s">
        <v>511</v>
      </c>
      <c r="C468" s="221" t="s">
        <v>512</v>
      </c>
      <c r="D468" s="251" t="s">
        <v>1183</v>
      </c>
      <c r="E468" s="227" t="s">
        <v>1181</v>
      </c>
      <c r="F468" s="222">
        <v>18372.72</v>
      </c>
      <c r="G468" s="221" t="s">
        <v>209</v>
      </c>
      <c r="H468" s="221">
        <v>4015</v>
      </c>
      <c r="I468" s="404">
        <v>1342.36</v>
      </c>
      <c r="J468" s="404">
        <v>1342.36</v>
      </c>
      <c r="K468" s="404">
        <v>0</v>
      </c>
      <c r="L468" s="389">
        <v>0</v>
      </c>
      <c r="M468" s="251" t="s">
        <v>1703</v>
      </c>
      <c r="N468" s="132">
        <v>2684.72</v>
      </c>
      <c r="O468" s="399">
        <v>45962</v>
      </c>
      <c r="P468" s="340">
        <v>401</v>
      </c>
      <c r="Q468" s="399">
        <v>45962</v>
      </c>
      <c r="R468" s="221" t="s">
        <v>252</v>
      </c>
    </row>
    <row r="469" spans="1:18">
      <c r="A469" s="172">
        <v>463</v>
      </c>
      <c r="B469" s="221" t="s">
        <v>580</v>
      </c>
      <c r="C469" s="221" t="s">
        <v>581</v>
      </c>
      <c r="D469" s="251" t="s">
        <v>1185</v>
      </c>
      <c r="E469" s="227" t="s">
        <v>1186</v>
      </c>
      <c r="F469" s="222">
        <v>39003.999999999993</v>
      </c>
      <c r="G469" s="221" t="s">
        <v>211</v>
      </c>
      <c r="H469" s="221">
        <v>998525</v>
      </c>
      <c r="I469" s="404">
        <v>2974.88</v>
      </c>
      <c r="J469" s="404">
        <v>2974.88</v>
      </c>
      <c r="K469" s="404">
        <v>0</v>
      </c>
      <c r="L469" s="389">
        <v>0</v>
      </c>
      <c r="M469" s="251" t="s">
        <v>1703</v>
      </c>
      <c r="N469" s="132">
        <v>5949.76</v>
      </c>
      <c r="O469" s="399">
        <v>45962</v>
      </c>
      <c r="P469" s="340">
        <v>220</v>
      </c>
      <c r="Q469" s="399">
        <v>45962</v>
      </c>
      <c r="R469" s="221" t="s">
        <v>252</v>
      </c>
    </row>
    <row r="470" spans="1:18">
      <c r="A470" s="172">
        <v>464</v>
      </c>
      <c r="B470" s="221" t="s">
        <v>580</v>
      </c>
      <c r="C470" s="221" t="s">
        <v>581</v>
      </c>
      <c r="D470" s="251" t="s">
        <v>1188</v>
      </c>
      <c r="E470" s="227" t="s">
        <v>1186</v>
      </c>
      <c r="F470" s="222">
        <v>71998.880000000005</v>
      </c>
      <c r="G470" s="221" t="s">
        <v>211</v>
      </c>
      <c r="H470" s="221">
        <v>998525</v>
      </c>
      <c r="I470" s="404">
        <v>5491.44</v>
      </c>
      <c r="J470" s="404">
        <v>5491.44</v>
      </c>
      <c r="K470" s="404">
        <v>0</v>
      </c>
      <c r="L470" s="389">
        <v>0</v>
      </c>
      <c r="M470" s="251" t="s">
        <v>1703</v>
      </c>
      <c r="N470" s="132">
        <v>10982.88</v>
      </c>
      <c r="O470" s="399">
        <v>45962</v>
      </c>
      <c r="P470" s="340">
        <v>219</v>
      </c>
      <c r="Q470" s="399">
        <v>45962</v>
      </c>
      <c r="R470" s="221" t="s">
        <v>252</v>
      </c>
    </row>
    <row r="471" spans="1:18">
      <c r="A471" s="172">
        <v>465</v>
      </c>
      <c r="B471" s="221" t="s">
        <v>375</v>
      </c>
      <c r="C471" s="221" t="s">
        <v>376</v>
      </c>
      <c r="D471" s="251" t="s">
        <v>377</v>
      </c>
      <c r="E471" s="227" t="s">
        <v>373</v>
      </c>
      <c r="F471" s="222">
        <v>88500</v>
      </c>
      <c r="G471" s="221" t="s">
        <v>211</v>
      </c>
      <c r="H471" s="221">
        <v>998311</v>
      </c>
      <c r="I471" s="404">
        <v>6750</v>
      </c>
      <c r="J471" s="404">
        <v>6750</v>
      </c>
      <c r="K471" s="404">
        <v>0</v>
      </c>
      <c r="L471" s="389">
        <v>0</v>
      </c>
      <c r="M471" s="251" t="s">
        <v>1703</v>
      </c>
      <c r="N471" s="132">
        <v>13500</v>
      </c>
      <c r="O471" s="399">
        <v>45962</v>
      </c>
      <c r="P471" s="340">
        <v>2661</v>
      </c>
      <c r="Q471" s="399">
        <v>45962</v>
      </c>
      <c r="R471" s="221" t="s">
        <v>252</v>
      </c>
    </row>
    <row r="472" spans="1:18">
      <c r="A472" s="172">
        <v>466</v>
      </c>
      <c r="B472" s="221" t="s">
        <v>1190</v>
      </c>
      <c r="C472" s="221" t="s">
        <v>1191</v>
      </c>
      <c r="D472" s="251" t="s">
        <v>1192</v>
      </c>
      <c r="E472" s="227" t="s">
        <v>1193</v>
      </c>
      <c r="F472" s="222">
        <v>100300</v>
      </c>
      <c r="G472" s="221" t="s">
        <v>211</v>
      </c>
      <c r="H472" s="221">
        <v>999512</v>
      </c>
      <c r="I472" s="404">
        <v>7650</v>
      </c>
      <c r="J472" s="404">
        <v>7650</v>
      </c>
      <c r="K472" s="404">
        <v>0</v>
      </c>
      <c r="L472" s="389">
        <v>0</v>
      </c>
      <c r="M472" s="251" t="s">
        <v>1703</v>
      </c>
      <c r="N472" s="132">
        <v>15300</v>
      </c>
      <c r="O472" s="399">
        <v>45962</v>
      </c>
      <c r="P472" s="340">
        <v>214</v>
      </c>
      <c r="Q472" s="399">
        <v>45962</v>
      </c>
      <c r="R472" s="221" t="s">
        <v>252</v>
      </c>
    </row>
    <row r="473" spans="1:18">
      <c r="A473" s="172">
        <v>467</v>
      </c>
      <c r="B473" s="221" t="s">
        <v>740</v>
      </c>
      <c r="C473" s="221" t="s">
        <v>740</v>
      </c>
      <c r="D473" s="251"/>
      <c r="E473" s="227"/>
      <c r="F473" s="222"/>
      <c r="G473" s="221" t="s">
        <v>211</v>
      </c>
      <c r="H473" s="221">
        <v>0</v>
      </c>
      <c r="I473" s="404">
        <v>-64808.530384501566</v>
      </c>
      <c r="J473" s="404">
        <v>-64808.530384501566</v>
      </c>
      <c r="K473" s="404">
        <v>-22720.506937758495</v>
      </c>
      <c r="L473" s="389">
        <v>0</v>
      </c>
      <c r="M473" s="251" t="s">
        <v>1703</v>
      </c>
      <c r="N473" s="132">
        <v>-152337.56770676162</v>
      </c>
      <c r="O473" s="399">
        <v>45962</v>
      </c>
      <c r="P473" s="341">
        <v>0</v>
      </c>
      <c r="Q473" s="399">
        <v>45962</v>
      </c>
      <c r="R473" s="221" t="s">
        <v>739</v>
      </c>
    </row>
    <row r="474" spans="1:18">
      <c r="A474" s="172">
        <v>468</v>
      </c>
      <c r="B474" s="221" t="s">
        <v>631</v>
      </c>
      <c r="C474" s="221" t="s">
        <v>632</v>
      </c>
      <c r="D474" s="251" t="s">
        <v>1139</v>
      </c>
      <c r="E474" s="227" t="s">
        <v>814</v>
      </c>
      <c r="F474" s="222">
        <v>505.11999999999995</v>
      </c>
      <c r="G474" s="221" t="s">
        <v>211</v>
      </c>
      <c r="H474" s="221">
        <v>998599</v>
      </c>
      <c r="I474" s="404">
        <v>-55.44</v>
      </c>
      <c r="J474" s="404">
        <v>-55.44</v>
      </c>
      <c r="K474" s="404">
        <v>0</v>
      </c>
      <c r="L474" s="389">
        <v>0</v>
      </c>
      <c r="M474" s="251" t="s">
        <v>1657</v>
      </c>
      <c r="N474" s="132">
        <v>-110.88</v>
      </c>
      <c r="O474" s="399">
        <v>45962</v>
      </c>
      <c r="P474" s="340">
        <v>2879</v>
      </c>
      <c r="Q474" s="399">
        <v>45962</v>
      </c>
      <c r="R474" s="221" t="s">
        <v>739</v>
      </c>
    </row>
    <row r="475" spans="1:18">
      <c r="A475" s="172">
        <v>469</v>
      </c>
      <c r="B475" s="221" t="s">
        <v>1141</v>
      </c>
      <c r="C475" s="221" t="s">
        <v>1142</v>
      </c>
      <c r="D475" s="251" t="s">
        <v>1143</v>
      </c>
      <c r="E475" s="227" t="s">
        <v>418</v>
      </c>
      <c r="F475" s="222">
        <v>174424.22</v>
      </c>
      <c r="G475" s="221" t="s">
        <v>209</v>
      </c>
      <c r="H475" s="221">
        <v>81350</v>
      </c>
      <c r="I475" s="404">
        <v>-19144.12</v>
      </c>
      <c r="J475" s="404">
        <v>-19144.12</v>
      </c>
      <c r="K475" s="404">
        <v>0</v>
      </c>
      <c r="L475" s="389">
        <v>0</v>
      </c>
      <c r="M475" s="251" t="s">
        <v>1657</v>
      </c>
      <c r="N475" s="132">
        <v>-38288.239999999998</v>
      </c>
      <c r="O475" s="399">
        <v>45962</v>
      </c>
      <c r="P475" s="340">
        <v>2901</v>
      </c>
      <c r="Q475" s="399">
        <v>45962</v>
      </c>
      <c r="R475" s="221" t="s">
        <v>739</v>
      </c>
    </row>
    <row r="476" spans="1:18">
      <c r="A476" s="172">
        <v>470</v>
      </c>
      <c r="B476" s="221" t="s">
        <v>394</v>
      </c>
      <c r="C476" s="221" t="s">
        <v>395</v>
      </c>
      <c r="D476" s="251">
        <v>5904</v>
      </c>
      <c r="E476" s="227" t="s">
        <v>286</v>
      </c>
      <c r="F476" s="222">
        <v>9291</v>
      </c>
      <c r="G476" s="221" t="s">
        <v>211</v>
      </c>
      <c r="H476" s="221">
        <v>9964</v>
      </c>
      <c r="I476" s="404">
        <v>-244.5</v>
      </c>
      <c r="J476" s="404">
        <v>-244.5</v>
      </c>
      <c r="K476" s="404">
        <v>0</v>
      </c>
      <c r="L476" s="389">
        <v>0</v>
      </c>
      <c r="M476" s="251" t="s">
        <v>1657</v>
      </c>
      <c r="N476" s="132">
        <v>-489</v>
      </c>
      <c r="O476" s="399">
        <v>45962</v>
      </c>
      <c r="P476" s="340">
        <v>2660</v>
      </c>
      <c r="Q476" s="399">
        <v>45962</v>
      </c>
      <c r="R476" s="221" t="s">
        <v>739</v>
      </c>
    </row>
    <row r="477" spans="1:18">
      <c r="A477" s="172">
        <v>471</v>
      </c>
      <c r="B477" s="221" t="s">
        <v>394</v>
      </c>
      <c r="C477" s="221" t="s">
        <v>395</v>
      </c>
      <c r="D477" s="251">
        <v>5824</v>
      </c>
      <c r="E477" s="227" t="s">
        <v>286</v>
      </c>
      <c r="F477" s="222">
        <v>4456.4400000000005</v>
      </c>
      <c r="G477" s="221" t="s">
        <v>211</v>
      </c>
      <c r="H477" s="221">
        <v>9964</v>
      </c>
      <c r="I477" s="404">
        <v>-117.28</v>
      </c>
      <c r="J477" s="404">
        <v>-117.28</v>
      </c>
      <c r="K477" s="404">
        <v>0</v>
      </c>
      <c r="L477" s="389">
        <v>0</v>
      </c>
      <c r="M477" s="251" t="s">
        <v>1657</v>
      </c>
      <c r="N477" s="132">
        <v>-234.56</v>
      </c>
      <c r="O477" s="399">
        <v>45962</v>
      </c>
      <c r="P477" s="340">
        <v>2659</v>
      </c>
      <c r="Q477" s="399">
        <v>45962</v>
      </c>
      <c r="R477" s="221" t="s">
        <v>739</v>
      </c>
    </row>
    <row r="478" spans="1:18">
      <c r="A478" s="172">
        <v>472</v>
      </c>
      <c r="B478" s="221" t="s">
        <v>357</v>
      </c>
      <c r="C478" s="221" t="s">
        <v>358</v>
      </c>
      <c r="D478" s="251" t="s">
        <v>359</v>
      </c>
      <c r="E478" s="227" t="s">
        <v>286</v>
      </c>
      <c r="F478" s="222">
        <v>2280</v>
      </c>
      <c r="G478" s="221" t="s">
        <v>211</v>
      </c>
      <c r="H478" s="221">
        <v>99633</v>
      </c>
      <c r="I478" s="404">
        <v>-60</v>
      </c>
      <c r="J478" s="404">
        <v>-60</v>
      </c>
      <c r="K478" s="404">
        <v>0</v>
      </c>
      <c r="L478" s="389">
        <v>0</v>
      </c>
      <c r="M478" s="251" t="s">
        <v>1657</v>
      </c>
      <c r="N478" s="132">
        <v>-120</v>
      </c>
      <c r="O478" s="399">
        <v>45962</v>
      </c>
      <c r="P478" s="340">
        <v>2626</v>
      </c>
      <c r="Q478" s="399">
        <v>45962</v>
      </c>
      <c r="R478" s="221" t="s">
        <v>739</v>
      </c>
    </row>
    <row r="479" spans="1:18">
      <c r="A479" s="172">
        <v>473</v>
      </c>
      <c r="B479" s="221" t="s">
        <v>357</v>
      </c>
      <c r="C479" s="221" t="s">
        <v>358</v>
      </c>
      <c r="D479" s="251" t="s">
        <v>1145</v>
      </c>
      <c r="E479" s="227" t="s">
        <v>261</v>
      </c>
      <c r="F479" s="222">
        <v>4750</v>
      </c>
      <c r="G479" s="221" t="s">
        <v>211</v>
      </c>
      <c r="H479" s="221">
        <v>99633</v>
      </c>
      <c r="I479" s="404">
        <v>-125</v>
      </c>
      <c r="J479" s="404">
        <v>-125</v>
      </c>
      <c r="K479" s="404">
        <v>0</v>
      </c>
      <c r="L479" s="389">
        <v>0</v>
      </c>
      <c r="M479" s="251" t="s">
        <v>1657</v>
      </c>
      <c r="N479" s="132">
        <v>-250</v>
      </c>
      <c r="O479" s="399">
        <v>45962</v>
      </c>
      <c r="P479" s="340">
        <v>770</v>
      </c>
      <c r="Q479" s="399">
        <v>45962</v>
      </c>
      <c r="R479" s="221" t="s">
        <v>739</v>
      </c>
    </row>
    <row r="480" spans="1:18">
      <c r="A480" s="172">
        <v>474</v>
      </c>
      <c r="B480" s="221" t="s">
        <v>394</v>
      </c>
      <c r="C480" s="221" t="s">
        <v>395</v>
      </c>
      <c r="D480" s="251">
        <v>5795</v>
      </c>
      <c r="E480" s="227" t="s">
        <v>286</v>
      </c>
      <c r="F480" s="222">
        <v>4735.74</v>
      </c>
      <c r="G480" s="221" t="s">
        <v>211</v>
      </c>
      <c r="H480" s="221">
        <v>9964</v>
      </c>
      <c r="I480" s="404">
        <v>-124.63</v>
      </c>
      <c r="J480" s="404">
        <v>-124.63</v>
      </c>
      <c r="K480" s="404">
        <v>0</v>
      </c>
      <c r="L480" s="389">
        <v>0</v>
      </c>
      <c r="M480" s="251" t="s">
        <v>1657</v>
      </c>
      <c r="N480" s="132">
        <v>-249.26</v>
      </c>
      <c r="O480" s="399">
        <v>45962</v>
      </c>
      <c r="P480" s="340">
        <v>2657</v>
      </c>
      <c r="Q480" s="399">
        <v>45962</v>
      </c>
      <c r="R480" s="221" t="s">
        <v>739</v>
      </c>
    </row>
    <row r="481" spans="1:18">
      <c r="A481" s="172">
        <v>475</v>
      </c>
      <c r="B481" s="221" t="s">
        <v>394</v>
      </c>
      <c r="C481" s="221" t="s">
        <v>395</v>
      </c>
      <c r="D481" s="251">
        <v>5763</v>
      </c>
      <c r="E481" s="227" t="s">
        <v>286</v>
      </c>
      <c r="F481" s="222">
        <v>9915.14</v>
      </c>
      <c r="G481" s="221" t="s">
        <v>211</v>
      </c>
      <c r="H481" s="221">
        <v>9964</v>
      </c>
      <c r="I481" s="404">
        <v>-260.93</v>
      </c>
      <c r="J481" s="404">
        <v>-260.93</v>
      </c>
      <c r="K481" s="404">
        <v>0</v>
      </c>
      <c r="L481" s="389">
        <v>0</v>
      </c>
      <c r="M481" s="251" t="s">
        <v>1657</v>
      </c>
      <c r="N481" s="132">
        <v>-521.86</v>
      </c>
      <c r="O481" s="399">
        <v>45962</v>
      </c>
      <c r="P481" s="340">
        <v>2656</v>
      </c>
      <c r="Q481" s="399">
        <v>45962</v>
      </c>
      <c r="R481" s="221" t="s">
        <v>739</v>
      </c>
    </row>
    <row r="482" spans="1:18">
      <c r="A482" s="172">
        <v>476</v>
      </c>
      <c r="B482" s="221" t="s">
        <v>762</v>
      </c>
      <c r="C482" s="221" t="s">
        <v>763</v>
      </c>
      <c r="D482" s="251" t="s">
        <v>764</v>
      </c>
      <c r="E482" s="227" t="s">
        <v>765</v>
      </c>
      <c r="F482" s="222">
        <v>-79682</v>
      </c>
      <c r="G482" s="221" t="s">
        <v>211</v>
      </c>
      <c r="H482" s="221">
        <v>996425</v>
      </c>
      <c r="I482" s="404">
        <v>-8746</v>
      </c>
      <c r="J482" s="404">
        <v>-8746</v>
      </c>
      <c r="K482" s="404">
        <v>0</v>
      </c>
      <c r="L482" s="389">
        <v>0</v>
      </c>
      <c r="M482" s="251" t="s">
        <v>1657</v>
      </c>
      <c r="N482" s="132">
        <v>-17492</v>
      </c>
      <c r="O482" s="399">
        <v>45962</v>
      </c>
      <c r="P482" s="340">
        <v>2740</v>
      </c>
      <c r="Q482" s="399">
        <v>45962</v>
      </c>
      <c r="R482" s="221" t="s">
        <v>742</v>
      </c>
    </row>
    <row r="483" spans="1:18">
      <c r="A483" s="172">
        <v>477</v>
      </c>
      <c r="B483" s="221" t="s">
        <v>543</v>
      </c>
      <c r="C483" s="221" t="s">
        <v>544</v>
      </c>
      <c r="D483" s="251" t="s">
        <v>767</v>
      </c>
      <c r="E483" s="227" t="s">
        <v>768</v>
      </c>
      <c r="F483" s="222">
        <v>-204301.44</v>
      </c>
      <c r="G483" s="221" t="s">
        <v>211</v>
      </c>
      <c r="H483" s="221">
        <v>997331</v>
      </c>
      <c r="I483" s="404">
        <v>-22423.33</v>
      </c>
      <c r="J483" s="404">
        <v>-22423.33</v>
      </c>
      <c r="K483" s="404">
        <v>0</v>
      </c>
      <c r="L483" s="389">
        <v>0</v>
      </c>
      <c r="M483" s="251" t="s">
        <v>1657</v>
      </c>
      <c r="N483" s="132">
        <v>-44846.66</v>
      </c>
      <c r="O483" s="399">
        <v>45962</v>
      </c>
      <c r="P483" s="340">
        <v>2741</v>
      </c>
      <c r="Q483" s="399">
        <v>45962</v>
      </c>
      <c r="R483" s="221" t="s">
        <v>742</v>
      </c>
    </row>
    <row r="484" spans="1:18">
      <c r="A484" s="172">
        <v>478</v>
      </c>
      <c r="B484" s="221" t="s">
        <v>412</v>
      </c>
      <c r="C484" s="221" t="s">
        <v>413</v>
      </c>
      <c r="D484" s="251">
        <v>135251106028031</v>
      </c>
      <c r="E484" s="227" t="s">
        <v>770</v>
      </c>
      <c r="F484" s="222">
        <v>-9249.5999999999985</v>
      </c>
      <c r="G484" s="221" t="s">
        <v>211</v>
      </c>
      <c r="H484" s="221">
        <v>997157</v>
      </c>
      <c r="I484" s="404">
        <v>-1015.2</v>
      </c>
      <c r="J484" s="404">
        <v>-1015.2</v>
      </c>
      <c r="K484" s="404">
        <v>0</v>
      </c>
      <c r="L484" s="389">
        <v>0</v>
      </c>
      <c r="M484" s="251" t="s">
        <v>1657</v>
      </c>
      <c r="N484" s="132">
        <v>-2030.4</v>
      </c>
      <c r="O484" s="399">
        <v>45962</v>
      </c>
      <c r="P484" s="340">
        <v>2742</v>
      </c>
      <c r="Q484" s="399">
        <v>45962</v>
      </c>
      <c r="R484" s="221" t="s">
        <v>742</v>
      </c>
    </row>
    <row r="485" spans="1:18">
      <c r="A485" s="172">
        <v>479</v>
      </c>
      <c r="B485" s="221" t="s">
        <v>412</v>
      </c>
      <c r="C485" s="221" t="s">
        <v>413</v>
      </c>
      <c r="D485" s="251">
        <v>135251107036271</v>
      </c>
      <c r="E485" s="227" t="s">
        <v>772</v>
      </c>
      <c r="F485" s="222">
        <v>-12405.699999999999</v>
      </c>
      <c r="G485" s="221" t="s">
        <v>211</v>
      </c>
      <c r="H485" s="221">
        <v>997157</v>
      </c>
      <c r="I485" s="404">
        <v>-1361.6</v>
      </c>
      <c r="J485" s="404">
        <v>-1361.6</v>
      </c>
      <c r="K485" s="404">
        <v>0</v>
      </c>
      <c r="L485" s="389">
        <v>0</v>
      </c>
      <c r="M485" s="251" t="s">
        <v>1657</v>
      </c>
      <c r="N485" s="132">
        <v>-2723.2</v>
      </c>
      <c r="O485" s="399">
        <v>45962</v>
      </c>
      <c r="P485" s="340">
        <v>2743</v>
      </c>
      <c r="Q485" s="399">
        <v>45962</v>
      </c>
      <c r="R485" s="221" t="s">
        <v>742</v>
      </c>
    </row>
    <row r="486" spans="1:18">
      <c r="A486" s="172">
        <v>480</v>
      </c>
      <c r="B486" s="221" t="s">
        <v>412</v>
      </c>
      <c r="C486" s="221" t="s">
        <v>413</v>
      </c>
      <c r="D486" s="251">
        <v>135251107036359</v>
      </c>
      <c r="E486" s="227" t="s">
        <v>772</v>
      </c>
      <c r="F486" s="222">
        <v>-11679.179999999998</v>
      </c>
      <c r="G486" s="221" t="s">
        <v>211</v>
      </c>
      <c r="H486" s="221">
        <v>997157</v>
      </c>
      <c r="I486" s="404">
        <v>-1281.8599999999999</v>
      </c>
      <c r="J486" s="404">
        <v>-1281.8599999999999</v>
      </c>
      <c r="K486" s="404">
        <v>0</v>
      </c>
      <c r="L486" s="389">
        <v>0</v>
      </c>
      <c r="M486" s="251" t="s">
        <v>1657</v>
      </c>
      <c r="N486" s="132">
        <v>-2563.7199999999998</v>
      </c>
      <c r="O486" s="399">
        <v>45962</v>
      </c>
      <c r="P486" s="340">
        <v>2744</v>
      </c>
      <c r="Q486" s="399">
        <v>45962</v>
      </c>
      <c r="R486" s="221" t="s">
        <v>742</v>
      </c>
    </row>
    <row r="487" spans="1:18">
      <c r="A487" s="172">
        <v>481</v>
      </c>
      <c r="B487" s="221" t="s">
        <v>412</v>
      </c>
      <c r="C487" s="221" t="s">
        <v>413</v>
      </c>
      <c r="D487" s="251">
        <v>135251113065659</v>
      </c>
      <c r="E487" s="227" t="s">
        <v>775</v>
      </c>
      <c r="F487" s="222">
        <v>-8273.7999999999993</v>
      </c>
      <c r="G487" s="221" t="s">
        <v>211</v>
      </c>
      <c r="H487" s="221">
        <v>997157</v>
      </c>
      <c r="I487" s="404">
        <v>-908.1</v>
      </c>
      <c r="J487" s="404">
        <v>-908.1</v>
      </c>
      <c r="K487" s="404">
        <v>0</v>
      </c>
      <c r="L487" s="389">
        <v>0</v>
      </c>
      <c r="M487" s="251" t="s">
        <v>1657</v>
      </c>
      <c r="N487" s="132">
        <v>-1816.2</v>
      </c>
      <c r="O487" s="399">
        <v>45962</v>
      </c>
      <c r="P487" s="340">
        <v>2745</v>
      </c>
      <c r="Q487" s="399">
        <v>45962</v>
      </c>
      <c r="R487" s="221" t="s">
        <v>742</v>
      </c>
    </row>
    <row r="488" spans="1:18">
      <c r="A488" s="172">
        <v>482</v>
      </c>
      <c r="B488" s="221" t="s">
        <v>412</v>
      </c>
      <c r="C488" s="221" t="s">
        <v>413</v>
      </c>
      <c r="D488" s="251">
        <v>135251117085868</v>
      </c>
      <c r="E488" s="227" t="s">
        <v>777</v>
      </c>
      <c r="F488" s="222">
        <v>-10945.28</v>
      </c>
      <c r="G488" s="221" t="s">
        <v>211</v>
      </c>
      <c r="H488" s="221">
        <v>997157</v>
      </c>
      <c r="I488" s="404">
        <v>-1201.31</v>
      </c>
      <c r="J488" s="404">
        <v>-1201.31</v>
      </c>
      <c r="K488" s="404">
        <v>0</v>
      </c>
      <c r="L488" s="389">
        <v>0</v>
      </c>
      <c r="M488" s="251" t="s">
        <v>1657</v>
      </c>
      <c r="N488" s="132">
        <v>-2402.62</v>
      </c>
      <c r="O488" s="399">
        <v>45962</v>
      </c>
      <c r="P488" s="340">
        <v>2746</v>
      </c>
      <c r="Q488" s="399">
        <v>45962</v>
      </c>
      <c r="R488" s="221" t="s">
        <v>742</v>
      </c>
    </row>
    <row r="489" spans="1:18">
      <c r="A489" s="172">
        <v>483</v>
      </c>
      <c r="B489" s="221" t="s">
        <v>412</v>
      </c>
      <c r="C489" s="221" t="s">
        <v>413</v>
      </c>
      <c r="D489" s="251">
        <v>135251117085896</v>
      </c>
      <c r="E489" s="227" t="s">
        <v>777</v>
      </c>
      <c r="F489" s="222">
        <v>-12396.84</v>
      </c>
      <c r="G489" s="221" t="s">
        <v>211</v>
      </c>
      <c r="H489" s="221">
        <v>997157</v>
      </c>
      <c r="I489" s="404">
        <v>-1360.63</v>
      </c>
      <c r="J489" s="404">
        <v>-1360.63</v>
      </c>
      <c r="K489" s="404">
        <v>0</v>
      </c>
      <c r="L489" s="389">
        <v>0</v>
      </c>
      <c r="M489" s="251" t="s">
        <v>1657</v>
      </c>
      <c r="N489" s="132">
        <v>-2721.26</v>
      </c>
      <c r="O489" s="399">
        <v>45962</v>
      </c>
      <c r="P489" s="340">
        <v>2747</v>
      </c>
      <c r="Q489" s="399">
        <v>45962</v>
      </c>
      <c r="R489" s="221" t="s">
        <v>742</v>
      </c>
    </row>
    <row r="490" spans="1:18">
      <c r="A490" s="172">
        <v>484</v>
      </c>
      <c r="B490" s="221" t="s">
        <v>412</v>
      </c>
      <c r="C490" s="221" t="s">
        <v>413</v>
      </c>
      <c r="D490" s="251">
        <v>135251120106864</v>
      </c>
      <c r="E490" s="227" t="s">
        <v>780</v>
      </c>
      <c r="F490" s="222">
        <v>-9503.5600000000013</v>
      </c>
      <c r="G490" s="221" t="s">
        <v>211</v>
      </c>
      <c r="H490" s="221">
        <v>997157</v>
      </c>
      <c r="I490" s="404">
        <v>-1043.07</v>
      </c>
      <c r="J490" s="404">
        <v>-1043.07</v>
      </c>
      <c r="K490" s="404">
        <v>0</v>
      </c>
      <c r="L490" s="389">
        <v>0</v>
      </c>
      <c r="M490" s="251" t="s">
        <v>1657</v>
      </c>
      <c r="N490" s="132">
        <v>-2086.14</v>
      </c>
      <c r="O490" s="399">
        <v>45962</v>
      </c>
      <c r="P490" s="340">
        <v>2748</v>
      </c>
      <c r="Q490" s="399">
        <v>45962</v>
      </c>
      <c r="R490" s="221" t="s">
        <v>742</v>
      </c>
    </row>
    <row r="491" spans="1:18">
      <c r="A491" s="172">
        <v>485</v>
      </c>
      <c r="B491" s="221" t="s">
        <v>511</v>
      </c>
      <c r="C491" s="221" t="s">
        <v>512</v>
      </c>
      <c r="D491" s="251" t="s">
        <v>782</v>
      </c>
      <c r="E491" s="227" t="s">
        <v>783</v>
      </c>
      <c r="F491" s="222">
        <v>-11823.96</v>
      </c>
      <c r="G491" s="221" t="s">
        <v>209</v>
      </c>
      <c r="H491" s="221">
        <v>4015</v>
      </c>
      <c r="I491" s="404">
        <v>-1263.77</v>
      </c>
      <c r="J491" s="404">
        <v>-1263.77</v>
      </c>
      <c r="K491" s="404">
        <v>0</v>
      </c>
      <c r="L491" s="389">
        <v>0</v>
      </c>
      <c r="M491" s="251" t="s">
        <v>1657</v>
      </c>
      <c r="N491" s="132">
        <v>-2527.54</v>
      </c>
      <c r="O491" s="399">
        <v>45962</v>
      </c>
      <c r="P491" s="340">
        <v>2918</v>
      </c>
      <c r="Q491" s="399">
        <v>45962</v>
      </c>
      <c r="R491" s="221" t="s">
        <v>742</v>
      </c>
    </row>
    <row r="492" spans="1:18">
      <c r="A492" s="172">
        <v>486</v>
      </c>
      <c r="B492" s="221" t="s">
        <v>511</v>
      </c>
      <c r="C492" s="221" t="s">
        <v>512</v>
      </c>
      <c r="D492" s="251" t="s">
        <v>785</v>
      </c>
      <c r="E492" s="227" t="s">
        <v>783</v>
      </c>
      <c r="F492" s="222">
        <v>-2278.6400000000003</v>
      </c>
      <c r="G492" s="221" t="s">
        <v>209</v>
      </c>
      <c r="H492" s="221">
        <v>4015</v>
      </c>
      <c r="I492" s="404">
        <v>-218.93</v>
      </c>
      <c r="J492" s="404">
        <v>-218.93</v>
      </c>
      <c r="K492" s="404">
        <v>0</v>
      </c>
      <c r="L492" s="389">
        <v>0</v>
      </c>
      <c r="M492" s="251" t="s">
        <v>1657</v>
      </c>
      <c r="N492" s="132">
        <v>-437.86</v>
      </c>
      <c r="O492" s="399">
        <v>45962</v>
      </c>
      <c r="P492" s="340">
        <v>2917</v>
      </c>
      <c r="Q492" s="399">
        <v>45962</v>
      </c>
      <c r="R492" s="221" t="s">
        <v>742</v>
      </c>
    </row>
    <row r="493" spans="1:18">
      <c r="A493" s="172">
        <v>487</v>
      </c>
      <c r="B493" s="221" t="s">
        <v>787</v>
      </c>
      <c r="C493" s="221" t="s">
        <v>788</v>
      </c>
      <c r="D493" s="251" t="s">
        <v>789</v>
      </c>
      <c r="E493" s="227" t="s">
        <v>768</v>
      </c>
      <c r="F493" s="222">
        <v>-193537.72999999998</v>
      </c>
      <c r="G493" s="221" t="s">
        <v>211</v>
      </c>
      <c r="H493" s="221">
        <v>997133</v>
      </c>
      <c r="I493" s="404">
        <v>-21241.94</v>
      </c>
      <c r="J493" s="404">
        <v>-21241.94</v>
      </c>
      <c r="K493" s="404">
        <v>0</v>
      </c>
      <c r="L493" s="389">
        <v>0</v>
      </c>
      <c r="M493" s="251" t="s">
        <v>1657</v>
      </c>
      <c r="N493" s="132">
        <v>-42483.88</v>
      </c>
      <c r="O493" s="399">
        <v>45962</v>
      </c>
      <c r="P493" s="340">
        <v>2916</v>
      </c>
      <c r="Q493" s="399">
        <v>45962</v>
      </c>
      <c r="R493" s="221" t="s">
        <v>742</v>
      </c>
    </row>
    <row r="494" spans="1:18">
      <c r="A494" s="172">
        <v>488</v>
      </c>
      <c r="B494" s="221" t="s">
        <v>787</v>
      </c>
      <c r="C494" s="221" t="s">
        <v>788</v>
      </c>
      <c r="D494" s="251">
        <v>281250003790</v>
      </c>
      <c r="E494" s="227" t="s">
        <v>792</v>
      </c>
      <c r="F494" s="222">
        <v>-1202512.5899999999</v>
      </c>
      <c r="G494" s="221" t="s">
        <v>211</v>
      </c>
      <c r="H494" s="221">
        <v>997133</v>
      </c>
      <c r="I494" s="404">
        <v>-131983.07999999999</v>
      </c>
      <c r="J494" s="404">
        <v>-131983.07999999999</v>
      </c>
      <c r="K494" s="404">
        <v>0</v>
      </c>
      <c r="L494" s="389">
        <v>0</v>
      </c>
      <c r="M494" s="251" t="s">
        <v>1657</v>
      </c>
      <c r="N494" s="132">
        <v>-263966.15999999997</v>
      </c>
      <c r="O494" s="399">
        <v>45962</v>
      </c>
      <c r="P494" s="340">
        <v>2915</v>
      </c>
      <c r="Q494" s="399">
        <v>45962</v>
      </c>
      <c r="R494" s="221" t="s">
        <v>742</v>
      </c>
    </row>
    <row r="495" spans="1:18">
      <c r="A495" s="172">
        <v>489</v>
      </c>
      <c r="B495" s="221" t="s">
        <v>277</v>
      </c>
      <c r="C495" s="221" t="s">
        <v>278</v>
      </c>
      <c r="D495" s="251">
        <v>427100366178</v>
      </c>
      <c r="E495" s="227" t="s">
        <v>780</v>
      </c>
      <c r="F495" s="222">
        <v>-4052.6599999999994</v>
      </c>
      <c r="G495" s="221" t="s">
        <v>211</v>
      </c>
      <c r="H495" s="221">
        <v>996813</v>
      </c>
      <c r="I495" s="404">
        <v>-444.81</v>
      </c>
      <c r="J495" s="404">
        <v>-444.81</v>
      </c>
      <c r="K495" s="404">
        <v>0</v>
      </c>
      <c r="L495" s="389">
        <v>0</v>
      </c>
      <c r="M495" s="251" t="s">
        <v>1657</v>
      </c>
      <c r="N495" s="132">
        <v>-889.62</v>
      </c>
      <c r="O495" s="399">
        <v>45962</v>
      </c>
      <c r="P495" s="340">
        <v>2908</v>
      </c>
      <c r="Q495" s="399">
        <v>45962</v>
      </c>
      <c r="R495" s="221" t="s">
        <v>742</v>
      </c>
    </row>
    <row r="496" spans="1:18">
      <c r="A496" s="172">
        <v>490</v>
      </c>
      <c r="B496" s="221" t="s">
        <v>277</v>
      </c>
      <c r="C496" s="221" t="s">
        <v>278</v>
      </c>
      <c r="D496" s="251">
        <v>427100366161</v>
      </c>
      <c r="E496" s="227" t="s">
        <v>780</v>
      </c>
      <c r="F496" s="222">
        <v>-646.16000000000008</v>
      </c>
      <c r="G496" s="221" t="s">
        <v>211</v>
      </c>
      <c r="H496" s="221">
        <v>996813</v>
      </c>
      <c r="I496" s="404">
        <v>-70.92</v>
      </c>
      <c r="J496" s="404">
        <v>-70.92</v>
      </c>
      <c r="K496" s="404">
        <v>0</v>
      </c>
      <c r="L496" s="389">
        <v>0</v>
      </c>
      <c r="M496" s="251" t="s">
        <v>1657</v>
      </c>
      <c r="N496" s="132">
        <v>-141.84</v>
      </c>
      <c r="O496" s="399">
        <v>45962</v>
      </c>
      <c r="P496" s="340">
        <v>2907</v>
      </c>
      <c r="Q496" s="399">
        <v>45962</v>
      </c>
      <c r="R496" s="221" t="s">
        <v>742</v>
      </c>
    </row>
    <row r="497" spans="1:18">
      <c r="A497" s="172">
        <v>491</v>
      </c>
      <c r="B497" s="221" t="s">
        <v>277</v>
      </c>
      <c r="C497" s="221" t="s">
        <v>278</v>
      </c>
      <c r="D497" s="251">
        <v>427100364803</v>
      </c>
      <c r="E497" s="227" t="s">
        <v>796</v>
      </c>
      <c r="F497" s="222">
        <v>-3892.52</v>
      </c>
      <c r="G497" s="221" t="s">
        <v>211</v>
      </c>
      <c r="H497" s="221">
        <v>996813</v>
      </c>
      <c r="I497" s="404">
        <v>-427.23</v>
      </c>
      <c r="J497" s="404">
        <v>-427.23</v>
      </c>
      <c r="K497" s="404">
        <v>0</v>
      </c>
      <c r="L497" s="389">
        <v>0</v>
      </c>
      <c r="M497" s="251" t="s">
        <v>1657</v>
      </c>
      <c r="N497" s="132">
        <v>-854.46</v>
      </c>
      <c r="O497" s="399">
        <v>45962</v>
      </c>
      <c r="P497" s="340">
        <v>2906</v>
      </c>
      <c r="Q497" s="399">
        <v>45962</v>
      </c>
      <c r="R497" s="221" t="s">
        <v>742</v>
      </c>
    </row>
    <row r="498" spans="1:18">
      <c r="A498" s="172">
        <v>492</v>
      </c>
      <c r="B498" s="221" t="s">
        <v>277</v>
      </c>
      <c r="C498" s="221" t="s">
        <v>278</v>
      </c>
      <c r="D498" s="251">
        <v>427100364681</v>
      </c>
      <c r="E498" s="227" t="s">
        <v>798</v>
      </c>
      <c r="F498" s="222">
        <v>-646.16000000000008</v>
      </c>
      <c r="G498" s="221" t="s">
        <v>211</v>
      </c>
      <c r="H498" s="221">
        <v>996813</v>
      </c>
      <c r="I498" s="404">
        <v>-70.92</v>
      </c>
      <c r="J498" s="404">
        <v>-70.92</v>
      </c>
      <c r="K498" s="404">
        <v>0</v>
      </c>
      <c r="L498" s="389">
        <v>0</v>
      </c>
      <c r="M498" s="251" t="s">
        <v>1657</v>
      </c>
      <c r="N498" s="132">
        <v>-141.84</v>
      </c>
      <c r="O498" s="399">
        <v>45962</v>
      </c>
      <c r="P498" s="340">
        <v>2905</v>
      </c>
      <c r="Q498" s="399">
        <v>45962</v>
      </c>
      <c r="R498" s="221" t="s">
        <v>742</v>
      </c>
    </row>
    <row r="499" spans="1:18">
      <c r="A499" s="172">
        <v>493</v>
      </c>
      <c r="B499" s="221" t="s">
        <v>314</v>
      </c>
      <c r="C499" s="221" t="s">
        <v>315</v>
      </c>
      <c r="D499" s="251" t="s">
        <v>800</v>
      </c>
      <c r="E499" s="227" t="s">
        <v>796</v>
      </c>
      <c r="F499" s="222">
        <v>-286.17999999999995</v>
      </c>
      <c r="G499" s="221" t="s">
        <v>211</v>
      </c>
      <c r="H499" s="221">
        <v>998413</v>
      </c>
      <c r="I499" s="404">
        <v>-31.41</v>
      </c>
      <c r="J499" s="404">
        <v>-31.41</v>
      </c>
      <c r="K499" s="404">
        <v>0</v>
      </c>
      <c r="L499" s="389">
        <v>0</v>
      </c>
      <c r="M499" s="251" t="s">
        <v>1657</v>
      </c>
      <c r="N499" s="132">
        <v>-62.82</v>
      </c>
      <c r="O499" s="399">
        <v>45962</v>
      </c>
      <c r="P499" s="340">
        <v>2900</v>
      </c>
      <c r="Q499" s="399">
        <v>45962</v>
      </c>
      <c r="R499" s="221" t="s">
        <v>742</v>
      </c>
    </row>
    <row r="500" spans="1:18">
      <c r="A500" s="172">
        <v>494</v>
      </c>
      <c r="B500" s="221" t="s">
        <v>399</v>
      </c>
      <c r="C500" s="221" t="s">
        <v>400</v>
      </c>
      <c r="D500" s="251" t="s">
        <v>802</v>
      </c>
      <c r="E500" s="227" t="s">
        <v>803</v>
      </c>
      <c r="F500" s="222">
        <v>-1300.8000000000002</v>
      </c>
      <c r="G500" s="221" t="s">
        <v>211</v>
      </c>
      <c r="H500" s="221">
        <v>996311</v>
      </c>
      <c r="I500" s="404">
        <v>-142.79</v>
      </c>
      <c r="J500" s="404">
        <v>-142.79</v>
      </c>
      <c r="K500" s="404">
        <v>0</v>
      </c>
      <c r="L500" s="389">
        <v>0</v>
      </c>
      <c r="M500" s="251" t="s">
        <v>1657</v>
      </c>
      <c r="N500" s="132">
        <v>-285.58</v>
      </c>
      <c r="O500" s="399">
        <v>45962</v>
      </c>
      <c r="P500" s="340">
        <v>2898</v>
      </c>
      <c r="Q500" s="399">
        <v>45962</v>
      </c>
      <c r="R500" s="221" t="s">
        <v>742</v>
      </c>
    </row>
    <row r="501" spans="1:18">
      <c r="A501" s="172">
        <v>495</v>
      </c>
      <c r="B501" s="221" t="s">
        <v>805</v>
      </c>
      <c r="C501" s="221" t="s">
        <v>806</v>
      </c>
      <c r="D501" s="251" t="s">
        <v>807</v>
      </c>
      <c r="E501" s="227" t="s">
        <v>777</v>
      </c>
      <c r="F501" s="222">
        <v>-4100</v>
      </c>
      <c r="G501" s="92" t="s">
        <v>211</v>
      </c>
      <c r="H501" s="92">
        <v>997119</v>
      </c>
      <c r="I501" s="404">
        <v>-450</v>
      </c>
      <c r="J501" s="404">
        <v>-450</v>
      </c>
      <c r="K501" s="404">
        <v>0</v>
      </c>
      <c r="L501" s="389">
        <v>0</v>
      </c>
      <c r="M501" s="251" t="s">
        <v>1657</v>
      </c>
      <c r="N501" s="132">
        <v>-900</v>
      </c>
      <c r="O501" s="399">
        <v>45962</v>
      </c>
      <c r="P501" s="340">
        <v>2759</v>
      </c>
      <c r="Q501" s="399">
        <v>45962</v>
      </c>
      <c r="R501" s="221" t="s">
        <v>742</v>
      </c>
    </row>
    <row r="502" spans="1:18">
      <c r="A502" s="172">
        <v>496</v>
      </c>
      <c r="B502" s="221" t="s">
        <v>389</v>
      </c>
      <c r="C502" s="221" t="s">
        <v>390</v>
      </c>
      <c r="D502" s="251" t="s">
        <v>809</v>
      </c>
      <c r="E502" s="227" t="s">
        <v>768</v>
      </c>
      <c r="F502" s="222">
        <v>-1858.1599999999999</v>
      </c>
      <c r="G502" s="221" t="s">
        <v>209</v>
      </c>
      <c r="H502" s="221">
        <v>29152100</v>
      </c>
      <c r="I502" s="404">
        <v>-52.96</v>
      </c>
      <c r="J502" s="404">
        <v>-52.96</v>
      </c>
      <c r="K502" s="404">
        <v>0</v>
      </c>
      <c r="L502" s="389">
        <v>0</v>
      </c>
      <c r="M502" s="251" t="s">
        <v>1657</v>
      </c>
      <c r="N502" s="132">
        <v>-105.92</v>
      </c>
      <c r="O502" s="399">
        <v>45962</v>
      </c>
      <c r="P502" s="340">
        <v>2887</v>
      </c>
      <c r="Q502" s="399">
        <v>45962</v>
      </c>
      <c r="R502" s="221" t="s">
        <v>742</v>
      </c>
    </row>
    <row r="503" spans="1:18">
      <c r="A503" s="172">
        <v>497</v>
      </c>
      <c r="B503" s="221" t="s">
        <v>617</v>
      </c>
      <c r="C503" s="221" t="s">
        <v>618</v>
      </c>
      <c r="D503" s="251" t="s">
        <v>811</v>
      </c>
      <c r="E503" s="227" t="s">
        <v>772</v>
      </c>
      <c r="F503" s="222">
        <v>-21358.13</v>
      </c>
      <c r="G503" s="221" t="s">
        <v>211</v>
      </c>
      <c r="H503" s="221">
        <v>998311</v>
      </c>
      <c r="I503" s="404">
        <v>0</v>
      </c>
      <c r="J503" s="404">
        <v>0</v>
      </c>
      <c r="K503" s="404">
        <v>-4688.37</v>
      </c>
      <c r="L503" s="389">
        <v>0</v>
      </c>
      <c r="M503" s="251" t="s">
        <v>1657</v>
      </c>
      <c r="N503" s="132">
        <v>-4688.37</v>
      </c>
      <c r="O503" s="399">
        <v>45962</v>
      </c>
      <c r="P503" s="340">
        <v>2886</v>
      </c>
      <c r="Q503" s="399">
        <v>45962</v>
      </c>
      <c r="R503" s="221" t="s">
        <v>742</v>
      </c>
    </row>
    <row r="504" spans="1:18">
      <c r="A504" s="172">
        <v>498</v>
      </c>
      <c r="B504" s="221" t="s">
        <v>383</v>
      </c>
      <c r="C504" s="221" t="s">
        <v>384</v>
      </c>
      <c r="D504" s="251" t="s">
        <v>813</v>
      </c>
      <c r="E504" s="227" t="s">
        <v>814</v>
      </c>
      <c r="F504" s="222">
        <v>-682.3900000000001</v>
      </c>
      <c r="G504" s="221" t="s">
        <v>209</v>
      </c>
      <c r="H504" s="221">
        <v>854390</v>
      </c>
      <c r="I504" s="404">
        <v>-74.91</v>
      </c>
      <c r="J504" s="404">
        <v>-74.91</v>
      </c>
      <c r="K504" s="404">
        <v>0</v>
      </c>
      <c r="L504" s="389">
        <v>0</v>
      </c>
      <c r="M504" s="251" t="s">
        <v>1657</v>
      </c>
      <c r="N504" s="132">
        <v>-149.82</v>
      </c>
      <c r="O504" s="399">
        <v>45962</v>
      </c>
      <c r="P504" s="340">
        <v>2885</v>
      </c>
      <c r="Q504" s="399">
        <v>45962</v>
      </c>
      <c r="R504" s="221" t="s">
        <v>742</v>
      </c>
    </row>
    <row r="505" spans="1:18">
      <c r="A505" s="172">
        <v>499</v>
      </c>
      <c r="B505" s="221" t="s">
        <v>299</v>
      </c>
      <c r="C505" s="221" t="s">
        <v>300</v>
      </c>
      <c r="D505" s="251" t="s">
        <v>816</v>
      </c>
      <c r="E505" s="227" t="s">
        <v>780</v>
      </c>
      <c r="F505" s="222">
        <v>-2365776.2599999998</v>
      </c>
      <c r="G505" s="221" t="s">
        <v>211</v>
      </c>
      <c r="H505" s="221">
        <v>997212</v>
      </c>
      <c r="I505" s="404">
        <v>-259658.37</v>
      </c>
      <c r="J505" s="404">
        <v>-259658.37</v>
      </c>
      <c r="K505" s="404">
        <v>0</v>
      </c>
      <c r="L505" s="389">
        <v>0</v>
      </c>
      <c r="M505" s="251" t="s">
        <v>1657</v>
      </c>
      <c r="N505" s="132">
        <v>-519316.74</v>
      </c>
      <c r="O505" s="399">
        <v>45962</v>
      </c>
      <c r="P505" s="340">
        <v>2878</v>
      </c>
      <c r="Q505" s="399">
        <v>45962</v>
      </c>
      <c r="R505" s="221" t="s">
        <v>742</v>
      </c>
    </row>
    <row r="506" spans="1:18">
      <c r="A506" s="172">
        <v>500</v>
      </c>
      <c r="B506" s="221" t="s">
        <v>818</v>
      </c>
      <c r="C506" s="221" t="s">
        <v>819</v>
      </c>
      <c r="D506" s="251" t="s">
        <v>820</v>
      </c>
      <c r="E506" s="227" t="s">
        <v>821</v>
      </c>
      <c r="F506" s="222">
        <v>-10925</v>
      </c>
      <c r="G506" s="221" t="s">
        <v>211</v>
      </c>
      <c r="H506" s="221">
        <v>996311</v>
      </c>
      <c r="I506" s="404">
        <v>-287.5</v>
      </c>
      <c r="J506" s="404">
        <v>-287.5</v>
      </c>
      <c r="K506" s="404">
        <v>0</v>
      </c>
      <c r="L506" s="389">
        <v>0</v>
      </c>
      <c r="M506" s="251" t="s">
        <v>1657</v>
      </c>
      <c r="N506" s="132">
        <v>-575</v>
      </c>
      <c r="O506" s="399">
        <v>45962</v>
      </c>
      <c r="P506" s="340">
        <v>2870</v>
      </c>
      <c r="Q506" s="399">
        <v>45962</v>
      </c>
      <c r="R506" s="221" t="s">
        <v>742</v>
      </c>
    </row>
    <row r="507" spans="1:18">
      <c r="A507" s="172">
        <v>501</v>
      </c>
      <c r="B507" s="221" t="s">
        <v>818</v>
      </c>
      <c r="C507" s="221" t="s">
        <v>819</v>
      </c>
      <c r="D507" s="251" t="s">
        <v>823</v>
      </c>
      <c r="E507" s="227" t="s">
        <v>821</v>
      </c>
      <c r="F507" s="222">
        <v>-93.47999999999999</v>
      </c>
      <c r="G507" s="221" t="s">
        <v>211</v>
      </c>
      <c r="H507" s="221">
        <v>996311</v>
      </c>
      <c r="I507" s="404">
        <v>-10.26</v>
      </c>
      <c r="J507" s="404">
        <v>-10.26</v>
      </c>
      <c r="K507" s="404">
        <v>0</v>
      </c>
      <c r="L507" s="389">
        <v>0</v>
      </c>
      <c r="M507" s="251" t="s">
        <v>1657</v>
      </c>
      <c r="N507" s="132">
        <v>-20.52</v>
      </c>
      <c r="O507" s="399">
        <v>45962</v>
      </c>
      <c r="P507" s="340">
        <v>2869</v>
      </c>
      <c r="Q507" s="399">
        <v>45962</v>
      </c>
      <c r="R507" s="221" t="s">
        <v>742</v>
      </c>
    </row>
    <row r="508" spans="1:18">
      <c r="A508" s="172">
        <v>502</v>
      </c>
      <c r="B508" s="221" t="s">
        <v>432</v>
      </c>
      <c r="C508" s="221" t="s">
        <v>433</v>
      </c>
      <c r="D508" s="251" t="s">
        <v>825</v>
      </c>
      <c r="E508" s="227" t="s">
        <v>826</v>
      </c>
      <c r="F508" s="222">
        <v>-170822.39999999999</v>
      </c>
      <c r="G508" s="221" t="s">
        <v>211</v>
      </c>
      <c r="H508" s="221">
        <v>998112</v>
      </c>
      <c r="I508" s="404">
        <v>0</v>
      </c>
      <c r="J508" s="404">
        <v>0</v>
      </c>
      <c r="K508" s="404">
        <v>-37497.599999999999</v>
      </c>
      <c r="L508" s="389">
        <v>0</v>
      </c>
      <c r="M508" s="251" t="s">
        <v>1657</v>
      </c>
      <c r="N508" s="132">
        <v>-37497.599999999999</v>
      </c>
      <c r="O508" s="399">
        <v>45962</v>
      </c>
      <c r="P508" s="340">
        <v>2867</v>
      </c>
      <c r="Q508" s="399">
        <v>45962</v>
      </c>
      <c r="R508" s="221" t="s">
        <v>742</v>
      </c>
    </row>
    <row r="509" spans="1:18">
      <c r="A509" s="172">
        <v>503</v>
      </c>
      <c r="B509" s="221" t="s">
        <v>724</v>
      </c>
      <c r="C509" s="221" t="s">
        <v>725</v>
      </c>
      <c r="D509" s="251" t="s">
        <v>828</v>
      </c>
      <c r="E509" s="227" t="s">
        <v>775</v>
      </c>
      <c r="F509" s="222">
        <v>-10004</v>
      </c>
      <c r="G509" s="221" t="s">
        <v>209</v>
      </c>
      <c r="H509" s="221">
        <v>854690</v>
      </c>
      <c r="I509" s="404">
        <v>-1098</v>
      </c>
      <c r="J509" s="404">
        <v>-1098</v>
      </c>
      <c r="K509" s="404">
        <v>0</v>
      </c>
      <c r="L509" s="389">
        <v>0</v>
      </c>
      <c r="M509" s="251" t="s">
        <v>1657</v>
      </c>
      <c r="N509" s="132">
        <v>-2196</v>
      </c>
      <c r="O509" s="399">
        <v>45962</v>
      </c>
      <c r="P509" s="340">
        <v>2866</v>
      </c>
      <c r="Q509" s="399">
        <v>45962</v>
      </c>
      <c r="R509" s="221" t="s">
        <v>742</v>
      </c>
    </row>
    <row r="510" spans="1:18">
      <c r="A510" s="172">
        <v>504</v>
      </c>
      <c r="B510" s="221" t="s">
        <v>724</v>
      </c>
      <c r="C510" s="221" t="s">
        <v>725</v>
      </c>
      <c r="D510" s="251" t="s">
        <v>830</v>
      </c>
      <c r="E510" s="227" t="s">
        <v>775</v>
      </c>
      <c r="F510" s="222">
        <v>-12300</v>
      </c>
      <c r="G510" s="221" t="s">
        <v>209</v>
      </c>
      <c r="H510" s="221">
        <v>854690</v>
      </c>
      <c r="I510" s="404">
        <v>-1350</v>
      </c>
      <c r="J510" s="404">
        <v>-1350</v>
      </c>
      <c r="K510" s="404">
        <v>0</v>
      </c>
      <c r="L510" s="389">
        <v>0</v>
      </c>
      <c r="M510" s="251" t="s">
        <v>1657</v>
      </c>
      <c r="N510" s="132">
        <v>-2700</v>
      </c>
      <c r="O510" s="399">
        <v>45962</v>
      </c>
      <c r="P510" s="340">
        <v>2865</v>
      </c>
      <c r="Q510" s="399">
        <v>45962</v>
      </c>
      <c r="R510" s="221" t="s">
        <v>742</v>
      </c>
    </row>
    <row r="511" spans="1:18">
      <c r="A511" s="172">
        <v>505</v>
      </c>
      <c r="B511" s="221" t="s">
        <v>248</v>
      </c>
      <c r="C511" s="221" t="s">
        <v>249</v>
      </c>
      <c r="D511" s="251">
        <v>2526399</v>
      </c>
      <c r="E511" s="227" t="s">
        <v>775</v>
      </c>
      <c r="F511" s="222">
        <v>-62156</v>
      </c>
      <c r="G511" s="98" t="s">
        <v>211</v>
      </c>
      <c r="H511" s="221">
        <v>998332</v>
      </c>
      <c r="I511" s="404">
        <v>-6822</v>
      </c>
      <c r="J511" s="404">
        <v>-6822</v>
      </c>
      <c r="K511" s="404">
        <v>0</v>
      </c>
      <c r="L511" s="389">
        <v>0</v>
      </c>
      <c r="M511" s="251" t="s">
        <v>1657</v>
      </c>
      <c r="N511" s="132">
        <v>-13644</v>
      </c>
      <c r="O511" s="399">
        <v>45962</v>
      </c>
      <c r="P511" s="340">
        <v>2769</v>
      </c>
      <c r="Q511" s="399">
        <v>45962</v>
      </c>
      <c r="R511" s="221" t="s">
        <v>742</v>
      </c>
    </row>
    <row r="512" spans="1:18">
      <c r="A512" s="172">
        <v>506</v>
      </c>
      <c r="B512" s="221" t="s">
        <v>394</v>
      </c>
      <c r="C512" s="221" t="s">
        <v>395</v>
      </c>
      <c r="D512" s="251">
        <v>6112</v>
      </c>
      <c r="E512" s="227" t="s">
        <v>765</v>
      </c>
      <c r="F512" s="222">
        <v>-9568.4000000000015</v>
      </c>
      <c r="G512" s="221" t="s">
        <v>211</v>
      </c>
      <c r="H512" s="221">
        <v>996813</v>
      </c>
      <c r="I512" s="404">
        <v>-251.8</v>
      </c>
      <c r="J512" s="404">
        <v>-251.8</v>
      </c>
      <c r="K512" s="404">
        <v>0</v>
      </c>
      <c r="L512" s="389">
        <v>0</v>
      </c>
      <c r="M512" s="251" t="s">
        <v>1657</v>
      </c>
      <c r="N512" s="132">
        <v>-503.6</v>
      </c>
      <c r="O512" s="399">
        <v>45962</v>
      </c>
      <c r="P512" s="340">
        <v>2862</v>
      </c>
      <c r="Q512" s="399">
        <v>45962</v>
      </c>
      <c r="R512" s="221" t="s">
        <v>742</v>
      </c>
    </row>
    <row r="513" spans="1:18">
      <c r="A513" s="172">
        <v>507</v>
      </c>
      <c r="B513" s="221" t="s">
        <v>394</v>
      </c>
      <c r="C513" s="221" t="s">
        <v>395</v>
      </c>
      <c r="D513" s="251">
        <v>6111</v>
      </c>
      <c r="E513" s="227" t="s">
        <v>765</v>
      </c>
      <c r="F513" s="222">
        <v>-6207.2999999999993</v>
      </c>
      <c r="G513" s="221" t="s">
        <v>211</v>
      </c>
      <c r="H513" s="221">
        <v>996813</v>
      </c>
      <c r="I513" s="404">
        <v>-163.35</v>
      </c>
      <c r="J513" s="404">
        <v>-163.35</v>
      </c>
      <c r="K513" s="404">
        <v>0</v>
      </c>
      <c r="L513" s="389">
        <v>0</v>
      </c>
      <c r="M513" s="251" t="s">
        <v>1657</v>
      </c>
      <c r="N513" s="132">
        <v>-326.7</v>
      </c>
      <c r="O513" s="399">
        <v>45962</v>
      </c>
      <c r="P513" s="340">
        <v>2861</v>
      </c>
      <c r="Q513" s="399">
        <v>45962</v>
      </c>
      <c r="R513" s="221" t="s">
        <v>742</v>
      </c>
    </row>
    <row r="514" spans="1:18">
      <c r="A514" s="172">
        <v>508</v>
      </c>
      <c r="B514" s="221" t="s">
        <v>394</v>
      </c>
      <c r="C514" s="221" t="s">
        <v>395</v>
      </c>
      <c r="D514" s="251">
        <v>6110</v>
      </c>
      <c r="E514" s="227" t="s">
        <v>765</v>
      </c>
      <c r="F514" s="222">
        <v>-4297.7999999999993</v>
      </c>
      <c r="G514" s="221" t="s">
        <v>211</v>
      </c>
      <c r="H514" s="221">
        <v>996813</v>
      </c>
      <c r="I514" s="404">
        <v>-113.1</v>
      </c>
      <c r="J514" s="404">
        <v>-113.1</v>
      </c>
      <c r="K514" s="404">
        <v>0</v>
      </c>
      <c r="L514" s="389">
        <v>0</v>
      </c>
      <c r="M514" s="251" t="s">
        <v>1657</v>
      </c>
      <c r="N514" s="132">
        <v>-226.2</v>
      </c>
      <c r="O514" s="399">
        <v>45962</v>
      </c>
      <c r="P514" s="340">
        <v>2860</v>
      </c>
      <c r="Q514" s="399">
        <v>45962</v>
      </c>
      <c r="R514" s="221" t="s">
        <v>742</v>
      </c>
    </row>
    <row r="515" spans="1:18">
      <c r="A515" s="172">
        <v>509</v>
      </c>
      <c r="B515" s="221" t="s">
        <v>647</v>
      </c>
      <c r="C515" s="221" t="s">
        <v>648</v>
      </c>
      <c r="D515" s="251" t="s">
        <v>836</v>
      </c>
      <c r="E515" s="227" t="s">
        <v>780</v>
      </c>
      <c r="F515" s="222">
        <v>-74210</v>
      </c>
      <c r="G515" s="221" t="s">
        <v>211</v>
      </c>
      <c r="H515" s="221">
        <v>997212</v>
      </c>
      <c r="I515" s="404">
        <v>-8145</v>
      </c>
      <c r="J515" s="404">
        <v>-8145</v>
      </c>
      <c r="K515" s="404">
        <v>0</v>
      </c>
      <c r="L515" s="389">
        <v>0</v>
      </c>
      <c r="M515" s="251" t="s">
        <v>1657</v>
      </c>
      <c r="N515" s="132">
        <v>-16290</v>
      </c>
      <c r="O515" s="399">
        <v>45962</v>
      </c>
      <c r="P515" s="340">
        <v>2773</v>
      </c>
      <c r="Q515" s="399">
        <v>45962</v>
      </c>
      <c r="R515" s="221" t="s">
        <v>742</v>
      </c>
    </row>
    <row r="516" spans="1:18">
      <c r="A516" s="172">
        <v>510</v>
      </c>
      <c r="B516" s="221" t="s">
        <v>717</v>
      </c>
      <c r="C516" s="221" t="s">
        <v>718</v>
      </c>
      <c r="D516" s="251" t="s">
        <v>838</v>
      </c>
      <c r="E516" s="227" t="s">
        <v>839</v>
      </c>
      <c r="F516" s="222">
        <v>-820</v>
      </c>
      <c r="G516" s="221" t="s">
        <v>211</v>
      </c>
      <c r="H516" s="221">
        <v>998559</v>
      </c>
      <c r="I516" s="404">
        <v>-90</v>
      </c>
      <c r="J516" s="404">
        <v>-90</v>
      </c>
      <c r="K516" s="404">
        <v>0</v>
      </c>
      <c r="L516" s="389">
        <v>0</v>
      </c>
      <c r="M516" s="251" t="s">
        <v>1657</v>
      </c>
      <c r="N516" s="132">
        <v>-180</v>
      </c>
      <c r="O516" s="399">
        <v>45962</v>
      </c>
      <c r="P516" s="340">
        <v>2774</v>
      </c>
      <c r="Q516" s="399">
        <v>45962</v>
      </c>
      <c r="R516" s="221" t="s">
        <v>742</v>
      </c>
    </row>
    <row r="517" spans="1:18">
      <c r="A517" s="172">
        <v>511</v>
      </c>
      <c r="B517" s="221" t="s">
        <v>394</v>
      </c>
      <c r="C517" s="221" t="s">
        <v>395</v>
      </c>
      <c r="D517" s="251">
        <v>6109</v>
      </c>
      <c r="E517" s="227" t="s">
        <v>765</v>
      </c>
      <c r="F517" s="222">
        <v>-4337.7000000000007</v>
      </c>
      <c r="G517" s="221" t="s">
        <v>211</v>
      </c>
      <c r="H517" s="221">
        <v>996813</v>
      </c>
      <c r="I517" s="404">
        <v>-114.15</v>
      </c>
      <c r="J517" s="404">
        <v>-114.15</v>
      </c>
      <c r="K517" s="404">
        <v>0</v>
      </c>
      <c r="L517" s="389">
        <v>0</v>
      </c>
      <c r="M517" s="251" t="s">
        <v>1657</v>
      </c>
      <c r="N517" s="132">
        <v>-228.3</v>
      </c>
      <c r="O517" s="399">
        <v>45962</v>
      </c>
      <c r="P517" s="340">
        <v>2859</v>
      </c>
      <c r="Q517" s="399">
        <v>45962</v>
      </c>
      <c r="R517" s="221" t="s">
        <v>742</v>
      </c>
    </row>
    <row r="518" spans="1:18">
      <c r="A518" s="172">
        <v>512</v>
      </c>
      <c r="B518" s="221" t="s">
        <v>394</v>
      </c>
      <c r="C518" s="221" t="s">
        <v>395</v>
      </c>
      <c r="D518" s="251">
        <v>6108</v>
      </c>
      <c r="E518" s="227" t="s">
        <v>765</v>
      </c>
      <c r="F518" s="222">
        <v>-7455.6</v>
      </c>
      <c r="G518" s="221" t="s">
        <v>211</v>
      </c>
      <c r="H518" s="221">
        <v>996813</v>
      </c>
      <c r="I518" s="404">
        <v>-196.2</v>
      </c>
      <c r="J518" s="404">
        <v>-196.2</v>
      </c>
      <c r="K518" s="404">
        <v>0</v>
      </c>
      <c r="L518" s="389">
        <v>0</v>
      </c>
      <c r="M518" s="251" t="s">
        <v>1657</v>
      </c>
      <c r="N518" s="132">
        <v>-392.4</v>
      </c>
      <c r="O518" s="399">
        <v>45962</v>
      </c>
      <c r="P518" s="340">
        <v>2858</v>
      </c>
      <c r="Q518" s="399">
        <v>45962</v>
      </c>
      <c r="R518" s="221" t="s">
        <v>742</v>
      </c>
    </row>
    <row r="519" spans="1:18">
      <c r="A519" s="172">
        <v>513</v>
      </c>
      <c r="B519" s="221" t="s">
        <v>339</v>
      </c>
      <c r="C519" s="221" t="s">
        <v>340</v>
      </c>
      <c r="D519" s="251" t="s">
        <v>843</v>
      </c>
      <c r="E519" s="227" t="s">
        <v>796</v>
      </c>
      <c r="F519" s="222">
        <v>-902</v>
      </c>
      <c r="G519" s="221" t="s">
        <v>211</v>
      </c>
      <c r="H519" s="221">
        <v>996812</v>
      </c>
      <c r="I519" s="404">
        <v>-99</v>
      </c>
      <c r="J519" s="404">
        <v>-99</v>
      </c>
      <c r="K519" s="404">
        <v>0</v>
      </c>
      <c r="L519" s="389">
        <v>0</v>
      </c>
      <c r="M519" s="251" t="s">
        <v>1657</v>
      </c>
      <c r="N519" s="132">
        <v>-198</v>
      </c>
      <c r="O519" s="399">
        <v>45962</v>
      </c>
      <c r="P519" s="340">
        <v>2777</v>
      </c>
      <c r="Q519" s="399">
        <v>45962</v>
      </c>
      <c r="R519" s="221" t="s">
        <v>742</v>
      </c>
    </row>
    <row r="520" spans="1:18">
      <c r="A520" s="172">
        <v>514</v>
      </c>
      <c r="B520" s="221" t="s">
        <v>339</v>
      </c>
      <c r="C520" s="221" t="s">
        <v>340</v>
      </c>
      <c r="D520" s="251" t="s">
        <v>845</v>
      </c>
      <c r="E520" s="227" t="s">
        <v>814</v>
      </c>
      <c r="F520" s="222">
        <v>-957.7600000000001</v>
      </c>
      <c r="G520" s="221" t="s">
        <v>211</v>
      </c>
      <c r="H520" s="221">
        <v>996812</v>
      </c>
      <c r="I520" s="404">
        <v>-105.12</v>
      </c>
      <c r="J520" s="404">
        <v>-105.12</v>
      </c>
      <c r="K520" s="404">
        <v>0</v>
      </c>
      <c r="L520" s="389">
        <v>0</v>
      </c>
      <c r="M520" s="251" t="s">
        <v>1657</v>
      </c>
      <c r="N520" s="132">
        <v>-210.24</v>
      </c>
      <c r="O520" s="399">
        <v>45962</v>
      </c>
      <c r="P520" s="340">
        <v>2778</v>
      </c>
      <c r="Q520" s="399">
        <v>45962</v>
      </c>
      <c r="R520" s="221" t="s">
        <v>742</v>
      </c>
    </row>
    <row r="521" spans="1:18">
      <c r="A521" s="172">
        <v>515</v>
      </c>
      <c r="B521" s="221" t="s">
        <v>394</v>
      </c>
      <c r="C521" s="221" t="s">
        <v>395</v>
      </c>
      <c r="D521" s="251">
        <v>6107</v>
      </c>
      <c r="E521" s="227" t="s">
        <v>765</v>
      </c>
      <c r="F521" s="222">
        <v>-4060.2999999999997</v>
      </c>
      <c r="G521" s="221" t="s">
        <v>211</v>
      </c>
      <c r="H521" s="221">
        <v>996813</v>
      </c>
      <c r="I521" s="404">
        <v>-106.85</v>
      </c>
      <c r="J521" s="404">
        <v>-106.85</v>
      </c>
      <c r="K521" s="404">
        <v>0</v>
      </c>
      <c r="L521" s="389">
        <v>0</v>
      </c>
      <c r="M521" s="251" t="s">
        <v>1657</v>
      </c>
      <c r="N521" s="132">
        <v>-213.7</v>
      </c>
      <c r="O521" s="399">
        <v>45962</v>
      </c>
      <c r="P521" s="340">
        <v>2857</v>
      </c>
      <c r="Q521" s="399">
        <v>45962</v>
      </c>
      <c r="R521" s="221" t="s">
        <v>742</v>
      </c>
    </row>
    <row r="522" spans="1:18">
      <c r="A522" s="172">
        <v>516</v>
      </c>
      <c r="B522" s="221" t="s">
        <v>394</v>
      </c>
      <c r="C522" s="221" t="s">
        <v>395</v>
      </c>
      <c r="D522" s="251">
        <v>6067</v>
      </c>
      <c r="E522" s="227" t="s">
        <v>765</v>
      </c>
      <c r="F522" s="222">
        <v>-4496.34</v>
      </c>
      <c r="G522" s="221" t="s">
        <v>211</v>
      </c>
      <c r="H522" s="221">
        <v>996813</v>
      </c>
      <c r="I522" s="404">
        <v>-118.33</v>
      </c>
      <c r="J522" s="404">
        <v>-118.33</v>
      </c>
      <c r="K522" s="404">
        <v>0</v>
      </c>
      <c r="L522" s="389">
        <v>0</v>
      </c>
      <c r="M522" s="251" t="s">
        <v>1657</v>
      </c>
      <c r="N522" s="132">
        <v>-236.66</v>
      </c>
      <c r="O522" s="399">
        <v>45962</v>
      </c>
      <c r="P522" s="340">
        <v>2856</v>
      </c>
      <c r="Q522" s="399">
        <v>45962</v>
      </c>
      <c r="R522" s="221" t="s">
        <v>742</v>
      </c>
    </row>
    <row r="523" spans="1:18">
      <c r="A523" s="172">
        <v>517</v>
      </c>
      <c r="B523" s="221" t="s">
        <v>394</v>
      </c>
      <c r="C523" s="221" t="s">
        <v>395</v>
      </c>
      <c r="D523" s="251">
        <v>5967</v>
      </c>
      <c r="E523" s="227" t="s">
        <v>765</v>
      </c>
      <c r="F523" s="222">
        <v>-4060.2999999999997</v>
      </c>
      <c r="G523" s="221" t="s">
        <v>211</v>
      </c>
      <c r="H523" s="221">
        <v>996813</v>
      </c>
      <c r="I523" s="404">
        <v>-106.85</v>
      </c>
      <c r="J523" s="404">
        <v>-106.85</v>
      </c>
      <c r="K523" s="404">
        <v>0</v>
      </c>
      <c r="L523" s="389">
        <v>0</v>
      </c>
      <c r="M523" s="251" t="s">
        <v>1657</v>
      </c>
      <c r="N523" s="132">
        <v>-213.7</v>
      </c>
      <c r="O523" s="399">
        <v>45962</v>
      </c>
      <c r="P523" s="340">
        <v>2855</v>
      </c>
      <c r="Q523" s="399">
        <v>45962</v>
      </c>
      <c r="R523" s="221" t="s">
        <v>742</v>
      </c>
    </row>
    <row r="524" spans="1:18">
      <c r="A524" s="172">
        <v>518</v>
      </c>
      <c r="B524" s="221" t="s">
        <v>850</v>
      </c>
      <c r="C524" s="221" t="s">
        <v>851</v>
      </c>
      <c r="D524" s="251" t="s">
        <v>852</v>
      </c>
      <c r="E524" s="227" t="s">
        <v>765</v>
      </c>
      <c r="F524" s="222">
        <v>-99712</v>
      </c>
      <c r="G524" s="98" t="s">
        <v>211</v>
      </c>
      <c r="H524" s="221">
        <v>996425</v>
      </c>
      <c r="I524" s="404">
        <v>-2624</v>
      </c>
      <c r="J524" s="404">
        <v>-2624</v>
      </c>
      <c r="K524" s="404">
        <v>0</v>
      </c>
      <c r="L524" s="389">
        <v>0</v>
      </c>
      <c r="M524" s="251" t="s">
        <v>1657</v>
      </c>
      <c r="N524" s="132">
        <v>-5248</v>
      </c>
      <c r="O524" s="399">
        <v>45962</v>
      </c>
      <c r="P524" s="340">
        <v>2782</v>
      </c>
      <c r="Q524" s="399">
        <v>45962</v>
      </c>
      <c r="R524" s="221" t="s">
        <v>742</v>
      </c>
    </row>
    <row r="525" spans="1:18">
      <c r="A525" s="172">
        <v>519</v>
      </c>
      <c r="B525" s="221" t="s">
        <v>394</v>
      </c>
      <c r="C525" s="221" t="s">
        <v>395</v>
      </c>
      <c r="D525" s="251">
        <v>5956</v>
      </c>
      <c r="E525" s="227" t="s">
        <v>765</v>
      </c>
      <c r="F525" s="222">
        <v>-10446.200000000001</v>
      </c>
      <c r="G525" s="221" t="s">
        <v>211</v>
      </c>
      <c r="H525" s="221">
        <v>996813</v>
      </c>
      <c r="I525" s="404">
        <v>-274.89999999999998</v>
      </c>
      <c r="J525" s="404">
        <v>-274.89999999999998</v>
      </c>
      <c r="K525" s="404">
        <v>0</v>
      </c>
      <c r="L525" s="389">
        <v>0</v>
      </c>
      <c r="M525" s="251" t="s">
        <v>1657</v>
      </c>
      <c r="N525" s="132">
        <v>-549.79999999999995</v>
      </c>
      <c r="O525" s="399">
        <v>45962</v>
      </c>
      <c r="P525" s="340">
        <v>2854</v>
      </c>
      <c r="Q525" s="399">
        <v>45962</v>
      </c>
      <c r="R525" s="221" t="s">
        <v>742</v>
      </c>
    </row>
    <row r="526" spans="1:18">
      <c r="A526" s="172">
        <v>520</v>
      </c>
      <c r="B526" s="221" t="s">
        <v>855</v>
      </c>
      <c r="C526" s="221" t="s">
        <v>856</v>
      </c>
      <c r="D526" s="251">
        <v>1011252648504</v>
      </c>
      <c r="E526" s="227" t="s">
        <v>780</v>
      </c>
      <c r="F526" s="222">
        <v>-37.72</v>
      </c>
      <c r="G526" s="221" t="s">
        <v>211</v>
      </c>
      <c r="H526" s="221">
        <v>997133</v>
      </c>
      <c r="I526" s="404">
        <v>-4.1399999999999997</v>
      </c>
      <c r="J526" s="404">
        <v>-4.1399999999999997</v>
      </c>
      <c r="K526" s="404">
        <v>0</v>
      </c>
      <c r="L526" s="389">
        <v>0</v>
      </c>
      <c r="M526" s="251" t="s">
        <v>1657</v>
      </c>
      <c r="N526" s="132">
        <v>-8.2799999999999994</v>
      </c>
      <c r="O526" s="399">
        <v>45962</v>
      </c>
      <c r="P526" s="340">
        <v>2784</v>
      </c>
      <c r="Q526" s="399">
        <v>45962</v>
      </c>
      <c r="R526" s="221" t="s">
        <v>742</v>
      </c>
    </row>
    <row r="527" spans="1:18">
      <c r="A527" s="172">
        <v>521</v>
      </c>
      <c r="B527" s="221" t="s">
        <v>394</v>
      </c>
      <c r="C527" s="221" t="s">
        <v>395</v>
      </c>
      <c r="D527" s="251">
        <v>5954</v>
      </c>
      <c r="E527" s="227" t="s">
        <v>765</v>
      </c>
      <c r="F527" s="222">
        <v>-7473</v>
      </c>
      <c r="G527" s="221" t="s">
        <v>211</v>
      </c>
      <c r="H527" s="221">
        <v>996813</v>
      </c>
      <c r="I527" s="404">
        <v>-196.5</v>
      </c>
      <c r="J527" s="404">
        <v>-196.5</v>
      </c>
      <c r="K527" s="404">
        <v>0</v>
      </c>
      <c r="L527" s="389">
        <v>0</v>
      </c>
      <c r="M527" s="251" t="s">
        <v>1657</v>
      </c>
      <c r="N527" s="132">
        <v>-393</v>
      </c>
      <c r="O527" s="399">
        <v>45962</v>
      </c>
      <c r="P527" s="340">
        <v>2853</v>
      </c>
      <c r="Q527" s="399">
        <v>45962</v>
      </c>
      <c r="R527" s="221" t="s">
        <v>742</v>
      </c>
    </row>
    <row r="528" spans="1:18">
      <c r="A528" s="172">
        <v>522</v>
      </c>
      <c r="B528" s="221" t="s">
        <v>283</v>
      </c>
      <c r="C528" s="221" t="s">
        <v>284</v>
      </c>
      <c r="D528" s="251" t="s">
        <v>859</v>
      </c>
      <c r="E528" s="227" t="s">
        <v>768</v>
      </c>
      <c r="F528" s="222">
        <v>-574</v>
      </c>
      <c r="G528" s="221" t="s">
        <v>211</v>
      </c>
      <c r="H528" s="221">
        <v>998551</v>
      </c>
      <c r="I528" s="404">
        <v>0</v>
      </c>
      <c r="J528" s="404">
        <v>0</v>
      </c>
      <c r="K528" s="404">
        <v>-126</v>
      </c>
      <c r="L528" s="389">
        <v>0</v>
      </c>
      <c r="M528" s="251" t="s">
        <v>1657</v>
      </c>
      <c r="N528" s="132">
        <v>-126</v>
      </c>
      <c r="O528" s="399">
        <v>45962</v>
      </c>
      <c r="P528" s="340">
        <v>2850</v>
      </c>
      <c r="Q528" s="399">
        <v>45962</v>
      </c>
      <c r="R528" s="221" t="s">
        <v>742</v>
      </c>
    </row>
    <row r="529" spans="1:18">
      <c r="A529" s="172">
        <v>523</v>
      </c>
      <c r="B529" s="221" t="s">
        <v>283</v>
      </c>
      <c r="C529" s="221" t="s">
        <v>284</v>
      </c>
      <c r="D529" s="251" t="s">
        <v>861</v>
      </c>
      <c r="E529" s="227" t="s">
        <v>862</v>
      </c>
      <c r="F529" s="222">
        <v>-574</v>
      </c>
      <c r="G529" s="221" t="s">
        <v>211</v>
      </c>
      <c r="H529" s="221">
        <v>998551</v>
      </c>
      <c r="I529" s="404">
        <v>0</v>
      </c>
      <c r="J529" s="404">
        <v>0</v>
      </c>
      <c r="K529" s="404">
        <v>-126</v>
      </c>
      <c r="L529" s="389">
        <v>0</v>
      </c>
      <c r="M529" s="251" t="s">
        <v>1657</v>
      </c>
      <c r="N529" s="132">
        <v>-126</v>
      </c>
      <c r="O529" s="399">
        <v>45962</v>
      </c>
      <c r="P529" s="340">
        <v>2849</v>
      </c>
      <c r="Q529" s="399">
        <v>45962</v>
      </c>
      <c r="R529" s="221" t="s">
        <v>742</v>
      </c>
    </row>
    <row r="530" spans="1:18">
      <c r="A530" s="172">
        <v>524</v>
      </c>
      <c r="B530" s="221" t="s">
        <v>344</v>
      </c>
      <c r="C530" s="221" t="s">
        <v>345</v>
      </c>
      <c r="D530" s="251" t="s">
        <v>864</v>
      </c>
      <c r="E530" s="227" t="s">
        <v>865</v>
      </c>
      <c r="F530" s="222">
        <v>-1271</v>
      </c>
      <c r="G530" s="221" t="s">
        <v>209</v>
      </c>
      <c r="H530" s="221">
        <v>482090</v>
      </c>
      <c r="I530" s="404">
        <v>-139.5</v>
      </c>
      <c r="J530" s="404">
        <v>-139.5</v>
      </c>
      <c r="K530" s="404">
        <v>0</v>
      </c>
      <c r="L530" s="389">
        <v>0</v>
      </c>
      <c r="M530" s="251" t="s">
        <v>1657</v>
      </c>
      <c r="N530" s="132">
        <v>-279</v>
      </c>
      <c r="O530" s="399">
        <v>45962</v>
      </c>
      <c r="P530" s="340">
        <v>2788</v>
      </c>
      <c r="Q530" s="399">
        <v>45962</v>
      </c>
      <c r="R530" s="221" t="s">
        <v>742</v>
      </c>
    </row>
    <row r="531" spans="1:18">
      <c r="A531" s="172">
        <v>525</v>
      </c>
      <c r="B531" s="221" t="s">
        <v>344</v>
      </c>
      <c r="C531" s="221" t="s">
        <v>345</v>
      </c>
      <c r="D531" s="251" t="s">
        <v>867</v>
      </c>
      <c r="E531" s="227" t="s">
        <v>865</v>
      </c>
      <c r="F531" s="222">
        <v>-143.5</v>
      </c>
      <c r="G531" s="221" t="s">
        <v>209</v>
      </c>
      <c r="H531" s="221">
        <v>482090</v>
      </c>
      <c r="I531" s="404">
        <v>-15.75</v>
      </c>
      <c r="J531" s="404">
        <v>-15.75</v>
      </c>
      <c r="K531" s="404">
        <v>0</v>
      </c>
      <c r="L531" s="389">
        <v>0</v>
      </c>
      <c r="M531" s="251" t="s">
        <v>1657</v>
      </c>
      <c r="N531" s="132">
        <v>-31.5</v>
      </c>
      <c r="O531" s="399">
        <v>45962</v>
      </c>
      <c r="P531" s="340">
        <v>2789</v>
      </c>
      <c r="Q531" s="399">
        <v>45962</v>
      </c>
      <c r="R531" s="221" t="s">
        <v>742</v>
      </c>
    </row>
    <row r="532" spans="1:18">
      <c r="A532" s="172">
        <v>526</v>
      </c>
      <c r="B532" s="221" t="s">
        <v>344</v>
      </c>
      <c r="C532" s="221" t="s">
        <v>345</v>
      </c>
      <c r="D532" s="251" t="s">
        <v>869</v>
      </c>
      <c r="E532" s="227" t="s">
        <v>870</v>
      </c>
      <c r="F532" s="222">
        <v>-524.79999999999995</v>
      </c>
      <c r="G532" s="221" t="s">
        <v>209</v>
      </c>
      <c r="H532" s="221">
        <v>482090</v>
      </c>
      <c r="I532" s="404">
        <v>-57.6</v>
      </c>
      <c r="J532" s="404">
        <v>-57.6</v>
      </c>
      <c r="K532" s="404">
        <v>0</v>
      </c>
      <c r="L532" s="389">
        <v>0</v>
      </c>
      <c r="M532" s="251" t="s">
        <v>1657</v>
      </c>
      <c r="N532" s="132">
        <v>-115.2</v>
      </c>
      <c r="O532" s="399">
        <v>45962</v>
      </c>
      <c r="P532" s="340">
        <v>2790</v>
      </c>
      <c r="Q532" s="399">
        <v>45962</v>
      </c>
      <c r="R532" s="221" t="s">
        <v>742</v>
      </c>
    </row>
    <row r="533" spans="1:18">
      <c r="A533" s="172">
        <v>527</v>
      </c>
      <c r="B533" s="221" t="s">
        <v>344</v>
      </c>
      <c r="C533" s="221" t="s">
        <v>345</v>
      </c>
      <c r="D533" s="251" t="s">
        <v>872</v>
      </c>
      <c r="E533" s="227" t="s">
        <v>772</v>
      </c>
      <c r="F533" s="222">
        <v>-14415.599999999999</v>
      </c>
      <c r="G533" s="221" t="s">
        <v>209</v>
      </c>
      <c r="H533" s="221">
        <v>482090</v>
      </c>
      <c r="I533" s="404">
        <v>-1582.2</v>
      </c>
      <c r="J533" s="404">
        <v>-1582.2</v>
      </c>
      <c r="K533" s="404">
        <v>0</v>
      </c>
      <c r="L533" s="389">
        <v>0</v>
      </c>
      <c r="M533" s="251" t="s">
        <v>1657</v>
      </c>
      <c r="N533" s="132">
        <v>-3164.4</v>
      </c>
      <c r="O533" s="399">
        <v>45962</v>
      </c>
      <c r="P533" s="340">
        <v>2791</v>
      </c>
      <c r="Q533" s="399">
        <v>45962</v>
      </c>
      <c r="R533" s="221" t="s">
        <v>742</v>
      </c>
    </row>
    <row r="534" spans="1:18">
      <c r="A534" s="172">
        <v>528</v>
      </c>
      <c r="B534" s="221" t="s">
        <v>344</v>
      </c>
      <c r="C534" s="221" t="s">
        <v>345</v>
      </c>
      <c r="D534" s="251" t="s">
        <v>874</v>
      </c>
      <c r="E534" s="227" t="s">
        <v>875</v>
      </c>
      <c r="F534" s="222">
        <v>-348.5</v>
      </c>
      <c r="G534" s="221" t="s">
        <v>209</v>
      </c>
      <c r="H534" s="221">
        <v>482090</v>
      </c>
      <c r="I534" s="404">
        <v>-38.25</v>
      </c>
      <c r="J534" s="404">
        <v>-38.25</v>
      </c>
      <c r="K534" s="404">
        <v>0</v>
      </c>
      <c r="L534" s="389">
        <v>0</v>
      </c>
      <c r="M534" s="251" t="s">
        <v>1657</v>
      </c>
      <c r="N534" s="132">
        <v>-76.5</v>
      </c>
      <c r="O534" s="399">
        <v>45962</v>
      </c>
      <c r="P534" s="340">
        <v>2792</v>
      </c>
      <c r="Q534" s="399">
        <v>45962</v>
      </c>
      <c r="R534" s="221" t="s">
        <v>742</v>
      </c>
    </row>
    <row r="535" spans="1:18">
      <c r="A535" s="172">
        <v>529</v>
      </c>
      <c r="B535" s="221" t="s">
        <v>344</v>
      </c>
      <c r="C535" s="221" t="s">
        <v>345</v>
      </c>
      <c r="D535" s="251" t="s">
        <v>877</v>
      </c>
      <c r="E535" s="227" t="s">
        <v>878</v>
      </c>
      <c r="F535" s="222">
        <v>-86.1</v>
      </c>
      <c r="G535" s="221" t="s">
        <v>209</v>
      </c>
      <c r="H535" s="221">
        <v>482090</v>
      </c>
      <c r="I535" s="404">
        <v>-9.4499999999999993</v>
      </c>
      <c r="J535" s="404">
        <v>-9.4499999999999993</v>
      </c>
      <c r="K535" s="404">
        <v>0</v>
      </c>
      <c r="L535" s="389">
        <v>0</v>
      </c>
      <c r="M535" s="251" t="s">
        <v>1657</v>
      </c>
      <c r="N535" s="132">
        <v>-18.899999999999999</v>
      </c>
      <c r="O535" s="399">
        <v>45962</v>
      </c>
      <c r="P535" s="340">
        <v>2793</v>
      </c>
      <c r="Q535" s="399">
        <v>45962</v>
      </c>
      <c r="R535" s="221" t="s">
        <v>742</v>
      </c>
    </row>
    <row r="536" spans="1:18">
      <c r="A536" s="172">
        <v>530</v>
      </c>
      <c r="B536" s="221" t="s">
        <v>344</v>
      </c>
      <c r="C536" s="221" t="s">
        <v>345</v>
      </c>
      <c r="D536" s="251" t="s">
        <v>880</v>
      </c>
      <c r="E536" s="227" t="s">
        <v>777</v>
      </c>
      <c r="F536" s="222">
        <v>-1353</v>
      </c>
      <c r="G536" s="221" t="s">
        <v>209</v>
      </c>
      <c r="H536" s="221">
        <v>482090</v>
      </c>
      <c r="I536" s="404">
        <v>-148.5</v>
      </c>
      <c r="J536" s="404">
        <v>-148.5</v>
      </c>
      <c r="K536" s="404">
        <v>0</v>
      </c>
      <c r="L536" s="389">
        <v>0</v>
      </c>
      <c r="M536" s="251" t="s">
        <v>1657</v>
      </c>
      <c r="N536" s="132">
        <v>-297</v>
      </c>
      <c r="O536" s="399">
        <v>45962</v>
      </c>
      <c r="P536" s="340">
        <v>2794</v>
      </c>
      <c r="Q536" s="399">
        <v>45962</v>
      </c>
      <c r="R536" s="221" t="s">
        <v>742</v>
      </c>
    </row>
    <row r="537" spans="1:18">
      <c r="A537" s="172">
        <v>531</v>
      </c>
      <c r="B537" s="221" t="s">
        <v>344</v>
      </c>
      <c r="C537" s="221" t="s">
        <v>345</v>
      </c>
      <c r="D537" s="251" t="s">
        <v>882</v>
      </c>
      <c r="E537" s="227" t="s">
        <v>883</v>
      </c>
      <c r="F537" s="222">
        <v>-1189</v>
      </c>
      <c r="G537" s="221" t="s">
        <v>209</v>
      </c>
      <c r="H537" s="221">
        <v>482090</v>
      </c>
      <c r="I537" s="404">
        <v>-130.5</v>
      </c>
      <c r="J537" s="404">
        <v>-130.5</v>
      </c>
      <c r="K537" s="404">
        <v>0</v>
      </c>
      <c r="L537" s="389">
        <v>0</v>
      </c>
      <c r="M537" s="251" t="s">
        <v>1657</v>
      </c>
      <c r="N537" s="132">
        <v>-261</v>
      </c>
      <c r="O537" s="399">
        <v>45962</v>
      </c>
      <c r="P537" s="340">
        <v>2795</v>
      </c>
      <c r="Q537" s="399">
        <v>45962</v>
      </c>
      <c r="R537" s="221" t="s">
        <v>742</v>
      </c>
    </row>
    <row r="538" spans="1:18">
      <c r="A538" s="172">
        <v>532</v>
      </c>
      <c r="B538" s="221" t="s">
        <v>344</v>
      </c>
      <c r="C538" s="221" t="s">
        <v>345</v>
      </c>
      <c r="D538" s="251" t="s">
        <v>885</v>
      </c>
      <c r="E538" s="227" t="s">
        <v>821</v>
      </c>
      <c r="F538" s="222">
        <v>-151.69999999999999</v>
      </c>
      <c r="G538" s="221" t="s">
        <v>209</v>
      </c>
      <c r="H538" s="221">
        <v>482090</v>
      </c>
      <c r="I538" s="404">
        <v>-16.649999999999999</v>
      </c>
      <c r="J538" s="404">
        <v>-16.649999999999999</v>
      </c>
      <c r="K538" s="404">
        <v>0</v>
      </c>
      <c r="L538" s="389">
        <v>0</v>
      </c>
      <c r="M538" s="251" t="s">
        <v>1657</v>
      </c>
      <c r="N538" s="132">
        <v>-33.299999999999997</v>
      </c>
      <c r="O538" s="399">
        <v>45962</v>
      </c>
      <c r="P538" s="340">
        <v>2796</v>
      </c>
      <c r="Q538" s="399">
        <v>45962</v>
      </c>
      <c r="R538" s="221" t="s">
        <v>742</v>
      </c>
    </row>
    <row r="539" spans="1:18">
      <c r="A539" s="172">
        <v>533</v>
      </c>
      <c r="B539" s="221" t="s">
        <v>305</v>
      </c>
      <c r="C539" s="221" t="s">
        <v>306</v>
      </c>
      <c r="D539" s="251" t="s">
        <v>887</v>
      </c>
      <c r="E539" s="227" t="s">
        <v>768</v>
      </c>
      <c r="F539" s="222">
        <v>-11393.9</v>
      </c>
      <c r="G539" s="221" t="s">
        <v>209</v>
      </c>
      <c r="H539" s="221">
        <v>853669</v>
      </c>
      <c r="I539" s="404">
        <v>0</v>
      </c>
      <c r="J539" s="404">
        <v>0</v>
      </c>
      <c r="K539" s="404">
        <v>-2501.1</v>
      </c>
      <c r="L539" s="389">
        <v>0</v>
      </c>
      <c r="M539" s="251" t="s">
        <v>1657</v>
      </c>
      <c r="N539" s="132">
        <v>-2501.1</v>
      </c>
      <c r="O539" s="399">
        <v>45962</v>
      </c>
      <c r="P539" s="340">
        <v>2797</v>
      </c>
      <c r="Q539" s="399">
        <v>45962</v>
      </c>
      <c r="R539" s="221" t="s">
        <v>742</v>
      </c>
    </row>
    <row r="540" spans="1:18">
      <c r="A540" s="172">
        <v>534</v>
      </c>
      <c r="B540" s="221" t="s">
        <v>367</v>
      </c>
      <c r="C540" s="221" t="s">
        <v>368</v>
      </c>
      <c r="D540" s="251" t="s">
        <v>889</v>
      </c>
      <c r="E540" s="227" t="s">
        <v>814</v>
      </c>
      <c r="F540" s="222">
        <v>-80601.899999999994</v>
      </c>
      <c r="G540" s="221" t="s">
        <v>211</v>
      </c>
      <c r="H540" s="221">
        <v>997315</v>
      </c>
      <c r="I540" s="404">
        <v>-8846.5499999999993</v>
      </c>
      <c r="J540" s="404">
        <v>-8846.5499999999993</v>
      </c>
      <c r="K540" s="404">
        <v>0</v>
      </c>
      <c r="L540" s="389">
        <v>0</v>
      </c>
      <c r="M540" s="251" t="s">
        <v>1657</v>
      </c>
      <c r="N540" s="132">
        <v>-17693.099999999999</v>
      </c>
      <c r="O540" s="399">
        <v>45962</v>
      </c>
      <c r="P540" s="340">
        <v>2798</v>
      </c>
      <c r="Q540" s="399">
        <v>45962</v>
      </c>
      <c r="R540" s="221" t="s">
        <v>742</v>
      </c>
    </row>
    <row r="541" spans="1:18">
      <c r="A541" s="172">
        <v>535</v>
      </c>
      <c r="B541" s="221" t="s">
        <v>283</v>
      </c>
      <c r="C541" s="221" t="s">
        <v>284</v>
      </c>
      <c r="D541" s="251" t="s">
        <v>891</v>
      </c>
      <c r="E541" s="227" t="s">
        <v>862</v>
      </c>
      <c r="F541" s="222">
        <v>-574</v>
      </c>
      <c r="G541" s="221" t="s">
        <v>211</v>
      </c>
      <c r="H541" s="221">
        <v>998551</v>
      </c>
      <c r="I541" s="404">
        <v>0</v>
      </c>
      <c r="J541" s="404">
        <v>0</v>
      </c>
      <c r="K541" s="404">
        <v>-126</v>
      </c>
      <c r="L541" s="389">
        <v>0</v>
      </c>
      <c r="M541" s="251" t="s">
        <v>1657</v>
      </c>
      <c r="N541" s="132">
        <v>-126</v>
      </c>
      <c r="O541" s="399">
        <v>45962</v>
      </c>
      <c r="P541" s="340">
        <v>2848</v>
      </c>
      <c r="Q541" s="399">
        <v>45962</v>
      </c>
      <c r="R541" s="221" t="s">
        <v>742</v>
      </c>
    </row>
    <row r="542" spans="1:18">
      <c r="A542" s="172">
        <v>536</v>
      </c>
      <c r="B542" s="221" t="s">
        <v>283</v>
      </c>
      <c r="C542" s="221" t="s">
        <v>284</v>
      </c>
      <c r="D542" s="251" t="s">
        <v>893</v>
      </c>
      <c r="E542" s="227" t="s">
        <v>826</v>
      </c>
      <c r="F542" s="222">
        <v>-9840</v>
      </c>
      <c r="G542" s="221" t="s">
        <v>211</v>
      </c>
      <c r="H542" s="221">
        <v>998551</v>
      </c>
      <c r="I542" s="404">
        <v>0</v>
      </c>
      <c r="J542" s="404">
        <v>0</v>
      </c>
      <c r="K542" s="404">
        <v>-2160</v>
      </c>
      <c r="L542" s="389">
        <v>0</v>
      </c>
      <c r="M542" s="251" t="s">
        <v>1657</v>
      </c>
      <c r="N542" s="132">
        <v>-2160</v>
      </c>
      <c r="O542" s="399">
        <v>45962</v>
      </c>
      <c r="P542" s="340">
        <v>2842</v>
      </c>
      <c r="Q542" s="399">
        <v>45962</v>
      </c>
      <c r="R542" s="221" t="s">
        <v>742</v>
      </c>
    </row>
    <row r="543" spans="1:18">
      <c r="A543" s="172">
        <v>537</v>
      </c>
      <c r="B543" s="221" t="s">
        <v>283</v>
      </c>
      <c r="C543" s="221" t="s">
        <v>284</v>
      </c>
      <c r="D543" s="251" t="s">
        <v>895</v>
      </c>
      <c r="E543" s="227" t="s">
        <v>826</v>
      </c>
      <c r="F543" s="222">
        <v>-8692</v>
      </c>
      <c r="G543" s="221" t="s">
        <v>211</v>
      </c>
      <c r="H543" s="221">
        <v>998551</v>
      </c>
      <c r="I543" s="404">
        <v>0</v>
      </c>
      <c r="J543" s="404">
        <v>0</v>
      </c>
      <c r="K543" s="404">
        <v>-1908</v>
      </c>
      <c r="L543" s="389">
        <v>0</v>
      </c>
      <c r="M543" s="251" t="s">
        <v>1657</v>
      </c>
      <c r="N543" s="132">
        <v>-1908</v>
      </c>
      <c r="O543" s="399">
        <v>45962</v>
      </c>
      <c r="P543" s="340">
        <v>2841</v>
      </c>
      <c r="Q543" s="399">
        <v>45962</v>
      </c>
      <c r="R543" s="221" t="s">
        <v>742</v>
      </c>
    </row>
    <row r="544" spans="1:18">
      <c r="A544" s="172">
        <v>538</v>
      </c>
      <c r="B544" s="221" t="s">
        <v>283</v>
      </c>
      <c r="C544" s="221" t="s">
        <v>284</v>
      </c>
      <c r="D544" s="251" t="s">
        <v>897</v>
      </c>
      <c r="E544" s="227" t="s">
        <v>826</v>
      </c>
      <c r="F544" s="222">
        <v>-7790</v>
      </c>
      <c r="G544" s="221" t="s">
        <v>211</v>
      </c>
      <c r="H544" s="221">
        <v>998551</v>
      </c>
      <c r="I544" s="404">
        <v>0</v>
      </c>
      <c r="J544" s="404">
        <v>0</v>
      </c>
      <c r="K544" s="404">
        <v>-1710</v>
      </c>
      <c r="L544" s="389">
        <v>0</v>
      </c>
      <c r="M544" s="251" t="s">
        <v>1657</v>
      </c>
      <c r="N544" s="132">
        <v>-1710</v>
      </c>
      <c r="O544" s="399">
        <v>45962</v>
      </c>
      <c r="P544" s="340">
        <v>2840</v>
      </c>
      <c r="Q544" s="399">
        <v>45962</v>
      </c>
      <c r="R544" s="221" t="s">
        <v>742</v>
      </c>
    </row>
    <row r="545" spans="1:18">
      <c r="A545" s="172">
        <v>539</v>
      </c>
      <c r="B545" s="221" t="s">
        <v>283</v>
      </c>
      <c r="C545" s="221" t="s">
        <v>284</v>
      </c>
      <c r="D545" s="251" t="s">
        <v>899</v>
      </c>
      <c r="E545" s="227" t="s">
        <v>768</v>
      </c>
      <c r="F545" s="222">
        <v>-12300</v>
      </c>
      <c r="G545" s="221" t="s">
        <v>211</v>
      </c>
      <c r="H545" s="221">
        <v>998551</v>
      </c>
      <c r="I545" s="404">
        <v>0</v>
      </c>
      <c r="J545" s="404">
        <v>0</v>
      </c>
      <c r="K545" s="404">
        <v>-2700</v>
      </c>
      <c r="L545" s="389">
        <v>0</v>
      </c>
      <c r="M545" s="251" t="s">
        <v>1657</v>
      </c>
      <c r="N545" s="132">
        <v>-2700</v>
      </c>
      <c r="O545" s="399">
        <v>45962</v>
      </c>
      <c r="P545" s="340">
        <v>2839</v>
      </c>
      <c r="Q545" s="399">
        <v>45962</v>
      </c>
      <c r="R545" s="221" t="s">
        <v>742</v>
      </c>
    </row>
    <row r="546" spans="1:18">
      <c r="A546" s="172">
        <v>540</v>
      </c>
      <c r="B546" s="221" t="s">
        <v>283</v>
      </c>
      <c r="C546" s="221" t="s">
        <v>284</v>
      </c>
      <c r="D546" s="251" t="s">
        <v>901</v>
      </c>
      <c r="E546" s="227" t="s">
        <v>839</v>
      </c>
      <c r="F546" s="222">
        <v>-12300</v>
      </c>
      <c r="G546" s="221" t="s">
        <v>211</v>
      </c>
      <c r="H546" s="221">
        <v>998551</v>
      </c>
      <c r="I546" s="404">
        <v>0</v>
      </c>
      <c r="J546" s="404">
        <v>0</v>
      </c>
      <c r="K546" s="404">
        <v>-2700</v>
      </c>
      <c r="L546" s="389">
        <v>0</v>
      </c>
      <c r="M546" s="251" t="s">
        <v>1657</v>
      </c>
      <c r="N546" s="132">
        <v>-2700</v>
      </c>
      <c r="O546" s="399">
        <v>45962</v>
      </c>
      <c r="P546" s="340">
        <v>2838</v>
      </c>
      <c r="Q546" s="399">
        <v>45962</v>
      </c>
      <c r="R546" s="221" t="s">
        <v>742</v>
      </c>
    </row>
    <row r="547" spans="1:18">
      <c r="A547" s="172">
        <v>541</v>
      </c>
      <c r="B547" s="221" t="s">
        <v>283</v>
      </c>
      <c r="C547" s="221" t="s">
        <v>284</v>
      </c>
      <c r="D547" s="251" t="s">
        <v>903</v>
      </c>
      <c r="E547" s="227" t="s">
        <v>780</v>
      </c>
      <c r="F547" s="222">
        <v>-102600</v>
      </c>
      <c r="G547" s="221" t="s">
        <v>211</v>
      </c>
      <c r="H547" s="221">
        <v>998551</v>
      </c>
      <c r="I547" s="404">
        <v>0</v>
      </c>
      <c r="J547" s="404">
        <v>0</v>
      </c>
      <c r="K547" s="404">
        <v>-5400</v>
      </c>
      <c r="L547" s="389">
        <v>0</v>
      </c>
      <c r="M547" s="251" t="s">
        <v>1657</v>
      </c>
      <c r="N547" s="132">
        <v>-5400</v>
      </c>
      <c r="O547" s="399">
        <v>45962</v>
      </c>
      <c r="P547" s="340">
        <v>2837</v>
      </c>
      <c r="Q547" s="399">
        <v>45962</v>
      </c>
      <c r="R547" s="221" t="s">
        <v>742</v>
      </c>
    </row>
    <row r="548" spans="1:18">
      <c r="A548" s="172">
        <v>542</v>
      </c>
      <c r="B548" s="221" t="s">
        <v>283</v>
      </c>
      <c r="C548" s="221" t="s">
        <v>284</v>
      </c>
      <c r="D548" s="251" t="s">
        <v>905</v>
      </c>
      <c r="E548" s="227" t="s">
        <v>768</v>
      </c>
      <c r="F548" s="222">
        <v>-82</v>
      </c>
      <c r="G548" s="221" t="s">
        <v>211</v>
      </c>
      <c r="H548" s="221">
        <v>998551</v>
      </c>
      <c r="I548" s="404">
        <v>0</v>
      </c>
      <c r="J548" s="404">
        <v>0</v>
      </c>
      <c r="K548" s="404">
        <v>-18</v>
      </c>
      <c r="L548" s="389">
        <v>0</v>
      </c>
      <c r="M548" s="251" t="s">
        <v>1657</v>
      </c>
      <c r="N548" s="132">
        <v>-18</v>
      </c>
      <c r="O548" s="399">
        <v>45962</v>
      </c>
      <c r="P548" s="340">
        <v>2833</v>
      </c>
      <c r="Q548" s="399">
        <v>45962</v>
      </c>
      <c r="R548" s="221" t="s">
        <v>742</v>
      </c>
    </row>
    <row r="549" spans="1:18">
      <c r="A549" s="172">
        <v>543</v>
      </c>
      <c r="B549" s="221" t="s">
        <v>283</v>
      </c>
      <c r="C549" s="221" t="s">
        <v>284</v>
      </c>
      <c r="D549" s="251" t="s">
        <v>907</v>
      </c>
      <c r="E549" s="227" t="s">
        <v>821</v>
      </c>
      <c r="F549" s="222">
        <v>-82</v>
      </c>
      <c r="G549" s="221" t="s">
        <v>211</v>
      </c>
      <c r="H549" s="221">
        <v>998551</v>
      </c>
      <c r="I549" s="404">
        <v>0</v>
      </c>
      <c r="J549" s="404">
        <v>0</v>
      </c>
      <c r="K549" s="404">
        <v>-18</v>
      </c>
      <c r="L549" s="389">
        <v>0</v>
      </c>
      <c r="M549" s="251" t="s">
        <v>1657</v>
      </c>
      <c r="N549" s="132">
        <v>-18</v>
      </c>
      <c r="O549" s="399">
        <v>45962</v>
      </c>
      <c r="P549" s="340">
        <v>2832</v>
      </c>
      <c r="Q549" s="399">
        <v>45962</v>
      </c>
      <c r="R549" s="221" t="s">
        <v>742</v>
      </c>
    </row>
    <row r="550" spans="1:18">
      <c r="A550" s="172">
        <v>544</v>
      </c>
      <c r="B550" s="221" t="s">
        <v>283</v>
      </c>
      <c r="C550" s="221" t="s">
        <v>284</v>
      </c>
      <c r="D550" s="251" t="s">
        <v>909</v>
      </c>
      <c r="E550" s="227" t="s">
        <v>821</v>
      </c>
      <c r="F550" s="222">
        <v>-82</v>
      </c>
      <c r="G550" s="221" t="s">
        <v>211</v>
      </c>
      <c r="H550" s="221">
        <v>998551</v>
      </c>
      <c r="I550" s="404">
        <v>0</v>
      </c>
      <c r="J550" s="404">
        <v>0</v>
      </c>
      <c r="K550" s="404">
        <v>-18</v>
      </c>
      <c r="L550" s="389">
        <v>0</v>
      </c>
      <c r="M550" s="251" t="s">
        <v>1657</v>
      </c>
      <c r="N550" s="132">
        <v>-18</v>
      </c>
      <c r="O550" s="399">
        <v>45962</v>
      </c>
      <c r="P550" s="340">
        <v>2831</v>
      </c>
      <c r="Q550" s="399">
        <v>45962</v>
      </c>
      <c r="R550" s="221" t="s">
        <v>742</v>
      </c>
    </row>
    <row r="551" spans="1:18">
      <c r="A551" s="172">
        <v>545</v>
      </c>
      <c r="B551" s="221" t="s">
        <v>283</v>
      </c>
      <c r="C551" s="221" t="s">
        <v>284</v>
      </c>
      <c r="D551" s="251" t="s">
        <v>911</v>
      </c>
      <c r="E551" s="227" t="s">
        <v>821</v>
      </c>
      <c r="F551" s="222">
        <v>-82</v>
      </c>
      <c r="G551" s="221" t="s">
        <v>211</v>
      </c>
      <c r="H551" s="221">
        <v>998551</v>
      </c>
      <c r="I551" s="404">
        <v>0</v>
      </c>
      <c r="J551" s="404">
        <v>0</v>
      </c>
      <c r="K551" s="404">
        <v>-18</v>
      </c>
      <c r="L551" s="389">
        <v>0</v>
      </c>
      <c r="M551" s="251" t="s">
        <v>1657</v>
      </c>
      <c r="N551" s="132">
        <v>-18</v>
      </c>
      <c r="O551" s="399">
        <v>45962</v>
      </c>
      <c r="P551" s="340">
        <v>2830</v>
      </c>
      <c r="Q551" s="399">
        <v>45962</v>
      </c>
      <c r="R551" s="221" t="s">
        <v>742</v>
      </c>
    </row>
    <row r="552" spans="1:18">
      <c r="A552" s="172">
        <v>546</v>
      </c>
      <c r="B552" s="221" t="s">
        <v>283</v>
      </c>
      <c r="C552" s="221" t="s">
        <v>284</v>
      </c>
      <c r="D552" s="251" t="s">
        <v>913</v>
      </c>
      <c r="E552" s="227" t="s">
        <v>821</v>
      </c>
      <c r="F552" s="222">
        <v>-82</v>
      </c>
      <c r="G552" s="221" t="s">
        <v>211</v>
      </c>
      <c r="H552" s="221">
        <v>998551</v>
      </c>
      <c r="I552" s="404">
        <v>0</v>
      </c>
      <c r="J552" s="404">
        <v>0</v>
      </c>
      <c r="K552" s="404">
        <v>-18</v>
      </c>
      <c r="L552" s="389">
        <v>0</v>
      </c>
      <c r="M552" s="251" t="s">
        <v>1657</v>
      </c>
      <c r="N552" s="132">
        <v>-18</v>
      </c>
      <c r="O552" s="399">
        <v>45962</v>
      </c>
      <c r="P552" s="340">
        <v>2829</v>
      </c>
      <c r="Q552" s="399">
        <v>45962</v>
      </c>
      <c r="R552" s="221" t="s">
        <v>742</v>
      </c>
    </row>
    <row r="553" spans="1:18">
      <c r="A553" s="172">
        <v>547</v>
      </c>
      <c r="B553" s="221" t="s">
        <v>283</v>
      </c>
      <c r="C553" s="221" t="s">
        <v>284</v>
      </c>
      <c r="D553" s="251" t="s">
        <v>915</v>
      </c>
      <c r="E553" s="227" t="s">
        <v>821</v>
      </c>
      <c r="F553" s="222">
        <v>-82</v>
      </c>
      <c r="G553" s="221" t="s">
        <v>211</v>
      </c>
      <c r="H553" s="221">
        <v>998551</v>
      </c>
      <c r="I553" s="404">
        <v>0</v>
      </c>
      <c r="J553" s="404">
        <v>0</v>
      </c>
      <c r="K553" s="404">
        <v>-18</v>
      </c>
      <c r="L553" s="389">
        <v>0</v>
      </c>
      <c r="M553" s="251" t="s">
        <v>1657</v>
      </c>
      <c r="N553" s="132">
        <v>-18</v>
      </c>
      <c r="O553" s="399">
        <v>45962</v>
      </c>
      <c r="P553" s="340">
        <v>2828</v>
      </c>
      <c r="Q553" s="399">
        <v>45962</v>
      </c>
      <c r="R553" s="221" t="s">
        <v>742</v>
      </c>
    </row>
    <row r="554" spans="1:18">
      <c r="A554" s="172">
        <v>548</v>
      </c>
      <c r="B554" s="221" t="s">
        <v>283</v>
      </c>
      <c r="C554" s="221" t="s">
        <v>284</v>
      </c>
      <c r="D554" s="251" t="s">
        <v>917</v>
      </c>
      <c r="E554" s="227" t="s">
        <v>821</v>
      </c>
      <c r="F554" s="222">
        <v>-82</v>
      </c>
      <c r="G554" s="221" t="s">
        <v>211</v>
      </c>
      <c r="H554" s="221">
        <v>998551</v>
      </c>
      <c r="I554" s="404">
        <v>0</v>
      </c>
      <c r="J554" s="404">
        <v>0</v>
      </c>
      <c r="K554" s="404">
        <v>-18</v>
      </c>
      <c r="L554" s="389">
        <v>0</v>
      </c>
      <c r="M554" s="251" t="s">
        <v>1657</v>
      </c>
      <c r="N554" s="132">
        <v>-18</v>
      </c>
      <c r="O554" s="399">
        <v>45962</v>
      </c>
      <c r="P554" s="340">
        <v>2827</v>
      </c>
      <c r="Q554" s="399">
        <v>45962</v>
      </c>
      <c r="R554" s="221" t="s">
        <v>742</v>
      </c>
    </row>
    <row r="555" spans="1:18">
      <c r="A555" s="172">
        <v>549</v>
      </c>
      <c r="B555" s="221" t="s">
        <v>334</v>
      </c>
      <c r="C555" s="221" t="s">
        <v>335</v>
      </c>
      <c r="D555" s="251" t="s">
        <v>919</v>
      </c>
      <c r="E555" s="227" t="s">
        <v>768</v>
      </c>
      <c r="F555" s="222">
        <v>-870.84</v>
      </c>
      <c r="G555" s="221" t="s">
        <v>211</v>
      </c>
      <c r="H555" s="221">
        <v>998313</v>
      </c>
      <c r="I555" s="404">
        <v>0</v>
      </c>
      <c r="J555" s="404">
        <v>0</v>
      </c>
      <c r="K555" s="404">
        <v>-191.16</v>
      </c>
      <c r="L555" s="389">
        <v>0</v>
      </c>
      <c r="M555" s="251" t="s">
        <v>1657</v>
      </c>
      <c r="N555" s="132">
        <v>-191.16</v>
      </c>
      <c r="O555" s="399">
        <v>45962</v>
      </c>
      <c r="P555" s="340">
        <v>2816</v>
      </c>
      <c r="Q555" s="399">
        <v>45962</v>
      </c>
      <c r="R555" s="221" t="s">
        <v>742</v>
      </c>
    </row>
    <row r="556" spans="1:18">
      <c r="A556" s="172">
        <v>550</v>
      </c>
      <c r="B556" s="221" t="s">
        <v>240</v>
      </c>
      <c r="C556" s="221" t="s">
        <v>1196</v>
      </c>
      <c r="D556" s="251" t="s">
        <v>1197</v>
      </c>
      <c r="E556" s="227">
        <v>45984</v>
      </c>
      <c r="F556" s="222">
        <v>5140</v>
      </c>
      <c r="G556" s="221" t="s">
        <v>211</v>
      </c>
      <c r="H556" s="221">
        <v>0</v>
      </c>
      <c r="I556" s="404">
        <v>0</v>
      </c>
      <c r="J556" s="404">
        <v>0</v>
      </c>
      <c r="K556" s="404">
        <v>784</v>
      </c>
      <c r="L556" s="389">
        <v>0</v>
      </c>
      <c r="M556" s="251" t="s">
        <v>1703</v>
      </c>
      <c r="N556" s="132">
        <v>784</v>
      </c>
      <c r="O556" s="399">
        <v>45992</v>
      </c>
      <c r="P556" s="340" t="s">
        <v>240</v>
      </c>
      <c r="Q556" s="399">
        <v>45992</v>
      </c>
      <c r="R556" s="221" t="s">
        <v>240</v>
      </c>
    </row>
    <row r="557" spans="1:18">
      <c r="A557" s="172">
        <v>551</v>
      </c>
      <c r="B557" s="221" t="s">
        <v>240</v>
      </c>
      <c r="C557" s="221" t="s">
        <v>237</v>
      </c>
      <c r="D557" s="251" t="s">
        <v>1198</v>
      </c>
      <c r="E557" s="227">
        <v>46005</v>
      </c>
      <c r="F557" s="222">
        <v>989</v>
      </c>
      <c r="G557" s="221" t="s">
        <v>211</v>
      </c>
      <c r="H557" s="221">
        <v>0</v>
      </c>
      <c r="I557" s="404">
        <v>0</v>
      </c>
      <c r="J557" s="404">
        <v>0</v>
      </c>
      <c r="K557" s="404">
        <v>151</v>
      </c>
      <c r="L557" s="389">
        <v>0</v>
      </c>
      <c r="M557" s="251" t="s">
        <v>1703</v>
      </c>
      <c r="N557" s="132">
        <v>151</v>
      </c>
      <c r="O557" s="399">
        <v>45992</v>
      </c>
      <c r="P557" s="340" t="s">
        <v>240</v>
      </c>
      <c r="Q557" s="399">
        <v>45992</v>
      </c>
      <c r="R557" s="221" t="s">
        <v>240</v>
      </c>
    </row>
    <row r="558" spans="1:18">
      <c r="A558" s="172">
        <v>552</v>
      </c>
      <c r="B558" s="221" t="s">
        <v>240</v>
      </c>
      <c r="C558" s="221" t="s">
        <v>241</v>
      </c>
      <c r="D558" s="251" t="s">
        <v>1199</v>
      </c>
      <c r="E558" s="227">
        <v>45989</v>
      </c>
      <c r="F558" s="222">
        <v>22145</v>
      </c>
      <c r="G558" s="221" t="s">
        <v>211</v>
      </c>
      <c r="H558" s="221">
        <v>0</v>
      </c>
      <c r="I558" s="404">
        <v>0</v>
      </c>
      <c r="J558" s="404">
        <v>0</v>
      </c>
      <c r="K558" s="404">
        <v>3378</v>
      </c>
      <c r="L558" s="389">
        <v>0</v>
      </c>
      <c r="M558" s="251" t="s">
        <v>1703</v>
      </c>
      <c r="N558" s="132">
        <v>3378</v>
      </c>
      <c r="O558" s="399">
        <v>45992</v>
      </c>
      <c r="P558" s="340" t="s">
        <v>240</v>
      </c>
      <c r="Q558" s="399">
        <v>45992</v>
      </c>
      <c r="R558" s="221" t="s">
        <v>240</v>
      </c>
    </row>
    <row r="559" spans="1:18">
      <c r="A559" s="172">
        <v>553</v>
      </c>
      <c r="B559" s="221" t="s">
        <v>240</v>
      </c>
      <c r="C559" s="221" t="s">
        <v>1196</v>
      </c>
      <c r="D559" s="251" t="s">
        <v>1200</v>
      </c>
      <c r="E559" s="227">
        <v>46014</v>
      </c>
      <c r="F559" s="222">
        <v>1594</v>
      </c>
      <c r="G559" s="221" t="s">
        <v>211</v>
      </c>
      <c r="H559" s="221">
        <v>0</v>
      </c>
      <c r="I559" s="404">
        <v>0</v>
      </c>
      <c r="J559" s="404">
        <v>0</v>
      </c>
      <c r="K559" s="404">
        <v>243</v>
      </c>
      <c r="L559" s="389">
        <v>0</v>
      </c>
      <c r="M559" s="251" t="s">
        <v>1703</v>
      </c>
      <c r="N559" s="132">
        <v>243</v>
      </c>
      <c r="O559" s="399">
        <v>45992</v>
      </c>
      <c r="P559" s="340" t="s">
        <v>240</v>
      </c>
      <c r="Q559" s="399">
        <v>45992</v>
      </c>
      <c r="R559" s="221" t="s">
        <v>240</v>
      </c>
    </row>
    <row r="560" spans="1:18">
      <c r="A560" s="172">
        <v>554</v>
      </c>
      <c r="B560" s="221" t="s">
        <v>240</v>
      </c>
      <c r="C560" s="221" t="s">
        <v>237</v>
      </c>
      <c r="D560" s="251" t="s">
        <v>1201</v>
      </c>
      <c r="E560" s="227">
        <v>46001</v>
      </c>
      <c r="F560" s="222">
        <v>18560</v>
      </c>
      <c r="G560" s="221" t="s">
        <v>211</v>
      </c>
      <c r="H560" s="221">
        <v>0</v>
      </c>
      <c r="I560" s="404">
        <v>0</v>
      </c>
      <c r="J560" s="404">
        <v>0</v>
      </c>
      <c r="K560" s="404">
        <v>2831</v>
      </c>
      <c r="L560" s="389">
        <v>0</v>
      </c>
      <c r="M560" s="251" t="s">
        <v>1703</v>
      </c>
      <c r="N560" s="132">
        <v>2831</v>
      </c>
      <c r="O560" s="399">
        <v>45992</v>
      </c>
      <c r="P560" s="340" t="s">
        <v>240</v>
      </c>
      <c r="Q560" s="399">
        <v>45992</v>
      </c>
      <c r="R560" s="221" t="s">
        <v>240</v>
      </c>
    </row>
    <row r="561" spans="1:18">
      <c r="A561" s="172">
        <v>555</v>
      </c>
      <c r="B561" s="221" t="s">
        <v>240</v>
      </c>
      <c r="C561" s="221" t="s">
        <v>241</v>
      </c>
      <c r="D561" s="251" t="s">
        <v>1202</v>
      </c>
      <c r="E561" s="227">
        <v>45989</v>
      </c>
      <c r="F561" s="222">
        <v>4862</v>
      </c>
      <c r="G561" s="221" t="s">
        <v>211</v>
      </c>
      <c r="H561" s="221">
        <v>0</v>
      </c>
      <c r="I561" s="404">
        <v>0</v>
      </c>
      <c r="J561" s="404">
        <v>0</v>
      </c>
      <c r="K561" s="404">
        <v>742</v>
      </c>
      <c r="L561" s="389">
        <v>0</v>
      </c>
      <c r="M561" s="251" t="s">
        <v>1703</v>
      </c>
      <c r="N561" s="132">
        <v>742</v>
      </c>
      <c r="O561" s="399">
        <v>45992</v>
      </c>
      <c r="P561" s="340" t="s">
        <v>240</v>
      </c>
      <c r="Q561" s="399">
        <v>45992</v>
      </c>
      <c r="R561" s="221" t="s">
        <v>240</v>
      </c>
    </row>
    <row r="562" spans="1:18">
      <c r="A562" s="172">
        <v>556</v>
      </c>
      <c r="B562" s="221" t="s">
        <v>240</v>
      </c>
      <c r="C562" s="221" t="s">
        <v>241</v>
      </c>
      <c r="D562" s="251" t="s">
        <v>1203</v>
      </c>
      <c r="E562" s="227">
        <v>45980</v>
      </c>
      <c r="F562" s="222">
        <v>1759</v>
      </c>
      <c r="G562" s="221" t="s">
        <v>211</v>
      </c>
      <c r="H562" s="221">
        <v>0</v>
      </c>
      <c r="I562" s="404">
        <v>0</v>
      </c>
      <c r="J562" s="404">
        <v>0</v>
      </c>
      <c r="K562" s="404">
        <v>268</v>
      </c>
      <c r="L562" s="389">
        <v>0</v>
      </c>
      <c r="M562" s="251" t="s">
        <v>1703</v>
      </c>
      <c r="N562" s="132">
        <v>268</v>
      </c>
      <c r="O562" s="399">
        <v>45992</v>
      </c>
      <c r="P562" s="340" t="s">
        <v>240</v>
      </c>
      <c r="Q562" s="399">
        <v>45992</v>
      </c>
      <c r="R562" s="221" t="s">
        <v>240</v>
      </c>
    </row>
    <row r="563" spans="1:18">
      <c r="A563" s="172">
        <v>557</v>
      </c>
      <c r="B563" s="221" t="s">
        <v>240</v>
      </c>
      <c r="C563" s="221" t="s">
        <v>241</v>
      </c>
      <c r="D563" s="251" t="s">
        <v>1204</v>
      </c>
      <c r="E563" s="227">
        <v>45992</v>
      </c>
      <c r="F563" s="222">
        <v>104430</v>
      </c>
      <c r="G563" s="221" t="s">
        <v>211</v>
      </c>
      <c r="H563" s="221">
        <v>0</v>
      </c>
      <c r="I563" s="404">
        <v>0</v>
      </c>
      <c r="J563" s="404">
        <v>0</v>
      </c>
      <c r="K563" s="404">
        <v>15930</v>
      </c>
      <c r="L563" s="389">
        <v>0</v>
      </c>
      <c r="M563" s="251" t="s">
        <v>1703</v>
      </c>
      <c r="N563" s="132">
        <v>15930</v>
      </c>
      <c r="O563" s="399">
        <v>45992</v>
      </c>
      <c r="P563" s="340" t="s">
        <v>240</v>
      </c>
      <c r="Q563" s="399">
        <v>45992</v>
      </c>
      <c r="R563" s="221" t="s">
        <v>240</v>
      </c>
    </row>
    <row r="564" spans="1:18">
      <c r="A564" s="172">
        <v>558</v>
      </c>
      <c r="B564" s="221" t="s">
        <v>240</v>
      </c>
      <c r="C564" s="221" t="s">
        <v>241</v>
      </c>
      <c r="D564" s="251" t="s">
        <v>1205</v>
      </c>
      <c r="E564" s="227">
        <v>46019</v>
      </c>
      <c r="F564" s="222">
        <v>22040</v>
      </c>
      <c r="G564" s="221" t="s">
        <v>211</v>
      </c>
      <c r="H564" s="221">
        <v>0</v>
      </c>
      <c r="I564" s="404">
        <v>0</v>
      </c>
      <c r="J564" s="404">
        <v>0</v>
      </c>
      <c r="K564" s="404">
        <v>3362</v>
      </c>
      <c r="L564" s="389">
        <v>0</v>
      </c>
      <c r="M564" s="251" t="s">
        <v>1703</v>
      </c>
      <c r="N564" s="132">
        <v>3362</v>
      </c>
      <c r="O564" s="399">
        <v>45992</v>
      </c>
      <c r="P564" s="340" t="s">
        <v>240</v>
      </c>
      <c r="Q564" s="399">
        <v>45992</v>
      </c>
      <c r="R564" s="221" t="s">
        <v>240</v>
      </c>
    </row>
    <row r="565" spans="1:18">
      <c r="A565" s="172">
        <v>559</v>
      </c>
      <c r="B565" s="221" t="s">
        <v>240</v>
      </c>
      <c r="C565" s="221" t="s">
        <v>241</v>
      </c>
      <c r="D565" s="251" t="s">
        <v>1206</v>
      </c>
      <c r="E565" s="227">
        <v>46016</v>
      </c>
      <c r="F565" s="222">
        <v>99</v>
      </c>
      <c r="G565" s="221" t="s">
        <v>211</v>
      </c>
      <c r="H565" s="221">
        <v>0</v>
      </c>
      <c r="I565" s="404">
        <v>0</v>
      </c>
      <c r="J565" s="404">
        <v>0</v>
      </c>
      <c r="K565" s="404">
        <v>15</v>
      </c>
      <c r="L565" s="389">
        <v>0</v>
      </c>
      <c r="M565" s="251" t="s">
        <v>1703</v>
      </c>
      <c r="N565" s="132">
        <v>15</v>
      </c>
      <c r="O565" s="399">
        <v>45992</v>
      </c>
      <c r="P565" s="340" t="s">
        <v>240</v>
      </c>
      <c r="Q565" s="399">
        <v>45992</v>
      </c>
      <c r="R565" s="221" t="s">
        <v>240</v>
      </c>
    </row>
    <row r="566" spans="1:18">
      <c r="A566" s="172">
        <v>560</v>
      </c>
      <c r="B566" s="221" t="s">
        <v>240</v>
      </c>
      <c r="C566" s="221" t="s">
        <v>241</v>
      </c>
      <c r="D566" s="251" t="s">
        <v>1207</v>
      </c>
      <c r="E566" s="227">
        <v>46019</v>
      </c>
      <c r="F566" s="222">
        <v>4836</v>
      </c>
      <c r="G566" s="221" t="s">
        <v>211</v>
      </c>
      <c r="H566" s="221">
        <v>0</v>
      </c>
      <c r="I566" s="404">
        <v>0</v>
      </c>
      <c r="J566" s="404">
        <v>0</v>
      </c>
      <c r="K566" s="404">
        <v>738</v>
      </c>
      <c r="L566" s="389">
        <v>0</v>
      </c>
      <c r="M566" s="251" t="s">
        <v>1703</v>
      </c>
      <c r="N566" s="132">
        <v>738</v>
      </c>
      <c r="O566" s="399">
        <v>45992</v>
      </c>
      <c r="P566" s="340" t="s">
        <v>240</v>
      </c>
      <c r="Q566" s="399">
        <v>45992</v>
      </c>
      <c r="R566" s="221" t="s">
        <v>240</v>
      </c>
    </row>
    <row r="567" spans="1:18">
      <c r="A567" s="172">
        <v>561</v>
      </c>
      <c r="B567" s="221" t="s">
        <v>240</v>
      </c>
      <c r="C567" s="221" t="s">
        <v>1208</v>
      </c>
      <c r="D567" s="251" t="s">
        <v>1209</v>
      </c>
      <c r="E567" s="227">
        <v>46020</v>
      </c>
      <c r="F567" s="222">
        <v>6813</v>
      </c>
      <c r="G567" s="221" t="s">
        <v>211</v>
      </c>
      <c r="H567" s="221">
        <v>0</v>
      </c>
      <c r="I567" s="404">
        <v>0</v>
      </c>
      <c r="J567" s="404">
        <v>0</v>
      </c>
      <c r="K567" s="404">
        <v>1039</v>
      </c>
      <c r="L567" s="389">
        <v>0</v>
      </c>
      <c r="M567" s="251" t="s">
        <v>1703</v>
      </c>
      <c r="N567" s="132">
        <v>1039</v>
      </c>
      <c r="O567" s="399">
        <v>45992</v>
      </c>
      <c r="P567" s="340" t="s">
        <v>240</v>
      </c>
      <c r="Q567" s="399">
        <v>45992</v>
      </c>
      <c r="R567" s="221" t="s">
        <v>240</v>
      </c>
    </row>
    <row r="568" spans="1:18">
      <c r="A568" s="172">
        <v>562</v>
      </c>
      <c r="B568" s="221" t="s">
        <v>383</v>
      </c>
      <c r="C568" s="221" t="s">
        <v>384</v>
      </c>
      <c r="D568" s="251" t="s">
        <v>1210</v>
      </c>
      <c r="E568" s="227" t="s">
        <v>1211</v>
      </c>
      <c r="F568" s="222">
        <v>742.04</v>
      </c>
      <c r="G568" s="221" t="s">
        <v>209</v>
      </c>
      <c r="H568" s="221">
        <v>854390</v>
      </c>
      <c r="I568" s="404">
        <v>56.62</v>
      </c>
      <c r="J568" s="404">
        <v>56.62</v>
      </c>
      <c r="K568" s="404">
        <v>0</v>
      </c>
      <c r="L568" s="389">
        <v>0</v>
      </c>
      <c r="M568" s="251" t="s">
        <v>1657</v>
      </c>
      <c r="N568" s="132">
        <v>113.24</v>
      </c>
      <c r="O568" s="399">
        <v>45992</v>
      </c>
      <c r="P568" s="340">
        <v>3095</v>
      </c>
      <c r="Q568" s="399">
        <v>45992</v>
      </c>
      <c r="R568" s="221" t="s">
        <v>252</v>
      </c>
    </row>
    <row r="569" spans="1:18">
      <c r="A569" s="172">
        <v>563</v>
      </c>
      <c r="B569" s="221" t="s">
        <v>283</v>
      </c>
      <c r="C569" s="221" t="s">
        <v>284</v>
      </c>
      <c r="D569" s="251" t="s">
        <v>1213</v>
      </c>
      <c r="E569" s="227" t="s">
        <v>1214</v>
      </c>
      <c r="F569" s="222">
        <v>12744</v>
      </c>
      <c r="G569" s="221" t="s">
        <v>211</v>
      </c>
      <c r="H569" s="221">
        <v>998551</v>
      </c>
      <c r="I569" s="404">
        <v>0</v>
      </c>
      <c r="J569" s="404">
        <v>0</v>
      </c>
      <c r="K569" s="404">
        <v>1944</v>
      </c>
      <c r="L569" s="389">
        <v>0</v>
      </c>
      <c r="M569" s="251" t="s">
        <v>1657</v>
      </c>
      <c r="N569" s="132">
        <v>1944</v>
      </c>
      <c r="O569" s="399">
        <v>45992</v>
      </c>
      <c r="P569" s="340">
        <v>3090</v>
      </c>
      <c r="Q569" s="399">
        <v>45992</v>
      </c>
      <c r="R569" s="221" t="s">
        <v>252</v>
      </c>
    </row>
    <row r="570" spans="1:18">
      <c r="A570" s="172">
        <v>564</v>
      </c>
      <c r="B570" s="221" t="s">
        <v>160</v>
      </c>
      <c r="C570" s="221" t="s">
        <v>689</v>
      </c>
      <c r="D570" s="251" t="s">
        <v>1216</v>
      </c>
      <c r="E570" s="227" t="s">
        <v>302</v>
      </c>
      <c r="F570" s="222">
        <v>2331107.7000000002</v>
      </c>
      <c r="G570" s="221" t="s">
        <v>211</v>
      </c>
      <c r="H570" s="221">
        <v>998312</v>
      </c>
      <c r="I570" s="404">
        <v>177796.35</v>
      </c>
      <c r="J570" s="404">
        <v>177796.35</v>
      </c>
      <c r="K570" s="404">
        <v>0</v>
      </c>
      <c r="L570" s="389">
        <v>0</v>
      </c>
      <c r="M570" s="251" t="s">
        <v>1657</v>
      </c>
      <c r="N570" s="132">
        <v>355592.7</v>
      </c>
      <c r="O570" s="399">
        <v>45992</v>
      </c>
      <c r="P570" s="340">
        <v>2924</v>
      </c>
      <c r="Q570" s="399">
        <v>45992</v>
      </c>
      <c r="R570" s="221" t="s">
        <v>252</v>
      </c>
    </row>
    <row r="571" spans="1:18">
      <c r="A571" s="172">
        <v>565</v>
      </c>
      <c r="B571" s="221" t="s">
        <v>283</v>
      </c>
      <c r="C571" s="221" t="s">
        <v>284</v>
      </c>
      <c r="D571" s="251" t="s">
        <v>1218</v>
      </c>
      <c r="E571" s="227" t="s">
        <v>1214</v>
      </c>
      <c r="F571" s="222">
        <v>12744</v>
      </c>
      <c r="G571" s="221" t="s">
        <v>211</v>
      </c>
      <c r="H571" s="221">
        <v>998551</v>
      </c>
      <c r="I571" s="404">
        <v>0</v>
      </c>
      <c r="J571" s="404">
        <v>0</v>
      </c>
      <c r="K571" s="404">
        <v>1944</v>
      </c>
      <c r="L571" s="389">
        <v>0</v>
      </c>
      <c r="M571" s="251" t="s">
        <v>1657</v>
      </c>
      <c r="N571" s="132">
        <v>1944</v>
      </c>
      <c r="O571" s="399">
        <v>45992</v>
      </c>
      <c r="P571" s="340">
        <v>3089</v>
      </c>
      <c r="Q571" s="399">
        <v>45992</v>
      </c>
      <c r="R571" s="221" t="s">
        <v>252</v>
      </c>
    </row>
    <row r="572" spans="1:18">
      <c r="A572" s="172">
        <v>566</v>
      </c>
      <c r="B572" s="221" t="s">
        <v>283</v>
      </c>
      <c r="C572" s="221" t="s">
        <v>284</v>
      </c>
      <c r="D572" s="251" t="s">
        <v>1220</v>
      </c>
      <c r="E572" s="227" t="s">
        <v>1214</v>
      </c>
      <c r="F572" s="222">
        <v>8496</v>
      </c>
      <c r="G572" s="221" t="s">
        <v>211</v>
      </c>
      <c r="H572" s="221">
        <v>998551</v>
      </c>
      <c r="I572" s="404">
        <v>0</v>
      </c>
      <c r="J572" s="404">
        <v>0</v>
      </c>
      <c r="K572" s="404">
        <v>1296</v>
      </c>
      <c r="L572" s="389">
        <v>0</v>
      </c>
      <c r="M572" s="251" t="s">
        <v>1657</v>
      </c>
      <c r="N572" s="132">
        <v>1296</v>
      </c>
      <c r="O572" s="399">
        <v>45992</v>
      </c>
      <c r="P572" s="340">
        <v>3088</v>
      </c>
      <c r="Q572" s="399">
        <v>45992</v>
      </c>
      <c r="R572" s="221" t="s">
        <v>252</v>
      </c>
    </row>
    <row r="573" spans="1:18">
      <c r="A573" s="172">
        <v>567</v>
      </c>
      <c r="B573" s="221" t="s">
        <v>283</v>
      </c>
      <c r="C573" s="221" t="s">
        <v>284</v>
      </c>
      <c r="D573" s="251" t="s">
        <v>1222</v>
      </c>
      <c r="E573" s="227" t="s">
        <v>1223</v>
      </c>
      <c r="F573" s="222">
        <v>118</v>
      </c>
      <c r="G573" s="221" t="s">
        <v>211</v>
      </c>
      <c r="H573" s="221">
        <v>998551</v>
      </c>
      <c r="I573" s="404">
        <v>0</v>
      </c>
      <c r="J573" s="404">
        <v>0</v>
      </c>
      <c r="K573" s="404">
        <v>18</v>
      </c>
      <c r="L573" s="389">
        <v>0</v>
      </c>
      <c r="M573" s="251" t="s">
        <v>1657</v>
      </c>
      <c r="N573" s="132">
        <v>18</v>
      </c>
      <c r="O573" s="399">
        <v>45992</v>
      </c>
      <c r="P573" s="340">
        <v>3087</v>
      </c>
      <c r="Q573" s="399">
        <v>45992</v>
      </c>
      <c r="R573" s="221" t="s">
        <v>252</v>
      </c>
    </row>
    <row r="574" spans="1:18">
      <c r="A574" s="172">
        <v>568</v>
      </c>
      <c r="B574" s="221" t="s">
        <v>283</v>
      </c>
      <c r="C574" s="221" t="s">
        <v>284</v>
      </c>
      <c r="D574" s="251" t="s">
        <v>1225</v>
      </c>
      <c r="E574" s="227" t="s">
        <v>1223</v>
      </c>
      <c r="F574" s="222">
        <v>118</v>
      </c>
      <c r="G574" s="221" t="s">
        <v>211</v>
      </c>
      <c r="H574" s="221">
        <v>998551</v>
      </c>
      <c r="I574" s="404">
        <v>0</v>
      </c>
      <c r="J574" s="404">
        <v>0</v>
      </c>
      <c r="K574" s="404">
        <v>18</v>
      </c>
      <c r="L574" s="389">
        <v>0</v>
      </c>
      <c r="M574" s="251" t="s">
        <v>1657</v>
      </c>
      <c r="N574" s="132">
        <v>18</v>
      </c>
      <c r="O574" s="399">
        <v>45992</v>
      </c>
      <c r="P574" s="340">
        <v>3086</v>
      </c>
      <c r="Q574" s="399">
        <v>45992</v>
      </c>
      <c r="R574" s="221" t="s">
        <v>252</v>
      </c>
    </row>
    <row r="575" spans="1:18">
      <c r="A575" s="172">
        <v>569</v>
      </c>
      <c r="B575" s="221" t="s">
        <v>283</v>
      </c>
      <c r="C575" s="221" t="s">
        <v>284</v>
      </c>
      <c r="D575" s="251" t="s">
        <v>1227</v>
      </c>
      <c r="E575" s="227" t="s">
        <v>1223</v>
      </c>
      <c r="F575" s="222">
        <v>118</v>
      </c>
      <c r="G575" s="221" t="s">
        <v>211</v>
      </c>
      <c r="H575" s="221">
        <v>998551</v>
      </c>
      <c r="I575" s="404">
        <v>0</v>
      </c>
      <c r="J575" s="404">
        <v>0</v>
      </c>
      <c r="K575" s="404">
        <v>18</v>
      </c>
      <c r="L575" s="389">
        <v>0</v>
      </c>
      <c r="M575" s="251" t="s">
        <v>1657</v>
      </c>
      <c r="N575" s="132">
        <v>18</v>
      </c>
      <c r="O575" s="399">
        <v>45992</v>
      </c>
      <c r="P575" s="340">
        <v>3085</v>
      </c>
      <c r="Q575" s="399">
        <v>45992</v>
      </c>
      <c r="R575" s="221" t="s">
        <v>252</v>
      </c>
    </row>
    <row r="576" spans="1:18">
      <c r="A576" s="172">
        <v>570</v>
      </c>
      <c r="B576" s="221" t="s">
        <v>283</v>
      </c>
      <c r="C576" s="221" t="s">
        <v>284</v>
      </c>
      <c r="D576" s="251" t="s">
        <v>1229</v>
      </c>
      <c r="E576" s="227" t="s">
        <v>1223</v>
      </c>
      <c r="F576" s="222">
        <v>118</v>
      </c>
      <c r="G576" s="221" t="s">
        <v>211</v>
      </c>
      <c r="H576" s="221">
        <v>998551</v>
      </c>
      <c r="I576" s="404">
        <v>0</v>
      </c>
      <c r="J576" s="404">
        <v>0</v>
      </c>
      <c r="K576" s="404">
        <v>18</v>
      </c>
      <c r="L576" s="389">
        <v>0</v>
      </c>
      <c r="M576" s="251" t="s">
        <v>1657</v>
      </c>
      <c r="N576" s="132">
        <v>18</v>
      </c>
      <c r="O576" s="399">
        <v>45992</v>
      </c>
      <c r="P576" s="340">
        <v>3084</v>
      </c>
      <c r="Q576" s="399">
        <v>45992</v>
      </c>
      <c r="R576" s="221" t="s">
        <v>252</v>
      </c>
    </row>
    <row r="577" spans="1:18">
      <c r="A577" s="172">
        <v>571</v>
      </c>
      <c r="B577" s="221" t="s">
        <v>283</v>
      </c>
      <c r="C577" s="221" t="s">
        <v>284</v>
      </c>
      <c r="D577" s="251" t="s">
        <v>1231</v>
      </c>
      <c r="E577" s="227" t="s">
        <v>1223</v>
      </c>
      <c r="F577" s="222">
        <v>118</v>
      </c>
      <c r="G577" s="221" t="s">
        <v>211</v>
      </c>
      <c r="H577" s="221">
        <v>998551</v>
      </c>
      <c r="I577" s="404">
        <v>0</v>
      </c>
      <c r="J577" s="404">
        <v>0</v>
      </c>
      <c r="K577" s="404">
        <v>18</v>
      </c>
      <c r="L577" s="389">
        <v>0</v>
      </c>
      <c r="M577" s="251" t="s">
        <v>1657</v>
      </c>
      <c r="N577" s="132">
        <v>18</v>
      </c>
      <c r="O577" s="399">
        <v>45992</v>
      </c>
      <c r="P577" s="340">
        <v>3083</v>
      </c>
      <c r="Q577" s="399">
        <v>45992</v>
      </c>
      <c r="R577" s="221" t="s">
        <v>252</v>
      </c>
    </row>
    <row r="578" spans="1:18">
      <c r="A578" s="172">
        <v>572</v>
      </c>
      <c r="B578" s="221" t="s">
        <v>283</v>
      </c>
      <c r="C578" s="221" t="s">
        <v>284</v>
      </c>
      <c r="D578" s="251" t="s">
        <v>1233</v>
      </c>
      <c r="E578" s="227" t="s">
        <v>1223</v>
      </c>
      <c r="F578" s="222">
        <v>118</v>
      </c>
      <c r="G578" s="221" t="s">
        <v>211</v>
      </c>
      <c r="H578" s="221">
        <v>998551</v>
      </c>
      <c r="I578" s="404">
        <v>0</v>
      </c>
      <c r="J578" s="404">
        <v>0</v>
      </c>
      <c r="K578" s="404">
        <v>18</v>
      </c>
      <c r="L578" s="389">
        <v>0</v>
      </c>
      <c r="M578" s="251" t="s">
        <v>1657</v>
      </c>
      <c r="N578" s="132">
        <v>18</v>
      </c>
      <c r="O578" s="399">
        <v>45992</v>
      </c>
      <c r="P578" s="340">
        <v>3082</v>
      </c>
      <c r="Q578" s="399">
        <v>45992</v>
      </c>
      <c r="R578" s="221" t="s">
        <v>252</v>
      </c>
    </row>
    <row r="579" spans="1:18">
      <c r="A579" s="172">
        <v>573</v>
      </c>
      <c r="B579" s="221" t="s">
        <v>389</v>
      </c>
      <c r="C579" s="221" t="s">
        <v>390</v>
      </c>
      <c r="D579" s="251" t="s">
        <v>1235</v>
      </c>
      <c r="E579" s="227" t="s">
        <v>1236</v>
      </c>
      <c r="F579" s="222">
        <v>2070</v>
      </c>
      <c r="G579" s="221" t="s">
        <v>209</v>
      </c>
      <c r="H579" s="221">
        <v>29152100</v>
      </c>
      <c r="I579" s="404">
        <v>52.96</v>
      </c>
      <c r="J579" s="404">
        <v>52.96</v>
      </c>
      <c r="K579" s="404">
        <v>0</v>
      </c>
      <c r="L579" s="389">
        <v>0</v>
      </c>
      <c r="M579" s="251" t="s">
        <v>1657</v>
      </c>
      <c r="N579" s="132">
        <v>105.92</v>
      </c>
      <c r="O579" s="399">
        <v>45992</v>
      </c>
      <c r="P579" s="340">
        <v>3079</v>
      </c>
      <c r="Q579" s="399">
        <v>45992</v>
      </c>
      <c r="R579" s="221" t="s">
        <v>252</v>
      </c>
    </row>
    <row r="580" spans="1:18">
      <c r="A580" s="172">
        <v>574</v>
      </c>
      <c r="B580" s="221" t="s">
        <v>299</v>
      </c>
      <c r="C580" s="221" t="s">
        <v>300</v>
      </c>
      <c r="D580" s="251" t="s">
        <v>1238</v>
      </c>
      <c r="E580" s="227" t="s">
        <v>1239</v>
      </c>
      <c r="F580" s="222">
        <v>3404409.74</v>
      </c>
      <c r="G580" s="221" t="s">
        <v>211</v>
      </c>
      <c r="H580" s="221">
        <v>997212</v>
      </c>
      <c r="I580" s="404">
        <v>259658.37</v>
      </c>
      <c r="J580" s="404">
        <v>259658.37</v>
      </c>
      <c r="K580" s="404">
        <v>0</v>
      </c>
      <c r="L580" s="389">
        <v>0</v>
      </c>
      <c r="M580" s="251" t="s">
        <v>1657</v>
      </c>
      <c r="N580" s="132">
        <v>519316.74</v>
      </c>
      <c r="O580" s="399">
        <v>45992</v>
      </c>
      <c r="P580" s="340">
        <v>3078</v>
      </c>
      <c r="Q580" s="399">
        <v>45992</v>
      </c>
      <c r="R580" s="221" t="s">
        <v>252</v>
      </c>
    </row>
    <row r="581" spans="1:18">
      <c r="A581" s="172">
        <v>575</v>
      </c>
      <c r="B581" s="221" t="s">
        <v>787</v>
      </c>
      <c r="C581" s="221" t="s">
        <v>788</v>
      </c>
      <c r="D581" s="251" t="s">
        <v>1241</v>
      </c>
      <c r="E581" s="227" t="s">
        <v>1242</v>
      </c>
      <c r="F581" s="222">
        <v>6116.5700000000006</v>
      </c>
      <c r="G581" s="221" t="s">
        <v>211</v>
      </c>
      <c r="H581" s="221">
        <v>997133</v>
      </c>
      <c r="I581" s="404">
        <v>466.51</v>
      </c>
      <c r="J581" s="404">
        <v>466.51</v>
      </c>
      <c r="K581" s="404">
        <v>0</v>
      </c>
      <c r="L581" s="389">
        <v>0</v>
      </c>
      <c r="M581" s="251" t="s">
        <v>1657</v>
      </c>
      <c r="N581" s="132">
        <v>933.02</v>
      </c>
      <c r="O581" s="399">
        <v>45992</v>
      </c>
      <c r="P581" s="340">
        <v>3065</v>
      </c>
      <c r="Q581" s="399">
        <v>45992</v>
      </c>
      <c r="R581" s="221" t="s">
        <v>252</v>
      </c>
    </row>
    <row r="582" spans="1:18">
      <c r="A582" s="172">
        <v>576</v>
      </c>
      <c r="B582" s="221" t="s">
        <v>787</v>
      </c>
      <c r="C582" s="221" t="s">
        <v>788</v>
      </c>
      <c r="D582" s="251" t="s">
        <v>1244</v>
      </c>
      <c r="E582" s="227" t="s">
        <v>1245</v>
      </c>
      <c r="F582" s="222">
        <v>34479.599999999999</v>
      </c>
      <c r="G582" s="221" t="s">
        <v>211</v>
      </c>
      <c r="H582" s="221">
        <v>997133</v>
      </c>
      <c r="I582" s="404">
        <v>2629.8</v>
      </c>
      <c r="J582" s="404">
        <v>2629.8</v>
      </c>
      <c r="K582" s="404">
        <v>0</v>
      </c>
      <c r="L582" s="389">
        <v>0</v>
      </c>
      <c r="M582" s="251" t="s">
        <v>1657</v>
      </c>
      <c r="N582" s="132">
        <v>5259.6</v>
      </c>
      <c r="O582" s="399">
        <v>45992</v>
      </c>
      <c r="P582" s="340">
        <v>3064</v>
      </c>
      <c r="Q582" s="399">
        <v>45992</v>
      </c>
      <c r="R582" s="221" t="s">
        <v>252</v>
      </c>
    </row>
    <row r="583" spans="1:18">
      <c r="A583" s="172">
        <v>577</v>
      </c>
      <c r="B583" s="221" t="s">
        <v>787</v>
      </c>
      <c r="C583" s="221" t="s">
        <v>788</v>
      </c>
      <c r="D583" s="251">
        <v>2522500002462</v>
      </c>
      <c r="E583" s="227" t="s">
        <v>1247</v>
      </c>
      <c r="F583" s="222">
        <v>147963.21999999997</v>
      </c>
      <c r="G583" s="221" t="s">
        <v>211</v>
      </c>
      <c r="H583" s="221">
        <v>997133</v>
      </c>
      <c r="I583" s="404">
        <v>11285.33</v>
      </c>
      <c r="J583" s="404">
        <v>11285.33</v>
      </c>
      <c r="K583" s="404">
        <v>0</v>
      </c>
      <c r="L583" s="389">
        <v>0</v>
      </c>
      <c r="M583" s="251" t="s">
        <v>1657</v>
      </c>
      <c r="N583" s="132">
        <v>22570.66</v>
      </c>
      <c r="O583" s="399">
        <v>45992</v>
      </c>
      <c r="P583" s="340">
        <v>3063</v>
      </c>
      <c r="Q583" s="399">
        <v>45992</v>
      </c>
      <c r="R583" s="221" t="s">
        <v>252</v>
      </c>
    </row>
    <row r="584" spans="1:18">
      <c r="A584" s="172">
        <v>578</v>
      </c>
      <c r="B584" s="221" t="s">
        <v>277</v>
      </c>
      <c r="C584" s="221" t="s">
        <v>278</v>
      </c>
      <c r="D584" s="251">
        <v>427100367620</v>
      </c>
      <c r="E584" s="227" t="s">
        <v>1249</v>
      </c>
      <c r="F584" s="222">
        <v>929.83999999999992</v>
      </c>
      <c r="G584" s="221" t="s">
        <v>211</v>
      </c>
      <c r="H584" s="221">
        <v>996813</v>
      </c>
      <c r="I584" s="404">
        <v>70.92</v>
      </c>
      <c r="J584" s="404">
        <v>70.92</v>
      </c>
      <c r="K584" s="404">
        <v>0</v>
      </c>
      <c r="L584" s="389">
        <v>0</v>
      </c>
      <c r="M584" s="251" t="s">
        <v>1657</v>
      </c>
      <c r="N584" s="132">
        <v>141.84</v>
      </c>
      <c r="O584" s="399">
        <v>45992</v>
      </c>
      <c r="P584" s="340">
        <v>2938</v>
      </c>
      <c r="Q584" s="399">
        <v>45992</v>
      </c>
      <c r="R584" s="221" t="s">
        <v>252</v>
      </c>
    </row>
    <row r="585" spans="1:18">
      <c r="A585" s="172">
        <v>579</v>
      </c>
      <c r="B585" s="221" t="s">
        <v>344</v>
      </c>
      <c r="C585" s="221" t="s">
        <v>345</v>
      </c>
      <c r="D585" s="251" t="s">
        <v>1251</v>
      </c>
      <c r="E585" s="227" t="s">
        <v>1247</v>
      </c>
      <c r="F585" s="222">
        <v>218.3</v>
      </c>
      <c r="G585" s="221" t="s">
        <v>209</v>
      </c>
      <c r="H585" s="221">
        <v>482090</v>
      </c>
      <c r="I585" s="404">
        <v>16.649999999999999</v>
      </c>
      <c r="J585" s="404">
        <v>16.649999999999999</v>
      </c>
      <c r="K585" s="404">
        <v>0</v>
      </c>
      <c r="L585" s="389">
        <v>0</v>
      </c>
      <c r="M585" s="251" t="s">
        <v>1657</v>
      </c>
      <c r="N585" s="132">
        <v>33.299999999999997</v>
      </c>
      <c r="O585" s="399">
        <v>45992</v>
      </c>
      <c r="P585" s="340">
        <v>2939</v>
      </c>
      <c r="Q585" s="399">
        <v>45992</v>
      </c>
      <c r="R585" s="221" t="s">
        <v>252</v>
      </c>
    </row>
    <row r="586" spans="1:18">
      <c r="A586" s="172">
        <v>580</v>
      </c>
      <c r="B586" s="221" t="s">
        <v>344</v>
      </c>
      <c r="C586" s="221" t="s">
        <v>345</v>
      </c>
      <c r="D586" s="251" t="s">
        <v>1253</v>
      </c>
      <c r="E586" s="227" t="s">
        <v>1236</v>
      </c>
      <c r="F586" s="222">
        <v>495.6</v>
      </c>
      <c r="G586" s="221" t="s">
        <v>209</v>
      </c>
      <c r="H586" s="221">
        <v>482090</v>
      </c>
      <c r="I586" s="404">
        <v>37.799999999999997</v>
      </c>
      <c r="J586" s="404">
        <v>37.799999999999997</v>
      </c>
      <c r="K586" s="404">
        <v>0</v>
      </c>
      <c r="L586" s="389">
        <v>0</v>
      </c>
      <c r="M586" s="251" t="s">
        <v>1657</v>
      </c>
      <c r="N586" s="132">
        <v>75.599999999999994</v>
      </c>
      <c r="O586" s="399">
        <v>45992</v>
      </c>
      <c r="P586" s="340">
        <v>2940</v>
      </c>
      <c r="Q586" s="399">
        <v>45992</v>
      </c>
      <c r="R586" s="221" t="s">
        <v>252</v>
      </c>
    </row>
    <row r="587" spans="1:18">
      <c r="A587" s="172">
        <v>581</v>
      </c>
      <c r="B587" s="221" t="s">
        <v>938</v>
      </c>
      <c r="C587" s="221" t="s">
        <v>1255</v>
      </c>
      <c r="D587" s="251" t="s">
        <v>1256</v>
      </c>
      <c r="E587" s="227" t="s">
        <v>1223</v>
      </c>
      <c r="F587" s="222">
        <v>697616</v>
      </c>
      <c r="G587" s="221" t="s">
        <v>211</v>
      </c>
      <c r="H587" s="221">
        <v>997331</v>
      </c>
      <c r="I587" s="404">
        <v>53208</v>
      </c>
      <c r="J587" s="404">
        <v>53208</v>
      </c>
      <c r="K587" s="404">
        <v>0</v>
      </c>
      <c r="L587" s="389">
        <v>0</v>
      </c>
      <c r="M587" s="251" t="s">
        <v>1657</v>
      </c>
      <c r="N587" s="132">
        <v>106416</v>
      </c>
      <c r="O587" s="399">
        <v>45992</v>
      </c>
      <c r="P587" s="340">
        <v>2941</v>
      </c>
      <c r="Q587" s="399">
        <v>45992</v>
      </c>
      <c r="R587" s="221" t="s">
        <v>252</v>
      </c>
    </row>
    <row r="588" spans="1:18">
      <c r="A588" s="172">
        <v>582</v>
      </c>
      <c r="B588" s="221" t="s">
        <v>1258</v>
      </c>
      <c r="C588" s="221" t="s">
        <v>1259</v>
      </c>
      <c r="D588" s="251" t="s">
        <v>1260</v>
      </c>
      <c r="E588" s="227" t="s">
        <v>1223</v>
      </c>
      <c r="F588" s="222">
        <v>28084</v>
      </c>
      <c r="G588" s="221" t="s">
        <v>211</v>
      </c>
      <c r="H588" s="221">
        <v>997331</v>
      </c>
      <c r="I588" s="404">
        <v>2142</v>
      </c>
      <c r="J588" s="404">
        <v>2142</v>
      </c>
      <c r="K588" s="404">
        <v>0</v>
      </c>
      <c r="L588" s="389">
        <v>0</v>
      </c>
      <c r="M588" s="251" t="s">
        <v>1657</v>
      </c>
      <c r="N588" s="132">
        <v>4284</v>
      </c>
      <c r="O588" s="399">
        <v>45992</v>
      </c>
      <c r="P588" s="340">
        <v>3059</v>
      </c>
      <c r="Q588" s="399">
        <v>45992</v>
      </c>
      <c r="R588" s="221" t="s">
        <v>252</v>
      </c>
    </row>
    <row r="589" spans="1:18">
      <c r="A589" s="172">
        <v>583</v>
      </c>
      <c r="B589" s="221" t="s">
        <v>314</v>
      </c>
      <c r="C589" s="221" t="s">
        <v>315</v>
      </c>
      <c r="D589" s="251" t="s">
        <v>1262</v>
      </c>
      <c r="E589" s="227" t="s">
        <v>1263</v>
      </c>
      <c r="F589" s="222">
        <v>411.82000000000005</v>
      </c>
      <c r="G589" s="221" t="s">
        <v>211</v>
      </c>
      <c r="H589" s="221">
        <v>998413</v>
      </c>
      <c r="I589" s="404">
        <v>31.41</v>
      </c>
      <c r="J589" s="404">
        <v>31.41</v>
      </c>
      <c r="K589" s="404">
        <v>0</v>
      </c>
      <c r="L589" s="389">
        <v>0</v>
      </c>
      <c r="M589" s="251" t="s">
        <v>1657</v>
      </c>
      <c r="N589" s="132">
        <v>62.82</v>
      </c>
      <c r="O589" s="399">
        <v>45992</v>
      </c>
      <c r="P589" s="340">
        <v>3058</v>
      </c>
      <c r="Q589" s="399">
        <v>45992</v>
      </c>
      <c r="R589" s="221" t="s">
        <v>252</v>
      </c>
    </row>
    <row r="590" spans="1:18">
      <c r="A590" s="172">
        <v>584</v>
      </c>
      <c r="B590" s="221" t="s">
        <v>1265</v>
      </c>
      <c r="C590" s="221" t="s">
        <v>1266</v>
      </c>
      <c r="D590" s="251" t="s">
        <v>1267</v>
      </c>
      <c r="E590" s="227" t="s">
        <v>1223</v>
      </c>
      <c r="F590" s="222">
        <v>295000</v>
      </c>
      <c r="G590" s="221" t="s">
        <v>211</v>
      </c>
      <c r="H590" s="221">
        <v>998313</v>
      </c>
      <c r="I590" s="404">
        <v>22500</v>
      </c>
      <c r="J590" s="404">
        <v>22500</v>
      </c>
      <c r="K590" s="404">
        <v>0</v>
      </c>
      <c r="L590" s="389">
        <v>0</v>
      </c>
      <c r="M590" s="251" t="s">
        <v>1657</v>
      </c>
      <c r="N590" s="132">
        <v>45000</v>
      </c>
      <c r="O590" s="399">
        <v>45992</v>
      </c>
      <c r="P590" s="340">
        <v>3056</v>
      </c>
      <c r="Q590" s="399">
        <v>45992</v>
      </c>
      <c r="R590" s="221" t="s">
        <v>252</v>
      </c>
    </row>
    <row r="591" spans="1:18">
      <c r="A591" s="172">
        <v>585</v>
      </c>
      <c r="B591" s="221" t="s">
        <v>1265</v>
      </c>
      <c r="C591" s="221" t="s">
        <v>1266</v>
      </c>
      <c r="D591" s="251" t="s">
        <v>1269</v>
      </c>
      <c r="E591" s="227" t="s">
        <v>1223</v>
      </c>
      <c r="F591" s="222">
        <v>295000</v>
      </c>
      <c r="G591" s="221" t="s">
        <v>211</v>
      </c>
      <c r="H591" s="221">
        <v>998313</v>
      </c>
      <c r="I591" s="404">
        <v>22500</v>
      </c>
      <c r="J591" s="404">
        <v>22500</v>
      </c>
      <c r="K591" s="404">
        <v>0</v>
      </c>
      <c r="L591" s="389">
        <v>0</v>
      </c>
      <c r="M591" s="251" t="s">
        <v>1657</v>
      </c>
      <c r="N591" s="132">
        <v>45000</v>
      </c>
      <c r="O591" s="399">
        <v>45992</v>
      </c>
      <c r="P591" s="340">
        <v>3055</v>
      </c>
      <c r="Q591" s="399">
        <v>45992</v>
      </c>
      <c r="R591" s="221" t="s">
        <v>252</v>
      </c>
    </row>
    <row r="592" spans="1:18">
      <c r="A592" s="172">
        <v>586</v>
      </c>
      <c r="B592" s="221" t="s">
        <v>1265</v>
      </c>
      <c r="C592" s="221" t="s">
        <v>1266</v>
      </c>
      <c r="D592" s="251" t="s">
        <v>1271</v>
      </c>
      <c r="E592" s="227" t="s">
        <v>839</v>
      </c>
      <c r="F592" s="222">
        <v>295000</v>
      </c>
      <c r="G592" s="221" t="s">
        <v>211</v>
      </c>
      <c r="H592" s="221">
        <v>998313</v>
      </c>
      <c r="I592" s="404">
        <v>22500</v>
      </c>
      <c r="J592" s="404">
        <v>22500</v>
      </c>
      <c r="K592" s="404">
        <v>0</v>
      </c>
      <c r="L592" s="389">
        <v>0</v>
      </c>
      <c r="M592" s="251" t="s">
        <v>1657</v>
      </c>
      <c r="N592" s="132">
        <v>45000</v>
      </c>
      <c r="O592" s="399">
        <v>45992</v>
      </c>
      <c r="P592" s="340">
        <v>3054</v>
      </c>
      <c r="Q592" s="399">
        <v>45992</v>
      </c>
      <c r="R592" s="221" t="s">
        <v>252</v>
      </c>
    </row>
    <row r="593" spans="1:18">
      <c r="A593" s="172">
        <v>587</v>
      </c>
      <c r="B593" s="221" t="s">
        <v>1265</v>
      </c>
      <c r="C593" s="221" t="s">
        <v>1266</v>
      </c>
      <c r="D593" s="251" t="s">
        <v>1273</v>
      </c>
      <c r="E593" s="227" t="s">
        <v>1274</v>
      </c>
      <c r="F593" s="222">
        <v>295000</v>
      </c>
      <c r="G593" s="221" t="s">
        <v>211</v>
      </c>
      <c r="H593" s="221">
        <v>998313</v>
      </c>
      <c r="I593" s="404">
        <v>22500</v>
      </c>
      <c r="J593" s="404">
        <v>22500</v>
      </c>
      <c r="K593" s="404">
        <v>0</v>
      </c>
      <c r="L593" s="389">
        <v>0</v>
      </c>
      <c r="M593" s="251" t="s">
        <v>1657</v>
      </c>
      <c r="N593" s="132">
        <v>45000</v>
      </c>
      <c r="O593" s="399">
        <v>45992</v>
      </c>
      <c r="P593" s="340">
        <v>3053</v>
      </c>
      <c r="Q593" s="399">
        <v>45992</v>
      </c>
      <c r="R593" s="221" t="s">
        <v>252</v>
      </c>
    </row>
    <row r="594" spans="1:18">
      <c r="A594" s="172">
        <v>588</v>
      </c>
      <c r="B594" s="221" t="s">
        <v>1265</v>
      </c>
      <c r="C594" s="221" t="s">
        <v>1266</v>
      </c>
      <c r="D594" s="251" t="s">
        <v>1276</v>
      </c>
      <c r="E594" s="227" t="s">
        <v>875</v>
      </c>
      <c r="F594" s="222">
        <v>2006000</v>
      </c>
      <c r="G594" s="221" t="s">
        <v>211</v>
      </c>
      <c r="H594" s="221">
        <v>998313</v>
      </c>
      <c r="I594" s="404">
        <v>153000</v>
      </c>
      <c r="J594" s="404">
        <v>153000</v>
      </c>
      <c r="K594" s="404">
        <v>0</v>
      </c>
      <c r="L594" s="389">
        <v>0</v>
      </c>
      <c r="M594" s="251" t="s">
        <v>1657</v>
      </c>
      <c r="N594" s="132">
        <v>306000</v>
      </c>
      <c r="O594" s="399">
        <v>45992</v>
      </c>
      <c r="P594" s="340">
        <v>3052</v>
      </c>
      <c r="Q594" s="399">
        <v>45992</v>
      </c>
      <c r="R594" s="221" t="s">
        <v>252</v>
      </c>
    </row>
    <row r="595" spans="1:18">
      <c r="A595" s="172">
        <v>589</v>
      </c>
      <c r="B595" s="221" t="s">
        <v>320</v>
      </c>
      <c r="C595" s="221" t="s">
        <v>321</v>
      </c>
      <c r="D595" s="251" t="s">
        <v>1278</v>
      </c>
      <c r="E595" s="227" t="s">
        <v>1279</v>
      </c>
      <c r="F595" s="222">
        <v>324500</v>
      </c>
      <c r="G595" s="221" t="s">
        <v>211</v>
      </c>
      <c r="H595" s="221">
        <v>998313</v>
      </c>
      <c r="I595" s="404">
        <v>0</v>
      </c>
      <c r="J595" s="404">
        <v>0</v>
      </c>
      <c r="K595" s="404">
        <v>49500</v>
      </c>
      <c r="L595" s="389">
        <v>0</v>
      </c>
      <c r="M595" s="251" t="s">
        <v>1657</v>
      </c>
      <c r="N595" s="132">
        <v>49500</v>
      </c>
      <c r="O595" s="399">
        <v>45992</v>
      </c>
      <c r="P595" s="340">
        <v>2949</v>
      </c>
      <c r="Q595" s="399">
        <v>45992</v>
      </c>
      <c r="R595" s="221" t="s">
        <v>252</v>
      </c>
    </row>
    <row r="596" spans="1:18">
      <c r="A596" s="172">
        <v>590</v>
      </c>
      <c r="B596" s="221" t="s">
        <v>339</v>
      </c>
      <c r="C596" s="221" t="s">
        <v>340</v>
      </c>
      <c r="D596" s="251" t="s">
        <v>1281</v>
      </c>
      <c r="E596" s="227" t="s">
        <v>1282</v>
      </c>
      <c r="F596" s="222">
        <v>6842.6999999999989</v>
      </c>
      <c r="G596" s="221" t="s">
        <v>211</v>
      </c>
      <c r="H596" s="221">
        <v>996812</v>
      </c>
      <c r="I596" s="404">
        <v>521.9</v>
      </c>
      <c r="J596" s="404">
        <v>521.9</v>
      </c>
      <c r="K596" s="404">
        <v>0</v>
      </c>
      <c r="L596" s="389">
        <v>0</v>
      </c>
      <c r="M596" s="251" t="s">
        <v>1657</v>
      </c>
      <c r="N596" s="132">
        <v>1043.8</v>
      </c>
      <c r="O596" s="399">
        <v>45992</v>
      </c>
      <c r="P596" s="340">
        <v>2950</v>
      </c>
      <c r="Q596" s="399">
        <v>45992</v>
      </c>
      <c r="R596" s="221" t="s">
        <v>252</v>
      </c>
    </row>
    <row r="597" spans="1:18">
      <c r="A597" s="172">
        <v>591</v>
      </c>
      <c r="B597" s="221" t="s">
        <v>1265</v>
      </c>
      <c r="C597" s="221" t="s">
        <v>1266</v>
      </c>
      <c r="D597" s="251" t="s">
        <v>1284</v>
      </c>
      <c r="E597" s="227" t="s">
        <v>1050</v>
      </c>
      <c r="F597" s="222">
        <v>295000</v>
      </c>
      <c r="G597" s="221" t="s">
        <v>211</v>
      </c>
      <c r="H597" s="221">
        <v>998313</v>
      </c>
      <c r="I597" s="404">
        <v>22500</v>
      </c>
      <c r="J597" s="404">
        <v>22500</v>
      </c>
      <c r="K597" s="404">
        <v>0</v>
      </c>
      <c r="L597" s="389">
        <v>0</v>
      </c>
      <c r="M597" s="251" t="s">
        <v>1657</v>
      </c>
      <c r="N597" s="132">
        <v>45000</v>
      </c>
      <c r="O597" s="399">
        <v>45992</v>
      </c>
      <c r="P597" s="340">
        <v>3051</v>
      </c>
      <c r="Q597" s="399">
        <v>45992</v>
      </c>
      <c r="R597" s="221" t="s">
        <v>252</v>
      </c>
    </row>
    <row r="598" spans="1:18">
      <c r="A598" s="172">
        <v>592</v>
      </c>
      <c r="B598" s="221" t="s">
        <v>1265</v>
      </c>
      <c r="C598" s="221" t="s">
        <v>1266</v>
      </c>
      <c r="D598" s="251" t="s">
        <v>1286</v>
      </c>
      <c r="E598" s="227" t="s">
        <v>373</v>
      </c>
      <c r="F598" s="222">
        <v>295000</v>
      </c>
      <c r="G598" s="221" t="s">
        <v>211</v>
      </c>
      <c r="H598" s="221">
        <v>998313</v>
      </c>
      <c r="I598" s="404">
        <v>22500</v>
      </c>
      <c r="J598" s="404">
        <v>22500</v>
      </c>
      <c r="K598" s="404">
        <v>0</v>
      </c>
      <c r="L598" s="389">
        <v>0</v>
      </c>
      <c r="M598" s="251" t="s">
        <v>1657</v>
      </c>
      <c r="N598" s="132">
        <v>45000</v>
      </c>
      <c r="O598" s="399">
        <v>45992</v>
      </c>
      <c r="P598" s="340">
        <v>3050</v>
      </c>
      <c r="Q598" s="399">
        <v>45992</v>
      </c>
      <c r="R598" s="221" t="s">
        <v>252</v>
      </c>
    </row>
    <row r="599" spans="1:18">
      <c r="A599" s="172">
        <v>593</v>
      </c>
      <c r="B599" s="221" t="s">
        <v>334</v>
      </c>
      <c r="C599" s="221" t="s">
        <v>335</v>
      </c>
      <c r="D599" s="251" t="s">
        <v>1288</v>
      </c>
      <c r="E599" s="227" t="s">
        <v>1242</v>
      </c>
      <c r="F599" s="222">
        <v>1253.1600000000001</v>
      </c>
      <c r="G599" s="221" t="s">
        <v>211</v>
      </c>
      <c r="H599" s="221">
        <v>998313</v>
      </c>
      <c r="I599" s="404">
        <v>0</v>
      </c>
      <c r="J599" s="404">
        <v>0</v>
      </c>
      <c r="K599" s="404">
        <v>191.16</v>
      </c>
      <c r="L599" s="389">
        <v>0</v>
      </c>
      <c r="M599" s="251" t="s">
        <v>1657</v>
      </c>
      <c r="N599" s="132">
        <v>191.16</v>
      </c>
      <c r="O599" s="399">
        <v>45992</v>
      </c>
      <c r="P599" s="340">
        <v>3049</v>
      </c>
      <c r="Q599" s="399">
        <v>45992</v>
      </c>
      <c r="R599" s="221" t="s">
        <v>252</v>
      </c>
    </row>
    <row r="600" spans="1:18">
      <c r="A600" s="172">
        <v>594</v>
      </c>
      <c r="B600" s="221" t="s">
        <v>617</v>
      </c>
      <c r="C600" s="221" t="s">
        <v>618</v>
      </c>
      <c r="D600" s="251" t="s">
        <v>1290</v>
      </c>
      <c r="E600" s="227" t="s">
        <v>1291</v>
      </c>
      <c r="F600" s="222">
        <v>31080.91</v>
      </c>
      <c r="G600" s="221" t="s">
        <v>211</v>
      </c>
      <c r="H600" s="221">
        <v>998311</v>
      </c>
      <c r="I600" s="404">
        <v>0</v>
      </c>
      <c r="J600" s="404">
        <v>0</v>
      </c>
      <c r="K600" s="404">
        <v>4741.16</v>
      </c>
      <c r="L600" s="389">
        <v>0</v>
      </c>
      <c r="M600" s="251" t="s">
        <v>1657</v>
      </c>
      <c r="N600" s="132">
        <v>4741.16</v>
      </c>
      <c r="O600" s="399">
        <v>45992</v>
      </c>
      <c r="P600" s="340">
        <v>3048</v>
      </c>
      <c r="Q600" s="399">
        <v>45992</v>
      </c>
      <c r="R600" s="221" t="s">
        <v>252</v>
      </c>
    </row>
    <row r="601" spans="1:18">
      <c r="A601" s="172">
        <v>595</v>
      </c>
      <c r="B601" s="221" t="s">
        <v>1293</v>
      </c>
      <c r="C601" s="221" t="s">
        <v>1294</v>
      </c>
      <c r="D601" s="251" t="s">
        <v>1295</v>
      </c>
      <c r="E601" s="227" t="s">
        <v>1296</v>
      </c>
      <c r="F601" s="222">
        <v>1261</v>
      </c>
      <c r="G601" s="221"/>
      <c r="H601" s="221">
        <v>0</v>
      </c>
      <c r="I601" s="404">
        <v>0</v>
      </c>
      <c r="J601" s="404">
        <v>0</v>
      </c>
      <c r="K601" s="404">
        <v>60.05</v>
      </c>
      <c r="L601" s="389">
        <v>0</v>
      </c>
      <c r="M601" s="251" t="s">
        <v>1657</v>
      </c>
      <c r="N601" s="132">
        <v>60.05</v>
      </c>
      <c r="O601" s="399">
        <v>45992</v>
      </c>
      <c r="P601" s="340">
        <v>3046</v>
      </c>
      <c r="Q601" s="399">
        <v>45992</v>
      </c>
      <c r="R601" s="221" t="s">
        <v>252</v>
      </c>
    </row>
    <row r="602" spans="1:18">
      <c r="A602" s="172">
        <v>596</v>
      </c>
      <c r="B602" s="221" t="s">
        <v>499</v>
      </c>
      <c r="C602" s="221" t="s">
        <v>500</v>
      </c>
      <c r="D602" s="251" t="s">
        <v>1298</v>
      </c>
      <c r="E602" s="227" t="s">
        <v>1211</v>
      </c>
      <c r="F602" s="222">
        <v>156444</v>
      </c>
      <c r="G602" s="221" t="s">
        <v>211</v>
      </c>
      <c r="H602" s="221">
        <v>996425</v>
      </c>
      <c r="I602" s="404">
        <v>11932.5</v>
      </c>
      <c r="J602" s="404">
        <v>11932.5</v>
      </c>
      <c r="K602" s="404">
        <v>0</v>
      </c>
      <c r="L602" s="389">
        <v>0</v>
      </c>
      <c r="M602" s="251" t="s">
        <v>1657</v>
      </c>
      <c r="N602" s="132">
        <v>23865</v>
      </c>
      <c r="O602" s="399">
        <v>45992</v>
      </c>
      <c r="P602" s="340">
        <v>3045</v>
      </c>
      <c r="Q602" s="399">
        <v>45992</v>
      </c>
      <c r="R602" s="221" t="s">
        <v>252</v>
      </c>
    </row>
    <row r="603" spans="1:18">
      <c r="A603" s="172">
        <v>597</v>
      </c>
      <c r="B603" s="221" t="s">
        <v>499</v>
      </c>
      <c r="C603" s="221" t="s">
        <v>500</v>
      </c>
      <c r="D603" s="251" t="s">
        <v>1300</v>
      </c>
      <c r="E603" s="227" t="s">
        <v>1211</v>
      </c>
      <c r="F603" s="222">
        <v>156444</v>
      </c>
      <c r="G603" s="221" t="s">
        <v>211</v>
      </c>
      <c r="H603" s="221">
        <v>996425</v>
      </c>
      <c r="I603" s="404">
        <v>11932.5</v>
      </c>
      <c r="J603" s="404">
        <v>11932.5</v>
      </c>
      <c r="K603" s="404">
        <v>0</v>
      </c>
      <c r="L603" s="389">
        <v>0</v>
      </c>
      <c r="M603" s="251" t="s">
        <v>1657</v>
      </c>
      <c r="N603" s="132">
        <v>23865</v>
      </c>
      <c r="O603" s="399">
        <v>45992</v>
      </c>
      <c r="P603" s="340">
        <v>3044</v>
      </c>
      <c r="Q603" s="399">
        <v>45992</v>
      </c>
      <c r="R603" s="221" t="s">
        <v>252</v>
      </c>
    </row>
    <row r="604" spans="1:18">
      <c r="A604" s="172">
        <v>598</v>
      </c>
      <c r="B604" s="221" t="s">
        <v>499</v>
      </c>
      <c r="C604" s="221" t="s">
        <v>500</v>
      </c>
      <c r="D604" s="251" t="s">
        <v>1302</v>
      </c>
      <c r="E604" s="227" t="s">
        <v>1211</v>
      </c>
      <c r="F604" s="222">
        <v>156444</v>
      </c>
      <c r="G604" s="221" t="s">
        <v>211</v>
      </c>
      <c r="H604" s="221">
        <v>996425</v>
      </c>
      <c r="I604" s="404">
        <v>11932.5</v>
      </c>
      <c r="J604" s="404">
        <v>11932.5</v>
      </c>
      <c r="K604" s="404">
        <v>0</v>
      </c>
      <c r="L604" s="389">
        <v>0</v>
      </c>
      <c r="M604" s="251" t="s">
        <v>1657</v>
      </c>
      <c r="N604" s="132">
        <v>23865</v>
      </c>
      <c r="O604" s="399">
        <v>45992</v>
      </c>
      <c r="P604" s="340">
        <v>3043</v>
      </c>
      <c r="Q604" s="399">
        <v>45992</v>
      </c>
      <c r="R604" s="221" t="s">
        <v>252</v>
      </c>
    </row>
    <row r="605" spans="1:18">
      <c r="A605" s="172">
        <v>599</v>
      </c>
      <c r="B605" s="221" t="s">
        <v>499</v>
      </c>
      <c r="C605" s="221" t="s">
        <v>500</v>
      </c>
      <c r="D605" s="251" t="s">
        <v>1304</v>
      </c>
      <c r="E605" s="227" t="s">
        <v>1211</v>
      </c>
      <c r="F605" s="222">
        <v>156444</v>
      </c>
      <c r="G605" s="221" t="s">
        <v>211</v>
      </c>
      <c r="H605" s="221">
        <v>996425</v>
      </c>
      <c r="I605" s="404">
        <v>11932.5</v>
      </c>
      <c r="J605" s="404">
        <v>11932.5</v>
      </c>
      <c r="K605" s="404">
        <v>0</v>
      </c>
      <c r="L605" s="389">
        <v>0</v>
      </c>
      <c r="M605" s="251" t="s">
        <v>1657</v>
      </c>
      <c r="N605" s="132">
        <v>23865</v>
      </c>
      <c r="O605" s="399">
        <v>45992</v>
      </c>
      <c r="P605" s="340">
        <v>3042</v>
      </c>
      <c r="Q605" s="399">
        <v>45992</v>
      </c>
      <c r="R605" s="221" t="s">
        <v>252</v>
      </c>
    </row>
    <row r="606" spans="1:18">
      <c r="A606" s="172">
        <v>600</v>
      </c>
      <c r="B606" s="221" t="s">
        <v>685</v>
      </c>
      <c r="C606" s="221" t="s">
        <v>686</v>
      </c>
      <c r="D606" s="251" t="s">
        <v>1306</v>
      </c>
      <c r="E606" s="227" t="s">
        <v>1214</v>
      </c>
      <c r="F606" s="222">
        <v>99238</v>
      </c>
      <c r="G606" s="221" t="s">
        <v>211</v>
      </c>
      <c r="H606" s="221">
        <v>9973</v>
      </c>
      <c r="I606" s="404">
        <v>7569</v>
      </c>
      <c r="J606" s="404">
        <v>7569</v>
      </c>
      <c r="K606" s="404">
        <v>0</v>
      </c>
      <c r="L606" s="389">
        <v>0</v>
      </c>
      <c r="M606" s="251" t="s">
        <v>1657</v>
      </c>
      <c r="N606" s="132">
        <v>15138</v>
      </c>
      <c r="O606" s="399">
        <v>45992</v>
      </c>
      <c r="P606" s="340">
        <v>3041</v>
      </c>
      <c r="Q606" s="399">
        <v>45992</v>
      </c>
      <c r="R606" s="221" t="s">
        <v>252</v>
      </c>
    </row>
    <row r="607" spans="1:18">
      <c r="A607" s="172">
        <v>601</v>
      </c>
      <c r="B607" s="221" t="s">
        <v>432</v>
      </c>
      <c r="C607" s="221" t="s">
        <v>433</v>
      </c>
      <c r="D607" s="251" t="s">
        <v>1308</v>
      </c>
      <c r="E607" s="227" t="s">
        <v>1279</v>
      </c>
      <c r="F607" s="222">
        <v>233923.20000000001</v>
      </c>
      <c r="G607" s="221" t="s">
        <v>211</v>
      </c>
      <c r="H607" s="221">
        <v>998112</v>
      </c>
      <c r="I607" s="404">
        <v>0</v>
      </c>
      <c r="J607" s="404">
        <v>0</v>
      </c>
      <c r="K607" s="404">
        <v>35683.199999999997</v>
      </c>
      <c r="L607" s="389">
        <v>0</v>
      </c>
      <c r="M607" s="251" t="s">
        <v>1657</v>
      </c>
      <c r="N607" s="132">
        <v>35683.199999999997</v>
      </c>
      <c r="O607" s="399">
        <v>45992</v>
      </c>
      <c r="P607" s="340">
        <v>3019</v>
      </c>
      <c r="Q607" s="399">
        <v>45992</v>
      </c>
      <c r="R607" s="221" t="s">
        <v>252</v>
      </c>
    </row>
    <row r="608" spans="1:18">
      <c r="A608" s="172">
        <v>602</v>
      </c>
      <c r="B608" s="221" t="s">
        <v>394</v>
      </c>
      <c r="C608" s="221" t="s">
        <v>395</v>
      </c>
      <c r="D608" s="251">
        <v>6366</v>
      </c>
      <c r="E608" s="227" t="s">
        <v>1214</v>
      </c>
      <c r="F608" s="222">
        <v>12008.86</v>
      </c>
      <c r="G608" s="221" t="s">
        <v>211</v>
      </c>
      <c r="H608" s="221">
        <v>996813</v>
      </c>
      <c r="I608" s="404">
        <v>915.93</v>
      </c>
      <c r="J608" s="404">
        <v>915.93</v>
      </c>
      <c r="K608" s="404">
        <v>0</v>
      </c>
      <c r="L608" s="389">
        <v>0</v>
      </c>
      <c r="M608" s="251" t="s">
        <v>1657</v>
      </c>
      <c r="N608" s="132">
        <v>1831.86</v>
      </c>
      <c r="O608" s="399">
        <v>45992</v>
      </c>
      <c r="P608" s="340">
        <v>3017</v>
      </c>
      <c r="Q608" s="399">
        <v>45992</v>
      </c>
      <c r="R608" s="221" t="s">
        <v>252</v>
      </c>
    </row>
    <row r="609" spans="1:18">
      <c r="A609" s="172">
        <v>603</v>
      </c>
      <c r="B609" s="221" t="s">
        <v>357</v>
      </c>
      <c r="C609" s="221" t="s">
        <v>358</v>
      </c>
      <c r="D609" s="251" t="s">
        <v>1311</v>
      </c>
      <c r="E609" s="227" t="s">
        <v>1312</v>
      </c>
      <c r="F609" s="222">
        <v>9922.5</v>
      </c>
      <c r="G609" s="221" t="s">
        <v>211</v>
      </c>
      <c r="H609" s="221">
        <v>99633</v>
      </c>
      <c r="I609" s="404">
        <v>236.25</v>
      </c>
      <c r="J609" s="404">
        <v>236.25</v>
      </c>
      <c r="K609" s="404">
        <v>0</v>
      </c>
      <c r="L609" s="389">
        <v>0</v>
      </c>
      <c r="M609" s="251" t="s">
        <v>1657</v>
      </c>
      <c r="N609" s="132">
        <v>472.5</v>
      </c>
      <c r="O609" s="399">
        <v>45992</v>
      </c>
      <c r="P609" s="340">
        <v>2963</v>
      </c>
      <c r="Q609" s="399">
        <v>45992</v>
      </c>
      <c r="R609" s="221" t="s">
        <v>252</v>
      </c>
    </row>
    <row r="610" spans="1:18">
      <c r="A610" s="172">
        <v>604</v>
      </c>
      <c r="B610" s="221" t="s">
        <v>357</v>
      </c>
      <c r="C610" s="221" t="s">
        <v>358</v>
      </c>
      <c r="D610" s="251" t="s">
        <v>1314</v>
      </c>
      <c r="E610" s="227" t="s">
        <v>1214</v>
      </c>
      <c r="F610" s="222">
        <v>808.5</v>
      </c>
      <c r="G610" s="221" t="s">
        <v>211</v>
      </c>
      <c r="H610" s="221">
        <v>99633</v>
      </c>
      <c r="I610" s="404">
        <v>19.25</v>
      </c>
      <c r="J610" s="404">
        <v>19.25</v>
      </c>
      <c r="K610" s="404">
        <v>0</v>
      </c>
      <c r="L610" s="389">
        <v>0</v>
      </c>
      <c r="M610" s="251" t="s">
        <v>1657</v>
      </c>
      <c r="N610" s="132">
        <v>38.5</v>
      </c>
      <c r="O610" s="399">
        <v>45992</v>
      </c>
      <c r="P610" s="340">
        <v>2964</v>
      </c>
      <c r="Q610" s="399">
        <v>45992</v>
      </c>
      <c r="R610" s="221" t="s">
        <v>252</v>
      </c>
    </row>
    <row r="611" spans="1:18">
      <c r="A611" s="172">
        <v>605</v>
      </c>
      <c r="B611" s="221" t="s">
        <v>357</v>
      </c>
      <c r="C611" s="221" t="s">
        <v>358</v>
      </c>
      <c r="D611" s="251" t="s">
        <v>1316</v>
      </c>
      <c r="E611" s="227" t="s">
        <v>1214</v>
      </c>
      <c r="F611" s="222">
        <v>3664.5</v>
      </c>
      <c r="G611" s="221" t="s">
        <v>211</v>
      </c>
      <c r="H611" s="221">
        <v>99633</v>
      </c>
      <c r="I611" s="404">
        <v>87.25</v>
      </c>
      <c r="J611" s="404">
        <v>87.25</v>
      </c>
      <c r="K611" s="404">
        <v>0</v>
      </c>
      <c r="L611" s="389">
        <v>0</v>
      </c>
      <c r="M611" s="251" t="s">
        <v>1657</v>
      </c>
      <c r="N611" s="132">
        <v>174.5</v>
      </c>
      <c r="O611" s="399">
        <v>45992</v>
      </c>
      <c r="P611" s="340">
        <v>2965</v>
      </c>
      <c r="Q611" s="399">
        <v>45992</v>
      </c>
      <c r="R611" s="221" t="s">
        <v>252</v>
      </c>
    </row>
    <row r="612" spans="1:18">
      <c r="A612" s="172">
        <v>606</v>
      </c>
      <c r="B612" s="221" t="s">
        <v>362</v>
      </c>
      <c r="C612" s="221" t="s">
        <v>363</v>
      </c>
      <c r="D612" s="251" t="s">
        <v>1318</v>
      </c>
      <c r="E612" s="227" t="s">
        <v>1214</v>
      </c>
      <c r="F612" s="222">
        <v>118</v>
      </c>
      <c r="G612" s="221" t="s">
        <v>209</v>
      </c>
      <c r="H612" s="221">
        <v>440173</v>
      </c>
      <c r="I612" s="404">
        <v>9</v>
      </c>
      <c r="J612" s="404">
        <v>9</v>
      </c>
      <c r="K612" s="404">
        <v>0</v>
      </c>
      <c r="L612" s="389">
        <v>0</v>
      </c>
      <c r="M612" s="251" t="s">
        <v>1657</v>
      </c>
      <c r="N612" s="132">
        <v>18</v>
      </c>
      <c r="O612" s="399">
        <v>45992</v>
      </c>
      <c r="P612" s="340">
        <v>2966</v>
      </c>
      <c r="Q612" s="399">
        <v>45992</v>
      </c>
      <c r="R612" s="221" t="s">
        <v>252</v>
      </c>
    </row>
    <row r="613" spans="1:18">
      <c r="A613" s="172">
        <v>607</v>
      </c>
      <c r="B613" s="221" t="s">
        <v>394</v>
      </c>
      <c r="C613" s="221" t="s">
        <v>395</v>
      </c>
      <c r="D613" s="251">
        <v>6319</v>
      </c>
      <c r="E613" s="227" t="s">
        <v>1214</v>
      </c>
      <c r="F613" s="222">
        <v>2360</v>
      </c>
      <c r="G613" s="221" t="s">
        <v>211</v>
      </c>
      <c r="H613" s="221">
        <v>996813</v>
      </c>
      <c r="I613" s="404">
        <v>180</v>
      </c>
      <c r="J613" s="404">
        <v>180</v>
      </c>
      <c r="K613" s="404">
        <v>0</v>
      </c>
      <c r="L613" s="389">
        <v>0</v>
      </c>
      <c r="M613" s="251" t="s">
        <v>1657</v>
      </c>
      <c r="N613" s="132">
        <v>360</v>
      </c>
      <c r="O613" s="399">
        <v>45992</v>
      </c>
      <c r="P613" s="340">
        <v>3016</v>
      </c>
      <c r="Q613" s="399">
        <v>45992</v>
      </c>
      <c r="R613" s="221" t="s">
        <v>252</v>
      </c>
    </row>
    <row r="614" spans="1:18">
      <c r="A614" s="172">
        <v>608</v>
      </c>
      <c r="B614" s="221" t="s">
        <v>394</v>
      </c>
      <c r="C614" s="221" t="s">
        <v>395</v>
      </c>
      <c r="D614" s="251">
        <v>6309</v>
      </c>
      <c r="E614" s="227" t="s">
        <v>1214</v>
      </c>
      <c r="F614" s="222">
        <v>5503.52</v>
      </c>
      <c r="G614" s="221" t="s">
        <v>211</v>
      </c>
      <c r="H614" s="221">
        <v>996813</v>
      </c>
      <c r="I614" s="404">
        <v>419.76</v>
      </c>
      <c r="J614" s="404">
        <v>419.76</v>
      </c>
      <c r="K614" s="404">
        <v>0</v>
      </c>
      <c r="L614" s="389">
        <v>0</v>
      </c>
      <c r="M614" s="251" t="s">
        <v>1657</v>
      </c>
      <c r="N614" s="132">
        <v>839.52</v>
      </c>
      <c r="O614" s="399">
        <v>45992</v>
      </c>
      <c r="P614" s="340">
        <v>3015</v>
      </c>
      <c r="Q614" s="399">
        <v>45992</v>
      </c>
      <c r="R614" s="221" t="s">
        <v>252</v>
      </c>
    </row>
    <row r="615" spans="1:18">
      <c r="A615" s="172">
        <v>609</v>
      </c>
      <c r="B615" s="221" t="s">
        <v>394</v>
      </c>
      <c r="C615" s="221" t="s">
        <v>395</v>
      </c>
      <c r="D615" s="251">
        <v>6282</v>
      </c>
      <c r="E615" s="227" t="s">
        <v>1214</v>
      </c>
      <c r="F615" s="222">
        <v>12583.52</v>
      </c>
      <c r="G615" s="221" t="s">
        <v>211</v>
      </c>
      <c r="H615" s="221">
        <v>996813</v>
      </c>
      <c r="I615" s="404">
        <v>959.76</v>
      </c>
      <c r="J615" s="404">
        <v>959.76</v>
      </c>
      <c r="K615" s="404">
        <v>0</v>
      </c>
      <c r="L615" s="389">
        <v>0</v>
      </c>
      <c r="M615" s="251" t="s">
        <v>1657</v>
      </c>
      <c r="N615" s="132">
        <v>1919.52</v>
      </c>
      <c r="O615" s="399">
        <v>45992</v>
      </c>
      <c r="P615" s="340">
        <v>3014</v>
      </c>
      <c r="Q615" s="399">
        <v>45992</v>
      </c>
      <c r="R615" s="221" t="s">
        <v>252</v>
      </c>
    </row>
    <row r="616" spans="1:18">
      <c r="A616" s="172">
        <v>610</v>
      </c>
      <c r="B616" s="221" t="s">
        <v>1323</v>
      </c>
      <c r="C616" s="221" t="s">
        <v>1324</v>
      </c>
      <c r="D616" s="251" t="s">
        <v>1325</v>
      </c>
      <c r="E616" s="227" t="s">
        <v>1296</v>
      </c>
      <c r="F616" s="222">
        <v>1040.01</v>
      </c>
      <c r="G616" s="221"/>
      <c r="H616" s="221">
        <v>0</v>
      </c>
      <c r="I616" s="404">
        <v>0</v>
      </c>
      <c r="J616" s="404">
        <v>0</v>
      </c>
      <c r="K616" s="404">
        <v>158.65</v>
      </c>
      <c r="L616" s="389">
        <v>0</v>
      </c>
      <c r="M616" s="251" t="s">
        <v>1657</v>
      </c>
      <c r="N616" s="132">
        <v>158.65</v>
      </c>
      <c r="O616" s="399">
        <v>45992</v>
      </c>
      <c r="P616" s="340">
        <v>2970</v>
      </c>
      <c r="Q616" s="399">
        <v>45992</v>
      </c>
      <c r="R616" s="221" t="s">
        <v>252</v>
      </c>
    </row>
    <row r="617" spans="1:18">
      <c r="A617" s="172">
        <v>611</v>
      </c>
      <c r="B617" s="221" t="s">
        <v>717</v>
      </c>
      <c r="C617" s="221" t="s">
        <v>718</v>
      </c>
      <c r="D617" s="251" t="s">
        <v>1327</v>
      </c>
      <c r="E617" s="227" t="s">
        <v>1211</v>
      </c>
      <c r="F617" s="222">
        <v>1180</v>
      </c>
      <c r="G617" s="221" t="s">
        <v>211</v>
      </c>
      <c r="H617" s="221">
        <v>998559</v>
      </c>
      <c r="I617" s="404">
        <v>90</v>
      </c>
      <c r="J617" s="404">
        <v>90</v>
      </c>
      <c r="K617" s="404">
        <v>0</v>
      </c>
      <c r="L617" s="389">
        <v>0</v>
      </c>
      <c r="M617" s="251" t="s">
        <v>1657</v>
      </c>
      <c r="N617" s="132">
        <v>180</v>
      </c>
      <c r="O617" s="399">
        <v>45992</v>
      </c>
      <c r="P617" s="340">
        <v>2971</v>
      </c>
      <c r="Q617" s="399">
        <v>45992</v>
      </c>
      <c r="R617" s="221" t="s">
        <v>252</v>
      </c>
    </row>
    <row r="618" spans="1:18">
      <c r="A618" s="172">
        <v>612</v>
      </c>
      <c r="B618" s="221" t="s">
        <v>394</v>
      </c>
      <c r="C618" s="221" t="s">
        <v>395</v>
      </c>
      <c r="D618" s="251">
        <v>6266</v>
      </c>
      <c r="E618" s="227" t="s">
        <v>1214</v>
      </c>
      <c r="F618" s="222">
        <v>5413.84</v>
      </c>
      <c r="G618" s="221" t="s">
        <v>211</v>
      </c>
      <c r="H618" s="221">
        <v>996813</v>
      </c>
      <c r="I618" s="404">
        <v>412.92</v>
      </c>
      <c r="J618" s="404">
        <v>412.92</v>
      </c>
      <c r="K618" s="404">
        <v>0</v>
      </c>
      <c r="L618" s="389">
        <v>0</v>
      </c>
      <c r="M618" s="251" t="s">
        <v>1657</v>
      </c>
      <c r="N618" s="132">
        <v>825.84</v>
      </c>
      <c r="O618" s="399">
        <v>45992</v>
      </c>
      <c r="P618" s="340">
        <v>3013</v>
      </c>
      <c r="Q618" s="399">
        <v>45992</v>
      </c>
      <c r="R618" s="221" t="s">
        <v>252</v>
      </c>
    </row>
    <row r="619" spans="1:18">
      <c r="A619" s="172">
        <v>613</v>
      </c>
      <c r="B619" s="221" t="s">
        <v>394</v>
      </c>
      <c r="C619" s="221" t="s">
        <v>395</v>
      </c>
      <c r="D619" s="251">
        <v>6265</v>
      </c>
      <c r="E619" s="227" t="s">
        <v>1214</v>
      </c>
      <c r="F619" s="222">
        <v>8031.08</v>
      </c>
      <c r="G619" s="221" t="s">
        <v>211</v>
      </c>
      <c r="H619" s="221">
        <v>996813</v>
      </c>
      <c r="I619" s="404">
        <v>612.54</v>
      </c>
      <c r="J619" s="404">
        <v>612.54</v>
      </c>
      <c r="K619" s="404">
        <v>0</v>
      </c>
      <c r="L619" s="389">
        <v>0</v>
      </c>
      <c r="M619" s="251" t="s">
        <v>1657</v>
      </c>
      <c r="N619" s="132">
        <v>1225.08</v>
      </c>
      <c r="O619" s="399">
        <v>45992</v>
      </c>
      <c r="P619" s="340">
        <v>3012</v>
      </c>
      <c r="Q619" s="399">
        <v>45992</v>
      </c>
      <c r="R619" s="221" t="s">
        <v>252</v>
      </c>
    </row>
    <row r="620" spans="1:18">
      <c r="A620" s="172">
        <v>614</v>
      </c>
      <c r="B620" s="221" t="s">
        <v>305</v>
      </c>
      <c r="C620" s="221" t="s">
        <v>306</v>
      </c>
      <c r="D620" s="251" t="s">
        <v>1331</v>
      </c>
      <c r="E620" s="227" t="s">
        <v>1279</v>
      </c>
      <c r="F620" s="222">
        <v>14460.9</v>
      </c>
      <c r="G620" s="221" t="s">
        <v>209</v>
      </c>
      <c r="H620" s="221">
        <v>853669</v>
      </c>
      <c r="I620" s="404">
        <v>0</v>
      </c>
      <c r="J620" s="404">
        <v>0</v>
      </c>
      <c r="K620" s="404">
        <v>2205.9</v>
      </c>
      <c r="L620" s="389">
        <v>0</v>
      </c>
      <c r="M620" s="251" t="s">
        <v>1657</v>
      </c>
      <c r="N620" s="132">
        <v>2205.9</v>
      </c>
      <c r="O620" s="399">
        <v>45992</v>
      </c>
      <c r="P620" s="340">
        <v>2974</v>
      </c>
      <c r="Q620" s="399">
        <v>45992</v>
      </c>
      <c r="R620" s="221" t="s">
        <v>252</v>
      </c>
    </row>
    <row r="621" spans="1:18">
      <c r="A621" s="172">
        <v>615</v>
      </c>
      <c r="B621" s="221" t="s">
        <v>320</v>
      </c>
      <c r="C621" s="221" t="s">
        <v>321</v>
      </c>
      <c r="D621" s="251" t="s">
        <v>1333</v>
      </c>
      <c r="E621" s="227" t="s">
        <v>814</v>
      </c>
      <c r="F621" s="222">
        <v>280250</v>
      </c>
      <c r="G621" s="221" t="s">
        <v>211</v>
      </c>
      <c r="H621" s="221">
        <v>998313</v>
      </c>
      <c r="I621" s="404">
        <v>0</v>
      </c>
      <c r="J621" s="404">
        <v>0</v>
      </c>
      <c r="K621" s="404">
        <v>42750</v>
      </c>
      <c r="L621" s="389">
        <v>0</v>
      </c>
      <c r="M621" s="251" t="s">
        <v>1657</v>
      </c>
      <c r="N621" s="132">
        <v>42750</v>
      </c>
      <c r="O621" s="399">
        <v>45992</v>
      </c>
      <c r="P621" s="340">
        <v>2975</v>
      </c>
      <c r="Q621" s="399">
        <v>45992</v>
      </c>
      <c r="R621" s="221" t="s">
        <v>252</v>
      </c>
    </row>
    <row r="622" spans="1:18">
      <c r="A622" s="172">
        <v>616</v>
      </c>
      <c r="B622" s="221" t="s">
        <v>367</v>
      </c>
      <c r="C622" s="221" t="s">
        <v>368</v>
      </c>
      <c r="D622" s="251" t="s">
        <v>1335</v>
      </c>
      <c r="E622" s="227" t="s">
        <v>1279</v>
      </c>
      <c r="F622" s="222">
        <v>117634.21</v>
      </c>
      <c r="G622" s="221" t="s">
        <v>211</v>
      </c>
      <c r="H622" s="221">
        <v>997315</v>
      </c>
      <c r="I622" s="404">
        <v>8972.1</v>
      </c>
      <c r="J622" s="404">
        <v>8972.1</v>
      </c>
      <c r="K622" s="404">
        <v>0</v>
      </c>
      <c r="L622" s="389">
        <v>0</v>
      </c>
      <c r="M622" s="251" t="s">
        <v>1657</v>
      </c>
      <c r="N622" s="132">
        <v>17944.2</v>
      </c>
      <c r="O622" s="399">
        <v>45992</v>
      </c>
      <c r="P622" s="340">
        <v>2976</v>
      </c>
      <c r="Q622" s="399">
        <v>45992</v>
      </c>
      <c r="R622" s="221" t="s">
        <v>252</v>
      </c>
    </row>
    <row r="623" spans="1:18">
      <c r="A623" s="172">
        <v>617</v>
      </c>
      <c r="B623" s="221" t="s">
        <v>1337</v>
      </c>
      <c r="C623" s="221" t="s">
        <v>1338</v>
      </c>
      <c r="D623" s="251" t="s">
        <v>1339</v>
      </c>
      <c r="E623" s="227" t="s">
        <v>1236</v>
      </c>
      <c r="F623" s="222">
        <v>590000</v>
      </c>
      <c r="G623" s="221" t="s">
        <v>211</v>
      </c>
      <c r="H623" s="221">
        <v>998312</v>
      </c>
      <c r="I623" s="404">
        <v>45000</v>
      </c>
      <c r="J623" s="404">
        <v>45000</v>
      </c>
      <c r="K623" s="404">
        <v>0</v>
      </c>
      <c r="L623" s="389">
        <v>0</v>
      </c>
      <c r="M623" s="251" t="s">
        <v>1657</v>
      </c>
      <c r="N623" s="132">
        <v>90000</v>
      </c>
      <c r="O623" s="399">
        <v>45992</v>
      </c>
      <c r="P623" s="340">
        <v>3007</v>
      </c>
      <c r="Q623" s="399">
        <v>45992</v>
      </c>
      <c r="R623" s="221" t="s">
        <v>252</v>
      </c>
    </row>
    <row r="624" spans="1:18">
      <c r="A624" s="172">
        <v>618</v>
      </c>
      <c r="B624" s="221" t="s">
        <v>1337</v>
      </c>
      <c r="C624" s="221" t="s">
        <v>1338</v>
      </c>
      <c r="D624" s="251" t="s">
        <v>1341</v>
      </c>
      <c r="E624" s="227" t="s">
        <v>1214</v>
      </c>
      <c r="F624" s="222">
        <v>75225</v>
      </c>
      <c r="G624" s="221" t="s">
        <v>211</v>
      </c>
      <c r="H624" s="221">
        <v>998312</v>
      </c>
      <c r="I624" s="404">
        <v>5737.5</v>
      </c>
      <c r="J624" s="404">
        <v>5737.5</v>
      </c>
      <c r="K624" s="404">
        <v>0</v>
      </c>
      <c r="L624" s="389">
        <v>0</v>
      </c>
      <c r="M624" s="251" t="s">
        <v>1657</v>
      </c>
      <c r="N624" s="132">
        <v>11475</v>
      </c>
      <c r="O624" s="399">
        <v>45992</v>
      </c>
      <c r="P624" s="340">
        <v>3006</v>
      </c>
      <c r="Q624" s="399">
        <v>45992</v>
      </c>
      <c r="R624" s="221" t="s">
        <v>252</v>
      </c>
    </row>
    <row r="625" spans="1:18">
      <c r="A625" s="172">
        <v>619</v>
      </c>
      <c r="B625" s="221" t="s">
        <v>1337</v>
      </c>
      <c r="C625" s="221" t="s">
        <v>1338</v>
      </c>
      <c r="D625" s="251" t="s">
        <v>1343</v>
      </c>
      <c r="E625" s="227" t="s">
        <v>1214</v>
      </c>
      <c r="F625" s="222">
        <v>91450</v>
      </c>
      <c r="G625" s="221" t="s">
        <v>211</v>
      </c>
      <c r="H625" s="221">
        <v>998312</v>
      </c>
      <c r="I625" s="404">
        <v>6975</v>
      </c>
      <c r="J625" s="404">
        <v>6975</v>
      </c>
      <c r="K625" s="404">
        <v>0</v>
      </c>
      <c r="L625" s="389">
        <v>0</v>
      </c>
      <c r="M625" s="251" t="s">
        <v>1657</v>
      </c>
      <c r="N625" s="132">
        <v>13950</v>
      </c>
      <c r="O625" s="399">
        <v>45992</v>
      </c>
      <c r="P625" s="340">
        <v>3005</v>
      </c>
      <c r="Q625" s="399">
        <v>45992</v>
      </c>
      <c r="R625" s="221" t="s">
        <v>252</v>
      </c>
    </row>
    <row r="626" spans="1:18">
      <c r="A626" s="172">
        <v>620</v>
      </c>
      <c r="B626" s="221" t="s">
        <v>1337</v>
      </c>
      <c r="C626" s="221" t="s">
        <v>1338</v>
      </c>
      <c r="D626" s="251" t="s">
        <v>1345</v>
      </c>
      <c r="E626" s="227" t="s">
        <v>1214</v>
      </c>
      <c r="F626" s="222">
        <v>236000</v>
      </c>
      <c r="G626" s="221" t="s">
        <v>211</v>
      </c>
      <c r="H626" s="221">
        <v>998312</v>
      </c>
      <c r="I626" s="404">
        <v>18000</v>
      </c>
      <c r="J626" s="404">
        <v>18000</v>
      </c>
      <c r="K626" s="404">
        <v>0</v>
      </c>
      <c r="L626" s="389">
        <v>0</v>
      </c>
      <c r="M626" s="251" t="s">
        <v>1657</v>
      </c>
      <c r="N626" s="132">
        <v>36000</v>
      </c>
      <c r="O626" s="399">
        <v>45992</v>
      </c>
      <c r="P626" s="340">
        <v>3004</v>
      </c>
      <c r="Q626" s="399">
        <v>45992</v>
      </c>
      <c r="R626" s="221" t="s">
        <v>252</v>
      </c>
    </row>
    <row r="627" spans="1:18">
      <c r="A627" s="172">
        <v>621</v>
      </c>
      <c r="B627" s="221" t="s">
        <v>1337</v>
      </c>
      <c r="C627" s="221" t="s">
        <v>1338</v>
      </c>
      <c r="D627" s="251" t="s">
        <v>1347</v>
      </c>
      <c r="E627" s="227" t="s">
        <v>821</v>
      </c>
      <c r="F627" s="222">
        <v>590000</v>
      </c>
      <c r="G627" s="221" t="s">
        <v>211</v>
      </c>
      <c r="H627" s="221">
        <v>998312</v>
      </c>
      <c r="I627" s="404">
        <v>45000</v>
      </c>
      <c r="J627" s="404">
        <v>45000</v>
      </c>
      <c r="K627" s="404">
        <v>0</v>
      </c>
      <c r="L627" s="389">
        <v>0</v>
      </c>
      <c r="M627" s="251" t="s">
        <v>1657</v>
      </c>
      <c r="N627" s="132">
        <v>90000</v>
      </c>
      <c r="O627" s="399">
        <v>45992</v>
      </c>
      <c r="P627" s="340">
        <v>3003</v>
      </c>
      <c r="Q627" s="399">
        <v>45992</v>
      </c>
      <c r="R627" s="221" t="s">
        <v>252</v>
      </c>
    </row>
    <row r="628" spans="1:18">
      <c r="A628" s="172">
        <v>622</v>
      </c>
      <c r="B628" s="221" t="s">
        <v>1337</v>
      </c>
      <c r="C628" s="221" t="s">
        <v>1338</v>
      </c>
      <c r="D628" s="251" t="s">
        <v>1349</v>
      </c>
      <c r="E628" s="227" t="s">
        <v>765</v>
      </c>
      <c r="F628" s="222">
        <v>75225</v>
      </c>
      <c r="G628" s="221" t="s">
        <v>211</v>
      </c>
      <c r="H628" s="221">
        <v>998312</v>
      </c>
      <c r="I628" s="404">
        <v>5737.5</v>
      </c>
      <c r="J628" s="404">
        <v>5737.5</v>
      </c>
      <c r="K628" s="404">
        <v>0</v>
      </c>
      <c r="L628" s="389">
        <v>0</v>
      </c>
      <c r="M628" s="251" t="s">
        <v>1657</v>
      </c>
      <c r="N628" s="132">
        <v>11475</v>
      </c>
      <c r="O628" s="399">
        <v>45992</v>
      </c>
      <c r="P628" s="340">
        <v>3002</v>
      </c>
      <c r="Q628" s="399">
        <v>45992</v>
      </c>
      <c r="R628" s="221" t="s">
        <v>252</v>
      </c>
    </row>
    <row r="629" spans="1:18">
      <c r="A629" s="172">
        <v>623</v>
      </c>
      <c r="B629" s="221" t="s">
        <v>1337</v>
      </c>
      <c r="C629" s="221" t="s">
        <v>1338</v>
      </c>
      <c r="D629" s="251" t="s">
        <v>1351</v>
      </c>
      <c r="E629" s="227" t="s">
        <v>765</v>
      </c>
      <c r="F629" s="222">
        <v>91450</v>
      </c>
      <c r="G629" s="221" t="s">
        <v>211</v>
      </c>
      <c r="H629" s="221">
        <v>998312</v>
      </c>
      <c r="I629" s="404">
        <v>6975</v>
      </c>
      <c r="J629" s="404">
        <v>6975</v>
      </c>
      <c r="K629" s="404">
        <v>0</v>
      </c>
      <c r="L629" s="389">
        <v>0</v>
      </c>
      <c r="M629" s="251" t="s">
        <v>1657</v>
      </c>
      <c r="N629" s="132">
        <v>13950</v>
      </c>
      <c r="O629" s="399">
        <v>45992</v>
      </c>
      <c r="P629" s="340">
        <v>3001</v>
      </c>
      <c r="Q629" s="399">
        <v>45992</v>
      </c>
      <c r="R629" s="221" t="s">
        <v>252</v>
      </c>
    </row>
    <row r="630" spans="1:18">
      <c r="A630" s="172">
        <v>624</v>
      </c>
      <c r="B630" s="221" t="s">
        <v>1337</v>
      </c>
      <c r="C630" s="221" t="s">
        <v>1338</v>
      </c>
      <c r="D630" s="251" t="s">
        <v>1353</v>
      </c>
      <c r="E630" s="227" t="s">
        <v>765</v>
      </c>
      <c r="F630" s="222">
        <v>236000</v>
      </c>
      <c r="G630" s="221" t="s">
        <v>211</v>
      </c>
      <c r="H630" s="221">
        <v>998312</v>
      </c>
      <c r="I630" s="404">
        <v>18000</v>
      </c>
      <c r="J630" s="404">
        <v>18000</v>
      </c>
      <c r="K630" s="404">
        <v>0</v>
      </c>
      <c r="L630" s="389">
        <v>0</v>
      </c>
      <c r="M630" s="251" t="s">
        <v>1657</v>
      </c>
      <c r="N630" s="132">
        <v>36000</v>
      </c>
      <c r="O630" s="399">
        <v>45992</v>
      </c>
      <c r="P630" s="340">
        <v>3000</v>
      </c>
      <c r="Q630" s="399">
        <v>45992</v>
      </c>
      <c r="R630" s="221" t="s">
        <v>252</v>
      </c>
    </row>
    <row r="631" spans="1:18">
      <c r="A631" s="172">
        <v>625</v>
      </c>
      <c r="B631" s="221" t="s">
        <v>1337</v>
      </c>
      <c r="C631" s="221" t="s">
        <v>1338</v>
      </c>
      <c r="D631" s="251" t="s">
        <v>1355</v>
      </c>
      <c r="E631" s="227" t="s">
        <v>323</v>
      </c>
      <c r="F631" s="222">
        <v>590000</v>
      </c>
      <c r="G631" s="221" t="s">
        <v>211</v>
      </c>
      <c r="H631" s="221">
        <v>998312</v>
      </c>
      <c r="I631" s="404">
        <v>45000</v>
      </c>
      <c r="J631" s="404">
        <v>45000</v>
      </c>
      <c r="K631" s="404">
        <v>0</v>
      </c>
      <c r="L631" s="389">
        <v>0</v>
      </c>
      <c r="M631" s="251" t="s">
        <v>1657</v>
      </c>
      <c r="N631" s="132">
        <v>90000</v>
      </c>
      <c r="O631" s="399">
        <v>45992</v>
      </c>
      <c r="P631" s="340">
        <v>2999</v>
      </c>
      <c r="Q631" s="399">
        <v>45992</v>
      </c>
      <c r="R631" s="221" t="s">
        <v>252</v>
      </c>
    </row>
    <row r="632" spans="1:18">
      <c r="A632" s="172">
        <v>626</v>
      </c>
      <c r="B632" s="221" t="s">
        <v>1337</v>
      </c>
      <c r="C632" s="221" t="s">
        <v>1338</v>
      </c>
      <c r="D632" s="251" t="s">
        <v>1357</v>
      </c>
      <c r="E632" s="227" t="s">
        <v>323</v>
      </c>
      <c r="F632" s="222">
        <v>75225</v>
      </c>
      <c r="G632" s="221" t="s">
        <v>211</v>
      </c>
      <c r="H632" s="221">
        <v>998312</v>
      </c>
      <c r="I632" s="404">
        <v>5737.5</v>
      </c>
      <c r="J632" s="404">
        <v>5737.5</v>
      </c>
      <c r="K632" s="404">
        <v>0</v>
      </c>
      <c r="L632" s="389">
        <v>0</v>
      </c>
      <c r="M632" s="251" t="s">
        <v>1657</v>
      </c>
      <c r="N632" s="132">
        <v>11475</v>
      </c>
      <c r="O632" s="399">
        <v>45992</v>
      </c>
      <c r="P632" s="340">
        <v>2998</v>
      </c>
      <c r="Q632" s="399">
        <v>45992</v>
      </c>
      <c r="R632" s="221" t="s">
        <v>252</v>
      </c>
    </row>
    <row r="633" spans="1:18">
      <c r="A633" s="172">
        <v>627</v>
      </c>
      <c r="B633" s="221" t="s">
        <v>1337</v>
      </c>
      <c r="C633" s="221" t="s">
        <v>1338</v>
      </c>
      <c r="D633" s="251" t="s">
        <v>1359</v>
      </c>
      <c r="E633" s="227" t="s">
        <v>323</v>
      </c>
      <c r="F633" s="222">
        <v>91450</v>
      </c>
      <c r="G633" s="221" t="s">
        <v>211</v>
      </c>
      <c r="H633" s="221">
        <v>998312</v>
      </c>
      <c r="I633" s="404">
        <v>6975</v>
      </c>
      <c r="J633" s="404">
        <v>6975</v>
      </c>
      <c r="K633" s="404">
        <v>0</v>
      </c>
      <c r="L633" s="389">
        <v>0</v>
      </c>
      <c r="M633" s="251" t="s">
        <v>1657</v>
      </c>
      <c r="N633" s="132">
        <v>13950</v>
      </c>
      <c r="O633" s="399">
        <v>45992</v>
      </c>
      <c r="P633" s="340">
        <v>2997</v>
      </c>
      <c r="Q633" s="399">
        <v>45992</v>
      </c>
      <c r="R633" s="221" t="s">
        <v>252</v>
      </c>
    </row>
    <row r="634" spans="1:18">
      <c r="A634" s="172">
        <v>628</v>
      </c>
      <c r="B634" s="221" t="s">
        <v>1337</v>
      </c>
      <c r="C634" s="221" t="s">
        <v>1338</v>
      </c>
      <c r="D634" s="251" t="s">
        <v>1361</v>
      </c>
      <c r="E634" s="227" t="s">
        <v>323</v>
      </c>
      <c r="F634" s="222">
        <v>236000</v>
      </c>
      <c r="G634" s="221" t="s">
        <v>211</v>
      </c>
      <c r="H634" s="221">
        <v>998312</v>
      </c>
      <c r="I634" s="404">
        <v>18000</v>
      </c>
      <c r="J634" s="404">
        <v>18000</v>
      </c>
      <c r="K634" s="404">
        <v>0</v>
      </c>
      <c r="L634" s="389">
        <v>0</v>
      </c>
      <c r="M634" s="251" t="s">
        <v>1657</v>
      </c>
      <c r="N634" s="132">
        <v>36000</v>
      </c>
      <c r="O634" s="399">
        <v>45992</v>
      </c>
      <c r="P634" s="340">
        <v>2996</v>
      </c>
      <c r="Q634" s="399">
        <v>45992</v>
      </c>
      <c r="R634" s="221" t="s">
        <v>252</v>
      </c>
    </row>
    <row r="635" spans="1:18">
      <c r="A635" s="172">
        <v>629</v>
      </c>
      <c r="B635" s="221" t="s">
        <v>412</v>
      </c>
      <c r="C635" s="221" t="s">
        <v>413</v>
      </c>
      <c r="D635" s="251">
        <v>135251217099409</v>
      </c>
      <c r="E635" s="227" t="s">
        <v>1363</v>
      </c>
      <c r="F635" s="222">
        <v>21236.29</v>
      </c>
      <c r="G635" s="221" t="s">
        <v>211</v>
      </c>
      <c r="H635" s="221">
        <v>997157</v>
      </c>
      <c r="I635" s="404">
        <v>1619.72</v>
      </c>
      <c r="J635" s="404">
        <v>1619.72</v>
      </c>
      <c r="K635" s="404">
        <v>0</v>
      </c>
      <c r="L635" s="389">
        <v>0</v>
      </c>
      <c r="M635" s="251" t="s">
        <v>1657</v>
      </c>
      <c r="N635" s="132">
        <v>3239.44</v>
      </c>
      <c r="O635" s="399">
        <v>45992</v>
      </c>
      <c r="P635" s="340">
        <v>2994</v>
      </c>
      <c r="Q635" s="399">
        <v>45992</v>
      </c>
      <c r="R635" s="221" t="s">
        <v>252</v>
      </c>
    </row>
    <row r="636" spans="1:18">
      <c r="A636" s="172">
        <v>630</v>
      </c>
      <c r="B636" s="221" t="s">
        <v>412</v>
      </c>
      <c r="C636" s="221" t="s">
        <v>413</v>
      </c>
      <c r="D636" s="251">
        <v>135251212075189</v>
      </c>
      <c r="E636" s="227" t="s">
        <v>1365</v>
      </c>
      <c r="F636" s="222">
        <v>21285.84</v>
      </c>
      <c r="G636" s="221" t="s">
        <v>211</v>
      </c>
      <c r="H636" s="221">
        <v>997157</v>
      </c>
      <c r="I636" s="404">
        <v>1623.5</v>
      </c>
      <c r="J636" s="404">
        <v>1623.5</v>
      </c>
      <c r="K636" s="404">
        <v>0</v>
      </c>
      <c r="L636" s="389">
        <v>0</v>
      </c>
      <c r="M636" s="251" t="s">
        <v>1657</v>
      </c>
      <c r="N636" s="132">
        <v>3247</v>
      </c>
      <c r="O636" s="399">
        <v>45992</v>
      </c>
      <c r="P636" s="340">
        <v>2993</v>
      </c>
      <c r="Q636" s="399">
        <v>45992</v>
      </c>
      <c r="R636" s="221" t="s">
        <v>252</v>
      </c>
    </row>
    <row r="637" spans="1:18">
      <c r="A637" s="172">
        <v>631</v>
      </c>
      <c r="B637" s="221" t="s">
        <v>412</v>
      </c>
      <c r="C637" s="221" t="s">
        <v>413</v>
      </c>
      <c r="D637" s="251">
        <v>135251203020023</v>
      </c>
      <c r="E637" s="227" t="s">
        <v>1367</v>
      </c>
      <c r="F637" s="222">
        <v>21250.449999999997</v>
      </c>
      <c r="G637" s="221" t="s">
        <v>211</v>
      </c>
      <c r="H637" s="221">
        <v>997157</v>
      </c>
      <c r="I637" s="404">
        <v>1620.8</v>
      </c>
      <c r="J637" s="404">
        <v>1620.8</v>
      </c>
      <c r="K637" s="404">
        <v>0</v>
      </c>
      <c r="L637" s="389">
        <v>0</v>
      </c>
      <c r="M637" s="251" t="s">
        <v>1657</v>
      </c>
      <c r="N637" s="132">
        <v>3241.6</v>
      </c>
      <c r="O637" s="399">
        <v>45992</v>
      </c>
      <c r="P637" s="340">
        <v>2992</v>
      </c>
      <c r="Q637" s="399">
        <v>45992</v>
      </c>
      <c r="R637" s="221" t="s">
        <v>252</v>
      </c>
    </row>
    <row r="638" spans="1:18">
      <c r="A638" s="172">
        <v>632</v>
      </c>
      <c r="B638" s="221" t="s">
        <v>1369</v>
      </c>
      <c r="C638" s="221" t="s">
        <v>1370</v>
      </c>
      <c r="D638" s="251" t="s">
        <v>1371</v>
      </c>
      <c r="E638" s="227" t="s">
        <v>1239</v>
      </c>
      <c r="F638" s="222">
        <v>354000</v>
      </c>
      <c r="G638" s="221" t="s">
        <v>211</v>
      </c>
      <c r="H638" s="221">
        <v>998513</v>
      </c>
      <c r="I638" s="404">
        <v>0</v>
      </c>
      <c r="J638" s="404">
        <v>0</v>
      </c>
      <c r="K638" s="404">
        <v>54000</v>
      </c>
      <c r="L638" s="389">
        <v>0</v>
      </c>
      <c r="M638" s="251" t="s">
        <v>1703</v>
      </c>
      <c r="N638" s="132">
        <v>54000</v>
      </c>
      <c r="O638" s="399">
        <v>45992</v>
      </c>
      <c r="P638" s="340">
        <v>2922</v>
      </c>
      <c r="Q638" s="399">
        <v>45992</v>
      </c>
      <c r="R638" s="221" t="s">
        <v>252</v>
      </c>
    </row>
    <row r="639" spans="1:18">
      <c r="A639" s="172">
        <v>633</v>
      </c>
      <c r="B639" s="221" t="s">
        <v>1374</v>
      </c>
      <c r="C639" s="221" t="s">
        <v>1042</v>
      </c>
      <c r="D639" s="251" t="s">
        <v>1375</v>
      </c>
      <c r="E639" s="227" t="s">
        <v>1223</v>
      </c>
      <c r="F639" s="222">
        <v>9918</v>
      </c>
      <c r="G639" s="221" t="s">
        <v>211</v>
      </c>
      <c r="H639" s="221">
        <v>996425</v>
      </c>
      <c r="I639" s="404">
        <v>0</v>
      </c>
      <c r="J639" s="404">
        <v>0</v>
      </c>
      <c r="K639" s="404">
        <v>472</v>
      </c>
      <c r="L639" s="389">
        <v>0</v>
      </c>
      <c r="M639" s="251" t="s">
        <v>1703</v>
      </c>
      <c r="N639" s="132">
        <v>472</v>
      </c>
      <c r="O639" s="399">
        <v>45992</v>
      </c>
      <c r="P639" s="340">
        <v>2923</v>
      </c>
      <c r="Q639" s="399">
        <v>45992</v>
      </c>
      <c r="R639" s="221" t="s">
        <v>252</v>
      </c>
    </row>
    <row r="640" spans="1:18">
      <c r="A640" s="172">
        <v>634</v>
      </c>
      <c r="B640" s="221" t="s">
        <v>1377</v>
      </c>
      <c r="C640" s="221" t="s">
        <v>1378</v>
      </c>
      <c r="D640" s="251" t="s">
        <v>1379</v>
      </c>
      <c r="E640" s="227" t="s">
        <v>1296</v>
      </c>
      <c r="F640" s="222">
        <v>383500</v>
      </c>
      <c r="G640" s="221" t="s">
        <v>211</v>
      </c>
      <c r="H640" s="221">
        <v>999293</v>
      </c>
      <c r="I640" s="404">
        <v>0</v>
      </c>
      <c r="J640" s="404">
        <v>0</v>
      </c>
      <c r="K640" s="404">
        <v>58500</v>
      </c>
      <c r="L640" s="389">
        <v>0</v>
      </c>
      <c r="M640" s="251" t="s">
        <v>1703</v>
      </c>
      <c r="N640" s="132">
        <v>58500</v>
      </c>
      <c r="O640" s="399">
        <v>45992</v>
      </c>
      <c r="P640" s="340">
        <v>3099</v>
      </c>
      <c r="Q640" s="399">
        <v>45992</v>
      </c>
      <c r="R640" s="221" t="s">
        <v>252</v>
      </c>
    </row>
    <row r="641" spans="1:18">
      <c r="A641" s="172">
        <v>635</v>
      </c>
      <c r="B641" s="221" t="s">
        <v>1381</v>
      </c>
      <c r="C641" s="221" t="s">
        <v>1382</v>
      </c>
      <c r="D641" s="251" t="s">
        <v>1383</v>
      </c>
      <c r="E641" s="227" t="s">
        <v>1247</v>
      </c>
      <c r="F641" s="222">
        <v>799</v>
      </c>
      <c r="G641" s="221" t="s">
        <v>209</v>
      </c>
      <c r="H641" s="221">
        <v>854411</v>
      </c>
      <c r="I641" s="404">
        <v>0</v>
      </c>
      <c r="J641" s="404">
        <v>0</v>
      </c>
      <c r="K641" s="404">
        <v>121.88</v>
      </c>
      <c r="L641" s="389">
        <v>0</v>
      </c>
      <c r="M641" s="251" t="s">
        <v>1703</v>
      </c>
      <c r="N641" s="132">
        <v>121.88</v>
      </c>
      <c r="O641" s="399">
        <v>45992</v>
      </c>
      <c r="P641" s="340">
        <v>3098</v>
      </c>
      <c r="Q641" s="399">
        <v>45992</v>
      </c>
      <c r="R641" s="221" t="s">
        <v>252</v>
      </c>
    </row>
    <row r="642" spans="1:18">
      <c r="A642" s="172">
        <v>636</v>
      </c>
      <c r="B642" s="221" t="s">
        <v>383</v>
      </c>
      <c r="C642" s="221" t="s">
        <v>384</v>
      </c>
      <c r="D642" s="251" t="s">
        <v>1385</v>
      </c>
      <c r="E642" s="227" t="s">
        <v>1214</v>
      </c>
      <c r="F642" s="222">
        <v>33796.25</v>
      </c>
      <c r="G642" s="221" t="s">
        <v>209</v>
      </c>
      <c r="H642" s="221">
        <v>854390</v>
      </c>
      <c r="I642" s="404">
        <v>2577.7600000000002</v>
      </c>
      <c r="J642" s="404">
        <v>2577.7600000000002</v>
      </c>
      <c r="K642" s="404">
        <v>0</v>
      </c>
      <c r="L642" s="389">
        <v>0</v>
      </c>
      <c r="M642" s="251" t="s">
        <v>1703</v>
      </c>
      <c r="N642" s="132">
        <v>5155.5200000000004</v>
      </c>
      <c r="O642" s="399">
        <v>45992</v>
      </c>
      <c r="P642" s="340">
        <v>3097</v>
      </c>
      <c r="Q642" s="399">
        <v>45992</v>
      </c>
      <c r="R642" s="221" t="s">
        <v>252</v>
      </c>
    </row>
    <row r="643" spans="1:18">
      <c r="A643" s="172">
        <v>637</v>
      </c>
      <c r="B643" s="221" t="s">
        <v>383</v>
      </c>
      <c r="C643" s="221" t="s">
        <v>384</v>
      </c>
      <c r="D643" s="251" t="s">
        <v>1387</v>
      </c>
      <c r="E643" s="227" t="s">
        <v>1296</v>
      </c>
      <c r="F643" s="222">
        <v>10514.03</v>
      </c>
      <c r="G643" s="221" t="s">
        <v>209</v>
      </c>
      <c r="H643" s="221">
        <v>84733010</v>
      </c>
      <c r="I643" s="404">
        <v>801.93</v>
      </c>
      <c r="J643" s="404">
        <v>801.93</v>
      </c>
      <c r="K643" s="404">
        <v>0</v>
      </c>
      <c r="L643" s="389">
        <v>0</v>
      </c>
      <c r="M643" s="251" t="s">
        <v>1703</v>
      </c>
      <c r="N643" s="132">
        <v>1603.86</v>
      </c>
      <c r="O643" s="399">
        <v>45992</v>
      </c>
      <c r="P643" s="340">
        <v>3096</v>
      </c>
      <c r="Q643" s="399">
        <v>45992</v>
      </c>
      <c r="R643" s="221" t="s">
        <v>252</v>
      </c>
    </row>
    <row r="644" spans="1:18">
      <c r="A644" s="172">
        <v>638</v>
      </c>
      <c r="B644" s="221" t="s">
        <v>283</v>
      </c>
      <c r="C644" s="221" t="s">
        <v>284</v>
      </c>
      <c r="D644" s="251" t="s">
        <v>1389</v>
      </c>
      <c r="E644" s="227" t="s">
        <v>1296</v>
      </c>
      <c r="F644" s="222">
        <v>826</v>
      </c>
      <c r="G644" s="221" t="s">
        <v>211</v>
      </c>
      <c r="H644" s="221">
        <v>998551</v>
      </c>
      <c r="I644" s="404">
        <v>0</v>
      </c>
      <c r="J644" s="404">
        <v>0</v>
      </c>
      <c r="K644" s="404">
        <v>126</v>
      </c>
      <c r="L644" s="389">
        <v>0</v>
      </c>
      <c r="M644" s="251" t="s">
        <v>1703</v>
      </c>
      <c r="N644" s="132">
        <v>126</v>
      </c>
      <c r="O644" s="399">
        <v>45992</v>
      </c>
      <c r="P644" s="340">
        <v>3094</v>
      </c>
      <c r="Q644" s="399">
        <v>45992</v>
      </c>
      <c r="R644" s="221" t="s">
        <v>252</v>
      </c>
    </row>
    <row r="645" spans="1:18">
      <c r="A645" s="172">
        <v>639</v>
      </c>
      <c r="B645" s="221" t="s">
        <v>283</v>
      </c>
      <c r="C645" s="221" t="s">
        <v>284</v>
      </c>
      <c r="D645" s="251" t="s">
        <v>1391</v>
      </c>
      <c r="E645" s="227" t="s">
        <v>1245</v>
      </c>
      <c r="F645" s="222">
        <v>826</v>
      </c>
      <c r="G645" s="221" t="s">
        <v>211</v>
      </c>
      <c r="H645" s="221">
        <v>998551</v>
      </c>
      <c r="I645" s="404">
        <v>0</v>
      </c>
      <c r="J645" s="404">
        <v>0</v>
      </c>
      <c r="K645" s="404">
        <v>126</v>
      </c>
      <c r="L645" s="389">
        <v>0</v>
      </c>
      <c r="M645" s="251" t="s">
        <v>1703</v>
      </c>
      <c r="N645" s="132">
        <v>126</v>
      </c>
      <c r="O645" s="399">
        <v>45992</v>
      </c>
      <c r="P645" s="340">
        <v>3093</v>
      </c>
      <c r="Q645" s="399">
        <v>45992</v>
      </c>
      <c r="R645" s="221" t="s">
        <v>252</v>
      </c>
    </row>
    <row r="646" spans="1:18">
      <c r="A646" s="172">
        <v>640</v>
      </c>
      <c r="B646" s="221" t="s">
        <v>160</v>
      </c>
      <c r="C646" s="221" t="s">
        <v>689</v>
      </c>
      <c r="D646" s="251" t="s">
        <v>1393</v>
      </c>
      <c r="E646" s="227" t="s">
        <v>1236</v>
      </c>
      <c r="F646" s="222">
        <v>154279.09999999998</v>
      </c>
      <c r="G646" s="221" t="s">
        <v>211</v>
      </c>
      <c r="H646" s="221">
        <v>998312</v>
      </c>
      <c r="I646" s="404">
        <v>11767.05</v>
      </c>
      <c r="J646" s="404">
        <v>11767.05</v>
      </c>
      <c r="K646" s="404">
        <v>0</v>
      </c>
      <c r="L646" s="389">
        <v>0</v>
      </c>
      <c r="M646" s="251" t="s">
        <v>1703</v>
      </c>
      <c r="N646" s="132">
        <v>23534.1</v>
      </c>
      <c r="O646" s="399">
        <v>45992</v>
      </c>
      <c r="P646" s="340">
        <v>2930</v>
      </c>
      <c r="Q646" s="399">
        <v>45992</v>
      </c>
      <c r="R646" s="221" t="s">
        <v>252</v>
      </c>
    </row>
    <row r="647" spans="1:18">
      <c r="A647" s="172">
        <v>641</v>
      </c>
      <c r="B647" s="221" t="s">
        <v>160</v>
      </c>
      <c r="C647" s="221" t="s">
        <v>689</v>
      </c>
      <c r="D647" s="251" t="s">
        <v>1395</v>
      </c>
      <c r="E647" s="227" t="s">
        <v>1236</v>
      </c>
      <c r="F647" s="222">
        <v>1623012.12</v>
      </c>
      <c r="G647" s="221" t="s">
        <v>211</v>
      </c>
      <c r="H647" s="221">
        <v>998312</v>
      </c>
      <c r="I647" s="404">
        <v>123789.06</v>
      </c>
      <c r="J647" s="404">
        <v>123789.06</v>
      </c>
      <c r="K647" s="404">
        <v>0</v>
      </c>
      <c r="L647" s="389">
        <v>0</v>
      </c>
      <c r="M647" s="251" t="s">
        <v>1703</v>
      </c>
      <c r="N647" s="132">
        <v>247578.12</v>
      </c>
      <c r="O647" s="399">
        <v>45992</v>
      </c>
      <c r="P647" s="340">
        <v>2931</v>
      </c>
      <c r="Q647" s="399">
        <v>45992</v>
      </c>
      <c r="R647" s="221" t="s">
        <v>252</v>
      </c>
    </row>
    <row r="648" spans="1:18">
      <c r="A648" s="172">
        <v>642</v>
      </c>
      <c r="B648" s="221" t="s">
        <v>160</v>
      </c>
      <c r="C648" s="221" t="s">
        <v>689</v>
      </c>
      <c r="D648" s="251" t="s">
        <v>1397</v>
      </c>
      <c r="E648" s="227" t="s">
        <v>1236</v>
      </c>
      <c r="F648" s="222">
        <v>354000</v>
      </c>
      <c r="G648" s="221" t="s">
        <v>211</v>
      </c>
      <c r="H648" s="221">
        <v>998312</v>
      </c>
      <c r="I648" s="404">
        <v>27000</v>
      </c>
      <c r="J648" s="404">
        <v>27000</v>
      </c>
      <c r="K648" s="404">
        <v>0</v>
      </c>
      <c r="L648" s="389">
        <v>0</v>
      </c>
      <c r="M648" s="251" t="s">
        <v>1703</v>
      </c>
      <c r="N648" s="132">
        <v>54000</v>
      </c>
      <c r="O648" s="399">
        <v>45992</v>
      </c>
      <c r="P648" s="340">
        <v>2932</v>
      </c>
      <c r="Q648" s="399">
        <v>45992</v>
      </c>
      <c r="R648" s="221" t="s">
        <v>252</v>
      </c>
    </row>
    <row r="649" spans="1:18">
      <c r="A649" s="172">
        <v>643</v>
      </c>
      <c r="B649" s="221" t="s">
        <v>535</v>
      </c>
      <c r="C649" s="221" t="s">
        <v>536</v>
      </c>
      <c r="D649" s="251" t="s">
        <v>1399</v>
      </c>
      <c r="E649" s="227" t="s">
        <v>1400</v>
      </c>
      <c r="F649" s="222">
        <v>71302.679999999993</v>
      </c>
      <c r="G649" s="221" t="s">
        <v>211</v>
      </c>
      <c r="H649" s="221">
        <v>996812</v>
      </c>
      <c r="I649" s="404">
        <v>5438.34</v>
      </c>
      <c r="J649" s="404">
        <v>5438.34</v>
      </c>
      <c r="K649" s="404">
        <v>0</v>
      </c>
      <c r="L649" s="389">
        <v>0</v>
      </c>
      <c r="M649" s="251" t="s">
        <v>1703</v>
      </c>
      <c r="N649" s="132">
        <v>10876.68</v>
      </c>
      <c r="O649" s="399">
        <v>45992</v>
      </c>
      <c r="P649" s="340">
        <v>2933</v>
      </c>
      <c r="Q649" s="399">
        <v>45992</v>
      </c>
      <c r="R649" s="221" t="s">
        <v>252</v>
      </c>
    </row>
    <row r="650" spans="1:18">
      <c r="A650" s="172">
        <v>644</v>
      </c>
      <c r="B650" s="221" t="s">
        <v>535</v>
      </c>
      <c r="C650" s="221" t="s">
        <v>536</v>
      </c>
      <c r="D650" s="251" t="s">
        <v>1402</v>
      </c>
      <c r="E650" s="227" t="s">
        <v>1400</v>
      </c>
      <c r="F650" s="222">
        <v>558.1400000000001</v>
      </c>
      <c r="G650" s="221" t="s">
        <v>211</v>
      </c>
      <c r="H650" s="221">
        <v>996812</v>
      </c>
      <c r="I650" s="404">
        <v>42.57</v>
      </c>
      <c r="J650" s="404">
        <v>42.57</v>
      </c>
      <c r="K650" s="404">
        <v>0</v>
      </c>
      <c r="L650" s="389">
        <v>0</v>
      </c>
      <c r="M650" s="251" t="s">
        <v>1703</v>
      </c>
      <c r="N650" s="132">
        <v>85.14</v>
      </c>
      <c r="O650" s="399">
        <v>45992</v>
      </c>
      <c r="P650" s="340">
        <v>2934</v>
      </c>
      <c r="Q650" s="399">
        <v>45992</v>
      </c>
      <c r="R650" s="221" t="s">
        <v>252</v>
      </c>
    </row>
    <row r="651" spans="1:18">
      <c r="A651" s="172">
        <v>645</v>
      </c>
      <c r="B651" s="221" t="s">
        <v>535</v>
      </c>
      <c r="C651" s="221" t="s">
        <v>536</v>
      </c>
      <c r="D651" s="251" t="s">
        <v>1404</v>
      </c>
      <c r="E651" s="227" t="s">
        <v>1400</v>
      </c>
      <c r="F651" s="222">
        <v>430.70000000000005</v>
      </c>
      <c r="G651" s="221" t="s">
        <v>211</v>
      </c>
      <c r="H651" s="221">
        <v>996812</v>
      </c>
      <c r="I651" s="404">
        <v>32.85</v>
      </c>
      <c r="J651" s="404">
        <v>32.85</v>
      </c>
      <c r="K651" s="404">
        <v>0</v>
      </c>
      <c r="L651" s="389">
        <v>0</v>
      </c>
      <c r="M651" s="251" t="s">
        <v>1703</v>
      </c>
      <c r="N651" s="132">
        <v>65.7</v>
      </c>
      <c r="O651" s="399">
        <v>45992</v>
      </c>
      <c r="P651" s="340">
        <v>2935</v>
      </c>
      <c r="Q651" s="399">
        <v>45992</v>
      </c>
      <c r="R651" s="221" t="s">
        <v>252</v>
      </c>
    </row>
    <row r="652" spans="1:18">
      <c r="A652" s="172">
        <v>646</v>
      </c>
      <c r="B652" s="221" t="s">
        <v>283</v>
      </c>
      <c r="C652" s="221" t="s">
        <v>284</v>
      </c>
      <c r="D652" s="251" t="s">
        <v>1406</v>
      </c>
      <c r="E652" s="227" t="s">
        <v>1245</v>
      </c>
      <c r="F652" s="222">
        <v>826</v>
      </c>
      <c r="G652" s="221" t="s">
        <v>211</v>
      </c>
      <c r="H652" s="221">
        <v>998551</v>
      </c>
      <c r="I652" s="404">
        <v>0</v>
      </c>
      <c r="J652" s="404">
        <v>0</v>
      </c>
      <c r="K652" s="404">
        <v>126</v>
      </c>
      <c r="L652" s="389">
        <v>0</v>
      </c>
      <c r="M652" s="251" t="s">
        <v>1703</v>
      </c>
      <c r="N652" s="132">
        <v>126</v>
      </c>
      <c r="O652" s="399">
        <v>45992</v>
      </c>
      <c r="P652" s="340">
        <v>3092</v>
      </c>
      <c r="Q652" s="399">
        <v>45992</v>
      </c>
      <c r="R652" s="221" t="s">
        <v>252</v>
      </c>
    </row>
    <row r="653" spans="1:18">
      <c r="A653" s="172">
        <v>647</v>
      </c>
      <c r="B653" s="221" t="s">
        <v>1408</v>
      </c>
      <c r="C653" s="221" t="s">
        <v>1409</v>
      </c>
      <c r="D653" s="251" t="s">
        <v>1410</v>
      </c>
      <c r="E653" s="227" t="s">
        <v>1279</v>
      </c>
      <c r="F653" s="222">
        <v>578.01</v>
      </c>
      <c r="G653" s="221" t="s">
        <v>209</v>
      </c>
      <c r="H653" s="221">
        <v>8504</v>
      </c>
      <c r="I653" s="404">
        <v>0</v>
      </c>
      <c r="J653" s="404">
        <v>0</v>
      </c>
      <c r="K653" s="404">
        <v>88.17</v>
      </c>
      <c r="L653" s="389">
        <v>0</v>
      </c>
      <c r="M653" s="251" t="s">
        <v>1703</v>
      </c>
      <c r="N653" s="132">
        <v>88.17</v>
      </c>
      <c r="O653" s="399">
        <v>45992</v>
      </c>
      <c r="P653" s="340">
        <v>2937</v>
      </c>
      <c r="Q653" s="399">
        <v>45992</v>
      </c>
      <c r="R653" s="221" t="s">
        <v>252</v>
      </c>
    </row>
    <row r="654" spans="1:18">
      <c r="A654" s="172">
        <v>648</v>
      </c>
      <c r="B654" s="221" t="s">
        <v>283</v>
      </c>
      <c r="C654" s="221" t="s">
        <v>284</v>
      </c>
      <c r="D654" s="251" t="s">
        <v>1412</v>
      </c>
      <c r="E654" s="227" t="s">
        <v>1245</v>
      </c>
      <c r="F654" s="222">
        <v>826</v>
      </c>
      <c r="G654" s="221" t="s">
        <v>211</v>
      </c>
      <c r="H654" s="221">
        <v>998551</v>
      </c>
      <c r="I654" s="404">
        <v>0</v>
      </c>
      <c r="J654" s="404">
        <v>0</v>
      </c>
      <c r="K654" s="404">
        <v>126</v>
      </c>
      <c r="L654" s="389">
        <v>0</v>
      </c>
      <c r="M654" s="251" t="s">
        <v>1703</v>
      </c>
      <c r="N654" s="132">
        <v>126</v>
      </c>
      <c r="O654" s="399">
        <v>45992</v>
      </c>
      <c r="P654" s="340">
        <v>3091</v>
      </c>
      <c r="Q654" s="399">
        <v>45992</v>
      </c>
      <c r="R654" s="221" t="s">
        <v>252</v>
      </c>
    </row>
    <row r="655" spans="1:18">
      <c r="A655" s="172">
        <v>649</v>
      </c>
      <c r="B655" s="221" t="s">
        <v>283</v>
      </c>
      <c r="C655" s="221" t="s">
        <v>284</v>
      </c>
      <c r="D655" s="251" t="s">
        <v>1414</v>
      </c>
      <c r="E655" s="227" t="s">
        <v>1263</v>
      </c>
      <c r="F655" s="222">
        <v>118</v>
      </c>
      <c r="G655" s="221" t="s">
        <v>211</v>
      </c>
      <c r="H655" s="221">
        <v>998551</v>
      </c>
      <c r="I655" s="404">
        <v>0</v>
      </c>
      <c r="J655" s="404">
        <v>0</v>
      </c>
      <c r="K655" s="404">
        <v>18</v>
      </c>
      <c r="L655" s="389">
        <v>0</v>
      </c>
      <c r="M655" s="251" t="s">
        <v>1703</v>
      </c>
      <c r="N655" s="132">
        <v>18</v>
      </c>
      <c r="O655" s="399">
        <v>45992</v>
      </c>
      <c r="P655" s="340">
        <v>3081</v>
      </c>
      <c r="Q655" s="399">
        <v>45992</v>
      </c>
      <c r="R655" s="221" t="s">
        <v>252</v>
      </c>
    </row>
    <row r="656" spans="1:18">
      <c r="A656" s="172">
        <v>650</v>
      </c>
      <c r="B656" s="221" t="s">
        <v>283</v>
      </c>
      <c r="C656" s="221" t="s">
        <v>284</v>
      </c>
      <c r="D656" s="251" t="s">
        <v>1416</v>
      </c>
      <c r="E656" s="227" t="s">
        <v>1417</v>
      </c>
      <c r="F656" s="222">
        <v>118</v>
      </c>
      <c r="G656" s="221" t="s">
        <v>211</v>
      </c>
      <c r="H656" s="221">
        <v>998551</v>
      </c>
      <c r="I656" s="404">
        <v>0</v>
      </c>
      <c r="J656" s="404">
        <v>0</v>
      </c>
      <c r="K656" s="404">
        <v>18</v>
      </c>
      <c r="L656" s="389">
        <v>0</v>
      </c>
      <c r="M656" s="251" t="s">
        <v>1703</v>
      </c>
      <c r="N656" s="132">
        <v>18</v>
      </c>
      <c r="O656" s="399">
        <v>45992</v>
      </c>
      <c r="P656" s="340">
        <v>3080</v>
      </c>
      <c r="Q656" s="399">
        <v>45992</v>
      </c>
      <c r="R656" s="221" t="s">
        <v>252</v>
      </c>
    </row>
    <row r="657" spans="1:18">
      <c r="A657" s="172">
        <v>651</v>
      </c>
      <c r="B657" s="221" t="s">
        <v>527</v>
      </c>
      <c r="C657" s="221" t="s">
        <v>528</v>
      </c>
      <c r="D657" s="251" t="s">
        <v>1419</v>
      </c>
      <c r="E657" s="227" t="s">
        <v>1367</v>
      </c>
      <c r="F657" s="222">
        <v>393496.95999999996</v>
      </c>
      <c r="G657" s="221" t="s">
        <v>211</v>
      </c>
      <c r="H657" s="221">
        <v>997212</v>
      </c>
      <c r="I657" s="404">
        <v>30012.48</v>
      </c>
      <c r="J657" s="404">
        <v>30012.48</v>
      </c>
      <c r="K657" s="404">
        <v>0</v>
      </c>
      <c r="L657" s="389">
        <v>0</v>
      </c>
      <c r="M657" s="251" t="s">
        <v>1703</v>
      </c>
      <c r="N657" s="132">
        <v>60024.959999999999</v>
      </c>
      <c r="O657" s="399">
        <v>45992</v>
      </c>
      <c r="P657" s="340">
        <v>3077</v>
      </c>
      <c r="Q657" s="399">
        <v>45992</v>
      </c>
      <c r="R657" s="221" t="s">
        <v>252</v>
      </c>
    </row>
    <row r="658" spans="1:18">
      <c r="A658" s="172">
        <v>652</v>
      </c>
      <c r="B658" s="221" t="s">
        <v>938</v>
      </c>
      <c r="C658" s="221" t="s">
        <v>1255</v>
      </c>
      <c r="D658" s="251" t="s">
        <v>1421</v>
      </c>
      <c r="E658" s="227" t="s">
        <v>1223</v>
      </c>
      <c r="F658" s="222">
        <v>697616</v>
      </c>
      <c r="G658" s="221" t="s">
        <v>211</v>
      </c>
      <c r="H658" s="221">
        <v>997331</v>
      </c>
      <c r="I658" s="404">
        <v>53208</v>
      </c>
      <c r="J658" s="404">
        <v>53208</v>
      </c>
      <c r="K658" s="404">
        <v>0</v>
      </c>
      <c r="L658" s="389">
        <v>0</v>
      </c>
      <c r="M658" s="251" t="s">
        <v>1703</v>
      </c>
      <c r="N658" s="132">
        <v>106416</v>
      </c>
      <c r="O658" s="399">
        <v>45992</v>
      </c>
      <c r="P658" s="340">
        <v>2942</v>
      </c>
      <c r="Q658" s="399">
        <v>45992</v>
      </c>
      <c r="R658" s="221" t="s">
        <v>252</v>
      </c>
    </row>
    <row r="659" spans="1:18">
      <c r="A659" s="172">
        <v>653</v>
      </c>
      <c r="B659" s="221" t="s">
        <v>938</v>
      </c>
      <c r="C659" s="221" t="s">
        <v>1255</v>
      </c>
      <c r="D659" s="251" t="s">
        <v>1423</v>
      </c>
      <c r="E659" s="227" t="s">
        <v>1223</v>
      </c>
      <c r="F659" s="222">
        <v>254762</v>
      </c>
      <c r="G659" s="221" t="s">
        <v>211</v>
      </c>
      <c r="H659" s="221">
        <v>997331</v>
      </c>
      <c r="I659" s="404">
        <v>19431</v>
      </c>
      <c r="J659" s="404">
        <v>19431</v>
      </c>
      <c r="K659" s="404">
        <v>0</v>
      </c>
      <c r="L659" s="389">
        <v>0</v>
      </c>
      <c r="M659" s="251" t="s">
        <v>1703</v>
      </c>
      <c r="N659" s="132">
        <v>38862</v>
      </c>
      <c r="O659" s="399">
        <v>45992</v>
      </c>
      <c r="P659" s="340">
        <v>2943</v>
      </c>
      <c r="Q659" s="399">
        <v>45992</v>
      </c>
      <c r="R659" s="221" t="s">
        <v>252</v>
      </c>
    </row>
    <row r="660" spans="1:18">
      <c r="A660" s="172">
        <v>654</v>
      </c>
      <c r="B660" s="221" t="s">
        <v>543</v>
      </c>
      <c r="C660" s="221" t="s">
        <v>544</v>
      </c>
      <c r="D660" s="251" t="s">
        <v>1425</v>
      </c>
      <c r="E660" s="227" t="s">
        <v>1279</v>
      </c>
      <c r="F660" s="222">
        <v>291078.84000000003</v>
      </c>
      <c r="G660" s="221" t="s">
        <v>211</v>
      </c>
      <c r="H660" s="221">
        <v>997331</v>
      </c>
      <c r="I660" s="404">
        <v>22200.93</v>
      </c>
      <c r="J660" s="404">
        <v>22200.93</v>
      </c>
      <c r="K660" s="404">
        <v>0</v>
      </c>
      <c r="L660" s="389">
        <v>0</v>
      </c>
      <c r="M660" s="251" t="s">
        <v>1703</v>
      </c>
      <c r="N660" s="132">
        <v>44401.86</v>
      </c>
      <c r="O660" s="399">
        <v>45992</v>
      </c>
      <c r="P660" s="340">
        <v>2944</v>
      </c>
      <c r="Q660" s="399">
        <v>45992</v>
      </c>
      <c r="R660" s="221" t="s">
        <v>252</v>
      </c>
    </row>
    <row r="661" spans="1:18">
      <c r="A661" s="172">
        <v>655</v>
      </c>
      <c r="B661" s="221" t="s">
        <v>1041</v>
      </c>
      <c r="C661" s="221" t="s">
        <v>1042</v>
      </c>
      <c r="D661" s="251" t="s">
        <v>1427</v>
      </c>
      <c r="E661" s="227" t="s">
        <v>1417</v>
      </c>
      <c r="F661" s="222">
        <v>499</v>
      </c>
      <c r="G661" s="221" t="s">
        <v>211</v>
      </c>
      <c r="H661" s="221">
        <v>996425</v>
      </c>
      <c r="I661" s="404">
        <v>12</v>
      </c>
      <c r="J661" s="404">
        <v>12</v>
      </c>
      <c r="K661" s="404">
        <v>0</v>
      </c>
      <c r="L661" s="389">
        <v>0</v>
      </c>
      <c r="M661" s="251" t="s">
        <v>1703</v>
      </c>
      <c r="N661" s="132">
        <v>24</v>
      </c>
      <c r="O661" s="399">
        <v>45992</v>
      </c>
      <c r="P661" s="340">
        <v>2945</v>
      </c>
      <c r="Q661" s="399">
        <v>45992</v>
      </c>
      <c r="R661" s="221" t="s">
        <v>252</v>
      </c>
    </row>
    <row r="662" spans="1:18">
      <c r="A662" s="172">
        <v>656</v>
      </c>
      <c r="B662" s="221" t="s">
        <v>1041</v>
      </c>
      <c r="C662" s="221" t="s">
        <v>1042</v>
      </c>
      <c r="D662" s="251" t="s">
        <v>1429</v>
      </c>
      <c r="E662" s="227" t="s">
        <v>1291</v>
      </c>
      <c r="F662" s="222">
        <v>499</v>
      </c>
      <c r="G662" s="221" t="s">
        <v>211</v>
      </c>
      <c r="H662" s="221">
        <v>996425</v>
      </c>
      <c r="I662" s="404">
        <v>12</v>
      </c>
      <c r="J662" s="404">
        <v>12</v>
      </c>
      <c r="K662" s="404">
        <v>0</v>
      </c>
      <c r="L662" s="389">
        <v>0</v>
      </c>
      <c r="M662" s="251" t="s">
        <v>1703</v>
      </c>
      <c r="N662" s="132">
        <v>24</v>
      </c>
      <c r="O662" s="399">
        <v>45992</v>
      </c>
      <c r="P662" s="340">
        <v>2946</v>
      </c>
      <c r="Q662" s="399">
        <v>45992</v>
      </c>
      <c r="R662" s="221" t="s">
        <v>252</v>
      </c>
    </row>
    <row r="663" spans="1:18">
      <c r="A663" s="172">
        <v>657</v>
      </c>
      <c r="B663" s="221" t="s">
        <v>483</v>
      </c>
      <c r="C663" s="221" t="s">
        <v>484</v>
      </c>
      <c r="D663" s="251" t="s">
        <v>1431</v>
      </c>
      <c r="E663" s="227" t="s">
        <v>1263</v>
      </c>
      <c r="F663" s="222">
        <v>8737</v>
      </c>
      <c r="G663" s="221" t="s">
        <v>211</v>
      </c>
      <c r="H663" s="221">
        <v>996425</v>
      </c>
      <c r="I663" s="404">
        <v>0</v>
      </c>
      <c r="J663" s="404">
        <v>0</v>
      </c>
      <c r="K663" s="404">
        <v>484</v>
      </c>
      <c r="L663" s="389">
        <v>0</v>
      </c>
      <c r="M663" s="251" t="s">
        <v>1703</v>
      </c>
      <c r="N663" s="132">
        <v>484</v>
      </c>
      <c r="O663" s="399">
        <v>45992</v>
      </c>
      <c r="P663" s="340">
        <v>2947</v>
      </c>
      <c r="Q663" s="399">
        <v>45992</v>
      </c>
      <c r="R663" s="221" t="s">
        <v>252</v>
      </c>
    </row>
    <row r="664" spans="1:18">
      <c r="A664" s="172">
        <v>658</v>
      </c>
      <c r="B664" s="221" t="s">
        <v>483</v>
      </c>
      <c r="C664" s="221" t="s">
        <v>484</v>
      </c>
      <c r="D664" s="251" t="s">
        <v>1433</v>
      </c>
      <c r="E664" s="227" t="s">
        <v>1291</v>
      </c>
      <c r="F664" s="222">
        <v>499</v>
      </c>
      <c r="G664" s="221" t="s">
        <v>211</v>
      </c>
      <c r="H664" s="221">
        <v>996425</v>
      </c>
      <c r="I664" s="404">
        <v>0</v>
      </c>
      <c r="J664" s="404">
        <v>0</v>
      </c>
      <c r="K664" s="404">
        <v>24</v>
      </c>
      <c r="L664" s="389">
        <v>0</v>
      </c>
      <c r="M664" s="251" t="s">
        <v>1703</v>
      </c>
      <c r="N664" s="132">
        <v>24</v>
      </c>
      <c r="O664" s="399">
        <v>45992</v>
      </c>
      <c r="P664" s="340">
        <v>2948</v>
      </c>
      <c r="Q664" s="399">
        <v>45992</v>
      </c>
      <c r="R664" s="221" t="s">
        <v>252</v>
      </c>
    </row>
    <row r="665" spans="1:18">
      <c r="A665" s="172">
        <v>659</v>
      </c>
      <c r="B665" s="221" t="s">
        <v>527</v>
      </c>
      <c r="C665" s="221" t="s">
        <v>528</v>
      </c>
      <c r="D665" s="251" t="s">
        <v>1435</v>
      </c>
      <c r="E665" s="227" t="s">
        <v>1367</v>
      </c>
      <c r="F665" s="222">
        <v>413877.92000000004</v>
      </c>
      <c r="G665" s="221" t="s">
        <v>211</v>
      </c>
      <c r="H665" s="221">
        <v>997212</v>
      </c>
      <c r="I665" s="404">
        <v>31566.959999999999</v>
      </c>
      <c r="J665" s="404">
        <v>31566.959999999999</v>
      </c>
      <c r="K665" s="404">
        <v>0</v>
      </c>
      <c r="L665" s="389">
        <v>0</v>
      </c>
      <c r="M665" s="251" t="s">
        <v>1703</v>
      </c>
      <c r="N665" s="132">
        <v>63133.919999999998</v>
      </c>
      <c r="O665" s="399">
        <v>45992</v>
      </c>
      <c r="P665" s="340">
        <v>3076</v>
      </c>
      <c r="Q665" s="399">
        <v>45992</v>
      </c>
      <c r="R665" s="221" t="s">
        <v>252</v>
      </c>
    </row>
    <row r="666" spans="1:18">
      <c r="A666" s="172">
        <v>660</v>
      </c>
      <c r="B666" s="221" t="s">
        <v>1437</v>
      </c>
      <c r="C666" s="221" t="s">
        <v>1438</v>
      </c>
      <c r="D666" s="251" t="s">
        <v>1439</v>
      </c>
      <c r="E666" s="227" t="s">
        <v>1263</v>
      </c>
      <c r="F666" s="222">
        <v>6633.84</v>
      </c>
      <c r="G666" s="221" t="s">
        <v>209</v>
      </c>
      <c r="H666" s="221">
        <v>850440</v>
      </c>
      <c r="I666" s="404">
        <v>505.97</v>
      </c>
      <c r="J666" s="404">
        <v>505.97</v>
      </c>
      <c r="K666" s="404">
        <v>0</v>
      </c>
      <c r="L666" s="389">
        <v>0</v>
      </c>
      <c r="M666" s="251" t="s">
        <v>1703</v>
      </c>
      <c r="N666" s="132">
        <v>1011.94</v>
      </c>
      <c r="O666" s="399">
        <v>45992</v>
      </c>
      <c r="P666" s="340">
        <v>3075</v>
      </c>
      <c r="Q666" s="399">
        <v>45992</v>
      </c>
      <c r="R666" s="221" t="s">
        <v>252</v>
      </c>
    </row>
    <row r="667" spans="1:18">
      <c r="A667" s="172">
        <v>661</v>
      </c>
      <c r="B667" s="221" t="s">
        <v>1441</v>
      </c>
      <c r="C667" s="221" t="s">
        <v>1382</v>
      </c>
      <c r="D667" s="251" t="s">
        <v>1442</v>
      </c>
      <c r="E667" s="227" t="s">
        <v>1443</v>
      </c>
      <c r="F667" s="222">
        <v>599</v>
      </c>
      <c r="G667" s="221" t="s">
        <v>209</v>
      </c>
      <c r="H667" s="221">
        <v>853690</v>
      </c>
      <c r="I667" s="404">
        <v>45.69</v>
      </c>
      <c r="J667" s="404">
        <v>45.69</v>
      </c>
      <c r="K667" s="404">
        <v>0</v>
      </c>
      <c r="L667" s="389">
        <v>0</v>
      </c>
      <c r="M667" s="251" t="s">
        <v>1703</v>
      </c>
      <c r="N667" s="132">
        <v>91.38</v>
      </c>
      <c r="O667" s="399">
        <v>45992</v>
      </c>
      <c r="P667" s="340">
        <v>2951</v>
      </c>
      <c r="Q667" s="399">
        <v>45992</v>
      </c>
      <c r="R667" s="221" t="s">
        <v>252</v>
      </c>
    </row>
    <row r="668" spans="1:18">
      <c r="A668" s="172">
        <v>662</v>
      </c>
      <c r="B668" s="221" t="s">
        <v>647</v>
      </c>
      <c r="C668" s="221" t="s">
        <v>648</v>
      </c>
      <c r="D668" s="251" t="s">
        <v>1445</v>
      </c>
      <c r="E668" s="227" t="s">
        <v>1417</v>
      </c>
      <c r="F668" s="222">
        <v>83013</v>
      </c>
      <c r="G668" s="221" t="s">
        <v>211</v>
      </c>
      <c r="H668" s="221">
        <v>997212</v>
      </c>
      <c r="I668" s="404">
        <v>6331.5</v>
      </c>
      <c r="J668" s="404">
        <v>6331.5</v>
      </c>
      <c r="K668" s="404">
        <v>0</v>
      </c>
      <c r="L668" s="389">
        <v>0</v>
      </c>
      <c r="M668" s="251" t="s">
        <v>1703</v>
      </c>
      <c r="N668" s="132">
        <v>12663</v>
      </c>
      <c r="O668" s="399">
        <v>45992</v>
      </c>
      <c r="P668" s="340">
        <v>2952</v>
      </c>
      <c r="Q668" s="399">
        <v>45992</v>
      </c>
      <c r="R668" s="221" t="s">
        <v>252</v>
      </c>
    </row>
    <row r="669" spans="1:18">
      <c r="A669" s="172">
        <v>663</v>
      </c>
      <c r="B669" s="221" t="s">
        <v>1447</v>
      </c>
      <c r="C669" s="221" t="s">
        <v>1382</v>
      </c>
      <c r="D669" s="251" t="s">
        <v>1448</v>
      </c>
      <c r="E669" s="227" t="s">
        <v>1247</v>
      </c>
      <c r="F669" s="222">
        <v>2348.0099999999998</v>
      </c>
      <c r="G669" s="221" t="s">
        <v>209</v>
      </c>
      <c r="H669" s="221">
        <v>847330</v>
      </c>
      <c r="I669" s="404">
        <v>0</v>
      </c>
      <c r="J669" s="404">
        <v>0</v>
      </c>
      <c r="K669" s="404">
        <v>358.17</v>
      </c>
      <c r="L669" s="389">
        <v>0</v>
      </c>
      <c r="M669" s="251" t="s">
        <v>1703</v>
      </c>
      <c r="N669" s="132">
        <v>358.17</v>
      </c>
      <c r="O669" s="399">
        <v>45992</v>
      </c>
      <c r="P669" s="340">
        <v>2953</v>
      </c>
      <c r="Q669" s="399">
        <v>45992</v>
      </c>
      <c r="R669" s="221" t="s">
        <v>252</v>
      </c>
    </row>
    <row r="670" spans="1:18">
      <c r="A670" s="172">
        <v>664</v>
      </c>
      <c r="B670" s="221" t="s">
        <v>1450</v>
      </c>
      <c r="C670" s="221" t="s">
        <v>1451</v>
      </c>
      <c r="D670" s="251" t="s">
        <v>1452</v>
      </c>
      <c r="E670" s="227" t="s">
        <v>1453</v>
      </c>
      <c r="F670" s="222">
        <v>27999</v>
      </c>
      <c r="G670" s="221" t="s">
        <v>209</v>
      </c>
      <c r="H670" s="221">
        <v>847141</v>
      </c>
      <c r="I670" s="404">
        <v>2135.52</v>
      </c>
      <c r="J670" s="404">
        <v>2135.52</v>
      </c>
      <c r="K670" s="404">
        <v>0</v>
      </c>
      <c r="L670" s="389">
        <v>0</v>
      </c>
      <c r="M670" s="251" t="s">
        <v>1703</v>
      </c>
      <c r="N670" s="132">
        <v>4271.04</v>
      </c>
      <c r="O670" s="399">
        <v>45992</v>
      </c>
      <c r="P670" s="340">
        <v>2954</v>
      </c>
      <c r="Q670" s="399">
        <v>45992</v>
      </c>
      <c r="R670" s="221" t="s">
        <v>252</v>
      </c>
    </row>
    <row r="671" spans="1:18">
      <c r="A671" s="172">
        <v>665</v>
      </c>
      <c r="B671" s="221" t="s">
        <v>540</v>
      </c>
      <c r="C671" s="221" t="s">
        <v>541</v>
      </c>
      <c r="D671" s="251">
        <v>2171934474</v>
      </c>
      <c r="E671" s="227" t="s">
        <v>1367</v>
      </c>
      <c r="F671" s="222">
        <v>13216</v>
      </c>
      <c r="G671" s="221" t="s">
        <v>211</v>
      </c>
      <c r="H671" s="221">
        <v>998412</v>
      </c>
      <c r="I671" s="404">
        <v>1008</v>
      </c>
      <c r="J671" s="404">
        <v>1008</v>
      </c>
      <c r="K671" s="404">
        <v>0</v>
      </c>
      <c r="L671" s="389">
        <v>0</v>
      </c>
      <c r="M671" s="251" t="s">
        <v>1703</v>
      </c>
      <c r="N671" s="132">
        <v>2016</v>
      </c>
      <c r="O671" s="399">
        <v>45992</v>
      </c>
      <c r="P671" s="340">
        <v>2955</v>
      </c>
      <c r="Q671" s="399">
        <v>45992</v>
      </c>
      <c r="R671" s="221" t="s">
        <v>252</v>
      </c>
    </row>
    <row r="672" spans="1:18">
      <c r="A672" s="172">
        <v>666</v>
      </c>
      <c r="B672" s="221" t="s">
        <v>540</v>
      </c>
      <c r="C672" s="221" t="s">
        <v>541</v>
      </c>
      <c r="D672" s="251">
        <v>2171958375</v>
      </c>
      <c r="E672" s="227" t="s">
        <v>1296</v>
      </c>
      <c r="F672" s="222">
        <v>6478.2000000000007</v>
      </c>
      <c r="G672" s="221" t="s">
        <v>211</v>
      </c>
      <c r="H672" s="221">
        <v>998412</v>
      </c>
      <c r="I672" s="404">
        <v>494.1</v>
      </c>
      <c r="J672" s="404">
        <v>494.1</v>
      </c>
      <c r="K672" s="404">
        <v>0</v>
      </c>
      <c r="L672" s="389">
        <v>0</v>
      </c>
      <c r="M672" s="251" t="s">
        <v>1703</v>
      </c>
      <c r="N672" s="132">
        <v>988.2</v>
      </c>
      <c r="O672" s="399">
        <v>45992</v>
      </c>
      <c r="P672" s="340">
        <v>2956</v>
      </c>
      <c r="Q672" s="399">
        <v>45992</v>
      </c>
      <c r="R672" s="221" t="s">
        <v>252</v>
      </c>
    </row>
    <row r="673" spans="1:18">
      <c r="A673" s="172">
        <v>667</v>
      </c>
      <c r="B673" s="221" t="s">
        <v>552</v>
      </c>
      <c r="C673" s="221" t="s">
        <v>553</v>
      </c>
      <c r="D673" s="251" t="s">
        <v>1457</v>
      </c>
      <c r="E673" s="227" t="s">
        <v>1249</v>
      </c>
      <c r="F673" s="222">
        <v>312098.77999999997</v>
      </c>
      <c r="G673" s="221" t="s">
        <v>211</v>
      </c>
      <c r="H673" s="221">
        <v>998315</v>
      </c>
      <c r="I673" s="404">
        <v>0</v>
      </c>
      <c r="J673" s="404">
        <v>0</v>
      </c>
      <c r="K673" s="404">
        <v>47608.29</v>
      </c>
      <c r="L673" s="389">
        <v>0</v>
      </c>
      <c r="M673" s="251" t="s">
        <v>1703</v>
      </c>
      <c r="N673" s="132">
        <v>47608.29</v>
      </c>
      <c r="O673" s="399">
        <v>45992</v>
      </c>
      <c r="P673" s="340">
        <v>2957</v>
      </c>
      <c r="Q673" s="399">
        <v>45992</v>
      </c>
      <c r="R673" s="221" t="s">
        <v>252</v>
      </c>
    </row>
    <row r="674" spans="1:18">
      <c r="A674" s="172">
        <v>668</v>
      </c>
      <c r="B674" s="221" t="s">
        <v>552</v>
      </c>
      <c r="C674" s="221" t="s">
        <v>553</v>
      </c>
      <c r="D674" s="251" t="s">
        <v>1459</v>
      </c>
      <c r="E674" s="227" t="s">
        <v>1249</v>
      </c>
      <c r="F674" s="222">
        <v>101434.63</v>
      </c>
      <c r="G674" s="221" t="s">
        <v>211</v>
      </c>
      <c r="H674" s="221">
        <v>998315</v>
      </c>
      <c r="I674" s="404">
        <v>0</v>
      </c>
      <c r="J674" s="404">
        <v>0</v>
      </c>
      <c r="K674" s="404">
        <v>15473.08</v>
      </c>
      <c r="L674" s="389">
        <v>0</v>
      </c>
      <c r="M674" s="251" t="s">
        <v>1703</v>
      </c>
      <c r="N674" s="132">
        <v>15473.08</v>
      </c>
      <c r="O674" s="399">
        <v>45992</v>
      </c>
      <c r="P674" s="340">
        <v>2958</v>
      </c>
      <c r="Q674" s="399">
        <v>45992</v>
      </c>
      <c r="R674" s="221" t="s">
        <v>252</v>
      </c>
    </row>
    <row r="675" spans="1:18">
      <c r="A675" s="172">
        <v>669</v>
      </c>
      <c r="B675" s="221" t="s">
        <v>552</v>
      </c>
      <c r="C675" s="221" t="s">
        <v>553</v>
      </c>
      <c r="D675" s="251" t="s">
        <v>1461</v>
      </c>
      <c r="E675" s="227" t="s">
        <v>1453</v>
      </c>
      <c r="F675" s="222">
        <v>19802.97</v>
      </c>
      <c r="G675" s="221" t="s">
        <v>211</v>
      </c>
      <c r="H675" s="221">
        <v>998315</v>
      </c>
      <c r="I675" s="404">
        <v>0</v>
      </c>
      <c r="J675" s="404">
        <v>0</v>
      </c>
      <c r="K675" s="404">
        <v>3020.79</v>
      </c>
      <c r="L675" s="389">
        <v>0</v>
      </c>
      <c r="M675" s="251" t="s">
        <v>1703</v>
      </c>
      <c r="N675" s="132">
        <v>3020.79</v>
      </c>
      <c r="O675" s="399">
        <v>45992</v>
      </c>
      <c r="P675" s="340">
        <v>2959</v>
      </c>
      <c r="Q675" s="399">
        <v>45992</v>
      </c>
      <c r="R675" s="221" t="s">
        <v>252</v>
      </c>
    </row>
    <row r="676" spans="1:18">
      <c r="A676" s="172">
        <v>670</v>
      </c>
      <c r="B676" s="221" t="s">
        <v>523</v>
      </c>
      <c r="C676" s="221" t="s">
        <v>524</v>
      </c>
      <c r="D676" s="251" t="s">
        <v>1463</v>
      </c>
      <c r="E676" s="227" t="s">
        <v>1367</v>
      </c>
      <c r="F676" s="222">
        <v>413877.92000000004</v>
      </c>
      <c r="G676" s="221" t="s">
        <v>211</v>
      </c>
      <c r="H676" s="221">
        <v>997212</v>
      </c>
      <c r="I676" s="404">
        <v>31566.959999999999</v>
      </c>
      <c r="J676" s="404">
        <v>31566.959999999999</v>
      </c>
      <c r="K676" s="404">
        <v>0</v>
      </c>
      <c r="L676" s="389">
        <v>0</v>
      </c>
      <c r="M676" s="251" t="s">
        <v>1703</v>
      </c>
      <c r="N676" s="132">
        <v>63133.919999999998</v>
      </c>
      <c r="O676" s="399">
        <v>45992</v>
      </c>
      <c r="P676" s="340">
        <v>3073</v>
      </c>
      <c r="Q676" s="399">
        <v>45992</v>
      </c>
      <c r="R676" s="221" t="s">
        <v>252</v>
      </c>
    </row>
    <row r="677" spans="1:18">
      <c r="A677" s="172">
        <v>671</v>
      </c>
      <c r="B677" s="221" t="s">
        <v>523</v>
      </c>
      <c r="C677" s="221" t="s">
        <v>524</v>
      </c>
      <c r="D677" s="251" t="s">
        <v>1465</v>
      </c>
      <c r="E677" s="227" t="s">
        <v>1367</v>
      </c>
      <c r="F677" s="222">
        <v>393496.95999999996</v>
      </c>
      <c r="G677" s="221" t="s">
        <v>211</v>
      </c>
      <c r="H677" s="221">
        <v>997212</v>
      </c>
      <c r="I677" s="404">
        <v>30012.48</v>
      </c>
      <c r="J677" s="404">
        <v>30012.48</v>
      </c>
      <c r="K677" s="404">
        <v>0</v>
      </c>
      <c r="L677" s="389">
        <v>0</v>
      </c>
      <c r="M677" s="251" t="s">
        <v>1703</v>
      </c>
      <c r="N677" s="132">
        <v>60024.959999999999</v>
      </c>
      <c r="O677" s="399">
        <v>45992</v>
      </c>
      <c r="P677" s="340">
        <v>3072</v>
      </c>
      <c r="Q677" s="399">
        <v>45992</v>
      </c>
      <c r="R677" s="221" t="s">
        <v>252</v>
      </c>
    </row>
    <row r="678" spans="1:18">
      <c r="A678" s="172">
        <v>672</v>
      </c>
      <c r="B678" s="221" t="s">
        <v>596</v>
      </c>
      <c r="C678" s="221" t="s">
        <v>597</v>
      </c>
      <c r="D678" s="251">
        <v>1025260411024</v>
      </c>
      <c r="E678" s="227" t="s">
        <v>1263</v>
      </c>
      <c r="F678" s="222">
        <v>25417.200000000001</v>
      </c>
      <c r="G678" s="221" t="s">
        <v>211</v>
      </c>
      <c r="H678" s="221">
        <v>997331</v>
      </c>
      <c r="I678" s="404">
        <v>0</v>
      </c>
      <c r="J678" s="404">
        <v>0</v>
      </c>
      <c r="K678" s="404">
        <v>3877.2</v>
      </c>
      <c r="L678" s="389">
        <v>0</v>
      </c>
      <c r="M678" s="251" t="s">
        <v>1703</v>
      </c>
      <c r="N678" s="132">
        <v>3877.2</v>
      </c>
      <c r="O678" s="399">
        <v>45992</v>
      </c>
      <c r="P678" s="340">
        <v>3071</v>
      </c>
      <c r="Q678" s="399">
        <v>45992</v>
      </c>
      <c r="R678" s="221" t="s">
        <v>252</v>
      </c>
    </row>
    <row r="679" spans="1:18">
      <c r="A679" s="172">
        <v>673</v>
      </c>
      <c r="B679" s="221" t="s">
        <v>1468</v>
      </c>
      <c r="C679" s="221" t="s">
        <v>1469</v>
      </c>
      <c r="D679" s="251" t="s">
        <v>1470</v>
      </c>
      <c r="E679" s="227" t="s">
        <v>1223</v>
      </c>
      <c r="F679" s="222">
        <v>357</v>
      </c>
      <c r="G679" s="221" t="s">
        <v>211</v>
      </c>
      <c r="H679" s="221">
        <v>996425</v>
      </c>
      <c r="I679" s="404">
        <v>8.5</v>
      </c>
      <c r="J679" s="404">
        <v>8.5</v>
      </c>
      <c r="K679" s="404">
        <v>0</v>
      </c>
      <c r="L679" s="389">
        <v>0</v>
      </c>
      <c r="M679" s="251" t="s">
        <v>1703</v>
      </c>
      <c r="N679" s="132">
        <v>17</v>
      </c>
      <c r="O679" s="399">
        <v>45992</v>
      </c>
      <c r="P679" s="340">
        <v>3070</v>
      </c>
      <c r="Q679" s="399">
        <v>45992</v>
      </c>
      <c r="R679" s="221" t="s">
        <v>252</v>
      </c>
    </row>
    <row r="680" spans="1:18">
      <c r="A680" s="172">
        <v>674</v>
      </c>
      <c r="B680" s="221" t="s">
        <v>1468</v>
      </c>
      <c r="C680" s="221" t="s">
        <v>1469</v>
      </c>
      <c r="D680" s="251" t="s">
        <v>1472</v>
      </c>
      <c r="E680" s="227" t="s">
        <v>1223</v>
      </c>
      <c r="F680" s="222">
        <v>6433.9999999999991</v>
      </c>
      <c r="G680" s="221" t="s">
        <v>211</v>
      </c>
      <c r="H680" s="221">
        <v>996425</v>
      </c>
      <c r="I680" s="404">
        <v>153.19</v>
      </c>
      <c r="J680" s="404">
        <v>153.19</v>
      </c>
      <c r="K680" s="404">
        <v>0</v>
      </c>
      <c r="L680" s="389">
        <v>0</v>
      </c>
      <c r="M680" s="251" t="s">
        <v>1703</v>
      </c>
      <c r="N680" s="132">
        <v>306.38</v>
      </c>
      <c r="O680" s="399">
        <v>45992</v>
      </c>
      <c r="P680" s="340">
        <v>3069</v>
      </c>
      <c r="Q680" s="399">
        <v>45992</v>
      </c>
      <c r="R680" s="221" t="s">
        <v>252</v>
      </c>
    </row>
    <row r="681" spans="1:18">
      <c r="A681" s="172">
        <v>675</v>
      </c>
      <c r="B681" s="221" t="s">
        <v>1468</v>
      </c>
      <c r="C681" s="221" t="s">
        <v>1469</v>
      </c>
      <c r="D681" s="251" t="s">
        <v>1474</v>
      </c>
      <c r="E681" s="227" t="s">
        <v>1223</v>
      </c>
      <c r="F681" s="222">
        <v>714</v>
      </c>
      <c r="G681" s="221" t="s">
        <v>211</v>
      </c>
      <c r="H681" s="221">
        <v>996425</v>
      </c>
      <c r="I681" s="404">
        <v>17</v>
      </c>
      <c r="J681" s="404">
        <v>17</v>
      </c>
      <c r="K681" s="404">
        <v>0</v>
      </c>
      <c r="L681" s="389">
        <v>0</v>
      </c>
      <c r="M681" s="251" t="s">
        <v>1703</v>
      </c>
      <c r="N681" s="132">
        <v>34</v>
      </c>
      <c r="O681" s="399">
        <v>45992</v>
      </c>
      <c r="P681" s="340">
        <v>3068</v>
      </c>
      <c r="Q681" s="399">
        <v>45992</v>
      </c>
      <c r="R681" s="221" t="s">
        <v>252</v>
      </c>
    </row>
    <row r="682" spans="1:18">
      <c r="A682" s="172">
        <v>676</v>
      </c>
      <c r="B682" s="221" t="s">
        <v>1468</v>
      </c>
      <c r="C682" s="221" t="s">
        <v>1469</v>
      </c>
      <c r="D682" s="251" t="s">
        <v>1476</v>
      </c>
      <c r="E682" s="227" t="s">
        <v>1223</v>
      </c>
      <c r="F682" s="222">
        <v>12867.999999999998</v>
      </c>
      <c r="G682" s="221" t="s">
        <v>211</v>
      </c>
      <c r="H682" s="221">
        <v>996425</v>
      </c>
      <c r="I682" s="404">
        <v>306.38</v>
      </c>
      <c r="J682" s="404">
        <v>306.38</v>
      </c>
      <c r="K682" s="404">
        <v>0</v>
      </c>
      <c r="L682" s="389">
        <v>0</v>
      </c>
      <c r="M682" s="251" t="s">
        <v>1703</v>
      </c>
      <c r="N682" s="132">
        <v>612.76</v>
      </c>
      <c r="O682" s="399">
        <v>45992</v>
      </c>
      <c r="P682" s="340">
        <v>3067</v>
      </c>
      <c r="Q682" s="399">
        <v>45992</v>
      </c>
      <c r="R682" s="221" t="s">
        <v>252</v>
      </c>
    </row>
    <row r="683" spans="1:18">
      <c r="A683" s="172">
        <v>677</v>
      </c>
      <c r="B683" s="221" t="s">
        <v>1478</v>
      </c>
      <c r="C683" s="221" t="s">
        <v>1479</v>
      </c>
      <c r="D683" s="251" t="s">
        <v>1480</v>
      </c>
      <c r="E683" s="227" t="s">
        <v>1247</v>
      </c>
      <c r="F683" s="222">
        <v>796</v>
      </c>
      <c r="G683" s="221" t="s">
        <v>209</v>
      </c>
      <c r="H683" s="221">
        <v>854442</v>
      </c>
      <c r="I683" s="404">
        <v>0</v>
      </c>
      <c r="J683" s="404">
        <v>0</v>
      </c>
      <c r="K683" s="404">
        <v>121.42</v>
      </c>
      <c r="L683" s="389">
        <v>0</v>
      </c>
      <c r="M683" s="251" t="s">
        <v>1703</v>
      </c>
      <c r="N683" s="132">
        <v>121.42</v>
      </c>
      <c r="O683" s="399">
        <v>45992</v>
      </c>
      <c r="P683" s="340">
        <v>2967</v>
      </c>
      <c r="Q683" s="399">
        <v>45992</v>
      </c>
      <c r="R683" s="221" t="s">
        <v>252</v>
      </c>
    </row>
    <row r="684" spans="1:18">
      <c r="A684" s="172">
        <v>678</v>
      </c>
      <c r="B684" s="221" t="s">
        <v>585</v>
      </c>
      <c r="C684" s="221" t="s">
        <v>586</v>
      </c>
      <c r="D684" s="251">
        <v>78</v>
      </c>
      <c r="E684" s="227" t="s">
        <v>1249</v>
      </c>
      <c r="F684" s="222">
        <v>19397.18</v>
      </c>
      <c r="G684" s="221" t="s">
        <v>211</v>
      </c>
      <c r="H684" s="221">
        <v>998519</v>
      </c>
      <c r="I684" s="404">
        <v>1479.45</v>
      </c>
      <c r="J684" s="404">
        <v>1479.45</v>
      </c>
      <c r="K684" s="404">
        <v>0</v>
      </c>
      <c r="L684" s="389">
        <v>0</v>
      </c>
      <c r="M684" s="251" t="s">
        <v>1703</v>
      </c>
      <c r="N684" s="132">
        <v>2958.9</v>
      </c>
      <c r="O684" s="399">
        <v>45992</v>
      </c>
      <c r="P684" s="340">
        <v>2968</v>
      </c>
      <c r="Q684" s="399">
        <v>45992</v>
      </c>
      <c r="R684" s="221" t="s">
        <v>252</v>
      </c>
    </row>
    <row r="685" spans="1:18">
      <c r="A685" s="172">
        <v>679</v>
      </c>
      <c r="B685" s="221" t="s">
        <v>585</v>
      </c>
      <c r="C685" s="221" t="s">
        <v>586</v>
      </c>
      <c r="D685" s="251">
        <v>79</v>
      </c>
      <c r="E685" s="227" t="s">
        <v>1249</v>
      </c>
      <c r="F685" s="222">
        <v>58763.859999999993</v>
      </c>
      <c r="G685" s="221" t="s">
        <v>211</v>
      </c>
      <c r="H685" s="221">
        <v>998519</v>
      </c>
      <c r="I685" s="404">
        <v>4481.99</v>
      </c>
      <c r="J685" s="404">
        <v>4481.99</v>
      </c>
      <c r="K685" s="404">
        <v>0</v>
      </c>
      <c r="L685" s="389">
        <v>0</v>
      </c>
      <c r="M685" s="251" t="s">
        <v>1703</v>
      </c>
      <c r="N685" s="132">
        <v>8963.98</v>
      </c>
      <c r="O685" s="399">
        <v>45992</v>
      </c>
      <c r="P685" s="340">
        <v>2969</v>
      </c>
      <c r="Q685" s="399">
        <v>45992</v>
      </c>
      <c r="R685" s="221" t="s">
        <v>252</v>
      </c>
    </row>
    <row r="686" spans="1:18">
      <c r="A686" s="172">
        <v>680</v>
      </c>
      <c r="B686" s="221" t="s">
        <v>1468</v>
      </c>
      <c r="C686" s="221" t="s">
        <v>1469</v>
      </c>
      <c r="D686" s="251" t="s">
        <v>1484</v>
      </c>
      <c r="E686" s="227" t="s">
        <v>1417</v>
      </c>
      <c r="F686" s="222">
        <v>11943.999999999998</v>
      </c>
      <c r="G686" s="221" t="s">
        <v>211</v>
      </c>
      <c r="H686" s="221">
        <v>996425</v>
      </c>
      <c r="I686" s="404">
        <v>284.38</v>
      </c>
      <c r="J686" s="404">
        <v>284.38</v>
      </c>
      <c r="K686" s="404">
        <v>0</v>
      </c>
      <c r="L686" s="389">
        <v>0</v>
      </c>
      <c r="M686" s="251" t="s">
        <v>1703</v>
      </c>
      <c r="N686" s="132">
        <v>568.76</v>
      </c>
      <c r="O686" s="399">
        <v>45992</v>
      </c>
      <c r="P686" s="340">
        <v>3066</v>
      </c>
      <c r="Q686" s="399">
        <v>45992</v>
      </c>
      <c r="R686" s="221" t="s">
        <v>252</v>
      </c>
    </row>
    <row r="687" spans="1:18">
      <c r="A687" s="172">
        <v>681</v>
      </c>
      <c r="B687" s="221" t="s">
        <v>1486</v>
      </c>
      <c r="C687" s="221" t="s">
        <v>1487</v>
      </c>
      <c r="D687" s="251" t="s">
        <v>1488</v>
      </c>
      <c r="E687" s="227" t="s">
        <v>1247</v>
      </c>
      <c r="F687" s="222">
        <v>754</v>
      </c>
      <c r="G687" s="221" t="s">
        <v>209</v>
      </c>
      <c r="H687" s="221">
        <v>8504</v>
      </c>
      <c r="I687" s="404">
        <v>0</v>
      </c>
      <c r="J687" s="404">
        <v>0</v>
      </c>
      <c r="K687" s="404">
        <v>115.02</v>
      </c>
      <c r="L687" s="389">
        <v>0</v>
      </c>
      <c r="M687" s="251" t="s">
        <v>1703</v>
      </c>
      <c r="N687" s="132">
        <v>115.02</v>
      </c>
      <c r="O687" s="399">
        <v>45992</v>
      </c>
      <c r="P687" s="340">
        <v>3062</v>
      </c>
      <c r="Q687" s="399">
        <v>45992</v>
      </c>
      <c r="R687" s="221" t="s">
        <v>252</v>
      </c>
    </row>
    <row r="688" spans="1:18">
      <c r="A688" s="172">
        <v>682</v>
      </c>
      <c r="B688" s="221" t="s">
        <v>717</v>
      </c>
      <c r="C688" s="221" t="s">
        <v>718</v>
      </c>
      <c r="D688" s="251" t="s">
        <v>1490</v>
      </c>
      <c r="E688" s="227" t="s">
        <v>1211</v>
      </c>
      <c r="F688" s="222">
        <v>1180</v>
      </c>
      <c r="G688" s="221" t="s">
        <v>211</v>
      </c>
      <c r="H688" s="221">
        <v>998559</v>
      </c>
      <c r="I688" s="404">
        <v>90</v>
      </c>
      <c r="J688" s="404">
        <v>90</v>
      </c>
      <c r="K688" s="404">
        <v>0</v>
      </c>
      <c r="L688" s="389">
        <v>0</v>
      </c>
      <c r="M688" s="251" t="s">
        <v>1703</v>
      </c>
      <c r="N688" s="132">
        <v>180</v>
      </c>
      <c r="O688" s="399">
        <v>45992</v>
      </c>
      <c r="P688" s="340">
        <v>2972</v>
      </c>
      <c r="Q688" s="399">
        <v>45992</v>
      </c>
      <c r="R688" s="221" t="s">
        <v>252</v>
      </c>
    </row>
    <row r="689" spans="1:18">
      <c r="A689" s="172">
        <v>683</v>
      </c>
      <c r="B689" s="221" t="s">
        <v>717</v>
      </c>
      <c r="C689" s="221" t="s">
        <v>718</v>
      </c>
      <c r="D689" s="251" t="s">
        <v>1492</v>
      </c>
      <c r="E689" s="227" t="s">
        <v>1211</v>
      </c>
      <c r="F689" s="222">
        <v>1180</v>
      </c>
      <c r="G689" s="221" t="s">
        <v>211</v>
      </c>
      <c r="H689" s="221">
        <v>998559</v>
      </c>
      <c r="I689" s="404">
        <v>90</v>
      </c>
      <c r="J689" s="404">
        <v>90</v>
      </c>
      <c r="K689" s="404">
        <v>0</v>
      </c>
      <c r="L689" s="389">
        <v>0</v>
      </c>
      <c r="M689" s="251" t="s">
        <v>1703</v>
      </c>
      <c r="N689" s="132">
        <v>180</v>
      </c>
      <c r="O689" s="399">
        <v>45992</v>
      </c>
      <c r="P689" s="340">
        <v>2973</v>
      </c>
      <c r="Q689" s="399">
        <v>45992</v>
      </c>
      <c r="R689" s="221" t="s">
        <v>252</v>
      </c>
    </row>
    <row r="690" spans="1:18">
      <c r="A690" s="172">
        <v>684</v>
      </c>
      <c r="B690" s="221" t="s">
        <v>1486</v>
      </c>
      <c r="C690" s="221" t="s">
        <v>1487</v>
      </c>
      <c r="D690" s="251" t="s">
        <v>1494</v>
      </c>
      <c r="E690" s="227" t="s">
        <v>1296</v>
      </c>
      <c r="F690" s="222">
        <v>3197.38</v>
      </c>
      <c r="G690" s="221" t="s">
        <v>209</v>
      </c>
      <c r="H690" s="221">
        <v>8504</v>
      </c>
      <c r="I690" s="404">
        <v>0</v>
      </c>
      <c r="J690" s="404">
        <v>0</v>
      </c>
      <c r="K690" s="404">
        <v>487.74</v>
      </c>
      <c r="L690" s="389">
        <v>0</v>
      </c>
      <c r="M690" s="251" t="s">
        <v>1703</v>
      </c>
      <c r="N690" s="132">
        <v>487.74</v>
      </c>
      <c r="O690" s="399">
        <v>45992</v>
      </c>
      <c r="P690" s="340">
        <v>3061</v>
      </c>
      <c r="Q690" s="399">
        <v>45992</v>
      </c>
      <c r="R690" s="221" t="s">
        <v>252</v>
      </c>
    </row>
    <row r="691" spans="1:18">
      <c r="A691" s="172">
        <v>685</v>
      </c>
      <c r="B691" s="221" t="s">
        <v>1486</v>
      </c>
      <c r="C691" s="221" t="s">
        <v>1487</v>
      </c>
      <c r="D691" s="251" t="s">
        <v>1496</v>
      </c>
      <c r="E691" s="227" t="s">
        <v>1291</v>
      </c>
      <c r="F691" s="222">
        <v>753.01</v>
      </c>
      <c r="G691" s="221" t="s">
        <v>209</v>
      </c>
      <c r="H691" s="221">
        <v>8504</v>
      </c>
      <c r="I691" s="404">
        <v>0</v>
      </c>
      <c r="J691" s="404">
        <v>0</v>
      </c>
      <c r="K691" s="404">
        <v>114.87</v>
      </c>
      <c r="L691" s="389">
        <v>0</v>
      </c>
      <c r="M691" s="251" t="s">
        <v>1703</v>
      </c>
      <c r="N691" s="132">
        <v>114.87</v>
      </c>
      <c r="O691" s="399">
        <v>45992</v>
      </c>
      <c r="P691" s="340">
        <v>3060</v>
      </c>
      <c r="Q691" s="399">
        <v>45992</v>
      </c>
      <c r="R691" s="221" t="s">
        <v>252</v>
      </c>
    </row>
    <row r="692" spans="1:18">
      <c r="A692" s="172">
        <v>686</v>
      </c>
      <c r="B692" s="221" t="s">
        <v>1265</v>
      </c>
      <c r="C692" s="221" t="s">
        <v>1266</v>
      </c>
      <c r="D692" s="251" t="s">
        <v>1498</v>
      </c>
      <c r="E692" s="227" t="s">
        <v>1223</v>
      </c>
      <c r="F692" s="222">
        <v>1770000</v>
      </c>
      <c r="G692" s="221" t="s">
        <v>211</v>
      </c>
      <c r="H692" s="221">
        <v>998313</v>
      </c>
      <c r="I692" s="404">
        <v>135000</v>
      </c>
      <c r="J692" s="404">
        <v>135000</v>
      </c>
      <c r="K692" s="404">
        <v>0</v>
      </c>
      <c r="L692" s="389">
        <v>0</v>
      </c>
      <c r="M692" s="251" t="s">
        <v>1703</v>
      </c>
      <c r="N692" s="132">
        <v>270000</v>
      </c>
      <c r="O692" s="399">
        <v>45992</v>
      </c>
      <c r="P692" s="340">
        <v>3057</v>
      </c>
      <c r="Q692" s="399">
        <v>45992</v>
      </c>
      <c r="R692" s="221" t="s">
        <v>252</v>
      </c>
    </row>
    <row r="693" spans="1:18">
      <c r="A693" s="172">
        <v>687</v>
      </c>
      <c r="B693" s="221" t="s">
        <v>443</v>
      </c>
      <c r="C693" s="221" t="s">
        <v>444</v>
      </c>
      <c r="D693" s="251" t="s">
        <v>1500</v>
      </c>
      <c r="E693" s="227" t="s">
        <v>1249</v>
      </c>
      <c r="F693" s="222">
        <v>31306.6</v>
      </c>
      <c r="G693" s="221" t="s">
        <v>211</v>
      </c>
      <c r="H693" s="221">
        <v>997221</v>
      </c>
      <c r="I693" s="404">
        <v>2388</v>
      </c>
      <c r="J693" s="404">
        <v>2388</v>
      </c>
      <c r="K693" s="404">
        <v>0</v>
      </c>
      <c r="L693" s="389">
        <v>0</v>
      </c>
      <c r="M693" s="251" t="s">
        <v>1703</v>
      </c>
      <c r="N693" s="132">
        <v>4776</v>
      </c>
      <c r="O693" s="399">
        <v>45992</v>
      </c>
      <c r="P693" s="340">
        <v>2977</v>
      </c>
      <c r="Q693" s="399">
        <v>45992</v>
      </c>
      <c r="R693" s="221" t="s">
        <v>252</v>
      </c>
    </row>
    <row r="694" spans="1:18">
      <c r="A694" s="172">
        <v>688</v>
      </c>
      <c r="B694" s="221" t="s">
        <v>443</v>
      </c>
      <c r="C694" s="221" t="s">
        <v>444</v>
      </c>
      <c r="D694" s="251" t="s">
        <v>1502</v>
      </c>
      <c r="E694" s="227" t="s">
        <v>1249</v>
      </c>
      <c r="F694" s="222">
        <v>32926.800000000003</v>
      </c>
      <c r="G694" s="221" t="s">
        <v>211</v>
      </c>
      <c r="H694" s="221">
        <v>997221</v>
      </c>
      <c r="I694" s="404">
        <v>2511</v>
      </c>
      <c r="J694" s="404">
        <v>2511</v>
      </c>
      <c r="K694" s="404">
        <v>0</v>
      </c>
      <c r="L694" s="389">
        <v>0</v>
      </c>
      <c r="M694" s="251" t="s">
        <v>1703</v>
      </c>
      <c r="N694" s="132">
        <v>5022</v>
      </c>
      <c r="O694" s="399">
        <v>45992</v>
      </c>
      <c r="P694" s="340">
        <v>2978</v>
      </c>
      <c r="Q694" s="399">
        <v>45992</v>
      </c>
      <c r="R694" s="221" t="s">
        <v>252</v>
      </c>
    </row>
    <row r="695" spans="1:18">
      <c r="A695" s="172">
        <v>689</v>
      </c>
      <c r="B695" s="221" t="s">
        <v>443</v>
      </c>
      <c r="C695" s="221" t="s">
        <v>444</v>
      </c>
      <c r="D695" s="251" t="s">
        <v>1504</v>
      </c>
      <c r="E695" s="227" t="s">
        <v>1249</v>
      </c>
      <c r="F695" s="222">
        <v>32926.800000000003</v>
      </c>
      <c r="G695" s="221" t="s">
        <v>211</v>
      </c>
      <c r="H695" s="221">
        <v>997221</v>
      </c>
      <c r="I695" s="404">
        <v>2511</v>
      </c>
      <c r="J695" s="404">
        <v>2511</v>
      </c>
      <c r="K695" s="404">
        <v>0</v>
      </c>
      <c r="L695" s="389">
        <v>0</v>
      </c>
      <c r="M695" s="251" t="s">
        <v>1703</v>
      </c>
      <c r="N695" s="132">
        <v>5022</v>
      </c>
      <c r="O695" s="399">
        <v>45992</v>
      </c>
      <c r="P695" s="340">
        <v>2979</v>
      </c>
      <c r="Q695" s="399">
        <v>45992</v>
      </c>
      <c r="R695" s="221" t="s">
        <v>252</v>
      </c>
    </row>
    <row r="696" spans="1:18">
      <c r="A696" s="172">
        <v>690</v>
      </c>
      <c r="B696" s="221" t="s">
        <v>443</v>
      </c>
      <c r="C696" s="221" t="s">
        <v>444</v>
      </c>
      <c r="D696" s="251" t="s">
        <v>1506</v>
      </c>
      <c r="E696" s="227" t="s">
        <v>1249</v>
      </c>
      <c r="F696" s="222">
        <v>31306.6</v>
      </c>
      <c r="G696" s="221" t="s">
        <v>211</v>
      </c>
      <c r="H696" s="221">
        <v>997221</v>
      </c>
      <c r="I696" s="404">
        <v>2388</v>
      </c>
      <c r="J696" s="404">
        <v>2388</v>
      </c>
      <c r="K696" s="404">
        <v>0</v>
      </c>
      <c r="L696" s="389">
        <v>0</v>
      </c>
      <c r="M696" s="251" t="s">
        <v>1703</v>
      </c>
      <c r="N696" s="132">
        <v>4776</v>
      </c>
      <c r="O696" s="399">
        <v>45992</v>
      </c>
      <c r="P696" s="340">
        <v>2980</v>
      </c>
      <c r="Q696" s="399">
        <v>45992</v>
      </c>
      <c r="R696" s="221" t="s">
        <v>252</v>
      </c>
    </row>
    <row r="697" spans="1:18">
      <c r="A697" s="172">
        <v>691</v>
      </c>
      <c r="B697" s="221" t="s">
        <v>443</v>
      </c>
      <c r="C697" s="221" t="s">
        <v>444</v>
      </c>
      <c r="D697" s="251" t="s">
        <v>1508</v>
      </c>
      <c r="E697" s="227" t="s">
        <v>1249</v>
      </c>
      <c r="F697" s="222">
        <v>759.2</v>
      </c>
      <c r="G697" s="221" t="s">
        <v>211</v>
      </c>
      <c r="H697" s="221">
        <v>997221</v>
      </c>
      <c r="I697" s="404">
        <v>58</v>
      </c>
      <c r="J697" s="404">
        <v>58</v>
      </c>
      <c r="K697" s="404">
        <v>0</v>
      </c>
      <c r="L697" s="389">
        <v>0</v>
      </c>
      <c r="M697" s="251" t="s">
        <v>1703</v>
      </c>
      <c r="N697" s="132">
        <v>116</v>
      </c>
      <c r="O697" s="399">
        <v>45992</v>
      </c>
      <c r="P697" s="340">
        <v>2981</v>
      </c>
      <c r="Q697" s="399">
        <v>45992</v>
      </c>
      <c r="R697" s="221" t="s">
        <v>252</v>
      </c>
    </row>
    <row r="698" spans="1:18">
      <c r="A698" s="172">
        <v>692</v>
      </c>
      <c r="B698" s="221" t="s">
        <v>443</v>
      </c>
      <c r="C698" s="221" t="s">
        <v>444</v>
      </c>
      <c r="D698" s="251" t="s">
        <v>1510</v>
      </c>
      <c r="E698" s="227" t="s">
        <v>1249</v>
      </c>
      <c r="F698" s="222">
        <v>759.2</v>
      </c>
      <c r="G698" s="221" t="s">
        <v>211</v>
      </c>
      <c r="H698" s="221">
        <v>997221</v>
      </c>
      <c r="I698" s="404">
        <v>58</v>
      </c>
      <c r="J698" s="404">
        <v>58</v>
      </c>
      <c r="K698" s="404">
        <v>0</v>
      </c>
      <c r="L698" s="389">
        <v>0</v>
      </c>
      <c r="M698" s="251" t="s">
        <v>1703</v>
      </c>
      <c r="N698" s="132">
        <v>116</v>
      </c>
      <c r="O698" s="399">
        <v>45992</v>
      </c>
      <c r="P698" s="340">
        <v>2982</v>
      </c>
      <c r="Q698" s="399">
        <v>45992</v>
      </c>
      <c r="R698" s="221" t="s">
        <v>252</v>
      </c>
    </row>
    <row r="699" spans="1:18">
      <c r="A699" s="172">
        <v>693</v>
      </c>
      <c r="B699" s="221" t="s">
        <v>443</v>
      </c>
      <c r="C699" s="221" t="s">
        <v>444</v>
      </c>
      <c r="D699" s="251" t="s">
        <v>1512</v>
      </c>
      <c r="E699" s="227" t="s">
        <v>1249</v>
      </c>
      <c r="F699" s="222">
        <v>759.2</v>
      </c>
      <c r="G699" s="221" t="s">
        <v>211</v>
      </c>
      <c r="H699" s="221">
        <v>997221</v>
      </c>
      <c r="I699" s="404">
        <v>58</v>
      </c>
      <c r="J699" s="404">
        <v>58</v>
      </c>
      <c r="K699" s="404">
        <v>0</v>
      </c>
      <c r="L699" s="389">
        <v>0</v>
      </c>
      <c r="M699" s="251" t="s">
        <v>1703</v>
      </c>
      <c r="N699" s="132">
        <v>116</v>
      </c>
      <c r="O699" s="399">
        <v>45992</v>
      </c>
      <c r="P699" s="340">
        <v>2983</v>
      </c>
      <c r="Q699" s="399">
        <v>45992</v>
      </c>
      <c r="R699" s="221" t="s">
        <v>252</v>
      </c>
    </row>
    <row r="700" spans="1:18">
      <c r="A700" s="172">
        <v>694</v>
      </c>
      <c r="B700" s="221" t="s">
        <v>1514</v>
      </c>
      <c r="C700" s="221" t="s">
        <v>1438</v>
      </c>
      <c r="D700" s="251" t="s">
        <v>1515</v>
      </c>
      <c r="E700" s="227" t="s">
        <v>1263</v>
      </c>
      <c r="F700" s="222">
        <v>13267.650000000001</v>
      </c>
      <c r="G700" s="221" t="s">
        <v>209</v>
      </c>
      <c r="H700" s="221">
        <v>850440</v>
      </c>
      <c r="I700" s="404">
        <v>0</v>
      </c>
      <c r="J700" s="404">
        <v>0</v>
      </c>
      <c r="K700" s="404">
        <v>2023.88</v>
      </c>
      <c r="L700" s="389">
        <v>0</v>
      </c>
      <c r="M700" s="251" t="s">
        <v>1703</v>
      </c>
      <c r="N700" s="132">
        <v>2023.88</v>
      </c>
      <c r="O700" s="399">
        <v>45992</v>
      </c>
      <c r="P700" s="340">
        <v>2984</v>
      </c>
      <c r="Q700" s="399">
        <v>45992</v>
      </c>
      <c r="R700" s="221" t="s">
        <v>252</v>
      </c>
    </row>
    <row r="701" spans="1:18">
      <c r="A701" s="172">
        <v>695</v>
      </c>
      <c r="B701" s="221" t="s">
        <v>1517</v>
      </c>
      <c r="C701" s="221" t="s">
        <v>1518</v>
      </c>
      <c r="D701" s="251">
        <v>202326536</v>
      </c>
      <c r="E701" s="227" t="s">
        <v>1249</v>
      </c>
      <c r="F701" s="222">
        <v>324500</v>
      </c>
      <c r="G701" s="221" t="s">
        <v>211</v>
      </c>
      <c r="H701" s="221">
        <v>998422</v>
      </c>
      <c r="I701" s="404">
        <v>24750</v>
      </c>
      <c r="J701" s="404">
        <v>24750</v>
      </c>
      <c r="K701" s="404">
        <v>0</v>
      </c>
      <c r="L701" s="389">
        <v>0</v>
      </c>
      <c r="M701" s="251" t="s">
        <v>1703</v>
      </c>
      <c r="N701" s="132">
        <v>49500</v>
      </c>
      <c r="O701" s="399">
        <v>45992</v>
      </c>
      <c r="P701" s="340">
        <v>2985</v>
      </c>
      <c r="Q701" s="399">
        <v>45992</v>
      </c>
      <c r="R701" s="221" t="s">
        <v>252</v>
      </c>
    </row>
    <row r="702" spans="1:18">
      <c r="A702" s="172">
        <v>696</v>
      </c>
      <c r="B702" s="221" t="s">
        <v>1517</v>
      </c>
      <c r="C702" s="221" t="s">
        <v>1518</v>
      </c>
      <c r="D702" s="251">
        <v>202326665</v>
      </c>
      <c r="E702" s="227" t="s">
        <v>1249</v>
      </c>
      <c r="F702" s="222">
        <v>213875</v>
      </c>
      <c r="G702" s="221" t="s">
        <v>211</v>
      </c>
      <c r="H702" s="221">
        <v>998422</v>
      </c>
      <c r="I702" s="404">
        <v>16312.5</v>
      </c>
      <c r="J702" s="404">
        <v>16312.5</v>
      </c>
      <c r="K702" s="404">
        <v>0</v>
      </c>
      <c r="L702" s="389">
        <v>0</v>
      </c>
      <c r="M702" s="251" t="s">
        <v>1703</v>
      </c>
      <c r="N702" s="132">
        <v>32625</v>
      </c>
      <c r="O702" s="399">
        <v>45992</v>
      </c>
      <c r="P702" s="340">
        <v>2986</v>
      </c>
      <c r="Q702" s="399">
        <v>45992</v>
      </c>
      <c r="R702" s="221" t="s">
        <v>252</v>
      </c>
    </row>
    <row r="703" spans="1:18">
      <c r="A703" s="172">
        <v>697</v>
      </c>
      <c r="B703" s="221" t="s">
        <v>1517</v>
      </c>
      <c r="C703" s="221" t="s">
        <v>1518</v>
      </c>
      <c r="D703" s="251">
        <v>202326669</v>
      </c>
      <c r="E703" s="227" t="s">
        <v>1249</v>
      </c>
      <c r="F703" s="222">
        <v>88500</v>
      </c>
      <c r="G703" s="221" t="s">
        <v>211</v>
      </c>
      <c r="H703" s="221">
        <v>998422</v>
      </c>
      <c r="I703" s="404">
        <v>6750</v>
      </c>
      <c r="J703" s="404">
        <v>6750</v>
      </c>
      <c r="K703" s="404">
        <v>0</v>
      </c>
      <c r="L703" s="389">
        <v>0</v>
      </c>
      <c r="M703" s="251" t="s">
        <v>1703</v>
      </c>
      <c r="N703" s="132">
        <v>13500</v>
      </c>
      <c r="O703" s="399">
        <v>45992</v>
      </c>
      <c r="P703" s="340">
        <v>2987</v>
      </c>
      <c r="Q703" s="399">
        <v>45992</v>
      </c>
      <c r="R703" s="221" t="s">
        <v>252</v>
      </c>
    </row>
    <row r="704" spans="1:18">
      <c r="A704" s="172">
        <v>698</v>
      </c>
      <c r="B704" s="221" t="s">
        <v>1517</v>
      </c>
      <c r="C704" s="221" t="s">
        <v>1518</v>
      </c>
      <c r="D704" s="251">
        <v>202326670</v>
      </c>
      <c r="E704" s="227" t="s">
        <v>1249</v>
      </c>
      <c r="F704" s="222">
        <v>88500</v>
      </c>
      <c r="G704" s="221" t="s">
        <v>211</v>
      </c>
      <c r="H704" s="221">
        <v>998422</v>
      </c>
      <c r="I704" s="404">
        <v>6750</v>
      </c>
      <c r="J704" s="404">
        <v>6750</v>
      </c>
      <c r="K704" s="404">
        <v>0</v>
      </c>
      <c r="L704" s="389">
        <v>0</v>
      </c>
      <c r="M704" s="251" t="s">
        <v>1703</v>
      </c>
      <c r="N704" s="132">
        <v>13500</v>
      </c>
      <c r="O704" s="399">
        <v>45992</v>
      </c>
      <c r="P704" s="340">
        <v>2988</v>
      </c>
      <c r="Q704" s="399">
        <v>45992</v>
      </c>
      <c r="R704" s="221" t="s">
        <v>252</v>
      </c>
    </row>
    <row r="705" spans="1:18">
      <c r="A705" s="172">
        <v>699</v>
      </c>
      <c r="B705" s="221" t="s">
        <v>1523</v>
      </c>
      <c r="C705" s="221" t="s">
        <v>1524</v>
      </c>
      <c r="D705" s="251" t="s">
        <v>1525</v>
      </c>
      <c r="E705" s="227" t="s">
        <v>1214</v>
      </c>
      <c r="F705" s="222">
        <v>95580</v>
      </c>
      <c r="G705" s="221" t="s">
        <v>211</v>
      </c>
      <c r="H705" s="221">
        <v>997331</v>
      </c>
      <c r="I705" s="404">
        <v>7290</v>
      </c>
      <c r="J705" s="404">
        <v>7290</v>
      </c>
      <c r="K705" s="404">
        <v>0</v>
      </c>
      <c r="L705" s="389">
        <v>0</v>
      </c>
      <c r="M705" s="251" t="s">
        <v>1703</v>
      </c>
      <c r="N705" s="132">
        <v>14580</v>
      </c>
      <c r="O705" s="399">
        <v>45992</v>
      </c>
      <c r="P705" s="340">
        <v>2989</v>
      </c>
      <c r="Q705" s="399">
        <v>45992</v>
      </c>
      <c r="R705" s="221" t="s">
        <v>252</v>
      </c>
    </row>
    <row r="706" spans="1:18">
      <c r="A706" s="172">
        <v>700</v>
      </c>
      <c r="B706" s="221" t="s">
        <v>580</v>
      </c>
      <c r="C706" s="221" t="s">
        <v>581</v>
      </c>
      <c r="D706" s="251" t="s">
        <v>1527</v>
      </c>
      <c r="E706" s="227" t="s">
        <v>1367</v>
      </c>
      <c r="F706" s="222">
        <v>73438.86</v>
      </c>
      <c r="G706" s="221" t="s">
        <v>211</v>
      </c>
      <c r="H706" s="221">
        <v>998525</v>
      </c>
      <c r="I706" s="404">
        <v>5601.27</v>
      </c>
      <c r="J706" s="404">
        <v>5601.27</v>
      </c>
      <c r="K706" s="404">
        <v>0</v>
      </c>
      <c r="L706" s="389">
        <v>0</v>
      </c>
      <c r="M706" s="251" t="s">
        <v>1703</v>
      </c>
      <c r="N706" s="132">
        <v>11202.54</v>
      </c>
      <c r="O706" s="399">
        <v>45992</v>
      </c>
      <c r="P706" s="340">
        <v>2990</v>
      </c>
      <c r="Q706" s="399">
        <v>45992</v>
      </c>
      <c r="R706" s="221" t="s">
        <v>252</v>
      </c>
    </row>
    <row r="707" spans="1:18">
      <c r="A707" s="172">
        <v>701</v>
      </c>
      <c r="B707" s="221" t="s">
        <v>580</v>
      </c>
      <c r="C707" s="221" t="s">
        <v>581</v>
      </c>
      <c r="D707" s="251" t="s">
        <v>1529</v>
      </c>
      <c r="E707" s="227" t="s">
        <v>1367</v>
      </c>
      <c r="F707" s="222">
        <v>38994.589999999997</v>
      </c>
      <c r="G707" s="221" t="s">
        <v>211</v>
      </c>
      <c r="H707" s="221">
        <v>998525</v>
      </c>
      <c r="I707" s="404">
        <v>2974.16</v>
      </c>
      <c r="J707" s="404">
        <v>2974.16</v>
      </c>
      <c r="K707" s="404">
        <v>0</v>
      </c>
      <c r="L707" s="389">
        <v>0</v>
      </c>
      <c r="M707" s="251" t="s">
        <v>1703</v>
      </c>
      <c r="N707" s="132">
        <v>5948.32</v>
      </c>
      <c r="O707" s="399">
        <v>45992</v>
      </c>
      <c r="P707" s="340">
        <v>2991</v>
      </c>
      <c r="Q707" s="399">
        <v>45992</v>
      </c>
      <c r="R707" s="221" t="s">
        <v>252</v>
      </c>
    </row>
    <row r="708" spans="1:18">
      <c r="A708" s="172">
        <v>702</v>
      </c>
      <c r="B708" s="221" t="s">
        <v>1531</v>
      </c>
      <c r="C708" s="221" t="s">
        <v>1382</v>
      </c>
      <c r="D708" s="251" t="s">
        <v>1532</v>
      </c>
      <c r="E708" s="227" t="s">
        <v>1296</v>
      </c>
      <c r="F708" s="222">
        <v>1236.03</v>
      </c>
      <c r="G708" s="221" t="s">
        <v>209</v>
      </c>
      <c r="H708" s="221">
        <v>8536</v>
      </c>
      <c r="I708" s="404">
        <v>0</v>
      </c>
      <c r="J708" s="404">
        <v>0</v>
      </c>
      <c r="K708" s="404">
        <v>188.55</v>
      </c>
      <c r="L708" s="389">
        <v>0</v>
      </c>
      <c r="M708" s="251" t="s">
        <v>1703</v>
      </c>
      <c r="N708" s="132">
        <v>188.55</v>
      </c>
      <c r="O708" s="399">
        <v>45992</v>
      </c>
      <c r="P708" s="340">
        <v>3047</v>
      </c>
      <c r="Q708" s="399">
        <v>45992</v>
      </c>
      <c r="R708" s="221" t="s">
        <v>252</v>
      </c>
    </row>
    <row r="709" spans="1:18">
      <c r="A709" s="172">
        <v>703</v>
      </c>
      <c r="B709" s="221" t="s">
        <v>685</v>
      </c>
      <c r="C709" s="221" t="s">
        <v>686</v>
      </c>
      <c r="D709" s="251" t="s">
        <v>1534</v>
      </c>
      <c r="E709" s="227" t="s">
        <v>765</v>
      </c>
      <c r="F709" s="222">
        <v>104725</v>
      </c>
      <c r="G709" s="221" t="s">
        <v>211</v>
      </c>
      <c r="H709" s="221">
        <v>9973</v>
      </c>
      <c r="I709" s="404">
        <v>7988</v>
      </c>
      <c r="J709" s="404">
        <v>7988</v>
      </c>
      <c r="K709" s="404">
        <v>0</v>
      </c>
      <c r="L709" s="389">
        <v>0</v>
      </c>
      <c r="M709" s="251" t="s">
        <v>1703</v>
      </c>
      <c r="N709" s="132">
        <v>15976</v>
      </c>
      <c r="O709" s="399">
        <v>45992</v>
      </c>
      <c r="P709" s="340">
        <v>3040</v>
      </c>
      <c r="Q709" s="399">
        <v>45992</v>
      </c>
      <c r="R709" s="221" t="s">
        <v>252</v>
      </c>
    </row>
    <row r="710" spans="1:18">
      <c r="A710" s="172">
        <v>704</v>
      </c>
      <c r="B710" s="221" t="s">
        <v>1536</v>
      </c>
      <c r="C710" s="221" t="s">
        <v>1537</v>
      </c>
      <c r="D710" s="251" t="s">
        <v>1538</v>
      </c>
      <c r="E710" s="227" t="s">
        <v>1249</v>
      </c>
      <c r="F710" s="222">
        <v>32486.870000000003</v>
      </c>
      <c r="G710" s="221" t="s">
        <v>211</v>
      </c>
      <c r="H710" s="221">
        <v>998719</v>
      </c>
      <c r="I710" s="404">
        <v>2477.81</v>
      </c>
      <c r="J710" s="404">
        <v>2477.81</v>
      </c>
      <c r="K710" s="404">
        <v>0</v>
      </c>
      <c r="L710" s="389">
        <v>0</v>
      </c>
      <c r="M710" s="251" t="s">
        <v>1703</v>
      </c>
      <c r="N710" s="132">
        <v>4955.62</v>
      </c>
      <c r="O710" s="399">
        <v>45992</v>
      </c>
      <c r="P710" s="340">
        <v>3038</v>
      </c>
      <c r="Q710" s="399">
        <v>45992</v>
      </c>
      <c r="R710" s="221" t="s">
        <v>252</v>
      </c>
    </row>
    <row r="711" spans="1:18">
      <c r="A711" s="172">
        <v>705</v>
      </c>
      <c r="B711" s="221" t="s">
        <v>1541</v>
      </c>
      <c r="C711" s="221" t="s">
        <v>1542</v>
      </c>
      <c r="D711" s="251" t="s">
        <v>1543</v>
      </c>
      <c r="E711" s="227" t="s">
        <v>1296</v>
      </c>
      <c r="F711" s="222">
        <v>1398</v>
      </c>
      <c r="G711" s="221" t="s">
        <v>209</v>
      </c>
      <c r="H711" s="221">
        <v>741310</v>
      </c>
      <c r="I711" s="404">
        <v>0</v>
      </c>
      <c r="J711" s="404">
        <v>0</v>
      </c>
      <c r="K711" s="404">
        <v>213.26</v>
      </c>
      <c r="L711" s="389">
        <v>0</v>
      </c>
      <c r="M711" s="251" t="s">
        <v>1703</v>
      </c>
      <c r="N711" s="132">
        <v>213.26</v>
      </c>
      <c r="O711" s="399">
        <v>45992</v>
      </c>
      <c r="P711" s="340">
        <v>2995</v>
      </c>
      <c r="Q711" s="399">
        <v>45992</v>
      </c>
      <c r="R711" s="221" t="s">
        <v>252</v>
      </c>
    </row>
    <row r="712" spans="1:18">
      <c r="A712" s="172">
        <v>706</v>
      </c>
      <c r="B712" s="221" t="s">
        <v>487</v>
      </c>
      <c r="C712" s="221" t="s">
        <v>488</v>
      </c>
      <c r="D712" s="251" t="s">
        <v>1545</v>
      </c>
      <c r="E712" s="227" t="s">
        <v>1296</v>
      </c>
      <c r="F712" s="222">
        <v>9440</v>
      </c>
      <c r="G712" s="221" t="s">
        <v>211</v>
      </c>
      <c r="H712" s="221">
        <v>997315</v>
      </c>
      <c r="I712" s="404">
        <v>720</v>
      </c>
      <c r="J712" s="404">
        <v>720</v>
      </c>
      <c r="K712" s="404">
        <v>0</v>
      </c>
      <c r="L712" s="389">
        <v>0</v>
      </c>
      <c r="M712" s="251" t="s">
        <v>1703</v>
      </c>
      <c r="N712" s="132">
        <v>1440</v>
      </c>
      <c r="O712" s="399">
        <v>45992</v>
      </c>
      <c r="P712" s="340">
        <v>3036</v>
      </c>
      <c r="Q712" s="399">
        <v>45992</v>
      </c>
      <c r="R712" s="221" t="s">
        <v>252</v>
      </c>
    </row>
    <row r="713" spans="1:18">
      <c r="A713" s="172">
        <v>707</v>
      </c>
      <c r="B713" s="221" t="s">
        <v>487</v>
      </c>
      <c r="C713" s="221" t="s">
        <v>488</v>
      </c>
      <c r="D713" s="251" t="s">
        <v>1547</v>
      </c>
      <c r="E713" s="227" t="s">
        <v>1263</v>
      </c>
      <c r="F713" s="222">
        <v>2360</v>
      </c>
      <c r="G713" s="221" t="s">
        <v>211</v>
      </c>
      <c r="H713" s="221">
        <v>997315</v>
      </c>
      <c r="I713" s="404">
        <v>180</v>
      </c>
      <c r="J713" s="404">
        <v>180</v>
      </c>
      <c r="K713" s="404">
        <v>0</v>
      </c>
      <c r="L713" s="389">
        <v>0</v>
      </c>
      <c r="M713" s="251" t="s">
        <v>1703</v>
      </c>
      <c r="N713" s="132">
        <v>360</v>
      </c>
      <c r="O713" s="399">
        <v>45992</v>
      </c>
      <c r="P713" s="340">
        <v>3035</v>
      </c>
      <c r="Q713" s="399">
        <v>45992</v>
      </c>
      <c r="R713" s="221" t="s">
        <v>252</v>
      </c>
    </row>
    <row r="714" spans="1:18">
      <c r="A714" s="172">
        <v>708</v>
      </c>
      <c r="B714" s="221" t="s">
        <v>487</v>
      </c>
      <c r="C714" s="221" t="s">
        <v>488</v>
      </c>
      <c r="D714" s="251" t="s">
        <v>1549</v>
      </c>
      <c r="E714" s="227" t="s">
        <v>1263</v>
      </c>
      <c r="F714" s="222">
        <v>478241.02</v>
      </c>
      <c r="G714" s="221" t="s">
        <v>211</v>
      </c>
      <c r="H714" s="221">
        <v>997315</v>
      </c>
      <c r="I714" s="404">
        <v>36476.01</v>
      </c>
      <c r="J714" s="404">
        <v>36476.01</v>
      </c>
      <c r="K714" s="404">
        <v>0</v>
      </c>
      <c r="L714" s="389">
        <v>0</v>
      </c>
      <c r="M714" s="251" t="s">
        <v>1703</v>
      </c>
      <c r="N714" s="132">
        <v>72952.02</v>
      </c>
      <c r="O714" s="399">
        <v>45992</v>
      </c>
      <c r="P714" s="340">
        <v>3034</v>
      </c>
      <c r="Q714" s="399">
        <v>45992</v>
      </c>
      <c r="R714" s="221" t="s">
        <v>252</v>
      </c>
    </row>
    <row r="715" spans="1:18">
      <c r="A715" s="172">
        <v>709</v>
      </c>
      <c r="B715" s="221" t="s">
        <v>487</v>
      </c>
      <c r="C715" s="221" t="s">
        <v>488</v>
      </c>
      <c r="D715" s="251" t="s">
        <v>1551</v>
      </c>
      <c r="E715" s="227" t="s">
        <v>1263</v>
      </c>
      <c r="F715" s="222">
        <v>4720</v>
      </c>
      <c r="G715" s="221" t="s">
        <v>211</v>
      </c>
      <c r="H715" s="221">
        <v>997315</v>
      </c>
      <c r="I715" s="404">
        <v>360</v>
      </c>
      <c r="J715" s="404">
        <v>360</v>
      </c>
      <c r="K715" s="404">
        <v>0</v>
      </c>
      <c r="L715" s="389">
        <v>0</v>
      </c>
      <c r="M715" s="251" t="s">
        <v>1703</v>
      </c>
      <c r="N715" s="132">
        <v>720</v>
      </c>
      <c r="O715" s="399">
        <v>45992</v>
      </c>
      <c r="P715" s="340">
        <v>3033</v>
      </c>
      <c r="Q715" s="399">
        <v>45992</v>
      </c>
      <c r="R715" s="221" t="s">
        <v>252</v>
      </c>
    </row>
    <row r="716" spans="1:18">
      <c r="A716" s="172">
        <v>710</v>
      </c>
      <c r="B716" s="221" t="s">
        <v>487</v>
      </c>
      <c r="C716" s="221" t="s">
        <v>488</v>
      </c>
      <c r="D716" s="251" t="s">
        <v>1553</v>
      </c>
      <c r="E716" s="227" t="s">
        <v>1263</v>
      </c>
      <c r="F716" s="222">
        <v>10266</v>
      </c>
      <c r="G716" s="221" t="s">
        <v>211</v>
      </c>
      <c r="H716" s="221">
        <v>997315</v>
      </c>
      <c r="I716" s="404">
        <v>783</v>
      </c>
      <c r="J716" s="404">
        <v>783</v>
      </c>
      <c r="K716" s="404">
        <v>0</v>
      </c>
      <c r="L716" s="389">
        <v>0</v>
      </c>
      <c r="M716" s="251" t="s">
        <v>1703</v>
      </c>
      <c r="N716" s="132">
        <v>1566</v>
      </c>
      <c r="O716" s="399">
        <v>45992</v>
      </c>
      <c r="P716" s="340">
        <v>3032</v>
      </c>
      <c r="Q716" s="399">
        <v>45992</v>
      </c>
      <c r="R716" s="221" t="s">
        <v>252</v>
      </c>
    </row>
    <row r="717" spans="1:18">
      <c r="A717" s="172">
        <v>711</v>
      </c>
      <c r="B717" s="221" t="s">
        <v>487</v>
      </c>
      <c r="C717" s="221" t="s">
        <v>488</v>
      </c>
      <c r="D717" s="251" t="s">
        <v>1555</v>
      </c>
      <c r="E717" s="227" t="s">
        <v>1263</v>
      </c>
      <c r="F717" s="222">
        <v>13452</v>
      </c>
      <c r="G717" s="221" t="s">
        <v>211</v>
      </c>
      <c r="H717" s="221">
        <v>997315</v>
      </c>
      <c r="I717" s="404">
        <v>1026</v>
      </c>
      <c r="J717" s="404">
        <v>1026</v>
      </c>
      <c r="K717" s="404">
        <v>0</v>
      </c>
      <c r="L717" s="389">
        <v>0</v>
      </c>
      <c r="M717" s="251" t="s">
        <v>1703</v>
      </c>
      <c r="N717" s="132">
        <v>2052</v>
      </c>
      <c r="O717" s="399">
        <v>45992</v>
      </c>
      <c r="P717" s="340">
        <v>3031</v>
      </c>
      <c r="Q717" s="399">
        <v>45992</v>
      </c>
      <c r="R717" s="221" t="s">
        <v>252</v>
      </c>
    </row>
    <row r="718" spans="1:18">
      <c r="A718" s="172">
        <v>712</v>
      </c>
      <c r="B718" s="221" t="s">
        <v>487</v>
      </c>
      <c r="C718" s="221" t="s">
        <v>488</v>
      </c>
      <c r="D718" s="251" t="s">
        <v>1557</v>
      </c>
      <c r="E718" s="227" t="s">
        <v>1263</v>
      </c>
      <c r="F718" s="222">
        <v>1770</v>
      </c>
      <c r="G718" s="221" t="s">
        <v>211</v>
      </c>
      <c r="H718" s="221">
        <v>997315</v>
      </c>
      <c r="I718" s="404">
        <v>135</v>
      </c>
      <c r="J718" s="404">
        <v>135</v>
      </c>
      <c r="K718" s="404">
        <v>0</v>
      </c>
      <c r="L718" s="389">
        <v>0</v>
      </c>
      <c r="M718" s="251" t="s">
        <v>1703</v>
      </c>
      <c r="N718" s="132">
        <v>270</v>
      </c>
      <c r="O718" s="399">
        <v>45992</v>
      </c>
      <c r="P718" s="340">
        <v>3030</v>
      </c>
      <c r="Q718" s="399">
        <v>45992</v>
      </c>
      <c r="R718" s="221" t="s">
        <v>252</v>
      </c>
    </row>
    <row r="719" spans="1:18">
      <c r="A719" s="172">
        <v>713</v>
      </c>
      <c r="B719" s="221" t="s">
        <v>487</v>
      </c>
      <c r="C719" s="221" t="s">
        <v>488</v>
      </c>
      <c r="D719" s="251" t="s">
        <v>1559</v>
      </c>
      <c r="E719" s="227" t="s">
        <v>1263</v>
      </c>
      <c r="F719" s="222">
        <v>10030</v>
      </c>
      <c r="G719" s="221" t="s">
        <v>211</v>
      </c>
      <c r="H719" s="221">
        <v>997315</v>
      </c>
      <c r="I719" s="404">
        <v>765</v>
      </c>
      <c r="J719" s="404">
        <v>765</v>
      </c>
      <c r="K719" s="404">
        <v>0</v>
      </c>
      <c r="L719" s="389">
        <v>0</v>
      </c>
      <c r="M719" s="251" t="s">
        <v>1703</v>
      </c>
      <c r="N719" s="132">
        <v>1530</v>
      </c>
      <c r="O719" s="399">
        <v>45992</v>
      </c>
      <c r="P719" s="340">
        <v>3029</v>
      </c>
      <c r="Q719" s="399">
        <v>45992</v>
      </c>
      <c r="R719" s="221" t="s">
        <v>252</v>
      </c>
    </row>
    <row r="720" spans="1:18">
      <c r="A720" s="172">
        <v>714</v>
      </c>
      <c r="B720" s="221" t="s">
        <v>487</v>
      </c>
      <c r="C720" s="221" t="s">
        <v>488</v>
      </c>
      <c r="D720" s="251" t="s">
        <v>1561</v>
      </c>
      <c r="E720" s="227" t="s">
        <v>1263</v>
      </c>
      <c r="F720" s="222">
        <v>354</v>
      </c>
      <c r="G720" s="221" t="s">
        <v>211</v>
      </c>
      <c r="H720" s="221">
        <v>997315</v>
      </c>
      <c r="I720" s="404">
        <v>27</v>
      </c>
      <c r="J720" s="404">
        <v>27</v>
      </c>
      <c r="K720" s="404">
        <v>0</v>
      </c>
      <c r="L720" s="389">
        <v>0</v>
      </c>
      <c r="M720" s="251" t="s">
        <v>1703</v>
      </c>
      <c r="N720" s="132">
        <v>54</v>
      </c>
      <c r="O720" s="399">
        <v>45992</v>
      </c>
      <c r="P720" s="340">
        <v>3028</v>
      </c>
      <c r="Q720" s="399">
        <v>45992</v>
      </c>
      <c r="R720" s="221" t="s">
        <v>252</v>
      </c>
    </row>
    <row r="721" spans="1:18">
      <c r="A721" s="172">
        <v>715</v>
      </c>
      <c r="B721" s="221" t="s">
        <v>487</v>
      </c>
      <c r="C721" s="221" t="s">
        <v>488</v>
      </c>
      <c r="D721" s="251" t="s">
        <v>1563</v>
      </c>
      <c r="E721" s="227" t="s">
        <v>1263</v>
      </c>
      <c r="F721" s="222">
        <v>354</v>
      </c>
      <c r="G721" s="221" t="s">
        <v>211</v>
      </c>
      <c r="H721" s="221">
        <v>997315</v>
      </c>
      <c r="I721" s="404">
        <v>27</v>
      </c>
      <c r="J721" s="404">
        <v>27</v>
      </c>
      <c r="K721" s="404">
        <v>0</v>
      </c>
      <c r="L721" s="389">
        <v>0</v>
      </c>
      <c r="M721" s="251" t="s">
        <v>1703</v>
      </c>
      <c r="N721" s="132">
        <v>54</v>
      </c>
      <c r="O721" s="399">
        <v>45992</v>
      </c>
      <c r="P721" s="340">
        <v>3027</v>
      </c>
      <c r="Q721" s="399">
        <v>45992</v>
      </c>
      <c r="R721" s="221" t="s">
        <v>252</v>
      </c>
    </row>
    <row r="722" spans="1:18">
      <c r="A722" s="172">
        <v>716</v>
      </c>
      <c r="B722" s="221" t="s">
        <v>487</v>
      </c>
      <c r="C722" s="221" t="s">
        <v>488</v>
      </c>
      <c r="D722" s="251" t="s">
        <v>1565</v>
      </c>
      <c r="E722" s="227" t="s">
        <v>1263</v>
      </c>
      <c r="F722" s="222">
        <v>10879.599999999999</v>
      </c>
      <c r="G722" s="221" t="s">
        <v>211</v>
      </c>
      <c r="H722" s="221">
        <v>997315</v>
      </c>
      <c r="I722" s="404">
        <v>829.8</v>
      </c>
      <c r="J722" s="404">
        <v>829.8</v>
      </c>
      <c r="K722" s="404">
        <v>0</v>
      </c>
      <c r="L722" s="389">
        <v>0</v>
      </c>
      <c r="M722" s="251" t="s">
        <v>1703</v>
      </c>
      <c r="N722" s="132">
        <v>1659.6</v>
      </c>
      <c r="O722" s="399">
        <v>45992</v>
      </c>
      <c r="P722" s="340">
        <v>3026</v>
      </c>
      <c r="Q722" s="399">
        <v>45992</v>
      </c>
      <c r="R722" s="221" t="s">
        <v>252</v>
      </c>
    </row>
    <row r="723" spans="1:18">
      <c r="A723" s="172">
        <v>717</v>
      </c>
      <c r="B723" s="221" t="s">
        <v>449</v>
      </c>
      <c r="C723" s="221" t="s">
        <v>450</v>
      </c>
      <c r="D723" s="251" t="s">
        <v>1567</v>
      </c>
      <c r="E723" s="227" t="s">
        <v>1363</v>
      </c>
      <c r="F723" s="222">
        <v>1210.6599999999999</v>
      </c>
      <c r="G723" s="221" t="s">
        <v>211</v>
      </c>
      <c r="H723" s="221">
        <v>997157</v>
      </c>
      <c r="I723" s="404">
        <v>92.34</v>
      </c>
      <c r="J723" s="404">
        <v>92.34</v>
      </c>
      <c r="K723" s="404">
        <v>0</v>
      </c>
      <c r="L723" s="389">
        <v>0</v>
      </c>
      <c r="M723" s="251" t="s">
        <v>1703</v>
      </c>
      <c r="N723" s="132">
        <v>184.68</v>
      </c>
      <c r="O723" s="399">
        <v>45992</v>
      </c>
      <c r="P723" s="340">
        <v>3025</v>
      </c>
      <c r="Q723" s="399">
        <v>45992</v>
      </c>
      <c r="R723" s="221" t="s">
        <v>252</v>
      </c>
    </row>
    <row r="724" spans="1:18">
      <c r="A724" s="172">
        <v>718</v>
      </c>
      <c r="B724" s="221" t="s">
        <v>970</v>
      </c>
      <c r="C724" s="221" t="s">
        <v>971</v>
      </c>
      <c r="D724" s="251" t="s">
        <v>1569</v>
      </c>
      <c r="E724" s="227" t="s">
        <v>1245</v>
      </c>
      <c r="F724" s="222">
        <v>575</v>
      </c>
      <c r="G724" s="221" t="s">
        <v>211</v>
      </c>
      <c r="H724" s="221">
        <v>996425</v>
      </c>
      <c r="I724" s="404">
        <v>0</v>
      </c>
      <c r="J724" s="404">
        <v>0</v>
      </c>
      <c r="K724" s="404">
        <v>27.38</v>
      </c>
      <c r="L724" s="389">
        <v>0</v>
      </c>
      <c r="M724" s="251" t="s">
        <v>1703</v>
      </c>
      <c r="N724" s="132">
        <v>27.38</v>
      </c>
      <c r="O724" s="399">
        <v>45992</v>
      </c>
      <c r="P724" s="340">
        <v>3008</v>
      </c>
      <c r="Q724" s="399">
        <v>45992</v>
      </c>
      <c r="R724" s="221" t="s">
        <v>252</v>
      </c>
    </row>
    <row r="725" spans="1:18">
      <c r="A725" s="172">
        <v>719</v>
      </c>
      <c r="B725" s="221" t="s">
        <v>970</v>
      </c>
      <c r="C725" s="221" t="s">
        <v>971</v>
      </c>
      <c r="D725" s="251" t="s">
        <v>1571</v>
      </c>
      <c r="E725" s="227" t="s">
        <v>1223</v>
      </c>
      <c r="F725" s="222">
        <v>4256</v>
      </c>
      <c r="G725" s="221" t="s">
        <v>211</v>
      </c>
      <c r="H725" s="221">
        <v>996425</v>
      </c>
      <c r="I725" s="404">
        <v>0</v>
      </c>
      <c r="J725" s="404">
        <v>0</v>
      </c>
      <c r="K725" s="404">
        <v>202.67</v>
      </c>
      <c r="L725" s="389">
        <v>0</v>
      </c>
      <c r="M725" s="251" t="s">
        <v>1703</v>
      </c>
      <c r="N725" s="132">
        <v>202.67</v>
      </c>
      <c r="O725" s="399">
        <v>45992</v>
      </c>
      <c r="P725" s="340">
        <v>3009</v>
      </c>
      <c r="Q725" s="399">
        <v>45992</v>
      </c>
      <c r="R725" s="221" t="s">
        <v>252</v>
      </c>
    </row>
    <row r="726" spans="1:18">
      <c r="A726" s="172">
        <v>720</v>
      </c>
      <c r="B726" s="221" t="s">
        <v>970</v>
      </c>
      <c r="C726" s="221" t="s">
        <v>971</v>
      </c>
      <c r="D726" s="251" t="s">
        <v>1573</v>
      </c>
      <c r="E726" s="227" t="s">
        <v>1223</v>
      </c>
      <c r="F726" s="222">
        <v>357</v>
      </c>
      <c r="G726" s="221" t="s">
        <v>211</v>
      </c>
      <c r="H726" s="221">
        <v>996425</v>
      </c>
      <c r="I726" s="404">
        <v>0</v>
      </c>
      <c r="J726" s="404">
        <v>0</v>
      </c>
      <c r="K726" s="404">
        <v>17</v>
      </c>
      <c r="L726" s="389">
        <v>0</v>
      </c>
      <c r="M726" s="251" t="s">
        <v>1703</v>
      </c>
      <c r="N726" s="132">
        <v>17</v>
      </c>
      <c r="O726" s="399">
        <v>45992</v>
      </c>
      <c r="P726" s="340">
        <v>3010</v>
      </c>
      <c r="Q726" s="399">
        <v>45992</v>
      </c>
      <c r="R726" s="221" t="s">
        <v>252</v>
      </c>
    </row>
    <row r="727" spans="1:18">
      <c r="A727" s="172">
        <v>721</v>
      </c>
      <c r="B727" s="221" t="s">
        <v>562</v>
      </c>
      <c r="C727" s="221" t="s">
        <v>563</v>
      </c>
      <c r="D727" s="251" t="s">
        <v>1575</v>
      </c>
      <c r="E727" s="227" t="s">
        <v>1576</v>
      </c>
      <c r="F727" s="222">
        <v>8850</v>
      </c>
      <c r="G727" s="221" t="s">
        <v>211</v>
      </c>
      <c r="H727" s="221">
        <v>998313</v>
      </c>
      <c r="I727" s="404">
        <v>675</v>
      </c>
      <c r="J727" s="404">
        <v>675</v>
      </c>
      <c r="K727" s="404">
        <v>0</v>
      </c>
      <c r="L727" s="389">
        <v>0</v>
      </c>
      <c r="M727" s="251" t="s">
        <v>1703</v>
      </c>
      <c r="N727" s="132">
        <v>1350</v>
      </c>
      <c r="O727" s="399">
        <v>45992</v>
      </c>
      <c r="P727" s="340">
        <v>3011</v>
      </c>
      <c r="Q727" s="399">
        <v>45992</v>
      </c>
      <c r="R727" s="221" t="s">
        <v>252</v>
      </c>
    </row>
    <row r="728" spans="1:18">
      <c r="A728" s="172">
        <v>722</v>
      </c>
      <c r="B728" s="221" t="s">
        <v>449</v>
      </c>
      <c r="C728" s="221" t="s">
        <v>450</v>
      </c>
      <c r="D728" s="251" t="s">
        <v>1578</v>
      </c>
      <c r="E728" s="227" t="s">
        <v>1363</v>
      </c>
      <c r="F728" s="222">
        <v>1930.64</v>
      </c>
      <c r="G728" s="221" t="s">
        <v>211</v>
      </c>
      <c r="H728" s="221">
        <v>997157</v>
      </c>
      <c r="I728" s="404">
        <v>147.25</v>
      </c>
      <c r="J728" s="404">
        <v>147.25</v>
      </c>
      <c r="K728" s="404">
        <v>0</v>
      </c>
      <c r="L728" s="389">
        <v>0</v>
      </c>
      <c r="M728" s="251" t="s">
        <v>1703</v>
      </c>
      <c r="N728" s="132">
        <v>294.5</v>
      </c>
      <c r="O728" s="399">
        <v>45992</v>
      </c>
      <c r="P728" s="340">
        <v>3024</v>
      </c>
      <c r="Q728" s="399">
        <v>45992</v>
      </c>
      <c r="R728" s="221" t="s">
        <v>252</v>
      </c>
    </row>
    <row r="729" spans="1:18">
      <c r="A729" s="172">
        <v>723</v>
      </c>
      <c r="B729" s="221" t="s">
        <v>449</v>
      </c>
      <c r="C729" s="221" t="s">
        <v>450</v>
      </c>
      <c r="D729" s="251" t="s">
        <v>1580</v>
      </c>
      <c r="E729" s="227" t="s">
        <v>1214</v>
      </c>
      <c r="F729" s="222">
        <v>1061.78</v>
      </c>
      <c r="G729" s="221" t="s">
        <v>211</v>
      </c>
      <c r="H729" s="221">
        <v>997157</v>
      </c>
      <c r="I729" s="404">
        <v>80.98</v>
      </c>
      <c r="J729" s="404">
        <v>80.98</v>
      </c>
      <c r="K729" s="404">
        <v>0</v>
      </c>
      <c r="L729" s="389">
        <v>0</v>
      </c>
      <c r="M729" s="251" t="s">
        <v>1703</v>
      </c>
      <c r="N729" s="132">
        <v>161.96</v>
      </c>
      <c r="O729" s="399">
        <v>45992</v>
      </c>
      <c r="P729" s="340">
        <v>3023</v>
      </c>
      <c r="Q729" s="399">
        <v>45992</v>
      </c>
      <c r="R729" s="221" t="s">
        <v>252</v>
      </c>
    </row>
    <row r="730" spans="1:18">
      <c r="A730" s="172">
        <v>724</v>
      </c>
      <c r="B730" s="221" t="s">
        <v>449</v>
      </c>
      <c r="C730" s="221" t="s">
        <v>450</v>
      </c>
      <c r="D730" s="251" t="s">
        <v>1582</v>
      </c>
      <c r="E730" s="227" t="s">
        <v>1214</v>
      </c>
      <c r="F730" s="222">
        <v>295</v>
      </c>
      <c r="G730" s="221" t="s">
        <v>211</v>
      </c>
      <c r="H730" s="221">
        <v>997157</v>
      </c>
      <c r="I730" s="404">
        <v>22.5</v>
      </c>
      <c r="J730" s="404">
        <v>22.5</v>
      </c>
      <c r="K730" s="404">
        <v>0</v>
      </c>
      <c r="L730" s="389">
        <v>0</v>
      </c>
      <c r="M730" s="251" t="s">
        <v>1703</v>
      </c>
      <c r="N730" s="132">
        <v>45</v>
      </c>
      <c r="O730" s="399">
        <v>45992</v>
      </c>
      <c r="P730" s="340">
        <v>3022</v>
      </c>
      <c r="Q730" s="399">
        <v>45992</v>
      </c>
      <c r="R730" s="221" t="s">
        <v>252</v>
      </c>
    </row>
    <row r="731" spans="1:18">
      <c r="A731" s="172">
        <v>725</v>
      </c>
      <c r="B731" s="221" t="s">
        <v>449</v>
      </c>
      <c r="C731" s="221" t="s">
        <v>450</v>
      </c>
      <c r="D731" s="251" t="s">
        <v>1584</v>
      </c>
      <c r="E731" s="227" t="s">
        <v>1236</v>
      </c>
      <c r="F731" s="222">
        <v>465.07000000000005</v>
      </c>
      <c r="G731" s="221" t="s">
        <v>211</v>
      </c>
      <c r="H731" s="221">
        <v>997157</v>
      </c>
      <c r="I731" s="404">
        <v>35.47</v>
      </c>
      <c r="J731" s="404">
        <v>35.47</v>
      </c>
      <c r="K731" s="404">
        <v>0</v>
      </c>
      <c r="L731" s="389">
        <v>0</v>
      </c>
      <c r="M731" s="251" t="s">
        <v>1703</v>
      </c>
      <c r="N731" s="132">
        <v>70.94</v>
      </c>
      <c r="O731" s="399">
        <v>45992</v>
      </c>
      <c r="P731" s="340">
        <v>3021</v>
      </c>
      <c r="Q731" s="399">
        <v>45992</v>
      </c>
      <c r="R731" s="221" t="s">
        <v>252</v>
      </c>
    </row>
    <row r="732" spans="1:18">
      <c r="A732" s="172">
        <v>726</v>
      </c>
      <c r="B732" s="221" t="s">
        <v>449</v>
      </c>
      <c r="C732" s="221" t="s">
        <v>450</v>
      </c>
      <c r="D732" s="251" t="s">
        <v>1586</v>
      </c>
      <c r="E732" s="227" t="s">
        <v>1365</v>
      </c>
      <c r="F732" s="222">
        <v>295</v>
      </c>
      <c r="G732" s="221" t="s">
        <v>211</v>
      </c>
      <c r="H732" s="221">
        <v>997157</v>
      </c>
      <c r="I732" s="404">
        <v>22.5</v>
      </c>
      <c r="J732" s="404">
        <v>22.5</v>
      </c>
      <c r="K732" s="404">
        <v>0</v>
      </c>
      <c r="L732" s="389">
        <v>0</v>
      </c>
      <c r="M732" s="251" t="s">
        <v>1703</v>
      </c>
      <c r="N732" s="132">
        <v>45</v>
      </c>
      <c r="O732" s="399">
        <v>45992</v>
      </c>
      <c r="P732" s="340">
        <v>3020</v>
      </c>
      <c r="Q732" s="399">
        <v>45992</v>
      </c>
      <c r="R732" s="221" t="s">
        <v>252</v>
      </c>
    </row>
    <row r="733" spans="1:18">
      <c r="A733" s="172">
        <v>727</v>
      </c>
      <c r="B733" s="221" t="s">
        <v>631</v>
      </c>
      <c r="C733" s="221" t="s">
        <v>1588</v>
      </c>
      <c r="D733" s="251" t="s">
        <v>1589</v>
      </c>
      <c r="E733" s="227">
        <v>46022</v>
      </c>
      <c r="F733" s="222">
        <v>704.46</v>
      </c>
      <c r="G733" s="221" t="s">
        <v>211</v>
      </c>
      <c r="H733" s="221">
        <v>998599</v>
      </c>
      <c r="I733" s="404">
        <v>53.73</v>
      </c>
      <c r="J733" s="404">
        <v>53.73</v>
      </c>
      <c r="K733" s="404">
        <v>0</v>
      </c>
      <c r="L733" s="389">
        <v>0</v>
      </c>
      <c r="M733" s="251" t="s">
        <v>1657</v>
      </c>
      <c r="N733" s="132">
        <v>107.46</v>
      </c>
      <c r="O733" s="399">
        <v>45992</v>
      </c>
      <c r="P733" s="340">
        <v>3074</v>
      </c>
      <c r="Q733" s="399">
        <v>45992</v>
      </c>
      <c r="R733" s="221" t="s">
        <v>252</v>
      </c>
    </row>
    <row r="734" spans="1:18">
      <c r="A734" s="172">
        <v>728</v>
      </c>
      <c r="B734" s="221" t="s">
        <v>357</v>
      </c>
      <c r="C734" s="221" t="s">
        <v>358</v>
      </c>
      <c r="D734" s="251" t="s">
        <v>1591</v>
      </c>
      <c r="E734" s="227">
        <v>45991</v>
      </c>
      <c r="F734" s="222">
        <v>5885.25</v>
      </c>
      <c r="G734" s="221" t="s">
        <v>211</v>
      </c>
      <c r="H734" s="221">
        <v>99633</v>
      </c>
      <c r="I734" s="404">
        <v>140.125</v>
      </c>
      <c r="J734" s="404">
        <v>140.125</v>
      </c>
      <c r="K734" s="404">
        <v>0</v>
      </c>
      <c r="L734" s="389">
        <v>0</v>
      </c>
      <c r="M734" s="251" t="s">
        <v>1657</v>
      </c>
      <c r="N734" s="132">
        <v>280.25</v>
      </c>
      <c r="O734" s="399">
        <v>45992</v>
      </c>
      <c r="P734" s="340">
        <v>2962</v>
      </c>
      <c r="Q734" s="399">
        <v>45992</v>
      </c>
      <c r="R734" s="221" t="s">
        <v>252</v>
      </c>
    </row>
    <row r="735" spans="1:18">
      <c r="A735" s="172">
        <v>729</v>
      </c>
      <c r="B735" s="221" t="s">
        <v>357</v>
      </c>
      <c r="C735" s="221" t="s">
        <v>358</v>
      </c>
      <c r="D735" s="251" t="s">
        <v>1593</v>
      </c>
      <c r="E735" s="227">
        <v>45991</v>
      </c>
      <c r="F735" s="222">
        <v>3843</v>
      </c>
      <c r="G735" s="221" t="s">
        <v>211</v>
      </c>
      <c r="H735" s="221">
        <v>99633</v>
      </c>
      <c r="I735" s="404">
        <v>91.5</v>
      </c>
      <c r="J735" s="404">
        <v>91.5</v>
      </c>
      <c r="K735" s="404">
        <v>0</v>
      </c>
      <c r="L735" s="389">
        <v>0</v>
      </c>
      <c r="M735" s="251" t="s">
        <v>1657</v>
      </c>
      <c r="N735" s="132">
        <v>183</v>
      </c>
      <c r="O735" s="399">
        <v>45992</v>
      </c>
      <c r="P735" s="340">
        <v>2961</v>
      </c>
      <c r="Q735" s="399">
        <v>45992</v>
      </c>
      <c r="R735" s="221" t="s">
        <v>252</v>
      </c>
    </row>
    <row r="736" spans="1:18">
      <c r="A736" s="172">
        <v>730</v>
      </c>
      <c r="B736" s="221" t="s">
        <v>685</v>
      </c>
      <c r="C736" s="221" t="s">
        <v>686</v>
      </c>
      <c r="D736" s="251" t="s">
        <v>1595</v>
      </c>
      <c r="E736" s="227" t="s">
        <v>286</v>
      </c>
      <c r="F736" s="222">
        <v>102660</v>
      </c>
      <c r="G736" s="221" t="s">
        <v>211</v>
      </c>
      <c r="H736" s="221">
        <v>9973</v>
      </c>
      <c r="I736" s="404">
        <v>7830</v>
      </c>
      <c r="J736" s="404">
        <v>7830</v>
      </c>
      <c r="K736" s="404">
        <v>0</v>
      </c>
      <c r="L736" s="389">
        <v>0</v>
      </c>
      <c r="M736" s="251" t="s">
        <v>1703</v>
      </c>
      <c r="N736" s="132">
        <v>15660</v>
      </c>
      <c r="O736" s="399">
        <v>45992</v>
      </c>
      <c r="P736" s="340">
        <v>3039</v>
      </c>
      <c r="Q736" s="399">
        <v>45992</v>
      </c>
      <c r="R736" s="221" t="s">
        <v>252</v>
      </c>
    </row>
    <row r="737" spans="1:18">
      <c r="A737" s="172">
        <v>731</v>
      </c>
      <c r="B737" s="221" t="s">
        <v>1597</v>
      </c>
      <c r="C737" s="221" t="s">
        <v>1598</v>
      </c>
      <c r="D737" s="251" t="s">
        <v>1599</v>
      </c>
      <c r="E737" s="227" t="s">
        <v>1148</v>
      </c>
      <c r="F737" s="222">
        <v>2499</v>
      </c>
      <c r="G737" s="221" t="s">
        <v>209</v>
      </c>
      <c r="H737" s="221">
        <v>3919</v>
      </c>
      <c r="I737" s="404">
        <v>0</v>
      </c>
      <c r="J737" s="404">
        <v>0</v>
      </c>
      <c r="K737" s="404">
        <v>381.2</v>
      </c>
      <c r="L737" s="389">
        <v>0</v>
      </c>
      <c r="M737" s="251" t="s">
        <v>1703</v>
      </c>
      <c r="N737" s="132">
        <v>381.2</v>
      </c>
      <c r="O737" s="399">
        <v>45992</v>
      </c>
      <c r="P737" s="340">
        <v>3037</v>
      </c>
      <c r="Q737" s="399">
        <v>45992</v>
      </c>
      <c r="R737" s="221" t="s">
        <v>252</v>
      </c>
    </row>
    <row r="738" spans="1:18">
      <c r="A738" s="172">
        <v>732</v>
      </c>
      <c r="B738" s="221" t="s">
        <v>1601</v>
      </c>
      <c r="C738" s="221" t="s">
        <v>1602</v>
      </c>
      <c r="D738" s="251" t="s">
        <v>1603</v>
      </c>
      <c r="E738" s="227" t="s">
        <v>770</v>
      </c>
      <c r="F738" s="222">
        <v>1798.27</v>
      </c>
      <c r="G738" s="221" t="s">
        <v>209</v>
      </c>
      <c r="H738" s="221">
        <v>854420</v>
      </c>
      <c r="I738" s="404">
        <v>0</v>
      </c>
      <c r="J738" s="404">
        <v>0</v>
      </c>
      <c r="K738" s="404">
        <v>274.27</v>
      </c>
      <c r="L738" s="389">
        <v>0</v>
      </c>
      <c r="M738" s="251" t="s">
        <v>1703</v>
      </c>
      <c r="N738" s="132">
        <v>274.27</v>
      </c>
      <c r="O738" s="399">
        <v>45992</v>
      </c>
      <c r="P738" s="340">
        <v>3018</v>
      </c>
      <c r="Q738" s="399">
        <v>45992</v>
      </c>
      <c r="R738" s="221" t="s">
        <v>252</v>
      </c>
    </row>
    <row r="739" spans="1:18">
      <c r="A739" s="172">
        <v>733</v>
      </c>
      <c r="B739" s="221" t="s">
        <v>160</v>
      </c>
      <c r="C739" s="221" t="s">
        <v>689</v>
      </c>
      <c r="D739" s="251" t="s">
        <v>1605</v>
      </c>
      <c r="E739" s="227" t="s">
        <v>323</v>
      </c>
      <c r="F739" s="222">
        <v>154279.09999999998</v>
      </c>
      <c r="G739" s="221" t="s">
        <v>211</v>
      </c>
      <c r="H739" s="221">
        <v>998312</v>
      </c>
      <c r="I739" s="404">
        <v>11767.05</v>
      </c>
      <c r="J739" s="404">
        <v>11767.05</v>
      </c>
      <c r="K739" s="404">
        <v>0</v>
      </c>
      <c r="L739" s="389">
        <v>0</v>
      </c>
      <c r="M739" s="251" t="s">
        <v>1703</v>
      </c>
      <c r="N739" s="132">
        <v>23534.1</v>
      </c>
      <c r="O739" s="399">
        <v>45992</v>
      </c>
      <c r="P739" s="340">
        <v>2925</v>
      </c>
      <c r="Q739" s="399">
        <v>45992</v>
      </c>
      <c r="R739" s="221" t="s">
        <v>252</v>
      </c>
    </row>
    <row r="740" spans="1:18">
      <c r="A740" s="172">
        <v>734</v>
      </c>
      <c r="B740" s="221" t="s">
        <v>160</v>
      </c>
      <c r="C740" s="221" t="s">
        <v>689</v>
      </c>
      <c r="D740" s="251" t="s">
        <v>1607</v>
      </c>
      <c r="E740" s="227" t="s">
        <v>323</v>
      </c>
      <c r="F740" s="222">
        <v>354000</v>
      </c>
      <c r="G740" s="221" t="s">
        <v>211</v>
      </c>
      <c r="H740" s="221">
        <v>998312</v>
      </c>
      <c r="I740" s="404">
        <v>27000</v>
      </c>
      <c r="J740" s="404">
        <v>27000</v>
      </c>
      <c r="K740" s="404">
        <v>0</v>
      </c>
      <c r="L740" s="389">
        <v>0</v>
      </c>
      <c r="M740" s="251" t="s">
        <v>1703</v>
      </c>
      <c r="N740" s="132">
        <v>54000</v>
      </c>
      <c r="O740" s="399">
        <v>45992</v>
      </c>
      <c r="P740" s="340">
        <v>2926</v>
      </c>
      <c r="Q740" s="399">
        <v>45992</v>
      </c>
      <c r="R740" s="221" t="s">
        <v>252</v>
      </c>
    </row>
    <row r="741" spans="1:18">
      <c r="A741" s="172">
        <v>735</v>
      </c>
      <c r="B741" s="221" t="s">
        <v>160</v>
      </c>
      <c r="C741" s="221" t="s">
        <v>689</v>
      </c>
      <c r="D741" s="251" t="s">
        <v>1609</v>
      </c>
      <c r="E741" s="227" t="s">
        <v>821</v>
      </c>
      <c r="F741" s="222">
        <v>154279.09999999998</v>
      </c>
      <c r="G741" s="221" t="s">
        <v>211</v>
      </c>
      <c r="H741" s="221">
        <v>998312</v>
      </c>
      <c r="I741" s="404">
        <v>11767.05</v>
      </c>
      <c r="J741" s="404">
        <v>11767.05</v>
      </c>
      <c r="K741" s="404">
        <v>0</v>
      </c>
      <c r="L741" s="389">
        <v>0</v>
      </c>
      <c r="M741" s="251" t="s">
        <v>1703</v>
      </c>
      <c r="N741" s="132">
        <v>23534.1</v>
      </c>
      <c r="O741" s="399">
        <v>45992</v>
      </c>
      <c r="P741" s="340">
        <v>2927</v>
      </c>
      <c r="Q741" s="399">
        <v>45992</v>
      </c>
      <c r="R741" s="221" t="s">
        <v>252</v>
      </c>
    </row>
    <row r="742" spans="1:18">
      <c r="A742" s="172">
        <v>736</v>
      </c>
      <c r="B742" s="221" t="s">
        <v>160</v>
      </c>
      <c r="C742" s="221" t="s">
        <v>689</v>
      </c>
      <c r="D742" s="251" t="s">
        <v>1611</v>
      </c>
      <c r="E742" s="227" t="s">
        <v>821</v>
      </c>
      <c r="F742" s="222">
        <v>1656814.4</v>
      </c>
      <c r="G742" s="221" t="s">
        <v>211</v>
      </c>
      <c r="H742" s="221">
        <v>998312</v>
      </c>
      <c r="I742" s="404">
        <v>126367.2</v>
      </c>
      <c r="J742" s="404">
        <v>126367.2</v>
      </c>
      <c r="K742" s="404">
        <v>0</v>
      </c>
      <c r="L742" s="389">
        <v>0</v>
      </c>
      <c r="M742" s="251" t="s">
        <v>1703</v>
      </c>
      <c r="N742" s="132">
        <v>252734.4</v>
      </c>
      <c r="O742" s="399">
        <v>45992</v>
      </c>
      <c r="P742" s="340">
        <v>2928</v>
      </c>
      <c r="Q742" s="399">
        <v>45992</v>
      </c>
      <c r="R742" s="221" t="s">
        <v>252</v>
      </c>
    </row>
    <row r="743" spans="1:18">
      <c r="A743" s="172">
        <v>737</v>
      </c>
      <c r="B743" s="221" t="s">
        <v>160</v>
      </c>
      <c r="C743" s="221" t="s">
        <v>689</v>
      </c>
      <c r="D743" s="251" t="s">
        <v>1613</v>
      </c>
      <c r="E743" s="227" t="s">
        <v>821</v>
      </c>
      <c r="F743" s="222">
        <v>354000</v>
      </c>
      <c r="G743" s="221" t="s">
        <v>211</v>
      </c>
      <c r="H743" s="221">
        <v>998312</v>
      </c>
      <c r="I743" s="404">
        <v>27000</v>
      </c>
      <c r="J743" s="404">
        <v>27000</v>
      </c>
      <c r="K743" s="404">
        <v>0</v>
      </c>
      <c r="L743" s="389">
        <v>0</v>
      </c>
      <c r="M743" s="251" t="s">
        <v>1703</v>
      </c>
      <c r="N743" s="132">
        <v>54000</v>
      </c>
      <c r="O743" s="399">
        <v>45992</v>
      </c>
      <c r="P743" s="340">
        <v>2929</v>
      </c>
      <c r="Q743" s="399">
        <v>45992</v>
      </c>
      <c r="R743" s="221" t="s">
        <v>252</v>
      </c>
    </row>
    <row r="744" spans="1:18">
      <c r="A744" s="172">
        <v>738</v>
      </c>
      <c r="B744" s="221" t="s">
        <v>357</v>
      </c>
      <c r="C744" s="221" t="s">
        <v>358</v>
      </c>
      <c r="D744" s="251" t="s">
        <v>1615</v>
      </c>
      <c r="E744" s="227">
        <v>45991</v>
      </c>
      <c r="F744" s="222">
        <v>2115.75</v>
      </c>
      <c r="G744" s="221" t="s">
        <v>211</v>
      </c>
      <c r="H744" s="221">
        <v>99633</v>
      </c>
      <c r="I744" s="404">
        <v>50.375</v>
      </c>
      <c r="J744" s="404">
        <v>50.375</v>
      </c>
      <c r="K744" s="404">
        <v>0</v>
      </c>
      <c r="L744" s="389">
        <v>0</v>
      </c>
      <c r="M744" s="251" t="s">
        <v>1657</v>
      </c>
      <c r="N744" s="132">
        <v>100.75</v>
      </c>
      <c r="O744" s="399">
        <v>45992</v>
      </c>
      <c r="P744" s="340">
        <v>2960</v>
      </c>
      <c r="Q744" s="399">
        <v>45992</v>
      </c>
      <c r="R744" s="221" t="s">
        <v>252</v>
      </c>
    </row>
    <row r="745" spans="1:18">
      <c r="A745" s="172">
        <v>739</v>
      </c>
      <c r="B745" s="221" t="s">
        <v>483</v>
      </c>
      <c r="C745" s="221" t="s">
        <v>484</v>
      </c>
      <c r="D745" s="251" t="s">
        <v>1617</v>
      </c>
      <c r="E745" s="227" t="s">
        <v>1618</v>
      </c>
      <c r="F745" s="222">
        <v>-499</v>
      </c>
      <c r="G745" s="221" t="s">
        <v>211</v>
      </c>
      <c r="H745" s="221">
        <v>996425</v>
      </c>
      <c r="I745" s="404">
        <v>0</v>
      </c>
      <c r="J745" s="404">
        <v>0</v>
      </c>
      <c r="K745" s="404">
        <v>-24</v>
      </c>
      <c r="L745" s="389">
        <v>0</v>
      </c>
      <c r="M745" s="251" t="s">
        <v>1703</v>
      </c>
      <c r="N745" s="132">
        <v>-24</v>
      </c>
      <c r="O745" s="399">
        <v>45992</v>
      </c>
      <c r="P745" s="340">
        <v>3250</v>
      </c>
      <c r="Q745" s="399">
        <v>45992</v>
      </c>
      <c r="R745" s="221" t="s">
        <v>252</v>
      </c>
    </row>
    <row r="746" spans="1:18">
      <c r="A746" s="172">
        <v>740</v>
      </c>
      <c r="B746" s="221" t="s">
        <v>483</v>
      </c>
      <c r="C746" s="221" t="s">
        <v>484</v>
      </c>
      <c r="D746" s="251" t="s">
        <v>1620</v>
      </c>
      <c r="E746" s="227" t="s">
        <v>1291</v>
      </c>
      <c r="F746" s="222">
        <v>-9995</v>
      </c>
      <c r="G746" s="221" t="s">
        <v>211</v>
      </c>
      <c r="H746" s="221">
        <v>996425</v>
      </c>
      <c r="I746" s="404">
        <v>0</v>
      </c>
      <c r="J746" s="404">
        <v>0</v>
      </c>
      <c r="K746" s="404">
        <v>-476</v>
      </c>
      <c r="L746" s="389">
        <v>0</v>
      </c>
      <c r="M746" s="251" t="s">
        <v>1703</v>
      </c>
      <c r="N746" s="132">
        <v>-476</v>
      </c>
      <c r="O746" s="399">
        <v>45992</v>
      </c>
      <c r="P746" s="340">
        <v>3249</v>
      </c>
      <c r="Q746" s="399">
        <v>45992</v>
      </c>
      <c r="R746" s="221" t="s">
        <v>252</v>
      </c>
    </row>
    <row r="747" spans="1:18">
      <c r="A747" s="172">
        <v>741</v>
      </c>
      <c r="B747" s="221" t="s">
        <v>483</v>
      </c>
      <c r="C747" s="221" t="s">
        <v>484</v>
      </c>
      <c r="D747" s="251" t="s">
        <v>1622</v>
      </c>
      <c r="E747" s="227" t="s">
        <v>1263</v>
      </c>
      <c r="F747" s="222">
        <v>-7335</v>
      </c>
      <c r="G747" s="221" t="s">
        <v>211</v>
      </c>
      <c r="H747" s="221">
        <v>996425</v>
      </c>
      <c r="I747" s="404">
        <v>0</v>
      </c>
      <c r="J747" s="404">
        <v>0</v>
      </c>
      <c r="K747" s="404">
        <v>-383</v>
      </c>
      <c r="L747" s="389">
        <v>0</v>
      </c>
      <c r="M747" s="251" t="s">
        <v>1703</v>
      </c>
      <c r="N747" s="132">
        <v>-383</v>
      </c>
      <c r="O747" s="399">
        <v>45992</v>
      </c>
      <c r="P747" s="340">
        <v>3248</v>
      </c>
      <c r="Q747" s="399">
        <v>45992</v>
      </c>
      <c r="R747" s="221" t="s">
        <v>252</v>
      </c>
    </row>
    <row r="748" spans="1:18">
      <c r="A748" s="172">
        <v>742</v>
      </c>
      <c r="B748" s="221" t="s">
        <v>1041</v>
      </c>
      <c r="C748" s="221" t="s">
        <v>1042</v>
      </c>
      <c r="D748" s="251" t="s">
        <v>1624</v>
      </c>
      <c r="E748" s="227" t="s">
        <v>1618</v>
      </c>
      <c r="F748" s="222">
        <v>-499</v>
      </c>
      <c r="G748" s="221" t="s">
        <v>211</v>
      </c>
      <c r="H748" s="221">
        <v>996425</v>
      </c>
      <c r="I748" s="404">
        <v>-12</v>
      </c>
      <c r="J748" s="404">
        <v>-12</v>
      </c>
      <c r="K748" s="404">
        <v>0</v>
      </c>
      <c r="L748" s="389">
        <v>0</v>
      </c>
      <c r="M748" s="251" t="s">
        <v>1703</v>
      </c>
      <c r="N748" s="132">
        <v>-24</v>
      </c>
      <c r="O748" s="399">
        <v>45992</v>
      </c>
      <c r="P748" s="340">
        <v>3246</v>
      </c>
      <c r="Q748" s="399">
        <v>45992</v>
      </c>
      <c r="R748" s="221" t="s">
        <v>252</v>
      </c>
    </row>
    <row r="749" spans="1:18">
      <c r="A749" s="172">
        <v>743</v>
      </c>
      <c r="B749" s="221" t="s">
        <v>1041</v>
      </c>
      <c r="C749" s="221" t="s">
        <v>1042</v>
      </c>
      <c r="D749" s="251" t="s">
        <v>1627</v>
      </c>
      <c r="E749" s="227" t="s">
        <v>1291</v>
      </c>
      <c r="F749" s="222">
        <v>-14667</v>
      </c>
      <c r="G749" s="221" t="s">
        <v>211</v>
      </c>
      <c r="H749" s="221">
        <v>996425</v>
      </c>
      <c r="I749" s="404">
        <v>-349</v>
      </c>
      <c r="J749" s="404">
        <v>-349</v>
      </c>
      <c r="K749" s="404">
        <v>0</v>
      </c>
      <c r="L749" s="389">
        <v>0</v>
      </c>
      <c r="M749" s="251" t="s">
        <v>1703</v>
      </c>
      <c r="N749" s="132">
        <v>-698</v>
      </c>
      <c r="O749" s="399">
        <v>45992</v>
      </c>
      <c r="P749" s="340">
        <v>3245</v>
      </c>
      <c r="Q749" s="399">
        <v>45992</v>
      </c>
      <c r="R749" s="221" t="s">
        <v>252</v>
      </c>
    </row>
    <row r="750" spans="1:18">
      <c r="A750" s="172">
        <v>744</v>
      </c>
      <c r="B750" s="221" t="s">
        <v>1041</v>
      </c>
      <c r="C750" s="221" t="s">
        <v>1042</v>
      </c>
      <c r="D750" s="251" t="s">
        <v>1629</v>
      </c>
      <c r="E750" s="227" t="s">
        <v>1417</v>
      </c>
      <c r="F750" s="222">
        <v>-12334</v>
      </c>
      <c r="G750" s="221" t="s">
        <v>211</v>
      </c>
      <c r="H750" s="221">
        <v>996425</v>
      </c>
      <c r="I750" s="404">
        <v>-310.5</v>
      </c>
      <c r="J750" s="404">
        <v>-310.5</v>
      </c>
      <c r="K750" s="404">
        <v>0</v>
      </c>
      <c r="L750" s="389">
        <v>0</v>
      </c>
      <c r="M750" s="251" t="s">
        <v>1703</v>
      </c>
      <c r="N750" s="132">
        <v>-621</v>
      </c>
      <c r="O750" s="399">
        <v>45992</v>
      </c>
      <c r="P750" s="340">
        <v>3244</v>
      </c>
      <c r="Q750" s="399">
        <v>45992</v>
      </c>
      <c r="R750" s="221" t="s">
        <v>252</v>
      </c>
    </row>
    <row r="751" spans="1:18">
      <c r="A751" s="172">
        <v>745</v>
      </c>
      <c r="B751" s="221" t="s">
        <v>552</v>
      </c>
      <c r="C751" s="221" t="s">
        <v>553</v>
      </c>
      <c r="D751" s="251" t="s">
        <v>1631</v>
      </c>
      <c r="E751" s="227" t="s">
        <v>1618</v>
      </c>
      <c r="F751" s="222">
        <v>-80467.73000000001</v>
      </c>
      <c r="G751" s="221" t="s">
        <v>211</v>
      </c>
      <c r="H751" s="221">
        <v>998315</v>
      </c>
      <c r="I751" s="404">
        <v>0</v>
      </c>
      <c r="J751" s="404">
        <v>0</v>
      </c>
      <c r="K751" s="404">
        <v>-12274.74</v>
      </c>
      <c r="L751" s="389">
        <v>0</v>
      </c>
      <c r="M751" s="251" t="s">
        <v>1703</v>
      </c>
      <c r="N751" s="132">
        <v>-12274.74</v>
      </c>
      <c r="O751" s="399">
        <v>45992</v>
      </c>
      <c r="P751" s="340">
        <v>3240</v>
      </c>
      <c r="Q751" s="399">
        <v>45992</v>
      </c>
      <c r="R751" s="221" t="s">
        <v>252</v>
      </c>
    </row>
    <row r="752" spans="1:18">
      <c r="A752" s="172">
        <v>746</v>
      </c>
      <c r="B752" s="221" t="s">
        <v>394</v>
      </c>
      <c r="C752" s="221" t="s">
        <v>1633</v>
      </c>
      <c r="D752" s="251">
        <v>6112</v>
      </c>
      <c r="E752" s="227">
        <v>45983</v>
      </c>
      <c r="F752" s="222">
        <v>10575.599999999999</v>
      </c>
      <c r="G752" s="221" t="s">
        <v>211</v>
      </c>
      <c r="H752" s="221">
        <v>9964</v>
      </c>
      <c r="I752" s="404">
        <v>251.8</v>
      </c>
      <c r="J752" s="404">
        <v>251.8</v>
      </c>
      <c r="K752" s="404">
        <v>0</v>
      </c>
      <c r="L752" s="389">
        <v>0</v>
      </c>
      <c r="M752" s="251" t="s">
        <v>1657</v>
      </c>
      <c r="N752" s="132">
        <v>503.6</v>
      </c>
      <c r="O752" s="399">
        <v>45992</v>
      </c>
      <c r="P752" s="340">
        <v>2862</v>
      </c>
      <c r="Q752" s="399">
        <v>45992</v>
      </c>
      <c r="R752" s="221" t="s">
        <v>252</v>
      </c>
    </row>
    <row r="753" spans="1:18">
      <c r="A753" s="172">
        <v>747</v>
      </c>
      <c r="B753" s="221" t="s">
        <v>394</v>
      </c>
      <c r="C753" s="221" t="s">
        <v>1633</v>
      </c>
      <c r="D753" s="251">
        <v>6111</v>
      </c>
      <c r="E753" s="227">
        <v>45983</v>
      </c>
      <c r="F753" s="222">
        <v>7175.7000000000007</v>
      </c>
      <c r="G753" s="221" t="s">
        <v>211</v>
      </c>
      <c r="H753" s="221">
        <v>9964</v>
      </c>
      <c r="I753" s="404">
        <v>170.85000000000002</v>
      </c>
      <c r="J753" s="404">
        <v>170.85000000000002</v>
      </c>
      <c r="K753" s="404">
        <v>0</v>
      </c>
      <c r="L753" s="389">
        <v>0</v>
      </c>
      <c r="M753" s="251" t="s">
        <v>1657</v>
      </c>
      <c r="N753" s="132">
        <v>341.70000000000005</v>
      </c>
      <c r="O753" s="399">
        <v>45992</v>
      </c>
      <c r="P753" s="340">
        <v>2861</v>
      </c>
      <c r="Q753" s="399">
        <v>45992</v>
      </c>
      <c r="R753" s="221" t="s">
        <v>252</v>
      </c>
    </row>
    <row r="754" spans="1:18">
      <c r="A754" s="172">
        <v>748</v>
      </c>
      <c r="B754" s="221" t="s">
        <v>394</v>
      </c>
      <c r="C754" s="221" t="s">
        <v>1633</v>
      </c>
      <c r="D754" s="251">
        <v>6110</v>
      </c>
      <c r="E754" s="227">
        <v>45952</v>
      </c>
      <c r="F754" s="222">
        <v>4750.2000000000007</v>
      </c>
      <c r="G754" s="221" t="s">
        <v>211</v>
      </c>
      <c r="H754" s="221">
        <v>9964</v>
      </c>
      <c r="I754" s="404">
        <v>113.10000000000001</v>
      </c>
      <c r="J754" s="404">
        <v>113.10000000000001</v>
      </c>
      <c r="K754" s="404">
        <v>0</v>
      </c>
      <c r="L754" s="389">
        <v>0</v>
      </c>
      <c r="M754" s="251" t="s">
        <v>1657</v>
      </c>
      <c r="N754" s="132">
        <v>226.20000000000002</v>
      </c>
      <c r="O754" s="399">
        <v>45992</v>
      </c>
      <c r="P754" s="340">
        <v>2860</v>
      </c>
      <c r="Q754" s="399">
        <v>45992</v>
      </c>
      <c r="R754" s="221" t="s">
        <v>252</v>
      </c>
    </row>
    <row r="755" spans="1:18">
      <c r="A755" s="172">
        <v>749</v>
      </c>
      <c r="B755" s="221" t="s">
        <v>394</v>
      </c>
      <c r="C755" s="221" t="s">
        <v>1633</v>
      </c>
      <c r="D755" s="251">
        <v>6109</v>
      </c>
      <c r="E755" s="227">
        <v>45983</v>
      </c>
      <c r="F755" s="222">
        <v>4794.2999999999993</v>
      </c>
      <c r="G755" s="221" t="s">
        <v>211</v>
      </c>
      <c r="H755" s="221">
        <v>9964</v>
      </c>
      <c r="I755" s="404">
        <v>114.15</v>
      </c>
      <c r="J755" s="404">
        <v>114.15</v>
      </c>
      <c r="K755" s="404">
        <v>0</v>
      </c>
      <c r="L755" s="389">
        <v>0</v>
      </c>
      <c r="M755" s="251" t="s">
        <v>1657</v>
      </c>
      <c r="N755" s="132">
        <v>228.3</v>
      </c>
      <c r="O755" s="399">
        <v>45992</v>
      </c>
      <c r="P755" s="340">
        <v>2859</v>
      </c>
      <c r="Q755" s="399">
        <v>45992</v>
      </c>
      <c r="R755" s="221" t="s">
        <v>252</v>
      </c>
    </row>
    <row r="756" spans="1:18">
      <c r="A756" s="172">
        <v>750</v>
      </c>
      <c r="B756" s="221" t="s">
        <v>394</v>
      </c>
      <c r="C756" s="221" t="s">
        <v>1633</v>
      </c>
      <c r="D756" s="251">
        <v>6108</v>
      </c>
      <c r="E756" s="227">
        <v>45981</v>
      </c>
      <c r="F756" s="222">
        <v>8240.4</v>
      </c>
      <c r="G756" s="221" t="s">
        <v>211</v>
      </c>
      <c r="H756" s="221">
        <v>9964</v>
      </c>
      <c r="I756" s="404">
        <v>196.20000000000002</v>
      </c>
      <c r="J756" s="404">
        <v>196.20000000000002</v>
      </c>
      <c r="K756" s="404">
        <v>0</v>
      </c>
      <c r="L756" s="389">
        <v>0</v>
      </c>
      <c r="M756" s="251" t="s">
        <v>1657</v>
      </c>
      <c r="N756" s="132">
        <v>392.40000000000003</v>
      </c>
      <c r="O756" s="399">
        <v>45992</v>
      </c>
      <c r="P756" s="340">
        <v>2858</v>
      </c>
      <c r="Q756" s="399">
        <v>45992</v>
      </c>
      <c r="R756" s="221" t="s">
        <v>252</v>
      </c>
    </row>
    <row r="757" spans="1:18">
      <c r="A757" s="172">
        <v>751</v>
      </c>
      <c r="B757" s="221" t="s">
        <v>394</v>
      </c>
      <c r="C757" s="221" t="s">
        <v>1633</v>
      </c>
      <c r="D757" s="251">
        <v>6107</v>
      </c>
      <c r="E757" s="227">
        <v>45981</v>
      </c>
      <c r="F757" s="222">
        <v>4487.7000000000007</v>
      </c>
      <c r="G757" s="221" t="s">
        <v>211</v>
      </c>
      <c r="H757" s="221">
        <v>9964</v>
      </c>
      <c r="I757" s="404">
        <v>106.85000000000001</v>
      </c>
      <c r="J757" s="404">
        <v>106.85000000000001</v>
      </c>
      <c r="K757" s="404">
        <v>0</v>
      </c>
      <c r="L757" s="389">
        <v>0</v>
      </c>
      <c r="M757" s="251" t="s">
        <v>1657</v>
      </c>
      <c r="N757" s="132">
        <v>213.70000000000002</v>
      </c>
      <c r="O757" s="399">
        <v>45992</v>
      </c>
      <c r="P757" s="340">
        <v>2857</v>
      </c>
      <c r="Q757" s="399">
        <v>45992</v>
      </c>
      <c r="R757" s="221" t="s">
        <v>252</v>
      </c>
    </row>
    <row r="758" spans="1:18">
      <c r="A758" s="172">
        <v>752</v>
      </c>
      <c r="B758" s="221" t="s">
        <v>394</v>
      </c>
      <c r="C758" s="221" t="s">
        <v>1633</v>
      </c>
      <c r="D758" s="251">
        <v>6067</v>
      </c>
      <c r="E758" s="227">
        <v>45962</v>
      </c>
      <c r="F758" s="222">
        <v>4970.7000000000007</v>
      </c>
      <c r="G758" s="221" t="s">
        <v>211</v>
      </c>
      <c r="H758" s="221">
        <v>9964</v>
      </c>
      <c r="I758" s="404">
        <v>118.35000000000001</v>
      </c>
      <c r="J758" s="404">
        <v>118.35000000000001</v>
      </c>
      <c r="K758" s="404">
        <v>0</v>
      </c>
      <c r="L758" s="389">
        <v>0</v>
      </c>
      <c r="M758" s="251" t="s">
        <v>1657</v>
      </c>
      <c r="N758" s="132">
        <v>236.70000000000002</v>
      </c>
      <c r="O758" s="399">
        <v>45992</v>
      </c>
      <c r="P758" s="340">
        <v>2856</v>
      </c>
      <c r="Q758" s="399">
        <v>45992</v>
      </c>
      <c r="R758" s="221" t="s">
        <v>252</v>
      </c>
    </row>
    <row r="759" spans="1:18">
      <c r="A759" s="172">
        <v>753</v>
      </c>
      <c r="B759" s="221" t="s">
        <v>394</v>
      </c>
      <c r="C759" s="221" t="s">
        <v>1633</v>
      </c>
      <c r="D759" s="251">
        <v>5967</v>
      </c>
      <c r="E759" s="227">
        <v>45968</v>
      </c>
      <c r="F759" s="222">
        <v>4487.7000000000007</v>
      </c>
      <c r="G759" s="221" t="s">
        <v>211</v>
      </c>
      <c r="H759" s="221">
        <v>9964</v>
      </c>
      <c r="I759" s="404">
        <v>106.85000000000001</v>
      </c>
      <c r="J759" s="404">
        <v>106.85000000000001</v>
      </c>
      <c r="K759" s="404">
        <v>0</v>
      </c>
      <c r="L759" s="389">
        <v>0</v>
      </c>
      <c r="M759" s="251" t="s">
        <v>1657</v>
      </c>
      <c r="N759" s="132">
        <v>213.70000000000002</v>
      </c>
      <c r="O759" s="399">
        <v>45992</v>
      </c>
      <c r="P759" s="340">
        <v>2855</v>
      </c>
      <c r="Q759" s="399">
        <v>45992</v>
      </c>
      <c r="R759" s="221" t="s">
        <v>252</v>
      </c>
    </row>
    <row r="760" spans="1:18">
      <c r="A760" s="172">
        <v>754</v>
      </c>
      <c r="B760" s="221" t="s">
        <v>394</v>
      </c>
      <c r="C760" s="221" t="s">
        <v>1633</v>
      </c>
      <c r="D760" s="251">
        <v>5956</v>
      </c>
      <c r="E760" s="227">
        <v>45963</v>
      </c>
      <c r="F760" s="222">
        <v>11545.8</v>
      </c>
      <c r="G760" s="221" t="s">
        <v>211</v>
      </c>
      <c r="H760" s="221">
        <v>9964</v>
      </c>
      <c r="I760" s="404">
        <v>274.90000000000003</v>
      </c>
      <c r="J760" s="404">
        <v>274.90000000000003</v>
      </c>
      <c r="K760" s="404">
        <v>0</v>
      </c>
      <c r="L760" s="389">
        <v>0</v>
      </c>
      <c r="M760" s="251" t="s">
        <v>1657</v>
      </c>
      <c r="N760" s="132">
        <v>549.80000000000007</v>
      </c>
      <c r="O760" s="399">
        <v>45992</v>
      </c>
      <c r="P760" s="340">
        <v>2854</v>
      </c>
      <c r="Q760" s="399">
        <v>45992</v>
      </c>
      <c r="R760" s="221" t="s">
        <v>252</v>
      </c>
    </row>
    <row r="761" spans="1:18">
      <c r="A761" s="172">
        <v>755</v>
      </c>
      <c r="B761" s="221" t="s">
        <v>394</v>
      </c>
      <c r="C761" s="221" t="s">
        <v>1633</v>
      </c>
      <c r="D761" s="251">
        <v>5954</v>
      </c>
      <c r="E761" s="227">
        <v>45963</v>
      </c>
      <c r="F761" s="222">
        <v>8259.2999999999993</v>
      </c>
      <c r="G761" s="221" t="s">
        <v>211</v>
      </c>
      <c r="H761" s="221">
        <v>9964</v>
      </c>
      <c r="I761" s="404">
        <v>196.65</v>
      </c>
      <c r="J761" s="404">
        <v>196.65</v>
      </c>
      <c r="K761" s="404">
        <v>0</v>
      </c>
      <c r="L761" s="389">
        <v>0</v>
      </c>
      <c r="M761" s="251" t="s">
        <v>1657</v>
      </c>
      <c r="N761" s="132">
        <v>393.3</v>
      </c>
      <c r="O761" s="399">
        <v>45992</v>
      </c>
      <c r="P761" s="340">
        <v>2853</v>
      </c>
      <c r="Q761" s="399">
        <v>45992</v>
      </c>
      <c r="R761" s="221" t="s">
        <v>252</v>
      </c>
    </row>
    <row r="762" spans="1:18">
      <c r="A762" s="172">
        <v>756</v>
      </c>
      <c r="B762" s="221" t="s">
        <v>299</v>
      </c>
      <c r="C762" s="221" t="s">
        <v>1634</v>
      </c>
      <c r="D762" s="251" t="s">
        <v>816</v>
      </c>
      <c r="E762" s="227">
        <v>45981</v>
      </c>
      <c r="F762" s="222">
        <v>3404409.74</v>
      </c>
      <c r="G762" s="221" t="s">
        <v>211</v>
      </c>
      <c r="H762" s="221">
        <v>997212</v>
      </c>
      <c r="I762" s="404">
        <v>259658.37</v>
      </c>
      <c r="J762" s="404">
        <v>259658.37</v>
      </c>
      <c r="K762" s="404">
        <v>0</v>
      </c>
      <c r="L762" s="389">
        <v>0</v>
      </c>
      <c r="M762" s="251" t="s">
        <v>1703</v>
      </c>
      <c r="N762" s="132">
        <v>519316.74</v>
      </c>
      <c r="O762" s="399">
        <v>45992</v>
      </c>
      <c r="P762" s="340">
        <v>2878</v>
      </c>
      <c r="Q762" s="399">
        <v>45992</v>
      </c>
      <c r="R762" s="221" t="s">
        <v>252</v>
      </c>
    </row>
    <row r="763" spans="1:18">
      <c r="A763" s="172">
        <v>757</v>
      </c>
      <c r="B763" s="221" t="s">
        <v>305</v>
      </c>
      <c r="C763" s="221" t="s">
        <v>306</v>
      </c>
      <c r="D763" s="251" t="s">
        <v>887</v>
      </c>
      <c r="E763" s="227">
        <v>45988</v>
      </c>
      <c r="F763" s="222">
        <v>16396.099999999999</v>
      </c>
      <c r="G763" s="221" t="s">
        <v>211</v>
      </c>
      <c r="H763" s="221">
        <v>998599</v>
      </c>
      <c r="I763" s="404">
        <v>0</v>
      </c>
      <c r="J763" s="404">
        <v>0</v>
      </c>
      <c r="K763" s="404">
        <v>2501.1</v>
      </c>
      <c r="L763" s="389">
        <v>0</v>
      </c>
      <c r="M763" s="251" t="s">
        <v>1703</v>
      </c>
      <c r="N763" s="132">
        <v>2501.1</v>
      </c>
      <c r="O763" s="399">
        <v>45992</v>
      </c>
      <c r="P763" s="340">
        <v>2797</v>
      </c>
      <c r="Q763" s="399">
        <v>45992</v>
      </c>
      <c r="R763" s="221" t="s">
        <v>252</v>
      </c>
    </row>
    <row r="764" spans="1:18">
      <c r="A764" s="172">
        <v>758</v>
      </c>
      <c r="B764" s="221" t="s">
        <v>305</v>
      </c>
      <c r="C764" s="221" t="s">
        <v>306</v>
      </c>
      <c r="D764" s="251" t="s">
        <v>307</v>
      </c>
      <c r="E764" s="227">
        <v>45959</v>
      </c>
      <c r="F764" s="222">
        <v>7278.24</v>
      </c>
      <c r="G764" s="221" t="s">
        <v>211</v>
      </c>
      <c r="H764" s="221">
        <v>998599</v>
      </c>
      <c r="I764" s="404">
        <v>0</v>
      </c>
      <c r="J764" s="404">
        <v>0</v>
      </c>
      <c r="K764" s="404">
        <v>1110.24</v>
      </c>
      <c r="L764" s="389">
        <v>0</v>
      </c>
      <c r="M764" s="251" t="s">
        <v>1703</v>
      </c>
      <c r="N764" s="132">
        <v>1110.24</v>
      </c>
      <c r="O764" s="399">
        <v>45992</v>
      </c>
      <c r="P764" s="340">
        <v>2695</v>
      </c>
      <c r="Q764" s="399">
        <v>45992</v>
      </c>
      <c r="R764" s="221" t="s">
        <v>252</v>
      </c>
    </row>
    <row r="765" spans="1:18">
      <c r="A765" s="172">
        <v>759</v>
      </c>
      <c r="B765" s="221" t="s">
        <v>511</v>
      </c>
      <c r="C765" s="221" t="s">
        <v>1635</v>
      </c>
      <c r="D765" s="251" t="s">
        <v>785</v>
      </c>
      <c r="E765" s="227">
        <v>45983</v>
      </c>
      <c r="F765" s="222">
        <v>2870.9399999999996</v>
      </c>
      <c r="G765" s="221" t="s">
        <v>209</v>
      </c>
      <c r="H765" s="221">
        <v>3926</v>
      </c>
      <c r="I765" s="404">
        <v>218.97</v>
      </c>
      <c r="J765" s="404">
        <v>218.97</v>
      </c>
      <c r="K765" s="404">
        <v>0</v>
      </c>
      <c r="L765" s="389">
        <v>0</v>
      </c>
      <c r="M765" s="251" t="s">
        <v>1703</v>
      </c>
      <c r="N765" s="132">
        <v>437.94</v>
      </c>
      <c r="O765" s="399">
        <v>45992</v>
      </c>
      <c r="P765" s="340">
        <v>2917</v>
      </c>
      <c r="Q765" s="399">
        <v>45992</v>
      </c>
      <c r="R765" s="221" t="s">
        <v>252</v>
      </c>
    </row>
    <row r="766" spans="1:18">
      <c r="A766" s="172">
        <v>760</v>
      </c>
      <c r="B766" s="221" t="s">
        <v>511</v>
      </c>
      <c r="C766" s="221" t="s">
        <v>1635</v>
      </c>
      <c r="D766" s="251" t="s">
        <v>785</v>
      </c>
      <c r="E766" s="227">
        <v>45983</v>
      </c>
      <c r="F766" s="222">
        <v>283</v>
      </c>
      <c r="G766" s="221" t="s">
        <v>209</v>
      </c>
      <c r="H766" s="221">
        <v>3926</v>
      </c>
      <c r="I766" s="404">
        <v>0</v>
      </c>
      <c r="J766" s="404">
        <v>0</v>
      </c>
      <c r="K766" s="404">
        <v>0</v>
      </c>
      <c r="L766" s="389">
        <v>0</v>
      </c>
      <c r="M766" s="251" t="s">
        <v>1703</v>
      </c>
      <c r="N766" s="132">
        <v>0</v>
      </c>
      <c r="O766" s="399">
        <v>45992</v>
      </c>
      <c r="P766" s="340">
        <v>2917</v>
      </c>
      <c r="Q766" s="399">
        <v>45992</v>
      </c>
      <c r="R766" s="221" t="s">
        <v>252</v>
      </c>
    </row>
    <row r="767" spans="1:18">
      <c r="A767" s="172">
        <v>761</v>
      </c>
      <c r="B767" s="221" t="s">
        <v>511</v>
      </c>
      <c r="C767" s="221" t="s">
        <v>1635</v>
      </c>
      <c r="D767" s="251" t="s">
        <v>782</v>
      </c>
      <c r="E767" s="227">
        <v>45983</v>
      </c>
      <c r="F767" s="222">
        <v>16560.12</v>
      </c>
      <c r="G767" s="221" t="s">
        <v>209</v>
      </c>
      <c r="H767" s="221">
        <v>3926</v>
      </c>
      <c r="I767" s="404">
        <v>1263.06</v>
      </c>
      <c r="J767" s="404">
        <v>1263.06</v>
      </c>
      <c r="K767" s="404">
        <v>0</v>
      </c>
      <c r="L767" s="389">
        <v>0</v>
      </c>
      <c r="M767" s="251" t="s">
        <v>1703</v>
      </c>
      <c r="N767" s="132">
        <v>2526.12</v>
      </c>
      <c r="O767" s="399">
        <v>45992</v>
      </c>
      <c r="P767" s="340">
        <v>2918</v>
      </c>
      <c r="Q767" s="399">
        <v>45992</v>
      </c>
      <c r="R767" s="221" t="s">
        <v>252</v>
      </c>
    </row>
    <row r="768" spans="1:18">
      <c r="A768" s="172">
        <v>762</v>
      </c>
      <c r="B768" s="221" t="s">
        <v>511</v>
      </c>
      <c r="C768" s="221" t="s">
        <v>1635</v>
      </c>
      <c r="D768" s="251" t="s">
        <v>782</v>
      </c>
      <c r="E768" s="227">
        <v>45983</v>
      </c>
      <c r="F768" s="222">
        <v>31.799999999999997</v>
      </c>
      <c r="G768" s="221" t="s">
        <v>209</v>
      </c>
      <c r="H768" s="221">
        <v>3926</v>
      </c>
      <c r="I768" s="404">
        <v>0.89999999999999991</v>
      </c>
      <c r="J768" s="404">
        <v>0.89999999999999991</v>
      </c>
      <c r="K768" s="404">
        <v>0</v>
      </c>
      <c r="L768" s="389">
        <v>0</v>
      </c>
      <c r="M768" s="251" t="s">
        <v>1703</v>
      </c>
      <c r="N768" s="132">
        <v>1.7999999999999998</v>
      </c>
      <c r="O768" s="399">
        <v>45992</v>
      </c>
      <c r="P768" s="340">
        <v>2918</v>
      </c>
      <c r="Q768" s="399">
        <v>45992</v>
      </c>
      <c r="R768" s="221" t="s">
        <v>252</v>
      </c>
    </row>
    <row r="769" spans="1:18">
      <c r="A769" s="172">
        <v>763</v>
      </c>
      <c r="B769" s="221" t="s">
        <v>511</v>
      </c>
      <c r="C769" s="221" t="s">
        <v>1635</v>
      </c>
      <c r="D769" s="251" t="s">
        <v>782</v>
      </c>
      <c r="E769" s="227">
        <v>45983</v>
      </c>
      <c r="F769" s="222">
        <v>287</v>
      </c>
      <c r="G769" s="221" t="s">
        <v>209</v>
      </c>
      <c r="H769" s="221">
        <v>3926</v>
      </c>
      <c r="I769" s="404">
        <v>0</v>
      </c>
      <c r="J769" s="404">
        <v>0</v>
      </c>
      <c r="K769" s="404">
        <v>0</v>
      </c>
      <c r="L769" s="389">
        <v>0</v>
      </c>
      <c r="M769" s="251" t="s">
        <v>1703</v>
      </c>
      <c r="N769" s="132">
        <v>0</v>
      </c>
      <c r="O769" s="399">
        <v>45992</v>
      </c>
      <c r="P769" s="340">
        <v>2918</v>
      </c>
      <c r="Q769" s="399">
        <v>45992</v>
      </c>
      <c r="R769" s="221" t="s">
        <v>252</v>
      </c>
    </row>
    <row r="770" spans="1:18">
      <c r="A770" s="172">
        <v>764</v>
      </c>
      <c r="B770" s="221" t="s">
        <v>724</v>
      </c>
      <c r="C770" s="221" t="s">
        <v>1636</v>
      </c>
      <c r="D770" s="251" t="s">
        <v>828</v>
      </c>
      <c r="E770" s="227">
        <v>45974</v>
      </c>
      <c r="F770" s="222">
        <v>14396</v>
      </c>
      <c r="G770" s="221" t="s">
        <v>209</v>
      </c>
      <c r="H770" s="221">
        <v>854690</v>
      </c>
      <c r="I770" s="404">
        <v>1098</v>
      </c>
      <c r="J770" s="404">
        <v>1098</v>
      </c>
      <c r="K770" s="404">
        <v>0</v>
      </c>
      <c r="L770" s="389">
        <v>0</v>
      </c>
      <c r="M770" s="251" t="s">
        <v>1703</v>
      </c>
      <c r="N770" s="132">
        <v>2196</v>
      </c>
      <c r="O770" s="399">
        <v>45992</v>
      </c>
      <c r="P770" s="340">
        <v>2866</v>
      </c>
      <c r="Q770" s="399">
        <v>45992</v>
      </c>
      <c r="R770" s="221" t="s">
        <v>252</v>
      </c>
    </row>
    <row r="771" spans="1:18">
      <c r="A771" s="172">
        <v>765</v>
      </c>
      <c r="B771" s="221" t="s">
        <v>383</v>
      </c>
      <c r="C771" s="221" t="s">
        <v>1637</v>
      </c>
      <c r="D771" s="251" t="s">
        <v>813</v>
      </c>
      <c r="E771" s="227">
        <v>45989</v>
      </c>
      <c r="F771" s="222">
        <v>981.76</v>
      </c>
      <c r="G771" s="221" t="s">
        <v>209</v>
      </c>
      <c r="H771" s="221">
        <v>84733010</v>
      </c>
      <c r="I771" s="404">
        <v>74.88</v>
      </c>
      <c r="J771" s="404">
        <v>74.88</v>
      </c>
      <c r="K771" s="404">
        <v>0</v>
      </c>
      <c r="L771" s="389">
        <v>0</v>
      </c>
      <c r="M771" s="251" t="s">
        <v>1703</v>
      </c>
      <c r="N771" s="132">
        <v>149.76</v>
      </c>
      <c r="O771" s="399">
        <v>45992</v>
      </c>
      <c r="P771" s="340">
        <v>2885</v>
      </c>
      <c r="Q771" s="399">
        <v>45992</v>
      </c>
      <c r="R771" s="221" t="s">
        <v>252</v>
      </c>
    </row>
    <row r="772" spans="1:18">
      <c r="A772" s="172">
        <v>766</v>
      </c>
      <c r="B772" s="221" t="s">
        <v>543</v>
      </c>
      <c r="C772" s="221" t="s">
        <v>1638</v>
      </c>
      <c r="D772" s="251" t="s">
        <v>767</v>
      </c>
      <c r="E772" s="227">
        <v>45988</v>
      </c>
      <c r="F772" s="222">
        <v>293994.64</v>
      </c>
      <c r="G772" s="221" t="s">
        <v>211</v>
      </c>
      <c r="H772" s="221">
        <v>997331</v>
      </c>
      <c r="I772" s="404">
        <v>22423.32</v>
      </c>
      <c r="J772" s="404">
        <v>22423.32</v>
      </c>
      <c r="K772" s="404">
        <v>0</v>
      </c>
      <c r="L772" s="389">
        <v>0</v>
      </c>
      <c r="M772" s="251" t="s">
        <v>1703</v>
      </c>
      <c r="N772" s="132">
        <v>44846.64</v>
      </c>
      <c r="O772" s="399">
        <v>45992</v>
      </c>
      <c r="P772" s="340">
        <v>2741</v>
      </c>
      <c r="Q772" s="399">
        <v>45992</v>
      </c>
      <c r="R772" s="221" t="s">
        <v>252</v>
      </c>
    </row>
    <row r="773" spans="1:18">
      <c r="A773" s="172">
        <v>767</v>
      </c>
      <c r="B773" s="221" t="s">
        <v>305</v>
      </c>
      <c r="C773" s="221" t="s">
        <v>306</v>
      </c>
      <c r="D773" s="251" t="s">
        <v>1639</v>
      </c>
      <c r="E773" s="227">
        <v>45929</v>
      </c>
      <c r="F773" s="222">
        <v>11657.22</v>
      </c>
      <c r="G773" s="221" t="s">
        <v>211</v>
      </c>
      <c r="H773" s="221">
        <v>998599</v>
      </c>
      <c r="I773" s="404">
        <v>0</v>
      </c>
      <c r="J773" s="404">
        <v>0</v>
      </c>
      <c r="K773" s="404">
        <v>1778.22</v>
      </c>
      <c r="L773" s="389">
        <v>0</v>
      </c>
      <c r="M773" s="251" t="s">
        <v>1703</v>
      </c>
      <c r="N773" s="132">
        <v>1778.22</v>
      </c>
      <c r="O773" s="399">
        <v>45992</v>
      </c>
      <c r="P773" s="340">
        <v>844</v>
      </c>
      <c r="Q773" s="399">
        <v>45992</v>
      </c>
      <c r="R773" s="221" t="s">
        <v>252</v>
      </c>
    </row>
    <row r="774" spans="1:18">
      <c r="A774" s="172">
        <v>768</v>
      </c>
      <c r="B774" s="221" t="s">
        <v>305</v>
      </c>
      <c r="C774" s="221" t="s">
        <v>306</v>
      </c>
      <c r="D774" s="251" t="s">
        <v>1641</v>
      </c>
      <c r="E774" s="227">
        <v>45926</v>
      </c>
      <c r="F774" s="222">
        <v>5098.78</v>
      </c>
      <c r="G774" s="221" t="s">
        <v>211</v>
      </c>
      <c r="H774" s="221">
        <v>998599</v>
      </c>
      <c r="I774" s="404">
        <v>0</v>
      </c>
      <c r="J774" s="404">
        <v>0</v>
      </c>
      <c r="K774" s="404">
        <v>777.78</v>
      </c>
      <c r="L774" s="389">
        <v>0</v>
      </c>
      <c r="M774" s="251" t="s">
        <v>1703</v>
      </c>
      <c r="N774" s="132">
        <v>777.78</v>
      </c>
      <c r="O774" s="399">
        <v>45992</v>
      </c>
      <c r="P774" s="340">
        <v>843</v>
      </c>
      <c r="Q774" s="399">
        <v>45992</v>
      </c>
      <c r="R774" s="221" t="s">
        <v>252</v>
      </c>
    </row>
    <row r="775" spans="1:18">
      <c r="A775" s="172">
        <v>769</v>
      </c>
      <c r="B775" s="221" t="s">
        <v>617</v>
      </c>
      <c r="C775" s="221" t="s">
        <v>1643</v>
      </c>
      <c r="D775" s="251" t="s">
        <v>811</v>
      </c>
      <c r="E775" s="227">
        <v>45968</v>
      </c>
      <c r="F775" s="222">
        <v>30735.46</v>
      </c>
      <c r="G775" s="221" t="s">
        <v>211</v>
      </c>
      <c r="H775" s="221">
        <v>998311</v>
      </c>
      <c r="I775" s="404">
        <v>0</v>
      </c>
      <c r="J775" s="404">
        <v>0</v>
      </c>
      <c r="K775" s="404">
        <v>4688.46</v>
      </c>
      <c r="L775" s="389">
        <v>0</v>
      </c>
      <c r="M775" s="251" t="s">
        <v>1703</v>
      </c>
      <c r="N775" s="132">
        <v>4688.46</v>
      </c>
      <c r="O775" s="399">
        <v>45992</v>
      </c>
      <c r="P775" s="340">
        <v>2886</v>
      </c>
      <c r="Q775" s="399">
        <v>45992</v>
      </c>
      <c r="R775" s="221" t="s">
        <v>252</v>
      </c>
    </row>
    <row r="776" spans="1:18">
      <c r="A776" s="172">
        <v>770</v>
      </c>
      <c r="B776" s="221" t="s">
        <v>283</v>
      </c>
      <c r="C776" s="221" t="s">
        <v>1644</v>
      </c>
      <c r="D776" s="251" t="s">
        <v>859</v>
      </c>
      <c r="E776" s="227">
        <v>45988</v>
      </c>
      <c r="F776" s="222">
        <v>826</v>
      </c>
      <c r="G776" s="221" t="s">
        <v>211</v>
      </c>
      <c r="H776" s="221">
        <v>998551</v>
      </c>
      <c r="I776" s="404">
        <v>0</v>
      </c>
      <c r="J776" s="404">
        <v>0</v>
      </c>
      <c r="K776" s="404">
        <v>126</v>
      </c>
      <c r="L776" s="389">
        <v>0</v>
      </c>
      <c r="M776" s="251" t="s">
        <v>1703</v>
      </c>
      <c r="N776" s="132">
        <v>126</v>
      </c>
      <c r="O776" s="399">
        <v>45992</v>
      </c>
      <c r="P776" s="340">
        <v>2850</v>
      </c>
      <c r="Q776" s="399">
        <v>45992</v>
      </c>
      <c r="R776" s="221" t="s">
        <v>252</v>
      </c>
    </row>
    <row r="777" spans="1:18">
      <c r="A777" s="172">
        <v>771</v>
      </c>
      <c r="B777" s="221" t="s">
        <v>283</v>
      </c>
      <c r="C777" s="221" t="s">
        <v>1644</v>
      </c>
      <c r="D777" s="251" t="s">
        <v>861</v>
      </c>
      <c r="E777" s="227">
        <v>45986</v>
      </c>
      <c r="F777" s="222">
        <v>826</v>
      </c>
      <c r="G777" s="221" t="s">
        <v>211</v>
      </c>
      <c r="H777" s="221">
        <v>998551</v>
      </c>
      <c r="I777" s="404">
        <v>0</v>
      </c>
      <c r="J777" s="404">
        <v>0</v>
      </c>
      <c r="K777" s="404">
        <v>126</v>
      </c>
      <c r="L777" s="389">
        <v>0</v>
      </c>
      <c r="M777" s="251" t="s">
        <v>1703</v>
      </c>
      <c r="N777" s="132">
        <v>126</v>
      </c>
      <c r="O777" s="399">
        <v>45992</v>
      </c>
      <c r="P777" s="340">
        <v>2849</v>
      </c>
      <c r="Q777" s="399">
        <v>45992</v>
      </c>
      <c r="R777" s="221" t="s">
        <v>252</v>
      </c>
    </row>
    <row r="778" spans="1:18">
      <c r="A778" s="172">
        <v>772</v>
      </c>
      <c r="B778" s="221" t="s">
        <v>283</v>
      </c>
      <c r="C778" s="221" t="s">
        <v>1644</v>
      </c>
      <c r="D778" s="251" t="s">
        <v>891</v>
      </c>
      <c r="E778" s="227">
        <v>45986</v>
      </c>
      <c r="F778" s="222">
        <v>826</v>
      </c>
      <c r="G778" s="221" t="s">
        <v>211</v>
      </c>
      <c r="H778" s="221">
        <v>998551</v>
      </c>
      <c r="I778" s="404">
        <v>0</v>
      </c>
      <c r="J778" s="404">
        <v>0</v>
      </c>
      <c r="K778" s="404">
        <v>126</v>
      </c>
      <c r="L778" s="389">
        <v>0</v>
      </c>
      <c r="M778" s="251" t="s">
        <v>1703</v>
      </c>
      <c r="N778" s="132">
        <v>126</v>
      </c>
      <c r="O778" s="399">
        <v>45992</v>
      </c>
      <c r="P778" s="340">
        <v>2848</v>
      </c>
      <c r="Q778" s="399">
        <v>45992</v>
      </c>
      <c r="R778" s="221" t="s">
        <v>252</v>
      </c>
    </row>
    <row r="779" spans="1:18">
      <c r="A779" s="172">
        <v>773</v>
      </c>
      <c r="B779" s="221" t="s">
        <v>283</v>
      </c>
      <c r="C779" s="221" t="s">
        <v>1644</v>
      </c>
      <c r="D779" s="251" t="s">
        <v>905</v>
      </c>
      <c r="E779" s="227">
        <v>45988</v>
      </c>
      <c r="F779" s="222">
        <v>118</v>
      </c>
      <c r="G779" s="221" t="s">
        <v>211</v>
      </c>
      <c r="H779" s="221">
        <v>998551</v>
      </c>
      <c r="I779" s="404">
        <v>0</v>
      </c>
      <c r="J779" s="404">
        <v>0</v>
      </c>
      <c r="K779" s="404">
        <v>18</v>
      </c>
      <c r="L779" s="389">
        <v>0</v>
      </c>
      <c r="M779" s="251" t="s">
        <v>1703</v>
      </c>
      <c r="N779" s="132">
        <v>18</v>
      </c>
      <c r="O779" s="399">
        <v>45992</v>
      </c>
      <c r="P779" s="340">
        <v>2833</v>
      </c>
      <c r="Q779" s="399">
        <v>45992</v>
      </c>
      <c r="R779" s="221" t="s">
        <v>252</v>
      </c>
    </row>
    <row r="780" spans="1:18">
      <c r="A780" s="172">
        <v>774</v>
      </c>
      <c r="B780" s="221" t="s">
        <v>283</v>
      </c>
      <c r="C780" s="221" t="s">
        <v>1644</v>
      </c>
      <c r="D780" s="251" t="s">
        <v>907</v>
      </c>
      <c r="E780" s="227">
        <v>45987</v>
      </c>
      <c r="F780" s="222">
        <v>118</v>
      </c>
      <c r="G780" s="221" t="s">
        <v>211</v>
      </c>
      <c r="H780" s="221">
        <v>998551</v>
      </c>
      <c r="I780" s="404">
        <v>0</v>
      </c>
      <c r="J780" s="404">
        <v>0</v>
      </c>
      <c r="K780" s="404">
        <v>18</v>
      </c>
      <c r="L780" s="389">
        <v>0</v>
      </c>
      <c r="M780" s="251" t="s">
        <v>1703</v>
      </c>
      <c r="N780" s="132">
        <v>18</v>
      </c>
      <c r="O780" s="399">
        <v>45992</v>
      </c>
      <c r="P780" s="340">
        <v>2832</v>
      </c>
      <c r="Q780" s="399">
        <v>45992</v>
      </c>
      <c r="R780" s="221" t="s">
        <v>252</v>
      </c>
    </row>
    <row r="781" spans="1:18">
      <c r="A781" s="172">
        <v>775</v>
      </c>
      <c r="B781" s="221" t="s">
        <v>283</v>
      </c>
      <c r="C781" s="221" t="s">
        <v>1644</v>
      </c>
      <c r="D781" s="251" t="s">
        <v>909</v>
      </c>
      <c r="E781" s="227">
        <v>45987</v>
      </c>
      <c r="F781" s="222">
        <v>118</v>
      </c>
      <c r="G781" s="221" t="s">
        <v>211</v>
      </c>
      <c r="H781" s="221">
        <v>998551</v>
      </c>
      <c r="I781" s="404">
        <v>0</v>
      </c>
      <c r="J781" s="404">
        <v>0</v>
      </c>
      <c r="K781" s="404">
        <v>18</v>
      </c>
      <c r="L781" s="389">
        <v>0</v>
      </c>
      <c r="M781" s="251" t="s">
        <v>1703</v>
      </c>
      <c r="N781" s="132">
        <v>18</v>
      </c>
      <c r="O781" s="399">
        <v>45992</v>
      </c>
      <c r="P781" s="340">
        <v>2831</v>
      </c>
      <c r="Q781" s="399">
        <v>45992</v>
      </c>
      <c r="R781" s="221" t="s">
        <v>252</v>
      </c>
    </row>
    <row r="782" spans="1:18">
      <c r="A782" s="172">
        <v>776</v>
      </c>
      <c r="B782" s="221" t="s">
        <v>283</v>
      </c>
      <c r="C782" s="221" t="s">
        <v>1644</v>
      </c>
      <c r="D782" s="251" t="s">
        <v>911</v>
      </c>
      <c r="E782" s="227">
        <v>45987</v>
      </c>
      <c r="F782" s="222">
        <v>118</v>
      </c>
      <c r="G782" s="221" t="s">
        <v>211</v>
      </c>
      <c r="H782" s="221">
        <v>998551</v>
      </c>
      <c r="I782" s="404">
        <v>0</v>
      </c>
      <c r="J782" s="404">
        <v>0</v>
      </c>
      <c r="K782" s="404">
        <v>18</v>
      </c>
      <c r="L782" s="389">
        <v>0</v>
      </c>
      <c r="M782" s="251" t="s">
        <v>1703</v>
      </c>
      <c r="N782" s="132">
        <v>18</v>
      </c>
      <c r="O782" s="399">
        <v>45992</v>
      </c>
      <c r="P782" s="340">
        <v>2830</v>
      </c>
      <c r="Q782" s="399">
        <v>45992</v>
      </c>
      <c r="R782" s="221" t="s">
        <v>252</v>
      </c>
    </row>
    <row r="783" spans="1:18">
      <c r="A783" s="172">
        <v>777</v>
      </c>
      <c r="B783" s="221" t="s">
        <v>850</v>
      </c>
      <c r="C783" s="221" t="s">
        <v>1645</v>
      </c>
      <c r="D783" s="251" t="s">
        <v>852</v>
      </c>
      <c r="E783" s="227">
        <v>45991</v>
      </c>
      <c r="F783" s="222">
        <v>110208</v>
      </c>
      <c r="G783" s="221" t="s">
        <v>211</v>
      </c>
      <c r="H783" s="221">
        <v>996425</v>
      </c>
      <c r="I783" s="404">
        <v>2624</v>
      </c>
      <c r="J783" s="404">
        <v>2624</v>
      </c>
      <c r="K783" s="404">
        <v>0</v>
      </c>
      <c r="L783" s="389">
        <v>0</v>
      </c>
      <c r="M783" s="251" t="s">
        <v>1703</v>
      </c>
      <c r="N783" s="132">
        <v>5248</v>
      </c>
      <c r="O783" s="399">
        <v>45992</v>
      </c>
      <c r="P783" s="340">
        <v>2782</v>
      </c>
      <c r="Q783" s="399">
        <v>45992</v>
      </c>
      <c r="R783" s="221" t="s">
        <v>252</v>
      </c>
    </row>
    <row r="784" spans="1:18">
      <c r="A784" s="172">
        <v>778</v>
      </c>
      <c r="B784" s="221" t="s">
        <v>283</v>
      </c>
      <c r="C784" s="221" t="s">
        <v>1644</v>
      </c>
      <c r="D784" s="251" t="s">
        <v>913</v>
      </c>
      <c r="E784" s="227">
        <v>45987</v>
      </c>
      <c r="F784" s="222">
        <v>118</v>
      </c>
      <c r="G784" s="221" t="s">
        <v>211</v>
      </c>
      <c r="H784" s="221">
        <v>998551</v>
      </c>
      <c r="I784" s="404">
        <v>0</v>
      </c>
      <c r="J784" s="404">
        <v>0</v>
      </c>
      <c r="K784" s="404">
        <v>18</v>
      </c>
      <c r="L784" s="389">
        <v>0</v>
      </c>
      <c r="M784" s="251" t="s">
        <v>1703</v>
      </c>
      <c r="N784" s="132">
        <v>18</v>
      </c>
      <c r="O784" s="399">
        <v>45992</v>
      </c>
      <c r="P784" s="340">
        <v>2829</v>
      </c>
      <c r="Q784" s="399">
        <v>45992</v>
      </c>
      <c r="R784" s="221" t="s">
        <v>252</v>
      </c>
    </row>
    <row r="785" spans="1:18">
      <c r="A785" s="172">
        <v>779</v>
      </c>
      <c r="B785" s="221" t="s">
        <v>283</v>
      </c>
      <c r="C785" s="221" t="s">
        <v>1644</v>
      </c>
      <c r="D785" s="251" t="s">
        <v>915</v>
      </c>
      <c r="E785" s="227">
        <v>45987</v>
      </c>
      <c r="F785" s="222">
        <v>118</v>
      </c>
      <c r="G785" s="221" t="s">
        <v>211</v>
      </c>
      <c r="H785" s="221">
        <v>998551</v>
      </c>
      <c r="I785" s="404">
        <v>0</v>
      </c>
      <c r="J785" s="404">
        <v>0</v>
      </c>
      <c r="K785" s="404">
        <v>18</v>
      </c>
      <c r="L785" s="389">
        <v>0</v>
      </c>
      <c r="M785" s="251" t="s">
        <v>1703</v>
      </c>
      <c r="N785" s="132">
        <v>18</v>
      </c>
      <c r="O785" s="399">
        <v>45992</v>
      </c>
      <c r="P785" s="340">
        <v>2828</v>
      </c>
      <c r="Q785" s="399">
        <v>45992</v>
      </c>
      <c r="R785" s="221" t="s">
        <v>252</v>
      </c>
    </row>
    <row r="786" spans="1:18">
      <c r="A786" s="172">
        <v>780</v>
      </c>
      <c r="B786" s="221" t="s">
        <v>1646</v>
      </c>
      <c r="C786" s="221" t="s">
        <v>1647</v>
      </c>
      <c r="D786" s="251" t="s">
        <v>836</v>
      </c>
      <c r="E786" s="227">
        <v>45981</v>
      </c>
      <c r="F786" s="222">
        <v>106790</v>
      </c>
      <c r="G786" s="221" t="s">
        <v>211</v>
      </c>
      <c r="H786" s="221">
        <v>998216</v>
      </c>
      <c r="I786" s="404">
        <v>8145</v>
      </c>
      <c r="J786" s="404">
        <v>8145</v>
      </c>
      <c r="K786" s="404">
        <v>0</v>
      </c>
      <c r="L786" s="389">
        <v>0</v>
      </c>
      <c r="M786" s="251" t="s">
        <v>1703</v>
      </c>
      <c r="N786" s="132">
        <v>16290</v>
      </c>
      <c r="O786" s="399">
        <v>45992</v>
      </c>
      <c r="P786" s="342">
        <v>2773</v>
      </c>
      <c r="Q786" s="399">
        <v>45992</v>
      </c>
      <c r="R786" s="221" t="s">
        <v>252</v>
      </c>
    </row>
    <row r="787" spans="1:18">
      <c r="A787" s="172">
        <v>781</v>
      </c>
      <c r="B787" s="221" t="s">
        <v>283</v>
      </c>
      <c r="C787" s="221" t="s">
        <v>1644</v>
      </c>
      <c r="D787" s="251" t="s">
        <v>917</v>
      </c>
      <c r="E787" s="227">
        <v>45987</v>
      </c>
      <c r="F787" s="222">
        <v>118</v>
      </c>
      <c r="G787" s="221" t="s">
        <v>211</v>
      </c>
      <c r="H787" s="221">
        <v>998551</v>
      </c>
      <c r="I787" s="404">
        <v>0</v>
      </c>
      <c r="J787" s="404">
        <v>0</v>
      </c>
      <c r="K787" s="404">
        <v>18</v>
      </c>
      <c r="L787" s="389">
        <v>0</v>
      </c>
      <c r="M787" s="251" t="s">
        <v>1703</v>
      </c>
      <c r="N787" s="132">
        <v>18</v>
      </c>
      <c r="O787" s="399">
        <v>45992</v>
      </c>
      <c r="P787" s="340">
        <v>2827</v>
      </c>
      <c r="Q787" s="399">
        <v>45992</v>
      </c>
      <c r="R787" s="221" t="s">
        <v>252</v>
      </c>
    </row>
    <row r="788" spans="1:18">
      <c r="A788" s="172">
        <v>782</v>
      </c>
      <c r="B788" s="221" t="s">
        <v>283</v>
      </c>
      <c r="C788" s="221" t="s">
        <v>1644</v>
      </c>
      <c r="D788" s="251" t="s">
        <v>893</v>
      </c>
      <c r="E788" s="227">
        <v>45990</v>
      </c>
      <c r="F788" s="222">
        <v>14160</v>
      </c>
      <c r="G788" s="221" t="s">
        <v>211</v>
      </c>
      <c r="H788" s="221">
        <v>998552</v>
      </c>
      <c r="I788" s="404">
        <v>0</v>
      </c>
      <c r="J788" s="404">
        <v>0</v>
      </c>
      <c r="K788" s="404">
        <v>2160</v>
      </c>
      <c r="L788" s="389">
        <v>0</v>
      </c>
      <c r="M788" s="251" t="s">
        <v>1703</v>
      </c>
      <c r="N788" s="132">
        <v>2160</v>
      </c>
      <c r="O788" s="399">
        <v>45992</v>
      </c>
      <c r="P788" s="340">
        <v>2842</v>
      </c>
      <c r="Q788" s="399">
        <v>45992</v>
      </c>
      <c r="R788" s="221" t="s">
        <v>252</v>
      </c>
    </row>
    <row r="789" spans="1:18">
      <c r="A789" s="172">
        <v>783</v>
      </c>
      <c r="B789" s="221" t="s">
        <v>283</v>
      </c>
      <c r="C789" s="221" t="s">
        <v>1644</v>
      </c>
      <c r="D789" s="251" t="s">
        <v>895</v>
      </c>
      <c r="E789" s="227">
        <v>45990</v>
      </c>
      <c r="F789" s="222">
        <v>12508</v>
      </c>
      <c r="G789" s="221" t="s">
        <v>211</v>
      </c>
      <c r="H789" s="221">
        <v>998552</v>
      </c>
      <c r="I789" s="404">
        <v>0</v>
      </c>
      <c r="J789" s="404">
        <v>0</v>
      </c>
      <c r="K789" s="404">
        <v>1908</v>
      </c>
      <c r="L789" s="389">
        <v>0</v>
      </c>
      <c r="M789" s="251" t="s">
        <v>1703</v>
      </c>
      <c r="N789" s="132">
        <v>1908</v>
      </c>
      <c r="O789" s="399">
        <v>45992</v>
      </c>
      <c r="P789" s="340">
        <v>2841</v>
      </c>
      <c r="Q789" s="399">
        <v>45992</v>
      </c>
      <c r="R789" s="221" t="s">
        <v>252</v>
      </c>
    </row>
    <row r="790" spans="1:18">
      <c r="A790" s="172">
        <v>784</v>
      </c>
      <c r="B790" s="221" t="s">
        <v>283</v>
      </c>
      <c r="C790" s="221" t="s">
        <v>1644</v>
      </c>
      <c r="D790" s="251" t="s">
        <v>897</v>
      </c>
      <c r="E790" s="227">
        <v>45990</v>
      </c>
      <c r="F790" s="222">
        <v>11210</v>
      </c>
      <c r="G790" s="221" t="s">
        <v>211</v>
      </c>
      <c r="H790" s="221">
        <v>998552</v>
      </c>
      <c r="I790" s="404">
        <v>0</v>
      </c>
      <c r="J790" s="404">
        <v>0</v>
      </c>
      <c r="K790" s="404">
        <v>1710</v>
      </c>
      <c r="L790" s="389">
        <v>0</v>
      </c>
      <c r="M790" s="251" t="s">
        <v>1703</v>
      </c>
      <c r="N790" s="132">
        <v>1710</v>
      </c>
      <c r="O790" s="399">
        <v>45992</v>
      </c>
      <c r="P790" s="340">
        <v>2840</v>
      </c>
      <c r="Q790" s="399">
        <v>45992</v>
      </c>
      <c r="R790" s="221" t="s">
        <v>252</v>
      </c>
    </row>
    <row r="791" spans="1:18">
      <c r="A791" s="172">
        <v>785</v>
      </c>
      <c r="B791" s="221" t="s">
        <v>248</v>
      </c>
      <c r="C791" s="221" t="s">
        <v>1650</v>
      </c>
      <c r="D791" s="251">
        <v>2526399</v>
      </c>
      <c r="E791" s="227">
        <v>45974</v>
      </c>
      <c r="F791" s="222">
        <v>89444</v>
      </c>
      <c r="G791" s="221" t="s">
        <v>211</v>
      </c>
      <c r="H791" s="221">
        <v>998332</v>
      </c>
      <c r="I791" s="404">
        <v>6822</v>
      </c>
      <c r="J791" s="404">
        <v>6822</v>
      </c>
      <c r="K791" s="404">
        <v>0</v>
      </c>
      <c r="L791" s="389">
        <v>0</v>
      </c>
      <c r="M791" s="251" t="s">
        <v>1703</v>
      </c>
      <c r="N791" s="132">
        <v>13644</v>
      </c>
      <c r="O791" s="399">
        <v>45992</v>
      </c>
      <c r="P791" s="340">
        <v>2769</v>
      </c>
      <c r="Q791" s="399">
        <v>45992</v>
      </c>
      <c r="R791" s="221" t="s">
        <v>252</v>
      </c>
    </row>
    <row r="792" spans="1:18">
      <c r="A792" s="172">
        <v>786</v>
      </c>
      <c r="B792" s="221" t="s">
        <v>283</v>
      </c>
      <c r="C792" s="221" t="s">
        <v>1644</v>
      </c>
      <c r="D792" s="251" t="s">
        <v>899</v>
      </c>
      <c r="E792" s="227">
        <v>45988</v>
      </c>
      <c r="F792" s="222">
        <v>17700</v>
      </c>
      <c r="G792" s="221" t="s">
        <v>211</v>
      </c>
      <c r="H792" s="221">
        <v>998552</v>
      </c>
      <c r="I792" s="404">
        <v>0</v>
      </c>
      <c r="J792" s="404">
        <v>0</v>
      </c>
      <c r="K792" s="404">
        <v>2700</v>
      </c>
      <c r="L792" s="389">
        <v>0</v>
      </c>
      <c r="M792" s="251" t="s">
        <v>1703</v>
      </c>
      <c r="N792" s="132">
        <v>2700</v>
      </c>
      <c r="O792" s="399">
        <v>45992</v>
      </c>
      <c r="P792" s="340">
        <v>2839</v>
      </c>
      <c r="Q792" s="399">
        <v>45992</v>
      </c>
      <c r="R792" s="221" t="s">
        <v>252</v>
      </c>
    </row>
    <row r="793" spans="1:18">
      <c r="A793" s="172">
        <v>787</v>
      </c>
      <c r="B793" s="221" t="s">
        <v>283</v>
      </c>
      <c r="C793" s="221" t="s">
        <v>1644</v>
      </c>
      <c r="D793" s="251" t="s">
        <v>901</v>
      </c>
      <c r="E793" s="227">
        <v>45985</v>
      </c>
      <c r="F793" s="222">
        <v>17700</v>
      </c>
      <c r="G793" s="221" t="s">
        <v>211</v>
      </c>
      <c r="H793" s="221">
        <v>998552</v>
      </c>
      <c r="I793" s="404">
        <v>0</v>
      </c>
      <c r="J793" s="404">
        <v>0</v>
      </c>
      <c r="K793" s="404">
        <v>2700</v>
      </c>
      <c r="L793" s="389">
        <v>0</v>
      </c>
      <c r="M793" s="251" t="s">
        <v>1703</v>
      </c>
      <c r="N793" s="132">
        <v>2700</v>
      </c>
      <c r="O793" s="399">
        <v>45992</v>
      </c>
      <c r="P793" s="340">
        <v>2838</v>
      </c>
      <c r="Q793" s="399">
        <v>45992</v>
      </c>
      <c r="R793" s="221" t="s">
        <v>252</v>
      </c>
    </row>
    <row r="794" spans="1:18">
      <c r="A794" s="172">
        <v>788</v>
      </c>
      <c r="B794" s="221" t="s">
        <v>283</v>
      </c>
      <c r="C794" s="221" t="s">
        <v>1644</v>
      </c>
      <c r="D794" s="251" t="s">
        <v>903</v>
      </c>
      <c r="E794" s="227">
        <v>45981</v>
      </c>
      <c r="F794" s="222">
        <v>113400</v>
      </c>
      <c r="G794" s="221" t="s">
        <v>211</v>
      </c>
      <c r="H794" s="221">
        <v>998552</v>
      </c>
      <c r="I794" s="404">
        <v>0</v>
      </c>
      <c r="J794" s="404">
        <v>0</v>
      </c>
      <c r="K794" s="404">
        <v>5400</v>
      </c>
      <c r="L794" s="389">
        <v>0</v>
      </c>
      <c r="M794" s="251" t="s">
        <v>1703</v>
      </c>
      <c r="N794" s="132">
        <v>5400</v>
      </c>
      <c r="O794" s="399">
        <v>45992</v>
      </c>
      <c r="P794" s="340">
        <v>2837</v>
      </c>
      <c r="Q794" s="399">
        <v>45992</v>
      </c>
      <c r="R794" s="221" t="s">
        <v>252</v>
      </c>
    </row>
    <row r="795" spans="1:18">
      <c r="A795" s="172">
        <v>789</v>
      </c>
      <c r="B795" s="221" t="s">
        <v>432</v>
      </c>
      <c r="C795" s="221" t="s">
        <v>1651</v>
      </c>
      <c r="D795" s="251" t="s">
        <v>825</v>
      </c>
      <c r="E795" s="227">
        <v>45990</v>
      </c>
      <c r="F795" s="222">
        <v>245817.60000000001</v>
      </c>
      <c r="G795" s="221" t="s">
        <v>211</v>
      </c>
      <c r="H795" s="221">
        <v>998112</v>
      </c>
      <c r="I795" s="404">
        <v>0</v>
      </c>
      <c r="J795" s="404">
        <v>0</v>
      </c>
      <c r="K795" s="404">
        <v>37497.599999999999</v>
      </c>
      <c r="L795" s="389">
        <v>0</v>
      </c>
      <c r="M795" s="251" t="s">
        <v>1703</v>
      </c>
      <c r="N795" s="132">
        <v>37497.599999999999</v>
      </c>
      <c r="O795" s="399">
        <v>45992</v>
      </c>
      <c r="P795" s="340">
        <v>2867</v>
      </c>
      <c r="Q795" s="399">
        <v>45992</v>
      </c>
      <c r="R795" s="221" t="s">
        <v>252</v>
      </c>
    </row>
    <row r="796" spans="1:18">
      <c r="A796" s="172">
        <v>790</v>
      </c>
      <c r="B796" s="221" t="s">
        <v>344</v>
      </c>
      <c r="C796" s="221" t="s">
        <v>1653</v>
      </c>
      <c r="D796" s="251" t="s">
        <v>864</v>
      </c>
      <c r="E796" s="227">
        <v>45965</v>
      </c>
      <c r="F796" s="222">
        <v>1829</v>
      </c>
      <c r="G796" s="221" t="s">
        <v>209</v>
      </c>
      <c r="H796" s="221">
        <v>482090</v>
      </c>
      <c r="I796" s="404">
        <v>139.5</v>
      </c>
      <c r="J796" s="404">
        <v>139.5</v>
      </c>
      <c r="K796" s="404">
        <v>0</v>
      </c>
      <c r="L796" s="389">
        <v>0</v>
      </c>
      <c r="M796" s="251" t="s">
        <v>1703</v>
      </c>
      <c r="N796" s="132">
        <v>279</v>
      </c>
      <c r="O796" s="399">
        <v>45992</v>
      </c>
      <c r="P796" s="340">
        <v>2788</v>
      </c>
      <c r="Q796" s="399">
        <v>45992</v>
      </c>
      <c r="R796" s="221" t="s">
        <v>252</v>
      </c>
    </row>
    <row r="797" spans="1:18">
      <c r="A797" s="172">
        <v>791</v>
      </c>
      <c r="B797" s="221" t="s">
        <v>344</v>
      </c>
      <c r="C797" s="221" t="s">
        <v>1653</v>
      </c>
      <c r="D797" s="251" t="s">
        <v>874</v>
      </c>
      <c r="E797" s="227">
        <v>45971</v>
      </c>
      <c r="F797" s="222">
        <v>502.67999999999995</v>
      </c>
      <c r="G797" s="221" t="s">
        <v>209</v>
      </c>
      <c r="H797" s="221">
        <v>482090</v>
      </c>
      <c r="I797" s="404">
        <v>38.339999999999996</v>
      </c>
      <c r="J797" s="404">
        <v>38.339999999999996</v>
      </c>
      <c r="K797" s="404">
        <v>0</v>
      </c>
      <c r="L797" s="389">
        <v>0</v>
      </c>
      <c r="M797" s="251" t="s">
        <v>1703</v>
      </c>
      <c r="N797" s="132">
        <v>76.679999999999993</v>
      </c>
      <c r="O797" s="399">
        <v>45992</v>
      </c>
      <c r="P797" s="340">
        <v>2792</v>
      </c>
      <c r="Q797" s="399">
        <v>45992</v>
      </c>
      <c r="R797" s="221" t="s">
        <v>252</v>
      </c>
    </row>
    <row r="798" spans="1:18">
      <c r="A798" s="172">
        <v>792</v>
      </c>
      <c r="B798" s="221" t="s">
        <v>344</v>
      </c>
      <c r="C798" s="221" t="s">
        <v>1653</v>
      </c>
      <c r="D798" s="251" t="s">
        <v>877</v>
      </c>
      <c r="E798" s="227">
        <v>45976</v>
      </c>
      <c r="F798" s="222">
        <v>125.07999999999998</v>
      </c>
      <c r="G798" s="221" t="s">
        <v>209</v>
      </c>
      <c r="H798" s="221">
        <v>482090</v>
      </c>
      <c r="I798" s="404">
        <v>9.5399999999999991</v>
      </c>
      <c r="J798" s="404">
        <v>9.5399999999999991</v>
      </c>
      <c r="K798" s="404">
        <v>0</v>
      </c>
      <c r="L798" s="389">
        <v>0</v>
      </c>
      <c r="M798" s="251" t="s">
        <v>1703</v>
      </c>
      <c r="N798" s="132">
        <v>19.079999999999998</v>
      </c>
      <c r="O798" s="399">
        <v>45992</v>
      </c>
      <c r="P798" s="340">
        <v>2793</v>
      </c>
      <c r="Q798" s="399">
        <v>45992</v>
      </c>
      <c r="R798" s="221" t="s">
        <v>252</v>
      </c>
    </row>
    <row r="799" spans="1:18">
      <c r="A799" s="172">
        <v>793</v>
      </c>
      <c r="B799" s="221" t="s">
        <v>344</v>
      </c>
      <c r="C799" s="221" t="s">
        <v>1653</v>
      </c>
      <c r="D799" s="251" t="s">
        <v>869</v>
      </c>
      <c r="E799" s="227">
        <v>45966</v>
      </c>
      <c r="F799" s="222">
        <v>756.38000000000011</v>
      </c>
      <c r="G799" s="221" t="s">
        <v>209</v>
      </c>
      <c r="H799" s="221">
        <v>482090</v>
      </c>
      <c r="I799" s="404">
        <v>57.69</v>
      </c>
      <c r="J799" s="404">
        <v>57.69</v>
      </c>
      <c r="K799" s="404">
        <v>0</v>
      </c>
      <c r="L799" s="389">
        <v>0</v>
      </c>
      <c r="M799" s="251" t="s">
        <v>1703</v>
      </c>
      <c r="N799" s="132">
        <v>115.38</v>
      </c>
      <c r="O799" s="399">
        <v>45992</v>
      </c>
      <c r="P799" s="340">
        <v>2790</v>
      </c>
      <c r="Q799" s="399">
        <v>45992</v>
      </c>
      <c r="R799" s="221" t="s">
        <v>252</v>
      </c>
    </row>
    <row r="800" spans="1:18">
      <c r="A800" s="172">
        <v>794</v>
      </c>
      <c r="B800" s="221" t="s">
        <v>344</v>
      </c>
      <c r="C800" s="221" t="s">
        <v>1653</v>
      </c>
      <c r="D800" s="251" t="s">
        <v>882</v>
      </c>
      <c r="E800" s="227">
        <v>45980</v>
      </c>
      <c r="F800" s="222">
        <v>1712.1799999999998</v>
      </c>
      <c r="G800" s="221" t="s">
        <v>209</v>
      </c>
      <c r="H800" s="221">
        <v>482090</v>
      </c>
      <c r="I800" s="404">
        <v>130.59</v>
      </c>
      <c r="J800" s="404">
        <v>130.59</v>
      </c>
      <c r="K800" s="404">
        <v>0</v>
      </c>
      <c r="L800" s="389">
        <v>0</v>
      </c>
      <c r="M800" s="251" t="s">
        <v>1703</v>
      </c>
      <c r="N800" s="132">
        <v>261.18</v>
      </c>
      <c r="O800" s="399">
        <v>45992</v>
      </c>
      <c r="P800" s="340">
        <v>2795</v>
      </c>
      <c r="Q800" s="399">
        <v>45992</v>
      </c>
      <c r="R800" s="221" t="s">
        <v>252</v>
      </c>
    </row>
    <row r="801" spans="1:18">
      <c r="A801" s="172">
        <v>795</v>
      </c>
      <c r="B801" s="221" t="s">
        <v>412</v>
      </c>
      <c r="C801" s="221" t="s">
        <v>1654</v>
      </c>
      <c r="D801" s="251" t="s">
        <v>422</v>
      </c>
      <c r="E801" s="227">
        <v>45961</v>
      </c>
      <c r="F801" s="222">
        <v>590</v>
      </c>
      <c r="G801" s="221" t="s">
        <v>211</v>
      </c>
      <c r="H801" s="221">
        <v>997157</v>
      </c>
      <c r="I801" s="404">
        <v>45</v>
      </c>
      <c r="J801" s="404">
        <v>45</v>
      </c>
      <c r="K801" s="404">
        <v>0</v>
      </c>
      <c r="L801" s="389">
        <v>0</v>
      </c>
      <c r="M801" s="251" t="s">
        <v>1703</v>
      </c>
      <c r="N801" s="132">
        <v>90</v>
      </c>
      <c r="O801" s="399">
        <v>45992</v>
      </c>
      <c r="P801" s="340">
        <v>2647</v>
      </c>
      <c r="Q801" s="399">
        <v>45992</v>
      </c>
      <c r="R801" s="221" t="s">
        <v>252</v>
      </c>
    </row>
    <row r="802" spans="1:18">
      <c r="A802" s="172">
        <v>796</v>
      </c>
      <c r="B802" s="221" t="s">
        <v>412</v>
      </c>
      <c r="C802" s="221" t="s">
        <v>1654</v>
      </c>
      <c r="D802" s="251" t="s">
        <v>424</v>
      </c>
      <c r="E802" s="227">
        <v>45961</v>
      </c>
      <c r="F802" s="222">
        <v>2360</v>
      </c>
      <c r="G802" s="221" t="s">
        <v>211</v>
      </c>
      <c r="H802" s="221">
        <v>997157</v>
      </c>
      <c r="I802" s="404">
        <v>180</v>
      </c>
      <c r="J802" s="404">
        <v>180</v>
      </c>
      <c r="K802" s="404">
        <v>0</v>
      </c>
      <c r="L802" s="389">
        <v>0</v>
      </c>
      <c r="M802" s="251" t="s">
        <v>1703</v>
      </c>
      <c r="N802" s="132">
        <v>360</v>
      </c>
      <c r="O802" s="399">
        <v>45992</v>
      </c>
      <c r="P802" s="340">
        <v>2648</v>
      </c>
      <c r="Q802" s="399">
        <v>45992</v>
      </c>
      <c r="R802" s="221" t="s">
        <v>252</v>
      </c>
    </row>
    <row r="803" spans="1:18">
      <c r="A803" s="172">
        <v>797</v>
      </c>
      <c r="B803" s="221" t="s">
        <v>412</v>
      </c>
      <c r="C803" s="221" t="s">
        <v>1654</v>
      </c>
      <c r="D803" s="251" t="s">
        <v>426</v>
      </c>
      <c r="E803" s="227">
        <v>45961</v>
      </c>
      <c r="F803" s="222">
        <v>4720</v>
      </c>
      <c r="G803" s="221" t="s">
        <v>211</v>
      </c>
      <c r="H803" s="221">
        <v>997157</v>
      </c>
      <c r="I803" s="404">
        <v>360</v>
      </c>
      <c r="J803" s="404">
        <v>360</v>
      </c>
      <c r="K803" s="404">
        <v>0</v>
      </c>
      <c r="L803" s="389">
        <v>0</v>
      </c>
      <c r="M803" s="251" t="s">
        <v>1703</v>
      </c>
      <c r="N803" s="132">
        <v>720</v>
      </c>
      <c r="O803" s="399">
        <v>45992</v>
      </c>
      <c r="P803" s="340">
        <v>2649</v>
      </c>
      <c r="Q803" s="399">
        <v>45992</v>
      </c>
      <c r="R803" s="221" t="s">
        <v>252</v>
      </c>
    </row>
    <row r="804" spans="1:18">
      <c r="A804" s="172">
        <v>798</v>
      </c>
      <c r="B804" s="221" t="s">
        <v>412</v>
      </c>
      <c r="C804" s="221" t="s">
        <v>1654</v>
      </c>
      <c r="D804" s="251">
        <v>135251106028031</v>
      </c>
      <c r="E804" s="227">
        <v>45967</v>
      </c>
      <c r="F804" s="222">
        <v>13310.400000000001</v>
      </c>
      <c r="G804" s="221" t="s">
        <v>211</v>
      </c>
      <c r="H804" s="221">
        <v>997157</v>
      </c>
      <c r="I804" s="404">
        <v>1015.1999999999999</v>
      </c>
      <c r="J804" s="404">
        <v>1015.1999999999999</v>
      </c>
      <c r="K804" s="404">
        <v>0</v>
      </c>
      <c r="L804" s="389">
        <v>0</v>
      </c>
      <c r="M804" s="251" t="s">
        <v>1703</v>
      </c>
      <c r="N804" s="132">
        <v>2030.3999999999999</v>
      </c>
      <c r="O804" s="399">
        <v>45992</v>
      </c>
      <c r="P804" s="340">
        <v>2742</v>
      </c>
      <c r="Q804" s="399">
        <v>45992</v>
      </c>
      <c r="R804" s="221" t="s">
        <v>252</v>
      </c>
    </row>
    <row r="805" spans="1:18">
      <c r="A805" s="172">
        <v>799</v>
      </c>
      <c r="B805" s="221" t="s">
        <v>412</v>
      </c>
      <c r="C805" s="221" t="s">
        <v>1654</v>
      </c>
      <c r="D805" s="251">
        <v>135251107036271</v>
      </c>
      <c r="E805" s="227">
        <v>45968</v>
      </c>
      <c r="F805" s="222">
        <v>17852.22</v>
      </c>
      <c r="G805" s="221" t="s">
        <v>211</v>
      </c>
      <c r="H805" s="221">
        <v>997157</v>
      </c>
      <c r="I805" s="404">
        <v>1361.61</v>
      </c>
      <c r="J805" s="404">
        <v>1361.61</v>
      </c>
      <c r="K805" s="404">
        <v>0</v>
      </c>
      <c r="L805" s="389">
        <v>0</v>
      </c>
      <c r="M805" s="251" t="s">
        <v>1703</v>
      </c>
      <c r="N805" s="132">
        <v>2723.22</v>
      </c>
      <c r="O805" s="399">
        <v>45992</v>
      </c>
      <c r="P805" s="340">
        <v>2743</v>
      </c>
      <c r="Q805" s="399">
        <v>45992</v>
      </c>
      <c r="R805" s="221" t="s">
        <v>252</v>
      </c>
    </row>
    <row r="806" spans="1:18">
      <c r="A806" s="172">
        <v>800</v>
      </c>
      <c r="B806" s="221" t="s">
        <v>412</v>
      </c>
      <c r="C806" s="221" t="s">
        <v>1654</v>
      </c>
      <c r="D806" s="251">
        <v>135251107036359</v>
      </c>
      <c r="E806" s="227">
        <v>45968</v>
      </c>
      <c r="F806" s="222">
        <v>16806.739999999998</v>
      </c>
      <c r="G806" s="221" t="s">
        <v>211</v>
      </c>
      <c r="H806" s="221">
        <v>997157</v>
      </c>
      <c r="I806" s="404">
        <v>1281.8699999999999</v>
      </c>
      <c r="J806" s="404">
        <v>1281.8699999999999</v>
      </c>
      <c r="K806" s="404">
        <v>0</v>
      </c>
      <c r="L806" s="389">
        <v>0</v>
      </c>
      <c r="M806" s="251" t="s">
        <v>1703</v>
      </c>
      <c r="N806" s="132">
        <v>2563.7399999999998</v>
      </c>
      <c r="O806" s="399">
        <v>45992</v>
      </c>
      <c r="P806" s="340">
        <v>2744</v>
      </c>
      <c r="Q806" s="399">
        <v>45992</v>
      </c>
      <c r="R806" s="221" t="s">
        <v>252</v>
      </c>
    </row>
    <row r="807" spans="1:18">
      <c r="A807" s="172">
        <v>801</v>
      </c>
      <c r="B807" s="221" t="s">
        <v>412</v>
      </c>
      <c r="C807" s="221" t="s">
        <v>1654</v>
      </c>
      <c r="D807" s="251">
        <v>135251113065659</v>
      </c>
      <c r="E807" s="227">
        <v>45974</v>
      </c>
      <c r="F807" s="222">
        <v>11906.2</v>
      </c>
      <c r="G807" s="221" t="s">
        <v>211</v>
      </c>
      <c r="H807" s="221">
        <v>997157</v>
      </c>
      <c r="I807" s="404">
        <v>908.1</v>
      </c>
      <c r="J807" s="404">
        <v>908.1</v>
      </c>
      <c r="K807" s="404">
        <v>0</v>
      </c>
      <c r="L807" s="389">
        <v>0</v>
      </c>
      <c r="M807" s="251" t="s">
        <v>1703</v>
      </c>
      <c r="N807" s="132">
        <v>1816.2</v>
      </c>
      <c r="O807" s="399">
        <v>45992</v>
      </c>
      <c r="P807" s="340">
        <v>2745</v>
      </c>
      <c r="Q807" s="399">
        <v>45992</v>
      </c>
      <c r="R807" s="221" t="s">
        <v>252</v>
      </c>
    </row>
    <row r="808" spans="1:18">
      <c r="A808" s="172">
        <v>802</v>
      </c>
      <c r="B808" s="221" t="s">
        <v>412</v>
      </c>
      <c r="C808" s="221" t="s">
        <v>1654</v>
      </c>
      <c r="D808" s="251">
        <v>135251117085868</v>
      </c>
      <c r="E808" s="227">
        <v>45978</v>
      </c>
      <c r="F808" s="222">
        <v>15750.64</v>
      </c>
      <c r="G808" s="221" t="s">
        <v>211</v>
      </c>
      <c r="H808" s="221">
        <v>997157</v>
      </c>
      <c r="I808" s="404">
        <v>1201.32</v>
      </c>
      <c r="J808" s="404">
        <v>1201.32</v>
      </c>
      <c r="K808" s="404">
        <v>0</v>
      </c>
      <c r="L808" s="389">
        <v>0</v>
      </c>
      <c r="M808" s="251" t="s">
        <v>1703</v>
      </c>
      <c r="N808" s="132">
        <v>2402.64</v>
      </c>
      <c r="O808" s="399">
        <v>45992</v>
      </c>
      <c r="P808" s="340">
        <v>2746</v>
      </c>
      <c r="Q808" s="399">
        <v>45992</v>
      </c>
      <c r="R808" s="221" t="s">
        <v>252</v>
      </c>
    </row>
    <row r="809" spans="1:18">
      <c r="A809" s="172">
        <v>803</v>
      </c>
      <c r="B809" s="221" t="s">
        <v>412</v>
      </c>
      <c r="C809" s="221" t="s">
        <v>1654</v>
      </c>
      <c r="D809" s="251">
        <v>135251117085896</v>
      </c>
      <c r="E809" s="227">
        <v>45978</v>
      </c>
      <c r="F809" s="222">
        <v>17839.239999999998</v>
      </c>
      <c r="G809" s="221" t="s">
        <v>211</v>
      </c>
      <c r="H809" s="221">
        <v>997157</v>
      </c>
      <c r="I809" s="404">
        <v>1360.62</v>
      </c>
      <c r="J809" s="404">
        <v>1360.62</v>
      </c>
      <c r="K809" s="404">
        <v>0</v>
      </c>
      <c r="L809" s="389">
        <v>0</v>
      </c>
      <c r="M809" s="251" t="s">
        <v>1703</v>
      </c>
      <c r="N809" s="132">
        <v>2721.24</v>
      </c>
      <c r="O809" s="399">
        <v>45992</v>
      </c>
      <c r="P809" s="340">
        <v>2747</v>
      </c>
      <c r="Q809" s="399">
        <v>45992</v>
      </c>
      <c r="R809" s="221" t="s">
        <v>252</v>
      </c>
    </row>
    <row r="810" spans="1:18">
      <c r="A810" s="172">
        <v>804</v>
      </c>
      <c r="B810" s="221" t="s">
        <v>412</v>
      </c>
      <c r="C810" s="221" t="s">
        <v>1654</v>
      </c>
      <c r="D810" s="251">
        <v>135251120106864</v>
      </c>
      <c r="E810" s="227">
        <v>45981</v>
      </c>
      <c r="F810" s="222">
        <v>13676.2</v>
      </c>
      <c r="G810" s="221" t="s">
        <v>211</v>
      </c>
      <c r="H810" s="221">
        <v>997157</v>
      </c>
      <c r="I810" s="404">
        <v>1043.0999999999999</v>
      </c>
      <c r="J810" s="404">
        <v>1043.0999999999999</v>
      </c>
      <c r="K810" s="404">
        <v>0</v>
      </c>
      <c r="L810" s="389">
        <v>0</v>
      </c>
      <c r="M810" s="251" t="s">
        <v>1703</v>
      </c>
      <c r="N810" s="132">
        <v>2086.1999999999998</v>
      </c>
      <c r="O810" s="399">
        <v>45992</v>
      </c>
      <c r="P810" s="340">
        <v>2748</v>
      </c>
      <c r="Q810" s="399">
        <v>45992</v>
      </c>
      <c r="R810" s="221" t="s">
        <v>252</v>
      </c>
    </row>
    <row r="811" spans="1:18">
      <c r="A811" s="172">
        <v>805</v>
      </c>
      <c r="B811" s="221" t="s">
        <v>344</v>
      </c>
      <c r="C811" s="221" t="s">
        <v>1653</v>
      </c>
      <c r="D811" s="251" t="s">
        <v>872</v>
      </c>
      <c r="E811" s="227">
        <v>45968</v>
      </c>
      <c r="F811" s="222">
        <v>20744.400000000001</v>
      </c>
      <c r="G811" s="221" t="s">
        <v>209</v>
      </c>
      <c r="H811" s="221">
        <v>482090</v>
      </c>
      <c r="I811" s="404">
        <v>1582.2</v>
      </c>
      <c r="J811" s="404">
        <v>1582.2</v>
      </c>
      <c r="K811" s="404">
        <v>0</v>
      </c>
      <c r="L811" s="389">
        <v>0</v>
      </c>
      <c r="M811" s="251" t="s">
        <v>1703</v>
      </c>
      <c r="N811" s="132">
        <v>3164.4</v>
      </c>
      <c r="O811" s="399">
        <v>45992</v>
      </c>
      <c r="P811" s="340">
        <v>2791</v>
      </c>
      <c r="Q811" s="399">
        <v>45992</v>
      </c>
      <c r="R811" s="221" t="s">
        <v>252</v>
      </c>
    </row>
    <row r="812" spans="1:18">
      <c r="A812" s="172">
        <v>806</v>
      </c>
      <c r="B812" s="221" t="s">
        <v>344</v>
      </c>
      <c r="C812" s="221" t="s">
        <v>1653</v>
      </c>
      <c r="D812" s="251" t="s">
        <v>880</v>
      </c>
      <c r="E812" s="227">
        <v>45978</v>
      </c>
      <c r="F812" s="222">
        <v>1948.1799999999998</v>
      </c>
      <c r="G812" s="221" t="s">
        <v>209</v>
      </c>
      <c r="H812" s="221">
        <v>482090</v>
      </c>
      <c r="I812" s="404">
        <v>148.59</v>
      </c>
      <c r="J812" s="404">
        <v>148.59</v>
      </c>
      <c r="K812" s="404">
        <v>0</v>
      </c>
      <c r="L812" s="389">
        <v>0</v>
      </c>
      <c r="M812" s="251" t="s">
        <v>1703</v>
      </c>
      <c r="N812" s="132">
        <v>297.18</v>
      </c>
      <c r="O812" s="399">
        <v>45992</v>
      </c>
      <c r="P812" s="340">
        <v>2794</v>
      </c>
      <c r="Q812" s="399">
        <v>45992</v>
      </c>
      <c r="R812" s="221" t="s">
        <v>252</v>
      </c>
    </row>
    <row r="813" spans="1:18">
      <c r="A813" s="172">
        <v>807</v>
      </c>
      <c r="B813" s="221" t="s">
        <v>344</v>
      </c>
      <c r="C813" s="221" t="s">
        <v>1653</v>
      </c>
      <c r="D813" s="251" t="s">
        <v>867</v>
      </c>
      <c r="E813" s="227">
        <v>45965</v>
      </c>
      <c r="F813" s="222">
        <v>206.5</v>
      </c>
      <c r="G813" s="221" t="s">
        <v>209</v>
      </c>
      <c r="H813" s="221">
        <v>482090</v>
      </c>
      <c r="I813" s="404">
        <v>15.75</v>
      </c>
      <c r="J813" s="404">
        <v>15.75</v>
      </c>
      <c r="K813" s="404">
        <v>0</v>
      </c>
      <c r="L813" s="389">
        <v>0</v>
      </c>
      <c r="M813" s="251" t="s">
        <v>1703</v>
      </c>
      <c r="N813" s="132">
        <v>31.5</v>
      </c>
      <c r="O813" s="399">
        <v>45992</v>
      </c>
      <c r="P813" s="340">
        <v>2789</v>
      </c>
      <c r="Q813" s="399">
        <v>45992</v>
      </c>
      <c r="R813" s="221" t="s">
        <v>252</v>
      </c>
    </row>
    <row r="814" spans="1:18">
      <c r="A814" s="172">
        <v>808</v>
      </c>
      <c r="B814" s="221" t="s">
        <v>344</v>
      </c>
      <c r="C814" s="221" t="s">
        <v>1653</v>
      </c>
      <c r="D814" s="251" t="s">
        <v>885</v>
      </c>
      <c r="E814" s="227">
        <v>45987</v>
      </c>
      <c r="F814" s="222">
        <v>217.12</v>
      </c>
      <c r="G814" s="221" t="s">
        <v>209</v>
      </c>
      <c r="H814" s="221">
        <v>482090</v>
      </c>
      <c r="I814" s="404">
        <v>16.559999999999999</v>
      </c>
      <c r="J814" s="404">
        <v>16.559999999999999</v>
      </c>
      <c r="K814" s="404">
        <v>0</v>
      </c>
      <c r="L814" s="389">
        <v>0</v>
      </c>
      <c r="M814" s="251" t="s">
        <v>1703</v>
      </c>
      <c r="N814" s="132">
        <v>33.119999999999997</v>
      </c>
      <c r="O814" s="399">
        <v>45992</v>
      </c>
      <c r="P814" s="340">
        <v>2796</v>
      </c>
      <c r="Q814" s="399">
        <v>45992</v>
      </c>
      <c r="R814" s="221" t="s">
        <v>252</v>
      </c>
    </row>
    <row r="815" spans="1:18">
      <c r="A815" s="172">
        <v>809</v>
      </c>
      <c r="B815" s="221" t="s">
        <v>762</v>
      </c>
      <c r="C815" s="221" t="s">
        <v>1655</v>
      </c>
      <c r="D815" s="251" t="s">
        <v>764</v>
      </c>
      <c r="E815" s="227">
        <v>45991</v>
      </c>
      <c r="F815" s="222">
        <v>114665.32</v>
      </c>
      <c r="G815" s="221" t="s">
        <v>211</v>
      </c>
      <c r="H815" s="221">
        <v>996425</v>
      </c>
      <c r="I815" s="404">
        <v>8745.66</v>
      </c>
      <c r="J815" s="404">
        <v>8745.66</v>
      </c>
      <c r="K815" s="404">
        <v>0</v>
      </c>
      <c r="L815" s="389">
        <v>0</v>
      </c>
      <c r="M815" s="251" t="s">
        <v>1703</v>
      </c>
      <c r="N815" s="132">
        <v>17491.32</v>
      </c>
      <c r="O815" s="399">
        <v>45992</v>
      </c>
      <c r="P815" s="340">
        <v>2740</v>
      </c>
      <c r="Q815" s="399">
        <v>45992</v>
      </c>
      <c r="R815" s="221" t="s">
        <v>252</v>
      </c>
    </row>
    <row r="816" spans="1:18">
      <c r="A816" s="172">
        <v>810</v>
      </c>
      <c r="B816" s="221" t="s">
        <v>367</v>
      </c>
      <c r="C816" s="221" t="s">
        <v>1656</v>
      </c>
      <c r="D816" s="251" t="s">
        <v>889</v>
      </c>
      <c r="E816" s="227">
        <v>45989</v>
      </c>
      <c r="F816" s="222">
        <v>115988.1</v>
      </c>
      <c r="G816" s="221" t="s">
        <v>211</v>
      </c>
      <c r="H816" s="221">
        <v>997315</v>
      </c>
      <c r="I816" s="404">
        <v>8846.5499999999993</v>
      </c>
      <c r="J816" s="404">
        <v>8846.5499999999993</v>
      </c>
      <c r="K816" s="404">
        <v>0</v>
      </c>
      <c r="L816" s="389">
        <v>0</v>
      </c>
      <c r="M816" s="251" t="s">
        <v>1703</v>
      </c>
      <c r="N816" s="132">
        <v>17693.099999999999</v>
      </c>
      <c r="O816" s="399">
        <v>45992</v>
      </c>
      <c r="P816" s="340">
        <v>2798</v>
      </c>
      <c r="Q816" s="399">
        <v>45992</v>
      </c>
      <c r="R816" s="221" t="s">
        <v>252</v>
      </c>
    </row>
    <row r="817" spans="1:18">
      <c r="A817" s="172">
        <v>811</v>
      </c>
      <c r="B817" s="221" t="s">
        <v>740</v>
      </c>
      <c r="C817" s="221" t="s">
        <v>740</v>
      </c>
      <c r="D817" s="251"/>
      <c r="E817" s="227"/>
      <c r="F817" s="222">
        <v>-484861.21826632938</v>
      </c>
      <c r="G817" s="221" t="s">
        <v>211</v>
      </c>
      <c r="H817" s="221">
        <v>0</v>
      </c>
      <c r="I817" s="404">
        <v>-218184.50263747931</v>
      </c>
      <c r="J817" s="404">
        <v>-218184.50263747931</v>
      </c>
      <c r="K817" s="404">
        <v>-48492.212991370798</v>
      </c>
      <c r="L817" s="389">
        <v>0</v>
      </c>
      <c r="M817" s="251" t="s">
        <v>1703</v>
      </c>
      <c r="N817" s="132">
        <v>-484861.21826632944</v>
      </c>
      <c r="O817" s="399">
        <v>45992</v>
      </c>
      <c r="P817" s="341">
        <v>0</v>
      </c>
      <c r="Q817" s="399">
        <v>45992</v>
      </c>
      <c r="R817" s="221" t="s">
        <v>739</v>
      </c>
    </row>
    <row r="818" spans="1:18">
      <c r="A818" s="172">
        <v>812</v>
      </c>
      <c r="B818" s="221" t="s">
        <v>631</v>
      </c>
      <c r="C818" s="221" t="s">
        <v>1588</v>
      </c>
      <c r="D818" s="251" t="s">
        <v>1589</v>
      </c>
      <c r="E818" s="227">
        <v>46022</v>
      </c>
      <c r="F818" s="222">
        <v>489.53999999999996</v>
      </c>
      <c r="G818" s="221" t="s">
        <v>211</v>
      </c>
      <c r="H818" s="221">
        <v>998599</v>
      </c>
      <c r="I818" s="404">
        <v>-53.73</v>
      </c>
      <c r="J818" s="404">
        <v>-53.73</v>
      </c>
      <c r="K818" s="404">
        <v>0</v>
      </c>
      <c r="L818" s="389">
        <v>0</v>
      </c>
      <c r="M818" s="251" t="s">
        <v>1657</v>
      </c>
      <c r="N818" s="132">
        <v>-107.46</v>
      </c>
      <c r="O818" s="399">
        <v>45992</v>
      </c>
      <c r="P818" s="340">
        <v>3074</v>
      </c>
      <c r="Q818" s="399">
        <v>45992</v>
      </c>
      <c r="R818" s="221" t="s">
        <v>739</v>
      </c>
    </row>
    <row r="819" spans="1:18">
      <c r="A819" s="172">
        <v>813</v>
      </c>
      <c r="B819" s="221" t="s">
        <v>357</v>
      </c>
      <c r="C819" s="221" t="s">
        <v>358</v>
      </c>
      <c r="D819" s="251" t="s">
        <v>1591</v>
      </c>
      <c r="E819" s="227">
        <v>45991</v>
      </c>
      <c r="F819" s="222">
        <v>5324.75</v>
      </c>
      <c r="G819" s="221" t="s">
        <v>211</v>
      </c>
      <c r="H819" s="221">
        <v>99633</v>
      </c>
      <c r="I819" s="404">
        <v>-140.125</v>
      </c>
      <c r="J819" s="404">
        <v>-140.125</v>
      </c>
      <c r="K819" s="404">
        <v>0</v>
      </c>
      <c r="L819" s="389">
        <v>0</v>
      </c>
      <c r="M819" s="251" t="s">
        <v>1657</v>
      </c>
      <c r="N819" s="132">
        <v>-280.25</v>
      </c>
      <c r="O819" s="399">
        <v>45992</v>
      </c>
      <c r="P819" s="340">
        <v>2962</v>
      </c>
      <c r="Q819" s="399">
        <v>45992</v>
      </c>
      <c r="R819" s="221" t="s">
        <v>739</v>
      </c>
    </row>
    <row r="820" spans="1:18">
      <c r="A820" s="172">
        <v>814</v>
      </c>
      <c r="B820" s="221" t="s">
        <v>357</v>
      </c>
      <c r="C820" s="221" t="s">
        <v>358</v>
      </c>
      <c r="D820" s="251" t="s">
        <v>1593</v>
      </c>
      <c r="E820" s="227">
        <v>45991</v>
      </c>
      <c r="F820" s="222">
        <v>3477</v>
      </c>
      <c r="G820" s="221" t="s">
        <v>211</v>
      </c>
      <c r="H820" s="221">
        <v>99633</v>
      </c>
      <c r="I820" s="404">
        <v>-91.5</v>
      </c>
      <c r="J820" s="404">
        <v>-91.5</v>
      </c>
      <c r="K820" s="404">
        <v>0</v>
      </c>
      <c r="L820" s="389">
        <v>0</v>
      </c>
      <c r="M820" s="251" t="s">
        <v>1657</v>
      </c>
      <c r="N820" s="132">
        <v>-183</v>
      </c>
      <c r="O820" s="399">
        <v>45992</v>
      </c>
      <c r="P820" s="340">
        <v>2961</v>
      </c>
      <c r="Q820" s="399">
        <v>45992</v>
      </c>
      <c r="R820" s="221" t="s">
        <v>739</v>
      </c>
    </row>
    <row r="821" spans="1:18">
      <c r="A821" s="172">
        <v>815</v>
      </c>
      <c r="B821" s="221" t="s">
        <v>357</v>
      </c>
      <c r="C821" s="221" t="s">
        <v>358</v>
      </c>
      <c r="D821" s="251" t="s">
        <v>1615</v>
      </c>
      <c r="E821" s="227">
        <v>45991</v>
      </c>
      <c r="F821" s="222">
        <v>1914.25</v>
      </c>
      <c r="G821" s="221" t="s">
        <v>211</v>
      </c>
      <c r="H821" s="221">
        <v>99633</v>
      </c>
      <c r="I821" s="404">
        <v>-50.375</v>
      </c>
      <c r="J821" s="404">
        <v>-50.375</v>
      </c>
      <c r="K821" s="404">
        <v>0</v>
      </c>
      <c r="L821" s="389">
        <v>0</v>
      </c>
      <c r="M821" s="251" t="s">
        <v>1657</v>
      </c>
      <c r="N821" s="132">
        <v>-100.75</v>
      </c>
      <c r="O821" s="399">
        <v>45992</v>
      </c>
      <c r="P821" s="340">
        <v>2960</v>
      </c>
      <c r="Q821" s="399">
        <v>45992</v>
      </c>
      <c r="R821" s="221" t="s">
        <v>739</v>
      </c>
    </row>
    <row r="822" spans="1:18">
      <c r="A822" s="172">
        <v>816</v>
      </c>
      <c r="B822" s="221" t="s">
        <v>394</v>
      </c>
      <c r="C822" s="221" t="s">
        <v>1633</v>
      </c>
      <c r="D822" s="251">
        <v>6112</v>
      </c>
      <c r="E822" s="227">
        <v>45983</v>
      </c>
      <c r="F822" s="222">
        <v>9568.4000000000015</v>
      </c>
      <c r="G822" s="221" t="s">
        <v>211</v>
      </c>
      <c r="H822" s="221">
        <v>9964</v>
      </c>
      <c r="I822" s="404">
        <v>-251.8</v>
      </c>
      <c r="J822" s="404">
        <v>-251.8</v>
      </c>
      <c r="K822" s="404">
        <v>0</v>
      </c>
      <c r="L822" s="389">
        <v>0</v>
      </c>
      <c r="M822" s="251" t="s">
        <v>1657</v>
      </c>
      <c r="N822" s="132">
        <v>-503.6</v>
      </c>
      <c r="O822" s="399">
        <v>45992</v>
      </c>
      <c r="P822" s="340">
        <v>2862</v>
      </c>
      <c r="Q822" s="399">
        <v>45992</v>
      </c>
      <c r="R822" s="221" t="s">
        <v>739</v>
      </c>
    </row>
    <row r="823" spans="1:18">
      <c r="A823" s="172">
        <v>817</v>
      </c>
      <c r="B823" s="221" t="s">
        <v>394</v>
      </c>
      <c r="C823" s="221" t="s">
        <v>1633</v>
      </c>
      <c r="D823" s="251">
        <v>6111</v>
      </c>
      <c r="E823" s="227">
        <v>45983</v>
      </c>
      <c r="F823" s="222">
        <v>6492.2999999999993</v>
      </c>
      <c r="G823" s="221" t="s">
        <v>211</v>
      </c>
      <c r="H823" s="221">
        <v>9964</v>
      </c>
      <c r="I823" s="404">
        <v>-170.85000000000002</v>
      </c>
      <c r="J823" s="404">
        <v>-170.85000000000002</v>
      </c>
      <c r="K823" s="404">
        <v>0</v>
      </c>
      <c r="L823" s="389">
        <v>0</v>
      </c>
      <c r="M823" s="251" t="s">
        <v>1657</v>
      </c>
      <c r="N823" s="132">
        <v>-341.70000000000005</v>
      </c>
      <c r="O823" s="399">
        <v>45992</v>
      </c>
      <c r="P823" s="340">
        <v>2861</v>
      </c>
      <c r="Q823" s="399">
        <v>45992</v>
      </c>
      <c r="R823" s="221" t="s">
        <v>739</v>
      </c>
    </row>
    <row r="824" spans="1:18">
      <c r="A824" s="172">
        <v>818</v>
      </c>
      <c r="B824" s="221" t="s">
        <v>394</v>
      </c>
      <c r="C824" s="221" t="s">
        <v>1633</v>
      </c>
      <c r="D824" s="251">
        <v>6110</v>
      </c>
      <c r="E824" s="227">
        <v>45952</v>
      </c>
      <c r="F824" s="222">
        <v>4297.7999999999993</v>
      </c>
      <c r="G824" s="221" t="s">
        <v>211</v>
      </c>
      <c r="H824" s="221">
        <v>9964</v>
      </c>
      <c r="I824" s="404">
        <v>-113.10000000000001</v>
      </c>
      <c r="J824" s="404">
        <v>-113.10000000000001</v>
      </c>
      <c r="K824" s="404">
        <v>0</v>
      </c>
      <c r="L824" s="389">
        <v>0</v>
      </c>
      <c r="M824" s="251" t="s">
        <v>1657</v>
      </c>
      <c r="N824" s="132">
        <v>-226.20000000000002</v>
      </c>
      <c r="O824" s="399">
        <v>45992</v>
      </c>
      <c r="P824" s="340">
        <v>2860</v>
      </c>
      <c r="Q824" s="399">
        <v>45992</v>
      </c>
      <c r="R824" s="221" t="s">
        <v>739</v>
      </c>
    </row>
    <row r="825" spans="1:18">
      <c r="A825" s="172">
        <v>819</v>
      </c>
      <c r="B825" s="221" t="s">
        <v>394</v>
      </c>
      <c r="C825" s="221" t="s">
        <v>1633</v>
      </c>
      <c r="D825" s="251">
        <v>6109</v>
      </c>
      <c r="E825" s="227">
        <v>45983</v>
      </c>
      <c r="F825" s="222">
        <v>4337.7000000000007</v>
      </c>
      <c r="G825" s="221" t="s">
        <v>211</v>
      </c>
      <c r="H825" s="221">
        <v>9964</v>
      </c>
      <c r="I825" s="404">
        <v>-114.15</v>
      </c>
      <c r="J825" s="404">
        <v>-114.15</v>
      </c>
      <c r="K825" s="404">
        <v>0</v>
      </c>
      <c r="L825" s="389">
        <v>0</v>
      </c>
      <c r="M825" s="251" t="s">
        <v>1657</v>
      </c>
      <c r="N825" s="132">
        <v>-228.3</v>
      </c>
      <c r="O825" s="399">
        <v>45992</v>
      </c>
      <c r="P825" s="340">
        <v>2859</v>
      </c>
      <c r="Q825" s="399">
        <v>45992</v>
      </c>
      <c r="R825" s="221" t="s">
        <v>739</v>
      </c>
    </row>
    <row r="826" spans="1:18">
      <c r="A826" s="172">
        <v>820</v>
      </c>
      <c r="B826" s="221" t="s">
        <v>394</v>
      </c>
      <c r="C826" s="221" t="s">
        <v>1633</v>
      </c>
      <c r="D826" s="251">
        <v>6108</v>
      </c>
      <c r="E826" s="227">
        <v>45981</v>
      </c>
      <c r="F826" s="222">
        <v>7455.6</v>
      </c>
      <c r="G826" s="221" t="s">
        <v>211</v>
      </c>
      <c r="H826" s="221">
        <v>9964</v>
      </c>
      <c r="I826" s="404">
        <v>-196.20000000000002</v>
      </c>
      <c r="J826" s="404">
        <v>-196.20000000000002</v>
      </c>
      <c r="K826" s="404">
        <v>0</v>
      </c>
      <c r="L826" s="389">
        <v>0</v>
      </c>
      <c r="M826" s="251" t="s">
        <v>1657</v>
      </c>
      <c r="N826" s="132">
        <v>-392.40000000000003</v>
      </c>
      <c r="O826" s="399">
        <v>45992</v>
      </c>
      <c r="P826" s="340">
        <v>2858</v>
      </c>
      <c r="Q826" s="399">
        <v>45992</v>
      </c>
      <c r="R826" s="221" t="s">
        <v>739</v>
      </c>
    </row>
    <row r="827" spans="1:18">
      <c r="A827" s="172">
        <v>821</v>
      </c>
      <c r="B827" s="221" t="s">
        <v>394</v>
      </c>
      <c r="C827" s="221" t="s">
        <v>1633</v>
      </c>
      <c r="D827" s="251">
        <v>6107</v>
      </c>
      <c r="E827" s="227">
        <v>45981</v>
      </c>
      <c r="F827" s="222">
        <v>4060.2999999999997</v>
      </c>
      <c r="G827" s="221" t="s">
        <v>211</v>
      </c>
      <c r="H827" s="221">
        <v>9964</v>
      </c>
      <c r="I827" s="404">
        <v>-106.85000000000001</v>
      </c>
      <c r="J827" s="404">
        <v>-106.85000000000001</v>
      </c>
      <c r="K827" s="404">
        <v>0</v>
      </c>
      <c r="L827" s="389">
        <v>0</v>
      </c>
      <c r="M827" s="251" t="s">
        <v>1657</v>
      </c>
      <c r="N827" s="132">
        <v>-213.70000000000002</v>
      </c>
      <c r="O827" s="399">
        <v>45992</v>
      </c>
      <c r="P827" s="340">
        <v>2857</v>
      </c>
      <c r="Q827" s="399">
        <v>45992</v>
      </c>
      <c r="R827" s="221" t="s">
        <v>739</v>
      </c>
    </row>
    <row r="828" spans="1:18">
      <c r="A828" s="172">
        <v>822</v>
      </c>
      <c r="B828" s="221" t="s">
        <v>394</v>
      </c>
      <c r="C828" s="221" t="s">
        <v>1633</v>
      </c>
      <c r="D828" s="251">
        <v>6067</v>
      </c>
      <c r="E828" s="227">
        <v>45962</v>
      </c>
      <c r="F828" s="222">
        <v>4497.2999999999993</v>
      </c>
      <c r="G828" s="221" t="s">
        <v>211</v>
      </c>
      <c r="H828" s="221">
        <v>9964</v>
      </c>
      <c r="I828" s="404">
        <v>-118.35000000000001</v>
      </c>
      <c r="J828" s="404">
        <v>-118.35000000000001</v>
      </c>
      <c r="K828" s="404">
        <v>0</v>
      </c>
      <c r="L828" s="389">
        <v>0</v>
      </c>
      <c r="M828" s="251" t="s">
        <v>1657</v>
      </c>
      <c r="N828" s="132">
        <v>-236.70000000000002</v>
      </c>
      <c r="O828" s="399">
        <v>45992</v>
      </c>
      <c r="P828" s="340">
        <v>2856</v>
      </c>
      <c r="Q828" s="399">
        <v>45992</v>
      </c>
      <c r="R828" s="221" t="s">
        <v>739</v>
      </c>
    </row>
    <row r="829" spans="1:18">
      <c r="A829" s="172">
        <v>823</v>
      </c>
      <c r="B829" s="221" t="s">
        <v>394</v>
      </c>
      <c r="C829" s="221" t="s">
        <v>1633</v>
      </c>
      <c r="D829" s="251">
        <v>5967</v>
      </c>
      <c r="E829" s="227">
        <v>45968</v>
      </c>
      <c r="F829" s="222">
        <v>4060.2999999999997</v>
      </c>
      <c r="G829" s="221" t="s">
        <v>211</v>
      </c>
      <c r="H829" s="221">
        <v>9964</v>
      </c>
      <c r="I829" s="404">
        <v>-106.85000000000001</v>
      </c>
      <c r="J829" s="404">
        <v>-106.85000000000001</v>
      </c>
      <c r="K829" s="404">
        <v>0</v>
      </c>
      <c r="L829" s="389">
        <v>0</v>
      </c>
      <c r="M829" s="251" t="s">
        <v>1657</v>
      </c>
      <c r="N829" s="132">
        <v>-213.70000000000002</v>
      </c>
      <c r="O829" s="399">
        <v>45992</v>
      </c>
      <c r="P829" s="340">
        <v>2855</v>
      </c>
      <c r="Q829" s="399">
        <v>45992</v>
      </c>
      <c r="R829" s="221" t="s">
        <v>739</v>
      </c>
    </row>
    <row r="830" spans="1:18">
      <c r="A830" s="172">
        <v>824</v>
      </c>
      <c r="B830" s="221" t="s">
        <v>394</v>
      </c>
      <c r="C830" s="221" t="s">
        <v>1633</v>
      </c>
      <c r="D830" s="251">
        <v>5956</v>
      </c>
      <c r="E830" s="227">
        <v>45963</v>
      </c>
      <c r="F830" s="222">
        <v>10446.200000000001</v>
      </c>
      <c r="G830" s="221" t="s">
        <v>211</v>
      </c>
      <c r="H830" s="221">
        <v>9964</v>
      </c>
      <c r="I830" s="404">
        <v>-274.90000000000003</v>
      </c>
      <c r="J830" s="404">
        <v>-274.90000000000003</v>
      </c>
      <c r="K830" s="404">
        <v>0</v>
      </c>
      <c r="L830" s="389">
        <v>0</v>
      </c>
      <c r="M830" s="251" t="s">
        <v>1657</v>
      </c>
      <c r="N830" s="132">
        <v>-549.80000000000007</v>
      </c>
      <c r="O830" s="399">
        <v>45992</v>
      </c>
      <c r="P830" s="340">
        <v>2854</v>
      </c>
      <c r="Q830" s="399">
        <v>45992</v>
      </c>
      <c r="R830" s="221" t="s">
        <v>739</v>
      </c>
    </row>
    <row r="831" spans="1:18">
      <c r="A831" s="172">
        <v>825</v>
      </c>
      <c r="B831" s="221" t="s">
        <v>394</v>
      </c>
      <c r="C831" s="221" t="s">
        <v>1633</v>
      </c>
      <c r="D831" s="251">
        <v>5954</v>
      </c>
      <c r="E831" s="227">
        <v>45963</v>
      </c>
      <c r="F831" s="222">
        <v>7472.7000000000007</v>
      </c>
      <c r="G831" s="221" t="s">
        <v>211</v>
      </c>
      <c r="H831" s="221">
        <v>9964</v>
      </c>
      <c r="I831" s="404">
        <v>-196.65</v>
      </c>
      <c r="J831" s="404">
        <v>-196.65</v>
      </c>
      <c r="K831" s="404">
        <v>0</v>
      </c>
      <c r="L831" s="389">
        <v>0</v>
      </c>
      <c r="M831" s="251" t="s">
        <v>1657</v>
      </c>
      <c r="N831" s="132">
        <v>-393.3</v>
      </c>
      <c r="O831" s="399">
        <v>45992</v>
      </c>
      <c r="P831" s="340">
        <v>2853</v>
      </c>
      <c r="Q831" s="399">
        <v>45992</v>
      </c>
      <c r="R831" s="221" t="s">
        <v>739</v>
      </c>
    </row>
    <row r="832" spans="1:18">
      <c r="A832" s="172">
        <v>826</v>
      </c>
      <c r="B832" s="221" t="s">
        <v>383</v>
      </c>
      <c r="C832" s="221" t="s">
        <v>384</v>
      </c>
      <c r="D832" s="251" t="s">
        <v>1210</v>
      </c>
      <c r="E832" s="227" t="s">
        <v>1211</v>
      </c>
      <c r="F832" s="222">
        <v>-515.55999999999995</v>
      </c>
      <c r="G832" s="221" t="s">
        <v>209</v>
      </c>
      <c r="H832" s="221">
        <v>854390</v>
      </c>
      <c r="I832" s="404">
        <v>-56.62</v>
      </c>
      <c r="J832" s="404">
        <v>-56.62</v>
      </c>
      <c r="K832" s="404">
        <v>0</v>
      </c>
      <c r="L832" s="389">
        <v>0</v>
      </c>
      <c r="M832" s="251" t="s">
        <v>1657</v>
      </c>
      <c r="N832" s="132">
        <v>-113.24</v>
      </c>
      <c r="O832" s="399">
        <v>45992</v>
      </c>
      <c r="P832" s="340">
        <v>3095</v>
      </c>
      <c r="Q832" s="399">
        <v>45992</v>
      </c>
      <c r="R832" s="221" t="s">
        <v>742</v>
      </c>
    </row>
    <row r="833" spans="1:18">
      <c r="A833" s="172">
        <v>827</v>
      </c>
      <c r="B833" s="221" t="s">
        <v>283</v>
      </c>
      <c r="C833" s="221" t="s">
        <v>284</v>
      </c>
      <c r="D833" s="251" t="s">
        <v>1213</v>
      </c>
      <c r="E833" s="227" t="s">
        <v>1214</v>
      </c>
      <c r="F833" s="222">
        <v>-8856</v>
      </c>
      <c r="G833" s="221" t="s">
        <v>211</v>
      </c>
      <c r="H833" s="221">
        <v>998551</v>
      </c>
      <c r="I833" s="404">
        <v>0</v>
      </c>
      <c r="J833" s="404">
        <v>0</v>
      </c>
      <c r="K833" s="404">
        <v>-1944</v>
      </c>
      <c r="L833" s="389">
        <v>0</v>
      </c>
      <c r="M833" s="251" t="s">
        <v>1657</v>
      </c>
      <c r="N833" s="132">
        <v>-1944</v>
      </c>
      <c r="O833" s="399">
        <v>45992</v>
      </c>
      <c r="P833" s="340">
        <v>3090</v>
      </c>
      <c r="Q833" s="399">
        <v>45992</v>
      </c>
      <c r="R833" s="221" t="s">
        <v>742</v>
      </c>
    </row>
    <row r="834" spans="1:18">
      <c r="A834" s="172">
        <v>828</v>
      </c>
      <c r="B834" s="221" t="s">
        <v>160</v>
      </c>
      <c r="C834" s="221" t="s">
        <v>689</v>
      </c>
      <c r="D834" s="251" t="s">
        <v>1216</v>
      </c>
      <c r="E834" s="227" t="s">
        <v>302</v>
      </c>
      <c r="F834" s="222">
        <v>-1619922.2999999998</v>
      </c>
      <c r="G834" s="221" t="s">
        <v>211</v>
      </c>
      <c r="H834" s="221">
        <v>998312</v>
      </c>
      <c r="I834" s="404">
        <v>-177796.35</v>
      </c>
      <c r="J834" s="404">
        <v>-177796.35</v>
      </c>
      <c r="K834" s="404">
        <v>0</v>
      </c>
      <c r="L834" s="389">
        <v>0</v>
      </c>
      <c r="M834" s="251" t="s">
        <v>1657</v>
      </c>
      <c r="N834" s="132">
        <v>-355592.7</v>
      </c>
      <c r="O834" s="399">
        <v>45992</v>
      </c>
      <c r="P834" s="340">
        <v>2924</v>
      </c>
      <c r="Q834" s="399">
        <v>45992</v>
      </c>
      <c r="R834" s="221" t="s">
        <v>742</v>
      </c>
    </row>
    <row r="835" spans="1:18">
      <c r="A835" s="172">
        <v>829</v>
      </c>
      <c r="B835" s="221" t="s">
        <v>283</v>
      </c>
      <c r="C835" s="221" t="s">
        <v>284</v>
      </c>
      <c r="D835" s="251" t="s">
        <v>1218</v>
      </c>
      <c r="E835" s="227" t="s">
        <v>1214</v>
      </c>
      <c r="F835" s="222">
        <v>-8856</v>
      </c>
      <c r="G835" s="221" t="s">
        <v>211</v>
      </c>
      <c r="H835" s="221">
        <v>998551</v>
      </c>
      <c r="I835" s="404">
        <v>0</v>
      </c>
      <c r="J835" s="404">
        <v>0</v>
      </c>
      <c r="K835" s="404">
        <v>-1944</v>
      </c>
      <c r="L835" s="389">
        <v>0</v>
      </c>
      <c r="M835" s="251" t="s">
        <v>1657</v>
      </c>
      <c r="N835" s="132">
        <v>-1944</v>
      </c>
      <c r="O835" s="399">
        <v>45992</v>
      </c>
      <c r="P835" s="340">
        <v>3089</v>
      </c>
      <c r="Q835" s="399">
        <v>45992</v>
      </c>
      <c r="R835" s="221" t="s">
        <v>742</v>
      </c>
    </row>
    <row r="836" spans="1:18">
      <c r="A836" s="172">
        <v>830</v>
      </c>
      <c r="B836" s="221" t="s">
        <v>283</v>
      </c>
      <c r="C836" s="221" t="s">
        <v>284</v>
      </c>
      <c r="D836" s="251" t="s">
        <v>1220</v>
      </c>
      <c r="E836" s="227" t="s">
        <v>1214</v>
      </c>
      <c r="F836" s="222">
        <v>-5904</v>
      </c>
      <c r="G836" s="221" t="s">
        <v>211</v>
      </c>
      <c r="H836" s="221">
        <v>998551</v>
      </c>
      <c r="I836" s="404">
        <v>0</v>
      </c>
      <c r="J836" s="404">
        <v>0</v>
      </c>
      <c r="K836" s="404">
        <v>-1296</v>
      </c>
      <c r="L836" s="389">
        <v>0</v>
      </c>
      <c r="M836" s="251" t="s">
        <v>1657</v>
      </c>
      <c r="N836" s="132">
        <v>-1296</v>
      </c>
      <c r="O836" s="399">
        <v>45992</v>
      </c>
      <c r="P836" s="340">
        <v>3088</v>
      </c>
      <c r="Q836" s="399">
        <v>45992</v>
      </c>
      <c r="R836" s="221" t="s">
        <v>742</v>
      </c>
    </row>
    <row r="837" spans="1:18">
      <c r="A837" s="172">
        <v>831</v>
      </c>
      <c r="B837" s="221" t="s">
        <v>283</v>
      </c>
      <c r="C837" s="221" t="s">
        <v>284</v>
      </c>
      <c r="D837" s="251" t="s">
        <v>1222</v>
      </c>
      <c r="E837" s="227" t="s">
        <v>1223</v>
      </c>
      <c r="F837" s="222">
        <v>-82</v>
      </c>
      <c r="G837" s="221" t="s">
        <v>211</v>
      </c>
      <c r="H837" s="221">
        <v>998551</v>
      </c>
      <c r="I837" s="404">
        <v>0</v>
      </c>
      <c r="J837" s="404">
        <v>0</v>
      </c>
      <c r="K837" s="404">
        <v>-18</v>
      </c>
      <c r="L837" s="389">
        <v>0</v>
      </c>
      <c r="M837" s="251" t="s">
        <v>1657</v>
      </c>
      <c r="N837" s="132">
        <v>-18</v>
      </c>
      <c r="O837" s="399">
        <v>45992</v>
      </c>
      <c r="P837" s="340">
        <v>3087</v>
      </c>
      <c r="Q837" s="399">
        <v>45992</v>
      </c>
      <c r="R837" s="221" t="s">
        <v>742</v>
      </c>
    </row>
    <row r="838" spans="1:18">
      <c r="A838" s="172">
        <v>832</v>
      </c>
      <c r="B838" s="221" t="s">
        <v>283</v>
      </c>
      <c r="C838" s="221" t="s">
        <v>284</v>
      </c>
      <c r="D838" s="251" t="s">
        <v>1225</v>
      </c>
      <c r="E838" s="227" t="s">
        <v>1223</v>
      </c>
      <c r="F838" s="222">
        <v>-82</v>
      </c>
      <c r="G838" s="221" t="s">
        <v>211</v>
      </c>
      <c r="H838" s="221">
        <v>998551</v>
      </c>
      <c r="I838" s="404">
        <v>0</v>
      </c>
      <c r="J838" s="404">
        <v>0</v>
      </c>
      <c r="K838" s="404">
        <v>-18</v>
      </c>
      <c r="L838" s="389">
        <v>0</v>
      </c>
      <c r="M838" s="251" t="s">
        <v>1657</v>
      </c>
      <c r="N838" s="132">
        <v>-18</v>
      </c>
      <c r="O838" s="399">
        <v>45992</v>
      </c>
      <c r="P838" s="340">
        <v>3086</v>
      </c>
      <c r="Q838" s="399">
        <v>45992</v>
      </c>
      <c r="R838" s="221" t="s">
        <v>742</v>
      </c>
    </row>
    <row r="839" spans="1:18">
      <c r="A839" s="172">
        <v>833</v>
      </c>
      <c r="B839" s="221" t="s">
        <v>283</v>
      </c>
      <c r="C839" s="221" t="s">
        <v>284</v>
      </c>
      <c r="D839" s="251" t="s">
        <v>1227</v>
      </c>
      <c r="E839" s="227" t="s">
        <v>1223</v>
      </c>
      <c r="F839" s="222">
        <v>-82</v>
      </c>
      <c r="G839" s="221" t="s">
        <v>211</v>
      </c>
      <c r="H839" s="221">
        <v>998551</v>
      </c>
      <c r="I839" s="404">
        <v>0</v>
      </c>
      <c r="J839" s="404">
        <v>0</v>
      </c>
      <c r="K839" s="404">
        <v>-18</v>
      </c>
      <c r="L839" s="389">
        <v>0</v>
      </c>
      <c r="M839" s="251" t="s">
        <v>1657</v>
      </c>
      <c r="N839" s="132">
        <v>-18</v>
      </c>
      <c r="O839" s="399">
        <v>45992</v>
      </c>
      <c r="P839" s="340">
        <v>3085</v>
      </c>
      <c r="Q839" s="399">
        <v>45992</v>
      </c>
      <c r="R839" s="221" t="s">
        <v>742</v>
      </c>
    </row>
    <row r="840" spans="1:18">
      <c r="A840" s="172">
        <v>834</v>
      </c>
      <c r="B840" s="221" t="s">
        <v>283</v>
      </c>
      <c r="C840" s="221" t="s">
        <v>284</v>
      </c>
      <c r="D840" s="251" t="s">
        <v>1229</v>
      </c>
      <c r="E840" s="227" t="s">
        <v>1223</v>
      </c>
      <c r="F840" s="222">
        <v>-82</v>
      </c>
      <c r="G840" s="221" t="s">
        <v>211</v>
      </c>
      <c r="H840" s="221">
        <v>998551</v>
      </c>
      <c r="I840" s="404">
        <v>0</v>
      </c>
      <c r="J840" s="404">
        <v>0</v>
      </c>
      <c r="K840" s="404">
        <v>-18</v>
      </c>
      <c r="L840" s="389">
        <v>0</v>
      </c>
      <c r="M840" s="251" t="s">
        <v>1657</v>
      </c>
      <c r="N840" s="132">
        <v>-18</v>
      </c>
      <c r="O840" s="399">
        <v>45992</v>
      </c>
      <c r="P840" s="340">
        <v>3084</v>
      </c>
      <c r="Q840" s="399">
        <v>45992</v>
      </c>
      <c r="R840" s="221" t="s">
        <v>742</v>
      </c>
    </row>
    <row r="841" spans="1:18">
      <c r="A841" s="172">
        <v>835</v>
      </c>
      <c r="B841" s="221" t="s">
        <v>283</v>
      </c>
      <c r="C841" s="221" t="s">
        <v>284</v>
      </c>
      <c r="D841" s="251" t="s">
        <v>1231</v>
      </c>
      <c r="E841" s="227" t="s">
        <v>1223</v>
      </c>
      <c r="F841" s="222">
        <v>-82</v>
      </c>
      <c r="G841" s="221" t="s">
        <v>211</v>
      </c>
      <c r="H841" s="221">
        <v>998551</v>
      </c>
      <c r="I841" s="404">
        <v>0</v>
      </c>
      <c r="J841" s="404">
        <v>0</v>
      </c>
      <c r="K841" s="404">
        <v>-18</v>
      </c>
      <c r="L841" s="389">
        <v>0</v>
      </c>
      <c r="M841" s="251" t="s">
        <v>1657</v>
      </c>
      <c r="N841" s="132">
        <v>-18</v>
      </c>
      <c r="O841" s="399">
        <v>45992</v>
      </c>
      <c r="P841" s="340">
        <v>3083</v>
      </c>
      <c r="Q841" s="399">
        <v>45992</v>
      </c>
      <c r="R841" s="221" t="s">
        <v>742</v>
      </c>
    </row>
    <row r="842" spans="1:18">
      <c r="A842" s="172">
        <v>836</v>
      </c>
      <c r="B842" s="221" t="s">
        <v>283</v>
      </c>
      <c r="C842" s="221" t="s">
        <v>284</v>
      </c>
      <c r="D842" s="251" t="s">
        <v>1233</v>
      </c>
      <c r="E842" s="227" t="s">
        <v>1223</v>
      </c>
      <c r="F842" s="222">
        <v>-82</v>
      </c>
      <c r="G842" s="221" t="s">
        <v>211</v>
      </c>
      <c r="H842" s="221">
        <v>998551</v>
      </c>
      <c r="I842" s="404">
        <v>0</v>
      </c>
      <c r="J842" s="404">
        <v>0</v>
      </c>
      <c r="K842" s="404">
        <v>-18</v>
      </c>
      <c r="L842" s="389">
        <v>0</v>
      </c>
      <c r="M842" s="251" t="s">
        <v>1657</v>
      </c>
      <c r="N842" s="132">
        <v>-18</v>
      </c>
      <c r="O842" s="399">
        <v>45992</v>
      </c>
      <c r="P842" s="340">
        <v>3082</v>
      </c>
      <c r="Q842" s="399">
        <v>45992</v>
      </c>
      <c r="R842" s="221" t="s">
        <v>742</v>
      </c>
    </row>
    <row r="843" spans="1:18">
      <c r="A843" s="172">
        <v>837</v>
      </c>
      <c r="B843" s="221" t="s">
        <v>389</v>
      </c>
      <c r="C843" s="221" t="s">
        <v>390</v>
      </c>
      <c r="D843" s="251" t="s">
        <v>1235</v>
      </c>
      <c r="E843" s="227" t="s">
        <v>1236</v>
      </c>
      <c r="F843" s="222">
        <v>-1858.1599999999999</v>
      </c>
      <c r="G843" s="221" t="s">
        <v>209</v>
      </c>
      <c r="H843" s="221">
        <v>29152100</v>
      </c>
      <c r="I843" s="404">
        <v>-52.96</v>
      </c>
      <c r="J843" s="404">
        <v>-52.96</v>
      </c>
      <c r="K843" s="404">
        <v>0</v>
      </c>
      <c r="L843" s="389">
        <v>0</v>
      </c>
      <c r="M843" s="251" t="s">
        <v>1657</v>
      </c>
      <c r="N843" s="132">
        <v>-105.92</v>
      </c>
      <c r="O843" s="399">
        <v>45992</v>
      </c>
      <c r="P843" s="340">
        <v>3079</v>
      </c>
      <c r="Q843" s="399">
        <v>45992</v>
      </c>
      <c r="R843" s="221" t="s">
        <v>742</v>
      </c>
    </row>
    <row r="844" spans="1:18">
      <c r="A844" s="172">
        <v>838</v>
      </c>
      <c r="B844" s="221" t="s">
        <v>299</v>
      </c>
      <c r="C844" s="221" t="s">
        <v>300</v>
      </c>
      <c r="D844" s="251" t="s">
        <v>1238</v>
      </c>
      <c r="E844" s="227" t="s">
        <v>1239</v>
      </c>
      <c r="F844" s="222">
        <v>-2365776.2599999998</v>
      </c>
      <c r="G844" s="221" t="s">
        <v>211</v>
      </c>
      <c r="H844" s="221">
        <v>997212</v>
      </c>
      <c r="I844" s="404">
        <v>-259658.37</v>
      </c>
      <c r="J844" s="404">
        <v>-259658.37</v>
      </c>
      <c r="K844" s="404">
        <v>0</v>
      </c>
      <c r="L844" s="389">
        <v>0</v>
      </c>
      <c r="M844" s="251" t="s">
        <v>1657</v>
      </c>
      <c r="N844" s="132">
        <v>-519316.74</v>
      </c>
      <c r="O844" s="399">
        <v>45992</v>
      </c>
      <c r="P844" s="340">
        <v>3078</v>
      </c>
      <c r="Q844" s="399">
        <v>45992</v>
      </c>
      <c r="R844" s="221" t="s">
        <v>742</v>
      </c>
    </row>
    <row r="845" spans="1:18">
      <c r="A845" s="172">
        <v>839</v>
      </c>
      <c r="B845" s="221" t="s">
        <v>787</v>
      </c>
      <c r="C845" s="221" t="s">
        <v>788</v>
      </c>
      <c r="D845" s="251" t="s">
        <v>1241</v>
      </c>
      <c r="E845" s="227" t="s">
        <v>1242</v>
      </c>
      <c r="F845" s="222">
        <v>-4250.53</v>
      </c>
      <c r="G845" s="221" t="s">
        <v>211</v>
      </c>
      <c r="H845" s="221">
        <v>997133</v>
      </c>
      <c r="I845" s="404">
        <v>-466.51</v>
      </c>
      <c r="J845" s="404">
        <v>-466.51</v>
      </c>
      <c r="K845" s="404">
        <v>0</v>
      </c>
      <c r="L845" s="389">
        <v>0</v>
      </c>
      <c r="M845" s="251" t="s">
        <v>1657</v>
      </c>
      <c r="N845" s="132">
        <v>-933.02</v>
      </c>
      <c r="O845" s="399">
        <v>45992</v>
      </c>
      <c r="P845" s="340">
        <v>3065</v>
      </c>
      <c r="Q845" s="399">
        <v>45992</v>
      </c>
      <c r="R845" s="221" t="s">
        <v>742</v>
      </c>
    </row>
    <row r="846" spans="1:18">
      <c r="A846" s="172">
        <v>840</v>
      </c>
      <c r="B846" s="221" t="s">
        <v>787</v>
      </c>
      <c r="C846" s="221" t="s">
        <v>788</v>
      </c>
      <c r="D846" s="251" t="s">
        <v>1244</v>
      </c>
      <c r="E846" s="227" t="s">
        <v>1245</v>
      </c>
      <c r="F846" s="222">
        <v>-23960.400000000001</v>
      </c>
      <c r="G846" s="221" t="s">
        <v>211</v>
      </c>
      <c r="H846" s="221">
        <v>997133</v>
      </c>
      <c r="I846" s="404">
        <v>-2629.8</v>
      </c>
      <c r="J846" s="404">
        <v>-2629.8</v>
      </c>
      <c r="K846" s="404">
        <v>0</v>
      </c>
      <c r="L846" s="389">
        <v>0</v>
      </c>
      <c r="M846" s="251" t="s">
        <v>1657</v>
      </c>
      <c r="N846" s="132">
        <v>-5259.6</v>
      </c>
      <c r="O846" s="399">
        <v>45992</v>
      </c>
      <c r="P846" s="340">
        <v>3064</v>
      </c>
      <c r="Q846" s="399">
        <v>45992</v>
      </c>
      <c r="R846" s="221" t="s">
        <v>742</v>
      </c>
    </row>
    <row r="847" spans="1:18">
      <c r="A847" s="172">
        <v>841</v>
      </c>
      <c r="B847" s="221" t="s">
        <v>787</v>
      </c>
      <c r="C847" s="221" t="s">
        <v>788</v>
      </c>
      <c r="D847" s="251">
        <v>2522500002462</v>
      </c>
      <c r="E847" s="227" t="s">
        <v>1247</v>
      </c>
      <c r="F847" s="222">
        <v>-102821.9</v>
      </c>
      <c r="G847" s="221" t="s">
        <v>211</v>
      </c>
      <c r="H847" s="221">
        <v>997133</v>
      </c>
      <c r="I847" s="404">
        <v>-11285.33</v>
      </c>
      <c r="J847" s="404">
        <v>-11285.33</v>
      </c>
      <c r="K847" s="404">
        <v>0</v>
      </c>
      <c r="L847" s="389">
        <v>0</v>
      </c>
      <c r="M847" s="251" t="s">
        <v>1657</v>
      </c>
      <c r="N847" s="132">
        <v>-22570.66</v>
      </c>
      <c r="O847" s="399">
        <v>45992</v>
      </c>
      <c r="P847" s="340">
        <v>3063</v>
      </c>
      <c r="Q847" s="399">
        <v>45992</v>
      </c>
      <c r="R847" s="221" t="s">
        <v>742</v>
      </c>
    </row>
    <row r="848" spans="1:18">
      <c r="A848" s="172">
        <v>842</v>
      </c>
      <c r="B848" s="221" t="s">
        <v>277</v>
      </c>
      <c r="C848" s="221" t="s">
        <v>278</v>
      </c>
      <c r="D848" s="251">
        <v>427100367620</v>
      </c>
      <c r="E848" s="227" t="s">
        <v>1249</v>
      </c>
      <c r="F848" s="222">
        <v>-646.16000000000008</v>
      </c>
      <c r="G848" s="221" t="s">
        <v>211</v>
      </c>
      <c r="H848" s="221">
        <v>996813</v>
      </c>
      <c r="I848" s="404">
        <v>-70.92</v>
      </c>
      <c r="J848" s="404">
        <v>-70.92</v>
      </c>
      <c r="K848" s="404">
        <v>0</v>
      </c>
      <c r="L848" s="389">
        <v>0</v>
      </c>
      <c r="M848" s="251" t="s">
        <v>1657</v>
      </c>
      <c r="N848" s="132">
        <v>-141.84</v>
      </c>
      <c r="O848" s="399">
        <v>45992</v>
      </c>
      <c r="P848" s="340">
        <v>2938</v>
      </c>
      <c r="Q848" s="399">
        <v>45992</v>
      </c>
      <c r="R848" s="221" t="s">
        <v>742</v>
      </c>
    </row>
    <row r="849" spans="1:18">
      <c r="A849" s="172">
        <v>843</v>
      </c>
      <c r="B849" s="221" t="s">
        <v>344</v>
      </c>
      <c r="C849" s="221" t="s">
        <v>345</v>
      </c>
      <c r="D849" s="251" t="s">
        <v>1251</v>
      </c>
      <c r="E849" s="227" t="s">
        <v>1247</v>
      </c>
      <c r="F849" s="222">
        <v>-151.69999999999999</v>
      </c>
      <c r="G849" s="221" t="s">
        <v>209</v>
      </c>
      <c r="H849" s="221">
        <v>482090</v>
      </c>
      <c r="I849" s="404">
        <v>-16.649999999999999</v>
      </c>
      <c r="J849" s="404">
        <v>-16.649999999999999</v>
      </c>
      <c r="K849" s="404">
        <v>0</v>
      </c>
      <c r="L849" s="389">
        <v>0</v>
      </c>
      <c r="M849" s="251" t="s">
        <v>1657</v>
      </c>
      <c r="N849" s="132">
        <v>-33.299999999999997</v>
      </c>
      <c r="O849" s="399">
        <v>45992</v>
      </c>
      <c r="P849" s="340">
        <v>2939</v>
      </c>
      <c r="Q849" s="399">
        <v>45992</v>
      </c>
      <c r="R849" s="221" t="s">
        <v>742</v>
      </c>
    </row>
    <row r="850" spans="1:18">
      <c r="A850" s="172">
        <v>844</v>
      </c>
      <c r="B850" s="221" t="s">
        <v>344</v>
      </c>
      <c r="C850" s="221" t="s">
        <v>345</v>
      </c>
      <c r="D850" s="251" t="s">
        <v>1253</v>
      </c>
      <c r="E850" s="227" t="s">
        <v>1236</v>
      </c>
      <c r="F850" s="222">
        <v>-344.4</v>
      </c>
      <c r="G850" s="221" t="s">
        <v>209</v>
      </c>
      <c r="H850" s="221">
        <v>482090</v>
      </c>
      <c r="I850" s="404">
        <v>-37.799999999999997</v>
      </c>
      <c r="J850" s="404">
        <v>-37.799999999999997</v>
      </c>
      <c r="K850" s="404">
        <v>0</v>
      </c>
      <c r="L850" s="389">
        <v>0</v>
      </c>
      <c r="M850" s="251" t="s">
        <v>1657</v>
      </c>
      <c r="N850" s="132">
        <v>-75.599999999999994</v>
      </c>
      <c r="O850" s="399">
        <v>45992</v>
      </c>
      <c r="P850" s="340">
        <v>2940</v>
      </c>
      <c r="Q850" s="399">
        <v>45992</v>
      </c>
      <c r="R850" s="221" t="s">
        <v>742</v>
      </c>
    </row>
    <row r="851" spans="1:18">
      <c r="A851" s="172">
        <v>845</v>
      </c>
      <c r="B851" s="221" t="s">
        <v>938</v>
      </c>
      <c r="C851" s="221" t="s">
        <v>1255</v>
      </c>
      <c r="D851" s="251" t="s">
        <v>1256</v>
      </c>
      <c r="E851" s="227" t="s">
        <v>1223</v>
      </c>
      <c r="F851" s="222">
        <v>-484784</v>
      </c>
      <c r="G851" s="221" t="s">
        <v>211</v>
      </c>
      <c r="H851" s="221">
        <v>997331</v>
      </c>
      <c r="I851" s="404">
        <v>-53208</v>
      </c>
      <c r="J851" s="404">
        <v>-53208</v>
      </c>
      <c r="K851" s="404">
        <v>0</v>
      </c>
      <c r="L851" s="389">
        <v>0</v>
      </c>
      <c r="M851" s="251" t="s">
        <v>1657</v>
      </c>
      <c r="N851" s="132">
        <v>-106416</v>
      </c>
      <c r="O851" s="399">
        <v>45992</v>
      </c>
      <c r="P851" s="340">
        <v>2941</v>
      </c>
      <c r="Q851" s="399">
        <v>45992</v>
      </c>
      <c r="R851" s="221" t="s">
        <v>742</v>
      </c>
    </row>
    <row r="852" spans="1:18">
      <c r="A852" s="172">
        <v>846</v>
      </c>
      <c r="B852" s="221" t="s">
        <v>1258</v>
      </c>
      <c r="C852" s="221" t="s">
        <v>1259</v>
      </c>
      <c r="D852" s="251" t="s">
        <v>1260</v>
      </c>
      <c r="E852" s="227" t="s">
        <v>1223</v>
      </c>
      <c r="F852" s="222">
        <v>-19516</v>
      </c>
      <c r="G852" s="221" t="s">
        <v>211</v>
      </c>
      <c r="H852" s="221">
        <v>997331</v>
      </c>
      <c r="I852" s="404">
        <v>-2142</v>
      </c>
      <c r="J852" s="404">
        <v>-2142</v>
      </c>
      <c r="K852" s="404">
        <v>0</v>
      </c>
      <c r="L852" s="389">
        <v>0</v>
      </c>
      <c r="M852" s="251" t="s">
        <v>1657</v>
      </c>
      <c r="N852" s="132">
        <v>-4284</v>
      </c>
      <c r="O852" s="399">
        <v>45992</v>
      </c>
      <c r="P852" s="340">
        <v>3059</v>
      </c>
      <c r="Q852" s="399">
        <v>45992</v>
      </c>
      <c r="R852" s="221" t="s">
        <v>742</v>
      </c>
    </row>
    <row r="853" spans="1:18">
      <c r="A853" s="172">
        <v>847</v>
      </c>
      <c r="B853" s="221" t="s">
        <v>314</v>
      </c>
      <c r="C853" s="221" t="s">
        <v>315</v>
      </c>
      <c r="D853" s="251" t="s">
        <v>1262</v>
      </c>
      <c r="E853" s="227" t="s">
        <v>1263</v>
      </c>
      <c r="F853" s="222">
        <v>-286.17999999999995</v>
      </c>
      <c r="G853" s="221" t="s">
        <v>211</v>
      </c>
      <c r="H853" s="221">
        <v>998413</v>
      </c>
      <c r="I853" s="404">
        <v>-31.41</v>
      </c>
      <c r="J853" s="404">
        <v>-31.41</v>
      </c>
      <c r="K853" s="404">
        <v>0</v>
      </c>
      <c r="L853" s="389">
        <v>0</v>
      </c>
      <c r="M853" s="251" t="s">
        <v>1657</v>
      </c>
      <c r="N853" s="132">
        <v>-62.82</v>
      </c>
      <c r="O853" s="399">
        <v>45992</v>
      </c>
      <c r="P853" s="340">
        <v>3058</v>
      </c>
      <c r="Q853" s="399">
        <v>45992</v>
      </c>
      <c r="R853" s="221" t="s">
        <v>742</v>
      </c>
    </row>
    <row r="854" spans="1:18">
      <c r="A854" s="172">
        <v>848</v>
      </c>
      <c r="B854" s="221" t="s">
        <v>1265</v>
      </c>
      <c r="C854" s="221" t="s">
        <v>1266</v>
      </c>
      <c r="D854" s="251" t="s">
        <v>1267</v>
      </c>
      <c r="E854" s="227" t="s">
        <v>1223</v>
      </c>
      <c r="F854" s="222">
        <v>-205000</v>
      </c>
      <c r="G854" s="221" t="s">
        <v>211</v>
      </c>
      <c r="H854" s="221">
        <v>998313</v>
      </c>
      <c r="I854" s="404">
        <v>-22500</v>
      </c>
      <c r="J854" s="404">
        <v>-22500</v>
      </c>
      <c r="K854" s="404">
        <v>0</v>
      </c>
      <c r="L854" s="389">
        <v>0</v>
      </c>
      <c r="M854" s="251" t="s">
        <v>1657</v>
      </c>
      <c r="N854" s="132">
        <v>-45000</v>
      </c>
      <c r="O854" s="399">
        <v>45992</v>
      </c>
      <c r="P854" s="340">
        <v>3056</v>
      </c>
      <c r="Q854" s="399">
        <v>45992</v>
      </c>
      <c r="R854" s="221" t="s">
        <v>742</v>
      </c>
    </row>
    <row r="855" spans="1:18">
      <c r="A855" s="172">
        <v>849</v>
      </c>
      <c r="B855" s="221" t="s">
        <v>1265</v>
      </c>
      <c r="C855" s="221" t="s">
        <v>1266</v>
      </c>
      <c r="D855" s="251" t="s">
        <v>1269</v>
      </c>
      <c r="E855" s="227" t="s">
        <v>1223</v>
      </c>
      <c r="F855" s="222">
        <v>-205000</v>
      </c>
      <c r="G855" s="221" t="s">
        <v>211</v>
      </c>
      <c r="H855" s="221">
        <v>998313</v>
      </c>
      <c r="I855" s="404">
        <v>-22500</v>
      </c>
      <c r="J855" s="404">
        <v>-22500</v>
      </c>
      <c r="K855" s="404">
        <v>0</v>
      </c>
      <c r="L855" s="389">
        <v>0</v>
      </c>
      <c r="M855" s="251" t="s">
        <v>1657</v>
      </c>
      <c r="N855" s="132">
        <v>-45000</v>
      </c>
      <c r="O855" s="399">
        <v>45992</v>
      </c>
      <c r="P855" s="340">
        <v>3055</v>
      </c>
      <c r="Q855" s="399">
        <v>45992</v>
      </c>
      <c r="R855" s="221" t="s">
        <v>742</v>
      </c>
    </row>
    <row r="856" spans="1:18">
      <c r="A856" s="172">
        <v>850</v>
      </c>
      <c r="B856" s="221" t="s">
        <v>1265</v>
      </c>
      <c r="C856" s="221" t="s">
        <v>1266</v>
      </c>
      <c r="D856" s="251" t="s">
        <v>1271</v>
      </c>
      <c r="E856" s="227" t="s">
        <v>839</v>
      </c>
      <c r="F856" s="222">
        <v>-205000</v>
      </c>
      <c r="G856" s="221" t="s">
        <v>211</v>
      </c>
      <c r="H856" s="221">
        <v>998313</v>
      </c>
      <c r="I856" s="404">
        <v>-22500</v>
      </c>
      <c r="J856" s="404">
        <v>-22500</v>
      </c>
      <c r="K856" s="404">
        <v>0</v>
      </c>
      <c r="L856" s="389">
        <v>0</v>
      </c>
      <c r="M856" s="251" t="s">
        <v>1657</v>
      </c>
      <c r="N856" s="132">
        <v>-45000</v>
      </c>
      <c r="O856" s="399">
        <v>45992</v>
      </c>
      <c r="P856" s="340">
        <v>3054</v>
      </c>
      <c r="Q856" s="399">
        <v>45992</v>
      </c>
      <c r="R856" s="221" t="s">
        <v>742</v>
      </c>
    </row>
    <row r="857" spans="1:18">
      <c r="A857" s="172">
        <v>851</v>
      </c>
      <c r="B857" s="221" t="s">
        <v>1265</v>
      </c>
      <c r="C857" s="221" t="s">
        <v>1266</v>
      </c>
      <c r="D857" s="251" t="s">
        <v>1273</v>
      </c>
      <c r="E857" s="227" t="s">
        <v>1274</v>
      </c>
      <c r="F857" s="222">
        <v>-205000</v>
      </c>
      <c r="G857" s="221" t="s">
        <v>211</v>
      </c>
      <c r="H857" s="221">
        <v>998313</v>
      </c>
      <c r="I857" s="404">
        <v>-22500</v>
      </c>
      <c r="J857" s="404">
        <v>-22500</v>
      </c>
      <c r="K857" s="404">
        <v>0</v>
      </c>
      <c r="L857" s="389">
        <v>0</v>
      </c>
      <c r="M857" s="251" t="s">
        <v>1657</v>
      </c>
      <c r="N857" s="132">
        <v>-45000</v>
      </c>
      <c r="O857" s="399">
        <v>45992</v>
      </c>
      <c r="P857" s="340">
        <v>3053</v>
      </c>
      <c r="Q857" s="399">
        <v>45992</v>
      </c>
      <c r="R857" s="221" t="s">
        <v>742</v>
      </c>
    </row>
    <row r="858" spans="1:18">
      <c r="A858" s="172">
        <v>852</v>
      </c>
      <c r="B858" s="221" t="s">
        <v>1265</v>
      </c>
      <c r="C858" s="221" t="s">
        <v>1266</v>
      </c>
      <c r="D858" s="251" t="s">
        <v>1276</v>
      </c>
      <c r="E858" s="227" t="s">
        <v>875</v>
      </c>
      <c r="F858" s="222">
        <v>-1394000</v>
      </c>
      <c r="G858" s="221" t="s">
        <v>211</v>
      </c>
      <c r="H858" s="221">
        <v>998313</v>
      </c>
      <c r="I858" s="404">
        <v>-153000</v>
      </c>
      <c r="J858" s="404">
        <v>-153000</v>
      </c>
      <c r="K858" s="404">
        <v>0</v>
      </c>
      <c r="L858" s="389">
        <v>0</v>
      </c>
      <c r="M858" s="251" t="s">
        <v>1657</v>
      </c>
      <c r="N858" s="132">
        <v>-306000</v>
      </c>
      <c r="O858" s="399">
        <v>45992</v>
      </c>
      <c r="P858" s="340">
        <v>3052</v>
      </c>
      <c r="Q858" s="399">
        <v>45992</v>
      </c>
      <c r="R858" s="221" t="s">
        <v>742</v>
      </c>
    </row>
    <row r="859" spans="1:18">
      <c r="A859" s="172">
        <v>853</v>
      </c>
      <c r="B859" s="221" t="s">
        <v>320</v>
      </c>
      <c r="C859" s="221" t="s">
        <v>321</v>
      </c>
      <c r="D859" s="251" t="s">
        <v>1278</v>
      </c>
      <c r="E859" s="227" t="s">
        <v>1279</v>
      </c>
      <c r="F859" s="222">
        <v>-225500</v>
      </c>
      <c r="G859" s="221" t="s">
        <v>211</v>
      </c>
      <c r="H859" s="221">
        <v>998313</v>
      </c>
      <c r="I859" s="404">
        <v>0</v>
      </c>
      <c r="J859" s="404">
        <v>0</v>
      </c>
      <c r="K859" s="404">
        <v>-49500</v>
      </c>
      <c r="L859" s="389">
        <v>0</v>
      </c>
      <c r="M859" s="251" t="s">
        <v>1657</v>
      </c>
      <c r="N859" s="132">
        <v>-49500</v>
      </c>
      <c r="O859" s="399">
        <v>45992</v>
      </c>
      <c r="P859" s="340">
        <v>2949</v>
      </c>
      <c r="Q859" s="399">
        <v>45992</v>
      </c>
      <c r="R859" s="221" t="s">
        <v>742</v>
      </c>
    </row>
    <row r="860" spans="1:18">
      <c r="A860" s="172">
        <v>854</v>
      </c>
      <c r="B860" s="221" t="s">
        <v>339</v>
      </c>
      <c r="C860" s="221" t="s">
        <v>340</v>
      </c>
      <c r="D860" s="251" t="s">
        <v>1281</v>
      </c>
      <c r="E860" s="227" t="s">
        <v>1282</v>
      </c>
      <c r="F860" s="222">
        <v>-4755.1000000000004</v>
      </c>
      <c r="G860" s="221" t="s">
        <v>211</v>
      </c>
      <c r="H860" s="221">
        <v>996812</v>
      </c>
      <c r="I860" s="404">
        <v>-521.9</v>
      </c>
      <c r="J860" s="404">
        <v>-521.9</v>
      </c>
      <c r="K860" s="404">
        <v>0</v>
      </c>
      <c r="L860" s="389">
        <v>0</v>
      </c>
      <c r="M860" s="251" t="s">
        <v>1657</v>
      </c>
      <c r="N860" s="132">
        <v>-1043.8</v>
      </c>
      <c r="O860" s="399">
        <v>45992</v>
      </c>
      <c r="P860" s="340">
        <v>2950</v>
      </c>
      <c r="Q860" s="399">
        <v>45992</v>
      </c>
      <c r="R860" s="221" t="s">
        <v>742</v>
      </c>
    </row>
    <row r="861" spans="1:18">
      <c r="A861" s="172">
        <v>855</v>
      </c>
      <c r="B861" s="221" t="s">
        <v>1265</v>
      </c>
      <c r="C861" s="221" t="s">
        <v>1266</v>
      </c>
      <c r="D861" s="251" t="s">
        <v>1284</v>
      </c>
      <c r="E861" s="227" t="s">
        <v>1050</v>
      </c>
      <c r="F861" s="222">
        <v>-205000</v>
      </c>
      <c r="G861" s="221" t="s">
        <v>211</v>
      </c>
      <c r="H861" s="221">
        <v>998313</v>
      </c>
      <c r="I861" s="404">
        <v>-22500</v>
      </c>
      <c r="J861" s="404">
        <v>-22500</v>
      </c>
      <c r="K861" s="404">
        <v>0</v>
      </c>
      <c r="L861" s="389">
        <v>0</v>
      </c>
      <c r="M861" s="251" t="s">
        <v>1657</v>
      </c>
      <c r="N861" s="132">
        <v>-45000</v>
      </c>
      <c r="O861" s="399">
        <v>45992</v>
      </c>
      <c r="P861" s="340">
        <v>3051</v>
      </c>
      <c r="Q861" s="399">
        <v>45992</v>
      </c>
      <c r="R861" s="221" t="s">
        <v>742</v>
      </c>
    </row>
    <row r="862" spans="1:18">
      <c r="A862" s="172">
        <v>856</v>
      </c>
      <c r="B862" s="221" t="s">
        <v>1265</v>
      </c>
      <c r="C862" s="221" t="s">
        <v>1266</v>
      </c>
      <c r="D862" s="251" t="s">
        <v>1286</v>
      </c>
      <c r="E862" s="227" t="s">
        <v>373</v>
      </c>
      <c r="F862" s="222">
        <v>-205000</v>
      </c>
      <c r="G862" s="221" t="s">
        <v>211</v>
      </c>
      <c r="H862" s="221">
        <v>998313</v>
      </c>
      <c r="I862" s="404">
        <v>-22500</v>
      </c>
      <c r="J862" s="404">
        <v>-22500</v>
      </c>
      <c r="K862" s="404">
        <v>0</v>
      </c>
      <c r="L862" s="389">
        <v>0</v>
      </c>
      <c r="M862" s="251" t="s">
        <v>1657</v>
      </c>
      <c r="N862" s="132">
        <v>-45000</v>
      </c>
      <c r="O862" s="399">
        <v>45992</v>
      </c>
      <c r="P862" s="340">
        <v>3050</v>
      </c>
      <c r="Q862" s="399">
        <v>45992</v>
      </c>
      <c r="R862" s="221" t="s">
        <v>742</v>
      </c>
    </row>
    <row r="863" spans="1:18">
      <c r="A863" s="172">
        <v>857</v>
      </c>
      <c r="B863" s="221" t="s">
        <v>334</v>
      </c>
      <c r="C863" s="221" t="s">
        <v>335</v>
      </c>
      <c r="D863" s="251" t="s">
        <v>1288</v>
      </c>
      <c r="E863" s="227" t="s">
        <v>1242</v>
      </c>
      <c r="F863" s="222">
        <v>-870.84</v>
      </c>
      <c r="G863" s="221" t="s">
        <v>211</v>
      </c>
      <c r="H863" s="221">
        <v>998313</v>
      </c>
      <c r="I863" s="404">
        <v>0</v>
      </c>
      <c r="J863" s="404">
        <v>0</v>
      </c>
      <c r="K863" s="404">
        <v>-191.16</v>
      </c>
      <c r="L863" s="389">
        <v>0</v>
      </c>
      <c r="M863" s="251" t="s">
        <v>1657</v>
      </c>
      <c r="N863" s="132">
        <v>-191.16</v>
      </c>
      <c r="O863" s="399">
        <v>45992</v>
      </c>
      <c r="P863" s="340">
        <v>3049</v>
      </c>
      <c r="Q863" s="399">
        <v>45992</v>
      </c>
      <c r="R863" s="221" t="s">
        <v>742</v>
      </c>
    </row>
    <row r="864" spans="1:18">
      <c r="A864" s="172">
        <v>858</v>
      </c>
      <c r="B864" s="221" t="s">
        <v>617</v>
      </c>
      <c r="C864" s="221" t="s">
        <v>618</v>
      </c>
      <c r="D864" s="251" t="s">
        <v>1290</v>
      </c>
      <c r="E864" s="227" t="s">
        <v>1291</v>
      </c>
      <c r="F864" s="222">
        <v>-21598.59</v>
      </c>
      <c r="G864" s="221" t="s">
        <v>211</v>
      </c>
      <c r="H864" s="221">
        <v>998311</v>
      </c>
      <c r="I864" s="404">
        <v>0</v>
      </c>
      <c r="J864" s="404">
        <v>0</v>
      </c>
      <c r="K864" s="404">
        <v>-4741.16</v>
      </c>
      <c r="L864" s="389">
        <v>0</v>
      </c>
      <c r="M864" s="251" t="s">
        <v>1657</v>
      </c>
      <c r="N864" s="132">
        <v>-4741.16</v>
      </c>
      <c r="O864" s="399">
        <v>45992</v>
      </c>
      <c r="P864" s="340">
        <v>3048</v>
      </c>
      <c r="Q864" s="399">
        <v>45992</v>
      </c>
      <c r="R864" s="221" t="s">
        <v>742</v>
      </c>
    </row>
    <row r="865" spans="1:18">
      <c r="A865" s="172">
        <v>859</v>
      </c>
      <c r="B865" s="221" t="s">
        <v>1293</v>
      </c>
      <c r="C865" s="221" t="s">
        <v>1294</v>
      </c>
      <c r="D865" s="251" t="s">
        <v>1295</v>
      </c>
      <c r="E865" s="227" t="s">
        <v>1296</v>
      </c>
      <c r="F865" s="222">
        <v>-1140.9000000000001</v>
      </c>
      <c r="G865" s="221"/>
      <c r="H865" s="221">
        <v>0</v>
      </c>
      <c r="I865" s="404">
        <v>0</v>
      </c>
      <c r="J865" s="404">
        <v>0</v>
      </c>
      <c r="K865" s="404">
        <v>-60.05</v>
      </c>
      <c r="L865" s="389">
        <v>0</v>
      </c>
      <c r="M865" s="251" t="s">
        <v>1657</v>
      </c>
      <c r="N865" s="132">
        <v>-60.05</v>
      </c>
      <c r="O865" s="399">
        <v>45992</v>
      </c>
      <c r="P865" s="340">
        <v>3046</v>
      </c>
      <c r="Q865" s="399">
        <v>45992</v>
      </c>
      <c r="R865" s="221" t="s">
        <v>742</v>
      </c>
    </row>
    <row r="866" spans="1:18">
      <c r="A866" s="172">
        <v>860</v>
      </c>
      <c r="B866" s="221" t="s">
        <v>499</v>
      </c>
      <c r="C866" s="221" t="s">
        <v>500</v>
      </c>
      <c r="D866" s="251" t="s">
        <v>1298</v>
      </c>
      <c r="E866" s="227" t="s">
        <v>1211</v>
      </c>
      <c r="F866" s="222">
        <v>-108714</v>
      </c>
      <c r="G866" s="221" t="s">
        <v>211</v>
      </c>
      <c r="H866" s="221">
        <v>996425</v>
      </c>
      <c r="I866" s="404">
        <v>-11932.5</v>
      </c>
      <c r="J866" s="404">
        <v>-11932.5</v>
      </c>
      <c r="K866" s="404">
        <v>0</v>
      </c>
      <c r="L866" s="389">
        <v>0</v>
      </c>
      <c r="M866" s="251" t="s">
        <v>1657</v>
      </c>
      <c r="N866" s="132">
        <v>-23865</v>
      </c>
      <c r="O866" s="399">
        <v>45992</v>
      </c>
      <c r="P866" s="340">
        <v>3045</v>
      </c>
      <c r="Q866" s="399">
        <v>45992</v>
      </c>
      <c r="R866" s="221" t="s">
        <v>742</v>
      </c>
    </row>
    <row r="867" spans="1:18">
      <c r="A867" s="172">
        <v>861</v>
      </c>
      <c r="B867" s="221" t="s">
        <v>499</v>
      </c>
      <c r="C867" s="221" t="s">
        <v>500</v>
      </c>
      <c r="D867" s="251" t="s">
        <v>1300</v>
      </c>
      <c r="E867" s="227" t="s">
        <v>1211</v>
      </c>
      <c r="F867" s="222">
        <v>-108714</v>
      </c>
      <c r="G867" s="221" t="s">
        <v>211</v>
      </c>
      <c r="H867" s="221">
        <v>996425</v>
      </c>
      <c r="I867" s="404">
        <v>-11932.5</v>
      </c>
      <c r="J867" s="404">
        <v>-11932.5</v>
      </c>
      <c r="K867" s="404">
        <v>0</v>
      </c>
      <c r="L867" s="389">
        <v>0</v>
      </c>
      <c r="M867" s="251" t="s">
        <v>1657</v>
      </c>
      <c r="N867" s="132">
        <v>-23865</v>
      </c>
      <c r="O867" s="399">
        <v>45992</v>
      </c>
      <c r="P867" s="340">
        <v>3044</v>
      </c>
      <c r="Q867" s="399">
        <v>45992</v>
      </c>
      <c r="R867" s="221" t="s">
        <v>742</v>
      </c>
    </row>
    <row r="868" spans="1:18">
      <c r="A868" s="172">
        <v>862</v>
      </c>
      <c r="B868" s="221" t="s">
        <v>499</v>
      </c>
      <c r="C868" s="221" t="s">
        <v>500</v>
      </c>
      <c r="D868" s="251" t="s">
        <v>1302</v>
      </c>
      <c r="E868" s="227" t="s">
        <v>1211</v>
      </c>
      <c r="F868" s="222">
        <v>-108714</v>
      </c>
      <c r="G868" s="221" t="s">
        <v>211</v>
      </c>
      <c r="H868" s="221">
        <v>996425</v>
      </c>
      <c r="I868" s="404">
        <v>-11932.5</v>
      </c>
      <c r="J868" s="404">
        <v>-11932.5</v>
      </c>
      <c r="K868" s="404">
        <v>0</v>
      </c>
      <c r="L868" s="389">
        <v>0</v>
      </c>
      <c r="M868" s="251" t="s">
        <v>1657</v>
      </c>
      <c r="N868" s="132">
        <v>-23865</v>
      </c>
      <c r="O868" s="399">
        <v>45992</v>
      </c>
      <c r="P868" s="340">
        <v>3043</v>
      </c>
      <c r="Q868" s="399">
        <v>45992</v>
      </c>
      <c r="R868" s="221" t="s">
        <v>742</v>
      </c>
    </row>
    <row r="869" spans="1:18">
      <c r="A869" s="172">
        <v>863</v>
      </c>
      <c r="B869" s="221" t="s">
        <v>499</v>
      </c>
      <c r="C869" s="221" t="s">
        <v>500</v>
      </c>
      <c r="D869" s="251" t="s">
        <v>1304</v>
      </c>
      <c r="E869" s="227" t="s">
        <v>1211</v>
      </c>
      <c r="F869" s="222">
        <v>-108714</v>
      </c>
      <c r="G869" s="221" t="s">
        <v>211</v>
      </c>
      <c r="H869" s="221">
        <v>996425</v>
      </c>
      <c r="I869" s="404">
        <v>-11932.5</v>
      </c>
      <c r="J869" s="404">
        <v>-11932.5</v>
      </c>
      <c r="K869" s="404">
        <v>0</v>
      </c>
      <c r="L869" s="389">
        <v>0</v>
      </c>
      <c r="M869" s="251" t="s">
        <v>1657</v>
      </c>
      <c r="N869" s="132">
        <v>-23865</v>
      </c>
      <c r="O869" s="399">
        <v>45992</v>
      </c>
      <c r="P869" s="340">
        <v>3042</v>
      </c>
      <c r="Q869" s="399">
        <v>45992</v>
      </c>
      <c r="R869" s="221" t="s">
        <v>742</v>
      </c>
    </row>
    <row r="870" spans="1:18">
      <c r="A870" s="172">
        <v>864</v>
      </c>
      <c r="B870" s="221" t="s">
        <v>685</v>
      </c>
      <c r="C870" s="221" t="s">
        <v>686</v>
      </c>
      <c r="D870" s="251" t="s">
        <v>1306</v>
      </c>
      <c r="E870" s="227" t="s">
        <v>1214</v>
      </c>
      <c r="F870" s="222">
        <v>-68962</v>
      </c>
      <c r="G870" s="221" t="s">
        <v>211</v>
      </c>
      <c r="H870" s="221">
        <v>9973</v>
      </c>
      <c r="I870" s="404">
        <v>-7569</v>
      </c>
      <c r="J870" s="404">
        <v>-7569</v>
      </c>
      <c r="K870" s="404">
        <v>0</v>
      </c>
      <c r="L870" s="389">
        <v>0</v>
      </c>
      <c r="M870" s="251" t="s">
        <v>1657</v>
      </c>
      <c r="N870" s="132">
        <v>-15138</v>
      </c>
      <c r="O870" s="399">
        <v>45992</v>
      </c>
      <c r="P870" s="340">
        <v>3041</v>
      </c>
      <c r="Q870" s="399">
        <v>45992</v>
      </c>
      <c r="R870" s="221" t="s">
        <v>742</v>
      </c>
    </row>
    <row r="871" spans="1:18">
      <c r="A871" s="172">
        <v>865</v>
      </c>
      <c r="B871" s="221" t="s">
        <v>432</v>
      </c>
      <c r="C871" s="221" t="s">
        <v>433</v>
      </c>
      <c r="D871" s="251" t="s">
        <v>1308</v>
      </c>
      <c r="E871" s="227" t="s">
        <v>1279</v>
      </c>
      <c r="F871" s="222">
        <v>-162556.79999999999</v>
      </c>
      <c r="G871" s="221" t="s">
        <v>211</v>
      </c>
      <c r="H871" s="221">
        <v>998112</v>
      </c>
      <c r="I871" s="404">
        <v>0</v>
      </c>
      <c r="J871" s="404">
        <v>0</v>
      </c>
      <c r="K871" s="404">
        <v>-35683.199999999997</v>
      </c>
      <c r="L871" s="389">
        <v>0</v>
      </c>
      <c r="M871" s="251" t="s">
        <v>1657</v>
      </c>
      <c r="N871" s="132">
        <v>-35683.199999999997</v>
      </c>
      <c r="O871" s="399">
        <v>45992</v>
      </c>
      <c r="P871" s="340">
        <v>3019</v>
      </c>
      <c r="Q871" s="399">
        <v>45992</v>
      </c>
      <c r="R871" s="221" t="s">
        <v>742</v>
      </c>
    </row>
    <row r="872" spans="1:18">
      <c r="A872" s="172">
        <v>866</v>
      </c>
      <c r="B872" s="221" t="s">
        <v>394</v>
      </c>
      <c r="C872" s="221" t="s">
        <v>395</v>
      </c>
      <c r="D872" s="251">
        <v>6366</v>
      </c>
      <c r="E872" s="227" t="s">
        <v>1214</v>
      </c>
      <c r="F872" s="222">
        <v>-8345.14</v>
      </c>
      <c r="G872" s="221" t="s">
        <v>211</v>
      </c>
      <c r="H872" s="221">
        <v>996813</v>
      </c>
      <c r="I872" s="404">
        <v>-915.93</v>
      </c>
      <c r="J872" s="404">
        <v>-915.93</v>
      </c>
      <c r="K872" s="404">
        <v>0</v>
      </c>
      <c r="L872" s="389">
        <v>0</v>
      </c>
      <c r="M872" s="251" t="s">
        <v>1657</v>
      </c>
      <c r="N872" s="132">
        <v>-1831.86</v>
      </c>
      <c r="O872" s="399">
        <v>45992</v>
      </c>
      <c r="P872" s="340">
        <v>3017</v>
      </c>
      <c r="Q872" s="399">
        <v>45992</v>
      </c>
      <c r="R872" s="221" t="s">
        <v>742</v>
      </c>
    </row>
    <row r="873" spans="1:18">
      <c r="A873" s="172">
        <v>867</v>
      </c>
      <c r="B873" s="221" t="s">
        <v>357</v>
      </c>
      <c r="C873" s="221" t="s">
        <v>358</v>
      </c>
      <c r="D873" s="251" t="s">
        <v>1311</v>
      </c>
      <c r="E873" s="227" t="s">
        <v>1312</v>
      </c>
      <c r="F873" s="222">
        <v>-8977.5</v>
      </c>
      <c r="G873" s="221" t="s">
        <v>211</v>
      </c>
      <c r="H873" s="221">
        <v>99633</v>
      </c>
      <c r="I873" s="404">
        <v>-236.25</v>
      </c>
      <c r="J873" s="404">
        <v>-236.25</v>
      </c>
      <c r="K873" s="404">
        <v>0</v>
      </c>
      <c r="L873" s="389">
        <v>0</v>
      </c>
      <c r="M873" s="251" t="s">
        <v>1657</v>
      </c>
      <c r="N873" s="132">
        <v>-472.5</v>
      </c>
      <c r="O873" s="399">
        <v>45992</v>
      </c>
      <c r="P873" s="340">
        <v>2963</v>
      </c>
      <c r="Q873" s="399">
        <v>45992</v>
      </c>
      <c r="R873" s="221" t="s">
        <v>742</v>
      </c>
    </row>
    <row r="874" spans="1:18">
      <c r="A874" s="172">
        <v>868</v>
      </c>
      <c r="B874" s="221" t="s">
        <v>357</v>
      </c>
      <c r="C874" s="221" t="s">
        <v>358</v>
      </c>
      <c r="D874" s="251" t="s">
        <v>1314</v>
      </c>
      <c r="E874" s="227" t="s">
        <v>1214</v>
      </c>
      <c r="F874" s="222">
        <v>-731.5</v>
      </c>
      <c r="G874" s="221" t="s">
        <v>211</v>
      </c>
      <c r="H874" s="221">
        <v>99633</v>
      </c>
      <c r="I874" s="404">
        <v>-19.25</v>
      </c>
      <c r="J874" s="404">
        <v>-19.25</v>
      </c>
      <c r="K874" s="404">
        <v>0</v>
      </c>
      <c r="L874" s="389">
        <v>0</v>
      </c>
      <c r="M874" s="251" t="s">
        <v>1657</v>
      </c>
      <c r="N874" s="132">
        <v>-38.5</v>
      </c>
      <c r="O874" s="399">
        <v>45992</v>
      </c>
      <c r="P874" s="340">
        <v>2964</v>
      </c>
      <c r="Q874" s="399">
        <v>45992</v>
      </c>
      <c r="R874" s="221" t="s">
        <v>742</v>
      </c>
    </row>
    <row r="875" spans="1:18">
      <c r="A875" s="172">
        <v>869</v>
      </c>
      <c r="B875" s="221" t="s">
        <v>357</v>
      </c>
      <c r="C875" s="221" t="s">
        <v>358</v>
      </c>
      <c r="D875" s="251" t="s">
        <v>1316</v>
      </c>
      <c r="E875" s="227" t="s">
        <v>1214</v>
      </c>
      <c r="F875" s="222">
        <v>-3315.5</v>
      </c>
      <c r="G875" s="221" t="s">
        <v>211</v>
      </c>
      <c r="H875" s="221">
        <v>99633</v>
      </c>
      <c r="I875" s="404">
        <v>-87.25</v>
      </c>
      <c r="J875" s="404">
        <v>-87.25</v>
      </c>
      <c r="K875" s="404">
        <v>0</v>
      </c>
      <c r="L875" s="389">
        <v>0</v>
      </c>
      <c r="M875" s="251" t="s">
        <v>1657</v>
      </c>
      <c r="N875" s="132">
        <v>-174.5</v>
      </c>
      <c r="O875" s="399">
        <v>45992</v>
      </c>
      <c r="P875" s="340">
        <v>2965</v>
      </c>
      <c r="Q875" s="399">
        <v>45992</v>
      </c>
      <c r="R875" s="221" t="s">
        <v>742</v>
      </c>
    </row>
    <row r="876" spans="1:18">
      <c r="A876" s="172">
        <v>870</v>
      </c>
      <c r="B876" s="221" t="s">
        <v>362</v>
      </c>
      <c r="C876" s="221" t="s">
        <v>363</v>
      </c>
      <c r="D876" s="251" t="s">
        <v>1318</v>
      </c>
      <c r="E876" s="227" t="s">
        <v>1214</v>
      </c>
      <c r="F876" s="222">
        <v>-82</v>
      </c>
      <c r="G876" s="221" t="s">
        <v>209</v>
      </c>
      <c r="H876" s="221">
        <v>440173</v>
      </c>
      <c r="I876" s="404">
        <v>-9</v>
      </c>
      <c r="J876" s="404">
        <v>-9</v>
      </c>
      <c r="K876" s="404">
        <v>0</v>
      </c>
      <c r="L876" s="389">
        <v>0</v>
      </c>
      <c r="M876" s="251" t="s">
        <v>1657</v>
      </c>
      <c r="N876" s="132">
        <v>-18</v>
      </c>
      <c r="O876" s="399">
        <v>45992</v>
      </c>
      <c r="P876" s="340">
        <v>2966</v>
      </c>
      <c r="Q876" s="399">
        <v>45992</v>
      </c>
      <c r="R876" s="221" t="s">
        <v>742</v>
      </c>
    </row>
    <row r="877" spans="1:18">
      <c r="A877" s="172">
        <v>871</v>
      </c>
      <c r="B877" s="221" t="s">
        <v>394</v>
      </c>
      <c r="C877" s="221" t="s">
        <v>395</v>
      </c>
      <c r="D877" s="251">
        <v>6319</v>
      </c>
      <c r="E877" s="227" t="s">
        <v>1214</v>
      </c>
      <c r="F877" s="222">
        <v>-1640</v>
      </c>
      <c r="G877" s="221" t="s">
        <v>211</v>
      </c>
      <c r="H877" s="221">
        <v>996813</v>
      </c>
      <c r="I877" s="404">
        <v>-180</v>
      </c>
      <c r="J877" s="404">
        <v>-180</v>
      </c>
      <c r="K877" s="404">
        <v>0</v>
      </c>
      <c r="L877" s="389">
        <v>0</v>
      </c>
      <c r="M877" s="251" t="s">
        <v>1657</v>
      </c>
      <c r="N877" s="132">
        <v>-360</v>
      </c>
      <c r="O877" s="399">
        <v>45992</v>
      </c>
      <c r="P877" s="340">
        <v>3016</v>
      </c>
      <c r="Q877" s="399">
        <v>45992</v>
      </c>
      <c r="R877" s="221" t="s">
        <v>742</v>
      </c>
    </row>
    <row r="878" spans="1:18">
      <c r="A878" s="172">
        <v>872</v>
      </c>
      <c r="B878" s="221" t="s">
        <v>394</v>
      </c>
      <c r="C878" s="221" t="s">
        <v>395</v>
      </c>
      <c r="D878" s="251">
        <v>6309</v>
      </c>
      <c r="E878" s="227" t="s">
        <v>1214</v>
      </c>
      <c r="F878" s="222">
        <v>-3824.4799999999996</v>
      </c>
      <c r="G878" s="221" t="s">
        <v>211</v>
      </c>
      <c r="H878" s="221">
        <v>996813</v>
      </c>
      <c r="I878" s="404">
        <v>-419.76</v>
      </c>
      <c r="J878" s="404">
        <v>-419.76</v>
      </c>
      <c r="K878" s="404">
        <v>0</v>
      </c>
      <c r="L878" s="389">
        <v>0</v>
      </c>
      <c r="M878" s="251" t="s">
        <v>1657</v>
      </c>
      <c r="N878" s="132">
        <v>-839.52</v>
      </c>
      <c r="O878" s="399">
        <v>45992</v>
      </c>
      <c r="P878" s="340">
        <v>3015</v>
      </c>
      <c r="Q878" s="399">
        <v>45992</v>
      </c>
      <c r="R878" s="221" t="s">
        <v>742</v>
      </c>
    </row>
    <row r="879" spans="1:18">
      <c r="A879" s="172">
        <v>873</v>
      </c>
      <c r="B879" s="221" t="s">
        <v>394</v>
      </c>
      <c r="C879" s="221" t="s">
        <v>395</v>
      </c>
      <c r="D879" s="251">
        <v>6282</v>
      </c>
      <c r="E879" s="227" t="s">
        <v>1214</v>
      </c>
      <c r="F879" s="222">
        <v>-8744.48</v>
      </c>
      <c r="G879" s="221" t="s">
        <v>211</v>
      </c>
      <c r="H879" s="221">
        <v>996813</v>
      </c>
      <c r="I879" s="404">
        <v>-959.76</v>
      </c>
      <c r="J879" s="404">
        <v>-959.76</v>
      </c>
      <c r="K879" s="404">
        <v>0</v>
      </c>
      <c r="L879" s="389">
        <v>0</v>
      </c>
      <c r="M879" s="251" t="s">
        <v>1657</v>
      </c>
      <c r="N879" s="132">
        <v>-1919.52</v>
      </c>
      <c r="O879" s="399">
        <v>45992</v>
      </c>
      <c r="P879" s="340">
        <v>3014</v>
      </c>
      <c r="Q879" s="399">
        <v>45992</v>
      </c>
      <c r="R879" s="221" t="s">
        <v>742</v>
      </c>
    </row>
    <row r="880" spans="1:18">
      <c r="A880" s="172">
        <v>874</v>
      </c>
      <c r="B880" s="221" t="s">
        <v>1323</v>
      </c>
      <c r="C880" s="221" t="s">
        <v>1324</v>
      </c>
      <c r="D880" s="251" t="s">
        <v>1325</v>
      </c>
      <c r="E880" s="227" t="s">
        <v>1296</v>
      </c>
      <c r="F880" s="222">
        <v>-722.71</v>
      </c>
      <c r="G880" s="221"/>
      <c r="H880" s="221">
        <v>0</v>
      </c>
      <c r="I880" s="404">
        <v>0</v>
      </c>
      <c r="J880" s="404">
        <v>0</v>
      </c>
      <c r="K880" s="404">
        <v>-158.65</v>
      </c>
      <c r="L880" s="389">
        <v>0</v>
      </c>
      <c r="M880" s="251" t="s">
        <v>1657</v>
      </c>
      <c r="N880" s="132">
        <v>-158.65</v>
      </c>
      <c r="O880" s="399">
        <v>45992</v>
      </c>
      <c r="P880" s="340">
        <v>2970</v>
      </c>
      <c r="Q880" s="399">
        <v>45992</v>
      </c>
      <c r="R880" s="221" t="s">
        <v>742</v>
      </c>
    </row>
    <row r="881" spans="1:18">
      <c r="A881" s="172">
        <v>875</v>
      </c>
      <c r="B881" s="221" t="s">
        <v>717</v>
      </c>
      <c r="C881" s="221" t="s">
        <v>718</v>
      </c>
      <c r="D881" s="251" t="s">
        <v>1327</v>
      </c>
      <c r="E881" s="227" t="s">
        <v>1211</v>
      </c>
      <c r="F881" s="222">
        <v>-820</v>
      </c>
      <c r="G881" s="221" t="s">
        <v>211</v>
      </c>
      <c r="H881" s="221">
        <v>998559</v>
      </c>
      <c r="I881" s="404">
        <v>-90</v>
      </c>
      <c r="J881" s="404">
        <v>-90</v>
      </c>
      <c r="K881" s="404">
        <v>0</v>
      </c>
      <c r="L881" s="389">
        <v>0</v>
      </c>
      <c r="M881" s="251" t="s">
        <v>1657</v>
      </c>
      <c r="N881" s="132">
        <v>-180</v>
      </c>
      <c r="O881" s="399">
        <v>45992</v>
      </c>
      <c r="P881" s="340">
        <v>2971</v>
      </c>
      <c r="Q881" s="399">
        <v>45992</v>
      </c>
      <c r="R881" s="221" t="s">
        <v>742</v>
      </c>
    </row>
    <row r="882" spans="1:18">
      <c r="A882" s="172">
        <v>876</v>
      </c>
      <c r="B882" s="221" t="s">
        <v>394</v>
      </c>
      <c r="C882" s="221" t="s">
        <v>395</v>
      </c>
      <c r="D882" s="251">
        <v>6266</v>
      </c>
      <c r="E882" s="227" t="s">
        <v>1214</v>
      </c>
      <c r="F882" s="222">
        <v>-3762.16</v>
      </c>
      <c r="G882" s="221" t="s">
        <v>211</v>
      </c>
      <c r="H882" s="221">
        <v>996813</v>
      </c>
      <c r="I882" s="404">
        <v>-412.92</v>
      </c>
      <c r="J882" s="404">
        <v>-412.92</v>
      </c>
      <c r="K882" s="404">
        <v>0</v>
      </c>
      <c r="L882" s="389">
        <v>0</v>
      </c>
      <c r="M882" s="251" t="s">
        <v>1657</v>
      </c>
      <c r="N882" s="132">
        <v>-825.84</v>
      </c>
      <c r="O882" s="399">
        <v>45992</v>
      </c>
      <c r="P882" s="340">
        <v>3013</v>
      </c>
      <c r="Q882" s="399">
        <v>45992</v>
      </c>
      <c r="R882" s="221" t="s">
        <v>742</v>
      </c>
    </row>
    <row r="883" spans="1:18">
      <c r="A883" s="172">
        <v>877</v>
      </c>
      <c r="B883" s="221" t="s">
        <v>394</v>
      </c>
      <c r="C883" s="221" t="s">
        <v>395</v>
      </c>
      <c r="D883" s="251">
        <v>6265</v>
      </c>
      <c r="E883" s="227" t="s">
        <v>1214</v>
      </c>
      <c r="F883" s="222">
        <v>-5580.92</v>
      </c>
      <c r="G883" s="221" t="s">
        <v>211</v>
      </c>
      <c r="H883" s="221">
        <v>996813</v>
      </c>
      <c r="I883" s="404">
        <v>-612.54</v>
      </c>
      <c r="J883" s="404">
        <v>-612.54</v>
      </c>
      <c r="K883" s="404">
        <v>0</v>
      </c>
      <c r="L883" s="389">
        <v>0</v>
      </c>
      <c r="M883" s="251" t="s">
        <v>1657</v>
      </c>
      <c r="N883" s="132">
        <v>-1225.08</v>
      </c>
      <c r="O883" s="399">
        <v>45992</v>
      </c>
      <c r="P883" s="340">
        <v>3012</v>
      </c>
      <c r="Q883" s="399">
        <v>45992</v>
      </c>
      <c r="R883" s="221" t="s">
        <v>742</v>
      </c>
    </row>
    <row r="884" spans="1:18">
      <c r="A884" s="172">
        <v>878</v>
      </c>
      <c r="B884" s="221" t="s">
        <v>305</v>
      </c>
      <c r="C884" s="221" t="s">
        <v>306</v>
      </c>
      <c r="D884" s="251" t="s">
        <v>1331</v>
      </c>
      <c r="E884" s="227" t="s">
        <v>1279</v>
      </c>
      <c r="F884" s="222">
        <v>-10049.1</v>
      </c>
      <c r="G884" s="221" t="s">
        <v>209</v>
      </c>
      <c r="H884" s="221">
        <v>853669</v>
      </c>
      <c r="I884" s="404">
        <v>0</v>
      </c>
      <c r="J884" s="404">
        <v>0</v>
      </c>
      <c r="K884" s="404">
        <v>-2205.9</v>
      </c>
      <c r="L884" s="389">
        <v>0</v>
      </c>
      <c r="M884" s="251" t="s">
        <v>1657</v>
      </c>
      <c r="N884" s="132">
        <v>-2205.9</v>
      </c>
      <c r="O884" s="399">
        <v>45992</v>
      </c>
      <c r="P884" s="340">
        <v>2974</v>
      </c>
      <c r="Q884" s="399">
        <v>45992</v>
      </c>
      <c r="R884" s="221" t="s">
        <v>742</v>
      </c>
    </row>
    <row r="885" spans="1:18">
      <c r="A885" s="172">
        <v>879</v>
      </c>
      <c r="B885" s="221" t="s">
        <v>320</v>
      </c>
      <c r="C885" s="221" t="s">
        <v>321</v>
      </c>
      <c r="D885" s="251" t="s">
        <v>1333</v>
      </c>
      <c r="E885" s="227" t="s">
        <v>814</v>
      </c>
      <c r="F885" s="222">
        <v>-194750</v>
      </c>
      <c r="G885" s="221" t="s">
        <v>211</v>
      </c>
      <c r="H885" s="221">
        <v>998313</v>
      </c>
      <c r="I885" s="404">
        <v>0</v>
      </c>
      <c r="J885" s="404">
        <v>0</v>
      </c>
      <c r="K885" s="404">
        <v>-42750</v>
      </c>
      <c r="L885" s="389">
        <v>0</v>
      </c>
      <c r="M885" s="251" t="s">
        <v>1657</v>
      </c>
      <c r="N885" s="132">
        <v>-42750</v>
      </c>
      <c r="O885" s="399">
        <v>45992</v>
      </c>
      <c r="P885" s="340">
        <v>2975</v>
      </c>
      <c r="Q885" s="399">
        <v>45992</v>
      </c>
      <c r="R885" s="221" t="s">
        <v>742</v>
      </c>
    </row>
    <row r="886" spans="1:18">
      <c r="A886" s="172">
        <v>880</v>
      </c>
      <c r="B886" s="221" t="s">
        <v>367</v>
      </c>
      <c r="C886" s="221" t="s">
        <v>368</v>
      </c>
      <c r="D886" s="251" t="s">
        <v>1335</v>
      </c>
      <c r="E886" s="227" t="s">
        <v>1279</v>
      </c>
      <c r="F886" s="222">
        <v>-81745.809999999983</v>
      </c>
      <c r="G886" s="221" t="s">
        <v>211</v>
      </c>
      <c r="H886" s="221">
        <v>997315</v>
      </c>
      <c r="I886" s="404">
        <v>-8972.1</v>
      </c>
      <c r="J886" s="404">
        <v>-8972.1</v>
      </c>
      <c r="K886" s="404">
        <v>0</v>
      </c>
      <c r="L886" s="389">
        <v>0</v>
      </c>
      <c r="M886" s="251" t="s">
        <v>1657</v>
      </c>
      <c r="N886" s="132">
        <v>-17944.2</v>
      </c>
      <c r="O886" s="399">
        <v>45992</v>
      </c>
      <c r="P886" s="340">
        <v>2976</v>
      </c>
      <c r="Q886" s="399">
        <v>45992</v>
      </c>
      <c r="R886" s="221" t="s">
        <v>742</v>
      </c>
    </row>
    <row r="887" spans="1:18">
      <c r="A887" s="172">
        <v>881</v>
      </c>
      <c r="B887" s="221" t="s">
        <v>1337</v>
      </c>
      <c r="C887" s="221" t="s">
        <v>1338</v>
      </c>
      <c r="D887" s="251" t="s">
        <v>1339</v>
      </c>
      <c r="E887" s="227" t="s">
        <v>1236</v>
      </c>
      <c r="F887" s="222">
        <v>-410000</v>
      </c>
      <c r="G887" s="221" t="s">
        <v>211</v>
      </c>
      <c r="H887" s="221">
        <v>998312</v>
      </c>
      <c r="I887" s="404">
        <v>-45000</v>
      </c>
      <c r="J887" s="404">
        <v>-45000</v>
      </c>
      <c r="K887" s="404">
        <v>0</v>
      </c>
      <c r="L887" s="389">
        <v>0</v>
      </c>
      <c r="M887" s="251" t="s">
        <v>1657</v>
      </c>
      <c r="N887" s="132">
        <v>-90000</v>
      </c>
      <c r="O887" s="399">
        <v>45992</v>
      </c>
      <c r="P887" s="340">
        <v>3007</v>
      </c>
      <c r="Q887" s="399">
        <v>45992</v>
      </c>
      <c r="R887" s="221" t="s">
        <v>742</v>
      </c>
    </row>
    <row r="888" spans="1:18">
      <c r="A888" s="172">
        <v>882</v>
      </c>
      <c r="B888" s="221" t="s">
        <v>1337</v>
      </c>
      <c r="C888" s="221" t="s">
        <v>1338</v>
      </c>
      <c r="D888" s="251" t="s">
        <v>1341</v>
      </c>
      <c r="E888" s="227" t="s">
        <v>1214</v>
      </c>
      <c r="F888" s="222">
        <v>-52275</v>
      </c>
      <c r="G888" s="221" t="s">
        <v>211</v>
      </c>
      <c r="H888" s="221">
        <v>998312</v>
      </c>
      <c r="I888" s="404">
        <v>-5737.5</v>
      </c>
      <c r="J888" s="404">
        <v>-5737.5</v>
      </c>
      <c r="K888" s="404">
        <v>0</v>
      </c>
      <c r="L888" s="389">
        <v>0</v>
      </c>
      <c r="M888" s="251" t="s">
        <v>1657</v>
      </c>
      <c r="N888" s="132">
        <v>-11475</v>
      </c>
      <c r="O888" s="399">
        <v>45992</v>
      </c>
      <c r="P888" s="340">
        <v>3006</v>
      </c>
      <c r="Q888" s="399">
        <v>45992</v>
      </c>
      <c r="R888" s="221" t="s">
        <v>742</v>
      </c>
    </row>
    <row r="889" spans="1:18">
      <c r="A889" s="172">
        <v>883</v>
      </c>
      <c r="B889" s="221" t="s">
        <v>1337</v>
      </c>
      <c r="C889" s="221" t="s">
        <v>1338</v>
      </c>
      <c r="D889" s="251" t="s">
        <v>1343</v>
      </c>
      <c r="E889" s="227" t="s">
        <v>1214</v>
      </c>
      <c r="F889" s="222">
        <v>-63550</v>
      </c>
      <c r="G889" s="221" t="s">
        <v>211</v>
      </c>
      <c r="H889" s="221">
        <v>998312</v>
      </c>
      <c r="I889" s="404">
        <v>-6975</v>
      </c>
      <c r="J889" s="404">
        <v>-6975</v>
      </c>
      <c r="K889" s="404">
        <v>0</v>
      </c>
      <c r="L889" s="389">
        <v>0</v>
      </c>
      <c r="M889" s="251" t="s">
        <v>1657</v>
      </c>
      <c r="N889" s="132">
        <v>-13950</v>
      </c>
      <c r="O889" s="399">
        <v>45992</v>
      </c>
      <c r="P889" s="340">
        <v>3005</v>
      </c>
      <c r="Q889" s="399">
        <v>45992</v>
      </c>
      <c r="R889" s="221" t="s">
        <v>742</v>
      </c>
    </row>
    <row r="890" spans="1:18">
      <c r="A890" s="172">
        <v>884</v>
      </c>
      <c r="B890" s="221" t="s">
        <v>1337</v>
      </c>
      <c r="C890" s="221" t="s">
        <v>1338</v>
      </c>
      <c r="D890" s="251" t="s">
        <v>1345</v>
      </c>
      <c r="E890" s="227" t="s">
        <v>1214</v>
      </c>
      <c r="F890" s="222">
        <v>-164000</v>
      </c>
      <c r="G890" s="221" t="s">
        <v>211</v>
      </c>
      <c r="H890" s="221">
        <v>998312</v>
      </c>
      <c r="I890" s="404">
        <v>-18000</v>
      </c>
      <c r="J890" s="404">
        <v>-18000</v>
      </c>
      <c r="K890" s="404">
        <v>0</v>
      </c>
      <c r="L890" s="389">
        <v>0</v>
      </c>
      <c r="M890" s="251" t="s">
        <v>1657</v>
      </c>
      <c r="N890" s="132">
        <v>-36000</v>
      </c>
      <c r="O890" s="399">
        <v>45992</v>
      </c>
      <c r="P890" s="340">
        <v>3004</v>
      </c>
      <c r="Q890" s="399">
        <v>45992</v>
      </c>
      <c r="R890" s="221" t="s">
        <v>742</v>
      </c>
    </row>
    <row r="891" spans="1:18">
      <c r="A891" s="172">
        <v>885</v>
      </c>
      <c r="B891" s="221" t="s">
        <v>1337</v>
      </c>
      <c r="C891" s="221" t="s">
        <v>1338</v>
      </c>
      <c r="D891" s="251" t="s">
        <v>1347</v>
      </c>
      <c r="E891" s="227" t="s">
        <v>821</v>
      </c>
      <c r="F891" s="222">
        <v>-410000</v>
      </c>
      <c r="G891" s="221" t="s">
        <v>211</v>
      </c>
      <c r="H891" s="221">
        <v>998312</v>
      </c>
      <c r="I891" s="404">
        <v>-45000</v>
      </c>
      <c r="J891" s="404">
        <v>-45000</v>
      </c>
      <c r="K891" s="404">
        <v>0</v>
      </c>
      <c r="L891" s="389">
        <v>0</v>
      </c>
      <c r="M891" s="251" t="s">
        <v>1657</v>
      </c>
      <c r="N891" s="132">
        <v>-90000</v>
      </c>
      <c r="O891" s="399">
        <v>45992</v>
      </c>
      <c r="P891" s="340">
        <v>3003</v>
      </c>
      <c r="Q891" s="399">
        <v>45992</v>
      </c>
      <c r="R891" s="221" t="s">
        <v>742</v>
      </c>
    </row>
    <row r="892" spans="1:18">
      <c r="A892" s="172">
        <v>886</v>
      </c>
      <c r="B892" s="221" t="s">
        <v>1337</v>
      </c>
      <c r="C892" s="221" t="s">
        <v>1338</v>
      </c>
      <c r="D892" s="251" t="s">
        <v>1349</v>
      </c>
      <c r="E892" s="227" t="s">
        <v>765</v>
      </c>
      <c r="F892" s="222">
        <v>-52275</v>
      </c>
      <c r="G892" s="221" t="s">
        <v>211</v>
      </c>
      <c r="H892" s="221">
        <v>998312</v>
      </c>
      <c r="I892" s="404">
        <v>-5737.5</v>
      </c>
      <c r="J892" s="404">
        <v>-5737.5</v>
      </c>
      <c r="K892" s="404">
        <v>0</v>
      </c>
      <c r="L892" s="389">
        <v>0</v>
      </c>
      <c r="M892" s="251" t="s">
        <v>1657</v>
      </c>
      <c r="N892" s="132">
        <v>-11475</v>
      </c>
      <c r="O892" s="399">
        <v>45992</v>
      </c>
      <c r="P892" s="340">
        <v>3002</v>
      </c>
      <c r="Q892" s="399">
        <v>45992</v>
      </c>
      <c r="R892" s="221" t="s">
        <v>742</v>
      </c>
    </row>
    <row r="893" spans="1:18">
      <c r="A893" s="172">
        <v>887</v>
      </c>
      <c r="B893" s="221" t="s">
        <v>1337</v>
      </c>
      <c r="C893" s="221" t="s">
        <v>1338</v>
      </c>
      <c r="D893" s="251" t="s">
        <v>1351</v>
      </c>
      <c r="E893" s="227" t="s">
        <v>765</v>
      </c>
      <c r="F893" s="222">
        <v>-63550</v>
      </c>
      <c r="G893" s="221" t="s">
        <v>211</v>
      </c>
      <c r="H893" s="221">
        <v>998312</v>
      </c>
      <c r="I893" s="404">
        <v>-6975</v>
      </c>
      <c r="J893" s="404">
        <v>-6975</v>
      </c>
      <c r="K893" s="404">
        <v>0</v>
      </c>
      <c r="L893" s="389">
        <v>0</v>
      </c>
      <c r="M893" s="251" t="s">
        <v>1657</v>
      </c>
      <c r="N893" s="132">
        <v>-13950</v>
      </c>
      <c r="O893" s="399">
        <v>45992</v>
      </c>
      <c r="P893" s="340">
        <v>3001</v>
      </c>
      <c r="Q893" s="399">
        <v>45992</v>
      </c>
      <c r="R893" s="221" t="s">
        <v>742</v>
      </c>
    </row>
    <row r="894" spans="1:18">
      <c r="A894" s="172">
        <v>888</v>
      </c>
      <c r="B894" s="221" t="s">
        <v>1337</v>
      </c>
      <c r="C894" s="221" t="s">
        <v>1338</v>
      </c>
      <c r="D894" s="251" t="s">
        <v>1353</v>
      </c>
      <c r="E894" s="227" t="s">
        <v>765</v>
      </c>
      <c r="F894" s="222">
        <v>-164000</v>
      </c>
      <c r="G894" s="221" t="s">
        <v>211</v>
      </c>
      <c r="H894" s="221">
        <v>998312</v>
      </c>
      <c r="I894" s="404">
        <v>-18000</v>
      </c>
      <c r="J894" s="404">
        <v>-18000</v>
      </c>
      <c r="K894" s="404">
        <v>0</v>
      </c>
      <c r="L894" s="389">
        <v>0</v>
      </c>
      <c r="M894" s="251" t="s">
        <v>1657</v>
      </c>
      <c r="N894" s="132">
        <v>-36000</v>
      </c>
      <c r="O894" s="399">
        <v>45992</v>
      </c>
      <c r="P894" s="340">
        <v>3000</v>
      </c>
      <c r="Q894" s="399">
        <v>45992</v>
      </c>
      <c r="R894" s="221" t="s">
        <v>742</v>
      </c>
    </row>
    <row r="895" spans="1:18">
      <c r="A895" s="172">
        <v>889</v>
      </c>
      <c r="B895" s="221" t="s">
        <v>1337</v>
      </c>
      <c r="C895" s="221" t="s">
        <v>1338</v>
      </c>
      <c r="D895" s="251" t="s">
        <v>1355</v>
      </c>
      <c r="E895" s="227" t="s">
        <v>323</v>
      </c>
      <c r="F895" s="222">
        <v>-410000</v>
      </c>
      <c r="G895" s="221" t="s">
        <v>211</v>
      </c>
      <c r="H895" s="221">
        <v>998312</v>
      </c>
      <c r="I895" s="404">
        <v>-45000</v>
      </c>
      <c r="J895" s="404">
        <v>-45000</v>
      </c>
      <c r="K895" s="404">
        <v>0</v>
      </c>
      <c r="L895" s="389">
        <v>0</v>
      </c>
      <c r="M895" s="251" t="s">
        <v>1657</v>
      </c>
      <c r="N895" s="132">
        <v>-90000</v>
      </c>
      <c r="O895" s="399">
        <v>45992</v>
      </c>
      <c r="P895" s="340">
        <v>2999</v>
      </c>
      <c r="Q895" s="399">
        <v>45992</v>
      </c>
      <c r="R895" s="221" t="s">
        <v>742</v>
      </c>
    </row>
    <row r="896" spans="1:18">
      <c r="A896" s="172">
        <v>890</v>
      </c>
      <c r="B896" s="221" t="s">
        <v>1337</v>
      </c>
      <c r="C896" s="221" t="s">
        <v>1338</v>
      </c>
      <c r="D896" s="251" t="s">
        <v>1357</v>
      </c>
      <c r="E896" s="227" t="s">
        <v>323</v>
      </c>
      <c r="F896" s="222">
        <v>-52275</v>
      </c>
      <c r="G896" s="221" t="s">
        <v>211</v>
      </c>
      <c r="H896" s="221">
        <v>998312</v>
      </c>
      <c r="I896" s="404">
        <v>-5737.5</v>
      </c>
      <c r="J896" s="404">
        <v>-5737.5</v>
      </c>
      <c r="K896" s="404">
        <v>0</v>
      </c>
      <c r="L896" s="389">
        <v>0</v>
      </c>
      <c r="M896" s="251" t="s">
        <v>1657</v>
      </c>
      <c r="N896" s="132">
        <v>-11475</v>
      </c>
      <c r="O896" s="399">
        <v>45992</v>
      </c>
      <c r="P896" s="340">
        <v>2998</v>
      </c>
      <c r="Q896" s="399">
        <v>45992</v>
      </c>
      <c r="R896" s="221" t="s">
        <v>742</v>
      </c>
    </row>
    <row r="897" spans="1:18">
      <c r="A897" s="172">
        <v>891</v>
      </c>
      <c r="B897" s="221" t="s">
        <v>1337</v>
      </c>
      <c r="C897" s="221" t="s">
        <v>1338</v>
      </c>
      <c r="D897" s="251" t="s">
        <v>1359</v>
      </c>
      <c r="E897" s="227" t="s">
        <v>323</v>
      </c>
      <c r="F897" s="222">
        <v>-63550</v>
      </c>
      <c r="G897" s="221" t="s">
        <v>211</v>
      </c>
      <c r="H897" s="221">
        <v>998312</v>
      </c>
      <c r="I897" s="404">
        <v>-6975</v>
      </c>
      <c r="J897" s="404">
        <v>-6975</v>
      </c>
      <c r="K897" s="404">
        <v>0</v>
      </c>
      <c r="L897" s="389">
        <v>0</v>
      </c>
      <c r="M897" s="251" t="s">
        <v>1657</v>
      </c>
      <c r="N897" s="132">
        <v>-13950</v>
      </c>
      <c r="O897" s="399">
        <v>45992</v>
      </c>
      <c r="P897" s="340">
        <v>2997</v>
      </c>
      <c r="Q897" s="399">
        <v>45992</v>
      </c>
      <c r="R897" s="221" t="s">
        <v>742</v>
      </c>
    </row>
    <row r="898" spans="1:18">
      <c r="A898" s="172">
        <v>892</v>
      </c>
      <c r="B898" s="221" t="s">
        <v>1337</v>
      </c>
      <c r="C898" s="221" t="s">
        <v>1338</v>
      </c>
      <c r="D898" s="251" t="s">
        <v>1361</v>
      </c>
      <c r="E898" s="227" t="s">
        <v>323</v>
      </c>
      <c r="F898" s="222">
        <v>-164000</v>
      </c>
      <c r="G898" s="221" t="s">
        <v>211</v>
      </c>
      <c r="H898" s="221">
        <v>998312</v>
      </c>
      <c r="I898" s="404">
        <v>-18000</v>
      </c>
      <c r="J898" s="404">
        <v>-18000</v>
      </c>
      <c r="K898" s="404">
        <v>0</v>
      </c>
      <c r="L898" s="389">
        <v>0</v>
      </c>
      <c r="M898" s="251" t="s">
        <v>1657</v>
      </c>
      <c r="N898" s="132">
        <v>-36000</v>
      </c>
      <c r="O898" s="399">
        <v>45992</v>
      </c>
      <c r="P898" s="340">
        <v>2996</v>
      </c>
      <c r="Q898" s="399">
        <v>45992</v>
      </c>
      <c r="R898" s="221" t="s">
        <v>742</v>
      </c>
    </row>
    <row r="899" spans="1:18">
      <c r="A899" s="172">
        <v>893</v>
      </c>
      <c r="B899" s="221" t="s">
        <v>412</v>
      </c>
      <c r="C899" s="221" t="s">
        <v>413</v>
      </c>
      <c r="D899" s="251">
        <v>135251217099409</v>
      </c>
      <c r="E899" s="227" t="s">
        <v>1363</v>
      </c>
      <c r="F899" s="222">
        <v>-14757.41</v>
      </c>
      <c r="G899" s="221" t="s">
        <v>211</v>
      </c>
      <c r="H899" s="221">
        <v>997157</v>
      </c>
      <c r="I899" s="404">
        <v>-1619.72</v>
      </c>
      <c r="J899" s="404">
        <v>-1619.72</v>
      </c>
      <c r="K899" s="404">
        <v>0</v>
      </c>
      <c r="L899" s="389">
        <v>0</v>
      </c>
      <c r="M899" s="251" t="s">
        <v>1657</v>
      </c>
      <c r="N899" s="132">
        <v>-3239.44</v>
      </c>
      <c r="O899" s="399">
        <v>45992</v>
      </c>
      <c r="P899" s="340">
        <v>2994</v>
      </c>
      <c r="Q899" s="399">
        <v>45992</v>
      </c>
      <c r="R899" s="221" t="s">
        <v>742</v>
      </c>
    </row>
    <row r="900" spans="1:18">
      <c r="A900" s="172">
        <v>894</v>
      </c>
      <c r="B900" s="221" t="s">
        <v>412</v>
      </c>
      <c r="C900" s="221" t="s">
        <v>413</v>
      </c>
      <c r="D900" s="251">
        <v>135251212075189</v>
      </c>
      <c r="E900" s="227" t="s">
        <v>1365</v>
      </c>
      <c r="F900" s="222">
        <v>-14791.84</v>
      </c>
      <c r="G900" s="221" t="s">
        <v>211</v>
      </c>
      <c r="H900" s="221">
        <v>997157</v>
      </c>
      <c r="I900" s="404">
        <v>-1623.5</v>
      </c>
      <c r="J900" s="404">
        <v>-1623.5</v>
      </c>
      <c r="K900" s="404">
        <v>0</v>
      </c>
      <c r="L900" s="389">
        <v>0</v>
      </c>
      <c r="M900" s="251" t="s">
        <v>1657</v>
      </c>
      <c r="N900" s="132">
        <v>-3247</v>
      </c>
      <c r="O900" s="399">
        <v>45992</v>
      </c>
      <c r="P900" s="340">
        <v>2993</v>
      </c>
      <c r="Q900" s="399">
        <v>45992</v>
      </c>
      <c r="R900" s="221" t="s">
        <v>742</v>
      </c>
    </row>
    <row r="901" spans="1:18">
      <c r="A901" s="172">
        <v>895</v>
      </c>
      <c r="B901" s="221" t="s">
        <v>412</v>
      </c>
      <c r="C901" s="221" t="s">
        <v>413</v>
      </c>
      <c r="D901" s="251">
        <v>135251203020023</v>
      </c>
      <c r="E901" s="227" t="s">
        <v>1367</v>
      </c>
      <c r="F901" s="222">
        <v>-14767.25</v>
      </c>
      <c r="G901" s="221" t="s">
        <v>211</v>
      </c>
      <c r="H901" s="221">
        <v>997157</v>
      </c>
      <c r="I901" s="404">
        <v>-1620.8</v>
      </c>
      <c r="J901" s="404">
        <v>-1620.8</v>
      </c>
      <c r="K901" s="404">
        <v>0</v>
      </c>
      <c r="L901" s="389">
        <v>0</v>
      </c>
      <c r="M901" s="251" t="s">
        <v>1657</v>
      </c>
      <c r="N901" s="132">
        <v>-3241.6</v>
      </c>
      <c r="O901" s="399">
        <v>45992</v>
      </c>
      <c r="P901" s="340">
        <v>2992</v>
      </c>
      <c r="Q901" s="399">
        <v>45992</v>
      </c>
      <c r="R901" s="221" t="s">
        <v>742</v>
      </c>
    </row>
    <row r="903" spans="1:18">
      <c r="H903" s="391" t="s">
        <v>12</v>
      </c>
      <c r="I903" s="392">
        <f>SUM(I7:I901)</f>
        <v>2441313.6825560187</v>
      </c>
      <c r="J903" s="392">
        <f>SUM(J7:J901)</f>
        <v>2441313.6825560187</v>
      </c>
      <c r="K903" s="392">
        <f>SUM(K7:K901)</f>
        <v>1073609.1033049398</v>
      </c>
      <c r="L903" s="392"/>
      <c r="M903" s="392" t="s">
        <v>6139</v>
      </c>
      <c r="N903" s="392">
        <f>SUMIF(M7:M901,O903,N7:N901)</f>
        <v>5956236.4684169749</v>
      </c>
      <c r="O903" s="221" t="s">
        <v>1703</v>
      </c>
    </row>
    <row r="904" spans="1:18">
      <c r="H904" s="391" t="s">
        <v>6140</v>
      </c>
      <c r="I904" s="392">
        <f>'Monthly Return Summary'!T27</f>
        <v>2441314</v>
      </c>
      <c r="J904" s="392">
        <f>'Monthly Return Summary'!U27</f>
        <v>2441314</v>
      </c>
      <c r="K904" s="392">
        <f>'Monthly Return Summary'!S27</f>
        <v>1073610</v>
      </c>
      <c r="L904" s="392"/>
      <c r="M904" s="392" t="s">
        <v>6141</v>
      </c>
      <c r="N904" s="392">
        <f>'Monthly Return Summary'!V27</f>
        <v>5956238</v>
      </c>
    </row>
    <row r="905" spans="1:18">
      <c r="H905" s="393" t="s">
        <v>6142</v>
      </c>
      <c r="I905" s="394">
        <f>I903-I904</f>
        <v>-0.31744398130103946</v>
      </c>
      <c r="J905" s="394">
        <f>J903-J904</f>
        <v>-0.31744398130103946</v>
      </c>
      <c r="K905" s="394">
        <f>K903-K904</f>
        <v>-0.89669506018981338</v>
      </c>
      <c r="L905" s="394"/>
      <c r="M905" s="394" t="s">
        <v>6142</v>
      </c>
      <c r="N905" s="394">
        <f>+N903-N904</f>
        <v>-1.5315830251201987</v>
      </c>
    </row>
  </sheetData>
  <autoFilter ref="A6:R901" xr:uid="{22C87250-AEE2-4F3D-B345-7EC8BCE45AF4}"/>
  <mergeCells count="14">
    <mergeCell ref="I4:I5"/>
    <mergeCell ref="A4:A5"/>
    <mergeCell ref="B4:B5"/>
    <mergeCell ref="C4:C5"/>
    <mergeCell ref="D4:F4"/>
    <mergeCell ref="G4:H4"/>
    <mergeCell ref="Q4:Q5"/>
    <mergeCell ref="R4:R5"/>
    <mergeCell ref="J4:J5"/>
    <mergeCell ref="K4:K5"/>
    <mergeCell ref="L4:L5"/>
    <mergeCell ref="N4:N5"/>
    <mergeCell ref="O4:O5"/>
    <mergeCell ref="P4:P5"/>
  </mergeCells>
  <conditionalFormatting sqref="D2">
    <cfRule type="duplicateValues" dxfId="61" priority="1"/>
    <cfRule type="duplicateValues" dxfId="60" priority="2"/>
  </conditionalFormatting>
  <conditionalFormatting sqref="D7:D13 D143 D181:D901">
    <cfRule type="duplicateValues" dxfId="59" priority="22"/>
  </conditionalFormatting>
  <conditionalFormatting sqref="D7:D901">
    <cfRule type="duplicateValues" dxfId="58" priority="4"/>
  </conditionalFormatting>
  <conditionalFormatting sqref="D14:D25">
    <cfRule type="duplicateValues" dxfId="57" priority="20"/>
  </conditionalFormatting>
  <conditionalFormatting sqref="D14:D75">
    <cfRule type="duplicateValues" dxfId="56" priority="21"/>
  </conditionalFormatting>
  <conditionalFormatting sqref="D52">
    <cfRule type="duplicateValues" dxfId="55" priority="18"/>
  </conditionalFormatting>
  <conditionalFormatting sqref="D54:D55">
    <cfRule type="duplicateValues" dxfId="54" priority="17"/>
  </conditionalFormatting>
  <conditionalFormatting sqref="D56:D75 D53 D50:D51">
    <cfRule type="duplicateValues" dxfId="53" priority="19"/>
  </conditionalFormatting>
  <conditionalFormatting sqref="D56:D75">
    <cfRule type="duplicateValues" dxfId="52" priority="16"/>
  </conditionalFormatting>
  <conditionalFormatting sqref="D76:D81">
    <cfRule type="duplicateValues" dxfId="51" priority="15"/>
  </conditionalFormatting>
  <conditionalFormatting sqref="D142">
    <cfRule type="duplicateValues" dxfId="50" priority="12"/>
    <cfRule type="duplicateValues" dxfId="49" priority="13"/>
    <cfRule type="duplicateValues" dxfId="48" priority="14"/>
  </conditionalFormatting>
  <conditionalFormatting sqref="D144:D149">
    <cfRule type="duplicateValues" dxfId="47" priority="10"/>
  </conditionalFormatting>
  <conditionalFormatting sqref="D144:D177">
    <cfRule type="duplicateValues" dxfId="46" priority="11"/>
  </conditionalFormatting>
  <conditionalFormatting sqref="D162:D164">
    <cfRule type="duplicateValues" dxfId="45" priority="8"/>
  </conditionalFormatting>
  <conditionalFormatting sqref="D168">
    <cfRule type="duplicateValues" dxfId="44" priority="6"/>
  </conditionalFormatting>
  <conditionalFormatting sqref="D169:D177 D160:D161">
    <cfRule type="duplicateValues" dxfId="43" priority="9"/>
  </conditionalFormatting>
  <conditionalFormatting sqref="D169:D177">
    <cfRule type="duplicateValues" dxfId="42" priority="7"/>
  </conditionalFormatting>
  <conditionalFormatting sqref="D178:D179">
    <cfRule type="duplicateValues" dxfId="41" priority="5"/>
  </conditionalFormatting>
  <printOptions horizontalCentered="1"/>
  <pageMargins left="0.19685039370078741" right="0.19685039370078741" top="0.19685039370078741" bottom="0.19685039370078741" header="0.19685039370078741" footer="0.19685039370078741"/>
  <pageSetup scale="44"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BD526-DB4E-4BAB-B148-20736236966A}">
  <sheetPr>
    <tabColor rgb="FFFFFF00"/>
  </sheetPr>
  <dimension ref="A1:AE908"/>
  <sheetViews>
    <sheetView topLeftCell="T4" workbookViewId="0">
      <selection activeCell="X5" sqref="X1:AF1048576"/>
    </sheetView>
  </sheetViews>
  <sheetFormatPr defaultColWidth="8.88671875" defaultRowHeight="14.4"/>
  <cols>
    <col min="1" max="1" width="11.33203125" style="20" bestFit="1" customWidth="1"/>
    <col min="2" max="2" width="22.33203125" style="20" bestFit="1" customWidth="1"/>
    <col min="3" max="3" width="70.6640625" style="20" bestFit="1" customWidth="1"/>
    <col min="4" max="4" width="19.44140625" style="252" bestFit="1" customWidth="1"/>
    <col min="5" max="5" width="16.6640625" style="176" bestFit="1" customWidth="1"/>
    <col min="6" max="6" width="13.5546875" style="253" bestFit="1" customWidth="1"/>
    <col min="7" max="7" width="21" style="20" bestFit="1" customWidth="1"/>
    <col min="8" max="9" width="22.109375" style="20" bestFit="1" customWidth="1"/>
    <col min="10" max="10" width="19.21875" style="20" bestFit="1" customWidth="1"/>
    <col min="11" max="11" width="20.6640625" style="20" bestFit="1" customWidth="1"/>
    <col min="12" max="12" width="14.77734375" style="20" bestFit="1" customWidth="1"/>
    <col min="13" max="13" width="34.21875" style="20" bestFit="1" customWidth="1"/>
    <col min="14" max="14" width="15.33203125" style="20" bestFit="1" customWidth="1"/>
    <col min="15" max="15" width="26.5546875" style="20" bestFit="1" customWidth="1"/>
    <col min="16" max="16" width="23.88671875" style="20" bestFit="1" customWidth="1"/>
    <col min="17" max="17" width="24.77734375" style="26" bestFit="1" customWidth="1"/>
    <col min="18" max="18" width="45.5546875" style="20" customWidth="1"/>
    <col min="19" max="19" width="19.6640625" style="20" customWidth="1"/>
    <col min="20" max="20" width="14.88671875" style="252" customWidth="1"/>
    <col min="21" max="21" width="19" style="20" customWidth="1"/>
    <col min="22" max="22" width="20.88671875" style="20" customWidth="1"/>
    <col min="23" max="23" width="20.88671875" style="20" bestFit="1" customWidth="1"/>
    <col min="24" max="24" width="35.5546875" style="20" hidden="1" customWidth="1"/>
    <col min="25" max="25" width="2" style="20" hidden="1" customWidth="1"/>
    <col min="26" max="26" width="13.44140625" style="20" hidden="1" customWidth="1"/>
    <col min="27" max="27" width="4.6640625" style="20" hidden="1" customWidth="1"/>
    <col min="28" max="29" width="0" style="20" hidden="1" customWidth="1"/>
    <col min="30" max="30" width="10.33203125" style="20" hidden="1" customWidth="1"/>
    <col min="31" max="31" width="25.5546875" style="20" hidden="1" customWidth="1"/>
    <col min="32" max="32" width="0" style="20" hidden="1" customWidth="1"/>
    <col min="33" max="16384" width="8.88671875" style="20"/>
  </cols>
  <sheetData>
    <row r="1" spans="1:31" ht="18">
      <c r="A1" s="201" t="s">
        <v>0</v>
      </c>
      <c r="B1" s="202"/>
      <c r="C1" s="202"/>
      <c r="D1" s="52"/>
      <c r="E1" s="203"/>
      <c r="F1" s="204"/>
      <c r="G1" s="202"/>
      <c r="H1" s="202"/>
      <c r="I1" s="205"/>
      <c r="J1" s="205"/>
      <c r="K1" s="205"/>
      <c r="L1" s="206"/>
      <c r="M1" s="206"/>
      <c r="N1" s="202">
        <v>-1</v>
      </c>
      <c r="O1" s="48"/>
      <c r="P1" s="48" t="s">
        <v>209</v>
      </c>
      <c r="Q1" s="339"/>
      <c r="R1" s="48"/>
      <c r="S1" s="48"/>
      <c r="T1" s="52"/>
      <c r="U1" s="202"/>
      <c r="V1" s="202"/>
      <c r="W1" s="202">
        <v>60</v>
      </c>
      <c r="X1" s="20">
        <v>64</v>
      </c>
      <c r="Y1" s="20">
        <v>1</v>
      </c>
      <c r="Z1" s="20">
        <v>2</v>
      </c>
      <c r="AA1" s="20">
        <v>34</v>
      </c>
      <c r="AB1" s="20">
        <f>SUBTOTAL(9,W1:AA1)</f>
        <v>161</v>
      </c>
    </row>
    <row r="2" spans="1:31" ht="15.6">
      <c r="A2" s="207" t="s">
        <v>210</v>
      </c>
      <c r="B2" s="202"/>
      <c r="C2" s="202"/>
      <c r="D2" s="52"/>
      <c r="E2" s="203"/>
      <c r="F2" s="208"/>
      <c r="G2" s="202"/>
      <c r="H2" s="202"/>
      <c r="I2" s="254">
        <f>I4-I3</f>
        <v>-0.89669506018981338</v>
      </c>
      <c r="J2" s="254">
        <f>J4-J3</f>
        <v>-0.31744398130103946</v>
      </c>
      <c r="K2" s="254">
        <f>K4-K3</f>
        <v>-0.31744398130103946</v>
      </c>
      <c r="L2"/>
      <c r="M2" s="206">
        <v>-1</v>
      </c>
      <c r="N2" s="202"/>
      <c r="O2" s="48"/>
      <c r="P2" s="48" t="s">
        <v>211</v>
      </c>
      <c r="Q2" s="339"/>
      <c r="R2" s="48"/>
      <c r="S2" s="48"/>
      <c r="T2" s="52"/>
      <c r="U2" s="202"/>
      <c r="V2" s="202"/>
      <c r="W2" s="202"/>
    </row>
    <row r="3" spans="1:31" ht="15.6">
      <c r="A3" s="207" t="s">
        <v>53</v>
      </c>
      <c r="B3" s="202"/>
      <c r="C3" s="202"/>
      <c r="D3" s="52"/>
      <c r="E3" s="203"/>
      <c r="F3" s="209"/>
      <c r="G3" s="206"/>
      <c r="H3" s="202"/>
      <c r="I3" s="210">
        <f>'Monthly Return Summary'!S27</f>
        <v>1073610</v>
      </c>
      <c r="J3" s="210">
        <f>'Monthly Return Summary'!T27</f>
        <v>2441314</v>
      </c>
      <c r="K3" s="210">
        <f>'Monthly Return Summary'!U27</f>
        <v>2441314</v>
      </c>
      <c r="L3" s="211"/>
      <c r="M3" s="206"/>
      <c r="N3" s="212"/>
      <c r="O3" s="48"/>
      <c r="P3" s="213"/>
      <c r="Q3" s="339"/>
      <c r="R3" s="48"/>
      <c r="S3" s="48"/>
      <c r="T3" s="52"/>
      <c r="U3" s="202"/>
      <c r="V3" s="202"/>
      <c r="W3" s="202"/>
    </row>
    <row r="4" spans="1:31">
      <c r="A4" s="49"/>
      <c r="B4" s="202"/>
      <c r="C4" s="202"/>
      <c r="D4" s="52"/>
      <c r="E4" s="203"/>
      <c r="F4" s="204"/>
      <c r="G4" s="214">
        <f t="shared" ref="G4:L4" si="0">SUBTOTAL(9,G6:G1048576)</f>
        <v>54232601.296123825</v>
      </c>
      <c r="H4" s="214">
        <f t="shared" si="0"/>
        <v>39993857.840000018</v>
      </c>
      <c r="I4" s="214">
        <f>SUBTOTAL(9,I6:I1048576)</f>
        <v>1073609.1033049398</v>
      </c>
      <c r="J4" s="214">
        <f>SUBTOTAL(9,J6:J1048576)</f>
        <v>2441313.6825560187</v>
      </c>
      <c r="K4" s="214">
        <f>SUBTOTAL(9,K6:K1048576)</f>
        <v>2441313.6825560187</v>
      </c>
      <c r="L4" s="214">
        <f t="shared" si="0"/>
        <v>5956236.4684169758</v>
      </c>
      <c r="M4" s="214"/>
      <c r="N4" s="202"/>
      <c r="O4" s="215"/>
      <c r="P4" s="215"/>
      <c r="Q4" s="215"/>
      <c r="R4" s="215"/>
      <c r="S4" s="215"/>
      <c r="T4" s="255"/>
      <c r="U4" s="202"/>
      <c r="V4" s="202"/>
      <c r="W4" s="202"/>
    </row>
    <row r="5" spans="1:31" ht="26.4" customHeight="1">
      <c r="A5" s="258" t="s">
        <v>21</v>
      </c>
      <c r="B5" s="259" t="s">
        <v>212</v>
      </c>
      <c r="C5" s="258" t="s">
        <v>213</v>
      </c>
      <c r="D5" s="258" t="s">
        <v>214</v>
      </c>
      <c r="E5" s="260" t="s">
        <v>18</v>
      </c>
      <c r="F5" s="261" t="s">
        <v>215</v>
      </c>
      <c r="G5" s="261" t="s">
        <v>216</v>
      </c>
      <c r="H5" s="261" t="s">
        <v>217</v>
      </c>
      <c r="I5" s="261" t="s">
        <v>218</v>
      </c>
      <c r="J5" s="261" t="s">
        <v>219</v>
      </c>
      <c r="K5" s="261" t="s">
        <v>220</v>
      </c>
      <c r="L5" s="261" t="s">
        <v>221</v>
      </c>
      <c r="M5" s="261" t="s">
        <v>222</v>
      </c>
      <c r="N5" s="261" t="s">
        <v>223</v>
      </c>
      <c r="O5" s="261" t="s">
        <v>224</v>
      </c>
      <c r="P5" s="261" t="s">
        <v>225</v>
      </c>
      <c r="Q5" s="261" t="s">
        <v>226</v>
      </c>
      <c r="R5" s="258" t="s">
        <v>227</v>
      </c>
      <c r="S5" s="258" t="s">
        <v>228</v>
      </c>
      <c r="T5" s="261" t="s">
        <v>229</v>
      </c>
      <c r="U5" s="258" t="s">
        <v>230</v>
      </c>
      <c r="V5" s="258" t="s">
        <v>231</v>
      </c>
      <c r="W5" s="258" t="s">
        <v>232</v>
      </c>
      <c r="Y5" s="20" t="s">
        <v>233</v>
      </c>
      <c r="AA5" s="20" t="s">
        <v>234</v>
      </c>
      <c r="AD5" s="20" t="s">
        <v>235</v>
      </c>
      <c r="AE5" s="20" t="s">
        <v>236</v>
      </c>
    </row>
    <row r="6" spans="1:31">
      <c r="A6" s="220">
        <v>45931</v>
      </c>
      <c r="B6" s="221" t="s">
        <v>240</v>
      </c>
      <c r="C6" s="222" t="s">
        <v>237</v>
      </c>
      <c r="D6" s="222" t="s">
        <v>238</v>
      </c>
      <c r="E6" s="223">
        <v>45944</v>
      </c>
      <c r="F6" s="224">
        <v>0.17985611510791366</v>
      </c>
      <c r="G6" s="222">
        <v>984</v>
      </c>
      <c r="H6" s="222">
        <v>834</v>
      </c>
      <c r="I6" s="222">
        <v>150</v>
      </c>
      <c r="J6" s="222">
        <v>0</v>
      </c>
      <c r="K6" s="222">
        <v>0</v>
      </c>
      <c r="L6" s="221">
        <v>150</v>
      </c>
      <c r="M6" s="221" t="s">
        <v>238</v>
      </c>
      <c r="N6" s="221">
        <v>0</v>
      </c>
      <c r="O6" s="225" t="s">
        <v>239</v>
      </c>
      <c r="P6" s="221" t="s">
        <v>211</v>
      </c>
      <c r="Q6" s="340" t="s">
        <v>240</v>
      </c>
      <c r="R6" s="227">
        <v>45931</v>
      </c>
      <c r="S6" s="227">
        <v>45931</v>
      </c>
      <c r="T6" s="221" t="s">
        <v>1703</v>
      </c>
      <c r="U6" s="221" t="s">
        <v>240</v>
      </c>
      <c r="V6" s="221"/>
      <c r="W6" s="221" t="s">
        <v>240</v>
      </c>
      <c r="Z6" s="20" t="e">
        <f>_xlfn.XLOOKUP(AC6,'[9]PR Conso (Apr 25-Sep 25)'!$P:$P,'[9]PR Conso (Apr 25-Sep 25)'!$Z:$Z)</f>
        <v>#N/A</v>
      </c>
      <c r="AB6" s="20">
        <v>1</v>
      </c>
      <c r="AC6" s="20" t="str">
        <f>CONCATENATE(M6,AB6)</f>
        <v>INV3257852291</v>
      </c>
    </row>
    <row r="7" spans="1:31">
      <c r="A7" s="220">
        <v>45931</v>
      </c>
      <c r="B7" s="221" t="s">
        <v>240</v>
      </c>
      <c r="C7" s="228" t="s">
        <v>241</v>
      </c>
      <c r="D7" s="228" t="s">
        <v>242</v>
      </c>
      <c r="E7" s="229">
        <v>45931</v>
      </c>
      <c r="F7" s="224">
        <v>0.17985611510791366</v>
      </c>
      <c r="G7" s="222">
        <v>88626</v>
      </c>
      <c r="H7" s="228">
        <v>75107</v>
      </c>
      <c r="I7" s="228">
        <v>13519</v>
      </c>
      <c r="J7" s="228">
        <v>0</v>
      </c>
      <c r="K7" s="228">
        <v>0</v>
      </c>
      <c r="L7" s="221">
        <v>13519</v>
      </c>
      <c r="M7" s="221" t="s">
        <v>242</v>
      </c>
      <c r="N7" s="221">
        <v>0</v>
      </c>
      <c r="O7" s="225" t="s">
        <v>239</v>
      </c>
      <c r="P7" s="221" t="s">
        <v>211</v>
      </c>
      <c r="Q7" s="340" t="s">
        <v>240</v>
      </c>
      <c r="R7" s="227">
        <v>45931</v>
      </c>
      <c r="S7" s="227">
        <v>45931</v>
      </c>
      <c r="T7" s="221" t="s">
        <v>1703</v>
      </c>
      <c r="U7" s="221" t="s">
        <v>240</v>
      </c>
      <c r="V7" s="221"/>
      <c r="W7" s="221" t="s">
        <v>240</v>
      </c>
      <c r="Z7" s="20" t="e">
        <f>_xlfn.XLOOKUP(AC7,'[9]PR Conso (Apr 25-Sep 25)'!$P:$P,'[9]PR Conso (Apr 25-Sep 25)'!$Z:$Z)</f>
        <v>#N/A</v>
      </c>
      <c r="AB7" s="20">
        <f>AB6+1</f>
        <v>2</v>
      </c>
      <c r="AC7" s="20" t="str">
        <f t="shared" ref="AC7:AC70" si="1">CONCATENATE(M7,AB7)</f>
        <v>INV1023178852</v>
      </c>
    </row>
    <row r="8" spans="1:31">
      <c r="A8" s="220">
        <v>45931</v>
      </c>
      <c r="B8" s="221" t="s">
        <v>240</v>
      </c>
      <c r="C8" s="222" t="s">
        <v>241</v>
      </c>
      <c r="D8" s="222" t="s">
        <v>243</v>
      </c>
      <c r="E8" s="223">
        <v>45928</v>
      </c>
      <c r="F8" s="224">
        <v>0.17985611510791366</v>
      </c>
      <c r="G8" s="222">
        <v>4774</v>
      </c>
      <c r="H8" s="222">
        <v>4046</v>
      </c>
      <c r="I8" s="222">
        <v>728</v>
      </c>
      <c r="J8" s="222">
        <v>0</v>
      </c>
      <c r="K8" s="222">
        <v>0</v>
      </c>
      <c r="L8" s="221">
        <v>728</v>
      </c>
      <c r="M8" s="221" t="s">
        <v>243</v>
      </c>
      <c r="N8" s="221">
        <v>0</v>
      </c>
      <c r="O8" s="225" t="s">
        <v>239</v>
      </c>
      <c r="P8" s="221" t="s">
        <v>211</v>
      </c>
      <c r="Q8" s="340" t="s">
        <v>240</v>
      </c>
      <c r="R8" s="227">
        <v>45931</v>
      </c>
      <c r="S8" s="227">
        <v>45931</v>
      </c>
      <c r="T8" s="221" t="s">
        <v>1703</v>
      </c>
      <c r="U8" s="221" t="s">
        <v>240</v>
      </c>
      <c r="V8" s="221"/>
      <c r="W8" s="221" t="s">
        <v>240</v>
      </c>
      <c r="Z8" s="20" t="e">
        <f>_xlfn.XLOOKUP(AC8,'[9]PR Conso (Apr 25-Sep 25)'!$P:$P,'[9]PR Conso (Apr 25-Sep 25)'!$Z:$Z)</f>
        <v>#N/A</v>
      </c>
      <c r="AB8" s="20">
        <f t="shared" ref="AB8:AB71" si="2">AB7+1</f>
        <v>3</v>
      </c>
      <c r="AC8" s="20" t="str">
        <f t="shared" si="1"/>
        <v>INV1018611963</v>
      </c>
    </row>
    <row r="9" spans="1:31">
      <c r="A9" s="220">
        <v>45931</v>
      </c>
      <c r="B9" s="221" t="s">
        <v>240</v>
      </c>
      <c r="C9" s="228" t="s">
        <v>241</v>
      </c>
      <c r="D9" s="228" t="s">
        <v>244</v>
      </c>
      <c r="E9" s="229">
        <v>45928</v>
      </c>
      <c r="F9" s="224">
        <v>0.17985611510791366</v>
      </c>
      <c r="G9" s="222">
        <v>11719</v>
      </c>
      <c r="H9" s="228">
        <v>9931</v>
      </c>
      <c r="I9" s="228">
        <v>1788</v>
      </c>
      <c r="J9" s="228">
        <v>0</v>
      </c>
      <c r="K9" s="228">
        <v>0</v>
      </c>
      <c r="L9" s="221">
        <v>1788</v>
      </c>
      <c r="M9" s="221" t="s">
        <v>244</v>
      </c>
      <c r="N9" s="221">
        <v>0</v>
      </c>
      <c r="O9" s="225" t="s">
        <v>239</v>
      </c>
      <c r="P9" s="221" t="s">
        <v>211</v>
      </c>
      <c r="Q9" s="340" t="s">
        <v>240</v>
      </c>
      <c r="R9" s="227">
        <v>45931</v>
      </c>
      <c r="S9" s="227">
        <v>45931</v>
      </c>
      <c r="T9" s="221" t="s">
        <v>1703</v>
      </c>
      <c r="U9" s="221" t="s">
        <v>240</v>
      </c>
      <c r="V9" s="221"/>
      <c r="W9" s="221" t="s">
        <v>240</v>
      </c>
      <c r="Z9" s="20" t="e">
        <f>_xlfn.XLOOKUP(AC9,'[9]PR Conso (Apr 25-Sep 25)'!$P:$P,'[9]PR Conso (Apr 25-Sep 25)'!$Z:$Z)</f>
        <v>#N/A</v>
      </c>
      <c r="AB9" s="20">
        <f t="shared" si="2"/>
        <v>4</v>
      </c>
      <c r="AC9" s="20" t="str">
        <f t="shared" si="1"/>
        <v>INV1018642794</v>
      </c>
    </row>
    <row r="10" spans="1:31">
      <c r="A10" s="220">
        <v>45931</v>
      </c>
      <c r="B10" s="221" t="s">
        <v>240</v>
      </c>
      <c r="C10" s="222" t="s">
        <v>241</v>
      </c>
      <c r="D10" s="222" t="s">
        <v>245</v>
      </c>
      <c r="E10" s="223">
        <v>45938</v>
      </c>
      <c r="F10" s="224">
        <v>0.17985611510791366</v>
      </c>
      <c r="G10" s="222">
        <v>11340</v>
      </c>
      <c r="H10" s="222">
        <v>9610</v>
      </c>
      <c r="I10" s="222">
        <v>1730</v>
      </c>
      <c r="J10" s="222">
        <v>0</v>
      </c>
      <c r="K10" s="222">
        <v>0</v>
      </c>
      <c r="L10" s="221">
        <v>1730</v>
      </c>
      <c r="M10" s="221" t="s">
        <v>245</v>
      </c>
      <c r="N10" s="221">
        <v>0</v>
      </c>
      <c r="O10" s="225" t="s">
        <v>239</v>
      </c>
      <c r="P10" s="221" t="s">
        <v>211</v>
      </c>
      <c r="Q10" s="340" t="s">
        <v>240</v>
      </c>
      <c r="R10" s="227">
        <v>45931</v>
      </c>
      <c r="S10" s="227">
        <v>45931</v>
      </c>
      <c r="T10" s="221" t="s">
        <v>1703</v>
      </c>
      <c r="U10" s="221" t="s">
        <v>240</v>
      </c>
      <c r="V10" s="221"/>
      <c r="W10" s="221" t="s">
        <v>240</v>
      </c>
      <c r="Z10" s="20" t="e">
        <f>_xlfn.XLOOKUP(AC10,'[9]PR Conso (Apr 25-Sep 25)'!$P:$P,'[9]PR Conso (Apr 25-Sep 25)'!$Z:$Z)</f>
        <v>#N/A</v>
      </c>
      <c r="AB10" s="20">
        <f t="shared" si="2"/>
        <v>5</v>
      </c>
      <c r="AC10" s="20" t="str">
        <f t="shared" si="1"/>
        <v>INV1032012395</v>
      </c>
    </row>
    <row r="11" spans="1:31">
      <c r="A11" s="220">
        <v>45931</v>
      </c>
      <c r="B11" s="221" t="s">
        <v>240</v>
      </c>
      <c r="C11" s="228" t="s">
        <v>241</v>
      </c>
      <c r="D11" s="228" t="s">
        <v>246</v>
      </c>
      <c r="E11" s="229">
        <v>45943</v>
      </c>
      <c r="F11" s="224">
        <v>0.17985611510791366</v>
      </c>
      <c r="G11" s="222">
        <v>216</v>
      </c>
      <c r="H11" s="228">
        <v>183</v>
      </c>
      <c r="I11" s="228">
        <v>33</v>
      </c>
      <c r="J11" s="228">
        <v>0</v>
      </c>
      <c r="K11" s="228">
        <v>0</v>
      </c>
      <c r="L11" s="221">
        <v>33</v>
      </c>
      <c r="M11" s="221" t="s">
        <v>246</v>
      </c>
      <c r="N11" s="221">
        <v>0</v>
      </c>
      <c r="O11" s="225" t="s">
        <v>239</v>
      </c>
      <c r="P11" s="221" t="s">
        <v>211</v>
      </c>
      <c r="Q11" s="340" t="s">
        <v>240</v>
      </c>
      <c r="R11" s="227">
        <v>45931</v>
      </c>
      <c r="S11" s="227">
        <v>45931</v>
      </c>
      <c r="T11" s="221" t="s">
        <v>1703</v>
      </c>
      <c r="U11" s="221" t="s">
        <v>240</v>
      </c>
      <c r="V11" s="221"/>
      <c r="W11" s="221" t="s">
        <v>240</v>
      </c>
      <c r="Z11" s="20" t="e">
        <f>_xlfn.XLOOKUP(AC11,'[9]PR Conso (Apr 25-Sep 25)'!$P:$P,'[9]PR Conso (Apr 25-Sep 25)'!$Z:$Z)</f>
        <v>#N/A</v>
      </c>
      <c r="AB11" s="20">
        <f t="shared" si="2"/>
        <v>6</v>
      </c>
      <c r="AC11" s="20" t="str">
        <f t="shared" si="1"/>
        <v>INV1037964296</v>
      </c>
    </row>
    <row r="12" spans="1:31">
      <c r="A12" s="220">
        <v>45931</v>
      </c>
      <c r="B12" s="221" t="s">
        <v>240</v>
      </c>
      <c r="C12" s="222" t="s">
        <v>237</v>
      </c>
      <c r="D12" s="222" t="s">
        <v>247</v>
      </c>
      <c r="E12" s="223">
        <v>45940</v>
      </c>
      <c r="F12" s="224">
        <v>0.17985611510791366</v>
      </c>
      <c r="G12" s="222">
        <v>18301</v>
      </c>
      <c r="H12" s="222">
        <v>15509</v>
      </c>
      <c r="I12" s="222">
        <v>2792</v>
      </c>
      <c r="J12" s="222">
        <v>0</v>
      </c>
      <c r="K12" s="222">
        <v>0</v>
      </c>
      <c r="L12" s="221">
        <v>2792</v>
      </c>
      <c r="M12" s="221" t="s">
        <v>247</v>
      </c>
      <c r="N12" s="221">
        <v>0</v>
      </c>
      <c r="O12" s="225" t="s">
        <v>239</v>
      </c>
      <c r="P12" s="221" t="s">
        <v>211</v>
      </c>
      <c r="Q12" s="340" t="s">
        <v>240</v>
      </c>
      <c r="R12" s="227">
        <v>45931</v>
      </c>
      <c r="S12" s="227">
        <v>45931</v>
      </c>
      <c r="T12" s="221" t="s">
        <v>1703</v>
      </c>
      <c r="U12" s="221" t="s">
        <v>240</v>
      </c>
      <c r="V12" s="221"/>
      <c r="W12" s="221" t="s">
        <v>240</v>
      </c>
      <c r="Z12" s="20" t="e">
        <f>_xlfn.XLOOKUP(AC12,'[9]PR Conso (Apr 25-Sep 25)'!$P:$P,'[9]PR Conso (Apr 25-Sep 25)'!$Z:$Z)</f>
        <v>#N/A</v>
      </c>
      <c r="AB12" s="20">
        <f t="shared" si="2"/>
        <v>7</v>
      </c>
      <c r="AC12" s="20" t="str">
        <f t="shared" si="1"/>
        <v>INV3252677387</v>
      </c>
    </row>
    <row r="13" spans="1:31">
      <c r="A13" s="220">
        <v>45931</v>
      </c>
      <c r="B13" s="230" t="s">
        <v>248</v>
      </c>
      <c r="C13" s="230" t="s">
        <v>249</v>
      </c>
      <c r="D13" s="231">
        <v>2526350</v>
      </c>
      <c r="E13" s="232" t="s">
        <v>250</v>
      </c>
      <c r="F13" s="224">
        <v>0.17985611510791366</v>
      </c>
      <c r="G13" s="222">
        <v>11564</v>
      </c>
      <c r="H13" s="233">
        <v>9800</v>
      </c>
      <c r="I13" s="234">
        <v>0</v>
      </c>
      <c r="J13" s="234">
        <v>882</v>
      </c>
      <c r="K13" s="234">
        <v>882</v>
      </c>
      <c r="L13" s="221">
        <v>1764</v>
      </c>
      <c r="M13" s="221" t="s">
        <v>251</v>
      </c>
      <c r="N13" s="221">
        <v>998332</v>
      </c>
      <c r="O13" s="221" t="s">
        <v>309</v>
      </c>
      <c r="P13" s="221" t="s">
        <v>211</v>
      </c>
      <c r="Q13" s="340">
        <v>2596</v>
      </c>
      <c r="R13" s="227">
        <v>45931</v>
      </c>
      <c r="S13" s="227">
        <v>45931</v>
      </c>
      <c r="T13" s="221" t="s">
        <v>1703</v>
      </c>
      <c r="U13" s="256" t="s">
        <v>1658</v>
      </c>
      <c r="V13" s="221"/>
      <c r="W13" s="221" t="s">
        <v>252</v>
      </c>
      <c r="Z13" s="20" t="e">
        <f>_xlfn.XLOOKUP(AC13,'[9]PR Conso (Apr 25-Sep 25)'!$P:$P,'[9]PR Conso (Apr 25-Sep 25)'!$Z:$Z)</f>
        <v>#N/A</v>
      </c>
      <c r="AB13" s="20">
        <f t="shared" si="2"/>
        <v>8</v>
      </c>
      <c r="AC13" s="20" t="str">
        <f t="shared" si="1"/>
        <v>27AASCS3903K1ZV25263508</v>
      </c>
    </row>
    <row r="14" spans="1:31">
      <c r="A14" s="220">
        <v>45931</v>
      </c>
      <c r="B14" s="230" t="s">
        <v>248</v>
      </c>
      <c r="C14" s="230" t="s">
        <v>249</v>
      </c>
      <c r="D14" s="230">
        <v>2526351</v>
      </c>
      <c r="E14" s="232" t="s">
        <v>250</v>
      </c>
      <c r="F14" s="224">
        <v>0.17985611510791366</v>
      </c>
      <c r="G14" s="222">
        <v>9440</v>
      </c>
      <c r="H14" s="233">
        <v>8000</v>
      </c>
      <c r="I14" s="234">
        <v>0</v>
      </c>
      <c r="J14" s="234">
        <v>720</v>
      </c>
      <c r="K14" s="234">
        <v>720</v>
      </c>
      <c r="L14" s="221">
        <v>1440</v>
      </c>
      <c r="M14" s="221" t="s">
        <v>253</v>
      </c>
      <c r="N14" s="221">
        <v>998332</v>
      </c>
      <c r="O14" s="221" t="s">
        <v>309</v>
      </c>
      <c r="P14" s="48" t="s">
        <v>211</v>
      </c>
      <c r="Q14" s="340">
        <v>2597</v>
      </c>
      <c r="R14" s="227">
        <v>45931</v>
      </c>
      <c r="S14" s="227">
        <v>45931</v>
      </c>
      <c r="T14" s="221" t="s">
        <v>1703</v>
      </c>
      <c r="U14" s="256" t="s">
        <v>1658</v>
      </c>
      <c r="V14" s="221"/>
      <c r="W14" s="221" t="s">
        <v>252</v>
      </c>
      <c r="Z14" s="20" t="e">
        <f>_xlfn.XLOOKUP(AC14,'[9]PR Conso (Apr 25-Sep 25)'!$P:$P,'[9]PR Conso (Apr 25-Sep 25)'!$Z:$Z)</f>
        <v>#N/A</v>
      </c>
      <c r="AB14" s="20">
        <f t="shared" si="2"/>
        <v>9</v>
      </c>
      <c r="AC14" s="20" t="str">
        <f t="shared" si="1"/>
        <v>27AASCS3903K1ZV25263519</v>
      </c>
    </row>
    <row r="15" spans="1:31">
      <c r="A15" s="220">
        <v>45931</v>
      </c>
      <c r="B15" s="230" t="s">
        <v>248</v>
      </c>
      <c r="C15" s="230" t="s">
        <v>249</v>
      </c>
      <c r="D15" s="230">
        <v>2526352</v>
      </c>
      <c r="E15" s="232" t="s">
        <v>250</v>
      </c>
      <c r="F15" s="224">
        <v>0.17985611510791366</v>
      </c>
      <c r="G15" s="222">
        <v>9440</v>
      </c>
      <c r="H15" s="233">
        <v>8000</v>
      </c>
      <c r="I15" s="234">
        <v>0</v>
      </c>
      <c r="J15" s="234">
        <v>720</v>
      </c>
      <c r="K15" s="234">
        <v>720</v>
      </c>
      <c r="L15" s="221">
        <v>1440</v>
      </c>
      <c r="M15" s="221" t="s">
        <v>254</v>
      </c>
      <c r="N15" s="221">
        <v>998332</v>
      </c>
      <c r="O15" s="221" t="s">
        <v>309</v>
      </c>
      <c r="P15" s="48" t="s">
        <v>211</v>
      </c>
      <c r="Q15" s="340">
        <v>2598</v>
      </c>
      <c r="R15" s="227">
        <v>45931</v>
      </c>
      <c r="S15" s="227">
        <v>45931</v>
      </c>
      <c r="T15" s="221" t="s">
        <v>1703</v>
      </c>
      <c r="U15" s="256" t="s">
        <v>1658</v>
      </c>
      <c r="V15" s="221"/>
      <c r="W15" s="221" t="s">
        <v>252</v>
      </c>
      <c r="Z15" s="20" t="e">
        <f>_xlfn.XLOOKUP(AC15,'[9]PR Conso (Apr 25-Sep 25)'!$P:$P,'[9]PR Conso (Apr 25-Sep 25)'!$Z:$Z)</f>
        <v>#N/A</v>
      </c>
      <c r="AB15" s="20">
        <f t="shared" si="2"/>
        <v>10</v>
      </c>
      <c r="AC15" s="20" t="str">
        <f t="shared" si="1"/>
        <v>27AASCS3903K1ZV252635210</v>
      </c>
    </row>
    <row r="16" spans="1:31">
      <c r="A16" s="220">
        <v>45931</v>
      </c>
      <c r="B16" s="230" t="s">
        <v>248</v>
      </c>
      <c r="C16" s="230" t="s">
        <v>249</v>
      </c>
      <c r="D16" s="230">
        <v>2526353</v>
      </c>
      <c r="E16" s="232" t="s">
        <v>250</v>
      </c>
      <c r="F16" s="224">
        <v>0.17985611510791366</v>
      </c>
      <c r="G16" s="222">
        <v>4720</v>
      </c>
      <c r="H16" s="233">
        <v>4000</v>
      </c>
      <c r="I16" s="234">
        <v>0</v>
      </c>
      <c r="J16" s="234">
        <v>360</v>
      </c>
      <c r="K16" s="234">
        <v>360</v>
      </c>
      <c r="L16" s="221">
        <v>720</v>
      </c>
      <c r="M16" s="221" t="s">
        <v>255</v>
      </c>
      <c r="N16" s="221">
        <v>998332</v>
      </c>
      <c r="O16" s="221" t="s">
        <v>309</v>
      </c>
      <c r="P16" s="48" t="s">
        <v>211</v>
      </c>
      <c r="Q16" s="340">
        <v>2599</v>
      </c>
      <c r="R16" s="227">
        <v>45931</v>
      </c>
      <c r="S16" s="227">
        <v>45931</v>
      </c>
      <c r="T16" s="221" t="s">
        <v>1703</v>
      </c>
      <c r="U16" s="256" t="s">
        <v>1658</v>
      </c>
      <c r="V16" s="221"/>
      <c r="W16" s="221" t="s">
        <v>252</v>
      </c>
      <c r="Z16" s="20" t="e">
        <f>_xlfn.XLOOKUP(AC16,'[9]PR Conso (Apr 25-Sep 25)'!$P:$P,'[9]PR Conso (Apr 25-Sep 25)'!$Z:$Z)</f>
        <v>#N/A</v>
      </c>
      <c r="AB16" s="20">
        <f t="shared" si="2"/>
        <v>11</v>
      </c>
      <c r="AC16" s="20" t="str">
        <f t="shared" si="1"/>
        <v>27AASCS3903K1ZV252635311</v>
      </c>
    </row>
    <row r="17" spans="1:29">
      <c r="A17" s="220">
        <v>45931</v>
      </c>
      <c r="B17" s="230" t="s">
        <v>248</v>
      </c>
      <c r="C17" s="230" t="s">
        <v>249</v>
      </c>
      <c r="D17" s="230">
        <v>2526354</v>
      </c>
      <c r="E17" s="232" t="s">
        <v>250</v>
      </c>
      <c r="F17" s="224">
        <v>0.17985611510791366</v>
      </c>
      <c r="G17" s="222">
        <v>4720</v>
      </c>
      <c r="H17" s="233">
        <v>4000</v>
      </c>
      <c r="I17" s="234">
        <v>0</v>
      </c>
      <c r="J17" s="234">
        <v>360</v>
      </c>
      <c r="K17" s="234">
        <v>360</v>
      </c>
      <c r="L17" s="221">
        <v>720</v>
      </c>
      <c r="M17" s="221" t="s">
        <v>256</v>
      </c>
      <c r="N17" s="221">
        <v>998332</v>
      </c>
      <c r="O17" s="221" t="s">
        <v>309</v>
      </c>
      <c r="P17" s="48" t="s">
        <v>211</v>
      </c>
      <c r="Q17" s="340">
        <v>2600</v>
      </c>
      <c r="R17" s="227">
        <v>45931</v>
      </c>
      <c r="S17" s="227">
        <v>45931</v>
      </c>
      <c r="T17" s="221" t="s">
        <v>1703</v>
      </c>
      <c r="U17" s="256" t="s">
        <v>1658</v>
      </c>
      <c r="V17" s="221"/>
      <c r="W17" s="221" t="s">
        <v>252</v>
      </c>
      <c r="Z17" s="20" t="e">
        <f>_xlfn.XLOOKUP(AC17,'[9]PR Conso (Apr 25-Sep 25)'!$P:$P,'[9]PR Conso (Apr 25-Sep 25)'!$Z:$Z)</f>
        <v>#N/A</v>
      </c>
      <c r="AB17" s="20">
        <f t="shared" si="2"/>
        <v>12</v>
      </c>
      <c r="AC17" s="20" t="str">
        <f t="shared" si="1"/>
        <v>27AASCS3903K1ZV252635412</v>
      </c>
    </row>
    <row r="18" spans="1:29">
      <c r="A18" s="220">
        <v>45931</v>
      </c>
      <c r="B18" s="230" t="s">
        <v>248</v>
      </c>
      <c r="C18" s="230" t="s">
        <v>249</v>
      </c>
      <c r="D18" s="230">
        <v>2526355</v>
      </c>
      <c r="E18" s="232" t="s">
        <v>250</v>
      </c>
      <c r="F18" s="224">
        <v>0.17985611510791366</v>
      </c>
      <c r="G18" s="222">
        <v>23600</v>
      </c>
      <c r="H18" s="233">
        <v>20000</v>
      </c>
      <c r="I18" s="234">
        <v>0</v>
      </c>
      <c r="J18" s="234">
        <v>1800</v>
      </c>
      <c r="K18" s="234">
        <v>1800</v>
      </c>
      <c r="L18" s="221">
        <v>3600</v>
      </c>
      <c r="M18" s="221" t="s">
        <v>257</v>
      </c>
      <c r="N18" s="221">
        <v>998332</v>
      </c>
      <c r="O18" s="221" t="s">
        <v>309</v>
      </c>
      <c r="P18" s="48" t="s">
        <v>211</v>
      </c>
      <c r="Q18" s="340">
        <v>2601</v>
      </c>
      <c r="R18" s="227">
        <v>45931</v>
      </c>
      <c r="S18" s="227">
        <v>45931</v>
      </c>
      <c r="T18" s="221" t="s">
        <v>1703</v>
      </c>
      <c r="U18" s="256" t="s">
        <v>1658</v>
      </c>
      <c r="V18" s="221"/>
      <c r="W18" s="221" t="s">
        <v>252</v>
      </c>
      <c r="Z18" s="20" t="e">
        <f>_xlfn.XLOOKUP(AC18,'[9]PR Conso (Apr 25-Sep 25)'!$P:$P,'[9]PR Conso (Apr 25-Sep 25)'!$Z:$Z)</f>
        <v>#N/A</v>
      </c>
      <c r="AB18" s="20">
        <f t="shared" si="2"/>
        <v>13</v>
      </c>
      <c r="AC18" s="20" t="str">
        <f t="shared" si="1"/>
        <v>27AASCS3903K1ZV252635513</v>
      </c>
    </row>
    <row r="19" spans="1:29">
      <c r="A19" s="220">
        <v>45931</v>
      </c>
      <c r="B19" s="230" t="s">
        <v>258</v>
      </c>
      <c r="C19" s="230" t="s">
        <v>259</v>
      </c>
      <c r="D19" s="230" t="s">
        <v>260</v>
      </c>
      <c r="E19" s="232" t="s">
        <v>261</v>
      </c>
      <c r="F19" s="224">
        <v>0.17985611510791366</v>
      </c>
      <c r="G19" s="222">
        <v>118</v>
      </c>
      <c r="H19" s="233">
        <v>100</v>
      </c>
      <c r="I19" s="234">
        <v>0</v>
      </c>
      <c r="J19" s="234">
        <v>9</v>
      </c>
      <c r="K19" s="234">
        <v>9</v>
      </c>
      <c r="L19" s="221">
        <v>18</v>
      </c>
      <c r="M19" s="221" t="s">
        <v>262</v>
      </c>
      <c r="N19" s="221">
        <v>996511</v>
      </c>
      <c r="O19" s="235" t="s">
        <v>263</v>
      </c>
      <c r="P19" s="221" t="s">
        <v>211</v>
      </c>
      <c r="Q19" s="340">
        <v>877</v>
      </c>
      <c r="R19" s="227">
        <v>45931</v>
      </c>
      <c r="S19" s="227">
        <v>45931</v>
      </c>
      <c r="T19" s="221" t="s">
        <v>1703</v>
      </c>
      <c r="U19" s="256" t="s">
        <v>1658</v>
      </c>
      <c r="V19" s="221"/>
      <c r="W19" s="221" t="s">
        <v>252</v>
      </c>
      <c r="Z19" s="20" t="e">
        <f>_xlfn.XLOOKUP(AC19,'[9]PR Conso (Apr 25-Sep 25)'!$P:$P,'[9]PR Conso (Apr 25-Sep 25)'!$Z:$Z)</f>
        <v>#N/A</v>
      </c>
      <c r="AB19" s="20">
        <f t="shared" si="2"/>
        <v>14</v>
      </c>
      <c r="AC19" s="20" t="str">
        <f t="shared" si="1"/>
        <v>27AAGCR8772D1Z2CRN126765333114</v>
      </c>
    </row>
    <row r="20" spans="1:29">
      <c r="A20" s="220">
        <v>45931</v>
      </c>
      <c r="B20" s="230" t="s">
        <v>264</v>
      </c>
      <c r="C20" s="230" t="s">
        <v>265</v>
      </c>
      <c r="D20" s="230">
        <v>63210</v>
      </c>
      <c r="E20" s="232" t="s">
        <v>266</v>
      </c>
      <c r="F20" s="224">
        <v>0.17985611510791366</v>
      </c>
      <c r="G20" s="222">
        <v>413</v>
      </c>
      <c r="H20" s="233">
        <v>350</v>
      </c>
      <c r="I20" s="234">
        <v>0</v>
      </c>
      <c r="J20" s="234">
        <v>31.5</v>
      </c>
      <c r="K20" s="234">
        <v>31.5</v>
      </c>
      <c r="L20" s="221">
        <v>63</v>
      </c>
      <c r="M20" s="221" t="s">
        <v>267</v>
      </c>
      <c r="N20" s="221">
        <v>0</v>
      </c>
      <c r="O20" s="221" t="s">
        <v>388</v>
      </c>
      <c r="P20" s="221" t="s">
        <v>209</v>
      </c>
      <c r="Q20" s="340">
        <v>2728</v>
      </c>
      <c r="R20" s="227">
        <v>45931</v>
      </c>
      <c r="S20" s="227">
        <v>45931</v>
      </c>
      <c r="T20" s="221" t="s">
        <v>1703</v>
      </c>
      <c r="U20" s="256" t="s">
        <v>1658</v>
      </c>
      <c r="V20" s="221"/>
      <c r="W20" s="221" t="s">
        <v>252</v>
      </c>
      <c r="Z20" s="20" t="e">
        <f>_xlfn.XLOOKUP(AC20,'[9]PR Conso (Apr 25-Sep 25)'!$P:$P,'[9]PR Conso (Apr 25-Sep 25)'!$Z:$Z)</f>
        <v>#N/A</v>
      </c>
      <c r="AB20" s="20">
        <f t="shared" si="2"/>
        <v>15</v>
      </c>
      <c r="AC20" s="20" t="str">
        <f t="shared" si="1"/>
        <v>27AIFPK3096H1Z36321015</v>
      </c>
    </row>
    <row r="21" spans="1:29">
      <c r="A21" s="220">
        <v>45931</v>
      </c>
      <c r="B21" s="230" t="s">
        <v>268</v>
      </c>
      <c r="C21" s="230" t="s">
        <v>269</v>
      </c>
      <c r="D21" s="230">
        <v>69</v>
      </c>
      <c r="E21" s="232" t="s">
        <v>270</v>
      </c>
      <c r="F21" s="224">
        <v>0.17985611510791366</v>
      </c>
      <c r="G21" s="222">
        <v>1770</v>
      </c>
      <c r="H21" s="233">
        <v>1500</v>
      </c>
      <c r="I21" s="234">
        <v>0</v>
      </c>
      <c r="J21" s="234">
        <v>135</v>
      </c>
      <c r="K21" s="234">
        <v>135</v>
      </c>
      <c r="L21" s="221">
        <v>270</v>
      </c>
      <c r="M21" s="221" t="s">
        <v>271</v>
      </c>
      <c r="N21" s="221">
        <v>0</v>
      </c>
      <c r="O21" s="235">
        <v>0</v>
      </c>
      <c r="P21" s="221"/>
      <c r="Q21" s="340">
        <v>2724</v>
      </c>
      <c r="R21" s="227">
        <v>45931</v>
      </c>
      <c r="S21" s="227">
        <v>45931</v>
      </c>
      <c r="T21" s="221" t="s">
        <v>1703</v>
      </c>
      <c r="U21" s="256" t="s">
        <v>1658</v>
      </c>
      <c r="V21" s="221"/>
      <c r="W21" s="221" t="s">
        <v>252</v>
      </c>
      <c r="X21" s="20" t="s">
        <v>6078</v>
      </c>
      <c r="Z21" s="20" t="e">
        <f>_xlfn.XLOOKUP(AC21,'[9]PR Conso (Apr 25-Sep 25)'!$P:$P,'[9]PR Conso (Apr 25-Sep 25)'!$Z:$Z)</f>
        <v>#N/A</v>
      </c>
      <c r="AB21" s="20">
        <f t="shared" si="2"/>
        <v>16</v>
      </c>
      <c r="AC21" s="20" t="str">
        <f t="shared" si="1"/>
        <v>27AAMFD2812K1ZC6916</v>
      </c>
    </row>
    <row r="22" spans="1:29">
      <c r="A22" s="220">
        <v>45931</v>
      </c>
      <c r="B22" s="230" t="s">
        <v>272</v>
      </c>
      <c r="C22" s="230" t="s">
        <v>273</v>
      </c>
      <c r="D22" s="230" t="s">
        <v>274</v>
      </c>
      <c r="E22" s="232" t="s">
        <v>275</v>
      </c>
      <c r="F22" s="224">
        <v>0.17985611510791366</v>
      </c>
      <c r="G22" s="222">
        <v>1330</v>
      </c>
      <c r="H22" s="233">
        <v>1127.1199999999999</v>
      </c>
      <c r="I22" s="234">
        <v>202.88</v>
      </c>
      <c r="J22" s="234">
        <v>0</v>
      </c>
      <c r="K22" s="234">
        <v>0</v>
      </c>
      <c r="L22" s="221">
        <v>202.88</v>
      </c>
      <c r="M22" s="221" t="s">
        <v>276</v>
      </c>
      <c r="N22" s="221">
        <v>0</v>
      </c>
      <c r="O22" s="235">
        <v>0</v>
      </c>
      <c r="P22" s="221"/>
      <c r="Q22" s="340">
        <v>2605</v>
      </c>
      <c r="R22" s="227">
        <v>45931</v>
      </c>
      <c r="S22" s="227">
        <v>45931</v>
      </c>
      <c r="T22" s="221" t="s">
        <v>1703</v>
      </c>
      <c r="U22" s="256" t="s">
        <v>1658</v>
      </c>
      <c r="V22" s="221"/>
      <c r="W22" s="221" t="s">
        <v>252</v>
      </c>
      <c r="X22" s="20" t="s">
        <v>6078</v>
      </c>
      <c r="Z22" s="20" t="e">
        <f>_xlfn.XLOOKUP(AC22,'[9]PR Conso (Apr 25-Sep 25)'!$P:$P,'[9]PR Conso (Apr 25-Sep 25)'!$Z:$Z)</f>
        <v>#N/A</v>
      </c>
      <c r="AB22" s="20">
        <f t="shared" si="2"/>
        <v>17</v>
      </c>
      <c r="AC22" s="20" t="str">
        <f t="shared" si="1"/>
        <v>03ACCPS7232A1Z5ES-ECOM-17917</v>
      </c>
    </row>
    <row r="23" spans="1:29">
      <c r="A23" s="220">
        <v>45931</v>
      </c>
      <c r="B23" s="230" t="s">
        <v>277</v>
      </c>
      <c r="C23" s="230" t="s">
        <v>278</v>
      </c>
      <c r="D23" s="230">
        <v>427100363393</v>
      </c>
      <c r="E23" s="232" t="s">
        <v>279</v>
      </c>
      <c r="F23" s="224">
        <v>0.17985611510791366</v>
      </c>
      <c r="G23" s="222">
        <v>5272.24</v>
      </c>
      <c r="H23" s="233">
        <v>4468</v>
      </c>
      <c r="I23" s="234">
        <v>0</v>
      </c>
      <c r="J23" s="234">
        <v>402.12</v>
      </c>
      <c r="K23" s="234">
        <v>402.12</v>
      </c>
      <c r="L23" s="221">
        <v>804.24</v>
      </c>
      <c r="M23" s="221" t="s">
        <v>280</v>
      </c>
      <c r="N23" s="221">
        <v>996813</v>
      </c>
      <c r="O23" s="235" t="s">
        <v>263</v>
      </c>
      <c r="P23" s="221" t="s">
        <v>211</v>
      </c>
      <c r="Q23" s="340">
        <v>2723</v>
      </c>
      <c r="R23" s="227">
        <v>45931</v>
      </c>
      <c r="S23" s="227">
        <v>45931</v>
      </c>
      <c r="T23" s="221" t="s">
        <v>1703</v>
      </c>
      <c r="U23" s="256" t="s">
        <v>1658</v>
      </c>
      <c r="V23" s="221"/>
      <c r="W23" s="221" t="s">
        <v>252</v>
      </c>
      <c r="Z23" s="20" t="e">
        <f>_xlfn.XLOOKUP(AC23,'[9]PR Conso (Apr 25-Sep 25)'!$P:$P,'[9]PR Conso (Apr 25-Sep 25)'!$Z:$Z)</f>
        <v>#N/A</v>
      </c>
      <c r="AB23" s="20">
        <f t="shared" si="2"/>
        <v>18</v>
      </c>
      <c r="AC23" s="20" t="str">
        <f t="shared" si="1"/>
        <v>27AAACU4322N1Z642710036339318</v>
      </c>
    </row>
    <row r="24" spans="1:29">
      <c r="A24" s="220">
        <v>45931</v>
      </c>
      <c r="B24" s="230" t="s">
        <v>277</v>
      </c>
      <c r="C24" s="230" t="s">
        <v>278</v>
      </c>
      <c r="D24" s="230">
        <v>427100360338</v>
      </c>
      <c r="E24" s="232" t="s">
        <v>281</v>
      </c>
      <c r="F24" s="224">
        <v>0.17985611510791366</v>
      </c>
      <c r="G24" s="222">
        <v>929.83999999999992</v>
      </c>
      <c r="H24" s="233">
        <v>788</v>
      </c>
      <c r="I24" s="234">
        <v>0</v>
      </c>
      <c r="J24" s="234">
        <v>70.92</v>
      </c>
      <c r="K24" s="234">
        <v>70.92</v>
      </c>
      <c r="L24" s="221">
        <v>141.84</v>
      </c>
      <c r="M24" s="221" t="s">
        <v>282</v>
      </c>
      <c r="N24" s="221">
        <v>996813</v>
      </c>
      <c r="O24" s="235" t="s">
        <v>263</v>
      </c>
      <c r="P24" s="221" t="s">
        <v>211</v>
      </c>
      <c r="Q24" s="340">
        <v>2722</v>
      </c>
      <c r="R24" s="227">
        <v>45931</v>
      </c>
      <c r="S24" s="227">
        <v>45931</v>
      </c>
      <c r="T24" s="221" t="s">
        <v>1703</v>
      </c>
      <c r="U24" s="256" t="s">
        <v>1658</v>
      </c>
      <c r="V24" s="221"/>
      <c r="W24" s="221" t="s">
        <v>252</v>
      </c>
      <c r="Z24" s="20" t="e">
        <f>_xlfn.XLOOKUP(AC24,'[9]PR Conso (Apr 25-Sep 25)'!$P:$P,'[9]PR Conso (Apr 25-Sep 25)'!$Z:$Z)</f>
        <v>#N/A</v>
      </c>
      <c r="AB24" s="20">
        <f t="shared" si="2"/>
        <v>19</v>
      </c>
      <c r="AC24" s="20" t="str">
        <f t="shared" si="1"/>
        <v>27AAACU4322N1Z642710036033819</v>
      </c>
    </row>
    <row r="25" spans="1:29">
      <c r="A25" s="220">
        <v>45931</v>
      </c>
      <c r="B25" s="230" t="s">
        <v>283</v>
      </c>
      <c r="C25" s="230" t="s">
        <v>284</v>
      </c>
      <c r="D25" s="230" t="s">
        <v>285</v>
      </c>
      <c r="E25" s="232" t="s">
        <v>286</v>
      </c>
      <c r="F25" s="224">
        <v>0.17985611510791366</v>
      </c>
      <c r="G25" s="222">
        <v>16402</v>
      </c>
      <c r="H25" s="233">
        <v>13900</v>
      </c>
      <c r="I25" s="234">
        <v>2502</v>
      </c>
      <c r="J25" s="234">
        <v>0</v>
      </c>
      <c r="K25" s="234">
        <v>0</v>
      </c>
      <c r="L25" s="221">
        <v>2502</v>
      </c>
      <c r="M25" s="221" t="s">
        <v>287</v>
      </c>
      <c r="N25" s="221">
        <v>998551</v>
      </c>
      <c r="O25" s="235" t="s">
        <v>288</v>
      </c>
      <c r="P25" s="221" t="s">
        <v>211</v>
      </c>
      <c r="Q25" s="340">
        <v>2719</v>
      </c>
      <c r="R25" s="227">
        <v>45931</v>
      </c>
      <c r="S25" s="227">
        <v>45931</v>
      </c>
      <c r="T25" s="221" t="s">
        <v>1703</v>
      </c>
      <c r="U25" s="256" t="s">
        <v>1658</v>
      </c>
      <c r="V25" s="221"/>
      <c r="W25" s="221" t="s">
        <v>252</v>
      </c>
      <c r="Z25" s="20" t="e">
        <f>_xlfn.XLOOKUP(AC25,'[9]PR Conso (Apr 25-Sep 25)'!$P:$P,'[9]PR Conso (Apr 25-Sep 25)'!$Z:$Z)</f>
        <v>#N/A</v>
      </c>
      <c r="AB25" s="20">
        <f t="shared" si="2"/>
        <v>20</v>
      </c>
      <c r="AC25" s="20" t="str">
        <f t="shared" si="1"/>
        <v>07AAACJ0054A1ZDHP50113020</v>
      </c>
    </row>
    <row r="26" spans="1:29">
      <c r="A26" s="220">
        <v>45931</v>
      </c>
      <c r="B26" s="230" t="s">
        <v>283</v>
      </c>
      <c r="C26" s="230" t="s">
        <v>284</v>
      </c>
      <c r="D26" s="230" t="s">
        <v>289</v>
      </c>
      <c r="E26" s="232" t="s">
        <v>290</v>
      </c>
      <c r="F26" s="224">
        <v>0.17985611510791366</v>
      </c>
      <c r="G26" s="222">
        <v>8260</v>
      </c>
      <c r="H26" s="233">
        <v>7000</v>
      </c>
      <c r="I26" s="234">
        <v>1260</v>
      </c>
      <c r="J26" s="234">
        <v>0</v>
      </c>
      <c r="K26" s="234">
        <v>0</v>
      </c>
      <c r="L26" s="221">
        <v>1260</v>
      </c>
      <c r="M26" s="221" t="s">
        <v>291</v>
      </c>
      <c r="N26" s="221">
        <v>998551</v>
      </c>
      <c r="O26" s="235" t="s">
        <v>288</v>
      </c>
      <c r="P26" s="221" t="s">
        <v>211</v>
      </c>
      <c r="Q26" s="340">
        <v>2718</v>
      </c>
      <c r="R26" s="227">
        <v>45931</v>
      </c>
      <c r="S26" s="227">
        <v>45931</v>
      </c>
      <c r="T26" s="221" t="s">
        <v>1703</v>
      </c>
      <c r="U26" s="256" t="s">
        <v>1658</v>
      </c>
      <c r="V26" s="221"/>
      <c r="W26" s="221" t="s">
        <v>252</v>
      </c>
      <c r="Z26" s="20" t="e">
        <f>_xlfn.XLOOKUP(AC26,'[9]PR Conso (Apr 25-Sep 25)'!$P:$P,'[9]PR Conso (Apr 25-Sep 25)'!$Z:$Z)</f>
        <v>#N/A</v>
      </c>
      <c r="AB26" s="20">
        <f t="shared" si="2"/>
        <v>21</v>
      </c>
      <c r="AC26" s="20" t="str">
        <f t="shared" si="1"/>
        <v>07AAACJ0054A1ZDHP50110921</v>
      </c>
    </row>
    <row r="27" spans="1:29">
      <c r="A27" s="220">
        <v>45931</v>
      </c>
      <c r="B27" s="230" t="s">
        <v>283</v>
      </c>
      <c r="C27" s="230" t="s">
        <v>284</v>
      </c>
      <c r="D27" s="230" t="s">
        <v>292</v>
      </c>
      <c r="E27" s="232" t="s">
        <v>290</v>
      </c>
      <c r="F27" s="224">
        <v>0.17985611510791366</v>
      </c>
      <c r="G27" s="222">
        <v>8968</v>
      </c>
      <c r="H27" s="233">
        <v>7600</v>
      </c>
      <c r="I27" s="234">
        <v>1368</v>
      </c>
      <c r="J27" s="234">
        <v>0</v>
      </c>
      <c r="K27" s="234">
        <v>0</v>
      </c>
      <c r="L27" s="221">
        <v>1368</v>
      </c>
      <c r="M27" s="221" t="s">
        <v>293</v>
      </c>
      <c r="N27" s="221">
        <v>998551</v>
      </c>
      <c r="O27" s="235" t="s">
        <v>288</v>
      </c>
      <c r="P27" s="221" t="s">
        <v>211</v>
      </c>
      <c r="Q27" s="340">
        <v>2717</v>
      </c>
      <c r="R27" s="227">
        <v>45931</v>
      </c>
      <c r="S27" s="227">
        <v>45931</v>
      </c>
      <c r="T27" s="221" t="s">
        <v>1703</v>
      </c>
      <c r="U27" s="256" t="s">
        <v>1658</v>
      </c>
      <c r="V27" s="221"/>
      <c r="W27" s="221" t="s">
        <v>252</v>
      </c>
      <c r="Z27" s="20" t="e">
        <f>_xlfn.XLOOKUP(AC27,'[9]PR Conso (Apr 25-Sep 25)'!$P:$P,'[9]PR Conso (Apr 25-Sep 25)'!$Z:$Z)</f>
        <v>#N/A</v>
      </c>
      <c r="AB27" s="20">
        <f t="shared" si="2"/>
        <v>22</v>
      </c>
      <c r="AC27" s="20" t="str">
        <f t="shared" si="1"/>
        <v>07AAACJ0054A1ZDHP50110822</v>
      </c>
    </row>
    <row r="28" spans="1:29">
      <c r="A28" s="220">
        <v>45931</v>
      </c>
      <c r="B28" s="230" t="s">
        <v>283</v>
      </c>
      <c r="C28" s="230" t="s">
        <v>284</v>
      </c>
      <c r="D28" s="230" t="s">
        <v>294</v>
      </c>
      <c r="E28" s="232" t="s">
        <v>295</v>
      </c>
      <c r="F28" s="224">
        <v>0.17985611510791366</v>
      </c>
      <c r="G28" s="222">
        <v>118</v>
      </c>
      <c r="H28" s="233">
        <v>100</v>
      </c>
      <c r="I28" s="234">
        <v>18</v>
      </c>
      <c r="J28" s="234">
        <v>0</v>
      </c>
      <c r="K28" s="234">
        <v>0</v>
      </c>
      <c r="L28" s="221">
        <v>18</v>
      </c>
      <c r="M28" s="221" t="s">
        <v>296</v>
      </c>
      <c r="N28" s="221">
        <v>998551</v>
      </c>
      <c r="O28" s="235" t="s">
        <v>288</v>
      </c>
      <c r="P28" s="221" t="s">
        <v>211</v>
      </c>
      <c r="Q28" s="340">
        <v>2712</v>
      </c>
      <c r="R28" s="227">
        <v>45931</v>
      </c>
      <c r="S28" s="227">
        <v>45931</v>
      </c>
      <c r="T28" s="221" t="s">
        <v>1703</v>
      </c>
      <c r="U28" s="256" t="s">
        <v>1658</v>
      </c>
      <c r="V28" s="221"/>
      <c r="W28" s="221" t="s">
        <v>252</v>
      </c>
      <c r="Z28" s="20" t="e">
        <f>_xlfn.XLOOKUP(AC28,'[9]PR Conso (Apr 25-Sep 25)'!$P:$P,'[9]PR Conso (Apr 25-Sep 25)'!$Z:$Z)</f>
        <v>#N/A</v>
      </c>
      <c r="AB28" s="20">
        <f t="shared" si="2"/>
        <v>23</v>
      </c>
      <c r="AC28" s="20" t="str">
        <f t="shared" si="1"/>
        <v>07AAACJ0054A1ZDDP52524423</v>
      </c>
    </row>
    <row r="29" spans="1:29">
      <c r="A29" s="220">
        <v>45931</v>
      </c>
      <c r="B29" s="230" t="s">
        <v>283</v>
      </c>
      <c r="C29" s="230" t="s">
        <v>284</v>
      </c>
      <c r="D29" s="231" t="s">
        <v>297</v>
      </c>
      <c r="E29" s="232" t="s">
        <v>295</v>
      </c>
      <c r="F29" s="224">
        <v>0.17985611510791366</v>
      </c>
      <c r="G29" s="222">
        <v>118</v>
      </c>
      <c r="H29" s="233">
        <v>100</v>
      </c>
      <c r="I29" s="234">
        <v>18</v>
      </c>
      <c r="J29" s="234">
        <v>0</v>
      </c>
      <c r="K29" s="234">
        <v>0</v>
      </c>
      <c r="L29" s="221">
        <v>18</v>
      </c>
      <c r="M29" s="221" t="s">
        <v>298</v>
      </c>
      <c r="N29" s="221">
        <v>998551</v>
      </c>
      <c r="O29" s="235" t="s">
        <v>288</v>
      </c>
      <c r="P29" s="221" t="s">
        <v>211</v>
      </c>
      <c r="Q29" s="340">
        <v>2711</v>
      </c>
      <c r="R29" s="227">
        <v>45931</v>
      </c>
      <c r="S29" s="227">
        <v>45931</v>
      </c>
      <c r="T29" s="221" t="s">
        <v>1703</v>
      </c>
      <c r="U29" s="256" t="s">
        <v>1658</v>
      </c>
      <c r="V29" s="221"/>
      <c r="W29" s="221" t="s">
        <v>252</v>
      </c>
      <c r="Z29" s="20" t="e">
        <f>_xlfn.XLOOKUP(AC29,'[9]PR Conso (Apr 25-Sep 25)'!$P:$P,'[9]PR Conso (Apr 25-Sep 25)'!$Z:$Z)</f>
        <v>#N/A</v>
      </c>
      <c r="AB29" s="20">
        <f t="shared" si="2"/>
        <v>24</v>
      </c>
      <c r="AC29" s="20" t="str">
        <f t="shared" si="1"/>
        <v>07AAACJ0054A1ZDDP52524324</v>
      </c>
    </row>
    <row r="30" spans="1:29">
      <c r="A30" s="220">
        <v>45931</v>
      </c>
      <c r="B30" s="230" t="s">
        <v>299</v>
      </c>
      <c r="C30" s="230" t="s">
        <v>300</v>
      </c>
      <c r="D30" s="230" t="s">
        <v>301</v>
      </c>
      <c r="E30" s="232" t="s">
        <v>302</v>
      </c>
      <c r="F30" s="224">
        <v>0.17985611510791366</v>
      </c>
      <c r="G30" s="222">
        <v>3404409.74</v>
      </c>
      <c r="H30" s="233">
        <v>2885093</v>
      </c>
      <c r="I30" s="234">
        <v>0</v>
      </c>
      <c r="J30" s="234">
        <v>259658.37</v>
      </c>
      <c r="K30" s="234">
        <v>259658.37</v>
      </c>
      <c r="L30" s="221">
        <v>519316.74</v>
      </c>
      <c r="M30" s="221" t="s">
        <v>303</v>
      </c>
      <c r="N30" s="221">
        <v>997212</v>
      </c>
      <c r="O30" s="235" t="s">
        <v>304</v>
      </c>
      <c r="P30" s="221" t="s">
        <v>211</v>
      </c>
      <c r="Q30" s="340">
        <v>2703</v>
      </c>
      <c r="R30" s="227">
        <v>45931</v>
      </c>
      <c r="S30" s="227">
        <v>45931</v>
      </c>
      <c r="T30" s="221" t="s">
        <v>1703</v>
      </c>
      <c r="U30" s="256" t="s">
        <v>1658</v>
      </c>
      <c r="V30" s="221"/>
      <c r="W30" s="221" t="s">
        <v>252</v>
      </c>
      <c r="Z30" s="20" t="e">
        <f>_xlfn.XLOOKUP(AC30,'[9]PR Conso (Apr 25-Sep 25)'!$P:$P,'[9]PR Conso (Apr 25-Sep 25)'!$Z:$Z)</f>
        <v>#N/A</v>
      </c>
      <c r="AB30" s="20">
        <f t="shared" si="2"/>
        <v>25</v>
      </c>
      <c r="AC30" s="20" t="str">
        <f t="shared" si="1"/>
        <v>27AAWCS5258F1ZQPUN06/SC25/0076125</v>
      </c>
    </row>
    <row r="31" spans="1:29">
      <c r="A31" s="220">
        <v>45931</v>
      </c>
      <c r="B31" s="230" t="s">
        <v>305</v>
      </c>
      <c r="C31" s="230" t="s">
        <v>306</v>
      </c>
      <c r="D31" s="230" t="s">
        <v>307</v>
      </c>
      <c r="E31" s="232" t="s">
        <v>279</v>
      </c>
      <c r="F31" s="224">
        <v>0.17985611510791366</v>
      </c>
      <c r="G31" s="222">
        <v>7278.24</v>
      </c>
      <c r="H31" s="233">
        <v>6168</v>
      </c>
      <c r="I31" s="234">
        <v>1110.24</v>
      </c>
      <c r="J31" s="234">
        <v>0</v>
      </c>
      <c r="K31" s="234">
        <v>0</v>
      </c>
      <c r="L31" s="221">
        <v>1110.24</v>
      </c>
      <c r="M31" s="221" t="s">
        <v>308</v>
      </c>
      <c r="N31" s="221">
        <v>853669</v>
      </c>
      <c r="O31" s="235" t="s">
        <v>309</v>
      </c>
      <c r="P31" s="221" t="s">
        <v>209</v>
      </c>
      <c r="Q31" s="340">
        <v>2695</v>
      </c>
      <c r="R31" s="227">
        <v>45931</v>
      </c>
      <c r="S31" s="227">
        <v>45931</v>
      </c>
      <c r="T31" s="221" t="s">
        <v>1703</v>
      </c>
      <c r="U31" s="256" t="s">
        <v>1658</v>
      </c>
      <c r="V31" s="221"/>
      <c r="W31" s="221" t="s">
        <v>252</v>
      </c>
      <c r="Z31" s="20" t="e">
        <f>_xlfn.XLOOKUP(AC31,'[9]PR Conso (Apr 25-Sep 25)'!$P:$P,'[9]PR Conso (Apr 25-Sep 25)'!$Z:$Z)</f>
        <v>#N/A</v>
      </c>
      <c r="AB31" s="20">
        <f t="shared" si="2"/>
        <v>26</v>
      </c>
      <c r="AC31" s="20" t="str">
        <f t="shared" si="1"/>
        <v>06AADCH6128C1ZZONGRID06172239726</v>
      </c>
    </row>
    <row r="32" spans="1:29">
      <c r="A32" s="220">
        <v>45931</v>
      </c>
      <c r="B32" s="230" t="s">
        <v>310</v>
      </c>
      <c r="C32" s="230" t="s">
        <v>311</v>
      </c>
      <c r="D32" s="230">
        <v>8919</v>
      </c>
      <c r="E32" s="232" t="s">
        <v>312</v>
      </c>
      <c r="F32" s="224">
        <v>0.17985611510791366</v>
      </c>
      <c r="G32" s="222">
        <v>2076.8000000000002</v>
      </c>
      <c r="H32" s="233">
        <v>1760</v>
      </c>
      <c r="I32" s="234">
        <v>0</v>
      </c>
      <c r="J32" s="234">
        <v>158.4</v>
      </c>
      <c r="K32" s="234">
        <v>158.4</v>
      </c>
      <c r="L32" s="221">
        <v>316.8</v>
      </c>
      <c r="M32" s="221" t="s">
        <v>313</v>
      </c>
      <c r="N32" s="221">
        <v>0</v>
      </c>
      <c r="O32" s="221" t="s">
        <v>388</v>
      </c>
      <c r="P32" s="221" t="s">
        <v>209</v>
      </c>
      <c r="Q32" s="340">
        <v>2692</v>
      </c>
      <c r="R32" s="227">
        <v>45931</v>
      </c>
      <c r="S32" s="227">
        <v>45931</v>
      </c>
      <c r="T32" s="221" t="s">
        <v>1703</v>
      </c>
      <c r="U32" s="256" t="s">
        <v>1658</v>
      </c>
      <c r="V32" s="221"/>
      <c r="W32" s="221" t="s">
        <v>252</v>
      </c>
      <c r="Z32" s="20" t="e">
        <f>_xlfn.XLOOKUP(AC32,'[9]PR Conso (Apr 25-Sep 25)'!$P:$P,'[9]PR Conso (Apr 25-Sep 25)'!$Z:$Z)</f>
        <v>#N/A</v>
      </c>
      <c r="AB32" s="20">
        <f t="shared" si="2"/>
        <v>27</v>
      </c>
      <c r="AC32" s="20" t="str">
        <f t="shared" si="1"/>
        <v>27ARCPK9149B1ZU891927</v>
      </c>
    </row>
    <row r="33" spans="1:29">
      <c r="A33" s="220">
        <v>45931</v>
      </c>
      <c r="B33" s="230" t="s">
        <v>314</v>
      </c>
      <c r="C33" s="230" t="s">
        <v>315</v>
      </c>
      <c r="D33" s="230" t="s">
        <v>316</v>
      </c>
      <c r="E33" s="232" t="s">
        <v>317</v>
      </c>
      <c r="F33" s="224">
        <v>0.17985611510791366</v>
      </c>
      <c r="G33" s="222">
        <v>411.82000000000005</v>
      </c>
      <c r="H33" s="233">
        <v>349</v>
      </c>
      <c r="I33" s="234">
        <v>0</v>
      </c>
      <c r="J33" s="234">
        <v>31.41</v>
      </c>
      <c r="K33" s="234">
        <v>31.41</v>
      </c>
      <c r="L33" s="221">
        <v>62.82</v>
      </c>
      <c r="M33" s="221" t="s">
        <v>318</v>
      </c>
      <c r="N33" s="221">
        <v>998413</v>
      </c>
      <c r="O33" s="235" t="s">
        <v>319</v>
      </c>
      <c r="P33" s="221" t="s">
        <v>211</v>
      </c>
      <c r="Q33" s="340">
        <v>2691</v>
      </c>
      <c r="R33" s="227">
        <v>45931</v>
      </c>
      <c r="S33" s="227">
        <v>45931</v>
      </c>
      <c r="T33" s="221" t="s">
        <v>1703</v>
      </c>
      <c r="U33" s="256" t="s">
        <v>1658</v>
      </c>
      <c r="V33" s="221"/>
      <c r="W33" s="221" t="s">
        <v>252</v>
      </c>
      <c r="Z33" s="20" t="e">
        <f>_xlfn.XLOOKUP(AC33,'[9]PR Conso (Apr 25-Sep 25)'!$P:$P,'[9]PR Conso (Apr 25-Sep 25)'!$Z:$Z)</f>
        <v>#N/A</v>
      </c>
      <c r="AB33" s="20">
        <f t="shared" si="2"/>
        <v>28</v>
      </c>
      <c r="AC33" s="20" t="str">
        <f t="shared" si="1"/>
        <v>27AAACB2100P1ZXMHI141052643575928</v>
      </c>
    </row>
    <row r="34" spans="1:29">
      <c r="A34" s="220">
        <v>45931</v>
      </c>
      <c r="B34" s="230" t="s">
        <v>320</v>
      </c>
      <c r="C34" s="230" t="s">
        <v>321</v>
      </c>
      <c r="D34" s="230" t="s">
        <v>322</v>
      </c>
      <c r="E34" s="232" t="s">
        <v>323</v>
      </c>
      <c r="F34" s="224">
        <v>0.17985611510791366</v>
      </c>
      <c r="G34" s="222">
        <v>295000</v>
      </c>
      <c r="H34" s="233">
        <v>250000</v>
      </c>
      <c r="I34" s="234">
        <v>45000</v>
      </c>
      <c r="J34" s="234">
        <v>0</v>
      </c>
      <c r="K34" s="234">
        <v>0</v>
      </c>
      <c r="L34" s="221">
        <v>45000</v>
      </c>
      <c r="M34" s="221" t="s">
        <v>324</v>
      </c>
      <c r="N34" s="221">
        <v>998313</v>
      </c>
      <c r="O34" s="235" t="s">
        <v>309</v>
      </c>
      <c r="P34" s="221" t="s">
        <v>211</v>
      </c>
      <c r="Q34" s="340">
        <v>2686</v>
      </c>
      <c r="R34" s="227">
        <v>45931</v>
      </c>
      <c r="S34" s="227">
        <v>45931</v>
      </c>
      <c r="T34" s="221" t="s">
        <v>1703</v>
      </c>
      <c r="U34" s="256" t="s">
        <v>1658</v>
      </c>
      <c r="V34" s="221"/>
      <c r="W34" s="221" t="s">
        <v>252</v>
      </c>
      <c r="Z34" s="20" t="e">
        <f>_xlfn.XLOOKUP(AC34,'[9]PR Conso (Apr 25-Sep 25)'!$P:$P,'[9]PR Conso (Apr 25-Sep 25)'!$Z:$Z)</f>
        <v>#N/A</v>
      </c>
      <c r="AB34" s="20">
        <f t="shared" si="2"/>
        <v>29</v>
      </c>
      <c r="AC34" s="20" t="str">
        <f t="shared" si="1"/>
        <v>36AEUPV4314A1ZE014/2025-202629</v>
      </c>
    </row>
    <row r="35" spans="1:29">
      <c r="A35" s="220">
        <v>45931</v>
      </c>
      <c r="B35" s="230" t="s">
        <v>325</v>
      </c>
      <c r="C35" s="230" t="s">
        <v>326</v>
      </c>
      <c r="D35" s="230" t="s">
        <v>327</v>
      </c>
      <c r="E35" s="232" t="s">
        <v>328</v>
      </c>
      <c r="F35" s="224">
        <v>0.05</v>
      </c>
      <c r="G35" s="222">
        <v>105483</v>
      </c>
      <c r="H35" s="233">
        <v>100460</v>
      </c>
      <c r="I35" s="234">
        <v>0</v>
      </c>
      <c r="J35" s="234">
        <v>2511.5</v>
      </c>
      <c r="K35" s="234">
        <v>2511.5</v>
      </c>
      <c r="L35" s="221">
        <v>5023</v>
      </c>
      <c r="M35" s="221" t="s">
        <v>329</v>
      </c>
      <c r="N35" s="221">
        <v>440362</v>
      </c>
      <c r="O35" s="235" t="s">
        <v>288</v>
      </c>
      <c r="P35" s="221" t="s">
        <v>209</v>
      </c>
      <c r="Q35" s="340">
        <v>2680</v>
      </c>
      <c r="R35" s="227">
        <v>45931</v>
      </c>
      <c r="S35" s="227">
        <v>45931</v>
      </c>
      <c r="T35" s="221" t="s">
        <v>1703</v>
      </c>
      <c r="U35" s="256" t="s">
        <v>1658</v>
      </c>
      <c r="V35" s="221"/>
      <c r="W35" s="221" t="s">
        <v>252</v>
      </c>
      <c r="Z35" s="20" t="e">
        <f>_xlfn.XLOOKUP(AC35,'[9]PR Conso (Apr 25-Sep 25)'!$P:$P,'[9]PR Conso (Apr 25-Sep 25)'!$Z:$Z)</f>
        <v>#N/A</v>
      </c>
      <c r="AB35" s="20">
        <f t="shared" si="2"/>
        <v>30</v>
      </c>
      <c r="AC35" s="20" t="str">
        <f t="shared" si="1"/>
        <v>27AABCC7181N2Z7LXBOM25100065430</v>
      </c>
    </row>
    <row r="36" spans="1:29">
      <c r="A36" s="220">
        <v>45931</v>
      </c>
      <c r="B36" s="230" t="s">
        <v>330</v>
      </c>
      <c r="C36" s="230" t="s">
        <v>331</v>
      </c>
      <c r="D36" s="230" t="s">
        <v>332</v>
      </c>
      <c r="E36" s="232" t="s">
        <v>295</v>
      </c>
      <c r="F36" s="224">
        <v>0.17985611510791366</v>
      </c>
      <c r="G36" s="222">
        <v>944</v>
      </c>
      <c r="H36" s="233">
        <v>800</v>
      </c>
      <c r="I36" s="234">
        <v>0</v>
      </c>
      <c r="J36" s="234">
        <v>72</v>
      </c>
      <c r="K36" s="234">
        <v>72</v>
      </c>
      <c r="L36" s="221">
        <v>144</v>
      </c>
      <c r="M36" s="221" t="s">
        <v>333</v>
      </c>
      <c r="N36" s="221">
        <v>996812</v>
      </c>
      <c r="O36" s="235" t="s">
        <v>263</v>
      </c>
      <c r="P36" s="221" t="s">
        <v>211</v>
      </c>
      <c r="Q36" s="340">
        <v>2679</v>
      </c>
      <c r="R36" s="227">
        <v>45931</v>
      </c>
      <c r="S36" s="227">
        <v>45931</v>
      </c>
      <c r="T36" s="221" t="s">
        <v>1703</v>
      </c>
      <c r="U36" s="256" t="s">
        <v>1658</v>
      </c>
      <c r="V36" s="221"/>
      <c r="W36" s="221" t="s">
        <v>252</v>
      </c>
      <c r="Z36" s="20" t="e">
        <f>_xlfn.XLOOKUP(AC36,'[9]PR Conso (Apr 25-Sep 25)'!$P:$P,'[9]PR Conso (Apr 25-Sep 25)'!$Z:$Z)</f>
        <v>#N/A</v>
      </c>
      <c r="AB36" s="20">
        <f t="shared" si="2"/>
        <v>31</v>
      </c>
      <c r="AC36" s="20" t="str">
        <f t="shared" si="1"/>
        <v>27AABCF6516A1Z3BOM-C-27932931</v>
      </c>
    </row>
    <row r="37" spans="1:29">
      <c r="A37" s="220">
        <v>45931</v>
      </c>
      <c r="B37" s="230" t="s">
        <v>334</v>
      </c>
      <c r="C37" s="230" t="s">
        <v>335</v>
      </c>
      <c r="D37" s="230" t="s">
        <v>336</v>
      </c>
      <c r="E37" s="232" t="s">
        <v>290</v>
      </c>
      <c r="F37" s="224">
        <v>0.17985611510791366</v>
      </c>
      <c r="G37" s="222">
        <v>1253.1600000000001</v>
      </c>
      <c r="H37" s="233">
        <v>1062</v>
      </c>
      <c r="I37" s="234">
        <v>191.16</v>
      </c>
      <c r="J37" s="234">
        <v>0</v>
      </c>
      <c r="K37" s="234">
        <v>0</v>
      </c>
      <c r="L37" s="221">
        <v>191.16</v>
      </c>
      <c r="M37" s="221" t="s">
        <v>337</v>
      </c>
      <c r="N37" s="221">
        <v>998313</v>
      </c>
      <c r="O37" s="235" t="s">
        <v>338</v>
      </c>
      <c r="P37" s="221" t="s">
        <v>211</v>
      </c>
      <c r="Q37" s="340">
        <v>2678</v>
      </c>
      <c r="R37" s="227">
        <v>45931</v>
      </c>
      <c r="S37" s="227">
        <v>45931</v>
      </c>
      <c r="T37" s="221" t="s">
        <v>1703</v>
      </c>
      <c r="U37" s="256" t="s">
        <v>1658</v>
      </c>
      <c r="V37" s="221"/>
      <c r="W37" s="221" t="s">
        <v>252</v>
      </c>
      <c r="Z37" s="20" t="e">
        <f>_xlfn.XLOOKUP(AC37,'[9]PR Conso (Apr 25-Sep 25)'!$P:$P,'[9]PR Conso (Apr 25-Sep 25)'!$Z:$Z)</f>
        <v>#N/A</v>
      </c>
      <c r="AB37" s="20">
        <f t="shared" si="2"/>
        <v>32</v>
      </c>
      <c r="AC37" s="20" t="str">
        <f t="shared" si="1"/>
        <v>06AAACM5586C1ZLTIO26HR10126430332</v>
      </c>
    </row>
    <row r="38" spans="1:29">
      <c r="A38" s="220">
        <v>45931</v>
      </c>
      <c r="B38" s="230" t="s">
        <v>339</v>
      </c>
      <c r="C38" s="230" t="s">
        <v>340</v>
      </c>
      <c r="D38" s="230" t="s">
        <v>341</v>
      </c>
      <c r="E38" s="232" t="s">
        <v>342</v>
      </c>
      <c r="F38" s="224">
        <v>0.17985611510791366</v>
      </c>
      <c r="G38" s="222">
        <v>1298</v>
      </c>
      <c r="H38" s="233">
        <v>1100</v>
      </c>
      <c r="I38" s="234">
        <v>0</v>
      </c>
      <c r="J38" s="234">
        <v>99</v>
      </c>
      <c r="K38" s="234">
        <v>99</v>
      </c>
      <c r="L38" s="221">
        <v>198</v>
      </c>
      <c r="M38" s="221" t="s">
        <v>343</v>
      </c>
      <c r="N38" s="221">
        <v>996812</v>
      </c>
      <c r="O38" s="235" t="s">
        <v>263</v>
      </c>
      <c r="P38" s="221" t="s">
        <v>211</v>
      </c>
      <c r="Q38" s="340">
        <v>2677</v>
      </c>
      <c r="R38" s="227">
        <v>45931</v>
      </c>
      <c r="S38" s="227">
        <v>45931</v>
      </c>
      <c r="T38" s="221" t="s">
        <v>1703</v>
      </c>
      <c r="U38" s="256" t="s">
        <v>1658</v>
      </c>
      <c r="V38" s="221"/>
      <c r="W38" s="221" t="s">
        <v>252</v>
      </c>
      <c r="Z38" s="20" t="e">
        <f>_xlfn.XLOOKUP(AC38,'[9]PR Conso (Apr 25-Sep 25)'!$P:$P,'[9]PR Conso (Apr 25-Sep 25)'!$Z:$Z)</f>
        <v>#N/A</v>
      </c>
      <c r="AB38" s="20">
        <f t="shared" si="2"/>
        <v>33</v>
      </c>
      <c r="AC38" s="20" t="str">
        <f t="shared" si="1"/>
        <v>27AABCD3611Q1ZIBOM16024633</v>
      </c>
    </row>
    <row r="39" spans="1:29">
      <c r="A39" s="220">
        <v>45931</v>
      </c>
      <c r="B39" s="230" t="s">
        <v>344</v>
      </c>
      <c r="C39" s="230" t="s">
        <v>345</v>
      </c>
      <c r="D39" s="231" t="s">
        <v>346</v>
      </c>
      <c r="E39" s="232" t="s">
        <v>323</v>
      </c>
      <c r="F39" s="224">
        <v>0.17985611510791366</v>
      </c>
      <c r="G39" s="222">
        <v>743.40000000000009</v>
      </c>
      <c r="H39" s="233">
        <v>630</v>
      </c>
      <c r="I39" s="234">
        <v>0</v>
      </c>
      <c r="J39" s="234">
        <v>56.7</v>
      </c>
      <c r="K39" s="234">
        <v>56.7</v>
      </c>
      <c r="L39" s="221">
        <v>113.4</v>
      </c>
      <c r="M39" s="221" t="s">
        <v>347</v>
      </c>
      <c r="N39" s="221">
        <v>482090</v>
      </c>
      <c r="O39" s="235" t="s">
        <v>348</v>
      </c>
      <c r="P39" s="221" t="s">
        <v>209</v>
      </c>
      <c r="Q39" s="340">
        <v>2672</v>
      </c>
      <c r="R39" s="227">
        <v>45931</v>
      </c>
      <c r="S39" s="227">
        <v>45931</v>
      </c>
      <c r="T39" s="221" t="s">
        <v>1703</v>
      </c>
      <c r="U39" s="256" t="s">
        <v>1658</v>
      </c>
      <c r="V39" s="221"/>
      <c r="W39" s="221" t="s">
        <v>252</v>
      </c>
      <c r="Z39" s="20" t="e">
        <f>_xlfn.XLOOKUP(AC39,'[9]PR Conso (Apr 25-Sep 25)'!$P:$P,'[9]PR Conso (Apr 25-Sep 25)'!$Z:$Z)</f>
        <v>#N/A</v>
      </c>
      <c r="AB39" s="20">
        <f t="shared" si="2"/>
        <v>34</v>
      </c>
      <c r="AC39" s="20" t="str">
        <f t="shared" si="1"/>
        <v>27AAECI7859N1ZQSOFT/594/25-2634</v>
      </c>
    </row>
    <row r="40" spans="1:29">
      <c r="A40" s="220">
        <v>45931</v>
      </c>
      <c r="B40" s="230" t="s">
        <v>344</v>
      </c>
      <c r="C40" s="230" t="s">
        <v>345</v>
      </c>
      <c r="D40" s="230" t="s">
        <v>349</v>
      </c>
      <c r="E40" s="232" t="s">
        <v>350</v>
      </c>
      <c r="F40" s="224">
        <v>0.17985611510791366</v>
      </c>
      <c r="G40" s="222">
        <v>247.8</v>
      </c>
      <c r="H40" s="233">
        <v>210</v>
      </c>
      <c r="I40" s="234">
        <v>0</v>
      </c>
      <c r="J40" s="234">
        <v>18.899999999999999</v>
      </c>
      <c r="K40" s="234">
        <v>18.899999999999999</v>
      </c>
      <c r="L40" s="221">
        <v>37.799999999999997</v>
      </c>
      <c r="M40" s="221" t="s">
        <v>351</v>
      </c>
      <c r="N40" s="221">
        <v>482090</v>
      </c>
      <c r="O40" s="235" t="s">
        <v>348</v>
      </c>
      <c r="P40" s="221" t="s">
        <v>209</v>
      </c>
      <c r="Q40" s="340">
        <v>2671</v>
      </c>
      <c r="R40" s="227">
        <v>45931</v>
      </c>
      <c r="S40" s="227">
        <v>45931</v>
      </c>
      <c r="T40" s="221" t="s">
        <v>1703</v>
      </c>
      <c r="U40" s="256" t="s">
        <v>1658</v>
      </c>
      <c r="V40" s="221"/>
      <c r="W40" s="221" t="s">
        <v>252</v>
      </c>
      <c r="Z40" s="20" t="e">
        <f>_xlfn.XLOOKUP(AC40,'[9]PR Conso (Apr 25-Sep 25)'!$P:$P,'[9]PR Conso (Apr 25-Sep 25)'!$Z:$Z)</f>
        <v>#N/A</v>
      </c>
      <c r="AB40" s="20">
        <f t="shared" si="2"/>
        <v>35</v>
      </c>
      <c r="AC40" s="20" t="str">
        <f t="shared" si="1"/>
        <v>27AAECI7859N1ZQSOFT/581/25-2635</v>
      </c>
    </row>
    <row r="41" spans="1:29">
      <c r="A41" s="220">
        <v>45931</v>
      </c>
      <c r="B41" s="230" t="s">
        <v>344</v>
      </c>
      <c r="C41" s="230" t="s">
        <v>345</v>
      </c>
      <c r="D41" s="230" t="s">
        <v>352</v>
      </c>
      <c r="E41" s="232" t="s">
        <v>353</v>
      </c>
      <c r="F41" s="224">
        <v>0.17985611510791366</v>
      </c>
      <c r="G41" s="222">
        <v>826</v>
      </c>
      <c r="H41" s="233">
        <v>700</v>
      </c>
      <c r="I41" s="234">
        <v>0</v>
      </c>
      <c r="J41" s="234">
        <v>63</v>
      </c>
      <c r="K41" s="234">
        <v>63</v>
      </c>
      <c r="L41" s="221">
        <v>126</v>
      </c>
      <c r="M41" s="221" t="s">
        <v>354</v>
      </c>
      <c r="N41" s="221">
        <v>482090</v>
      </c>
      <c r="O41" s="235" t="s">
        <v>348</v>
      </c>
      <c r="P41" s="221" t="s">
        <v>209</v>
      </c>
      <c r="Q41" s="340">
        <v>2670</v>
      </c>
      <c r="R41" s="227">
        <v>45931</v>
      </c>
      <c r="S41" s="227">
        <v>45931</v>
      </c>
      <c r="T41" s="221" t="s">
        <v>1703</v>
      </c>
      <c r="U41" s="256" t="s">
        <v>1658</v>
      </c>
      <c r="V41" s="221"/>
      <c r="W41" s="221" t="s">
        <v>252</v>
      </c>
      <c r="Z41" s="20" t="e">
        <f>_xlfn.XLOOKUP(AC41,'[9]PR Conso (Apr 25-Sep 25)'!$P:$P,'[9]PR Conso (Apr 25-Sep 25)'!$Z:$Z)</f>
        <v>#N/A</v>
      </c>
      <c r="AB41" s="20">
        <f t="shared" si="2"/>
        <v>36</v>
      </c>
      <c r="AC41" s="20" t="str">
        <f t="shared" si="1"/>
        <v>27AAECI7859N1ZQSOFT/560/25-2636</v>
      </c>
    </row>
    <row r="42" spans="1:29">
      <c r="A42" s="220">
        <v>45931</v>
      </c>
      <c r="B42" s="230" t="s">
        <v>344</v>
      </c>
      <c r="C42" s="230" t="s">
        <v>345</v>
      </c>
      <c r="D42" s="230" t="s">
        <v>355</v>
      </c>
      <c r="E42" s="232" t="s">
        <v>275</v>
      </c>
      <c r="F42" s="224">
        <v>0.17985611510791366</v>
      </c>
      <c r="G42" s="222">
        <v>123.9</v>
      </c>
      <c r="H42" s="233">
        <v>105</v>
      </c>
      <c r="I42" s="234">
        <v>0</v>
      </c>
      <c r="J42" s="234">
        <v>9.4499999999999993</v>
      </c>
      <c r="K42" s="234">
        <v>9.4499999999999993</v>
      </c>
      <c r="L42" s="221">
        <v>18.899999999999999</v>
      </c>
      <c r="M42" s="221" t="s">
        <v>356</v>
      </c>
      <c r="N42" s="221">
        <v>482090</v>
      </c>
      <c r="O42" s="235" t="s">
        <v>348</v>
      </c>
      <c r="P42" s="221" t="s">
        <v>209</v>
      </c>
      <c r="Q42" s="340">
        <v>2669</v>
      </c>
      <c r="R42" s="227">
        <v>45931</v>
      </c>
      <c r="S42" s="227">
        <v>45931</v>
      </c>
      <c r="T42" s="221" t="s">
        <v>1703</v>
      </c>
      <c r="U42" s="256" t="s">
        <v>1658</v>
      </c>
      <c r="V42" s="221"/>
      <c r="W42" s="221" t="s">
        <v>252</v>
      </c>
      <c r="Z42" s="20" t="e">
        <f>_xlfn.XLOOKUP(AC42,'[9]PR Conso (Apr 25-Sep 25)'!$P:$P,'[9]PR Conso (Apr 25-Sep 25)'!$Z:$Z)</f>
        <v>#N/A</v>
      </c>
      <c r="AB42" s="20">
        <f t="shared" si="2"/>
        <v>37</v>
      </c>
      <c r="AC42" s="20" t="str">
        <f t="shared" si="1"/>
        <v>27AAECI7859N1ZQSOFT/540/25-2637</v>
      </c>
    </row>
    <row r="43" spans="1:29">
      <c r="A43" s="220">
        <v>45931</v>
      </c>
      <c r="B43" s="230" t="s">
        <v>357</v>
      </c>
      <c r="C43" s="230" t="s">
        <v>358</v>
      </c>
      <c r="D43" s="230" t="s">
        <v>359</v>
      </c>
      <c r="E43" s="232" t="s">
        <v>286</v>
      </c>
      <c r="F43" s="224">
        <v>0.05</v>
      </c>
      <c r="G43" s="222">
        <v>2520</v>
      </c>
      <c r="H43" s="233">
        <v>2400</v>
      </c>
      <c r="I43" s="234">
        <v>0</v>
      </c>
      <c r="J43" s="234">
        <v>60</v>
      </c>
      <c r="K43" s="234">
        <v>60</v>
      </c>
      <c r="L43" s="221">
        <v>120</v>
      </c>
      <c r="M43" s="221" t="s">
        <v>360</v>
      </c>
      <c r="N43" s="221">
        <v>99633</v>
      </c>
      <c r="O43" s="235" t="s">
        <v>361</v>
      </c>
      <c r="P43" s="221" t="s">
        <v>211</v>
      </c>
      <c r="Q43" s="340">
        <v>2626</v>
      </c>
      <c r="R43" s="227">
        <v>45931</v>
      </c>
      <c r="S43" s="227">
        <v>45931</v>
      </c>
      <c r="T43" s="221" t="s">
        <v>1703</v>
      </c>
      <c r="U43" s="256" t="s">
        <v>1658</v>
      </c>
      <c r="V43" s="221"/>
      <c r="W43" s="221" t="s">
        <v>252</v>
      </c>
      <c r="Z43" s="20" t="e">
        <f>_xlfn.XLOOKUP(AC43,'[9]PR Conso (Apr 25-Sep 25)'!$P:$P,'[9]PR Conso (Apr 25-Sep 25)'!$Z:$Z)</f>
        <v>#N/A</v>
      </c>
      <c r="AB43" s="20">
        <f t="shared" si="2"/>
        <v>38</v>
      </c>
      <c r="AC43" s="20" t="str">
        <f t="shared" si="1"/>
        <v>27DBRPP0459R1ZK2025-26/47638</v>
      </c>
    </row>
    <row r="44" spans="1:29">
      <c r="A44" s="220">
        <v>45931</v>
      </c>
      <c r="B44" s="230" t="s">
        <v>362</v>
      </c>
      <c r="C44" s="230" t="s">
        <v>363</v>
      </c>
      <c r="D44" s="230" t="s">
        <v>364</v>
      </c>
      <c r="E44" s="232" t="s">
        <v>286</v>
      </c>
      <c r="F44" s="224">
        <v>0.16666666666666669</v>
      </c>
      <c r="G44" s="222">
        <v>0.56000000000000005</v>
      </c>
      <c r="H44" s="233">
        <v>0.48</v>
      </c>
      <c r="I44" s="234">
        <v>0</v>
      </c>
      <c r="J44" s="234">
        <v>0.04</v>
      </c>
      <c r="K44" s="234">
        <v>0.04</v>
      </c>
      <c r="L44" s="221">
        <v>0.08</v>
      </c>
      <c r="M44" s="221" t="s">
        <v>365</v>
      </c>
      <c r="N44" s="221">
        <v>440173</v>
      </c>
      <c r="O44" s="235" t="s">
        <v>366</v>
      </c>
      <c r="P44" s="221" t="s">
        <v>209</v>
      </c>
      <c r="Q44" s="340">
        <v>2627</v>
      </c>
      <c r="R44" s="227">
        <v>45931</v>
      </c>
      <c r="S44" s="227">
        <v>45931</v>
      </c>
      <c r="T44" s="221" t="s">
        <v>1703</v>
      </c>
      <c r="U44" s="256" t="s">
        <v>1658</v>
      </c>
      <c r="V44" s="221"/>
      <c r="W44" s="221" t="s">
        <v>252</v>
      </c>
      <c r="Z44" s="20" t="e">
        <f>_xlfn.XLOOKUP(AC44,'[9]PR Conso (Apr 25-Sep 25)'!$P:$P,'[9]PR Conso (Apr 25-Sep 25)'!$Z:$Z)</f>
        <v>#N/A</v>
      </c>
      <c r="AB44" s="20">
        <f t="shared" si="2"/>
        <v>39</v>
      </c>
      <c r="AC44" s="20" t="str">
        <f t="shared" si="1"/>
        <v>27AAACC2498P1Z326271C000380339439</v>
      </c>
    </row>
    <row r="45" spans="1:29">
      <c r="A45" s="220">
        <v>45931</v>
      </c>
      <c r="B45" s="230" t="s">
        <v>367</v>
      </c>
      <c r="C45" s="230" t="s">
        <v>368</v>
      </c>
      <c r="D45" s="231" t="s">
        <v>369</v>
      </c>
      <c r="E45" s="232" t="s">
        <v>323</v>
      </c>
      <c r="F45" s="224">
        <v>0.17985611510791366</v>
      </c>
      <c r="G45" s="222">
        <v>115988.1</v>
      </c>
      <c r="H45" s="233">
        <v>98295</v>
      </c>
      <c r="I45" s="234">
        <v>0</v>
      </c>
      <c r="J45" s="234">
        <v>8846.5499999999993</v>
      </c>
      <c r="K45" s="234">
        <v>8846.5499999999993</v>
      </c>
      <c r="L45" s="221">
        <v>17693.099999999999</v>
      </c>
      <c r="M45" s="221" t="s">
        <v>370</v>
      </c>
      <c r="N45" s="221">
        <v>997315</v>
      </c>
      <c r="O45" s="235" t="s">
        <v>371</v>
      </c>
      <c r="P45" s="221" t="s">
        <v>211</v>
      </c>
      <c r="Q45" s="340">
        <v>2667</v>
      </c>
      <c r="R45" s="227">
        <v>45931</v>
      </c>
      <c r="S45" s="227">
        <v>45931</v>
      </c>
      <c r="T45" s="221" t="s">
        <v>1703</v>
      </c>
      <c r="U45" s="256" t="s">
        <v>1658</v>
      </c>
      <c r="V45" s="221"/>
      <c r="W45" s="221" t="s">
        <v>252</v>
      </c>
      <c r="Z45" s="20" t="e">
        <f>_xlfn.XLOOKUP(AC45,'[9]PR Conso (Apr 25-Sep 25)'!$P:$P,'[9]PR Conso (Apr 25-Sep 25)'!$Z:$Z)</f>
        <v>#N/A</v>
      </c>
      <c r="AB45" s="20">
        <f t="shared" si="2"/>
        <v>40</v>
      </c>
      <c r="AC45" s="20" t="str">
        <f t="shared" si="1"/>
        <v>27AAJCV6293Q1Z8VRSPL/25-26/073040</v>
      </c>
    </row>
    <row r="46" spans="1:29">
      <c r="A46" s="220">
        <v>45931</v>
      </c>
      <c r="B46" s="230" t="s">
        <v>258</v>
      </c>
      <c r="C46" s="230" t="s">
        <v>259</v>
      </c>
      <c r="D46" s="231" t="s">
        <v>372</v>
      </c>
      <c r="E46" s="232" t="s">
        <v>373</v>
      </c>
      <c r="F46" s="224">
        <v>0.17985611510791366</v>
      </c>
      <c r="G46" s="222">
        <v>360.03</v>
      </c>
      <c r="H46" s="233">
        <v>305.11</v>
      </c>
      <c r="I46" s="234">
        <v>0</v>
      </c>
      <c r="J46" s="234">
        <v>27.46</v>
      </c>
      <c r="K46" s="234">
        <v>27.46</v>
      </c>
      <c r="L46" s="221">
        <v>54.92</v>
      </c>
      <c r="M46" s="221" t="s">
        <v>374</v>
      </c>
      <c r="N46" s="221">
        <v>996511</v>
      </c>
      <c r="O46" s="235" t="s">
        <v>263</v>
      </c>
      <c r="P46" s="221" t="s">
        <v>211</v>
      </c>
      <c r="Q46" s="340">
        <v>2662</v>
      </c>
      <c r="R46" s="227">
        <v>45931</v>
      </c>
      <c r="S46" s="227">
        <v>45931</v>
      </c>
      <c r="T46" s="221" t="s">
        <v>1703</v>
      </c>
      <c r="U46" s="256" t="s">
        <v>1658</v>
      </c>
      <c r="V46" s="221"/>
      <c r="W46" s="221" t="s">
        <v>252</v>
      </c>
      <c r="Z46" s="20" t="e">
        <f>_xlfn.XLOOKUP(AC46,'[9]PR Conso (Apr 25-Sep 25)'!$P:$P,'[9]PR Conso (Apr 25-Sep 25)'!$Z:$Z)</f>
        <v>#N/A</v>
      </c>
      <c r="AB46" s="20">
        <f t="shared" si="2"/>
        <v>41</v>
      </c>
      <c r="AC46" s="20" t="str">
        <f t="shared" si="1"/>
        <v>27AAGCR8772D1Z2CRN139387494941</v>
      </c>
    </row>
    <row r="47" spans="1:29">
      <c r="A47" s="220">
        <v>45931</v>
      </c>
      <c r="B47" s="230" t="s">
        <v>375</v>
      </c>
      <c r="C47" s="230" t="s">
        <v>376</v>
      </c>
      <c r="D47" s="230" t="s">
        <v>377</v>
      </c>
      <c r="E47" s="232" t="s">
        <v>373</v>
      </c>
      <c r="F47" s="224">
        <v>0.17985611510791366</v>
      </c>
      <c r="G47" s="222">
        <v>88500</v>
      </c>
      <c r="H47" s="233">
        <v>75000</v>
      </c>
      <c r="I47" s="234">
        <v>0</v>
      </c>
      <c r="J47" s="234">
        <v>6750</v>
      </c>
      <c r="K47" s="234">
        <v>6750</v>
      </c>
      <c r="L47" s="221">
        <v>13500</v>
      </c>
      <c r="M47" s="221" t="s">
        <v>378</v>
      </c>
      <c r="N47" s="221">
        <v>998311</v>
      </c>
      <c r="O47" s="235" t="s">
        <v>309</v>
      </c>
      <c r="P47" s="221" t="s">
        <v>211</v>
      </c>
      <c r="Q47" s="340">
        <v>2661</v>
      </c>
      <c r="R47" s="227">
        <v>45931</v>
      </c>
      <c r="S47" s="227">
        <v>45931</v>
      </c>
      <c r="T47" s="221" t="s">
        <v>1703</v>
      </c>
      <c r="U47" s="256" t="s">
        <v>1658</v>
      </c>
      <c r="V47" s="221"/>
      <c r="W47" s="221" t="s">
        <v>252</v>
      </c>
      <c r="Z47" s="20" t="e">
        <f>_xlfn.XLOOKUP(AC47,'[9]PR Conso (Apr 25-Sep 25)'!$P:$P,'[9]PR Conso (Apr 25-Sep 25)'!$Z:$Z)</f>
        <v>#N/A</v>
      </c>
      <c r="AB47" s="20">
        <f t="shared" si="2"/>
        <v>42</v>
      </c>
      <c r="AC47" s="20" t="str">
        <f t="shared" si="1"/>
        <v>27AAFCR5508L1Z22025/SER/57142</v>
      </c>
    </row>
    <row r="48" spans="1:29">
      <c r="A48" s="220">
        <v>45931</v>
      </c>
      <c r="B48" s="230" t="s">
        <v>379</v>
      </c>
      <c r="C48" s="230" t="s">
        <v>380</v>
      </c>
      <c r="D48" s="230" t="s">
        <v>381</v>
      </c>
      <c r="E48" s="232" t="s">
        <v>373</v>
      </c>
      <c r="F48" s="224">
        <v>0.17985611510791366</v>
      </c>
      <c r="G48" s="222">
        <v>448.4</v>
      </c>
      <c r="H48" s="233">
        <v>380</v>
      </c>
      <c r="I48" s="234">
        <v>0</v>
      </c>
      <c r="J48" s="234">
        <v>34.200000000000003</v>
      </c>
      <c r="K48" s="234">
        <v>34.200000000000003</v>
      </c>
      <c r="L48" s="221">
        <v>68.400000000000006</v>
      </c>
      <c r="M48" s="221" t="s">
        <v>382</v>
      </c>
      <c r="N48" s="221">
        <v>8536</v>
      </c>
      <c r="O48" s="221" t="s">
        <v>388</v>
      </c>
      <c r="P48" s="48" t="s">
        <v>209</v>
      </c>
      <c r="Q48" s="340">
        <v>2631</v>
      </c>
      <c r="R48" s="227">
        <v>45931</v>
      </c>
      <c r="S48" s="227">
        <v>45931</v>
      </c>
      <c r="T48" s="221" t="s">
        <v>1703</v>
      </c>
      <c r="U48" s="256" t="s">
        <v>1658</v>
      </c>
      <c r="V48" s="221"/>
      <c r="W48" s="221" t="s">
        <v>252</v>
      </c>
      <c r="Z48" s="20" t="e">
        <f>_xlfn.XLOOKUP(AC48,'[9]PR Conso (Apr 25-Sep 25)'!$P:$P,'[9]PR Conso (Apr 25-Sep 25)'!$Z:$Z)</f>
        <v>#N/A</v>
      </c>
      <c r="AB48" s="20">
        <f t="shared" si="2"/>
        <v>43</v>
      </c>
      <c r="AC48" s="20" t="str">
        <f t="shared" si="1"/>
        <v>27AHDPC0233H1ZZ25-26/OCT/8043</v>
      </c>
    </row>
    <row r="49" spans="1:29">
      <c r="A49" s="220">
        <v>45931</v>
      </c>
      <c r="B49" s="230" t="s">
        <v>383</v>
      </c>
      <c r="C49" s="230" t="s">
        <v>384</v>
      </c>
      <c r="D49" s="230" t="s">
        <v>385</v>
      </c>
      <c r="E49" s="232" t="s">
        <v>386</v>
      </c>
      <c r="F49" s="224">
        <v>0.17985611510791366</v>
      </c>
      <c r="G49" s="222">
        <v>1907.02</v>
      </c>
      <c r="H49" s="233">
        <v>1616.1</v>
      </c>
      <c r="I49" s="234">
        <v>0</v>
      </c>
      <c r="J49" s="234">
        <v>145.46</v>
      </c>
      <c r="K49" s="234">
        <v>145.46</v>
      </c>
      <c r="L49" s="221">
        <v>290.92</v>
      </c>
      <c r="M49" s="221" t="s">
        <v>387</v>
      </c>
      <c r="N49" s="221">
        <v>854390</v>
      </c>
      <c r="O49" s="235" t="s">
        <v>388</v>
      </c>
      <c r="P49" s="221" t="s">
        <v>209</v>
      </c>
      <c r="Q49" s="340">
        <v>2632</v>
      </c>
      <c r="R49" s="227">
        <v>45931</v>
      </c>
      <c r="S49" s="227">
        <v>45931</v>
      </c>
      <c r="T49" s="221" t="s">
        <v>1703</v>
      </c>
      <c r="U49" s="256" t="s">
        <v>1658</v>
      </c>
      <c r="V49" s="221"/>
      <c r="W49" s="221" t="s">
        <v>252</v>
      </c>
      <c r="Z49" s="20" t="e">
        <f>_xlfn.XLOOKUP(AC49,'[9]PR Conso (Apr 25-Sep 25)'!$P:$P,'[9]PR Conso (Apr 25-Sep 25)'!$Z:$Z)</f>
        <v>#N/A</v>
      </c>
      <c r="AB49" s="20">
        <f t="shared" si="2"/>
        <v>44</v>
      </c>
      <c r="AC49" s="20" t="str">
        <f t="shared" si="1"/>
        <v>27AALCM3536H1ZAINV2526/27560244</v>
      </c>
    </row>
    <row r="50" spans="1:29">
      <c r="A50" s="220">
        <v>45931</v>
      </c>
      <c r="B50" s="230" t="s">
        <v>389</v>
      </c>
      <c r="C50" s="230" t="s">
        <v>390</v>
      </c>
      <c r="D50" s="230" t="s">
        <v>391</v>
      </c>
      <c r="E50" s="232" t="s">
        <v>279</v>
      </c>
      <c r="F50" s="224">
        <v>0.05</v>
      </c>
      <c r="G50" s="222">
        <v>1820</v>
      </c>
      <c r="H50" s="233">
        <v>1725.98</v>
      </c>
      <c r="I50" s="234">
        <v>0</v>
      </c>
      <c r="J50" s="234">
        <v>47.01</v>
      </c>
      <c r="K50" s="234">
        <v>47.01</v>
      </c>
      <c r="L50" s="221">
        <v>94.02</v>
      </c>
      <c r="M50" s="221" t="s">
        <v>392</v>
      </c>
      <c r="N50" s="221">
        <v>29152100</v>
      </c>
      <c r="O50" s="235" t="s">
        <v>393</v>
      </c>
      <c r="P50" s="221" t="s">
        <v>209</v>
      </c>
      <c r="Q50" s="340">
        <v>2633</v>
      </c>
      <c r="R50" s="227">
        <v>45931</v>
      </c>
      <c r="S50" s="227">
        <v>45931</v>
      </c>
      <c r="T50" s="221" t="s">
        <v>1703</v>
      </c>
      <c r="U50" s="256" t="s">
        <v>1658</v>
      </c>
      <c r="V50" s="221"/>
      <c r="W50" s="221" t="s">
        <v>252</v>
      </c>
      <c r="Z50" s="20" t="e">
        <f>_xlfn.XLOOKUP(AC50,'[9]PR Conso (Apr 25-Sep 25)'!$P:$P,'[9]PR Conso (Apr 25-Sep 25)'!$Z:$Z)</f>
        <v>#N/A</v>
      </c>
      <c r="AB50" s="20">
        <f t="shared" si="2"/>
        <v>45</v>
      </c>
      <c r="AC50" s="20" t="str">
        <f t="shared" si="1"/>
        <v>27AISPB8261G1Z0SH0038-001941745</v>
      </c>
    </row>
    <row r="51" spans="1:29">
      <c r="A51" s="220">
        <v>45931</v>
      </c>
      <c r="B51" s="230" t="s">
        <v>394</v>
      </c>
      <c r="C51" s="230" t="s">
        <v>395</v>
      </c>
      <c r="D51" s="230">
        <v>5904</v>
      </c>
      <c r="E51" s="232" t="s">
        <v>286</v>
      </c>
      <c r="F51" s="224">
        <v>0.05</v>
      </c>
      <c r="G51" s="222">
        <v>10269</v>
      </c>
      <c r="H51" s="233">
        <v>9780</v>
      </c>
      <c r="I51" s="234">
        <v>0</v>
      </c>
      <c r="J51" s="234">
        <v>244.5</v>
      </c>
      <c r="K51" s="234">
        <v>244.5</v>
      </c>
      <c r="L51" s="221">
        <v>489</v>
      </c>
      <c r="M51" s="221" t="s">
        <v>396</v>
      </c>
      <c r="N51" s="221">
        <v>996813</v>
      </c>
      <c r="O51" s="235" t="s">
        <v>397</v>
      </c>
      <c r="P51" s="221" t="s">
        <v>211</v>
      </c>
      <c r="Q51" s="340">
        <v>2660</v>
      </c>
      <c r="R51" s="227">
        <v>45931</v>
      </c>
      <c r="S51" s="227">
        <v>45931</v>
      </c>
      <c r="T51" s="221" t="s">
        <v>1703</v>
      </c>
      <c r="U51" s="256" t="s">
        <v>1658</v>
      </c>
      <c r="V51" s="221"/>
      <c r="W51" s="221" t="s">
        <v>252</v>
      </c>
      <c r="Z51" s="20" t="e">
        <f>_xlfn.XLOOKUP(AC51,'[9]PR Conso (Apr 25-Sep 25)'!$P:$P,'[9]PR Conso (Apr 25-Sep 25)'!$Z:$Z)</f>
        <v>#N/A</v>
      </c>
      <c r="AB51" s="20">
        <f t="shared" si="2"/>
        <v>46</v>
      </c>
      <c r="AC51" s="20" t="str">
        <f t="shared" si="1"/>
        <v>27AZJPG1481H1ZC590446</v>
      </c>
    </row>
    <row r="52" spans="1:29">
      <c r="A52" s="220">
        <v>45931</v>
      </c>
      <c r="B52" s="230" t="s">
        <v>394</v>
      </c>
      <c r="C52" s="230" t="s">
        <v>395</v>
      </c>
      <c r="D52" s="230">
        <v>5824</v>
      </c>
      <c r="E52" s="232" t="s">
        <v>286</v>
      </c>
      <c r="F52" s="224">
        <v>0.05</v>
      </c>
      <c r="G52" s="222">
        <v>4925.5599999999995</v>
      </c>
      <c r="H52" s="233">
        <v>4691</v>
      </c>
      <c r="I52" s="234">
        <v>0</v>
      </c>
      <c r="J52" s="234">
        <v>117.28</v>
      </c>
      <c r="K52" s="234">
        <v>117.28</v>
      </c>
      <c r="L52" s="221">
        <v>234.56</v>
      </c>
      <c r="M52" s="221" t="s">
        <v>398</v>
      </c>
      <c r="N52" s="221">
        <v>996813</v>
      </c>
      <c r="O52" s="235" t="s">
        <v>397</v>
      </c>
      <c r="P52" s="221" t="s">
        <v>211</v>
      </c>
      <c r="Q52" s="340">
        <v>2659</v>
      </c>
      <c r="R52" s="227">
        <v>45931</v>
      </c>
      <c r="S52" s="227">
        <v>45931</v>
      </c>
      <c r="T52" s="221" t="s">
        <v>1703</v>
      </c>
      <c r="U52" s="256" t="s">
        <v>1658</v>
      </c>
      <c r="V52" s="221"/>
      <c r="W52" s="221" t="s">
        <v>252</v>
      </c>
      <c r="Z52" s="20" t="e">
        <f>_xlfn.XLOOKUP(AC52,'[9]PR Conso (Apr 25-Sep 25)'!$P:$P,'[9]PR Conso (Apr 25-Sep 25)'!$Z:$Z)</f>
        <v>#N/A</v>
      </c>
      <c r="AB52" s="20">
        <f t="shared" si="2"/>
        <v>47</v>
      </c>
      <c r="AC52" s="20" t="str">
        <f t="shared" si="1"/>
        <v>27AZJPG1481H1ZC582447</v>
      </c>
    </row>
    <row r="53" spans="1:29">
      <c r="A53" s="220">
        <v>45931</v>
      </c>
      <c r="B53" s="230" t="s">
        <v>399</v>
      </c>
      <c r="C53" s="230" t="s">
        <v>400</v>
      </c>
      <c r="D53" s="230" t="s">
        <v>401</v>
      </c>
      <c r="E53" s="232" t="s">
        <v>402</v>
      </c>
      <c r="F53" s="224">
        <v>0.17985611510791366</v>
      </c>
      <c r="G53" s="222">
        <v>791.73</v>
      </c>
      <c r="H53" s="233">
        <v>670.95</v>
      </c>
      <c r="I53" s="234">
        <v>0</v>
      </c>
      <c r="J53" s="234">
        <v>60.39</v>
      </c>
      <c r="K53" s="234">
        <v>60.39</v>
      </c>
      <c r="L53" s="221">
        <v>120.78</v>
      </c>
      <c r="M53" s="221" t="s">
        <v>403</v>
      </c>
      <c r="N53" s="221">
        <v>996311</v>
      </c>
      <c r="O53" s="235" t="s">
        <v>404</v>
      </c>
      <c r="P53" s="221" t="s">
        <v>211</v>
      </c>
      <c r="Q53" s="340">
        <v>2636</v>
      </c>
      <c r="R53" s="227">
        <v>45931</v>
      </c>
      <c r="S53" s="227">
        <v>45931</v>
      </c>
      <c r="T53" s="221" t="s">
        <v>1703</v>
      </c>
      <c r="U53" s="256" t="s">
        <v>1658</v>
      </c>
      <c r="V53" s="221"/>
      <c r="W53" s="221" t="s">
        <v>252</v>
      </c>
      <c r="Z53" s="20" t="e">
        <f>_xlfn.XLOOKUP(AC53,'[9]PR Conso (Apr 25-Sep 25)'!$P:$P,'[9]PR Conso (Apr 25-Sep 25)'!$Z:$Z)</f>
        <v>#N/A</v>
      </c>
      <c r="AB53" s="20">
        <f t="shared" si="2"/>
        <v>48</v>
      </c>
      <c r="AC53" s="20" t="str">
        <f t="shared" si="1"/>
        <v>27AABCR0111M1ZNROCP-2526-1257548</v>
      </c>
    </row>
    <row r="54" spans="1:29">
      <c r="A54" s="220">
        <v>45931</v>
      </c>
      <c r="B54" s="230" t="s">
        <v>394</v>
      </c>
      <c r="C54" s="230" t="s">
        <v>395</v>
      </c>
      <c r="D54" s="231">
        <v>5796</v>
      </c>
      <c r="E54" s="232" t="s">
        <v>286</v>
      </c>
      <c r="F54" s="224">
        <v>0.05</v>
      </c>
      <c r="G54" s="222">
        <v>5187</v>
      </c>
      <c r="H54" s="233">
        <v>4940</v>
      </c>
      <c r="I54" s="234">
        <v>0</v>
      </c>
      <c r="J54" s="234">
        <v>123.5</v>
      </c>
      <c r="K54" s="234">
        <v>123.5</v>
      </c>
      <c r="L54" s="221">
        <v>247</v>
      </c>
      <c r="M54" s="221" t="s">
        <v>405</v>
      </c>
      <c r="N54" s="221">
        <v>996813</v>
      </c>
      <c r="O54" s="235" t="s">
        <v>397</v>
      </c>
      <c r="P54" s="221" t="s">
        <v>211</v>
      </c>
      <c r="Q54" s="340">
        <v>2658</v>
      </c>
      <c r="R54" s="227">
        <v>45931</v>
      </c>
      <c r="S54" s="227">
        <v>45931</v>
      </c>
      <c r="T54" s="221" t="s">
        <v>1703</v>
      </c>
      <c r="U54" s="256" t="s">
        <v>1658</v>
      </c>
      <c r="V54" s="221"/>
      <c r="W54" s="221" t="s">
        <v>252</v>
      </c>
      <c r="Z54" s="20" t="e">
        <f>_xlfn.XLOOKUP(AC54,'[9]PR Conso (Apr 25-Sep 25)'!$P:$P,'[9]PR Conso (Apr 25-Sep 25)'!$Z:$Z)</f>
        <v>#N/A</v>
      </c>
      <c r="AB54" s="20">
        <f t="shared" si="2"/>
        <v>49</v>
      </c>
      <c r="AC54" s="20" t="str">
        <f t="shared" si="1"/>
        <v>27AZJPG1481H1ZC579649</v>
      </c>
    </row>
    <row r="55" spans="1:29">
      <c r="A55" s="220">
        <v>45931</v>
      </c>
      <c r="B55" s="230" t="s">
        <v>394</v>
      </c>
      <c r="C55" s="230" t="s">
        <v>395</v>
      </c>
      <c r="D55" s="230">
        <v>5795</v>
      </c>
      <c r="E55" s="232" t="s">
        <v>286</v>
      </c>
      <c r="F55" s="224">
        <v>0.05</v>
      </c>
      <c r="G55" s="222">
        <v>5234.26</v>
      </c>
      <c r="H55" s="233">
        <v>4985</v>
      </c>
      <c r="I55" s="234">
        <v>0</v>
      </c>
      <c r="J55" s="234">
        <v>124.63</v>
      </c>
      <c r="K55" s="234">
        <v>124.63</v>
      </c>
      <c r="L55" s="221">
        <v>249.26</v>
      </c>
      <c r="M55" s="221" t="s">
        <v>406</v>
      </c>
      <c r="N55" s="221">
        <v>996813</v>
      </c>
      <c r="O55" s="235" t="s">
        <v>397</v>
      </c>
      <c r="P55" s="221" t="s">
        <v>211</v>
      </c>
      <c r="Q55" s="340">
        <v>2657</v>
      </c>
      <c r="R55" s="227">
        <v>45931</v>
      </c>
      <c r="S55" s="227">
        <v>45931</v>
      </c>
      <c r="T55" s="221" t="s">
        <v>1703</v>
      </c>
      <c r="U55" s="256" t="s">
        <v>1658</v>
      </c>
      <c r="V55" s="221"/>
      <c r="W55" s="221" t="s">
        <v>252</v>
      </c>
      <c r="Z55" s="20" t="e">
        <f>_xlfn.XLOOKUP(AC55,'[9]PR Conso (Apr 25-Sep 25)'!$P:$P,'[9]PR Conso (Apr 25-Sep 25)'!$Z:$Z)</f>
        <v>#N/A</v>
      </c>
      <c r="AB55" s="20">
        <f t="shared" si="2"/>
        <v>50</v>
      </c>
      <c r="AC55" s="20" t="str">
        <f t="shared" si="1"/>
        <v>27AZJPG1481H1ZC579550</v>
      </c>
    </row>
    <row r="56" spans="1:29">
      <c r="A56" s="220">
        <v>45931</v>
      </c>
      <c r="B56" s="230" t="s">
        <v>394</v>
      </c>
      <c r="C56" s="230" t="s">
        <v>395</v>
      </c>
      <c r="D56" s="230">
        <v>5763</v>
      </c>
      <c r="E56" s="232" t="s">
        <v>286</v>
      </c>
      <c r="F56" s="224">
        <v>0.05</v>
      </c>
      <c r="G56" s="222">
        <v>10958.86</v>
      </c>
      <c r="H56" s="233">
        <v>10437</v>
      </c>
      <c r="I56" s="234">
        <v>0</v>
      </c>
      <c r="J56" s="234">
        <v>260.93</v>
      </c>
      <c r="K56" s="234">
        <v>260.93</v>
      </c>
      <c r="L56" s="221">
        <v>521.86</v>
      </c>
      <c r="M56" s="221" t="s">
        <v>407</v>
      </c>
      <c r="N56" s="221">
        <v>996813</v>
      </c>
      <c r="O56" s="235" t="s">
        <v>397</v>
      </c>
      <c r="P56" s="221" t="s">
        <v>211</v>
      </c>
      <c r="Q56" s="340">
        <v>2656</v>
      </c>
      <c r="R56" s="227">
        <v>45931</v>
      </c>
      <c r="S56" s="227">
        <v>45931</v>
      </c>
      <c r="T56" s="221" t="s">
        <v>1703</v>
      </c>
      <c r="U56" s="256" t="s">
        <v>1658</v>
      </c>
      <c r="V56" s="221"/>
      <c r="W56" s="221" t="s">
        <v>252</v>
      </c>
      <c r="Z56" s="20" t="e">
        <f>_xlfn.XLOOKUP(AC56,'[9]PR Conso (Apr 25-Sep 25)'!$P:$P,'[9]PR Conso (Apr 25-Sep 25)'!$Z:$Z)</f>
        <v>#N/A</v>
      </c>
      <c r="AB56" s="20">
        <f t="shared" si="2"/>
        <v>51</v>
      </c>
      <c r="AC56" s="20" t="str">
        <f t="shared" si="1"/>
        <v>27AZJPG1481H1ZC576351</v>
      </c>
    </row>
    <row r="57" spans="1:29">
      <c r="A57" s="220">
        <v>45931</v>
      </c>
      <c r="B57" s="230" t="s">
        <v>408</v>
      </c>
      <c r="C57" s="230" t="s">
        <v>409</v>
      </c>
      <c r="D57" s="231" t="s">
        <v>410</v>
      </c>
      <c r="E57" s="232" t="s">
        <v>266</v>
      </c>
      <c r="F57" s="224">
        <v>0.17985611510791366</v>
      </c>
      <c r="G57" s="222">
        <v>426.21999999999997</v>
      </c>
      <c r="H57" s="233">
        <v>361.2</v>
      </c>
      <c r="I57" s="234">
        <v>0</v>
      </c>
      <c r="J57" s="234">
        <v>32.51</v>
      </c>
      <c r="K57" s="234">
        <v>32.51</v>
      </c>
      <c r="L57" s="221">
        <v>65.02</v>
      </c>
      <c r="M57" s="221" t="s">
        <v>411</v>
      </c>
      <c r="N57" s="221">
        <v>0</v>
      </c>
      <c r="O57" s="235">
        <v>0</v>
      </c>
      <c r="P57" s="221"/>
      <c r="Q57" s="340">
        <v>2640</v>
      </c>
      <c r="R57" s="227">
        <v>45931</v>
      </c>
      <c r="S57" s="227">
        <v>45931</v>
      </c>
      <c r="T57" s="221" t="s">
        <v>1703</v>
      </c>
      <c r="U57" s="256" t="s">
        <v>1658</v>
      </c>
      <c r="V57" s="221"/>
      <c r="W57" s="221" t="s">
        <v>252</v>
      </c>
      <c r="X57" s="20" t="s">
        <v>6078</v>
      </c>
      <c r="Z57" s="20" t="e">
        <f>_xlfn.XLOOKUP(AC57,'[9]PR Conso (Apr 25-Sep 25)'!$P:$P,'[9]PR Conso (Apr 25-Sep 25)'!$Z:$Z)</f>
        <v>#N/A</v>
      </c>
      <c r="AB57" s="20">
        <f t="shared" si="2"/>
        <v>52</v>
      </c>
      <c r="AC57" s="20" t="str">
        <f t="shared" si="1"/>
        <v>27ABBPM0253H1ZZJRH-1596052</v>
      </c>
    </row>
    <row r="58" spans="1:29">
      <c r="A58" s="220">
        <v>45931</v>
      </c>
      <c r="B58" s="230" t="s">
        <v>412</v>
      </c>
      <c r="C58" s="230" t="s">
        <v>413</v>
      </c>
      <c r="D58" s="230">
        <v>135251007031815</v>
      </c>
      <c r="E58" s="232" t="s">
        <v>342</v>
      </c>
      <c r="F58" s="224">
        <v>0.17985611510791366</v>
      </c>
      <c r="G58" s="222">
        <v>13463.320000000002</v>
      </c>
      <c r="H58" s="233">
        <v>11409.6</v>
      </c>
      <c r="I58" s="234">
        <v>0</v>
      </c>
      <c r="J58" s="234">
        <v>1026.8599999999999</v>
      </c>
      <c r="K58" s="234">
        <v>1026.8599999999999</v>
      </c>
      <c r="L58" s="221">
        <v>2053.7199999999998</v>
      </c>
      <c r="M58" s="221" t="s">
        <v>414</v>
      </c>
      <c r="N58" s="221">
        <v>997157</v>
      </c>
      <c r="O58" s="235" t="s">
        <v>415</v>
      </c>
      <c r="P58" s="221" t="s">
        <v>211</v>
      </c>
      <c r="Q58" s="340">
        <v>2641</v>
      </c>
      <c r="R58" s="227">
        <v>45931</v>
      </c>
      <c r="S58" s="227">
        <v>45931</v>
      </c>
      <c r="T58" s="221" t="s">
        <v>1703</v>
      </c>
      <c r="U58" s="256" t="s">
        <v>1658</v>
      </c>
      <c r="V58" s="221"/>
      <c r="W58" s="221" t="s">
        <v>252</v>
      </c>
      <c r="Z58" s="20" t="e">
        <f>_xlfn.XLOOKUP(AC58,'[9]PR Conso (Apr 25-Sep 25)'!$P:$P,'[9]PR Conso (Apr 25-Sep 25)'!$Z:$Z)</f>
        <v>#N/A</v>
      </c>
      <c r="AB58" s="20">
        <f t="shared" si="2"/>
        <v>53</v>
      </c>
      <c r="AC58" s="20" t="str">
        <f t="shared" si="1"/>
        <v>27AAACI1195H1ZM13525100703181553</v>
      </c>
    </row>
    <row r="59" spans="1:29">
      <c r="A59" s="220">
        <v>45931</v>
      </c>
      <c r="B59" s="230" t="s">
        <v>412</v>
      </c>
      <c r="C59" s="230" t="s">
        <v>413</v>
      </c>
      <c r="D59" s="230">
        <v>135251013059916</v>
      </c>
      <c r="E59" s="232" t="s">
        <v>353</v>
      </c>
      <c r="F59" s="224">
        <v>0.17985611510791366</v>
      </c>
      <c r="G59" s="222">
        <v>17866.259999999998</v>
      </c>
      <c r="H59" s="233">
        <v>15140.9</v>
      </c>
      <c r="I59" s="234">
        <v>0</v>
      </c>
      <c r="J59" s="234">
        <v>1362.68</v>
      </c>
      <c r="K59" s="234">
        <v>1362.68</v>
      </c>
      <c r="L59" s="221">
        <v>2725.36</v>
      </c>
      <c r="M59" s="221" t="s">
        <v>416</v>
      </c>
      <c r="N59" s="221">
        <v>997157</v>
      </c>
      <c r="O59" s="235" t="s">
        <v>415</v>
      </c>
      <c r="P59" s="221" t="s">
        <v>211</v>
      </c>
      <c r="Q59" s="340">
        <v>2642</v>
      </c>
      <c r="R59" s="227">
        <v>45931</v>
      </c>
      <c r="S59" s="227">
        <v>45931</v>
      </c>
      <c r="T59" s="221" t="s">
        <v>1703</v>
      </c>
      <c r="U59" s="256" t="s">
        <v>1658</v>
      </c>
      <c r="V59" s="221"/>
      <c r="W59" s="221" t="s">
        <v>252</v>
      </c>
      <c r="Z59" s="20" t="e">
        <f>_xlfn.XLOOKUP(AC59,'[9]PR Conso (Apr 25-Sep 25)'!$P:$P,'[9]PR Conso (Apr 25-Sep 25)'!$Z:$Z)</f>
        <v>#N/A</v>
      </c>
      <c r="AB59" s="20">
        <f t="shared" si="2"/>
        <v>54</v>
      </c>
      <c r="AC59" s="20" t="str">
        <f t="shared" si="1"/>
        <v>27AAACI1195H1ZM13525101305991654</v>
      </c>
    </row>
    <row r="60" spans="1:29">
      <c r="A60" s="220">
        <v>45931</v>
      </c>
      <c r="B60" s="230" t="s">
        <v>412</v>
      </c>
      <c r="C60" s="230" t="s">
        <v>413</v>
      </c>
      <c r="D60" s="230">
        <v>135251017090732</v>
      </c>
      <c r="E60" s="232" t="s">
        <v>373</v>
      </c>
      <c r="F60" s="224">
        <v>0.17985611510791366</v>
      </c>
      <c r="G60" s="222">
        <v>16702.810000000001</v>
      </c>
      <c r="H60" s="233">
        <v>14154.93</v>
      </c>
      <c r="I60" s="234">
        <v>0</v>
      </c>
      <c r="J60" s="234">
        <v>1273.94</v>
      </c>
      <c r="K60" s="234">
        <v>1273.94</v>
      </c>
      <c r="L60" s="221">
        <v>2547.88</v>
      </c>
      <c r="M60" s="221" t="s">
        <v>417</v>
      </c>
      <c r="N60" s="221">
        <v>997157</v>
      </c>
      <c r="O60" s="235" t="s">
        <v>415</v>
      </c>
      <c r="P60" s="221" t="s">
        <v>211</v>
      </c>
      <c r="Q60" s="340">
        <v>2643</v>
      </c>
      <c r="R60" s="227">
        <v>45931</v>
      </c>
      <c r="S60" s="227">
        <v>45931</v>
      </c>
      <c r="T60" s="221" t="s">
        <v>1703</v>
      </c>
      <c r="U60" s="256" t="s">
        <v>1658</v>
      </c>
      <c r="V60" s="221"/>
      <c r="W60" s="221" t="s">
        <v>252</v>
      </c>
      <c r="Z60" s="20" t="e">
        <f>_xlfn.XLOOKUP(AC60,'[9]PR Conso (Apr 25-Sep 25)'!$P:$P,'[9]PR Conso (Apr 25-Sep 25)'!$Z:$Z)</f>
        <v>#N/A</v>
      </c>
      <c r="AB60" s="20">
        <f t="shared" si="2"/>
        <v>55</v>
      </c>
      <c r="AC60" s="20" t="str">
        <f t="shared" si="1"/>
        <v>27AAACI1195H1ZM13525101709073255</v>
      </c>
    </row>
    <row r="61" spans="1:29">
      <c r="A61" s="220">
        <v>45931</v>
      </c>
      <c r="B61" s="230" t="s">
        <v>412</v>
      </c>
      <c r="C61" s="230" t="s">
        <v>413</v>
      </c>
      <c r="D61" s="230">
        <v>135251024114788</v>
      </c>
      <c r="E61" s="232" t="s">
        <v>418</v>
      </c>
      <c r="F61" s="224">
        <v>0.17985611510791366</v>
      </c>
      <c r="G61" s="222">
        <v>17728.95</v>
      </c>
      <c r="H61" s="233">
        <v>15024.53</v>
      </c>
      <c r="I61" s="234">
        <v>0</v>
      </c>
      <c r="J61" s="234">
        <v>1352.21</v>
      </c>
      <c r="K61" s="234">
        <v>1352.21</v>
      </c>
      <c r="L61" s="221">
        <v>2704.42</v>
      </c>
      <c r="M61" s="221" t="s">
        <v>419</v>
      </c>
      <c r="N61" s="221">
        <v>997157</v>
      </c>
      <c r="O61" s="235" t="s">
        <v>415</v>
      </c>
      <c r="P61" s="221" t="s">
        <v>211</v>
      </c>
      <c r="Q61" s="340">
        <v>2644</v>
      </c>
      <c r="R61" s="227">
        <v>45931</v>
      </c>
      <c r="S61" s="227">
        <v>45931</v>
      </c>
      <c r="T61" s="221" t="s">
        <v>1703</v>
      </c>
      <c r="U61" s="256" t="s">
        <v>1658</v>
      </c>
      <c r="V61" s="221"/>
      <c r="W61" s="221" t="s">
        <v>252</v>
      </c>
      <c r="Z61" s="20" t="e">
        <f>_xlfn.XLOOKUP(AC61,'[9]PR Conso (Apr 25-Sep 25)'!$P:$P,'[9]PR Conso (Apr 25-Sep 25)'!$Z:$Z)</f>
        <v>#N/A</v>
      </c>
      <c r="AB61" s="20">
        <f t="shared" si="2"/>
        <v>56</v>
      </c>
      <c r="AC61" s="20" t="str">
        <f t="shared" si="1"/>
        <v>27AAACI1195H1ZM13525102411478856</v>
      </c>
    </row>
    <row r="62" spans="1:29">
      <c r="A62" s="220">
        <v>45931</v>
      </c>
      <c r="B62" s="230" t="s">
        <v>412</v>
      </c>
      <c r="C62" s="230" t="s">
        <v>413</v>
      </c>
      <c r="D62" s="230">
        <v>135251024114824</v>
      </c>
      <c r="E62" s="232" t="s">
        <v>418</v>
      </c>
      <c r="F62" s="224">
        <v>0.17985611510791366</v>
      </c>
      <c r="G62" s="222">
        <v>17728.95</v>
      </c>
      <c r="H62" s="233">
        <v>15024.53</v>
      </c>
      <c r="I62" s="234">
        <v>0</v>
      </c>
      <c r="J62" s="234">
        <v>1352.21</v>
      </c>
      <c r="K62" s="234">
        <v>1352.21</v>
      </c>
      <c r="L62" s="221">
        <v>2704.42</v>
      </c>
      <c r="M62" s="221" t="s">
        <v>420</v>
      </c>
      <c r="N62" s="221">
        <v>997157</v>
      </c>
      <c r="O62" s="235" t="s">
        <v>415</v>
      </c>
      <c r="P62" s="221" t="s">
        <v>211</v>
      </c>
      <c r="Q62" s="340">
        <v>2645</v>
      </c>
      <c r="R62" s="227">
        <v>45931</v>
      </c>
      <c r="S62" s="227">
        <v>45931</v>
      </c>
      <c r="T62" s="221" t="s">
        <v>1703</v>
      </c>
      <c r="U62" s="256" t="s">
        <v>1658</v>
      </c>
      <c r="V62" s="221"/>
      <c r="W62" s="221" t="s">
        <v>252</v>
      </c>
      <c r="Z62" s="20" t="e">
        <f>_xlfn.XLOOKUP(AC62,'[9]PR Conso (Apr 25-Sep 25)'!$P:$P,'[9]PR Conso (Apr 25-Sep 25)'!$Z:$Z)</f>
        <v>#N/A</v>
      </c>
      <c r="AB62" s="20">
        <f t="shared" si="2"/>
        <v>57</v>
      </c>
      <c r="AC62" s="20" t="str">
        <f t="shared" si="1"/>
        <v>27AAACI1195H1ZM13525102411482457</v>
      </c>
    </row>
    <row r="63" spans="1:29">
      <c r="A63" s="220">
        <v>45931</v>
      </c>
      <c r="B63" s="230" t="s">
        <v>412</v>
      </c>
      <c r="C63" s="230" t="s">
        <v>413</v>
      </c>
      <c r="D63" s="230">
        <v>135251031156281</v>
      </c>
      <c r="E63" s="232" t="s">
        <v>286</v>
      </c>
      <c r="F63" s="224">
        <v>0.17985611510791366</v>
      </c>
      <c r="G63" s="222">
        <v>16814.419999999998</v>
      </c>
      <c r="H63" s="233">
        <v>14249.5</v>
      </c>
      <c r="I63" s="234">
        <v>0</v>
      </c>
      <c r="J63" s="234">
        <v>1282.46</v>
      </c>
      <c r="K63" s="234">
        <v>1282.46</v>
      </c>
      <c r="L63" s="221">
        <v>2564.92</v>
      </c>
      <c r="M63" s="221" t="s">
        <v>421</v>
      </c>
      <c r="N63" s="221">
        <v>997157</v>
      </c>
      <c r="O63" s="235" t="s">
        <v>415</v>
      </c>
      <c r="P63" s="221" t="s">
        <v>211</v>
      </c>
      <c r="Q63" s="340">
        <v>2646</v>
      </c>
      <c r="R63" s="227">
        <v>45931</v>
      </c>
      <c r="S63" s="227">
        <v>45931</v>
      </c>
      <c r="T63" s="221" t="s">
        <v>1703</v>
      </c>
      <c r="U63" s="256" t="s">
        <v>1658</v>
      </c>
      <c r="V63" s="221"/>
      <c r="W63" s="221" t="s">
        <v>252</v>
      </c>
      <c r="Z63" s="20" t="e">
        <f>_xlfn.XLOOKUP(AC63,'[9]PR Conso (Apr 25-Sep 25)'!$P:$P,'[9]PR Conso (Apr 25-Sep 25)'!$Z:$Z)</f>
        <v>#N/A</v>
      </c>
      <c r="AB63" s="20">
        <f t="shared" si="2"/>
        <v>58</v>
      </c>
      <c r="AC63" s="20" t="str">
        <f t="shared" si="1"/>
        <v>27AAACI1195H1ZM13525103115628158</v>
      </c>
    </row>
    <row r="64" spans="1:29">
      <c r="A64" s="220">
        <v>45931</v>
      </c>
      <c r="B64" s="230" t="s">
        <v>412</v>
      </c>
      <c r="C64" s="230" t="s">
        <v>413</v>
      </c>
      <c r="D64" s="230" t="s">
        <v>422</v>
      </c>
      <c r="E64" s="232" t="s">
        <v>286</v>
      </c>
      <c r="F64" s="224">
        <v>0.17985611510791366</v>
      </c>
      <c r="G64" s="222">
        <v>590</v>
      </c>
      <c r="H64" s="233">
        <v>500</v>
      </c>
      <c r="I64" s="234">
        <v>0</v>
      </c>
      <c r="J64" s="234">
        <v>45</v>
      </c>
      <c r="K64" s="234">
        <v>45</v>
      </c>
      <c r="L64" s="221">
        <v>90</v>
      </c>
      <c r="M64" s="221" t="s">
        <v>423</v>
      </c>
      <c r="N64" s="221">
        <v>997157</v>
      </c>
      <c r="O64" s="235" t="s">
        <v>415</v>
      </c>
      <c r="P64" s="221" t="s">
        <v>211</v>
      </c>
      <c r="Q64" s="340">
        <v>2647</v>
      </c>
      <c r="R64" s="227">
        <v>45931</v>
      </c>
      <c r="S64" s="227">
        <v>45931</v>
      </c>
      <c r="T64" s="221" t="s">
        <v>1703</v>
      </c>
      <c r="U64" s="256" t="s">
        <v>1658</v>
      </c>
      <c r="V64" s="221"/>
      <c r="W64" s="221" t="s">
        <v>252</v>
      </c>
      <c r="Z64" s="20" t="e">
        <f>_xlfn.XLOOKUP(AC64,'[9]PR Conso (Apr 25-Sep 25)'!$P:$P,'[9]PR Conso (Apr 25-Sep 25)'!$Z:$Z)</f>
        <v>#N/A</v>
      </c>
      <c r="AB64" s="20">
        <f t="shared" si="2"/>
        <v>59</v>
      </c>
      <c r="AC64" s="20" t="str">
        <f t="shared" si="1"/>
        <v>27AAACI1195H1ZMTS6131529820251059</v>
      </c>
    </row>
    <row r="65" spans="1:29">
      <c r="A65" s="220">
        <v>45931</v>
      </c>
      <c r="B65" s="230" t="s">
        <v>412</v>
      </c>
      <c r="C65" s="230" t="s">
        <v>413</v>
      </c>
      <c r="D65" s="230" t="s">
        <v>424</v>
      </c>
      <c r="E65" s="232" t="s">
        <v>286</v>
      </c>
      <c r="F65" s="224">
        <v>0.17985611510791366</v>
      </c>
      <c r="G65" s="222">
        <v>2360</v>
      </c>
      <c r="H65" s="233">
        <v>2000</v>
      </c>
      <c r="I65" s="234">
        <v>0</v>
      </c>
      <c r="J65" s="234">
        <v>180</v>
      </c>
      <c r="K65" s="234">
        <v>180</v>
      </c>
      <c r="L65" s="221">
        <v>360</v>
      </c>
      <c r="M65" s="221" t="s">
        <v>425</v>
      </c>
      <c r="N65" s="221">
        <v>997157</v>
      </c>
      <c r="O65" s="235" t="s">
        <v>415</v>
      </c>
      <c r="P65" s="221" t="s">
        <v>211</v>
      </c>
      <c r="Q65" s="340">
        <v>2648</v>
      </c>
      <c r="R65" s="227">
        <v>45931</v>
      </c>
      <c r="S65" s="227">
        <v>45931</v>
      </c>
      <c r="T65" s="221" t="s">
        <v>1703</v>
      </c>
      <c r="U65" s="256" t="s">
        <v>1658</v>
      </c>
      <c r="V65" s="221"/>
      <c r="W65" s="221" t="s">
        <v>252</v>
      </c>
      <c r="Z65" s="20" t="e">
        <f>_xlfn.XLOOKUP(AC65,'[9]PR Conso (Apr 25-Sep 25)'!$P:$P,'[9]PR Conso (Apr 25-Sep 25)'!$Z:$Z)</f>
        <v>#N/A</v>
      </c>
      <c r="AB65" s="20">
        <f t="shared" si="2"/>
        <v>60</v>
      </c>
      <c r="AC65" s="20" t="str">
        <f t="shared" si="1"/>
        <v>27AAACI1195H1ZMTS6189869320251060</v>
      </c>
    </row>
    <row r="66" spans="1:29">
      <c r="A66" s="220">
        <v>45931</v>
      </c>
      <c r="B66" s="230" t="s">
        <v>412</v>
      </c>
      <c r="C66" s="230" t="s">
        <v>413</v>
      </c>
      <c r="D66" s="230" t="s">
        <v>426</v>
      </c>
      <c r="E66" s="232" t="s">
        <v>286</v>
      </c>
      <c r="F66" s="224">
        <v>0.17985611510791366</v>
      </c>
      <c r="G66" s="222">
        <v>4720</v>
      </c>
      <c r="H66" s="233">
        <v>4000</v>
      </c>
      <c r="I66" s="234">
        <v>0</v>
      </c>
      <c r="J66" s="234">
        <v>360</v>
      </c>
      <c r="K66" s="234">
        <v>360</v>
      </c>
      <c r="L66" s="221">
        <v>720</v>
      </c>
      <c r="M66" s="221" t="s">
        <v>427</v>
      </c>
      <c r="N66" s="221">
        <v>997157</v>
      </c>
      <c r="O66" s="235" t="s">
        <v>415</v>
      </c>
      <c r="P66" s="221" t="s">
        <v>211</v>
      </c>
      <c r="Q66" s="340">
        <v>2649</v>
      </c>
      <c r="R66" s="227">
        <v>45931</v>
      </c>
      <c r="S66" s="227">
        <v>45931</v>
      </c>
      <c r="T66" s="221" t="s">
        <v>1703</v>
      </c>
      <c r="U66" s="256" t="s">
        <v>1658</v>
      </c>
      <c r="V66" s="221"/>
      <c r="W66" s="221" t="s">
        <v>252</v>
      </c>
      <c r="Z66" s="20" t="e">
        <f>_xlfn.XLOOKUP(AC66,'[9]PR Conso (Apr 25-Sep 25)'!$P:$P,'[9]PR Conso (Apr 25-Sep 25)'!$Z:$Z)</f>
        <v>#N/A</v>
      </c>
      <c r="AB66" s="20">
        <f t="shared" si="2"/>
        <v>61</v>
      </c>
      <c r="AC66" s="20" t="str">
        <f t="shared" si="1"/>
        <v>27AAACI1195H1ZMTS6315361520251061</v>
      </c>
    </row>
    <row r="67" spans="1:29">
      <c r="A67" s="220">
        <v>45931</v>
      </c>
      <c r="B67" s="230" t="s">
        <v>428</v>
      </c>
      <c r="C67" s="230" t="s">
        <v>429</v>
      </c>
      <c r="D67" s="230" t="s">
        <v>430</v>
      </c>
      <c r="E67" s="232" t="s">
        <v>353</v>
      </c>
      <c r="F67" s="224">
        <v>0.17985611510791366</v>
      </c>
      <c r="G67" s="222">
        <v>575.26</v>
      </c>
      <c r="H67" s="233">
        <v>487.5</v>
      </c>
      <c r="I67" s="234">
        <v>0</v>
      </c>
      <c r="J67" s="234">
        <v>43.88</v>
      </c>
      <c r="K67" s="234">
        <v>43.88</v>
      </c>
      <c r="L67" s="221">
        <v>87.76</v>
      </c>
      <c r="M67" s="221" t="s">
        <v>431</v>
      </c>
      <c r="N67" s="221">
        <v>773833</v>
      </c>
      <c r="O67" s="235" t="s">
        <v>388</v>
      </c>
      <c r="P67" s="221" t="s">
        <v>209</v>
      </c>
      <c r="Q67" s="340">
        <v>2650</v>
      </c>
      <c r="R67" s="227">
        <v>45931</v>
      </c>
      <c r="S67" s="227">
        <v>45931</v>
      </c>
      <c r="T67" s="221" t="s">
        <v>1703</v>
      </c>
      <c r="U67" s="256" t="s">
        <v>1658</v>
      </c>
      <c r="V67" s="221"/>
      <c r="W67" s="221" t="s">
        <v>252</v>
      </c>
      <c r="Z67" s="20" t="e">
        <f>_xlfn.XLOOKUP(AC67,'[9]PR Conso (Apr 25-Sep 25)'!$P:$P,'[9]PR Conso (Apr 25-Sep 25)'!$Z:$Z)</f>
        <v>#N/A</v>
      </c>
      <c r="AB67" s="20">
        <f t="shared" si="2"/>
        <v>62</v>
      </c>
      <c r="AC67" s="20" t="str">
        <f t="shared" si="1"/>
        <v>27AAIFR9573K1ZEHCA625462</v>
      </c>
    </row>
    <row r="68" spans="1:29">
      <c r="A68" s="220">
        <v>45931</v>
      </c>
      <c r="B68" s="230" t="s">
        <v>432</v>
      </c>
      <c r="C68" s="230" t="s">
        <v>433</v>
      </c>
      <c r="D68" s="230" t="s">
        <v>434</v>
      </c>
      <c r="E68" s="232" t="s">
        <v>286</v>
      </c>
      <c r="F68" s="224">
        <v>0.17985611510791366</v>
      </c>
      <c r="G68" s="222">
        <v>275553.59999999998</v>
      </c>
      <c r="H68" s="233">
        <v>233520</v>
      </c>
      <c r="I68" s="234">
        <v>42033.599999999999</v>
      </c>
      <c r="J68" s="234">
        <v>0</v>
      </c>
      <c r="K68" s="234">
        <v>0</v>
      </c>
      <c r="L68" s="221">
        <v>42033.599999999999</v>
      </c>
      <c r="M68" s="221" t="s">
        <v>435</v>
      </c>
      <c r="N68" s="221">
        <v>998112</v>
      </c>
      <c r="O68" s="235" t="s">
        <v>309</v>
      </c>
      <c r="P68" s="221" t="s">
        <v>211</v>
      </c>
      <c r="Q68" s="340">
        <v>2651</v>
      </c>
      <c r="R68" s="227">
        <v>45931</v>
      </c>
      <c r="S68" s="227">
        <v>45931</v>
      </c>
      <c r="T68" s="221" t="s">
        <v>1703</v>
      </c>
      <c r="U68" s="256" t="s">
        <v>1658</v>
      </c>
      <c r="V68" s="221"/>
      <c r="W68" s="221" t="s">
        <v>252</v>
      </c>
      <c r="Z68" s="20" t="e">
        <f>_xlfn.XLOOKUP(AC68,'[9]PR Conso (Apr 25-Sep 25)'!$P:$P,'[9]PR Conso (Apr 25-Sep 25)'!$Z:$Z)</f>
        <v>#N/A</v>
      </c>
      <c r="AB68" s="20">
        <f t="shared" si="2"/>
        <v>63</v>
      </c>
      <c r="AC68" s="20" t="str">
        <f t="shared" si="1"/>
        <v>36AAJCA3639B1ZXAE-INV-2526-089963</v>
      </c>
    </row>
    <row r="69" spans="1:29">
      <c r="A69" s="220">
        <v>45931</v>
      </c>
      <c r="B69" s="230" t="s">
        <v>432</v>
      </c>
      <c r="C69" s="230" t="s">
        <v>433</v>
      </c>
      <c r="D69" s="230" t="s">
        <v>436</v>
      </c>
      <c r="E69" s="232" t="s">
        <v>286</v>
      </c>
      <c r="F69" s="224">
        <v>0.17985611510791366</v>
      </c>
      <c r="G69" s="222">
        <v>75331.199999999997</v>
      </c>
      <c r="H69" s="233">
        <v>63840</v>
      </c>
      <c r="I69" s="234">
        <v>11491.2</v>
      </c>
      <c r="J69" s="234">
        <v>0</v>
      </c>
      <c r="K69" s="234">
        <v>0</v>
      </c>
      <c r="L69" s="221">
        <v>11491.2</v>
      </c>
      <c r="M69" s="221" t="s">
        <v>437</v>
      </c>
      <c r="N69" s="221">
        <v>998112</v>
      </c>
      <c r="O69" s="235" t="s">
        <v>309</v>
      </c>
      <c r="P69" s="221" t="s">
        <v>211</v>
      </c>
      <c r="Q69" s="340">
        <v>2652</v>
      </c>
      <c r="R69" s="227">
        <v>45931</v>
      </c>
      <c r="S69" s="227">
        <v>45931</v>
      </c>
      <c r="T69" s="221" t="s">
        <v>1703</v>
      </c>
      <c r="U69" s="256" t="s">
        <v>1658</v>
      </c>
      <c r="V69" s="221"/>
      <c r="W69" s="221" t="s">
        <v>252</v>
      </c>
      <c r="Z69" s="20" t="e">
        <f>_xlfn.XLOOKUP(AC69,'[9]PR Conso (Apr 25-Sep 25)'!$P:$P,'[9]PR Conso (Apr 25-Sep 25)'!$Z:$Z)</f>
        <v>#N/A</v>
      </c>
      <c r="AB69" s="20">
        <f t="shared" si="2"/>
        <v>64</v>
      </c>
      <c r="AC69" s="20" t="str">
        <f t="shared" si="1"/>
        <v>36AAJCA3639B1ZXAE-INV-2526-090064</v>
      </c>
    </row>
    <row r="70" spans="1:29">
      <c r="A70" s="220">
        <v>45931</v>
      </c>
      <c r="B70" s="230" t="s">
        <v>394</v>
      </c>
      <c r="C70" s="230" t="s">
        <v>395</v>
      </c>
      <c r="D70" s="230">
        <v>5760</v>
      </c>
      <c r="E70" s="232" t="s">
        <v>286</v>
      </c>
      <c r="F70" s="224">
        <v>0.05</v>
      </c>
      <c r="G70" s="222">
        <v>7555.7999999999993</v>
      </c>
      <c r="H70" s="233">
        <v>7196</v>
      </c>
      <c r="I70" s="234">
        <v>0</v>
      </c>
      <c r="J70" s="234">
        <v>179.9</v>
      </c>
      <c r="K70" s="234">
        <v>179.9</v>
      </c>
      <c r="L70" s="221">
        <v>359.8</v>
      </c>
      <c r="M70" s="221" t="s">
        <v>438</v>
      </c>
      <c r="N70" s="221">
        <v>996813</v>
      </c>
      <c r="O70" s="235" t="s">
        <v>397</v>
      </c>
      <c r="P70" s="221" t="s">
        <v>211</v>
      </c>
      <c r="Q70" s="340">
        <v>2653</v>
      </c>
      <c r="R70" s="227">
        <v>45931</v>
      </c>
      <c r="S70" s="227">
        <v>45931</v>
      </c>
      <c r="T70" s="221" t="s">
        <v>1703</v>
      </c>
      <c r="U70" s="256" t="s">
        <v>1658</v>
      </c>
      <c r="V70" s="221"/>
      <c r="W70" s="221" t="s">
        <v>252</v>
      </c>
      <c r="Z70" s="20" t="e">
        <f>_xlfn.XLOOKUP(AC70,'[9]PR Conso (Apr 25-Sep 25)'!$P:$P,'[9]PR Conso (Apr 25-Sep 25)'!$Z:$Z)</f>
        <v>#N/A</v>
      </c>
      <c r="AB70" s="20">
        <f t="shared" si="2"/>
        <v>65</v>
      </c>
      <c r="AC70" s="20" t="str">
        <f t="shared" si="1"/>
        <v>27AZJPG1481H1ZC576065</v>
      </c>
    </row>
    <row r="71" spans="1:29">
      <c r="A71" s="220">
        <v>45931</v>
      </c>
      <c r="B71" s="230" t="s">
        <v>394</v>
      </c>
      <c r="C71" s="230" t="s">
        <v>395</v>
      </c>
      <c r="D71" s="230">
        <v>5761</v>
      </c>
      <c r="E71" s="232" t="s">
        <v>286</v>
      </c>
      <c r="F71" s="224">
        <v>0.05</v>
      </c>
      <c r="G71" s="222">
        <v>5218.5</v>
      </c>
      <c r="H71" s="233">
        <v>4970</v>
      </c>
      <c r="I71" s="234">
        <v>0</v>
      </c>
      <c r="J71" s="234">
        <v>124.25</v>
      </c>
      <c r="K71" s="234">
        <v>124.25</v>
      </c>
      <c r="L71" s="221">
        <v>248.5</v>
      </c>
      <c r="M71" s="221" t="s">
        <v>439</v>
      </c>
      <c r="N71" s="221">
        <v>996813</v>
      </c>
      <c r="O71" s="235" t="s">
        <v>397</v>
      </c>
      <c r="P71" s="221" t="s">
        <v>211</v>
      </c>
      <c r="Q71" s="340">
        <v>2654</v>
      </c>
      <c r="R71" s="227">
        <v>45931</v>
      </c>
      <c r="S71" s="227">
        <v>45931</v>
      </c>
      <c r="T71" s="221" t="s">
        <v>1703</v>
      </c>
      <c r="U71" s="256" t="s">
        <v>1658</v>
      </c>
      <c r="V71" s="221"/>
      <c r="W71" s="221" t="s">
        <v>252</v>
      </c>
      <c r="Z71" s="20" t="e">
        <f>_xlfn.XLOOKUP(AC71,'[9]PR Conso (Apr 25-Sep 25)'!$P:$P,'[9]PR Conso (Apr 25-Sep 25)'!$Z:$Z)</f>
        <v>#N/A</v>
      </c>
      <c r="AB71" s="20">
        <f t="shared" si="2"/>
        <v>66</v>
      </c>
      <c r="AC71" s="20" t="str">
        <f t="shared" ref="AC71:AC134" si="3">CONCATENATE(M71,AB71)</f>
        <v>27AZJPG1481H1ZC576166</v>
      </c>
    </row>
    <row r="72" spans="1:29">
      <c r="A72" s="220">
        <v>45931</v>
      </c>
      <c r="B72" s="230" t="s">
        <v>394</v>
      </c>
      <c r="C72" s="230" t="s">
        <v>395</v>
      </c>
      <c r="D72" s="230">
        <v>5762</v>
      </c>
      <c r="E72" s="232" t="s">
        <v>286</v>
      </c>
      <c r="F72" s="224">
        <v>0.05</v>
      </c>
      <c r="G72" s="222">
        <v>5101.9599999999991</v>
      </c>
      <c r="H72" s="233">
        <v>4859</v>
      </c>
      <c r="I72" s="234">
        <v>0</v>
      </c>
      <c r="J72" s="234">
        <v>121.48</v>
      </c>
      <c r="K72" s="234">
        <v>121.48</v>
      </c>
      <c r="L72" s="221">
        <v>242.96</v>
      </c>
      <c r="M72" s="221" t="s">
        <v>440</v>
      </c>
      <c r="N72" s="221">
        <v>996813</v>
      </c>
      <c r="O72" s="235" t="s">
        <v>397</v>
      </c>
      <c r="P72" s="221" t="s">
        <v>211</v>
      </c>
      <c r="Q72" s="340">
        <v>2655</v>
      </c>
      <c r="R72" s="227">
        <v>45931</v>
      </c>
      <c r="S72" s="227">
        <v>45931</v>
      </c>
      <c r="T72" s="221" t="s">
        <v>1703</v>
      </c>
      <c r="U72" s="256" t="s">
        <v>1658</v>
      </c>
      <c r="V72" s="221"/>
      <c r="W72" s="221" t="s">
        <v>252</v>
      </c>
      <c r="Z72" s="20" t="e">
        <f>_xlfn.XLOOKUP(AC72,'[9]PR Conso (Apr 25-Sep 25)'!$P:$P,'[9]PR Conso (Apr 25-Sep 25)'!$Z:$Z)</f>
        <v>#N/A</v>
      </c>
      <c r="AB72" s="20">
        <f t="shared" ref="AB72:AB135" si="4">AB71+1</f>
        <v>67</v>
      </c>
      <c r="AC72" s="20" t="str">
        <f t="shared" si="3"/>
        <v>27AZJPG1481H1ZC576267</v>
      </c>
    </row>
    <row r="73" spans="1:29">
      <c r="A73" s="220">
        <v>45931</v>
      </c>
      <c r="B73" s="230" t="s">
        <v>283</v>
      </c>
      <c r="C73" s="230" t="s">
        <v>284</v>
      </c>
      <c r="D73" s="230" t="s">
        <v>441</v>
      </c>
      <c r="E73" s="232" t="s">
        <v>342</v>
      </c>
      <c r="F73" s="224">
        <v>0.17985611510791366</v>
      </c>
      <c r="G73" s="222">
        <v>118</v>
      </c>
      <c r="H73" s="233">
        <v>100</v>
      </c>
      <c r="I73" s="234">
        <v>18</v>
      </c>
      <c r="J73" s="234">
        <v>0</v>
      </c>
      <c r="K73" s="234">
        <v>0</v>
      </c>
      <c r="L73" s="221">
        <v>18</v>
      </c>
      <c r="M73" s="221" t="s">
        <v>442</v>
      </c>
      <c r="N73" s="236">
        <v>998551</v>
      </c>
      <c r="O73" s="235" t="s">
        <v>288</v>
      </c>
      <c r="P73" s="221" t="s">
        <v>211</v>
      </c>
      <c r="Q73" s="340">
        <v>2710</v>
      </c>
      <c r="R73" s="227">
        <v>45931</v>
      </c>
      <c r="S73" s="227">
        <v>45931</v>
      </c>
      <c r="T73" s="221" t="s">
        <v>1703</v>
      </c>
      <c r="U73" s="256" t="s">
        <v>1658</v>
      </c>
      <c r="V73" s="221"/>
      <c r="W73" s="221" t="s">
        <v>252</v>
      </c>
      <c r="Z73" s="20" t="e">
        <f>_xlfn.XLOOKUP(AC73,'[9]PR Conso (Apr 25-Sep 25)'!$P:$P,'[9]PR Conso (Apr 25-Sep 25)'!$Z:$Z)</f>
        <v>#N/A</v>
      </c>
      <c r="AA73" s="20" t="e">
        <f>VLOOKUP(M73,[8]!Table2[Concatenate],1,0)</f>
        <v>#REF!</v>
      </c>
      <c r="AB73" s="20">
        <f t="shared" si="4"/>
        <v>68</v>
      </c>
      <c r="AC73" s="20" t="str">
        <f t="shared" si="3"/>
        <v>07AAACJ0054A1ZDDP52315568</v>
      </c>
    </row>
    <row r="74" spans="1:29">
      <c r="A74" s="220">
        <v>45931</v>
      </c>
      <c r="B74" s="230" t="s">
        <v>443</v>
      </c>
      <c r="C74" s="230" t="s">
        <v>444</v>
      </c>
      <c r="D74" s="230" t="s">
        <v>445</v>
      </c>
      <c r="E74" s="232" t="s">
        <v>446</v>
      </c>
      <c r="F74" s="224">
        <v>0.18656716417910446</v>
      </c>
      <c r="G74" s="222">
        <v>127.2</v>
      </c>
      <c r="H74" s="233">
        <v>107.2</v>
      </c>
      <c r="I74" s="234">
        <v>0</v>
      </c>
      <c r="J74" s="234">
        <v>10</v>
      </c>
      <c r="K74" s="234">
        <v>10</v>
      </c>
      <c r="L74" s="221">
        <v>20</v>
      </c>
      <c r="M74" s="221" t="s">
        <v>447</v>
      </c>
      <c r="N74" s="236">
        <v>997221</v>
      </c>
      <c r="O74" s="235" t="s">
        <v>448</v>
      </c>
      <c r="P74" s="221" t="s">
        <v>211</v>
      </c>
      <c r="Q74" s="340">
        <v>2709</v>
      </c>
      <c r="R74" s="227">
        <v>45931</v>
      </c>
      <c r="S74" s="227">
        <v>45931</v>
      </c>
      <c r="T74" s="221" t="s">
        <v>1703</v>
      </c>
      <c r="U74" s="256" t="s">
        <v>1658</v>
      </c>
      <c r="V74" s="221"/>
      <c r="W74" s="221" t="s">
        <v>252</v>
      </c>
      <c r="Z74" s="20" t="e">
        <f>_xlfn.XLOOKUP(AC74,'[9]PR Conso (Apr 25-Sep 25)'!$P:$P,'[9]PR Conso (Apr 25-Sep 25)'!$Z:$Z)</f>
        <v>#N/A</v>
      </c>
      <c r="AA74" s="20" t="e">
        <f>VLOOKUP(M74,[8]!Table2[Concatenate],1,0)</f>
        <v>#REF!</v>
      </c>
      <c r="AB74" s="20">
        <f t="shared" si="4"/>
        <v>69</v>
      </c>
      <c r="AC74" s="20" t="str">
        <f t="shared" si="3"/>
        <v>27AABCM2461K1ZFPM012610/01944769</v>
      </c>
    </row>
    <row r="75" spans="1:29">
      <c r="A75" s="220">
        <v>45931</v>
      </c>
      <c r="B75" s="230" t="s">
        <v>449</v>
      </c>
      <c r="C75" s="230" t="s">
        <v>450</v>
      </c>
      <c r="D75" s="230" t="s">
        <v>451</v>
      </c>
      <c r="E75" s="232" t="s">
        <v>328</v>
      </c>
      <c r="F75" s="224">
        <v>0.17985611510791366</v>
      </c>
      <c r="G75" s="222">
        <v>295</v>
      </c>
      <c r="H75" s="233">
        <v>250</v>
      </c>
      <c r="I75" s="234">
        <v>0</v>
      </c>
      <c r="J75" s="234">
        <v>22.5</v>
      </c>
      <c r="K75" s="234">
        <v>22.5</v>
      </c>
      <c r="L75" s="221">
        <v>45</v>
      </c>
      <c r="M75" s="221" t="s">
        <v>452</v>
      </c>
      <c r="N75" s="236">
        <v>997157</v>
      </c>
      <c r="O75" s="235" t="s">
        <v>453</v>
      </c>
      <c r="P75" s="221" t="s">
        <v>211</v>
      </c>
      <c r="Q75" s="340">
        <v>2732</v>
      </c>
      <c r="R75" s="227">
        <v>45931</v>
      </c>
      <c r="S75" s="227">
        <v>45931</v>
      </c>
      <c r="T75" s="221" t="s">
        <v>1703</v>
      </c>
      <c r="U75" s="256" t="s">
        <v>1658</v>
      </c>
      <c r="V75" s="221"/>
      <c r="W75" s="221" t="s">
        <v>252</v>
      </c>
      <c r="Z75" s="20" t="e">
        <f>_xlfn.XLOOKUP(AC75,'[9]PR Conso (Apr 25-Sep 25)'!$P:$P,'[9]PR Conso (Apr 25-Sep 25)'!$Z:$Z)</f>
        <v>#N/A</v>
      </c>
      <c r="AA75" s="20" t="e">
        <f>VLOOKUP(M75,[8]!Table2[Concatenate],1,0)</f>
        <v>#REF!</v>
      </c>
      <c r="AB75" s="20">
        <f t="shared" si="4"/>
        <v>70</v>
      </c>
      <c r="AC75" s="20" t="str">
        <f t="shared" si="3"/>
        <v>27AABCK3418J1ZKSP/2526/1/417970</v>
      </c>
    </row>
    <row r="76" spans="1:29">
      <c r="A76" s="220">
        <v>45931</v>
      </c>
      <c r="B76" s="230" t="s">
        <v>449</v>
      </c>
      <c r="C76" s="230" t="s">
        <v>450</v>
      </c>
      <c r="D76" s="230" t="s">
        <v>454</v>
      </c>
      <c r="E76" s="232" t="s">
        <v>279</v>
      </c>
      <c r="F76" s="224">
        <v>0.17985611510791366</v>
      </c>
      <c r="G76" s="222">
        <v>295</v>
      </c>
      <c r="H76" s="233">
        <v>250</v>
      </c>
      <c r="I76" s="234">
        <v>0</v>
      </c>
      <c r="J76" s="234">
        <v>22.5</v>
      </c>
      <c r="K76" s="234">
        <v>22.5</v>
      </c>
      <c r="L76" s="221">
        <v>45</v>
      </c>
      <c r="M76" s="221" t="s">
        <v>455</v>
      </c>
      <c r="N76" s="236">
        <v>997157</v>
      </c>
      <c r="O76" s="235" t="s">
        <v>453</v>
      </c>
      <c r="P76" s="221" t="s">
        <v>211</v>
      </c>
      <c r="Q76" s="340">
        <v>2731</v>
      </c>
      <c r="R76" s="227">
        <v>45931</v>
      </c>
      <c r="S76" s="227">
        <v>45931</v>
      </c>
      <c r="T76" s="221" t="s">
        <v>1703</v>
      </c>
      <c r="U76" s="256" t="s">
        <v>1658</v>
      </c>
      <c r="V76" s="221"/>
      <c r="W76" s="221" t="s">
        <v>252</v>
      </c>
      <c r="Z76" s="20" t="e">
        <f>_xlfn.XLOOKUP(AC76,'[9]PR Conso (Apr 25-Sep 25)'!$P:$P,'[9]PR Conso (Apr 25-Sep 25)'!$Z:$Z)</f>
        <v>#N/A</v>
      </c>
      <c r="AA76" s="20" t="e">
        <f>VLOOKUP(M76,[8]!Table2[Concatenate],1,0)</f>
        <v>#REF!</v>
      </c>
      <c r="AB76" s="20">
        <f t="shared" si="4"/>
        <v>71</v>
      </c>
      <c r="AC76" s="20" t="str">
        <f t="shared" si="3"/>
        <v>27AABCK3418J1ZKPP/2526/2/63371</v>
      </c>
    </row>
    <row r="77" spans="1:29">
      <c r="A77" s="220">
        <v>45931</v>
      </c>
      <c r="B77" s="230" t="s">
        <v>449</v>
      </c>
      <c r="C77" s="230" t="s">
        <v>450</v>
      </c>
      <c r="D77" s="230" t="s">
        <v>456</v>
      </c>
      <c r="E77" s="232" t="s">
        <v>290</v>
      </c>
      <c r="F77" s="224">
        <v>0.17985611510791366</v>
      </c>
      <c r="G77" s="222">
        <v>295</v>
      </c>
      <c r="H77" s="233">
        <v>250</v>
      </c>
      <c r="I77" s="234">
        <v>0</v>
      </c>
      <c r="J77" s="234">
        <v>22.5</v>
      </c>
      <c r="K77" s="234">
        <v>22.5</v>
      </c>
      <c r="L77" s="221">
        <v>45</v>
      </c>
      <c r="M77" s="221" t="s">
        <v>457</v>
      </c>
      <c r="N77" s="236">
        <v>997157</v>
      </c>
      <c r="O77" s="235" t="s">
        <v>453</v>
      </c>
      <c r="P77" s="221" t="s">
        <v>211</v>
      </c>
      <c r="Q77" s="340">
        <v>2730</v>
      </c>
      <c r="R77" s="227">
        <v>45931</v>
      </c>
      <c r="S77" s="227">
        <v>45931</v>
      </c>
      <c r="T77" s="221" t="s">
        <v>1703</v>
      </c>
      <c r="U77" s="256" t="s">
        <v>1658</v>
      </c>
      <c r="V77" s="221"/>
      <c r="W77" s="221" t="s">
        <v>252</v>
      </c>
      <c r="Z77" s="20" t="e">
        <f>_xlfn.XLOOKUP(AC77,'[9]PR Conso (Apr 25-Sep 25)'!$P:$P,'[9]PR Conso (Apr 25-Sep 25)'!$Z:$Z)</f>
        <v>#N/A</v>
      </c>
      <c r="AA77" s="20" t="e">
        <f>VLOOKUP(M77,[8]!Table2[Concatenate],1,0)</f>
        <v>#REF!</v>
      </c>
      <c r="AB77" s="20">
        <f t="shared" si="4"/>
        <v>72</v>
      </c>
      <c r="AC77" s="20" t="str">
        <f t="shared" si="3"/>
        <v>27AABCK3418J1ZKPP/2526/2/62872</v>
      </c>
    </row>
    <row r="78" spans="1:29">
      <c r="A78" s="220">
        <v>45931</v>
      </c>
      <c r="B78" s="230" t="s">
        <v>449</v>
      </c>
      <c r="C78" s="230" t="s">
        <v>450</v>
      </c>
      <c r="D78" s="230" t="s">
        <v>458</v>
      </c>
      <c r="E78" s="232" t="s">
        <v>446</v>
      </c>
      <c r="F78" s="224">
        <v>0.17985611510791366</v>
      </c>
      <c r="G78" s="222">
        <v>353.06</v>
      </c>
      <c r="H78" s="233">
        <v>299.2</v>
      </c>
      <c r="I78" s="234">
        <v>0</v>
      </c>
      <c r="J78" s="234">
        <v>26.93</v>
      </c>
      <c r="K78" s="234">
        <v>26.93</v>
      </c>
      <c r="L78" s="221">
        <v>53.86</v>
      </c>
      <c r="M78" s="221" t="s">
        <v>459</v>
      </c>
      <c r="N78" s="236">
        <v>997157</v>
      </c>
      <c r="O78" s="235" t="s">
        <v>453</v>
      </c>
      <c r="P78" s="221" t="s">
        <v>211</v>
      </c>
      <c r="Q78" s="340">
        <v>2729</v>
      </c>
      <c r="R78" s="227">
        <v>45931</v>
      </c>
      <c r="S78" s="227">
        <v>45931</v>
      </c>
      <c r="T78" s="221" t="s">
        <v>1703</v>
      </c>
      <c r="U78" s="256" t="s">
        <v>1658</v>
      </c>
      <c r="V78" s="221"/>
      <c r="W78" s="221" t="s">
        <v>252</v>
      </c>
      <c r="Z78" s="20" t="e">
        <f>_xlfn.XLOOKUP(AC78,'[9]PR Conso (Apr 25-Sep 25)'!$P:$P,'[9]PR Conso (Apr 25-Sep 25)'!$Z:$Z)</f>
        <v>#N/A</v>
      </c>
      <c r="AA78" s="20" t="e">
        <f>VLOOKUP(M78,[8]!Table2[Concatenate],1,0)</f>
        <v>#REF!</v>
      </c>
      <c r="AB78" s="20">
        <f t="shared" si="4"/>
        <v>73</v>
      </c>
      <c r="AC78" s="20" t="str">
        <f t="shared" si="3"/>
        <v>27AABCK3418J1ZKPP/2526/2/57373</v>
      </c>
    </row>
    <row r="79" spans="1:29">
      <c r="A79" s="220">
        <v>45931</v>
      </c>
      <c r="B79" s="230" t="s">
        <v>460</v>
      </c>
      <c r="C79" s="230" t="s">
        <v>461</v>
      </c>
      <c r="D79" s="230">
        <v>19226077636</v>
      </c>
      <c r="E79" s="232" t="s">
        <v>279</v>
      </c>
      <c r="F79" s="224">
        <v>0.17985611510791366</v>
      </c>
      <c r="G79" s="222">
        <v>1930059</v>
      </c>
      <c r="H79" s="233">
        <v>1635643</v>
      </c>
      <c r="I79" s="234">
        <v>0</v>
      </c>
      <c r="J79" s="234">
        <v>147208</v>
      </c>
      <c r="K79" s="234">
        <v>147208</v>
      </c>
      <c r="L79" s="221">
        <v>294416</v>
      </c>
      <c r="M79" s="221" t="s">
        <v>462</v>
      </c>
      <c r="N79" s="236">
        <v>998231</v>
      </c>
      <c r="O79" s="235" t="s">
        <v>309</v>
      </c>
      <c r="P79" s="221" t="s">
        <v>211</v>
      </c>
      <c r="Q79" s="340">
        <v>2725</v>
      </c>
      <c r="R79" s="227">
        <v>45931</v>
      </c>
      <c r="S79" s="227">
        <v>45931</v>
      </c>
      <c r="T79" s="221" t="s">
        <v>1703</v>
      </c>
      <c r="U79" s="256" t="s">
        <v>1658</v>
      </c>
      <c r="V79" s="221"/>
      <c r="W79" s="221" t="s">
        <v>252</v>
      </c>
      <c r="Z79" s="20" t="e">
        <f>_xlfn.XLOOKUP(AC79,'[9]PR Conso (Apr 25-Sep 25)'!$P:$P,'[9]PR Conso (Apr 25-Sep 25)'!$Z:$Z)</f>
        <v>#N/A</v>
      </c>
      <c r="AA79" s="20" t="e">
        <f>VLOOKUP(M79,[8]!Table2[Concatenate],1,0)</f>
        <v>#REF!</v>
      </c>
      <c r="AB79" s="20">
        <f t="shared" si="4"/>
        <v>74</v>
      </c>
      <c r="AC79" s="20" t="str">
        <f t="shared" si="3"/>
        <v>27AAEFP1428R1ZS1922607763674</v>
      </c>
    </row>
    <row r="80" spans="1:29">
      <c r="A80" s="220">
        <v>45931</v>
      </c>
      <c r="B80" s="230" t="s">
        <v>463</v>
      </c>
      <c r="C80" s="230" t="s">
        <v>464</v>
      </c>
      <c r="D80" s="230" t="s">
        <v>465</v>
      </c>
      <c r="E80" s="232" t="s">
        <v>290</v>
      </c>
      <c r="F80" s="224">
        <v>0.17985611510791366</v>
      </c>
      <c r="G80" s="222">
        <v>1045480</v>
      </c>
      <c r="H80" s="233">
        <v>886000</v>
      </c>
      <c r="I80" s="234">
        <v>0</v>
      </c>
      <c r="J80" s="234">
        <v>79740</v>
      </c>
      <c r="K80" s="234">
        <v>79740</v>
      </c>
      <c r="L80" s="221">
        <v>159480</v>
      </c>
      <c r="M80" s="221" t="s">
        <v>466</v>
      </c>
      <c r="N80" s="236">
        <v>998346</v>
      </c>
      <c r="O80" s="235" t="s">
        <v>309</v>
      </c>
      <c r="P80" s="221" t="s">
        <v>211</v>
      </c>
      <c r="Q80" s="340">
        <v>2727</v>
      </c>
      <c r="R80" s="227">
        <v>45931</v>
      </c>
      <c r="S80" s="227">
        <v>45931</v>
      </c>
      <c r="T80" s="221" t="s">
        <v>1703</v>
      </c>
      <c r="U80" s="256" t="s">
        <v>1658</v>
      </c>
      <c r="V80" s="221"/>
      <c r="W80" s="221" t="s">
        <v>252</v>
      </c>
      <c r="Z80" s="20" t="e">
        <f>_xlfn.XLOOKUP(AC80,'[9]PR Conso (Apr 25-Sep 25)'!$P:$P,'[9]PR Conso (Apr 25-Sep 25)'!$Z:$Z)</f>
        <v>#N/A</v>
      </c>
      <c r="AA80" s="20" t="e">
        <f>VLOOKUP(M80,[8]!Table2[Concatenate],1,0)</f>
        <v>#REF!</v>
      </c>
      <c r="AB80" s="20">
        <f t="shared" si="4"/>
        <v>75</v>
      </c>
      <c r="AC80" s="20" t="str">
        <f t="shared" si="3"/>
        <v>27AAACT2209D2ZTMH252601587075</v>
      </c>
    </row>
    <row r="81" spans="1:29">
      <c r="A81" s="220">
        <v>45931</v>
      </c>
      <c r="B81" s="237" t="s">
        <v>467</v>
      </c>
      <c r="C81" s="237" t="s">
        <v>468</v>
      </c>
      <c r="D81" s="237" t="s">
        <v>469</v>
      </c>
      <c r="E81" s="237" t="s">
        <v>250</v>
      </c>
      <c r="F81" s="224">
        <v>0.17985611510791366</v>
      </c>
      <c r="G81" s="222">
        <v>834440.41</v>
      </c>
      <c r="H81" s="238">
        <v>707152.89</v>
      </c>
      <c r="I81" s="238">
        <v>0</v>
      </c>
      <c r="J81" s="238">
        <v>63643.76</v>
      </c>
      <c r="K81" s="238">
        <v>63643.76</v>
      </c>
      <c r="L81" s="221">
        <v>127287.52</v>
      </c>
      <c r="M81" s="221" t="s">
        <v>470</v>
      </c>
      <c r="N81" s="236">
        <v>997315</v>
      </c>
      <c r="O81" s="235" t="s">
        <v>371</v>
      </c>
      <c r="P81" s="221" t="s">
        <v>211</v>
      </c>
      <c r="Q81" s="340">
        <v>2682</v>
      </c>
      <c r="R81" s="227">
        <v>45931</v>
      </c>
      <c r="S81" s="227">
        <v>45931</v>
      </c>
      <c r="T81" s="221" t="s">
        <v>1703</v>
      </c>
      <c r="U81" s="256" t="s">
        <v>1658</v>
      </c>
      <c r="V81" s="221"/>
      <c r="W81" s="221" t="s">
        <v>252</v>
      </c>
      <c r="Z81" s="20" t="e">
        <f>_xlfn.XLOOKUP(AC81,'[9]PR Conso (Apr 25-Sep 25)'!$P:$P,'[9]PR Conso (Apr 25-Sep 25)'!$Z:$Z)</f>
        <v>#N/A</v>
      </c>
      <c r="AA81" s="20" t="e">
        <f>VLOOKUP(M81,[8]!Table2[Concatenate],1,0)</f>
        <v>#REF!</v>
      </c>
      <c r="AB81" s="20">
        <f t="shared" si="4"/>
        <v>76</v>
      </c>
      <c r="AC81" s="20" t="str">
        <f t="shared" si="3"/>
        <v>27AAACA4269Q1Z6B1MH2526/00584576</v>
      </c>
    </row>
    <row r="82" spans="1:29">
      <c r="A82" s="220">
        <v>45931</v>
      </c>
      <c r="B82" s="237" t="s">
        <v>443</v>
      </c>
      <c r="C82" s="237" t="s">
        <v>444</v>
      </c>
      <c r="D82" s="237" t="s">
        <v>471</v>
      </c>
      <c r="E82" s="237" t="s">
        <v>446</v>
      </c>
      <c r="F82" s="224">
        <v>0.17985611510791366</v>
      </c>
      <c r="G82" s="222">
        <v>506.8</v>
      </c>
      <c r="H82" s="238">
        <v>428.8</v>
      </c>
      <c r="I82" s="238">
        <v>0</v>
      </c>
      <c r="J82" s="238">
        <v>39</v>
      </c>
      <c r="K82" s="238">
        <v>39</v>
      </c>
      <c r="L82" s="221">
        <v>78</v>
      </c>
      <c r="M82" s="221" t="s">
        <v>472</v>
      </c>
      <c r="N82" s="236">
        <v>997221</v>
      </c>
      <c r="O82" s="235" t="s">
        <v>448</v>
      </c>
      <c r="P82" s="221" t="s">
        <v>211</v>
      </c>
      <c r="Q82" s="340">
        <v>2708</v>
      </c>
      <c r="R82" s="227">
        <v>45931</v>
      </c>
      <c r="S82" s="227">
        <v>45931</v>
      </c>
      <c r="T82" s="221" t="s">
        <v>1703</v>
      </c>
      <c r="U82" s="256" t="s">
        <v>1658</v>
      </c>
      <c r="V82" s="221"/>
      <c r="W82" s="221" t="s">
        <v>252</v>
      </c>
      <c r="Z82" s="20" t="e">
        <f>_xlfn.XLOOKUP(AC82,'[9]PR Conso (Apr 25-Sep 25)'!$P:$P,'[9]PR Conso (Apr 25-Sep 25)'!$Z:$Z)</f>
        <v>#N/A</v>
      </c>
      <c r="AA82" s="20" t="e">
        <f>VLOOKUP(M82,[8]!Table2[Concatenate],1,0)</f>
        <v>#REF!</v>
      </c>
      <c r="AB82" s="20">
        <f t="shared" si="4"/>
        <v>77</v>
      </c>
      <c r="AC82" s="20" t="str">
        <f t="shared" si="3"/>
        <v>27AABCM2461K1ZFPM012610/01944677</v>
      </c>
    </row>
    <row r="83" spans="1:29">
      <c r="A83" s="220">
        <v>45931</v>
      </c>
      <c r="B83" s="237" t="s">
        <v>449</v>
      </c>
      <c r="C83" s="237" t="s">
        <v>450</v>
      </c>
      <c r="D83" s="237" t="s">
        <v>473</v>
      </c>
      <c r="E83" s="237" t="s">
        <v>317</v>
      </c>
      <c r="F83" s="224">
        <v>0.17985611510791366</v>
      </c>
      <c r="G83" s="222">
        <v>531</v>
      </c>
      <c r="H83" s="238">
        <v>450</v>
      </c>
      <c r="I83" s="238">
        <v>0</v>
      </c>
      <c r="J83" s="238">
        <v>40.5</v>
      </c>
      <c r="K83" s="238">
        <v>40.5</v>
      </c>
      <c r="L83" s="221">
        <v>81</v>
      </c>
      <c r="M83" s="221" t="s">
        <v>474</v>
      </c>
      <c r="N83" s="236">
        <v>997157</v>
      </c>
      <c r="O83" s="235" t="s">
        <v>453</v>
      </c>
      <c r="P83" s="221" t="s">
        <v>211</v>
      </c>
      <c r="Q83" s="340">
        <v>2734</v>
      </c>
      <c r="R83" s="227">
        <v>45931</v>
      </c>
      <c r="S83" s="227">
        <v>45931</v>
      </c>
      <c r="T83" s="221" t="s">
        <v>1703</v>
      </c>
      <c r="U83" s="256" t="s">
        <v>1658</v>
      </c>
      <c r="V83" s="221"/>
      <c r="W83" s="221" t="s">
        <v>252</v>
      </c>
      <c r="Z83" s="20" t="e">
        <f>_xlfn.XLOOKUP(AC83,'[9]PR Conso (Apr 25-Sep 25)'!$P:$P,'[9]PR Conso (Apr 25-Sep 25)'!$Z:$Z)</f>
        <v>#N/A</v>
      </c>
      <c r="AA83" s="20" t="e">
        <f>VLOOKUP(M83,[8]!Table2[Concatenate],1,0)</f>
        <v>#REF!</v>
      </c>
      <c r="AB83" s="20">
        <f t="shared" si="4"/>
        <v>78</v>
      </c>
      <c r="AC83" s="20" t="str">
        <f t="shared" si="3"/>
        <v>27AABCK3418J1ZKSP/2526/2/244978</v>
      </c>
    </row>
    <row r="84" spans="1:29">
      <c r="A84" s="220">
        <v>45931</v>
      </c>
      <c r="B84" s="237" t="s">
        <v>283</v>
      </c>
      <c r="C84" s="237" t="s">
        <v>284</v>
      </c>
      <c r="D84" s="237" t="s">
        <v>475</v>
      </c>
      <c r="E84" s="237" t="s">
        <v>328</v>
      </c>
      <c r="F84" s="224">
        <v>0.17985611510791366</v>
      </c>
      <c r="G84" s="222">
        <v>826</v>
      </c>
      <c r="H84" s="238">
        <v>700</v>
      </c>
      <c r="I84" s="238">
        <v>126</v>
      </c>
      <c r="J84" s="238">
        <v>0</v>
      </c>
      <c r="K84" s="238">
        <v>0</v>
      </c>
      <c r="L84" s="221">
        <v>126</v>
      </c>
      <c r="M84" s="221" t="s">
        <v>476</v>
      </c>
      <c r="N84" s="236">
        <v>998551</v>
      </c>
      <c r="O84" s="235" t="s">
        <v>288</v>
      </c>
      <c r="P84" s="221" t="s">
        <v>211</v>
      </c>
      <c r="Q84" s="340">
        <v>2721</v>
      </c>
      <c r="R84" s="227">
        <v>45931</v>
      </c>
      <c r="S84" s="227">
        <v>45931</v>
      </c>
      <c r="T84" s="221" t="s">
        <v>1703</v>
      </c>
      <c r="U84" s="256" t="s">
        <v>1658</v>
      </c>
      <c r="V84" s="221"/>
      <c r="W84" s="221" t="s">
        <v>252</v>
      </c>
      <c r="Z84" s="20" t="e">
        <f>_xlfn.XLOOKUP(AC84,'[9]PR Conso (Apr 25-Sep 25)'!$P:$P,'[9]PR Conso (Apr 25-Sep 25)'!$Z:$Z)</f>
        <v>#N/A</v>
      </c>
      <c r="AA84" s="20" t="e">
        <f>VLOOKUP(M84,[8]!Table2[Concatenate],1,0)</f>
        <v>#REF!</v>
      </c>
      <c r="AB84" s="20">
        <f t="shared" si="4"/>
        <v>79</v>
      </c>
      <c r="AC84" s="20" t="str">
        <f t="shared" si="3"/>
        <v>07AAACJ0054A1ZDIP50250079</v>
      </c>
    </row>
    <row r="85" spans="1:29">
      <c r="A85" s="220">
        <v>45931</v>
      </c>
      <c r="B85" s="237" t="s">
        <v>283</v>
      </c>
      <c r="C85" s="237" t="s">
        <v>284</v>
      </c>
      <c r="D85" s="237" t="s">
        <v>477</v>
      </c>
      <c r="E85" s="237" t="s">
        <v>342</v>
      </c>
      <c r="F85" s="224">
        <v>0.17985611510791366</v>
      </c>
      <c r="G85" s="222">
        <v>826</v>
      </c>
      <c r="H85" s="238">
        <v>700</v>
      </c>
      <c r="I85" s="238">
        <v>126</v>
      </c>
      <c r="J85" s="238">
        <v>0</v>
      </c>
      <c r="K85" s="238">
        <v>0</v>
      </c>
      <c r="L85" s="221">
        <v>126</v>
      </c>
      <c r="M85" s="221" t="s">
        <v>478</v>
      </c>
      <c r="N85" s="236">
        <v>998551</v>
      </c>
      <c r="O85" s="235" t="s">
        <v>288</v>
      </c>
      <c r="P85" s="221" t="s">
        <v>211</v>
      </c>
      <c r="Q85" s="340">
        <v>2720</v>
      </c>
      <c r="R85" s="227">
        <v>45931</v>
      </c>
      <c r="S85" s="227">
        <v>45931</v>
      </c>
      <c r="T85" s="221" t="s">
        <v>1703</v>
      </c>
      <c r="U85" s="256" t="s">
        <v>1658</v>
      </c>
      <c r="V85" s="221"/>
      <c r="W85" s="221" t="s">
        <v>252</v>
      </c>
      <c r="Z85" s="20" t="e">
        <f>_xlfn.XLOOKUP(AC85,'[9]PR Conso (Apr 25-Sep 25)'!$P:$P,'[9]PR Conso (Apr 25-Sep 25)'!$Z:$Z)</f>
        <v>#N/A</v>
      </c>
      <c r="AA85" s="20" t="e">
        <f>VLOOKUP(M85,[8]!Table2[Concatenate],1,0)</f>
        <v>#REF!</v>
      </c>
      <c r="AB85" s="20">
        <f t="shared" si="4"/>
        <v>80</v>
      </c>
      <c r="AC85" s="20" t="str">
        <f t="shared" si="3"/>
        <v>07AAACJ0054A1ZDIP50247080</v>
      </c>
    </row>
    <row r="86" spans="1:29">
      <c r="A86" s="220">
        <v>45931</v>
      </c>
      <c r="B86" s="237" t="s">
        <v>449</v>
      </c>
      <c r="C86" s="237" t="s">
        <v>450</v>
      </c>
      <c r="D86" s="237" t="s">
        <v>479</v>
      </c>
      <c r="E86" s="237" t="s">
        <v>446</v>
      </c>
      <c r="F86" s="224">
        <v>0.17985611510791366</v>
      </c>
      <c r="G86" s="222">
        <v>860.62</v>
      </c>
      <c r="H86" s="238">
        <v>729.34</v>
      </c>
      <c r="I86" s="238">
        <v>0</v>
      </c>
      <c r="J86" s="238">
        <v>65.64</v>
      </c>
      <c r="K86" s="238">
        <v>65.64</v>
      </c>
      <c r="L86" s="221">
        <v>131.28</v>
      </c>
      <c r="M86" s="221" t="s">
        <v>480</v>
      </c>
      <c r="N86" s="236">
        <v>997157</v>
      </c>
      <c r="O86" s="235" t="s">
        <v>453</v>
      </c>
      <c r="P86" s="221" t="s">
        <v>211</v>
      </c>
      <c r="Q86" s="340">
        <v>2733</v>
      </c>
      <c r="R86" s="227">
        <v>45931</v>
      </c>
      <c r="S86" s="227">
        <v>45931</v>
      </c>
      <c r="T86" s="221" t="s">
        <v>1703</v>
      </c>
      <c r="U86" s="256" t="s">
        <v>1658</v>
      </c>
      <c r="V86" s="221"/>
      <c r="W86" s="221" t="s">
        <v>252</v>
      </c>
      <c r="Z86" s="20" t="e">
        <f>_xlfn.XLOOKUP(AC86,'[9]PR Conso (Apr 25-Sep 25)'!$P:$P,'[9]PR Conso (Apr 25-Sep 25)'!$Z:$Z)</f>
        <v>#N/A</v>
      </c>
      <c r="AA86" s="20" t="e">
        <f>VLOOKUP(M86,[8]!Table2[Concatenate],1,0)</f>
        <v>#REF!</v>
      </c>
      <c r="AB86" s="20">
        <f t="shared" si="4"/>
        <v>81</v>
      </c>
      <c r="AC86" s="20" t="str">
        <f t="shared" si="3"/>
        <v>27AABCK3418J1ZKSP/2526/2/231181</v>
      </c>
    </row>
    <row r="87" spans="1:29">
      <c r="A87" s="220">
        <v>45931</v>
      </c>
      <c r="B87" s="237" t="s">
        <v>449</v>
      </c>
      <c r="C87" s="237" t="s">
        <v>450</v>
      </c>
      <c r="D87" s="237" t="s">
        <v>481</v>
      </c>
      <c r="E87" s="237" t="s">
        <v>312</v>
      </c>
      <c r="F87" s="224">
        <v>0.17985611510791366</v>
      </c>
      <c r="G87" s="222">
        <v>1052.56</v>
      </c>
      <c r="H87" s="238">
        <v>892</v>
      </c>
      <c r="I87" s="238">
        <v>0</v>
      </c>
      <c r="J87" s="238">
        <v>80.28</v>
      </c>
      <c r="K87" s="238">
        <v>80.28</v>
      </c>
      <c r="L87" s="221">
        <v>160.56</v>
      </c>
      <c r="M87" s="221" t="s">
        <v>482</v>
      </c>
      <c r="N87" s="236">
        <v>997157</v>
      </c>
      <c r="O87" s="235" t="s">
        <v>453</v>
      </c>
      <c r="P87" s="221" t="s">
        <v>211</v>
      </c>
      <c r="Q87" s="340">
        <v>2735</v>
      </c>
      <c r="R87" s="227">
        <v>45931</v>
      </c>
      <c r="S87" s="227">
        <v>45931</v>
      </c>
      <c r="T87" s="221" t="s">
        <v>1703</v>
      </c>
      <c r="U87" s="256" t="s">
        <v>1658</v>
      </c>
      <c r="V87" s="221"/>
      <c r="W87" s="221" t="s">
        <v>252</v>
      </c>
      <c r="Z87" s="20" t="e">
        <f>_xlfn.XLOOKUP(AC87,'[9]PR Conso (Apr 25-Sep 25)'!$P:$P,'[9]PR Conso (Apr 25-Sep 25)'!$Z:$Z)</f>
        <v>#N/A</v>
      </c>
      <c r="AA87" s="20" t="e">
        <f>VLOOKUP(M87,[8]!Table2[Concatenate],1,0)</f>
        <v>#REF!</v>
      </c>
      <c r="AB87" s="20">
        <f t="shared" si="4"/>
        <v>82</v>
      </c>
      <c r="AC87" s="20" t="str">
        <f t="shared" si="3"/>
        <v>27AABCK3418J1ZKSP/2526/2/255782</v>
      </c>
    </row>
    <row r="88" spans="1:29">
      <c r="A88" s="220">
        <v>45931</v>
      </c>
      <c r="B88" s="237" t="s">
        <v>483</v>
      </c>
      <c r="C88" s="237" t="s">
        <v>484</v>
      </c>
      <c r="D88" s="237" t="s">
        <v>485</v>
      </c>
      <c r="E88" s="237" t="s">
        <v>328</v>
      </c>
      <c r="F88" s="224">
        <v>6.0837664322837055E-2</v>
      </c>
      <c r="G88" s="222">
        <v>3470</v>
      </c>
      <c r="H88" s="238">
        <v>3271</v>
      </c>
      <c r="I88" s="238">
        <v>199</v>
      </c>
      <c r="J88" s="238">
        <v>0</v>
      </c>
      <c r="K88" s="238">
        <v>0</v>
      </c>
      <c r="L88" s="221">
        <v>199</v>
      </c>
      <c r="M88" s="221" t="s">
        <v>486</v>
      </c>
      <c r="N88" s="236">
        <v>996425</v>
      </c>
      <c r="O88" s="235" t="s">
        <v>288</v>
      </c>
      <c r="P88" s="221" t="s">
        <v>211</v>
      </c>
      <c r="Q88" s="340">
        <v>2668</v>
      </c>
      <c r="R88" s="227">
        <v>45931</v>
      </c>
      <c r="S88" s="227">
        <v>45931</v>
      </c>
      <c r="T88" s="221" t="s">
        <v>1703</v>
      </c>
      <c r="U88" s="256" t="s">
        <v>1658</v>
      </c>
      <c r="V88" s="221"/>
      <c r="W88" s="221" t="s">
        <v>252</v>
      </c>
      <c r="Z88" s="20" t="e">
        <f>_xlfn.XLOOKUP(AC88,'[9]PR Conso (Apr 25-Sep 25)'!$P:$P,'[9]PR Conso (Apr 25-Sep 25)'!$Z:$Z)</f>
        <v>#N/A</v>
      </c>
      <c r="AA88" s="20" t="e">
        <f>VLOOKUP(M88,[8]!Table2[Concatenate],1,0)</f>
        <v>#REF!</v>
      </c>
      <c r="AB88" s="20">
        <f t="shared" si="4"/>
        <v>83</v>
      </c>
      <c r="AC88" s="20" t="str">
        <f t="shared" si="3"/>
        <v>36AABCI2726B1Z3TS1252610BE7068383</v>
      </c>
    </row>
    <row r="89" spans="1:29">
      <c r="A89" s="220">
        <v>45931</v>
      </c>
      <c r="B89" s="237" t="s">
        <v>487</v>
      </c>
      <c r="C89" s="237" t="s">
        <v>488</v>
      </c>
      <c r="D89" s="237" t="s">
        <v>489</v>
      </c>
      <c r="E89" s="237" t="s">
        <v>266</v>
      </c>
      <c r="F89" s="224">
        <v>0.17985611510791366</v>
      </c>
      <c r="G89" s="222">
        <v>1770</v>
      </c>
      <c r="H89" s="238">
        <v>1500</v>
      </c>
      <c r="I89" s="238">
        <v>0</v>
      </c>
      <c r="J89" s="238">
        <v>135</v>
      </c>
      <c r="K89" s="238">
        <v>135</v>
      </c>
      <c r="L89" s="221">
        <v>270</v>
      </c>
      <c r="M89" s="221" t="s">
        <v>490</v>
      </c>
      <c r="N89" s="236">
        <v>997315</v>
      </c>
      <c r="O89" s="235" t="s">
        <v>371</v>
      </c>
      <c r="P89" s="221" t="s">
        <v>211</v>
      </c>
      <c r="Q89" s="340">
        <v>2697</v>
      </c>
      <c r="R89" s="227">
        <v>45931</v>
      </c>
      <c r="S89" s="227">
        <v>45931</v>
      </c>
      <c r="T89" s="221" t="s">
        <v>1703</v>
      </c>
      <c r="U89" s="256" t="s">
        <v>1658</v>
      </c>
      <c r="V89" s="221"/>
      <c r="W89" s="221" t="s">
        <v>252</v>
      </c>
      <c r="Z89" s="20" t="e">
        <f>_xlfn.XLOOKUP(AC89,'[9]PR Conso (Apr 25-Sep 25)'!$P:$P,'[9]PR Conso (Apr 25-Sep 25)'!$Z:$Z)</f>
        <v>#N/A</v>
      </c>
      <c r="AA89" s="20" t="e">
        <f>VLOOKUP(M89,[8]!Table2[Concatenate],1,0)</f>
        <v>#REF!</v>
      </c>
      <c r="AB89" s="20">
        <f t="shared" si="4"/>
        <v>84</v>
      </c>
      <c r="AC89" s="20" t="str">
        <f t="shared" si="3"/>
        <v>27AAECG2483J1ZEGNR/R/25-26/265784</v>
      </c>
    </row>
    <row r="90" spans="1:29">
      <c r="A90" s="220">
        <v>45931</v>
      </c>
      <c r="B90" s="237" t="s">
        <v>399</v>
      </c>
      <c r="C90" s="237" t="s">
        <v>400</v>
      </c>
      <c r="D90" s="237" t="s">
        <v>491</v>
      </c>
      <c r="E90" s="237" t="s">
        <v>402</v>
      </c>
      <c r="F90" s="224">
        <v>0.05</v>
      </c>
      <c r="G90" s="222">
        <v>6037.52</v>
      </c>
      <c r="H90" s="238">
        <v>5750</v>
      </c>
      <c r="I90" s="238">
        <v>0</v>
      </c>
      <c r="J90" s="238">
        <v>143.76</v>
      </c>
      <c r="K90" s="238">
        <v>143.76</v>
      </c>
      <c r="L90" s="221">
        <v>287.52</v>
      </c>
      <c r="M90" s="221" t="s">
        <v>492</v>
      </c>
      <c r="N90" s="236">
        <v>996311</v>
      </c>
      <c r="O90" s="235" t="s">
        <v>404</v>
      </c>
      <c r="P90" s="221" t="s">
        <v>211</v>
      </c>
      <c r="Q90" s="340">
        <v>2635</v>
      </c>
      <c r="R90" s="227">
        <v>45931</v>
      </c>
      <c r="S90" s="227">
        <v>45931</v>
      </c>
      <c r="T90" s="221" t="s">
        <v>1703</v>
      </c>
      <c r="U90" s="256" t="s">
        <v>1658</v>
      </c>
      <c r="V90" s="221"/>
      <c r="W90" s="221" t="s">
        <v>252</v>
      </c>
      <c r="Z90" s="20" t="e">
        <f>_xlfn.XLOOKUP(AC90,'[9]PR Conso (Apr 25-Sep 25)'!$P:$P,'[9]PR Conso (Apr 25-Sep 25)'!$Z:$Z)</f>
        <v>#N/A</v>
      </c>
      <c r="AA90" s="20" t="e">
        <f>VLOOKUP(M90,[8]!Table2[Concatenate],1,0)</f>
        <v>#REF!</v>
      </c>
      <c r="AB90" s="20">
        <f t="shared" si="4"/>
        <v>85</v>
      </c>
      <c r="AC90" s="20" t="str">
        <f t="shared" si="3"/>
        <v>27AABCR0111M1ZNROCP-2526-1257485</v>
      </c>
    </row>
    <row r="91" spans="1:29">
      <c r="A91" s="220">
        <v>45931</v>
      </c>
      <c r="B91" s="237" t="s">
        <v>493</v>
      </c>
      <c r="C91" s="237" t="s">
        <v>494</v>
      </c>
      <c r="D91" s="237" t="s">
        <v>495</v>
      </c>
      <c r="E91" s="237" t="s">
        <v>342</v>
      </c>
      <c r="F91" s="224">
        <v>0.17985611510791366</v>
      </c>
      <c r="G91" s="222">
        <v>1904.52</v>
      </c>
      <c r="H91" s="238">
        <v>1614</v>
      </c>
      <c r="I91" s="238">
        <v>290.52</v>
      </c>
      <c r="J91" s="238">
        <v>0</v>
      </c>
      <c r="K91" s="238">
        <v>0</v>
      </c>
      <c r="L91" s="221">
        <v>290.52</v>
      </c>
      <c r="M91" s="221" t="s">
        <v>496</v>
      </c>
      <c r="N91" s="236">
        <v>9984</v>
      </c>
      <c r="O91" s="235" t="s">
        <v>319</v>
      </c>
      <c r="P91" s="221" t="s">
        <v>211</v>
      </c>
      <c r="Q91" s="340">
        <v>2739</v>
      </c>
      <c r="R91" s="227">
        <v>45931</v>
      </c>
      <c r="S91" s="227">
        <v>45931</v>
      </c>
      <c r="T91" s="221" t="s">
        <v>1703</v>
      </c>
      <c r="U91" s="256" t="s">
        <v>1658</v>
      </c>
      <c r="V91" s="221"/>
      <c r="W91" s="221" t="s">
        <v>252</v>
      </c>
      <c r="Z91" s="20" t="e">
        <f>_xlfn.XLOOKUP(AC91,'[9]PR Conso (Apr 25-Sep 25)'!$P:$P,'[9]PR Conso (Apr 25-Sep 25)'!$Z:$Z)</f>
        <v>#N/A</v>
      </c>
      <c r="AA91" s="20" t="e">
        <f>VLOOKUP(M91,[8]!Table2[Concatenate],1,0)</f>
        <v>#REF!</v>
      </c>
      <c r="AB91" s="20">
        <f t="shared" si="4"/>
        <v>86</v>
      </c>
      <c r="AC91" s="20" t="str">
        <f t="shared" si="3"/>
        <v>07AALCC6699P1ZJCM20252600041386</v>
      </c>
    </row>
    <row r="92" spans="1:29">
      <c r="A92" s="220">
        <v>45931</v>
      </c>
      <c r="B92" s="237" t="s">
        <v>449</v>
      </c>
      <c r="C92" s="237" t="s">
        <v>450</v>
      </c>
      <c r="D92" s="237" t="s">
        <v>497</v>
      </c>
      <c r="E92" s="237" t="s">
        <v>323</v>
      </c>
      <c r="F92" s="224">
        <v>0.17985611510791366</v>
      </c>
      <c r="G92" s="222">
        <v>2174.16</v>
      </c>
      <c r="H92" s="238">
        <v>1842.5</v>
      </c>
      <c r="I92" s="238">
        <v>0</v>
      </c>
      <c r="J92" s="238">
        <v>165.83</v>
      </c>
      <c r="K92" s="238">
        <v>165.83</v>
      </c>
      <c r="L92" s="221">
        <v>331.66</v>
      </c>
      <c r="M92" s="221" t="s">
        <v>498</v>
      </c>
      <c r="N92" s="236">
        <v>997157</v>
      </c>
      <c r="O92" s="235" t="s">
        <v>453</v>
      </c>
      <c r="P92" s="221" t="s">
        <v>211</v>
      </c>
      <c r="Q92" s="340">
        <v>2736</v>
      </c>
      <c r="R92" s="227">
        <v>45931</v>
      </c>
      <c r="S92" s="227">
        <v>45931</v>
      </c>
      <c r="T92" s="221" t="s">
        <v>1703</v>
      </c>
      <c r="U92" s="256" t="s">
        <v>1658</v>
      </c>
      <c r="V92" s="221"/>
      <c r="W92" s="221" t="s">
        <v>252</v>
      </c>
      <c r="Z92" s="20" t="e">
        <f>_xlfn.XLOOKUP(AC92,'[9]PR Conso (Apr 25-Sep 25)'!$P:$P,'[9]PR Conso (Apr 25-Sep 25)'!$Z:$Z)</f>
        <v>#N/A</v>
      </c>
      <c r="AA92" s="20" t="e">
        <f>VLOOKUP(M92,[8]!Table2[Concatenate],1,0)</f>
        <v>#REF!</v>
      </c>
      <c r="AB92" s="20">
        <f t="shared" si="4"/>
        <v>87</v>
      </c>
      <c r="AC92" s="20" t="str">
        <f t="shared" si="3"/>
        <v>27AABCK3418J1ZKSP/2526/2/281687</v>
      </c>
    </row>
    <row r="93" spans="1:29">
      <c r="A93" s="220">
        <v>45931</v>
      </c>
      <c r="B93" s="237" t="s">
        <v>499</v>
      </c>
      <c r="C93" s="237" t="s">
        <v>500</v>
      </c>
      <c r="D93" s="237" t="s">
        <v>501</v>
      </c>
      <c r="E93" s="237" t="s">
        <v>295</v>
      </c>
      <c r="F93" s="224">
        <v>0.05</v>
      </c>
      <c r="G93" s="222">
        <v>7353</v>
      </c>
      <c r="H93" s="238">
        <v>7002</v>
      </c>
      <c r="I93" s="238">
        <v>0</v>
      </c>
      <c r="J93" s="238">
        <v>175.5</v>
      </c>
      <c r="K93" s="238">
        <v>175.5</v>
      </c>
      <c r="L93" s="221">
        <v>351</v>
      </c>
      <c r="M93" s="221" t="s">
        <v>502</v>
      </c>
      <c r="N93" s="236">
        <v>996425</v>
      </c>
      <c r="O93" s="235" t="s">
        <v>288</v>
      </c>
      <c r="P93" s="221" t="s">
        <v>211</v>
      </c>
      <c r="Q93" s="340">
        <v>2738</v>
      </c>
      <c r="R93" s="227">
        <v>45931</v>
      </c>
      <c r="S93" s="227">
        <v>45931</v>
      </c>
      <c r="T93" s="221" t="s">
        <v>1703</v>
      </c>
      <c r="U93" s="256" t="s">
        <v>1658</v>
      </c>
      <c r="V93" s="221"/>
      <c r="W93" s="221" t="s">
        <v>252</v>
      </c>
      <c r="Z93" s="20" t="e">
        <f>_xlfn.XLOOKUP(AC93,'[9]PR Conso (Apr 25-Sep 25)'!$P:$P,'[9]PR Conso (Apr 25-Sep 25)'!$Z:$Z)</f>
        <v>#N/A</v>
      </c>
      <c r="AA93" s="20" t="e">
        <f>VLOOKUP(M93,[8]!Table2[Concatenate],1,0)</f>
        <v>#REF!</v>
      </c>
      <c r="AB93" s="20">
        <f t="shared" si="4"/>
        <v>88</v>
      </c>
      <c r="AC93" s="20" t="str">
        <f t="shared" si="3"/>
        <v>27AACCN6194P1ZP272612BP10AFB54888</v>
      </c>
    </row>
    <row r="94" spans="1:29">
      <c r="A94" s="220">
        <v>45931</v>
      </c>
      <c r="B94" s="237" t="s">
        <v>503</v>
      </c>
      <c r="C94" s="237" t="s">
        <v>500</v>
      </c>
      <c r="D94" s="237" t="s">
        <v>504</v>
      </c>
      <c r="E94" s="237" t="s">
        <v>295</v>
      </c>
      <c r="F94" s="224">
        <v>0.05</v>
      </c>
      <c r="G94" s="222">
        <v>7353</v>
      </c>
      <c r="H94" s="238">
        <v>7002</v>
      </c>
      <c r="I94" s="238">
        <v>351</v>
      </c>
      <c r="J94" s="238">
        <v>0</v>
      </c>
      <c r="K94" s="238">
        <v>0</v>
      </c>
      <c r="L94" s="221">
        <v>351</v>
      </c>
      <c r="M94" s="221" t="s">
        <v>505</v>
      </c>
      <c r="N94" s="236">
        <v>996425</v>
      </c>
      <c r="O94" s="235" t="s">
        <v>288</v>
      </c>
      <c r="P94" s="221" t="s">
        <v>211</v>
      </c>
      <c r="Q94" s="340">
        <v>2681</v>
      </c>
      <c r="R94" s="227">
        <v>45931</v>
      </c>
      <c r="S94" s="227">
        <v>45931</v>
      </c>
      <c r="T94" s="221" t="s">
        <v>1703</v>
      </c>
      <c r="U94" s="256" t="s">
        <v>1658</v>
      </c>
      <c r="V94" s="221"/>
      <c r="W94" s="221" t="s">
        <v>252</v>
      </c>
      <c r="Z94" s="20" t="e">
        <f>_xlfn.XLOOKUP(AC94,'[9]PR Conso (Apr 25-Sep 25)'!$P:$P,'[9]PR Conso (Apr 25-Sep 25)'!$Z:$Z)</f>
        <v>#N/A</v>
      </c>
      <c r="AA94" s="20" t="e">
        <f>VLOOKUP(M94,[8]!Table2[Concatenate],1,0)</f>
        <v>#REF!</v>
      </c>
      <c r="AB94" s="20">
        <f t="shared" si="4"/>
        <v>89</v>
      </c>
      <c r="AC94" s="20" t="str">
        <f t="shared" si="3"/>
        <v>07AACCN6194P2ZQ072612BP10AFD82589</v>
      </c>
    </row>
    <row r="95" spans="1:29">
      <c r="A95" s="220">
        <v>45931</v>
      </c>
      <c r="B95" s="237" t="s">
        <v>506</v>
      </c>
      <c r="C95" s="237" t="s">
        <v>507</v>
      </c>
      <c r="D95" s="237">
        <v>9520</v>
      </c>
      <c r="E95" s="237" t="s">
        <v>508</v>
      </c>
      <c r="F95" s="224">
        <v>0.17985611510791366</v>
      </c>
      <c r="G95" s="222">
        <v>3540</v>
      </c>
      <c r="H95" s="238">
        <v>3000</v>
      </c>
      <c r="I95" s="238">
        <v>0</v>
      </c>
      <c r="J95" s="238">
        <v>270</v>
      </c>
      <c r="K95" s="238">
        <v>270</v>
      </c>
      <c r="L95" s="221">
        <v>540</v>
      </c>
      <c r="M95" s="221" t="s">
        <v>509</v>
      </c>
      <c r="N95" s="236">
        <v>996712</v>
      </c>
      <c r="O95" s="235" t="s">
        <v>510</v>
      </c>
      <c r="P95" s="221" t="s">
        <v>211</v>
      </c>
      <c r="Q95" s="340">
        <v>2726</v>
      </c>
      <c r="R95" s="227">
        <v>45931</v>
      </c>
      <c r="S95" s="227">
        <v>45931</v>
      </c>
      <c r="T95" s="221" t="s">
        <v>1703</v>
      </c>
      <c r="U95" s="256" t="s">
        <v>1658</v>
      </c>
      <c r="V95" s="221"/>
      <c r="W95" s="221" t="s">
        <v>252</v>
      </c>
      <c r="Z95" s="20" t="e">
        <f>_xlfn.XLOOKUP(AC95,'[9]PR Conso (Apr 25-Sep 25)'!$P:$P,'[9]PR Conso (Apr 25-Sep 25)'!$Z:$Z)</f>
        <v>#N/A</v>
      </c>
      <c r="AA95" s="20" t="e">
        <f>VLOOKUP(M95,[8]!Table2[Concatenate],1,0)</f>
        <v>#REF!</v>
      </c>
      <c r="AB95" s="20">
        <f t="shared" si="4"/>
        <v>90</v>
      </c>
      <c r="AC95" s="20" t="str">
        <f t="shared" si="3"/>
        <v>27AAGCJ1813R1Z5952090</v>
      </c>
    </row>
    <row r="96" spans="1:29">
      <c r="A96" s="220">
        <v>45931</v>
      </c>
      <c r="B96" s="237" t="s">
        <v>511</v>
      </c>
      <c r="C96" s="237" t="s">
        <v>512</v>
      </c>
      <c r="D96" s="237" t="s">
        <v>513</v>
      </c>
      <c r="E96" s="237" t="s">
        <v>514</v>
      </c>
      <c r="F96" s="224">
        <v>0.16846737481031868</v>
      </c>
      <c r="G96" s="222">
        <v>4620.1200000000008</v>
      </c>
      <c r="H96" s="238">
        <v>3954</v>
      </c>
      <c r="I96" s="238">
        <v>0</v>
      </c>
      <c r="J96" s="238">
        <v>333.06</v>
      </c>
      <c r="K96" s="238">
        <v>333.06</v>
      </c>
      <c r="L96" s="221">
        <v>666.12</v>
      </c>
      <c r="M96" s="221" t="s">
        <v>515</v>
      </c>
      <c r="N96" s="236">
        <v>3926</v>
      </c>
      <c r="O96" s="235" t="s">
        <v>516</v>
      </c>
      <c r="P96" s="221" t="s">
        <v>209</v>
      </c>
      <c r="Q96" s="340">
        <v>2689</v>
      </c>
      <c r="R96" s="227">
        <v>45931</v>
      </c>
      <c r="S96" s="227">
        <v>45931</v>
      </c>
      <c r="T96" s="221" t="s">
        <v>1703</v>
      </c>
      <c r="U96" s="256" t="s">
        <v>1658</v>
      </c>
      <c r="V96" s="221"/>
      <c r="W96" s="221" t="s">
        <v>252</v>
      </c>
      <c r="Z96" s="20" t="e">
        <f>_xlfn.XLOOKUP(AC96,'[9]PR Conso (Apr 25-Sep 25)'!$P:$P,'[9]PR Conso (Apr 25-Sep 25)'!$Z:$Z)</f>
        <v>#N/A</v>
      </c>
      <c r="AA96" s="20" t="e">
        <f>VLOOKUP(M96,[8]!Table2[Concatenate],1,0)</f>
        <v>#REF!</v>
      </c>
      <c r="AB96" s="20">
        <f t="shared" si="4"/>
        <v>91</v>
      </c>
      <c r="AC96" s="20" t="str">
        <f t="shared" si="3"/>
        <v>27BMWPD2551E2ZZS000611991</v>
      </c>
    </row>
    <row r="97" spans="1:29">
      <c r="A97" s="220">
        <v>45931</v>
      </c>
      <c r="B97" s="237" t="s">
        <v>517</v>
      </c>
      <c r="C97" s="237" t="s">
        <v>518</v>
      </c>
      <c r="D97" s="237" t="s">
        <v>519</v>
      </c>
      <c r="E97" s="237" t="s">
        <v>446</v>
      </c>
      <c r="F97" s="224">
        <v>0.17985611510791366</v>
      </c>
      <c r="G97" s="222">
        <v>610896.38</v>
      </c>
      <c r="H97" s="238">
        <v>517708.79999999999</v>
      </c>
      <c r="I97" s="238">
        <v>0</v>
      </c>
      <c r="J97" s="238">
        <v>46593.79</v>
      </c>
      <c r="K97" s="238">
        <v>46593.79</v>
      </c>
      <c r="L97" s="221">
        <v>93187.58</v>
      </c>
      <c r="M97" s="221" t="s">
        <v>520</v>
      </c>
      <c r="N97" s="236">
        <v>998313</v>
      </c>
      <c r="O97" s="235" t="s">
        <v>309</v>
      </c>
      <c r="P97" s="221" t="s">
        <v>211</v>
      </c>
      <c r="Q97" s="340">
        <v>2693</v>
      </c>
      <c r="R97" s="227">
        <v>45931</v>
      </c>
      <c r="S97" s="227">
        <v>45931</v>
      </c>
      <c r="T97" s="221" t="s">
        <v>1703</v>
      </c>
      <c r="U97" s="256" t="s">
        <v>1658</v>
      </c>
      <c r="V97" s="221"/>
      <c r="W97" s="221" t="s">
        <v>252</v>
      </c>
      <c r="Z97" s="20" t="e">
        <f>_xlfn.XLOOKUP(AC97,'[9]PR Conso (Apr 25-Sep 25)'!$P:$P,'[9]PR Conso (Apr 25-Sep 25)'!$Z:$Z)</f>
        <v>#N/A</v>
      </c>
      <c r="AA97" s="20" t="e">
        <f>VLOOKUP(M97,[8]!Table2[Concatenate],1,0)</f>
        <v>#REF!</v>
      </c>
      <c r="AB97" s="20">
        <f t="shared" si="4"/>
        <v>92</v>
      </c>
      <c r="AC97" s="20" t="str">
        <f t="shared" si="3"/>
        <v>27AADCP7742E1ZDPDS-2518692</v>
      </c>
    </row>
    <row r="98" spans="1:29">
      <c r="A98" s="220">
        <v>45931</v>
      </c>
      <c r="B98" s="237" t="s">
        <v>487</v>
      </c>
      <c r="C98" s="237" t="s">
        <v>488</v>
      </c>
      <c r="D98" s="237" t="s">
        <v>521</v>
      </c>
      <c r="E98" s="237" t="s">
        <v>266</v>
      </c>
      <c r="F98" s="224">
        <v>0.17985611510791366</v>
      </c>
      <c r="G98" s="222">
        <v>473126.9</v>
      </c>
      <c r="H98" s="238">
        <v>400955</v>
      </c>
      <c r="I98" s="238">
        <v>0</v>
      </c>
      <c r="J98" s="238">
        <v>36085.949999999997</v>
      </c>
      <c r="K98" s="238">
        <v>36085.949999999997</v>
      </c>
      <c r="L98" s="221">
        <v>72171.899999999994</v>
      </c>
      <c r="M98" s="221" t="s">
        <v>522</v>
      </c>
      <c r="N98" s="236">
        <v>997315</v>
      </c>
      <c r="O98" s="235" t="s">
        <v>371</v>
      </c>
      <c r="P98" s="221" t="s">
        <v>211</v>
      </c>
      <c r="Q98" s="340">
        <v>2700</v>
      </c>
      <c r="R98" s="227">
        <v>45931</v>
      </c>
      <c r="S98" s="227">
        <v>45931</v>
      </c>
      <c r="T98" s="221" t="s">
        <v>1703</v>
      </c>
      <c r="U98" s="256" t="s">
        <v>1658</v>
      </c>
      <c r="V98" s="221"/>
      <c r="W98" s="221" t="s">
        <v>252</v>
      </c>
      <c r="Z98" s="20" t="e">
        <f>_xlfn.XLOOKUP(AC98,'[9]PR Conso (Apr 25-Sep 25)'!$P:$P,'[9]PR Conso (Apr 25-Sep 25)'!$Z:$Z)</f>
        <v>#N/A</v>
      </c>
      <c r="AA98" s="20" t="e">
        <f>VLOOKUP(M98,[8]!Table2[Concatenate],1,0)</f>
        <v>#REF!</v>
      </c>
      <c r="AB98" s="20">
        <f t="shared" si="4"/>
        <v>93</v>
      </c>
      <c r="AC98" s="20" t="str">
        <f t="shared" si="3"/>
        <v>27AAECG2483J1ZEGNR/R/25-26/266093</v>
      </c>
    </row>
    <row r="99" spans="1:29">
      <c r="A99" s="220">
        <v>45931</v>
      </c>
      <c r="B99" s="237" t="s">
        <v>523</v>
      </c>
      <c r="C99" s="237" t="s">
        <v>524</v>
      </c>
      <c r="D99" s="237" t="s">
        <v>525</v>
      </c>
      <c r="E99" s="237" t="s">
        <v>250</v>
      </c>
      <c r="F99" s="224">
        <v>0.17985611510791366</v>
      </c>
      <c r="G99" s="222">
        <v>413877.92000000004</v>
      </c>
      <c r="H99" s="238">
        <v>350744</v>
      </c>
      <c r="I99" s="238">
        <v>0</v>
      </c>
      <c r="J99" s="238">
        <v>31566.959999999999</v>
      </c>
      <c r="K99" s="238">
        <v>31566.959999999999</v>
      </c>
      <c r="L99" s="221">
        <v>63133.919999999998</v>
      </c>
      <c r="M99" s="221" t="s">
        <v>526</v>
      </c>
      <c r="N99" s="236">
        <v>997212</v>
      </c>
      <c r="O99" s="235" t="s">
        <v>304</v>
      </c>
      <c r="P99" s="221" t="s">
        <v>211</v>
      </c>
      <c r="Q99" s="340">
        <v>2665</v>
      </c>
      <c r="R99" s="227">
        <v>45931</v>
      </c>
      <c r="S99" s="227">
        <v>45931</v>
      </c>
      <c r="T99" s="221" t="s">
        <v>1703</v>
      </c>
      <c r="U99" s="256" t="s">
        <v>1658</v>
      </c>
      <c r="V99" s="221"/>
      <c r="W99" s="221" t="s">
        <v>252</v>
      </c>
      <c r="Z99" s="20" t="e">
        <f>_xlfn.XLOOKUP(AC99,'[9]PR Conso (Apr 25-Sep 25)'!$P:$P,'[9]PR Conso (Apr 25-Sep 25)'!$Z:$Z)</f>
        <v>#N/A</v>
      </c>
      <c r="AA99" s="20" t="e">
        <f>VLOOKUP(M99,[8]!Table2[Concatenate],1,0)</f>
        <v>#REF!</v>
      </c>
      <c r="AB99" s="20">
        <f t="shared" si="4"/>
        <v>94</v>
      </c>
      <c r="AC99" s="20" t="str">
        <f t="shared" si="3"/>
        <v>27AATPE1292M1Z7OCT-2025-30294</v>
      </c>
    </row>
    <row r="100" spans="1:29">
      <c r="A100" s="220">
        <v>45931</v>
      </c>
      <c r="B100" s="237" t="s">
        <v>527</v>
      </c>
      <c r="C100" s="237" t="s">
        <v>528</v>
      </c>
      <c r="D100" s="237" t="s">
        <v>529</v>
      </c>
      <c r="E100" s="237" t="s">
        <v>250</v>
      </c>
      <c r="F100" s="224">
        <v>0.17985611510791366</v>
      </c>
      <c r="G100" s="222">
        <v>413877.92000000004</v>
      </c>
      <c r="H100" s="238">
        <v>350744</v>
      </c>
      <c r="I100" s="238">
        <v>0</v>
      </c>
      <c r="J100" s="238">
        <v>31566.959999999999</v>
      </c>
      <c r="K100" s="238">
        <v>31566.959999999999</v>
      </c>
      <c r="L100" s="221">
        <v>63133.919999999998</v>
      </c>
      <c r="M100" s="221" t="s">
        <v>530</v>
      </c>
      <c r="N100" s="236">
        <v>997212</v>
      </c>
      <c r="O100" s="235" t="s">
        <v>304</v>
      </c>
      <c r="P100" s="221" t="s">
        <v>211</v>
      </c>
      <c r="Q100" s="340">
        <v>2701</v>
      </c>
      <c r="R100" s="227">
        <v>45931</v>
      </c>
      <c r="S100" s="227">
        <v>45931</v>
      </c>
      <c r="T100" s="221" t="s">
        <v>1703</v>
      </c>
      <c r="U100" s="256" t="s">
        <v>1658</v>
      </c>
      <c r="V100" s="221"/>
      <c r="W100" s="221" t="s">
        <v>252</v>
      </c>
      <c r="Z100" s="20" t="e">
        <f>_xlfn.XLOOKUP(AC100,'[9]PR Conso (Apr 25-Sep 25)'!$P:$P,'[9]PR Conso (Apr 25-Sep 25)'!$Z:$Z)</f>
        <v>#N/A</v>
      </c>
      <c r="AA100" s="20" t="e">
        <f>VLOOKUP(M100,[8]!Table2[Concatenate],1,0)</f>
        <v>#REF!</v>
      </c>
      <c r="AB100" s="20">
        <f t="shared" si="4"/>
        <v>95</v>
      </c>
      <c r="AC100" s="20" t="str">
        <f t="shared" si="3"/>
        <v>27AATPE1295N1Z2OCT-2025-30395</v>
      </c>
    </row>
    <row r="101" spans="1:29">
      <c r="A101" s="220">
        <v>45931</v>
      </c>
      <c r="B101" s="237" t="s">
        <v>523</v>
      </c>
      <c r="C101" s="237" t="s">
        <v>524</v>
      </c>
      <c r="D101" s="237" t="s">
        <v>531</v>
      </c>
      <c r="E101" s="237" t="s">
        <v>250</v>
      </c>
      <c r="F101" s="224">
        <v>0.17985611510791366</v>
      </c>
      <c r="G101" s="222">
        <v>393496.95999999996</v>
      </c>
      <c r="H101" s="238">
        <v>333472</v>
      </c>
      <c r="I101" s="238">
        <v>0</v>
      </c>
      <c r="J101" s="238">
        <v>30012.48</v>
      </c>
      <c r="K101" s="238">
        <v>30012.48</v>
      </c>
      <c r="L101" s="221">
        <v>60024.959999999999</v>
      </c>
      <c r="M101" s="221" t="s">
        <v>532</v>
      </c>
      <c r="N101" s="236">
        <v>997212</v>
      </c>
      <c r="O101" s="235" t="s">
        <v>304</v>
      </c>
      <c r="P101" s="221" t="s">
        <v>211</v>
      </c>
      <c r="Q101" s="340">
        <v>2664</v>
      </c>
      <c r="R101" s="227">
        <v>45931</v>
      </c>
      <c r="S101" s="227">
        <v>45931</v>
      </c>
      <c r="T101" s="221" t="s">
        <v>1703</v>
      </c>
      <c r="U101" s="256" t="s">
        <v>1658</v>
      </c>
      <c r="V101" s="221"/>
      <c r="W101" s="221" t="s">
        <v>252</v>
      </c>
      <c r="Z101" s="20" t="e">
        <f>_xlfn.XLOOKUP(AC101,'[9]PR Conso (Apr 25-Sep 25)'!$P:$P,'[9]PR Conso (Apr 25-Sep 25)'!$Z:$Z)</f>
        <v>#N/A</v>
      </c>
      <c r="AA101" s="20" t="e">
        <f>VLOOKUP(M101,[8]!Table2[Concatenate],1,0)</f>
        <v>#REF!</v>
      </c>
      <c r="AB101" s="20">
        <f t="shared" si="4"/>
        <v>96</v>
      </c>
      <c r="AC101" s="20" t="str">
        <f t="shared" si="3"/>
        <v>27AATPE1292M1Z7OCT-2025-30196</v>
      </c>
    </row>
    <row r="102" spans="1:29">
      <c r="A102" s="220">
        <v>45931</v>
      </c>
      <c r="B102" s="237" t="s">
        <v>527</v>
      </c>
      <c r="C102" s="237" t="s">
        <v>528</v>
      </c>
      <c r="D102" s="237" t="s">
        <v>533</v>
      </c>
      <c r="E102" s="237" t="s">
        <v>250</v>
      </c>
      <c r="F102" s="224">
        <v>0.17985611510791366</v>
      </c>
      <c r="G102" s="222">
        <v>393496.95999999996</v>
      </c>
      <c r="H102" s="238">
        <v>333472</v>
      </c>
      <c r="I102" s="238">
        <v>0</v>
      </c>
      <c r="J102" s="238">
        <v>30012.48</v>
      </c>
      <c r="K102" s="238">
        <v>30012.48</v>
      </c>
      <c r="L102" s="221">
        <v>60024.959999999999</v>
      </c>
      <c r="M102" s="221" t="s">
        <v>534</v>
      </c>
      <c r="N102" s="236">
        <v>997212</v>
      </c>
      <c r="O102" s="235" t="s">
        <v>304</v>
      </c>
      <c r="P102" s="221" t="s">
        <v>211</v>
      </c>
      <c r="Q102" s="340">
        <v>2702</v>
      </c>
      <c r="R102" s="227">
        <v>45931</v>
      </c>
      <c r="S102" s="227">
        <v>45931</v>
      </c>
      <c r="T102" s="221" t="s">
        <v>1703</v>
      </c>
      <c r="U102" s="256" t="s">
        <v>1658</v>
      </c>
      <c r="V102" s="221"/>
      <c r="W102" s="221" t="s">
        <v>252</v>
      </c>
      <c r="Z102" s="20" t="e">
        <f>_xlfn.XLOOKUP(AC102,'[9]PR Conso (Apr 25-Sep 25)'!$P:$P,'[9]PR Conso (Apr 25-Sep 25)'!$Z:$Z)</f>
        <v>#N/A</v>
      </c>
      <c r="AA102" s="20" t="e">
        <f>VLOOKUP(M102,[8]!Table2[Concatenate],1,0)</f>
        <v>#REF!</v>
      </c>
      <c r="AB102" s="20">
        <f t="shared" si="4"/>
        <v>97</v>
      </c>
      <c r="AC102" s="20" t="str">
        <f t="shared" si="3"/>
        <v>27AATPE1295N1Z2OCT-2025-30497</v>
      </c>
    </row>
    <row r="103" spans="1:29">
      <c r="A103" s="220">
        <v>45931</v>
      </c>
      <c r="B103" s="237" t="s">
        <v>535</v>
      </c>
      <c r="C103" s="237" t="s">
        <v>536</v>
      </c>
      <c r="D103" s="237" t="s">
        <v>537</v>
      </c>
      <c r="E103" s="237" t="s">
        <v>418</v>
      </c>
      <c r="F103" s="224">
        <v>0.17985611510791366</v>
      </c>
      <c r="G103" s="222">
        <v>5254.5400000000009</v>
      </c>
      <c r="H103" s="238">
        <v>4453</v>
      </c>
      <c r="I103" s="238">
        <v>0</v>
      </c>
      <c r="J103" s="238">
        <v>400.77</v>
      </c>
      <c r="K103" s="238">
        <v>400.77</v>
      </c>
      <c r="L103" s="221">
        <v>801.54</v>
      </c>
      <c r="M103" s="221" t="s">
        <v>538</v>
      </c>
      <c r="N103" s="236">
        <v>996812</v>
      </c>
      <c r="O103" s="235" t="s">
        <v>539</v>
      </c>
      <c r="P103" s="221" t="s">
        <v>211</v>
      </c>
      <c r="Q103" s="340">
        <v>2637</v>
      </c>
      <c r="R103" s="227">
        <v>45931</v>
      </c>
      <c r="S103" s="227">
        <v>45931</v>
      </c>
      <c r="T103" s="221" t="s">
        <v>1703</v>
      </c>
      <c r="U103" s="256" t="s">
        <v>1658</v>
      </c>
      <c r="V103" s="221"/>
      <c r="W103" s="221" t="s">
        <v>252</v>
      </c>
      <c r="Z103" s="20" t="e">
        <f>_xlfn.XLOOKUP(AC103,'[9]PR Conso (Apr 25-Sep 25)'!$P:$P,'[9]PR Conso (Apr 25-Sep 25)'!$Z:$Z)</f>
        <v>#N/A</v>
      </c>
      <c r="AA103" s="20" t="e">
        <f>VLOOKUP(M103,[8]!Table2[Concatenate],1,0)</f>
        <v>#REF!</v>
      </c>
      <c r="AB103" s="20">
        <f t="shared" si="4"/>
        <v>98</v>
      </c>
      <c r="AC103" s="20" t="str">
        <f t="shared" si="3"/>
        <v>27ABJCS6128G1Z4955/2025-2698</v>
      </c>
    </row>
    <row r="104" spans="1:29">
      <c r="A104" s="220">
        <v>45931</v>
      </c>
      <c r="B104" s="237" t="s">
        <v>540</v>
      </c>
      <c r="C104" s="237" t="s">
        <v>541</v>
      </c>
      <c r="D104" s="237">
        <v>2171776949</v>
      </c>
      <c r="E104" s="237" t="s">
        <v>312</v>
      </c>
      <c r="F104" s="224">
        <v>0.17985611510791366</v>
      </c>
      <c r="G104" s="222">
        <v>6478.2000000000007</v>
      </c>
      <c r="H104" s="238">
        <v>5490</v>
      </c>
      <c r="I104" s="238">
        <v>0</v>
      </c>
      <c r="J104" s="238">
        <v>494.1</v>
      </c>
      <c r="K104" s="238">
        <v>494.1</v>
      </c>
      <c r="L104" s="221">
        <v>988.2</v>
      </c>
      <c r="M104" s="221" t="s">
        <v>542</v>
      </c>
      <c r="N104" s="236">
        <v>998412</v>
      </c>
      <c r="O104" s="235" t="s">
        <v>319</v>
      </c>
      <c r="P104" s="221" t="s">
        <v>211</v>
      </c>
      <c r="Q104" s="340">
        <v>2630</v>
      </c>
      <c r="R104" s="227">
        <v>45931</v>
      </c>
      <c r="S104" s="227">
        <v>45931</v>
      </c>
      <c r="T104" s="221" t="s">
        <v>1703</v>
      </c>
      <c r="U104" s="256" t="s">
        <v>1658</v>
      </c>
      <c r="V104" s="221"/>
      <c r="W104" s="221" t="s">
        <v>252</v>
      </c>
      <c r="Z104" s="20" t="e">
        <f>_xlfn.XLOOKUP(AC104,'[9]PR Conso (Apr 25-Sep 25)'!$P:$P,'[9]PR Conso (Apr 25-Sep 25)'!$Z:$Z)</f>
        <v>#N/A</v>
      </c>
      <c r="AA104" s="20" t="e">
        <f>VLOOKUP(M104,[8]!Table2[Concatenate],1,0)</f>
        <v>#REF!</v>
      </c>
      <c r="AB104" s="20">
        <f t="shared" si="4"/>
        <v>99</v>
      </c>
      <c r="AC104" s="20" t="str">
        <f t="shared" si="3"/>
        <v>27AAACH1458C1ZZ217177694999</v>
      </c>
    </row>
    <row r="105" spans="1:29">
      <c r="A105" s="220">
        <v>45931</v>
      </c>
      <c r="B105" s="237" t="s">
        <v>543</v>
      </c>
      <c r="C105" s="237" t="s">
        <v>544</v>
      </c>
      <c r="D105" s="237" t="s">
        <v>545</v>
      </c>
      <c r="E105" s="237" t="s">
        <v>323</v>
      </c>
      <c r="F105" s="224">
        <v>0.17985611510791366</v>
      </c>
      <c r="G105" s="222">
        <v>287580.94</v>
      </c>
      <c r="H105" s="238">
        <v>243712.66</v>
      </c>
      <c r="I105" s="238">
        <v>0</v>
      </c>
      <c r="J105" s="238">
        <v>21934.14</v>
      </c>
      <c r="K105" s="238">
        <v>21934.14</v>
      </c>
      <c r="L105" s="221">
        <v>43868.28</v>
      </c>
      <c r="M105" s="221" t="s">
        <v>546</v>
      </c>
      <c r="N105" s="236">
        <v>997331</v>
      </c>
      <c r="O105" s="235" t="s">
        <v>239</v>
      </c>
      <c r="P105" s="221" t="s">
        <v>211</v>
      </c>
      <c r="Q105" s="340">
        <v>2673</v>
      </c>
      <c r="R105" s="227">
        <v>45931</v>
      </c>
      <c r="S105" s="227">
        <v>45931</v>
      </c>
      <c r="T105" s="221" t="s">
        <v>1703</v>
      </c>
      <c r="U105" s="256" t="s">
        <v>1658</v>
      </c>
      <c r="V105" s="221"/>
      <c r="W105" s="221" t="s">
        <v>252</v>
      </c>
      <c r="Z105" s="20" t="e">
        <f>_xlfn.XLOOKUP(AC105,'[9]PR Conso (Apr 25-Sep 25)'!$P:$P,'[9]PR Conso (Apr 25-Sep 25)'!$Z:$Z)</f>
        <v>#N/A</v>
      </c>
      <c r="AA105" s="20" t="e">
        <f>VLOOKUP(M105,[8]!Table2[Concatenate],1,0)</f>
        <v>#REF!</v>
      </c>
      <c r="AB105" s="20">
        <f t="shared" si="4"/>
        <v>100</v>
      </c>
      <c r="AC105" s="20" t="str">
        <f t="shared" si="3"/>
        <v>27AAACE6958L1Z4MEGSI26/20548100</v>
      </c>
    </row>
    <row r="106" spans="1:29">
      <c r="A106" s="220">
        <v>45931</v>
      </c>
      <c r="B106" s="237" t="s">
        <v>547</v>
      </c>
      <c r="C106" s="237" t="s">
        <v>548</v>
      </c>
      <c r="D106" s="237" t="s">
        <v>549</v>
      </c>
      <c r="E106" s="237" t="s">
        <v>550</v>
      </c>
      <c r="F106" s="224">
        <v>0.17985611510791366</v>
      </c>
      <c r="G106" s="222">
        <v>271178.51</v>
      </c>
      <c r="H106" s="238">
        <v>229812.3</v>
      </c>
      <c r="I106" s="238">
        <v>41366.21</v>
      </c>
      <c r="J106" s="238">
        <v>0</v>
      </c>
      <c r="K106" s="238">
        <v>0</v>
      </c>
      <c r="L106" s="221">
        <v>41366.21</v>
      </c>
      <c r="M106" s="221" t="s">
        <v>551</v>
      </c>
      <c r="N106" s="236">
        <v>997331</v>
      </c>
      <c r="O106" s="235" t="s">
        <v>239</v>
      </c>
      <c r="P106" s="221" t="s">
        <v>211</v>
      </c>
      <c r="Q106" s="340">
        <v>2602</v>
      </c>
      <c r="R106" s="227">
        <v>45931</v>
      </c>
      <c r="S106" s="227">
        <v>45931</v>
      </c>
      <c r="T106" s="221" t="s">
        <v>1703</v>
      </c>
      <c r="U106" s="256" t="s">
        <v>1658</v>
      </c>
      <c r="V106" s="221"/>
      <c r="W106" s="221" t="s">
        <v>252</v>
      </c>
      <c r="Z106" s="20" t="e">
        <f>_xlfn.XLOOKUP(AC106,'[9]PR Conso (Apr 25-Sep 25)'!$P:$P,'[9]PR Conso (Apr 25-Sep 25)'!$Z:$Z)</f>
        <v>#N/A</v>
      </c>
      <c r="AA106" s="20" t="e">
        <f>VLOOKUP(M106,[8]!Table2[Concatenate],1,0)</f>
        <v>#REF!</v>
      </c>
      <c r="AB106" s="20">
        <f t="shared" si="4"/>
        <v>101</v>
      </c>
      <c r="AC106" s="20" t="str">
        <f t="shared" si="3"/>
        <v>36AAFCK5835K1Z6K06613-0009101</v>
      </c>
    </row>
    <row r="107" spans="1:29">
      <c r="A107" s="220">
        <v>45931</v>
      </c>
      <c r="B107" s="237" t="s">
        <v>552</v>
      </c>
      <c r="C107" s="237" t="s">
        <v>553</v>
      </c>
      <c r="D107" s="237" t="s">
        <v>554</v>
      </c>
      <c r="E107" s="237" t="s">
        <v>555</v>
      </c>
      <c r="F107" s="224">
        <v>0.17985611510791366</v>
      </c>
      <c r="G107" s="222">
        <v>181764.96999999997</v>
      </c>
      <c r="H107" s="238">
        <v>154038.10999999999</v>
      </c>
      <c r="I107" s="238">
        <v>27726.86</v>
      </c>
      <c r="J107" s="238">
        <v>0</v>
      </c>
      <c r="K107" s="238">
        <v>0</v>
      </c>
      <c r="L107" s="221">
        <v>27726.86</v>
      </c>
      <c r="M107" s="221" t="s">
        <v>556</v>
      </c>
      <c r="N107" s="236">
        <v>998315</v>
      </c>
      <c r="O107" s="235" t="s">
        <v>239</v>
      </c>
      <c r="P107" s="221" t="s">
        <v>211</v>
      </c>
      <c r="Q107" s="340">
        <v>2674</v>
      </c>
      <c r="R107" s="227">
        <v>45931</v>
      </c>
      <c r="S107" s="227">
        <v>45931</v>
      </c>
      <c r="T107" s="221" t="s">
        <v>1703</v>
      </c>
      <c r="U107" s="256" t="s">
        <v>1658</v>
      </c>
      <c r="V107" s="221"/>
      <c r="W107" s="221" t="s">
        <v>252</v>
      </c>
      <c r="Z107" s="20" t="e">
        <f>_xlfn.XLOOKUP(AC107,'[9]PR Conso (Apr 25-Sep 25)'!$P:$P,'[9]PR Conso (Apr 25-Sep 25)'!$Z:$Z)</f>
        <v>#N/A</v>
      </c>
      <c r="AA107" s="20" t="e">
        <f>VLOOKUP(M107,[8]!Table2[Concatenate],1,0)</f>
        <v>#REF!</v>
      </c>
      <c r="AB107" s="20">
        <f t="shared" si="4"/>
        <v>102</v>
      </c>
      <c r="AC107" s="20" t="str">
        <f t="shared" si="3"/>
        <v>07AAJCA9880A1ZLAIN2526002290554102</v>
      </c>
    </row>
    <row r="108" spans="1:29">
      <c r="A108" s="220">
        <v>45931</v>
      </c>
      <c r="B108" s="237" t="s">
        <v>283</v>
      </c>
      <c r="C108" s="237" t="s">
        <v>284</v>
      </c>
      <c r="D108" s="237" t="s">
        <v>557</v>
      </c>
      <c r="E108" s="237" t="s">
        <v>558</v>
      </c>
      <c r="F108" s="224">
        <v>0.17985611510791366</v>
      </c>
      <c r="G108" s="222">
        <v>7316</v>
      </c>
      <c r="H108" s="238">
        <v>6200</v>
      </c>
      <c r="I108" s="238">
        <v>1116</v>
      </c>
      <c r="J108" s="238">
        <v>0</v>
      </c>
      <c r="K108" s="238">
        <v>0</v>
      </c>
      <c r="L108" s="221">
        <v>1116</v>
      </c>
      <c r="M108" s="221" t="s">
        <v>559</v>
      </c>
      <c r="N108" s="236">
        <v>998552</v>
      </c>
      <c r="O108" s="235" t="s">
        <v>404</v>
      </c>
      <c r="P108" s="221" t="s">
        <v>211</v>
      </c>
      <c r="Q108" s="340">
        <v>2714</v>
      </c>
      <c r="R108" s="227">
        <v>45931</v>
      </c>
      <c r="S108" s="227">
        <v>45931</v>
      </c>
      <c r="T108" s="221" t="s">
        <v>1703</v>
      </c>
      <c r="U108" s="256" t="s">
        <v>1658</v>
      </c>
      <c r="V108" s="221"/>
      <c r="W108" s="221" t="s">
        <v>252</v>
      </c>
      <c r="Z108" s="20" t="e">
        <f>_xlfn.XLOOKUP(AC108,'[9]PR Conso (Apr 25-Sep 25)'!$P:$P,'[9]PR Conso (Apr 25-Sep 25)'!$Z:$Z)</f>
        <v>#N/A</v>
      </c>
      <c r="AA108" s="20" t="e">
        <f>VLOOKUP(M108,[8]!Table2[Concatenate],1,0)</f>
        <v>#REF!</v>
      </c>
      <c r="AB108" s="20">
        <f t="shared" si="4"/>
        <v>103</v>
      </c>
      <c r="AC108" s="20" t="str">
        <f t="shared" si="3"/>
        <v>07AAACJ0054A1ZDHP501000103</v>
      </c>
    </row>
    <row r="109" spans="1:29">
      <c r="A109" s="220">
        <v>45931</v>
      </c>
      <c r="B109" s="237" t="s">
        <v>535</v>
      </c>
      <c r="C109" s="237" t="s">
        <v>536</v>
      </c>
      <c r="D109" s="237" t="s">
        <v>560</v>
      </c>
      <c r="E109" s="237" t="s">
        <v>418</v>
      </c>
      <c r="F109" s="224">
        <v>0.17985611510791366</v>
      </c>
      <c r="G109" s="222">
        <v>7341.9599999999991</v>
      </c>
      <c r="H109" s="238">
        <v>6222</v>
      </c>
      <c r="I109" s="238">
        <v>0</v>
      </c>
      <c r="J109" s="238">
        <v>559.98</v>
      </c>
      <c r="K109" s="238">
        <v>559.98</v>
      </c>
      <c r="L109" s="221">
        <v>1119.96</v>
      </c>
      <c r="M109" s="221" t="s">
        <v>561</v>
      </c>
      <c r="N109" s="236">
        <v>996812</v>
      </c>
      <c r="O109" s="235" t="s">
        <v>539</v>
      </c>
      <c r="P109" s="221" t="s">
        <v>211</v>
      </c>
      <c r="Q109" s="340">
        <v>2638</v>
      </c>
      <c r="R109" s="227">
        <v>45931</v>
      </c>
      <c r="S109" s="227">
        <v>45931</v>
      </c>
      <c r="T109" s="221" t="s">
        <v>1703</v>
      </c>
      <c r="U109" s="256" t="s">
        <v>1658</v>
      </c>
      <c r="V109" s="221"/>
      <c r="W109" s="221" t="s">
        <v>252</v>
      </c>
      <c r="Z109" s="20" t="e">
        <f>_xlfn.XLOOKUP(AC109,'[9]PR Conso (Apr 25-Sep 25)'!$P:$P,'[9]PR Conso (Apr 25-Sep 25)'!$Z:$Z)</f>
        <v>#N/A</v>
      </c>
      <c r="AA109" s="20" t="e">
        <f>VLOOKUP(M109,[8]!Table2[Concatenate],1,0)</f>
        <v>#REF!</v>
      </c>
      <c r="AB109" s="20">
        <f t="shared" si="4"/>
        <v>104</v>
      </c>
      <c r="AC109" s="20" t="str">
        <f t="shared" si="3"/>
        <v>27ABJCS6128G1Z4956/2025-26104</v>
      </c>
    </row>
    <row r="110" spans="1:29">
      <c r="A110" s="220">
        <v>45931</v>
      </c>
      <c r="B110" s="237" t="s">
        <v>562</v>
      </c>
      <c r="C110" s="237" t="s">
        <v>563</v>
      </c>
      <c r="D110" s="237" t="s">
        <v>564</v>
      </c>
      <c r="E110" s="237" t="s">
        <v>317</v>
      </c>
      <c r="F110" s="224">
        <v>0.17985611510791366</v>
      </c>
      <c r="G110" s="222">
        <v>8850</v>
      </c>
      <c r="H110" s="238">
        <v>7500</v>
      </c>
      <c r="I110" s="238">
        <v>0</v>
      </c>
      <c r="J110" s="238">
        <v>675</v>
      </c>
      <c r="K110" s="238">
        <v>675</v>
      </c>
      <c r="L110" s="221">
        <v>1350</v>
      </c>
      <c r="M110" s="221" t="s">
        <v>565</v>
      </c>
      <c r="N110" s="236">
        <v>998313</v>
      </c>
      <c r="O110" s="235" t="s">
        <v>309</v>
      </c>
      <c r="P110" s="221" t="s">
        <v>211</v>
      </c>
      <c r="Q110" s="340">
        <v>2676</v>
      </c>
      <c r="R110" s="227">
        <v>45931</v>
      </c>
      <c r="S110" s="227">
        <v>45931</v>
      </c>
      <c r="T110" s="221" t="s">
        <v>1703</v>
      </c>
      <c r="U110" s="256" t="s">
        <v>1658</v>
      </c>
      <c r="V110" s="221"/>
      <c r="W110" s="221" t="s">
        <v>252</v>
      </c>
      <c r="Z110" s="20" t="e">
        <f>_xlfn.XLOOKUP(AC110,'[9]PR Conso (Apr 25-Sep 25)'!$P:$P,'[9]PR Conso (Apr 25-Sep 25)'!$Z:$Z)</f>
        <v>#N/A</v>
      </c>
      <c r="AA110" s="20" t="e">
        <f>VLOOKUP(M110,[8]!Table2[Concatenate],1,0)</f>
        <v>#REF!</v>
      </c>
      <c r="AB110" s="20">
        <f t="shared" si="4"/>
        <v>105</v>
      </c>
      <c r="AC110" s="20" t="str">
        <f t="shared" si="3"/>
        <v>27AAMFS2232C1ZGSK/1817/2526105</v>
      </c>
    </row>
    <row r="111" spans="1:29">
      <c r="A111" s="220">
        <v>45931</v>
      </c>
      <c r="B111" s="237" t="s">
        <v>566</v>
      </c>
      <c r="C111" s="237" t="s">
        <v>567</v>
      </c>
      <c r="D111" s="237" t="s">
        <v>568</v>
      </c>
      <c r="E111" s="237" t="s">
        <v>279</v>
      </c>
      <c r="F111" s="224">
        <v>0.17985611510791366</v>
      </c>
      <c r="G111" s="222">
        <v>112163</v>
      </c>
      <c r="H111" s="238">
        <v>95053.39</v>
      </c>
      <c r="I111" s="238">
        <v>17109.61</v>
      </c>
      <c r="J111" s="238">
        <v>0</v>
      </c>
      <c r="K111" s="238">
        <v>0</v>
      </c>
      <c r="L111" s="221">
        <v>17109.61</v>
      </c>
      <c r="M111" s="221" t="s">
        <v>569</v>
      </c>
      <c r="N111" s="236">
        <v>847149</v>
      </c>
      <c r="O111" s="235" t="s">
        <v>570</v>
      </c>
      <c r="P111" s="221" t="s">
        <v>209</v>
      </c>
      <c r="Q111" s="340">
        <v>2625</v>
      </c>
      <c r="R111" s="227">
        <v>45931</v>
      </c>
      <c r="S111" s="227">
        <v>45931</v>
      </c>
      <c r="T111" s="221" t="s">
        <v>1703</v>
      </c>
      <c r="U111" s="256" t="s">
        <v>1658</v>
      </c>
      <c r="V111" s="221"/>
      <c r="W111" s="221" t="s">
        <v>252</v>
      </c>
      <c r="Z111" s="20" t="e">
        <f>_xlfn.XLOOKUP(AC111,'[9]PR Conso (Apr 25-Sep 25)'!$P:$P,'[9]PR Conso (Apr 25-Sep 25)'!$Z:$Z)</f>
        <v>#N/A</v>
      </c>
      <c r="AA111" s="20" t="e">
        <f>VLOOKUP(M111,[8]!Table2[Concatenate],1,0)</f>
        <v>#REF!</v>
      </c>
      <c r="AB111" s="20">
        <f t="shared" si="4"/>
        <v>106</v>
      </c>
      <c r="AC111" s="20" t="str">
        <f t="shared" si="3"/>
        <v>07AABCS3508F2ZNS0700166340106</v>
      </c>
    </row>
    <row r="112" spans="1:29">
      <c r="A112" s="220">
        <v>45931</v>
      </c>
      <c r="B112" s="237" t="s">
        <v>571</v>
      </c>
      <c r="C112" s="237" t="s">
        <v>572</v>
      </c>
      <c r="D112" s="237" t="s">
        <v>573</v>
      </c>
      <c r="E112" s="237" t="s">
        <v>550</v>
      </c>
      <c r="F112" s="224">
        <v>0.17985611510791366</v>
      </c>
      <c r="G112" s="222">
        <v>80540</v>
      </c>
      <c r="H112" s="238">
        <v>68254.240000000005</v>
      </c>
      <c r="I112" s="238">
        <v>12285.76</v>
      </c>
      <c r="J112" s="238">
        <v>0</v>
      </c>
      <c r="K112" s="238">
        <v>0</v>
      </c>
      <c r="L112" s="221">
        <v>12285.76</v>
      </c>
      <c r="M112" s="221" t="s">
        <v>574</v>
      </c>
      <c r="N112" s="236">
        <v>420231</v>
      </c>
      <c r="O112" s="235" t="s">
        <v>575</v>
      </c>
      <c r="P112" s="221" t="s">
        <v>209</v>
      </c>
      <c r="Q112" s="340">
        <v>2634</v>
      </c>
      <c r="R112" s="227">
        <v>45931</v>
      </c>
      <c r="S112" s="227">
        <v>45931</v>
      </c>
      <c r="T112" s="221" t="s">
        <v>1703</v>
      </c>
      <c r="U112" s="256" t="s">
        <v>1658</v>
      </c>
      <c r="V112" s="221"/>
      <c r="W112" s="221" t="s">
        <v>252</v>
      </c>
      <c r="Z112" s="20" t="e">
        <f>_xlfn.XLOOKUP(AC112,'[9]PR Conso (Apr 25-Sep 25)'!$P:$P,'[9]PR Conso (Apr 25-Sep 25)'!$Z:$Z)</f>
        <v>#N/A</v>
      </c>
      <c r="AA112" s="20" t="e">
        <f>VLOOKUP(M112,[8]!Table2[Concatenate],1,0)</f>
        <v>#REF!</v>
      </c>
      <c r="AB112" s="20">
        <f t="shared" si="4"/>
        <v>107</v>
      </c>
      <c r="AC112" s="20" t="str">
        <f t="shared" si="3"/>
        <v>34AACCH0586R1Z4WH12526INS007123107</v>
      </c>
    </row>
    <row r="113" spans="1:29">
      <c r="A113" s="220">
        <v>45931</v>
      </c>
      <c r="B113" s="237" t="s">
        <v>283</v>
      </c>
      <c r="C113" s="237" t="s">
        <v>284</v>
      </c>
      <c r="D113" s="237" t="s">
        <v>576</v>
      </c>
      <c r="E113" s="237" t="s">
        <v>550</v>
      </c>
      <c r="F113" s="224">
        <v>0.17985611510791366</v>
      </c>
      <c r="G113" s="222">
        <v>8968</v>
      </c>
      <c r="H113" s="238">
        <v>7600</v>
      </c>
      <c r="I113" s="238">
        <v>1368</v>
      </c>
      <c r="J113" s="238">
        <v>0</v>
      </c>
      <c r="K113" s="238">
        <v>0</v>
      </c>
      <c r="L113" s="221">
        <v>1368</v>
      </c>
      <c r="M113" s="221" t="s">
        <v>577</v>
      </c>
      <c r="N113" s="236">
        <v>998552</v>
      </c>
      <c r="O113" s="235" t="s">
        <v>404</v>
      </c>
      <c r="P113" s="221" t="s">
        <v>211</v>
      </c>
      <c r="Q113" s="340">
        <v>2716</v>
      </c>
      <c r="R113" s="227">
        <v>45931</v>
      </c>
      <c r="S113" s="227">
        <v>45931</v>
      </c>
      <c r="T113" s="221" t="s">
        <v>1703</v>
      </c>
      <c r="U113" s="256" t="s">
        <v>1658</v>
      </c>
      <c r="V113" s="221"/>
      <c r="W113" s="221" t="s">
        <v>252</v>
      </c>
      <c r="Z113" s="20" t="e">
        <f>_xlfn.XLOOKUP(AC113,'[9]PR Conso (Apr 25-Sep 25)'!$P:$P,'[9]PR Conso (Apr 25-Sep 25)'!$Z:$Z)</f>
        <v>#N/A</v>
      </c>
      <c r="AA113" s="20" t="e">
        <f>VLOOKUP(M113,[8]!Table2[Concatenate],1,0)</f>
        <v>#REF!</v>
      </c>
      <c r="AB113" s="20">
        <f t="shared" si="4"/>
        <v>108</v>
      </c>
      <c r="AC113" s="20" t="str">
        <f t="shared" si="3"/>
        <v>07AAACJ0054A1ZDHP501058108</v>
      </c>
    </row>
    <row r="114" spans="1:29">
      <c r="A114" s="220">
        <v>45931</v>
      </c>
      <c r="B114" s="237" t="s">
        <v>467</v>
      </c>
      <c r="C114" s="237" t="s">
        <v>468</v>
      </c>
      <c r="D114" s="237" t="s">
        <v>578</v>
      </c>
      <c r="E114" s="237" t="s">
        <v>312</v>
      </c>
      <c r="F114" s="224">
        <v>0.17985611510791366</v>
      </c>
      <c r="G114" s="222">
        <v>80447.13</v>
      </c>
      <c r="H114" s="238">
        <v>68175.53</v>
      </c>
      <c r="I114" s="238">
        <v>0</v>
      </c>
      <c r="J114" s="238">
        <v>6135.8</v>
      </c>
      <c r="K114" s="238">
        <v>6135.8</v>
      </c>
      <c r="L114" s="221">
        <v>12271.6</v>
      </c>
      <c r="M114" s="221" t="s">
        <v>579</v>
      </c>
      <c r="N114" s="236">
        <v>997315</v>
      </c>
      <c r="O114" s="235" t="s">
        <v>371</v>
      </c>
      <c r="P114" s="221" t="s">
        <v>211</v>
      </c>
      <c r="Q114" s="340">
        <v>2685</v>
      </c>
      <c r="R114" s="227">
        <v>45931</v>
      </c>
      <c r="S114" s="227">
        <v>45931</v>
      </c>
      <c r="T114" s="221" t="s">
        <v>1703</v>
      </c>
      <c r="U114" s="256" t="s">
        <v>1658</v>
      </c>
      <c r="V114" s="221"/>
      <c r="W114" s="221" t="s">
        <v>252</v>
      </c>
      <c r="Z114" s="20" t="e">
        <f>_xlfn.XLOOKUP(AC114,'[9]PR Conso (Apr 25-Sep 25)'!$P:$P,'[9]PR Conso (Apr 25-Sep 25)'!$Z:$Z)</f>
        <v>#N/A</v>
      </c>
      <c r="AA114" s="20" t="e">
        <f>VLOOKUP(M114,[8]!Table2[Concatenate],1,0)</f>
        <v>#REF!</v>
      </c>
      <c r="AB114" s="20">
        <f t="shared" si="4"/>
        <v>109</v>
      </c>
      <c r="AC114" s="20" t="str">
        <f t="shared" si="3"/>
        <v>27AAACA4269Q1Z6B2MH2526/002324109</v>
      </c>
    </row>
    <row r="115" spans="1:29">
      <c r="A115" s="220">
        <v>45931</v>
      </c>
      <c r="B115" s="237" t="s">
        <v>580</v>
      </c>
      <c r="C115" s="237" t="s">
        <v>581</v>
      </c>
      <c r="D115" s="237" t="s">
        <v>582</v>
      </c>
      <c r="E115" s="237" t="s">
        <v>558</v>
      </c>
      <c r="F115" s="224">
        <v>0.17985611510791366</v>
      </c>
      <c r="G115" s="222">
        <v>71998.880000000005</v>
      </c>
      <c r="H115" s="238">
        <v>61016</v>
      </c>
      <c r="I115" s="238">
        <v>0</v>
      </c>
      <c r="J115" s="238">
        <v>5491.44</v>
      </c>
      <c r="K115" s="238">
        <v>5491.44</v>
      </c>
      <c r="L115" s="221">
        <v>10982.88</v>
      </c>
      <c r="M115" s="221" t="s">
        <v>583</v>
      </c>
      <c r="N115" s="236">
        <v>998525</v>
      </c>
      <c r="O115" s="235" t="s">
        <v>584</v>
      </c>
      <c r="P115" s="221" t="s">
        <v>211</v>
      </c>
      <c r="Q115" s="340">
        <v>2603</v>
      </c>
      <c r="R115" s="227">
        <v>45931</v>
      </c>
      <c r="S115" s="227">
        <v>45931</v>
      </c>
      <c r="T115" s="221" t="s">
        <v>1703</v>
      </c>
      <c r="U115" s="256" t="s">
        <v>1658</v>
      </c>
      <c r="V115" s="221"/>
      <c r="W115" s="221" t="s">
        <v>252</v>
      </c>
      <c r="Z115" s="20" t="e">
        <f>_xlfn.XLOOKUP(AC115,'[9]PR Conso (Apr 25-Sep 25)'!$P:$P,'[9]PR Conso (Apr 25-Sep 25)'!$Z:$Z)</f>
        <v>#N/A</v>
      </c>
      <c r="AA115" s="20" t="e">
        <f>VLOOKUP(M115,[8]!Table2[Concatenate],1,0)</f>
        <v>#REF!</v>
      </c>
      <c r="AB115" s="20">
        <f t="shared" si="4"/>
        <v>110</v>
      </c>
      <c r="AC115" s="20" t="str">
        <f t="shared" si="3"/>
        <v>27AAACM3692H1ZCSAPV09/0056/2526110</v>
      </c>
    </row>
    <row r="116" spans="1:29">
      <c r="A116" s="220">
        <v>45931</v>
      </c>
      <c r="B116" s="237" t="s">
        <v>585</v>
      </c>
      <c r="C116" s="237" t="s">
        <v>586</v>
      </c>
      <c r="D116" s="237">
        <v>52</v>
      </c>
      <c r="E116" s="237" t="s">
        <v>446</v>
      </c>
      <c r="F116" s="224">
        <v>0.17985611510791366</v>
      </c>
      <c r="G116" s="222">
        <v>57920.509999999995</v>
      </c>
      <c r="H116" s="238">
        <v>49085.17</v>
      </c>
      <c r="I116" s="238">
        <v>0</v>
      </c>
      <c r="J116" s="238">
        <v>4417.67</v>
      </c>
      <c r="K116" s="238">
        <v>4417.67</v>
      </c>
      <c r="L116" s="221">
        <v>8835.34</v>
      </c>
      <c r="M116" s="221" t="s">
        <v>587</v>
      </c>
      <c r="N116" s="236">
        <v>998519</v>
      </c>
      <c r="O116" s="235" t="s">
        <v>588</v>
      </c>
      <c r="P116" s="221" t="s">
        <v>211</v>
      </c>
      <c r="Q116" s="340">
        <v>2688</v>
      </c>
      <c r="R116" s="227">
        <v>45931</v>
      </c>
      <c r="S116" s="227">
        <v>45931</v>
      </c>
      <c r="T116" s="221" t="s">
        <v>1703</v>
      </c>
      <c r="U116" s="256" t="s">
        <v>1658</v>
      </c>
      <c r="V116" s="221"/>
      <c r="W116" s="221" t="s">
        <v>252</v>
      </c>
      <c r="Z116" s="20" t="e">
        <f>_xlfn.XLOOKUP(AC116,'[9]PR Conso (Apr 25-Sep 25)'!$P:$P,'[9]PR Conso (Apr 25-Sep 25)'!$Z:$Z)</f>
        <v>#N/A</v>
      </c>
      <c r="AA116" s="20" t="e">
        <f>VLOOKUP(M116,[8]!Table2[Concatenate],1,0)</f>
        <v>#REF!</v>
      </c>
      <c r="AB116" s="20">
        <f t="shared" si="4"/>
        <v>111</v>
      </c>
      <c r="AC116" s="20" t="str">
        <f t="shared" si="3"/>
        <v>27ABMCS9481K1ZE52111</v>
      </c>
    </row>
    <row r="117" spans="1:29">
      <c r="A117" s="220">
        <v>45931</v>
      </c>
      <c r="B117" s="237" t="s">
        <v>487</v>
      </c>
      <c r="C117" s="237" t="s">
        <v>488</v>
      </c>
      <c r="D117" s="237" t="s">
        <v>589</v>
      </c>
      <c r="E117" s="237" t="s">
        <v>266</v>
      </c>
      <c r="F117" s="224">
        <v>0.17985611510791366</v>
      </c>
      <c r="G117" s="222">
        <v>10030</v>
      </c>
      <c r="H117" s="238">
        <v>8500</v>
      </c>
      <c r="I117" s="238">
        <v>0</v>
      </c>
      <c r="J117" s="238">
        <v>765</v>
      </c>
      <c r="K117" s="238">
        <v>765</v>
      </c>
      <c r="L117" s="221">
        <v>1530</v>
      </c>
      <c r="M117" s="221" t="s">
        <v>590</v>
      </c>
      <c r="N117" s="236">
        <v>997315</v>
      </c>
      <c r="O117" s="235" t="s">
        <v>371</v>
      </c>
      <c r="P117" s="221" t="s">
        <v>211</v>
      </c>
      <c r="Q117" s="340">
        <v>2696</v>
      </c>
      <c r="R117" s="227">
        <v>45931</v>
      </c>
      <c r="S117" s="227">
        <v>45931</v>
      </c>
      <c r="T117" s="221" t="s">
        <v>1703</v>
      </c>
      <c r="U117" s="256" t="s">
        <v>1658</v>
      </c>
      <c r="V117" s="221"/>
      <c r="W117" s="221" t="s">
        <v>252</v>
      </c>
      <c r="Z117" s="20" t="e">
        <f>_xlfn.XLOOKUP(AC117,'[9]PR Conso (Apr 25-Sep 25)'!$P:$P,'[9]PR Conso (Apr 25-Sep 25)'!$Z:$Z)</f>
        <v>#N/A</v>
      </c>
      <c r="AA117" s="20" t="e">
        <f>VLOOKUP(M117,[8]!Table2[Concatenate],1,0)</f>
        <v>#REF!</v>
      </c>
      <c r="AB117" s="20">
        <f t="shared" si="4"/>
        <v>112</v>
      </c>
      <c r="AC117" s="20" t="str">
        <f t="shared" si="3"/>
        <v>27AAECG2483J1ZEGNR/R/25-26/2656112</v>
      </c>
    </row>
    <row r="118" spans="1:29">
      <c r="A118" s="220">
        <v>45931</v>
      </c>
      <c r="B118" s="237" t="s">
        <v>535</v>
      </c>
      <c r="C118" s="237" t="s">
        <v>536</v>
      </c>
      <c r="D118" s="237" t="s">
        <v>591</v>
      </c>
      <c r="E118" s="237" t="s">
        <v>418</v>
      </c>
      <c r="F118" s="224">
        <v>0.17985611510791366</v>
      </c>
      <c r="G118" s="222">
        <v>10208.18</v>
      </c>
      <c r="H118" s="238">
        <v>8651</v>
      </c>
      <c r="I118" s="238">
        <v>0</v>
      </c>
      <c r="J118" s="238">
        <v>778.59</v>
      </c>
      <c r="K118" s="238">
        <v>778.59</v>
      </c>
      <c r="L118" s="221">
        <v>1557.18</v>
      </c>
      <c r="M118" s="221" t="s">
        <v>592</v>
      </c>
      <c r="N118" s="236">
        <v>996812</v>
      </c>
      <c r="O118" s="235" t="s">
        <v>539</v>
      </c>
      <c r="P118" s="221" t="s">
        <v>211</v>
      </c>
      <c r="Q118" s="340">
        <v>2639</v>
      </c>
      <c r="R118" s="227">
        <v>45931</v>
      </c>
      <c r="S118" s="227">
        <v>45931</v>
      </c>
      <c r="T118" s="221" t="s">
        <v>1703</v>
      </c>
      <c r="U118" s="256" t="s">
        <v>1658</v>
      </c>
      <c r="V118" s="221"/>
      <c r="W118" s="221" t="s">
        <v>252</v>
      </c>
      <c r="Z118" s="20" t="e">
        <f>_xlfn.XLOOKUP(AC118,'[9]PR Conso (Apr 25-Sep 25)'!$P:$P,'[9]PR Conso (Apr 25-Sep 25)'!$Z:$Z)</f>
        <v>#N/A</v>
      </c>
      <c r="AA118" s="20" t="e">
        <f>VLOOKUP(M118,[8]!Table2[Concatenate],1,0)</f>
        <v>#REF!</v>
      </c>
      <c r="AB118" s="20">
        <f t="shared" si="4"/>
        <v>113</v>
      </c>
      <c r="AC118" s="20" t="str">
        <f t="shared" si="3"/>
        <v>27ABJCS6128G1Z4957/2025-26113</v>
      </c>
    </row>
    <row r="119" spans="1:29">
      <c r="A119" s="220">
        <v>45931</v>
      </c>
      <c r="B119" s="237" t="s">
        <v>487</v>
      </c>
      <c r="C119" s="237" t="s">
        <v>488</v>
      </c>
      <c r="D119" s="237" t="s">
        <v>593</v>
      </c>
      <c r="E119" s="237" t="s">
        <v>266</v>
      </c>
      <c r="F119" s="224">
        <v>0.17985611510791366</v>
      </c>
      <c r="G119" s="222">
        <v>10266</v>
      </c>
      <c r="H119" s="238">
        <v>8700</v>
      </c>
      <c r="I119" s="238">
        <v>0</v>
      </c>
      <c r="J119" s="238">
        <v>783</v>
      </c>
      <c r="K119" s="238">
        <v>783</v>
      </c>
      <c r="L119" s="221">
        <v>1566</v>
      </c>
      <c r="M119" s="221" t="s">
        <v>594</v>
      </c>
      <c r="N119" s="236">
        <v>997315</v>
      </c>
      <c r="O119" s="235" t="s">
        <v>371</v>
      </c>
      <c r="P119" s="221" t="s">
        <v>211</v>
      </c>
      <c r="Q119" s="340">
        <v>2699</v>
      </c>
      <c r="R119" s="227">
        <v>45931</v>
      </c>
      <c r="S119" s="227">
        <v>45931</v>
      </c>
      <c r="T119" s="221" t="s">
        <v>1703</v>
      </c>
      <c r="U119" s="256" t="s">
        <v>1658</v>
      </c>
      <c r="V119" s="221"/>
      <c r="W119" s="221" t="s">
        <v>252</v>
      </c>
      <c r="Z119" s="20" t="e">
        <f>_xlfn.XLOOKUP(AC119,'[9]PR Conso (Apr 25-Sep 25)'!$P:$P,'[9]PR Conso (Apr 25-Sep 25)'!$Z:$Z)</f>
        <v>#N/A</v>
      </c>
      <c r="AA119" s="20" t="e">
        <f>VLOOKUP(M119,[8]!Table2[Concatenate],1,0)</f>
        <v>#REF!</v>
      </c>
      <c r="AB119" s="20">
        <f t="shared" si="4"/>
        <v>114</v>
      </c>
      <c r="AC119" s="20" t="str">
        <f t="shared" si="3"/>
        <v>27AAECG2483J1ZEGNR/R/25-26/2659114</v>
      </c>
    </row>
    <row r="120" spans="1:29">
      <c r="A120" s="220">
        <v>45931</v>
      </c>
      <c r="B120" s="237" t="s">
        <v>540</v>
      </c>
      <c r="C120" s="237" t="s">
        <v>541</v>
      </c>
      <c r="D120" s="237">
        <v>2171747674</v>
      </c>
      <c r="E120" s="237" t="s">
        <v>446</v>
      </c>
      <c r="F120" s="224">
        <v>0.17985611510791366</v>
      </c>
      <c r="G120" s="222">
        <v>12503.279999999999</v>
      </c>
      <c r="H120" s="238">
        <v>10596</v>
      </c>
      <c r="I120" s="238">
        <v>0</v>
      </c>
      <c r="J120" s="238">
        <v>953.64</v>
      </c>
      <c r="K120" s="238">
        <v>953.64</v>
      </c>
      <c r="L120" s="221">
        <v>1907.28</v>
      </c>
      <c r="M120" s="221" t="s">
        <v>595</v>
      </c>
      <c r="N120" s="236">
        <v>998412</v>
      </c>
      <c r="O120" s="235" t="s">
        <v>319</v>
      </c>
      <c r="P120" s="221" t="s">
        <v>211</v>
      </c>
      <c r="Q120" s="340">
        <v>2629</v>
      </c>
      <c r="R120" s="227">
        <v>45931</v>
      </c>
      <c r="S120" s="227">
        <v>45931</v>
      </c>
      <c r="T120" s="221" t="s">
        <v>1703</v>
      </c>
      <c r="U120" s="256" t="s">
        <v>1658</v>
      </c>
      <c r="V120" s="221"/>
      <c r="W120" s="221" t="s">
        <v>252</v>
      </c>
      <c r="Z120" s="20" t="e">
        <f>_xlfn.XLOOKUP(AC120,'[9]PR Conso (Apr 25-Sep 25)'!$P:$P,'[9]PR Conso (Apr 25-Sep 25)'!$Z:$Z)</f>
        <v>#N/A</v>
      </c>
      <c r="AA120" s="20" t="e">
        <f>VLOOKUP(M120,[8]!Table2[Concatenate],1,0)</f>
        <v>#REF!</v>
      </c>
      <c r="AB120" s="20">
        <f t="shared" si="4"/>
        <v>115</v>
      </c>
      <c r="AC120" s="20" t="str">
        <f t="shared" si="3"/>
        <v>27AAACH1458C1ZZ2171747674115</v>
      </c>
    </row>
    <row r="121" spans="1:29">
      <c r="A121" s="220">
        <v>45931</v>
      </c>
      <c r="B121" s="237" t="s">
        <v>596</v>
      </c>
      <c r="C121" s="237" t="s">
        <v>597</v>
      </c>
      <c r="D121" s="237">
        <v>1025260301932</v>
      </c>
      <c r="E121" s="237" t="s">
        <v>317</v>
      </c>
      <c r="F121" s="224">
        <v>0.17985611510791366</v>
      </c>
      <c r="G121" s="222">
        <v>12673.2</v>
      </c>
      <c r="H121" s="238">
        <v>10740</v>
      </c>
      <c r="I121" s="238">
        <v>1933.2</v>
      </c>
      <c r="J121" s="238">
        <v>0</v>
      </c>
      <c r="K121" s="238">
        <v>0</v>
      </c>
      <c r="L121" s="221">
        <v>1933.2</v>
      </c>
      <c r="M121" s="221" t="s">
        <v>598</v>
      </c>
      <c r="N121" s="236">
        <v>997331</v>
      </c>
      <c r="O121" s="235" t="s">
        <v>599</v>
      </c>
      <c r="P121" s="221" t="s">
        <v>211</v>
      </c>
      <c r="Q121" s="340">
        <v>2628</v>
      </c>
      <c r="R121" s="227">
        <v>45931</v>
      </c>
      <c r="S121" s="227">
        <v>45931</v>
      </c>
      <c r="T121" s="221" t="s">
        <v>1703</v>
      </c>
      <c r="U121" s="256" t="s">
        <v>1658</v>
      </c>
      <c r="V121" s="221"/>
      <c r="W121" s="221" t="s">
        <v>252</v>
      </c>
      <c r="Z121" s="20" t="e">
        <f>_xlfn.XLOOKUP(AC121,'[9]PR Conso (Apr 25-Sep 25)'!$P:$P,'[9]PR Conso (Apr 25-Sep 25)'!$Z:$Z)</f>
        <v>#N/A</v>
      </c>
      <c r="AA121" s="20" t="e">
        <f>VLOOKUP(M121,[8]!Table2[Concatenate],1,0)</f>
        <v>#REF!</v>
      </c>
      <c r="AB121" s="20">
        <f t="shared" si="4"/>
        <v>116</v>
      </c>
      <c r="AC121" s="20" t="str">
        <f t="shared" si="3"/>
        <v>33AAACZ4322M2Z91025260301932116</v>
      </c>
    </row>
    <row r="122" spans="1:29">
      <c r="A122" s="220">
        <v>45931</v>
      </c>
      <c r="B122" s="237" t="s">
        <v>487</v>
      </c>
      <c r="C122" s="237" t="s">
        <v>488</v>
      </c>
      <c r="D122" s="237" t="s">
        <v>600</v>
      </c>
      <c r="E122" s="237" t="s">
        <v>266</v>
      </c>
      <c r="F122" s="224">
        <v>0.17985611510791366</v>
      </c>
      <c r="G122" s="222">
        <v>13452</v>
      </c>
      <c r="H122" s="238">
        <v>11400</v>
      </c>
      <c r="I122" s="238">
        <v>0</v>
      </c>
      <c r="J122" s="238">
        <v>1026</v>
      </c>
      <c r="K122" s="238">
        <v>1026</v>
      </c>
      <c r="L122" s="221">
        <v>2052</v>
      </c>
      <c r="M122" s="221" t="s">
        <v>601</v>
      </c>
      <c r="N122" s="236">
        <v>997315</v>
      </c>
      <c r="O122" s="235" t="s">
        <v>371</v>
      </c>
      <c r="P122" s="221" t="s">
        <v>211</v>
      </c>
      <c r="Q122" s="340">
        <v>2698</v>
      </c>
      <c r="R122" s="227">
        <v>45931</v>
      </c>
      <c r="S122" s="227">
        <v>45931</v>
      </c>
      <c r="T122" s="221" t="s">
        <v>1703</v>
      </c>
      <c r="U122" s="256" t="s">
        <v>1658</v>
      </c>
      <c r="V122" s="221"/>
      <c r="W122" s="221" t="s">
        <v>252</v>
      </c>
      <c r="Z122" s="20" t="e">
        <f>_xlfn.XLOOKUP(AC122,'[9]PR Conso (Apr 25-Sep 25)'!$P:$P,'[9]PR Conso (Apr 25-Sep 25)'!$Z:$Z)</f>
        <v>#N/A</v>
      </c>
      <c r="AA122" s="20" t="e">
        <f>VLOOKUP(M122,[8]!Table2[Concatenate],1,0)</f>
        <v>#REF!</v>
      </c>
      <c r="AB122" s="20">
        <f t="shared" si="4"/>
        <v>117</v>
      </c>
      <c r="AC122" s="20" t="str">
        <f t="shared" si="3"/>
        <v>27AAECG2483J1ZEGNR/R/25-26/2658117</v>
      </c>
    </row>
    <row r="123" spans="1:29">
      <c r="A123" s="220">
        <v>45931</v>
      </c>
      <c r="B123" s="237" t="s">
        <v>467</v>
      </c>
      <c r="C123" s="237" t="s">
        <v>468</v>
      </c>
      <c r="D123" s="237" t="s">
        <v>602</v>
      </c>
      <c r="E123" s="237" t="s">
        <v>312</v>
      </c>
      <c r="F123" s="224">
        <v>0.17985611510791366</v>
      </c>
      <c r="G123" s="222">
        <v>15251.66</v>
      </c>
      <c r="H123" s="238">
        <v>12925.14</v>
      </c>
      <c r="I123" s="238">
        <v>0</v>
      </c>
      <c r="J123" s="238">
        <v>1163.26</v>
      </c>
      <c r="K123" s="238">
        <v>1163.26</v>
      </c>
      <c r="L123" s="221">
        <v>2326.52</v>
      </c>
      <c r="M123" s="221" t="s">
        <v>603</v>
      </c>
      <c r="N123" s="236">
        <v>997315</v>
      </c>
      <c r="O123" s="235" t="s">
        <v>371</v>
      </c>
      <c r="P123" s="221" t="s">
        <v>211</v>
      </c>
      <c r="Q123" s="340">
        <v>2683</v>
      </c>
      <c r="R123" s="227">
        <v>45931</v>
      </c>
      <c r="S123" s="227">
        <v>45931</v>
      </c>
      <c r="T123" s="221" t="s">
        <v>1703</v>
      </c>
      <c r="U123" s="256" t="s">
        <v>1658</v>
      </c>
      <c r="V123" s="221"/>
      <c r="W123" s="221" t="s">
        <v>252</v>
      </c>
      <c r="Z123" s="20" t="e">
        <f>_xlfn.XLOOKUP(AC123,'[9]PR Conso (Apr 25-Sep 25)'!$P:$P,'[9]PR Conso (Apr 25-Sep 25)'!$Z:$Z)</f>
        <v>#N/A</v>
      </c>
      <c r="AA123" s="20" t="e">
        <f>VLOOKUP(M123,[8]!Table2[Concatenate],1,0)</f>
        <v>#REF!</v>
      </c>
      <c r="AB123" s="20">
        <f t="shared" si="4"/>
        <v>118</v>
      </c>
      <c r="AC123" s="20" t="str">
        <f t="shared" si="3"/>
        <v>27AAACA4269Q1Z6B2MH2526/002322118</v>
      </c>
    </row>
    <row r="124" spans="1:29">
      <c r="A124" s="220">
        <v>45931</v>
      </c>
      <c r="B124" s="237" t="s">
        <v>511</v>
      </c>
      <c r="C124" s="237" t="s">
        <v>512</v>
      </c>
      <c r="D124" s="237" t="s">
        <v>604</v>
      </c>
      <c r="E124" s="237" t="s">
        <v>514</v>
      </c>
      <c r="F124" s="224">
        <v>0.17985611510791366</v>
      </c>
      <c r="G124" s="222">
        <v>19691.72</v>
      </c>
      <c r="H124" s="238">
        <v>16756</v>
      </c>
      <c r="I124" s="238">
        <v>0</v>
      </c>
      <c r="J124" s="238">
        <v>1467.86</v>
      </c>
      <c r="K124" s="238">
        <v>1467.86</v>
      </c>
      <c r="L124" s="221">
        <v>2935.72</v>
      </c>
      <c r="M124" s="221" t="s">
        <v>605</v>
      </c>
      <c r="N124" s="236">
        <v>3926</v>
      </c>
      <c r="O124" s="235" t="s">
        <v>516</v>
      </c>
      <c r="P124" s="221" t="s">
        <v>209</v>
      </c>
      <c r="Q124" s="340">
        <v>2690</v>
      </c>
      <c r="R124" s="227">
        <v>45931</v>
      </c>
      <c r="S124" s="227">
        <v>45931</v>
      </c>
      <c r="T124" s="221" t="s">
        <v>1703</v>
      </c>
      <c r="U124" s="256" t="s">
        <v>1658</v>
      </c>
      <c r="V124" s="221"/>
      <c r="W124" s="221" t="s">
        <v>252</v>
      </c>
      <c r="Z124" s="20" t="e">
        <f>_xlfn.XLOOKUP(AC124,'[9]PR Conso (Apr 25-Sep 25)'!$P:$P,'[9]PR Conso (Apr 25-Sep 25)'!$Z:$Z)</f>
        <v>#N/A</v>
      </c>
      <c r="AA124" s="20" t="e">
        <f>VLOOKUP(M124,[8]!Table2[Concatenate],1,0)</f>
        <v>#REF!</v>
      </c>
      <c r="AB124" s="20">
        <f t="shared" si="4"/>
        <v>119</v>
      </c>
      <c r="AC124" s="20" t="str">
        <f t="shared" si="3"/>
        <v>27BMWPD2551E2ZZS0006120119</v>
      </c>
    </row>
    <row r="125" spans="1:29">
      <c r="A125" s="220">
        <v>45931</v>
      </c>
      <c r="B125" s="237" t="s">
        <v>552</v>
      </c>
      <c r="C125" s="237" t="s">
        <v>553</v>
      </c>
      <c r="D125" s="237" t="s">
        <v>606</v>
      </c>
      <c r="E125" s="237" t="s">
        <v>555</v>
      </c>
      <c r="F125" s="224">
        <v>0.17985611510791366</v>
      </c>
      <c r="G125" s="222">
        <v>19255.349999999999</v>
      </c>
      <c r="H125" s="238">
        <v>16318.09</v>
      </c>
      <c r="I125" s="238">
        <v>2937.26</v>
      </c>
      <c r="J125" s="238">
        <v>0</v>
      </c>
      <c r="K125" s="238">
        <v>0</v>
      </c>
      <c r="L125" s="221">
        <v>2937.26</v>
      </c>
      <c r="M125" s="221" t="s">
        <v>607</v>
      </c>
      <c r="N125" s="236">
        <v>998315</v>
      </c>
      <c r="O125" s="235" t="s">
        <v>239</v>
      </c>
      <c r="P125" s="221" t="s">
        <v>211</v>
      </c>
      <c r="Q125" s="340">
        <v>2675</v>
      </c>
      <c r="R125" s="227">
        <v>45931</v>
      </c>
      <c r="S125" s="227">
        <v>45931</v>
      </c>
      <c r="T125" s="221" t="s">
        <v>1703</v>
      </c>
      <c r="U125" s="256" t="s">
        <v>1658</v>
      </c>
      <c r="V125" s="221"/>
      <c r="W125" s="221" t="s">
        <v>252</v>
      </c>
      <c r="Z125" s="20" t="e">
        <f>_xlfn.XLOOKUP(AC125,'[9]PR Conso (Apr 25-Sep 25)'!$P:$P,'[9]PR Conso (Apr 25-Sep 25)'!$Z:$Z)</f>
        <v>#N/A</v>
      </c>
      <c r="AA125" s="20" t="e">
        <f>VLOOKUP(M125,[8]!Table2[Concatenate],1,0)</f>
        <v>#REF!</v>
      </c>
      <c r="AB125" s="20">
        <f t="shared" si="4"/>
        <v>120</v>
      </c>
      <c r="AC125" s="20" t="str">
        <f t="shared" si="3"/>
        <v>07AAJCA9880A1ZLAIN2526002564012120</v>
      </c>
    </row>
    <row r="126" spans="1:29">
      <c r="A126" s="220">
        <v>45931</v>
      </c>
      <c r="B126" s="237" t="s">
        <v>517</v>
      </c>
      <c r="C126" s="237" t="s">
        <v>518</v>
      </c>
      <c r="D126" s="237" t="s">
        <v>608</v>
      </c>
      <c r="E126" s="237" t="s">
        <v>446</v>
      </c>
      <c r="F126" s="224">
        <v>0.17985611510791366</v>
      </c>
      <c r="G126" s="222">
        <v>24999.480000000003</v>
      </c>
      <c r="H126" s="238">
        <v>21186</v>
      </c>
      <c r="I126" s="238">
        <v>0</v>
      </c>
      <c r="J126" s="238">
        <v>1906.74</v>
      </c>
      <c r="K126" s="238">
        <v>1906.74</v>
      </c>
      <c r="L126" s="221">
        <v>3813.48</v>
      </c>
      <c r="M126" s="221" t="s">
        <v>609</v>
      </c>
      <c r="N126" s="236">
        <v>998313</v>
      </c>
      <c r="O126" s="235" t="s">
        <v>309</v>
      </c>
      <c r="P126" s="221" t="s">
        <v>211</v>
      </c>
      <c r="Q126" s="340">
        <v>2694</v>
      </c>
      <c r="R126" s="227">
        <v>45931</v>
      </c>
      <c r="S126" s="227">
        <v>45931</v>
      </c>
      <c r="T126" s="221" t="s">
        <v>1703</v>
      </c>
      <c r="U126" s="256" t="s">
        <v>1658</v>
      </c>
      <c r="V126" s="221"/>
      <c r="W126" s="221" t="s">
        <v>252</v>
      </c>
      <c r="Z126" s="20" t="e">
        <f>_xlfn.XLOOKUP(AC126,'[9]PR Conso (Apr 25-Sep 25)'!$P:$P,'[9]PR Conso (Apr 25-Sep 25)'!$Z:$Z)</f>
        <v>#N/A</v>
      </c>
      <c r="AA126" s="20" t="e">
        <f>VLOOKUP(M126,[8]!Table2[Concatenate],1,0)</f>
        <v>#REF!</v>
      </c>
      <c r="AB126" s="20">
        <f t="shared" si="4"/>
        <v>121</v>
      </c>
      <c r="AC126" s="20" t="str">
        <f t="shared" si="3"/>
        <v>27AADCP7742E1ZDPDS-25187121</v>
      </c>
    </row>
    <row r="127" spans="1:29">
      <c r="A127" s="220">
        <v>45931</v>
      </c>
      <c r="B127" s="237" t="s">
        <v>585</v>
      </c>
      <c r="C127" s="237" t="s">
        <v>586</v>
      </c>
      <c r="D127" s="237">
        <v>51</v>
      </c>
      <c r="E127" s="237" t="s">
        <v>446</v>
      </c>
      <c r="F127" s="224">
        <v>0.17985611510791366</v>
      </c>
      <c r="G127" s="222">
        <v>25300.66</v>
      </c>
      <c r="H127" s="238">
        <v>21441.24</v>
      </c>
      <c r="I127" s="238">
        <v>0</v>
      </c>
      <c r="J127" s="238">
        <v>1929.71</v>
      </c>
      <c r="K127" s="238">
        <v>1929.71</v>
      </c>
      <c r="L127" s="221">
        <v>3859.42</v>
      </c>
      <c r="M127" s="221" t="s">
        <v>610</v>
      </c>
      <c r="N127" s="236">
        <v>998519</v>
      </c>
      <c r="O127" s="235" t="s">
        <v>588</v>
      </c>
      <c r="P127" s="221" t="s">
        <v>211</v>
      </c>
      <c r="Q127" s="340">
        <v>2687</v>
      </c>
      <c r="R127" s="227">
        <v>45931</v>
      </c>
      <c r="S127" s="227">
        <v>45931</v>
      </c>
      <c r="T127" s="221" t="s">
        <v>1703</v>
      </c>
      <c r="U127" s="256" t="s">
        <v>1658</v>
      </c>
      <c r="V127" s="221"/>
      <c r="W127" s="221" t="s">
        <v>252</v>
      </c>
      <c r="Z127" s="20" t="e">
        <f>_xlfn.XLOOKUP(AC127,'[9]PR Conso (Apr 25-Sep 25)'!$P:$P,'[9]PR Conso (Apr 25-Sep 25)'!$Z:$Z)</f>
        <v>#N/A</v>
      </c>
      <c r="AA127" s="20" t="e">
        <f>VLOOKUP(M127,[8]!Table2[Concatenate],1,0)</f>
        <v>#REF!</v>
      </c>
      <c r="AB127" s="20">
        <f t="shared" si="4"/>
        <v>122</v>
      </c>
      <c r="AC127" s="20" t="str">
        <f t="shared" si="3"/>
        <v>27ABMCS9481K1ZE51122</v>
      </c>
    </row>
    <row r="128" spans="1:29">
      <c r="A128" s="220">
        <v>45931</v>
      </c>
      <c r="B128" s="237" t="s">
        <v>283</v>
      </c>
      <c r="C128" s="237" t="s">
        <v>284</v>
      </c>
      <c r="D128" s="237" t="s">
        <v>611</v>
      </c>
      <c r="E128" s="237" t="s">
        <v>317</v>
      </c>
      <c r="F128" s="224">
        <v>0.17985611510791366</v>
      </c>
      <c r="G128" s="222">
        <v>31152</v>
      </c>
      <c r="H128" s="238">
        <v>26400</v>
      </c>
      <c r="I128" s="238">
        <v>4752</v>
      </c>
      <c r="J128" s="238">
        <v>0</v>
      </c>
      <c r="K128" s="238">
        <v>0</v>
      </c>
      <c r="L128" s="221">
        <v>4752</v>
      </c>
      <c r="M128" s="221" t="s">
        <v>612</v>
      </c>
      <c r="N128" s="236">
        <v>998552</v>
      </c>
      <c r="O128" s="235" t="s">
        <v>404</v>
      </c>
      <c r="P128" s="221" t="s">
        <v>211</v>
      </c>
      <c r="Q128" s="340">
        <v>2715</v>
      </c>
      <c r="R128" s="227">
        <v>45931</v>
      </c>
      <c r="S128" s="227">
        <v>45931</v>
      </c>
      <c r="T128" s="221" t="s">
        <v>1703</v>
      </c>
      <c r="U128" s="256" t="s">
        <v>1658</v>
      </c>
      <c r="V128" s="221"/>
      <c r="W128" s="221" t="s">
        <v>252</v>
      </c>
      <c r="Z128" s="20" t="e">
        <f>_xlfn.XLOOKUP(AC128,'[9]PR Conso (Apr 25-Sep 25)'!$P:$P,'[9]PR Conso (Apr 25-Sep 25)'!$Z:$Z)</f>
        <v>#N/A</v>
      </c>
      <c r="AA128" s="20" t="e">
        <f>VLOOKUP(M128,[8]!Table2[Concatenate],1,0)</f>
        <v>#REF!</v>
      </c>
      <c r="AB128" s="20">
        <f t="shared" si="4"/>
        <v>123</v>
      </c>
      <c r="AC128" s="20" t="str">
        <f t="shared" si="3"/>
        <v>07AAACJ0054A1ZDHP501028123</v>
      </c>
    </row>
    <row r="129" spans="1:29">
      <c r="A129" s="220">
        <v>45931</v>
      </c>
      <c r="B129" s="237" t="s">
        <v>443</v>
      </c>
      <c r="C129" s="237" t="s">
        <v>444</v>
      </c>
      <c r="D129" s="237" t="s">
        <v>613</v>
      </c>
      <c r="E129" s="237" t="s">
        <v>250</v>
      </c>
      <c r="F129" s="224">
        <v>0.17985611510791366</v>
      </c>
      <c r="G129" s="222">
        <v>31306.6</v>
      </c>
      <c r="H129" s="238">
        <v>26530.6</v>
      </c>
      <c r="I129" s="238">
        <v>0</v>
      </c>
      <c r="J129" s="238">
        <v>2388</v>
      </c>
      <c r="K129" s="238">
        <v>2388</v>
      </c>
      <c r="L129" s="221">
        <v>4776</v>
      </c>
      <c r="M129" s="221" t="s">
        <v>614</v>
      </c>
      <c r="N129" s="236">
        <v>997221</v>
      </c>
      <c r="O129" s="235" t="s">
        <v>448</v>
      </c>
      <c r="P129" s="221" t="s">
        <v>211</v>
      </c>
      <c r="Q129" s="340">
        <v>2707</v>
      </c>
      <c r="R129" s="227">
        <v>45931</v>
      </c>
      <c r="S129" s="227">
        <v>45931</v>
      </c>
      <c r="T129" s="221" t="s">
        <v>1703</v>
      </c>
      <c r="U129" s="256" t="s">
        <v>1658</v>
      </c>
      <c r="V129" s="221"/>
      <c r="W129" s="221" t="s">
        <v>252</v>
      </c>
      <c r="Z129" s="20" t="e">
        <f>_xlfn.XLOOKUP(AC129,'[9]PR Conso (Apr 25-Sep 25)'!$P:$P,'[9]PR Conso (Apr 25-Sep 25)'!$Z:$Z)</f>
        <v>#N/A</v>
      </c>
      <c r="AA129" s="20" t="e">
        <f>VLOOKUP(M129,[8]!Table2[Concatenate],1,0)</f>
        <v>#REF!</v>
      </c>
      <c r="AB129" s="20">
        <f t="shared" si="4"/>
        <v>124</v>
      </c>
      <c r="AC129" s="20" t="str">
        <f t="shared" si="3"/>
        <v>27AABCM2461K1ZFLMP01261000919124</v>
      </c>
    </row>
    <row r="130" spans="1:29">
      <c r="A130" s="220">
        <v>45931</v>
      </c>
      <c r="B130" s="237" t="s">
        <v>443</v>
      </c>
      <c r="C130" s="237" t="s">
        <v>444</v>
      </c>
      <c r="D130" s="237" t="s">
        <v>615</v>
      </c>
      <c r="E130" s="237" t="s">
        <v>250</v>
      </c>
      <c r="F130" s="224">
        <v>0.17985611510791366</v>
      </c>
      <c r="G130" s="222">
        <v>31306.6</v>
      </c>
      <c r="H130" s="238">
        <v>26530.6</v>
      </c>
      <c r="I130" s="238">
        <v>0</v>
      </c>
      <c r="J130" s="238">
        <v>2388</v>
      </c>
      <c r="K130" s="238">
        <v>2388</v>
      </c>
      <c r="L130" s="221">
        <v>4776</v>
      </c>
      <c r="M130" s="221" t="s">
        <v>616</v>
      </c>
      <c r="N130" s="236">
        <v>997221</v>
      </c>
      <c r="O130" s="235" t="s">
        <v>448</v>
      </c>
      <c r="P130" s="221" t="s">
        <v>211</v>
      </c>
      <c r="Q130" s="340">
        <v>2704</v>
      </c>
      <c r="R130" s="227">
        <v>45931</v>
      </c>
      <c r="S130" s="227">
        <v>45931</v>
      </c>
      <c r="T130" s="221" t="s">
        <v>1703</v>
      </c>
      <c r="U130" s="256" t="s">
        <v>1658</v>
      </c>
      <c r="V130" s="221"/>
      <c r="W130" s="221" t="s">
        <v>252</v>
      </c>
      <c r="Z130" s="20" t="e">
        <f>_xlfn.XLOOKUP(AC130,'[9]PR Conso (Apr 25-Sep 25)'!$P:$P,'[9]PR Conso (Apr 25-Sep 25)'!$Z:$Z)</f>
        <v>#N/A</v>
      </c>
      <c r="AA130" s="20" t="e">
        <f>VLOOKUP(M130,[8]!Table2[Concatenate],1,0)</f>
        <v>#REF!</v>
      </c>
      <c r="AB130" s="20">
        <f t="shared" si="4"/>
        <v>125</v>
      </c>
      <c r="AC130" s="20" t="str">
        <f t="shared" si="3"/>
        <v>27AABCM2461K1ZFLMP01261000916125</v>
      </c>
    </row>
    <row r="131" spans="1:29">
      <c r="A131" s="220">
        <v>45931</v>
      </c>
      <c r="B131" s="237" t="s">
        <v>617</v>
      </c>
      <c r="C131" s="237" t="s">
        <v>618</v>
      </c>
      <c r="D131" s="237" t="s">
        <v>619</v>
      </c>
      <c r="E131" s="237" t="s">
        <v>342</v>
      </c>
      <c r="F131" s="224">
        <v>0.17985611510791366</v>
      </c>
      <c r="G131" s="222">
        <v>31311.599999999999</v>
      </c>
      <c r="H131" s="238">
        <v>26535.25</v>
      </c>
      <c r="I131" s="238">
        <v>4776.3500000000004</v>
      </c>
      <c r="J131" s="238">
        <v>0</v>
      </c>
      <c r="K131" s="238">
        <v>0</v>
      </c>
      <c r="L131" s="221">
        <v>4776.3500000000004</v>
      </c>
      <c r="M131" s="221" t="s">
        <v>620</v>
      </c>
      <c r="N131" s="236">
        <v>998311</v>
      </c>
      <c r="O131" s="235" t="s">
        <v>309</v>
      </c>
      <c r="P131" s="221" t="s">
        <v>211</v>
      </c>
      <c r="Q131" s="340">
        <v>2737</v>
      </c>
      <c r="R131" s="227">
        <v>45931</v>
      </c>
      <c r="S131" s="227">
        <v>45931</v>
      </c>
      <c r="T131" s="221" t="s">
        <v>1703</v>
      </c>
      <c r="U131" s="256" t="s">
        <v>1658</v>
      </c>
      <c r="V131" s="221"/>
      <c r="W131" s="221" t="s">
        <v>252</v>
      </c>
      <c r="Z131" s="20" t="e">
        <f>_xlfn.XLOOKUP(AC131,'[9]PR Conso (Apr 25-Sep 25)'!$P:$P,'[9]PR Conso (Apr 25-Sep 25)'!$Z:$Z)</f>
        <v>#N/A</v>
      </c>
      <c r="AA131" s="20" t="e">
        <f>VLOOKUP(M131,[8]!Table2[Concatenate],1,0)</f>
        <v>#REF!</v>
      </c>
      <c r="AB131" s="20">
        <f t="shared" si="4"/>
        <v>126</v>
      </c>
      <c r="AC131" s="20" t="str">
        <f t="shared" si="3"/>
        <v>29AACCP2486Q1ZMFY2526/KA/02633126</v>
      </c>
    </row>
    <row r="132" spans="1:29">
      <c r="A132" s="220">
        <v>45931</v>
      </c>
      <c r="B132" s="237" t="s">
        <v>443</v>
      </c>
      <c r="C132" s="237" t="s">
        <v>444</v>
      </c>
      <c r="D132" s="237" t="s">
        <v>621</v>
      </c>
      <c r="E132" s="237" t="s">
        <v>250</v>
      </c>
      <c r="F132" s="224">
        <v>0.17985611510791366</v>
      </c>
      <c r="G132" s="222">
        <v>32926.800000000003</v>
      </c>
      <c r="H132" s="238">
        <v>27904.799999999999</v>
      </c>
      <c r="I132" s="238">
        <v>0</v>
      </c>
      <c r="J132" s="238">
        <v>2511</v>
      </c>
      <c r="K132" s="238">
        <v>2511</v>
      </c>
      <c r="L132" s="221">
        <v>5022</v>
      </c>
      <c r="M132" s="221" t="s">
        <v>622</v>
      </c>
      <c r="N132" s="236">
        <v>997221</v>
      </c>
      <c r="O132" s="235" t="s">
        <v>448</v>
      </c>
      <c r="P132" s="221" t="s">
        <v>211</v>
      </c>
      <c r="Q132" s="340">
        <v>2706</v>
      </c>
      <c r="R132" s="227">
        <v>45931</v>
      </c>
      <c r="S132" s="227">
        <v>45931</v>
      </c>
      <c r="T132" s="221" t="s">
        <v>1703</v>
      </c>
      <c r="U132" s="256" t="s">
        <v>1658</v>
      </c>
      <c r="V132" s="221"/>
      <c r="W132" s="221" t="s">
        <v>252</v>
      </c>
      <c r="Z132" s="20" t="e">
        <f>_xlfn.XLOOKUP(AC132,'[9]PR Conso (Apr 25-Sep 25)'!$P:$P,'[9]PR Conso (Apr 25-Sep 25)'!$Z:$Z)</f>
        <v>#N/A</v>
      </c>
      <c r="AA132" s="20" t="e">
        <f>VLOOKUP(M132,[8]!Table2[Concatenate],1,0)</f>
        <v>#REF!</v>
      </c>
      <c r="AB132" s="20">
        <f t="shared" si="4"/>
        <v>127</v>
      </c>
      <c r="AC132" s="20" t="str">
        <f t="shared" si="3"/>
        <v>27AABCM2461K1ZFLMP01261000918127</v>
      </c>
    </row>
    <row r="133" spans="1:29">
      <c r="A133" s="220">
        <v>45931</v>
      </c>
      <c r="B133" s="237" t="s">
        <v>443</v>
      </c>
      <c r="C133" s="237" t="s">
        <v>444</v>
      </c>
      <c r="D133" s="237" t="s">
        <v>623</v>
      </c>
      <c r="E133" s="237" t="s">
        <v>250</v>
      </c>
      <c r="F133" s="224">
        <v>0.17985611510791366</v>
      </c>
      <c r="G133" s="222">
        <v>32926.800000000003</v>
      </c>
      <c r="H133" s="238">
        <v>27904.799999999999</v>
      </c>
      <c r="I133" s="238">
        <v>0</v>
      </c>
      <c r="J133" s="238">
        <v>2511</v>
      </c>
      <c r="K133" s="238">
        <v>2511</v>
      </c>
      <c r="L133" s="221">
        <v>5022</v>
      </c>
      <c r="M133" s="221" t="s">
        <v>624</v>
      </c>
      <c r="N133" s="236">
        <v>997221</v>
      </c>
      <c r="O133" s="235" t="s">
        <v>448</v>
      </c>
      <c r="P133" s="221" t="s">
        <v>211</v>
      </c>
      <c r="Q133" s="340">
        <v>2705</v>
      </c>
      <c r="R133" s="227">
        <v>45931</v>
      </c>
      <c r="S133" s="227">
        <v>45931</v>
      </c>
      <c r="T133" s="221" t="s">
        <v>1703</v>
      </c>
      <c r="U133" s="256" t="s">
        <v>1658</v>
      </c>
      <c r="V133" s="221"/>
      <c r="W133" s="221" t="s">
        <v>252</v>
      </c>
      <c r="Z133" s="20" t="e">
        <f>_xlfn.XLOOKUP(AC133,'[9]PR Conso (Apr 25-Sep 25)'!$P:$P,'[9]PR Conso (Apr 25-Sep 25)'!$Z:$Z)</f>
        <v>#N/A</v>
      </c>
      <c r="AA133" s="20" t="e">
        <f>VLOOKUP(M133,[8]!Table2[Concatenate],1,0)</f>
        <v>#REF!</v>
      </c>
      <c r="AB133" s="20">
        <f t="shared" si="4"/>
        <v>128</v>
      </c>
      <c r="AC133" s="20" t="str">
        <f t="shared" si="3"/>
        <v>27AABCM2461K1ZFLMP01261000917128</v>
      </c>
    </row>
    <row r="134" spans="1:29">
      <c r="A134" s="220">
        <v>45931</v>
      </c>
      <c r="B134" s="237" t="s">
        <v>283</v>
      </c>
      <c r="C134" s="237" t="s">
        <v>284</v>
      </c>
      <c r="D134" s="237" t="s">
        <v>625</v>
      </c>
      <c r="E134" s="237" t="s">
        <v>558</v>
      </c>
      <c r="F134" s="224">
        <v>0.05</v>
      </c>
      <c r="G134" s="222">
        <v>106050</v>
      </c>
      <c r="H134" s="238">
        <v>101000</v>
      </c>
      <c r="I134" s="238">
        <v>5050</v>
      </c>
      <c r="J134" s="238">
        <v>0</v>
      </c>
      <c r="K134" s="238">
        <v>0</v>
      </c>
      <c r="L134" s="221">
        <v>5050</v>
      </c>
      <c r="M134" s="221" t="s">
        <v>626</v>
      </c>
      <c r="N134" s="236">
        <v>998552</v>
      </c>
      <c r="O134" s="235" t="s">
        <v>404</v>
      </c>
      <c r="P134" s="221" t="s">
        <v>211</v>
      </c>
      <c r="Q134" s="340">
        <v>2713</v>
      </c>
      <c r="R134" s="227">
        <v>45931</v>
      </c>
      <c r="S134" s="227">
        <v>45931</v>
      </c>
      <c r="T134" s="221" t="s">
        <v>1703</v>
      </c>
      <c r="U134" s="256" t="s">
        <v>1658</v>
      </c>
      <c r="V134" s="221"/>
      <c r="W134" s="221" t="s">
        <v>252</v>
      </c>
      <c r="Z134" s="20" t="e">
        <f>_xlfn.XLOOKUP(AC134,'[9]PR Conso (Apr 25-Sep 25)'!$P:$P,'[9]PR Conso (Apr 25-Sep 25)'!$Z:$Z)</f>
        <v>#N/A</v>
      </c>
      <c r="AA134" s="20" t="e">
        <f>VLOOKUP(M134,[8]!Table2[Concatenate],1,0)</f>
        <v>#REF!</v>
      </c>
      <c r="AB134" s="20">
        <f t="shared" si="4"/>
        <v>129</v>
      </c>
      <c r="AC134" s="20" t="str">
        <f t="shared" si="3"/>
        <v>07AAACJ0054A1ZDHP500998129</v>
      </c>
    </row>
    <row r="135" spans="1:29">
      <c r="A135" s="220">
        <v>45931</v>
      </c>
      <c r="B135" s="237" t="s">
        <v>580</v>
      </c>
      <c r="C135" s="237" t="s">
        <v>581</v>
      </c>
      <c r="D135" s="237" t="s">
        <v>627</v>
      </c>
      <c r="E135" s="237" t="s">
        <v>558</v>
      </c>
      <c r="F135" s="224">
        <v>0.17985611510791366</v>
      </c>
      <c r="G135" s="222">
        <v>39003.999999999993</v>
      </c>
      <c r="H135" s="238">
        <v>33054.239999999998</v>
      </c>
      <c r="I135" s="238">
        <v>0</v>
      </c>
      <c r="J135" s="238">
        <v>2974.88</v>
      </c>
      <c r="K135" s="238">
        <v>2974.88</v>
      </c>
      <c r="L135" s="221">
        <v>5949.76</v>
      </c>
      <c r="M135" s="221" t="s">
        <v>628</v>
      </c>
      <c r="N135" s="236">
        <v>998525</v>
      </c>
      <c r="O135" s="235" t="s">
        <v>584</v>
      </c>
      <c r="P135" s="221" t="s">
        <v>211</v>
      </c>
      <c r="Q135" s="340">
        <v>2604</v>
      </c>
      <c r="R135" s="227">
        <v>45931</v>
      </c>
      <c r="S135" s="227">
        <v>45931</v>
      </c>
      <c r="T135" s="221" t="s">
        <v>1703</v>
      </c>
      <c r="U135" s="256" t="s">
        <v>1658</v>
      </c>
      <c r="V135" s="221"/>
      <c r="W135" s="221" t="s">
        <v>252</v>
      </c>
      <c r="Z135" s="20" t="e">
        <f>_xlfn.XLOOKUP(AC135,'[9]PR Conso (Apr 25-Sep 25)'!$P:$P,'[9]PR Conso (Apr 25-Sep 25)'!$Z:$Z)</f>
        <v>#N/A</v>
      </c>
      <c r="AA135" s="20" t="e">
        <f>VLOOKUP(M135,[8]!Table2[Concatenate],1,0)</f>
        <v>#REF!</v>
      </c>
      <c r="AB135" s="20">
        <f t="shared" si="4"/>
        <v>130</v>
      </c>
      <c r="AC135" s="20" t="str">
        <f t="shared" ref="AC135:AC198" si="5">CONCATENATE(M135,AB135)</f>
        <v>27AAACM3692H1ZCSAPV09/0057/2526130</v>
      </c>
    </row>
    <row r="136" spans="1:29">
      <c r="A136" s="220">
        <v>45931</v>
      </c>
      <c r="B136" s="237" t="s">
        <v>467</v>
      </c>
      <c r="C136" s="237" t="s">
        <v>468</v>
      </c>
      <c r="D136" s="237" t="s">
        <v>629</v>
      </c>
      <c r="E136" s="237" t="s">
        <v>312</v>
      </c>
      <c r="F136" s="224">
        <v>0.17985611510791366</v>
      </c>
      <c r="G136" s="222">
        <v>47661.380000000005</v>
      </c>
      <c r="H136" s="238">
        <v>40391</v>
      </c>
      <c r="I136" s="238">
        <v>0</v>
      </c>
      <c r="J136" s="238">
        <v>3635.19</v>
      </c>
      <c r="K136" s="238">
        <v>3635.19</v>
      </c>
      <c r="L136" s="221">
        <v>7270.38</v>
      </c>
      <c r="M136" s="221" t="s">
        <v>630</v>
      </c>
      <c r="N136" s="236">
        <v>997315</v>
      </c>
      <c r="O136" s="235" t="s">
        <v>371</v>
      </c>
      <c r="P136" s="221" t="s">
        <v>211</v>
      </c>
      <c r="Q136" s="340">
        <v>2684</v>
      </c>
      <c r="R136" s="227">
        <v>45931</v>
      </c>
      <c r="S136" s="227">
        <v>45931</v>
      </c>
      <c r="T136" s="221" t="s">
        <v>1703</v>
      </c>
      <c r="U136" s="256" t="s">
        <v>1658</v>
      </c>
      <c r="V136" s="221"/>
      <c r="W136" s="221" t="s">
        <v>252</v>
      </c>
      <c r="Z136" s="20" t="e">
        <f>_xlfn.XLOOKUP(AC136,'[9]PR Conso (Apr 25-Sep 25)'!$P:$P,'[9]PR Conso (Apr 25-Sep 25)'!$Z:$Z)</f>
        <v>#N/A</v>
      </c>
      <c r="AA136" s="20" t="e">
        <f>VLOOKUP(M136,[8]!Table2[Concatenate],1,0)</f>
        <v>#REF!</v>
      </c>
      <c r="AB136" s="20">
        <f t="shared" ref="AB136:AB199" si="6">AB135+1</f>
        <v>131</v>
      </c>
      <c r="AC136" s="20" t="str">
        <f t="shared" si="5"/>
        <v>27AAACA4269Q1Z6B2MH2526/002323131</v>
      </c>
    </row>
    <row r="137" spans="1:29">
      <c r="A137" s="220">
        <v>45931</v>
      </c>
      <c r="B137" s="237" t="s">
        <v>631</v>
      </c>
      <c r="C137" s="237" t="s">
        <v>632</v>
      </c>
      <c r="D137" s="237" t="s">
        <v>633</v>
      </c>
      <c r="E137" s="237" t="s">
        <v>286</v>
      </c>
      <c r="F137" s="224">
        <v>0.17985611510791366</v>
      </c>
      <c r="G137" s="222">
        <v>726.88000000000011</v>
      </c>
      <c r="H137" s="238">
        <v>616</v>
      </c>
      <c r="I137" s="238">
        <v>0</v>
      </c>
      <c r="J137" s="238">
        <v>55.44</v>
      </c>
      <c r="K137" s="238">
        <v>55.44</v>
      </c>
      <c r="L137" s="221">
        <v>110.88</v>
      </c>
      <c r="M137" s="221" t="s">
        <v>634</v>
      </c>
      <c r="N137" s="221">
        <v>998599</v>
      </c>
      <c r="O137" s="235" t="s">
        <v>309</v>
      </c>
      <c r="P137" s="221" t="s">
        <v>211</v>
      </c>
      <c r="Q137" s="340">
        <v>2666</v>
      </c>
      <c r="R137" s="227">
        <v>45931</v>
      </c>
      <c r="S137" s="227">
        <v>45931</v>
      </c>
      <c r="T137" s="221" t="s">
        <v>1703</v>
      </c>
      <c r="U137" s="256" t="s">
        <v>1658</v>
      </c>
      <c r="V137" s="221"/>
      <c r="W137" s="221" t="s">
        <v>252</v>
      </c>
      <c r="Z137" s="20" t="e">
        <f>_xlfn.XLOOKUP(AC137,'[9]PR Conso (Apr 25-Sep 25)'!$P:$P,'[9]PR Conso (Apr 25-Sep 25)'!$Z:$Z)</f>
        <v>#N/A</v>
      </c>
      <c r="AA137" s="20" t="e">
        <f>VLOOKUP(M137,[8]!Table2[Concatenate],1,0)</f>
        <v>#REF!</v>
      </c>
      <c r="AB137" s="20">
        <f t="shared" si="6"/>
        <v>132</v>
      </c>
      <c r="AC137" s="20" t="str">
        <f t="shared" si="5"/>
        <v>27AALCS9822Q1ZC2526CI0000227987132</v>
      </c>
    </row>
    <row r="138" spans="1:29">
      <c r="A138" s="220">
        <v>45931</v>
      </c>
      <c r="B138" s="237" t="s">
        <v>552</v>
      </c>
      <c r="C138" s="237" t="s">
        <v>553</v>
      </c>
      <c r="D138" s="237" t="s">
        <v>635</v>
      </c>
      <c r="E138" s="237" t="s">
        <v>636</v>
      </c>
      <c r="F138" s="224">
        <v>0.17985611510791366</v>
      </c>
      <c r="G138" s="222">
        <v>-52235.200000000004</v>
      </c>
      <c r="H138" s="238">
        <v>-44267.12</v>
      </c>
      <c r="I138" s="238">
        <v>-7968.08</v>
      </c>
      <c r="J138" s="238">
        <v>0</v>
      </c>
      <c r="K138" s="238">
        <v>0</v>
      </c>
      <c r="L138" s="221">
        <v>-7968.08</v>
      </c>
      <c r="M138" s="221" t="s">
        <v>637</v>
      </c>
      <c r="N138" s="221">
        <v>998315</v>
      </c>
      <c r="O138" s="235" t="s">
        <v>239</v>
      </c>
      <c r="P138" s="221" t="s">
        <v>211</v>
      </c>
      <c r="Q138" s="340">
        <v>3237</v>
      </c>
      <c r="R138" s="227">
        <v>45931</v>
      </c>
      <c r="S138" s="227">
        <v>45931</v>
      </c>
      <c r="T138" s="221" t="s">
        <v>1703</v>
      </c>
      <c r="U138" s="256" t="s">
        <v>1658</v>
      </c>
      <c r="V138" s="221"/>
      <c r="W138" s="221" t="s">
        <v>252</v>
      </c>
      <c r="Z138" s="20" t="e">
        <f>_xlfn.XLOOKUP(AC138,'[9]PR Conso (Apr 25-Sep 25)'!$P:$P,'[9]PR Conso (Apr 25-Sep 25)'!$Z:$Z)</f>
        <v>#N/A</v>
      </c>
      <c r="AA138" s="20" t="e">
        <f>VLOOKUP(M138,[8]!Table2[Concatenate],1,0)</f>
        <v>#REF!</v>
      </c>
      <c r="AB138" s="20">
        <f t="shared" si="6"/>
        <v>133</v>
      </c>
      <c r="AC138" s="20" t="str">
        <f t="shared" si="5"/>
        <v>07AAJCA9880A1ZLACN2526000049326133</v>
      </c>
    </row>
    <row r="139" spans="1:29">
      <c r="A139" s="220">
        <v>45931</v>
      </c>
      <c r="B139" s="237" t="s">
        <v>357</v>
      </c>
      <c r="C139" s="237" t="s">
        <v>358</v>
      </c>
      <c r="D139" s="237" t="s">
        <v>638</v>
      </c>
      <c r="E139" s="237" t="s">
        <v>261</v>
      </c>
      <c r="F139" s="224">
        <v>0.05</v>
      </c>
      <c r="G139" s="222">
        <v>3207.76</v>
      </c>
      <c r="H139" s="238">
        <v>3055</v>
      </c>
      <c r="I139" s="238">
        <v>0</v>
      </c>
      <c r="J139" s="238">
        <v>76.38</v>
      </c>
      <c r="K139" s="238">
        <v>76.38</v>
      </c>
      <c r="L139" s="221">
        <v>152.76</v>
      </c>
      <c r="M139" s="221" t="s">
        <v>639</v>
      </c>
      <c r="N139" s="221">
        <v>99633</v>
      </c>
      <c r="O139" s="235" t="s">
        <v>361</v>
      </c>
      <c r="P139" s="221" t="s">
        <v>211</v>
      </c>
      <c r="Q139" s="340">
        <v>771</v>
      </c>
      <c r="R139" s="227">
        <v>45931</v>
      </c>
      <c r="S139" s="227">
        <v>45931</v>
      </c>
      <c r="T139" s="221" t="s">
        <v>1703</v>
      </c>
      <c r="U139" s="256" t="s">
        <v>1658</v>
      </c>
      <c r="V139" s="221"/>
      <c r="W139" s="221" t="s">
        <v>252</v>
      </c>
      <c r="Z139" s="20" t="e">
        <f>_xlfn.XLOOKUP(AC139,'[9]PR Conso (Apr 25-Sep 25)'!$P:$P,'[9]PR Conso (Apr 25-Sep 25)'!$Z:$Z)</f>
        <v>#N/A</v>
      </c>
      <c r="AA139" s="20" t="e">
        <f>VLOOKUP(M139,[8]!Table2[Concatenate],1,0)</f>
        <v>#REF!</v>
      </c>
      <c r="AB139" s="20">
        <f t="shared" si="6"/>
        <v>134</v>
      </c>
      <c r="AC139" s="20" t="str">
        <f t="shared" si="5"/>
        <v>27DBRPP0459R1ZK2025-26/472134</v>
      </c>
    </row>
    <row r="140" spans="1:29">
      <c r="A140" s="220">
        <v>45931</v>
      </c>
      <c r="B140" s="237" t="s">
        <v>357</v>
      </c>
      <c r="C140" s="237" t="s">
        <v>358</v>
      </c>
      <c r="D140" s="237" t="s">
        <v>640</v>
      </c>
      <c r="E140" s="237" t="s">
        <v>261</v>
      </c>
      <c r="F140" s="224">
        <v>0.05</v>
      </c>
      <c r="G140" s="222">
        <v>2100</v>
      </c>
      <c r="H140" s="238">
        <v>2000</v>
      </c>
      <c r="I140" s="238">
        <v>0</v>
      </c>
      <c r="J140" s="238">
        <v>50</v>
      </c>
      <c r="K140" s="238">
        <v>50</v>
      </c>
      <c r="L140" s="221">
        <v>100</v>
      </c>
      <c r="M140" s="221" t="s">
        <v>641</v>
      </c>
      <c r="N140" s="221">
        <v>99633</v>
      </c>
      <c r="O140" s="235" t="s">
        <v>361</v>
      </c>
      <c r="P140" s="221" t="s">
        <v>211</v>
      </c>
      <c r="Q140" s="340">
        <v>769</v>
      </c>
      <c r="R140" s="227">
        <v>45931</v>
      </c>
      <c r="S140" s="227">
        <v>45931</v>
      </c>
      <c r="T140" s="221" t="s">
        <v>1703</v>
      </c>
      <c r="U140" s="256" t="s">
        <v>1658</v>
      </c>
      <c r="V140" s="221"/>
      <c r="W140" s="221" t="s">
        <v>252</v>
      </c>
      <c r="Z140" s="20" t="e">
        <f>_xlfn.XLOOKUP(AC140,'[9]PR Conso (Apr 25-Sep 25)'!$P:$P,'[9]PR Conso (Apr 25-Sep 25)'!$Z:$Z)</f>
        <v>#N/A</v>
      </c>
      <c r="AA140" s="20" t="e">
        <f>VLOOKUP(M140,[8]!Table2[Concatenate],1,0)</f>
        <v>#REF!</v>
      </c>
      <c r="AB140" s="20">
        <f t="shared" si="6"/>
        <v>135</v>
      </c>
      <c r="AC140" s="20" t="str">
        <f t="shared" si="5"/>
        <v>27DBRPP0459R1ZK2025-26/470135</v>
      </c>
    </row>
    <row r="141" spans="1:29">
      <c r="A141" s="220">
        <v>45931</v>
      </c>
      <c r="B141" s="239" t="s">
        <v>642</v>
      </c>
      <c r="C141" s="239" t="s">
        <v>643</v>
      </c>
      <c r="D141" s="240" t="s">
        <v>644</v>
      </c>
      <c r="E141" s="241" t="s">
        <v>645</v>
      </c>
      <c r="F141" s="224">
        <v>0.17985611510791366</v>
      </c>
      <c r="G141" s="222">
        <v>472</v>
      </c>
      <c r="H141" s="221">
        <v>400</v>
      </c>
      <c r="I141" s="221">
        <v>0</v>
      </c>
      <c r="J141" s="221">
        <v>36</v>
      </c>
      <c r="K141" s="221">
        <v>36</v>
      </c>
      <c r="L141" s="221">
        <v>72</v>
      </c>
      <c r="M141" s="221" t="s">
        <v>646</v>
      </c>
      <c r="N141" s="236">
        <v>998719</v>
      </c>
      <c r="O141" s="235" t="s">
        <v>309</v>
      </c>
      <c r="P141" s="221" t="s">
        <v>211</v>
      </c>
      <c r="Q141" s="340">
        <v>880</v>
      </c>
      <c r="R141" s="227">
        <v>45931</v>
      </c>
      <c r="S141" s="227">
        <v>45931</v>
      </c>
      <c r="T141" s="221" t="s">
        <v>1703</v>
      </c>
      <c r="U141" s="256" t="s">
        <v>1658</v>
      </c>
      <c r="V141" s="221"/>
      <c r="W141" s="221" t="s">
        <v>252</v>
      </c>
      <c r="Z141" s="20" t="e">
        <f>_xlfn.XLOOKUP(AC141,'[9]PR Conso (Apr 25-Sep 25)'!$P:$P,'[9]PR Conso (Apr 25-Sep 25)'!$Z:$Z)</f>
        <v>#N/A</v>
      </c>
      <c r="AA141" s="20" t="e">
        <f>VLOOKUP(M141,[8]!Table2[Concatenate],1,0)</f>
        <v>#REF!</v>
      </c>
      <c r="AB141" s="20">
        <f t="shared" si="6"/>
        <v>136</v>
      </c>
      <c r="AC141" s="20" t="str">
        <f t="shared" si="5"/>
        <v>27AKXPS6981R1ZGEZ25-26/I/0151136</v>
      </c>
    </row>
    <row r="142" spans="1:29">
      <c r="A142" s="220">
        <v>45931</v>
      </c>
      <c r="B142" s="237" t="s">
        <v>647</v>
      </c>
      <c r="C142" s="242" t="s">
        <v>648</v>
      </c>
      <c r="D142" s="243" t="s">
        <v>649</v>
      </c>
      <c r="E142" s="244" t="s">
        <v>645</v>
      </c>
      <c r="F142" s="224">
        <v>0.17985611510791366</v>
      </c>
      <c r="G142" s="222">
        <v>16520</v>
      </c>
      <c r="H142" s="245">
        <v>14000</v>
      </c>
      <c r="I142" s="221">
        <v>0</v>
      </c>
      <c r="J142" s="221">
        <v>1260</v>
      </c>
      <c r="K142" s="221">
        <v>1260</v>
      </c>
      <c r="L142" s="221">
        <v>2520</v>
      </c>
      <c r="M142" s="221" t="s">
        <v>650</v>
      </c>
      <c r="N142" s="221">
        <v>997212</v>
      </c>
      <c r="O142" s="235" t="s">
        <v>309</v>
      </c>
      <c r="P142" s="221" t="s">
        <v>211</v>
      </c>
      <c r="Q142" s="340">
        <v>871</v>
      </c>
      <c r="R142" s="227">
        <v>45931</v>
      </c>
      <c r="S142" s="227">
        <v>45931</v>
      </c>
      <c r="T142" s="221" t="s">
        <v>1703</v>
      </c>
      <c r="U142" s="256" t="s">
        <v>1658</v>
      </c>
      <c r="V142" s="221"/>
      <c r="W142" s="221" t="s">
        <v>252</v>
      </c>
      <c r="Z142" s="20" t="e">
        <f>_xlfn.XLOOKUP(AC142,'[9]PR Conso (Apr 25-Sep 25)'!$P:$P,'[9]PR Conso (Apr 25-Sep 25)'!$Z:$Z)</f>
        <v>#N/A</v>
      </c>
      <c r="AA142" s="20" t="e">
        <f>VLOOKUP(M142,[8]!Table2[Concatenate],1,0)</f>
        <v>#REF!</v>
      </c>
      <c r="AB142" s="20">
        <f t="shared" si="6"/>
        <v>137</v>
      </c>
      <c r="AC142" s="20" t="str">
        <f t="shared" si="5"/>
        <v>27AAFFL6917J1ZZ2526-LLP-1385137</v>
      </c>
    </row>
    <row r="143" spans="1:29">
      <c r="A143" s="220">
        <v>45931</v>
      </c>
      <c r="B143" s="230" t="s">
        <v>647</v>
      </c>
      <c r="C143" s="230" t="s">
        <v>648</v>
      </c>
      <c r="D143" s="230" t="s">
        <v>651</v>
      </c>
      <c r="E143" s="232" t="s">
        <v>652</v>
      </c>
      <c r="F143" s="224">
        <v>0.17985611510791366</v>
      </c>
      <c r="G143" s="222">
        <v>118</v>
      </c>
      <c r="H143" s="233">
        <v>100</v>
      </c>
      <c r="I143" s="234">
        <v>0</v>
      </c>
      <c r="J143" s="234">
        <v>9</v>
      </c>
      <c r="K143" s="234">
        <v>9</v>
      </c>
      <c r="L143" s="221">
        <v>18</v>
      </c>
      <c r="M143" s="221" t="s">
        <v>653</v>
      </c>
      <c r="N143" s="221">
        <v>997212</v>
      </c>
      <c r="O143" s="235" t="s">
        <v>309</v>
      </c>
      <c r="P143" s="221" t="s">
        <v>211</v>
      </c>
      <c r="Q143" s="340">
        <v>870</v>
      </c>
      <c r="R143" s="227">
        <v>45931</v>
      </c>
      <c r="S143" s="227">
        <v>45931</v>
      </c>
      <c r="T143" s="221" t="s">
        <v>1703</v>
      </c>
      <c r="U143" s="256" t="s">
        <v>1658</v>
      </c>
      <c r="V143" s="221"/>
      <c r="W143" s="221" t="s">
        <v>252</v>
      </c>
      <c r="Z143" s="20" t="e">
        <f>_xlfn.XLOOKUP(AC143,'[9]PR Conso (Apr 25-Sep 25)'!$P:$P,'[9]PR Conso (Apr 25-Sep 25)'!$Z:$Z)</f>
        <v>#N/A</v>
      </c>
      <c r="AA143" s="20" t="e">
        <f>VLOOKUP(M143,[8]!Table2[Concatenate],1,0)</f>
        <v>#REF!</v>
      </c>
      <c r="AB143" s="20">
        <f t="shared" si="6"/>
        <v>138</v>
      </c>
      <c r="AC143" s="20" t="str">
        <f t="shared" si="5"/>
        <v>27AAFFL6917J1ZZ2526-LLP-1368138</v>
      </c>
    </row>
    <row r="144" spans="1:29">
      <c r="A144" s="220">
        <v>45931</v>
      </c>
      <c r="B144" s="230" t="s">
        <v>654</v>
      </c>
      <c r="C144" s="230" t="s">
        <v>655</v>
      </c>
      <c r="D144" s="230" t="s">
        <v>656</v>
      </c>
      <c r="E144" s="232" t="s">
        <v>657</v>
      </c>
      <c r="F144" s="224">
        <v>0.05</v>
      </c>
      <c r="G144" s="222">
        <v>50283</v>
      </c>
      <c r="H144" s="233">
        <v>47888</v>
      </c>
      <c r="I144" s="234">
        <v>0</v>
      </c>
      <c r="J144" s="234">
        <v>1197.5</v>
      </c>
      <c r="K144" s="234">
        <v>1197.5</v>
      </c>
      <c r="L144" s="221">
        <v>2395</v>
      </c>
      <c r="M144" s="221" t="s">
        <v>658</v>
      </c>
      <c r="N144" s="236">
        <v>996425</v>
      </c>
      <c r="O144" s="235" t="s">
        <v>288</v>
      </c>
      <c r="P144" s="221" t="s">
        <v>211</v>
      </c>
      <c r="Q144" s="340">
        <v>858</v>
      </c>
      <c r="R144" s="227">
        <v>45931</v>
      </c>
      <c r="S144" s="227">
        <v>45931</v>
      </c>
      <c r="T144" s="221" t="s">
        <v>1703</v>
      </c>
      <c r="U144" s="256" t="s">
        <v>1658</v>
      </c>
      <c r="V144" s="221"/>
      <c r="W144" s="221" t="s">
        <v>252</v>
      </c>
      <c r="Z144" s="20" t="e">
        <f>_xlfn.XLOOKUP(AC144,'[9]PR Conso (Apr 25-Sep 25)'!$P:$P,'[9]PR Conso (Apr 25-Sep 25)'!$Z:$Z)</f>
        <v>#N/A</v>
      </c>
      <c r="AA144" s="20" t="e">
        <f>VLOOKUP(M144,[8]!Table2[Concatenate],1,0)</f>
        <v>#REF!</v>
      </c>
      <c r="AB144" s="20">
        <f t="shared" si="6"/>
        <v>139</v>
      </c>
      <c r="AC144" s="20" t="str">
        <f t="shared" si="5"/>
        <v>27AABCC5644E1ZVCX27/2526/113726139</v>
      </c>
    </row>
    <row r="145" spans="1:29">
      <c r="A145" s="220">
        <v>45931</v>
      </c>
      <c r="B145" s="230" t="s">
        <v>344</v>
      </c>
      <c r="C145" s="230" t="s">
        <v>345</v>
      </c>
      <c r="D145" s="230" t="s">
        <v>659</v>
      </c>
      <c r="E145" s="232" t="s">
        <v>645</v>
      </c>
      <c r="F145" s="224">
        <v>0.17985611510791366</v>
      </c>
      <c r="G145" s="222">
        <v>619.5</v>
      </c>
      <c r="H145" s="233">
        <v>525</v>
      </c>
      <c r="I145" s="234">
        <v>0</v>
      </c>
      <c r="J145" s="234">
        <v>47.25</v>
      </c>
      <c r="K145" s="234">
        <v>47.25</v>
      </c>
      <c r="L145" s="221">
        <v>94.5</v>
      </c>
      <c r="M145" s="221" t="s">
        <v>660</v>
      </c>
      <c r="N145" s="236">
        <v>482090</v>
      </c>
      <c r="O145" s="235" t="s">
        <v>348</v>
      </c>
      <c r="P145" s="221" t="s">
        <v>209</v>
      </c>
      <c r="Q145" s="340">
        <v>833</v>
      </c>
      <c r="R145" s="227">
        <v>45931</v>
      </c>
      <c r="S145" s="227">
        <v>45931</v>
      </c>
      <c r="T145" s="221" t="s">
        <v>1703</v>
      </c>
      <c r="U145" s="256" t="s">
        <v>1658</v>
      </c>
      <c r="V145" s="221"/>
      <c r="W145" s="221" t="s">
        <v>252</v>
      </c>
      <c r="Z145" s="20" t="e">
        <f>_xlfn.XLOOKUP(AC145,'[9]PR Conso (Apr 25-Sep 25)'!$P:$P,'[9]PR Conso (Apr 25-Sep 25)'!$Z:$Z)</f>
        <v>#N/A</v>
      </c>
      <c r="AA145" s="20" t="e">
        <f>VLOOKUP(M145,[8]!Table2[Concatenate],1,0)</f>
        <v>#REF!</v>
      </c>
      <c r="AB145" s="20">
        <f t="shared" si="6"/>
        <v>140</v>
      </c>
      <c r="AC145" s="20" t="str">
        <f t="shared" si="5"/>
        <v>27AAECI7859N1ZQSOFT/515/25-26140</v>
      </c>
    </row>
    <row r="146" spans="1:29">
      <c r="A146" s="220">
        <v>45931</v>
      </c>
      <c r="B146" s="230" t="s">
        <v>344</v>
      </c>
      <c r="C146" s="230" t="s">
        <v>345</v>
      </c>
      <c r="D146" s="230" t="s">
        <v>661</v>
      </c>
      <c r="E146" s="232" t="s">
        <v>662</v>
      </c>
      <c r="F146" s="224">
        <v>0.17985611510791366</v>
      </c>
      <c r="G146" s="222">
        <v>247.8</v>
      </c>
      <c r="H146" s="233">
        <v>210</v>
      </c>
      <c r="I146" s="234">
        <v>0</v>
      </c>
      <c r="J146" s="234">
        <v>18.899999999999999</v>
      </c>
      <c r="K146" s="234">
        <v>18.899999999999999</v>
      </c>
      <c r="L146" s="221">
        <v>37.799999999999997</v>
      </c>
      <c r="M146" s="221" t="s">
        <v>663</v>
      </c>
      <c r="N146" s="236">
        <v>482090</v>
      </c>
      <c r="O146" s="235" t="s">
        <v>348</v>
      </c>
      <c r="P146" s="221" t="s">
        <v>209</v>
      </c>
      <c r="Q146" s="340">
        <v>828</v>
      </c>
      <c r="R146" s="227">
        <v>45931</v>
      </c>
      <c r="S146" s="227">
        <v>45931</v>
      </c>
      <c r="T146" s="221" t="s">
        <v>1703</v>
      </c>
      <c r="U146" s="256" t="s">
        <v>1658</v>
      </c>
      <c r="V146" s="221"/>
      <c r="W146" s="221" t="s">
        <v>252</v>
      </c>
      <c r="Z146" s="20" t="e">
        <f>_xlfn.XLOOKUP(AC146,'[9]PR Conso (Apr 25-Sep 25)'!$P:$P,'[9]PR Conso (Apr 25-Sep 25)'!$Z:$Z)</f>
        <v>#N/A</v>
      </c>
      <c r="AA146" s="20" t="e">
        <f>VLOOKUP(M146,[8]!Table2[Concatenate],1,0)</f>
        <v>#REF!</v>
      </c>
      <c r="AB146" s="20">
        <f t="shared" si="6"/>
        <v>141</v>
      </c>
      <c r="AC146" s="20" t="str">
        <f t="shared" si="5"/>
        <v>27AAECI7859N1ZQSOFT/470/25-26141</v>
      </c>
    </row>
    <row r="147" spans="1:29">
      <c r="A147" s="220">
        <v>45931</v>
      </c>
      <c r="B147" s="230" t="s">
        <v>344</v>
      </c>
      <c r="C147" s="230" t="s">
        <v>345</v>
      </c>
      <c r="D147" s="230" t="s">
        <v>664</v>
      </c>
      <c r="E147" s="232" t="s">
        <v>665</v>
      </c>
      <c r="F147" s="224">
        <v>0.17985611510791366</v>
      </c>
      <c r="G147" s="222">
        <v>495.6</v>
      </c>
      <c r="H147" s="233">
        <v>420</v>
      </c>
      <c r="I147" s="234">
        <v>0</v>
      </c>
      <c r="J147" s="234">
        <v>37.799999999999997</v>
      </c>
      <c r="K147" s="234">
        <v>37.799999999999997</v>
      </c>
      <c r="L147" s="221">
        <v>75.599999999999994</v>
      </c>
      <c r="M147" s="221" t="s">
        <v>666</v>
      </c>
      <c r="N147" s="236">
        <v>482090</v>
      </c>
      <c r="O147" s="235" t="s">
        <v>348</v>
      </c>
      <c r="P147" s="221" t="s">
        <v>209</v>
      </c>
      <c r="Q147" s="340">
        <v>827</v>
      </c>
      <c r="R147" s="227">
        <v>45931</v>
      </c>
      <c r="S147" s="227">
        <v>45931</v>
      </c>
      <c r="T147" s="221" t="s">
        <v>1703</v>
      </c>
      <c r="U147" s="256" t="s">
        <v>1658</v>
      </c>
      <c r="V147" s="221"/>
      <c r="W147" s="221" t="s">
        <v>252</v>
      </c>
      <c r="Z147" s="20" t="e">
        <f>_xlfn.XLOOKUP(AC147,'[9]PR Conso (Apr 25-Sep 25)'!$P:$P,'[9]PR Conso (Apr 25-Sep 25)'!$Z:$Z)</f>
        <v>#N/A</v>
      </c>
      <c r="AA147" s="20" t="e">
        <f>VLOOKUP(M147,[8]!Table2[Concatenate],1,0)</f>
        <v>#REF!</v>
      </c>
      <c r="AB147" s="20">
        <f t="shared" si="6"/>
        <v>142</v>
      </c>
      <c r="AC147" s="20" t="str">
        <f t="shared" si="5"/>
        <v>27AAECI7859N1ZQSOFT/425/25-26142</v>
      </c>
    </row>
    <row r="148" spans="1:29">
      <c r="A148" s="220">
        <v>45931</v>
      </c>
      <c r="B148" s="230" t="s">
        <v>299</v>
      </c>
      <c r="C148" s="230" t="s">
        <v>300</v>
      </c>
      <c r="D148" s="230" t="s">
        <v>667</v>
      </c>
      <c r="E148" s="232" t="s">
        <v>668</v>
      </c>
      <c r="F148" s="224">
        <v>0.17985611510791366</v>
      </c>
      <c r="G148" s="222">
        <v>3404409.74</v>
      </c>
      <c r="H148" s="233">
        <v>2885093</v>
      </c>
      <c r="I148" s="234">
        <v>0</v>
      </c>
      <c r="J148" s="234">
        <v>259658.37</v>
      </c>
      <c r="K148" s="234">
        <v>259658.37</v>
      </c>
      <c r="L148" s="221">
        <v>519316.74</v>
      </c>
      <c r="M148" s="221" t="s">
        <v>669</v>
      </c>
      <c r="N148" s="236">
        <v>997212</v>
      </c>
      <c r="O148" s="235" t="s">
        <v>304</v>
      </c>
      <c r="P148" s="221" t="s">
        <v>211</v>
      </c>
      <c r="Q148" s="340">
        <v>821</v>
      </c>
      <c r="R148" s="227">
        <v>45931</v>
      </c>
      <c r="S148" s="227">
        <v>45931</v>
      </c>
      <c r="T148" s="221" t="s">
        <v>1703</v>
      </c>
      <c r="U148" s="256" t="s">
        <v>1658</v>
      </c>
      <c r="V148" s="221"/>
      <c r="W148" s="221" t="s">
        <v>252</v>
      </c>
      <c r="Z148" s="20" t="e">
        <f>_xlfn.XLOOKUP(AC148,'[9]PR Conso (Apr 25-Sep 25)'!$P:$P,'[9]PR Conso (Apr 25-Sep 25)'!$Z:$Z)</f>
        <v>#N/A</v>
      </c>
      <c r="AA148" s="20" t="e">
        <f>VLOOKUP(M148,[8]!Table2[Concatenate],1,0)</f>
        <v>#REF!</v>
      </c>
      <c r="AB148" s="20">
        <f t="shared" si="6"/>
        <v>143</v>
      </c>
      <c r="AC148" s="20" t="str">
        <f t="shared" si="5"/>
        <v>27AAWCS5258F1ZQPUN06/SC25/00633143</v>
      </c>
    </row>
    <row r="149" spans="1:29">
      <c r="A149" s="220">
        <v>45931</v>
      </c>
      <c r="B149" s="230" t="s">
        <v>412</v>
      </c>
      <c r="C149" s="230" t="s">
        <v>413</v>
      </c>
      <c r="D149" s="230" t="s">
        <v>670</v>
      </c>
      <c r="E149" s="232" t="s">
        <v>662</v>
      </c>
      <c r="F149" s="224">
        <v>0.17985611510791366</v>
      </c>
      <c r="G149" s="222">
        <v>2950</v>
      </c>
      <c r="H149" s="233">
        <v>2500</v>
      </c>
      <c r="I149" s="234">
        <v>0</v>
      </c>
      <c r="J149" s="234">
        <v>225</v>
      </c>
      <c r="K149" s="234">
        <v>225</v>
      </c>
      <c r="L149" s="221">
        <v>450</v>
      </c>
      <c r="M149" s="221" t="s">
        <v>671</v>
      </c>
      <c r="N149" s="236">
        <v>997157</v>
      </c>
      <c r="O149" s="235" t="s">
        <v>415</v>
      </c>
      <c r="P149" s="221" t="s">
        <v>211</v>
      </c>
      <c r="Q149" s="340">
        <v>815</v>
      </c>
      <c r="R149" s="227">
        <v>45931</v>
      </c>
      <c r="S149" s="227">
        <v>45931</v>
      </c>
      <c r="T149" s="221" t="s">
        <v>1703</v>
      </c>
      <c r="U149" s="256" t="s">
        <v>1658</v>
      </c>
      <c r="V149" s="221"/>
      <c r="W149" s="221" t="s">
        <v>252</v>
      </c>
      <c r="Z149" s="20" t="e">
        <f>_xlfn.XLOOKUP(AC149,'[9]PR Conso (Apr 25-Sep 25)'!$P:$P,'[9]PR Conso (Apr 25-Sep 25)'!$Z:$Z)</f>
        <v>#N/A</v>
      </c>
      <c r="AA149" s="20" t="e">
        <f>VLOOKUP(M149,[8]!Table2[Concatenate],1,0)</f>
        <v>#REF!</v>
      </c>
      <c r="AB149" s="20">
        <f t="shared" si="6"/>
        <v>144</v>
      </c>
      <c r="AC149" s="20" t="str">
        <f t="shared" si="5"/>
        <v>27AAACI1195H1ZMTS61156004202509144</v>
      </c>
    </row>
    <row r="150" spans="1:29">
      <c r="A150" s="220">
        <v>45931</v>
      </c>
      <c r="B150" s="230" t="s">
        <v>412</v>
      </c>
      <c r="C150" s="230" t="s">
        <v>413</v>
      </c>
      <c r="D150" s="230">
        <v>135250930160059</v>
      </c>
      <c r="E150" s="232" t="s">
        <v>261</v>
      </c>
      <c r="F150" s="224">
        <v>0.17985611510791366</v>
      </c>
      <c r="G150" s="222">
        <v>14724.689999999999</v>
      </c>
      <c r="H150" s="233">
        <v>12478.55</v>
      </c>
      <c r="I150" s="234">
        <v>0</v>
      </c>
      <c r="J150" s="234">
        <v>1123.07</v>
      </c>
      <c r="K150" s="234">
        <v>1123.07</v>
      </c>
      <c r="L150" s="221">
        <v>2246.14</v>
      </c>
      <c r="M150" s="221" t="s">
        <v>672</v>
      </c>
      <c r="N150" s="236">
        <v>997157</v>
      </c>
      <c r="O150" s="235" t="s">
        <v>415</v>
      </c>
      <c r="P150" s="221" t="s">
        <v>211</v>
      </c>
      <c r="Q150" s="340">
        <v>814</v>
      </c>
      <c r="R150" s="227">
        <v>45931</v>
      </c>
      <c r="S150" s="227">
        <v>45931</v>
      </c>
      <c r="T150" s="221" t="s">
        <v>1703</v>
      </c>
      <c r="U150" s="256" t="s">
        <v>1658</v>
      </c>
      <c r="V150" s="221"/>
      <c r="W150" s="221" t="s">
        <v>252</v>
      </c>
      <c r="Z150" s="20" t="e">
        <f>_xlfn.XLOOKUP(AC150,'[9]PR Conso (Apr 25-Sep 25)'!$P:$P,'[9]PR Conso (Apr 25-Sep 25)'!$Z:$Z)</f>
        <v>#N/A</v>
      </c>
      <c r="AA150" s="20" t="e">
        <f>VLOOKUP(M150,[8]!Table2[Concatenate],1,0)</f>
        <v>#REF!</v>
      </c>
      <c r="AB150" s="20">
        <f t="shared" si="6"/>
        <v>145</v>
      </c>
      <c r="AC150" s="20" t="str">
        <f t="shared" si="5"/>
        <v>27AAACI1195H1ZM135250930160059145</v>
      </c>
    </row>
    <row r="151" spans="1:29">
      <c r="A151" s="220">
        <v>45931</v>
      </c>
      <c r="B151" s="230" t="s">
        <v>412</v>
      </c>
      <c r="C151" s="230" t="s">
        <v>413</v>
      </c>
      <c r="D151" s="230">
        <v>135250919102746</v>
      </c>
      <c r="E151" s="232" t="s">
        <v>673</v>
      </c>
      <c r="F151" s="224">
        <v>0.17985611510791366</v>
      </c>
      <c r="G151" s="222">
        <v>12194.999999999998</v>
      </c>
      <c r="H151" s="233">
        <v>10334.74</v>
      </c>
      <c r="I151" s="234">
        <v>0</v>
      </c>
      <c r="J151" s="234">
        <v>930.13</v>
      </c>
      <c r="K151" s="234">
        <v>930.13</v>
      </c>
      <c r="L151" s="221">
        <v>1860.26</v>
      </c>
      <c r="M151" s="221" t="s">
        <v>674</v>
      </c>
      <c r="N151" s="236">
        <v>997157</v>
      </c>
      <c r="O151" s="235" t="s">
        <v>415</v>
      </c>
      <c r="P151" s="221" t="s">
        <v>211</v>
      </c>
      <c r="Q151" s="340">
        <v>813</v>
      </c>
      <c r="R151" s="227">
        <v>45931</v>
      </c>
      <c r="S151" s="227">
        <v>45931</v>
      </c>
      <c r="T151" s="221" t="s">
        <v>1703</v>
      </c>
      <c r="U151" s="256" t="s">
        <v>1658</v>
      </c>
      <c r="V151" s="221"/>
      <c r="W151" s="221" t="s">
        <v>252</v>
      </c>
      <c r="Z151" s="20" t="e">
        <f>_xlfn.XLOOKUP(AC151,'[9]PR Conso (Apr 25-Sep 25)'!$P:$P,'[9]PR Conso (Apr 25-Sep 25)'!$Z:$Z)</f>
        <v>#N/A</v>
      </c>
      <c r="AA151" s="20" t="e">
        <f>VLOOKUP(M151,[8]!Table2[Concatenate],1,0)</f>
        <v>#REF!</v>
      </c>
      <c r="AB151" s="20">
        <f t="shared" si="6"/>
        <v>146</v>
      </c>
      <c r="AC151" s="20" t="str">
        <f t="shared" si="5"/>
        <v>27AAACI1195H1ZM135250919102746146</v>
      </c>
    </row>
    <row r="152" spans="1:29">
      <c r="A152" s="220">
        <v>45931</v>
      </c>
      <c r="B152" s="230" t="s">
        <v>412</v>
      </c>
      <c r="C152" s="230" t="s">
        <v>413</v>
      </c>
      <c r="D152" s="230">
        <v>135250917088469</v>
      </c>
      <c r="E152" s="232" t="s">
        <v>675</v>
      </c>
      <c r="F152" s="224">
        <v>0.17985611510791366</v>
      </c>
      <c r="G152" s="222">
        <v>17505.28</v>
      </c>
      <c r="H152" s="233">
        <v>14834.98</v>
      </c>
      <c r="I152" s="234">
        <v>0</v>
      </c>
      <c r="J152" s="234">
        <v>1335.15</v>
      </c>
      <c r="K152" s="234">
        <v>1335.15</v>
      </c>
      <c r="L152" s="221">
        <v>2670.3</v>
      </c>
      <c r="M152" s="221" t="s">
        <v>676</v>
      </c>
      <c r="N152" s="236">
        <v>997157</v>
      </c>
      <c r="O152" s="235" t="s">
        <v>415</v>
      </c>
      <c r="P152" s="221" t="s">
        <v>211</v>
      </c>
      <c r="Q152" s="340">
        <v>812</v>
      </c>
      <c r="R152" s="227">
        <v>45931</v>
      </c>
      <c r="S152" s="227">
        <v>45931</v>
      </c>
      <c r="T152" s="221" t="s">
        <v>1703</v>
      </c>
      <c r="U152" s="256" t="s">
        <v>1658</v>
      </c>
      <c r="V152" s="221"/>
      <c r="W152" s="221" t="s">
        <v>252</v>
      </c>
      <c r="Z152" s="20" t="e">
        <f>_xlfn.XLOOKUP(AC152,'[9]PR Conso (Apr 25-Sep 25)'!$P:$P,'[9]PR Conso (Apr 25-Sep 25)'!$Z:$Z)</f>
        <v>#N/A</v>
      </c>
      <c r="AA152" s="20" t="e">
        <f>VLOOKUP(M152,[8]!Table2[Concatenate],1,0)</f>
        <v>#REF!</v>
      </c>
      <c r="AB152" s="20">
        <f t="shared" si="6"/>
        <v>147</v>
      </c>
      <c r="AC152" s="20" t="str">
        <f t="shared" si="5"/>
        <v>27AAACI1195H1ZM135250917088469147</v>
      </c>
    </row>
    <row r="153" spans="1:29">
      <c r="A153" s="220">
        <v>45931</v>
      </c>
      <c r="B153" s="230" t="s">
        <v>412</v>
      </c>
      <c r="C153" s="230" t="s">
        <v>413</v>
      </c>
      <c r="D153" s="230">
        <v>135250915074870</v>
      </c>
      <c r="E153" s="232" t="s">
        <v>677</v>
      </c>
      <c r="F153" s="224">
        <v>0.17985611510791366</v>
      </c>
      <c r="G153" s="222">
        <v>18839.879999999997</v>
      </c>
      <c r="H153" s="233">
        <v>15966</v>
      </c>
      <c r="I153" s="234">
        <v>0</v>
      </c>
      <c r="J153" s="234">
        <v>1436.94</v>
      </c>
      <c r="K153" s="234">
        <v>1436.94</v>
      </c>
      <c r="L153" s="221">
        <v>2873.88</v>
      </c>
      <c r="M153" s="221" t="s">
        <v>678</v>
      </c>
      <c r="N153" s="236">
        <v>997157</v>
      </c>
      <c r="O153" s="235" t="s">
        <v>415</v>
      </c>
      <c r="P153" s="221" t="s">
        <v>211</v>
      </c>
      <c r="Q153" s="340">
        <v>811</v>
      </c>
      <c r="R153" s="227">
        <v>45931</v>
      </c>
      <c r="S153" s="227">
        <v>45931</v>
      </c>
      <c r="T153" s="221" t="s">
        <v>1703</v>
      </c>
      <c r="U153" s="256" t="s">
        <v>1658</v>
      </c>
      <c r="V153" s="221"/>
      <c r="W153" s="221" t="s">
        <v>252</v>
      </c>
      <c r="Z153" s="20" t="e">
        <f>_xlfn.XLOOKUP(AC153,'[9]PR Conso (Apr 25-Sep 25)'!$P:$P,'[9]PR Conso (Apr 25-Sep 25)'!$Z:$Z)</f>
        <v>#N/A</v>
      </c>
      <c r="AA153" s="20" t="e">
        <f>VLOOKUP(M153,[8]!Table2[Concatenate],1,0)</f>
        <v>#REF!</v>
      </c>
      <c r="AB153" s="20">
        <f t="shared" si="6"/>
        <v>148</v>
      </c>
      <c r="AC153" s="20" t="str">
        <f t="shared" si="5"/>
        <v>27AAACI1195H1ZM135250915074870148</v>
      </c>
    </row>
    <row r="154" spans="1:29">
      <c r="A154" s="220">
        <v>45931</v>
      </c>
      <c r="B154" s="230" t="s">
        <v>412</v>
      </c>
      <c r="C154" s="230" t="s">
        <v>413</v>
      </c>
      <c r="D154" s="230">
        <v>135250909044251</v>
      </c>
      <c r="E154" s="232" t="s">
        <v>679</v>
      </c>
      <c r="F154" s="224">
        <v>0.17985611510791366</v>
      </c>
      <c r="G154" s="222">
        <v>11778.28</v>
      </c>
      <c r="H154" s="233">
        <v>9981.6</v>
      </c>
      <c r="I154" s="234">
        <v>0</v>
      </c>
      <c r="J154" s="234">
        <v>898.34</v>
      </c>
      <c r="K154" s="234">
        <v>898.34</v>
      </c>
      <c r="L154" s="221">
        <v>1796.68</v>
      </c>
      <c r="M154" s="221" t="s">
        <v>680</v>
      </c>
      <c r="N154" s="236">
        <v>997157</v>
      </c>
      <c r="O154" s="235" t="s">
        <v>415</v>
      </c>
      <c r="P154" s="221" t="s">
        <v>211</v>
      </c>
      <c r="Q154" s="340">
        <v>810</v>
      </c>
      <c r="R154" s="227">
        <v>45931</v>
      </c>
      <c r="S154" s="227">
        <v>45931</v>
      </c>
      <c r="T154" s="221" t="s">
        <v>1703</v>
      </c>
      <c r="U154" s="256" t="s">
        <v>1658</v>
      </c>
      <c r="V154" s="221"/>
      <c r="W154" s="221" t="s">
        <v>252</v>
      </c>
      <c r="Z154" s="20" t="e">
        <f>_xlfn.XLOOKUP(AC154,'[9]PR Conso (Apr 25-Sep 25)'!$P:$P,'[9]PR Conso (Apr 25-Sep 25)'!$Z:$Z)</f>
        <v>#N/A</v>
      </c>
      <c r="AA154" s="20" t="e">
        <f>VLOOKUP(M154,[8]!Table2[Concatenate],1,0)</f>
        <v>#REF!</v>
      </c>
      <c r="AB154" s="20">
        <f t="shared" si="6"/>
        <v>149</v>
      </c>
      <c r="AC154" s="20" t="str">
        <f t="shared" si="5"/>
        <v>27AAACI1195H1ZM135250909044251149</v>
      </c>
    </row>
    <row r="155" spans="1:29">
      <c r="A155" s="220">
        <v>45931</v>
      </c>
      <c r="B155" s="230" t="s">
        <v>412</v>
      </c>
      <c r="C155" s="230" t="s">
        <v>413</v>
      </c>
      <c r="D155" s="230">
        <v>135250905031940</v>
      </c>
      <c r="E155" s="232" t="s">
        <v>681</v>
      </c>
      <c r="F155" s="224">
        <v>0.17985611510791366</v>
      </c>
      <c r="G155" s="222">
        <v>16239.21</v>
      </c>
      <c r="H155" s="233">
        <v>13762.05</v>
      </c>
      <c r="I155" s="234">
        <v>0</v>
      </c>
      <c r="J155" s="234">
        <v>1238.58</v>
      </c>
      <c r="K155" s="234">
        <v>1238.58</v>
      </c>
      <c r="L155" s="221">
        <v>2477.16</v>
      </c>
      <c r="M155" s="221" t="s">
        <v>682</v>
      </c>
      <c r="N155" s="236">
        <v>997157</v>
      </c>
      <c r="O155" s="235" t="s">
        <v>415</v>
      </c>
      <c r="P155" s="221" t="s">
        <v>211</v>
      </c>
      <c r="Q155" s="340">
        <v>809</v>
      </c>
      <c r="R155" s="227">
        <v>45931</v>
      </c>
      <c r="S155" s="227">
        <v>45931</v>
      </c>
      <c r="T155" s="221" t="s">
        <v>1703</v>
      </c>
      <c r="U155" s="256" t="s">
        <v>1658</v>
      </c>
      <c r="V155" s="221"/>
      <c r="W155" s="221" t="s">
        <v>252</v>
      </c>
      <c r="Z155" s="20" t="e">
        <f>_xlfn.XLOOKUP(AC155,'[9]PR Conso (Apr 25-Sep 25)'!$P:$P,'[9]PR Conso (Apr 25-Sep 25)'!$Z:$Z)</f>
        <v>#N/A</v>
      </c>
      <c r="AA155" s="20" t="e">
        <f>VLOOKUP(M155,[8]!Table2[Concatenate],1,0)</f>
        <v>#REF!</v>
      </c>
      <c r="AB155" s="20">
        <f t="shared" si="6"/>
        <v>150</v>
      </c>
      <c r="AC155" s="20" t="str">
        <f t="shared" si="5"/>
        <v>27AAACI1195H1ZM135250905031940150</v>
      </c>
    </row>
    <row r="156" spans="1:29">
      <c r="A156" s="220">
        <v>45931</v>
      </c>
      <c r="B156" s="230" t="s">
        <v>412</v>
      </c>
      <c r="C156" s="230" t="s">
        <v>413</v>
      </c>
      <c r="D156" s="230">
        <v>135250904023284</v>
      </c>
      <c r="E156" s="232" t="s">
        <v>683</v>
      </c>
      <c r="F156" s="224">
        <v>0.17985611510791366</v>
      </c>
      <c r="G156" s="222">
        <v>12141.94</v>
      </c>
      <c r="H156" s="233">
        <v>10289.780000000001</v>
      </c>
      <c r="I156" s="234">
        <v>0</v>
      </c>
      <c r="J156" s="234">
        <v>926.08</v>
      </c>
      <c r="K156" s="234">
        <v>926.08</v>
      </c>
      <c r="L156" s="221">
        <v>1852.16</v>
      </c>
      <c r="M156" s="221" t="s">
        <v>684</v>
      </c>
      <c r="N156" s="236">
        <v>997157</v>
      </c>
      <c r="O156" s="235" t="s">
        <v>415</v>
      </c>
      <c r="P156" s="221" t="s">
        <v>211</v>
      </c>
      <c r="Q156" s="340">
        <v>808</v>
      </c>
      <c r="R156" s="227">
        <v>45931</v>
      </c>
      <c r="S156" s="227">
        <v>45931</v>
      </c>
      <c r="T156" s="221" t="s">
        <v>1703</v>
      </c>
      <c r="U156" s="256" t="s">
        <v>1658</v>
      </c>
      <c r="V156" s="221"/>
      <c r="W156" s="221" t="s">
        <v>252</v>
      </c>
      <c r="Z156" s="20" t="e">
        <f>_xlfn.XLOOKUP(AC156,'[9]PR Conso (Apr 25-Sep 25)'!$P:$P,'[9]PR Conso (Apr 25-Sep 25)'!$Z:$Z)</f>
        <v>#N/A</v>
      </c>
      <c r="AA156" s="20" t="e">
        <f>VLOOKUP(M156,[8]!Table2[Concatenate],1,0)</f>
        <v>#REF!</v>
      </c>
      <c r="AB156" s="20">
        <f t="shared" si="6"/>
        <v>151</v>
      </c>
      <c r="AC156" s="20" t="str">
        <f t="shared" si="5"/>
        <v>27AAACI1195H1ZM135250904023284151</v>
      </c>
    </row>
    <row r="157" spans="1:29">
      <c r="A157" s="220">
        <v>45931</v>
      </c>
      <c r="B157" s="230" t="s">
        <v>685</v>
      </c>
      <c r="C157" s="230" t="s">
        <v>686</v>
      </c>
      <c r="D157" s="230" t="s">
        <v>687</v>
      </c>
      <c r="E157" s="232" t="s">
        <v>261</v>
      </c>
      <c r="F157" s="224">
        <v>0.17985611510791366</v>
      </c>
      <c r="G157" s="222">
        <v>102660</v>
      </c>
      <c r="H157" s="233">
        <v>87000</v>
      </c>
      <c r="I157" s="234">
        <v>0</v>
      </c>
      <c r="J157" s="234">
        <v>7830</v>
      </c>
      <c r="K157" s="234">
        <v>7830</v>
      </c>
      <c r="L157" s="221">
        <v>15660</v>
      </c>
      <c r="M157" s="221" t="s">
        <v>688</v>
      </c>
      <c r="N157" s="236">
        <v>9973</v>
      </c>
      <c r="O157" s="235" t="s">
        <v>371</v>
      </c>
      <c r="P157" s="221" t="s">
        <v>211</v>
      </c>
      <c r="Q157" s="340">
        <v>800</v>
      </c>
      <c r="R157" s="227">
        <v>45931</v>
      </c>
      <c r="S157" s="227">
        <v>45931</v>
      </c>
      <c r="T157" s="221" t="s">
        <v>1703</v>
      </c>
      <c r="U157" s="256" t="s">
        <v>1658</v>
      </c>
      <c r="V157" s="221"/>
      <c r="W157" s="221" t="s">
        <v>252</v>
      </c>
      <c r="Z157" s="20" t="e">
        <f>_xlfn.XLOOKUP(AC157,'[9]PR Conso (Apr 25-Sep 25)'!$P:$P,'[9]PR Conso (Apr 25-Sep 25)'!$Z:$Z)</f>
        <v>#N/A</v>
      </c>
      <c r="AA157" s="20" t="e">
        <f>VLOOKUP(M157,[8]!Table2[Concatenate],1,0)</f>
        <v>#REF!</v>
      </c>
      <c r="AB157" s="20">
        <f t="shared" si="6"/>
        <v>152</v>
      </c>
      <c r="AC157" s="20" t="str">
        <f t="shared" si="5"/>
        <v>27AAGFO4867R1ZAINV/25-26/321152</v>
      </c>
    </row>
    <row r="158" spans="1:29">
      <c r="A158" s="220">
        <v>45931</v>
      </c>
      <c r="B158" s="230" t="s">
        <v>160</v>
      </c>
      <c r="C158" s="230" t="s">
        <v>689</v>
      </c>
      <c r="D158" s="230" t="s">
        <v>690</v>
      </c>
      <c r="E158" s="232" t="s">
        <v>691</v>
      </c>
      <c r="F158" s="224">
        <v>0.17985611510791366</v>
      </c>
      <c r="G158" s="222">
        <v>354000</v>
      </c>
      <c r="H158" s="233">
        <v>300000</v>
      </c>
      <c r="I158" s="234">
        <v>0</v>
      </c>
      <c r="J158" s="234">
        <v>27000</v>
      </c>
      <c r="K158" s="234">
        <v>27000</v>
      </c>
      <c r="L158" s="221">
        <v>54000</v>
      </c>
      <c r="M158" s="221" t="s">
        <v>692</v>
      </c>
      <c r="N158" s="236">
        <v>998312</v>
      </c>
      <c r="O158" s="235" t="s">
        <v>309</v>
      </c>
      <c r="P158" s="221" t="s">
        <v>211</v>
      </c>
      <c r="Q158" s="340">
        <v>790</v>
      </c>
      <c r="R158" s="227">
        <v>45931</v>
      </c>
      <c r="S158" s="227">
        <v>45931</v>
      </c>
      <c r="T158" s="221" t="s">
        <v>1703</v>
      </c>
      <c r="U158" s="256" t="s">
        <v>1658</v>
      </c>
      <c r="V158" s="221"/>
      <c r="W158" s="221" t="s">
        <v>252</v>
      </c>
      <c r="Z158" s="20" t="e">
        <f>_xlfn.XLOOKUP(AC158,'[9]PR Conso (Apr 25-Sep 25)'!$P:$P,'[9]PR Conso (Apr 25-Sep 25)'!$Z:$Z)</f>
        <v>#N/A</v>
      </c>
      <c r="AA158" s="20" t="e">
        <f>VLOOKUP(M158,[8]!Table2[Concatenate],1,0)</f>
        <v>#REF!</v>
      </c>
      <c r="AB158" s="20">
        <f t="shared" si="6"/>
        <v>153</v>
      </c>
      <c r="AC158" s="20" t="str">
        <f t="shared" si="5"/>
        <v>27AAEFU8529J1ZNUTLLP/25-26/039153</v>
      </c>
    </row>
    <row r="159" spans="1:29">
      <c r="A159" s="220">
        <v>45931</v>
      </c>
      <c r="B159" s="230" t="s">
        <v>160</v>
      </c>
      <c r="C159" s="230" t="s">
        <v>689</v>
      </c>
      <c r="D159" s="230" t="s">
        <v>693</v>
      </c>
      <c r="E159" s="232" t="s">
        <v>691</v>
      </c>
      <c r="F159" s="224">
        <v>0.17985611510791366</v>
      </c>
      <c r="G159" s="222">
        <v>354000</v>
      </c>
      <c r="H159" s="233">
        <v>300000</v>
      </c>
      <c r="I159" s="234">
        <v>0</v>
      </c>
      <c r="J159" s="234">
        <v>27000</v>
      </c>
      <c r="K159" s="234">
        <v>27000</v>
      </c>
      <c r="L159" s="221">
        <v>54000</v>
      </c>
      <c r="M159" s="221" t="s">
        <v>694</v>
      </c>
      <c r="N159" s="236">
        <v>998312</v>
      </c>
      <c r="O159" s="235" t="s">
        <v>309</v>
      </c>
      <c r="P159" s="221" t="s">
        <v>211</v>
      </c>
      <c r="Q159" s="340">
        <v>789</v>
      </c>
      <c r="R159" s="227">
        <v>45931</v>
      </c>
      <c r="S159" s="227">
        <v>45931</v>
      </c>
      <c r="T159" s="221" t="s">
        <v>1703</v>
      </c>
      <c r="U159" s="256" t="s">
        <v>1658</v>
      </c>
      <c r="V159" s="221"/>
      <c r="W159" s="221" t="s">
        <v>252</v>
      </c>
      <c r="Z159" s="20" t="e">
        <f>_xlfn.XLOOKUP(AC159,'[9]PR Conso (Apr 25-Sep 25)'!$P:$P,'[9]PR Conso (Apr 25-Sep 25)'!$Z:$Z)</f>
        <v>#N/A</v>
      </c>
      <c r="AA159" s="20" t="e">
        <f>VLOOKUP(M159,[8]!Table2[Concatenate],1,0)</f>
        <v>#REF!</v>
      </c>
      <c r="AB159" s="20">
        <f t="shared" si="6"/>
        <v>154</v>
      </c>
      <c r="AC159" s="20" t="str">
        <f t="shared" si="5"/>
        <v>27AAEFU8529J1ZNUTLLP/25-26/038154</v>
      </c>
    </row>
    <row r="160" spans="1:29">
      <c r="A160" s="220">
        <v>45931</v>
      </c>
      <c r="B160" s="230" t="s">
        <v>160</v>
      </c>
      <c r="C160" s="230" t="s">
        <v>689</v>
      </c>
      <c r="D160" s="231" t="s">
        <v>695</v>
      </c>
      <c r="E160" s="232" t="s">
        <v>691</v>
      </c>
      <c r="F160" s="224">
        <v>0.17985611510791366</v>
      </c>
      <c r="G160" s="222">
        <v>354000</v>
      </c>
      <c r="H160" s="233">
        <v>300000</v>
      </c>
      <c r="I160" s="234">
        <v>0</v>
      </c>
      <c r="J160" s="234">
        <v>27000</v>
      </c>
      <c r="K160" s="234">
        <v>27000</v>
      </c>
      <c r="L160" s="221">
        <v>54000</v>
      </c>
      <c r="M160" s="221" t="s">
        <v>696</v>
      </c>
      <c r="N160" s="236">
        <v>998312</v>
      </c>
      <c r="O160" s="235" t="s">
        <v>309</v>
      </c>
      <c r="P160" s="221" t="s">
        <v>211</v>
      </c>
      <c r="Q160" s="340">
        <v>788</v>
      </c>
      <c r="R160" s="227">
        <v>45931</v>
      </c>
      <c r="S160" s="227">
        <v>45931</v>
      </c>
      <c r="T160" s="221" t="s">
        <v>1703</v>
      </c>
      <c r="U160" s="256" t="s">
        <v>1658</v>
      </c>
      <c r="V160" s="221"/>
      <c r="W160" s="221" t="s">
        <v>252</v>
      </c>
      <c r="Z160" s="20" t="e">
        <f>_xlfn.XLOOKUP(AC160,'[9]PR Conso (Apr 25-Sep 25)'!$P:$P,'[9]PR Conso (Apr 25-Sep 25)'!$Z:$Z)</f>
        <v>#N/A</v>
      </c>
      <c r="AA160" s="20" t="e">
        <f>VLOOKUP(M160,[8]!Table2[Concatenate],1,0)</f>
        <v>#REF!</v>
      </c>
      <c r="AB160" s="20">
        <f t="shared" si="6"/>
        <v>155</v>
      </c>
      <c r="AC160" s="20" t="str">
        <f t="shared" si="5"/>
        <v>27AAEFU8529J1ZNUTLLP/25-26/037155</v>
      </c>
    </row>
    <row r="161" spans="1:29">
      <c r="A161" s="220">
        <v>45931</v>
      </c>
      <c r="B161" s="230" t="s">
        <v>160</v>
      </c>
      <c r="C161" s="230" t="s">
        <v>689</v>
      </c>
      <c r="D161" s="231" t="s">
        <v>697</v>
      </c>
      <c r="E161" s="232" t="s">
        <v>691</v>
      </c>
      <c r="F161" s="224">
        <v>0.17985611510791366</v>
      </c>
      <c r="G161" s="222">
        <v>354000</v>
      </c>
      <c r="H161" s="233">
        <v>300000</v>
      </c>
      <c r="I161" s="234">
        <v>0</v>
      </c>
      <c r="J161" s="234">
        <v>27000</v>
      </c>
      <c r="K161" s="234">
        <v>27000</v>
      </c>
      <c r="L161" s="221">
        <v>54000</v>
      </c>
      <c r="M161" s="221" t="s">
        <v>698</v>
      </c>
      <c r="N161" s="236">
        <v>998312</v>
      </c>
      <c r="O161" s="235" t="s">
        <v>309</v>
      </c>
      <c r="P161" s="221" t="s">
        <v>211</v>
      </c>
      <c r="Q161" s="340">
        <v>787</v>
      </c>
      <c r="R161" s="227">
        <v>45931</v>
      </c>
      <c r="S161" s="227">
        <v>45931</v>
      </c>
      <c r="T161" s="221" t="s">
        <v>1703</v>
      </c>
      <c r="U161" s="256" t="s">
        <v>1658</v>
      </c>
      <c r="V161" s="221"/>
      <c r="W161" s="221" t="s">
        <v>252</v>
      </c>
      <c r="Z161" s="20" t="e">
        <f>_xlfn.XLOOKUP(AC161,'[9]PR Conso (Apr 25-Sep 25)'!$P:$P,'[9]PR Conso (Apr 25-Sep 25)'!$Z:$Z)</f>
        <v>#N/A</v>
      </c>
      <c r="AA161" s="20" t="e">
        <f>VLOOKUP(M161,[8]!Table2[Concatenate],1,0)</f>
        <v>#REF!</v>
      </c>
      <c r="AB161" s="20">
        <f t="shared" si="6"/>
        <v>156</v>
      </c>
      <c r="AC161" s="20" t="str">
        <f t="shared" si="5"/>
        <v>27AAEFU8529J1ZNUTLLP/25-26/036156</v>
      </c>
    </row>
    <row r="162" spans="1:29">
      <c r="A162" s="220">
        <v>45931</v>
      </c>
      <c r="B162" s="230" t="s">
        <v>699</v>
      </c>
      <c r="C162" s="230" t="s">
        <v>700</v>
      </c>
      <c r="D162" s="231">
        <v>26</v>
      </c>
      <c r="E162" s="232" t="s">
        <v>701</v>
      </c>
      <c r="F162" s="224">
        <v>0.17985611510791366</v>
      </c>
      <c r="G162" s="222">
        <v>4003488.66</v>
      </c>
      <c r="H162" s="233">
        <v>3392787</v>
      </c>
      <c r="I162" s="234">
        <v>610701.66</v>
      </c>
      <c r="J162" s="234">
        <v>0</v>
      </c>
      <c r="K162" s="234">
        <v>0</v>
      </c>
      <c r="L162" s="221">
        <v>610701.66</v>
      </c>
      <c r="M162" s="221" t="s">
        <v>702</v>
      </c>
      <c r="N162" s="236">
        <v>997331</v>
      </c>
      <c r="O162" s="235" t="s">
        <v>239</v>
      </c>
      <c r="P162" s="221" t="s">
        <v>211</v>
      </c>
      <c r="Q162" s="340">
        <v>761</v>
      </c>
      <c r="R162" s="227">
        <v>45931</v>
      </c>
      <c r="S162" s="227">
        <v>45931</v>
      </c>
      <c r="T162" s="221" t="s">
        <v>1703</v>
      </c>
      <c r="U162" s="256" t="s">
        <v>1658</v>
      </c>
      <c r="V162" s="221"/>
      <c r="W162" s="221" t="s">
        <v>252</v>
      </c>
      <c r="Z162" s="20" t="e">
        <f>_xlfn.XLOOKUP(AC162,'[9]PR Conso (Apr 25-Sep 25)'!$P:$P,'[9]PR Conso (Apr 25-Sep 25)'!$Z:$Z)</f>
        <v>#N/A</v>
      </c>
      <c r="AA162" s="20" t="e">
        <f>VLOOKUP(M162,[8]!Table2[Concatenate],1,0)</f>
        <v>#REF!</v>
      </c>
      <c r="AB162" s="20">
        <f t="shared" si="6"/>
        <v>157</v>
      </c>
      <c r="AC162" s="20" t="str">
        <f t="shared" si="5"/>
        <v>29AAECM8948G1ZX26157</v>
      </c>
    </row>
    <row r="163" spans="1:29">
      <c r="A163" s="220">
        <v>45931</v>
      </c>
      <c r="B163" s="230" t="s">
        <v>367</v>
      </c>
      <c r="C163" s="230" t="s">
        <v>368</v>
      </c>
      <c r="D163" s="231" t="s">
        <v>703</v>
      </c>
      <c r="E163" s="232" t="s">
        <v>261</v>
      </c>
      <c r="F163" s="224">
        <v>0.17985611510791366</v>
      </c>
      <c r="G163" s="222">
        <v>115988.1</v>
      </c>
      <c r="H163" s="233">
        <v>98295</v>
      </c>
      <c r="I163" s="234">
        <v>0</v>
      </c>
      <c r="J163" s="234">
        <v>8846.5499999999993</v>
      </c>
      <c r="K163" s="234">
        <v>8846.5499999999993</v>
      </c>
      <c r="L163" s="221">
        <v>17693.099999999999</v>
      </c>
      <c r="M163" s="221" t="s">
        <v>704</v>
      </c>
      <c r="N163" s="236">
        <v>997315</v>
      </c>
      <c r="O163" s="235" t="s">
        <v>371</v>
      </c>
      <c r="P163" s="221" t="s">
        <v>211</v>
      </c>
      <c r="Q163" s="340">
        <v>746</v>
      </c>
      <c r="R163" s="227">
        <v>45931</v>
      </c>
      <c r="S163" s="227">
        <v>45931</v>
      </c>
      <c r="T163" s="221" t="s">
        <v>1703</v>
      </c>
      <c r="U163" s="256" t="s">
        <v>1658</v>
      </c>
      <c r="V163" s="221"/>
      <c r="W163" s="221" t="s">
        <v>252</v>
      </c>
      <c r="Z163" s="20" t="e">
        <f>_xlfn.XLOOKUP(AC163,'[9]PR Conso (Apr 25-Sep 25)'!$P:$P,'[9]PR Conso (Apr 25-Sep 25)'!$Z:$Z)</f>
        <v>#N/A</v>
      </c>
      <c r="AA163" s="20" t="e">
        <f>VLOOKUP(M163,[8]!Table2[Concatenate],1,0)</f>
        <v>#REF!</v>
      </c>
      <c r="AB163" s="20">
        <f t="shared" si="6"/>
        <v>158</v>
      </c>
      <c r="AC163" s="20" t="str">
        <f t="shared" si="5"/>
        <v>27AAJCV6293Q1Z8VRSPL/25-26/0625158</v>
      </c>
    </row>
    <row r="164" spans="1:29">
      <c r="A164" s="220">
        <v>45931</v>
      </c>
      <c r="B164" s="230" t="s">
        <v>283</v>
      </c>
      <c r="C164" s="230" t="s">
        <v>284</v>
      </c>
      <c r="D164" s="231" t="s">
        <v>705</v>
      </c>
      <c r="E164" s="232" t="s">
        <v>706</v>
      </c>
      <c r="F164" s="224">
        <v>0.17985611510791366</v>
      </c>
      <c r="G164" s="222">
        <v>590</v>
      </c>
      <c r="H164" s="233">
        <v>500</v>
      </c>
      <c r="I164" s="234">
        <v>90</v>
      </c>
      <c r="J164" s="234">
        <v>0</v>
      </c>
      <c r="K164" s="234">
        <v>0</v>
      </c>
      <c r="L164" s="221">
        <v>90</v>
      </c>
      <c r="M164" s="221" t="s">
        <v>707</v>
      </c>
      <c r="N164" s="236">
        <v>998559</v>
      </c>
      <c r="O164" s="235" t="s">
        <v>708</v>
      </c>
      <c r="P164" s="221" t="s">
        <v>211</v>
      </c>
      <c r="Q164" s="340">
        <v>745</v>
      </c>
      <c r="R164" s="227">
        <v>45931</v>
      </c>
      <c r="S164" s="227">
        <v>45931</v>
      </c>
      <c r="T164" s="221" t="s">
        <v>1703</v>
      </c>
      <c r="U164" s="256" t="s">
        <v>1658</v>
      </c>
      <c r="V164" s="221"/>
      <c r="W164" s="221" t="s">
        <v>252</v>
      </c>
      <c r="Z164" s="20" t="e">
        <f>_xlfn.XLOOKUP(AC164,'[9]PR Conso (Apr 25-Sep 25)'!$P:$P,'[9]PR Conso (Apr 25-Sep 25)'!$Z:$Z)</f>
        <v>#N/A</v>
      </c>
      <c r="AA164" s="20" t="e">
        <f>VLOOKUP(M164,[8]!Table2[Concatenate],1,0)</f>
        <v>#REF!</v>
      </c>
      <c r="AB164" s="20">
        <f t="shared" si="6"/>
        <v>159</v>
      </c>
      <c r="AC164" s="20" t="str">
        <f t="shared" si="5"/>
        <v>07AAACJ0054A1ZDMP502483159</v>
      </c>
    </row>
    <row r="165" spans="1:29">
      <c r="A165" s="220">
        <v>45931</v>
      </c>
      <c r="B165" s="230" t="s">
        <v>283</v>
      </c>
      <c r="C165" s="230" t="s">
        <v>284</v>
      </c>
      <c r="D165" s="231" t="s">
        <v>709</v>
      </c>
      <c r="E165" s="232" t="s">
        <v>657</v>
      </c>
      <c r="F165" s="224">
        <v>0.17985611510791366</v>
      </c>
      <c r="G165" s="222">
        <v>826</v>
      </c>
      <c r="H165" s="233">
        <v>700</v>
      </c>
      <c r="I165" s="234">
        <v>126</v>
      </c>
      <c r="J165" s="234">
        <v>0</v>
      </c>
      <c r="K165" s="234">
        <v>0</v>
      </c>
      <c r="L165" s="221">
        <v>126</v>
      </c>
      <c r="M165" s="221" t="s">
        <v>710</v>
      </c>
      <c r="N165" s="236">
        <v>998551</v>
      </c>
      <c r="O165" s="235" t="s">
        <v>288</v>
      </c>
      <c r="P165" s="221" t="s">
        <v>211</v>
      </c>
      <c r="Q165" s="340">
        <v>744</v>
      </c>
      <c r="R165" s="227">
        <v>45931</v>
      </c>
      <c r="S165" s="227">
        <v>45931</v>
      </c>
      <c r="T165" s="221" t="s">
        <v>1703</v>
      </c>
      <c r="U165" s="256" t="s">
        <v>1658</v>
      </c>
      <c r="V165" s="221"/>
      <c r="W165" s="221" t="s">
        <v>252</v>
      </c>
      <c r="Z165" s="20" t="e">
        <f>_xlfn.XLOOKUP(AC165,'[9]PR Conso (Apr 25-Sep 25)'!$P:$P,'[9]PR Conso (Apr 25-Sep 25)'!$Z:$Z)</f>
        <v>#N/A</v>
      </c>
      <c r="AA165" s="20" t="e">
        <f>VLOOKUP(M165,[8]!Table2[Concatenate],1,0)</f>
        <v>#REF!</v>
      </c>
      <c r="AB165" s="20">
        <f t="shared" si="6"/>
        <v>160</v>
      </c>
      <c r="AC165" s="20" t="str">
        <f t="shared" si="5"/>
        <v>07AAACJ0054A1ZDIP502271160</v>
      </c>
    </row>
    <row r="166" spans="1:29">
      <c r="A166" s="220">
        <v>45931</v>
      </c>
      <c r="B166" s="230" t="s">
        <v>283</v>
      </c>
      <c r="C166" s="230" t="s">
        <v>284</v>
      </c>
      <c r="D166" s="231" t="s">
        <v>711</v>
      </c>
      <c r="E166" s="232" t="s">
        <v>662</v>
      </c>
      <c r="F166" s="224">
        <v>0.17985611510791366</v>
      </c>
      <c r="G166" s="222">
        <v>8496</v>
      </c>
      <c r="H166" s="233">
        <v>7200</v>
      </c>
      <c r="I166" s="234">
        <v>1296</v>
      </c>
      <c r="J166" s="234">
        <v>0</v>
      </c>
      <c r="K166" s="234">
        <v>0</v>
      </c>
      <c r="L166" s="221">
        <v>1296</v>
      </c>
      <c r="M166" s="221" t="s">
        <v>712</v>
      </c>
      <c r="N166" s="236">
        <v>998552</v>
      </c>
      <c r="O166" s="235" t="s">
        <v>404</v>
      </c>
      <c r="P166" s="221" t="s">
        <v>211</v>
      </c>
      <c r="Q166" s="340">
        <v>737</v>
      </c>
      <c r="R166" s="227">
        <v>45931</v>
      </c>
      <c r="S166" s="227">
        <v>45931</v>
      </c>
      <c r="T166" s="221" t="s">
        <v>1703</v>
      </c>
      <c r="U166" s="256" t="s">
        <v>1658</v>
      </c>
      <c r="V166" s="221"/>
      <c r="W166" s="221" t="s">
        <v>252</v>
      </c>
      <c r="Z166" s="20" t="e">
        <f>_xlfn.XLOOKUP(AC166,'[9]PR Conso (Apr 25-Sep 25)'!$P:$P,'[9]PR Conso (Apr 25-Sep 25)'!$Z:$Z)</f>
        <v>#N/A</v>
      </c>
      <c r="AA166" s="20" t="e">
        <f>VLOOKUP(M166,[8]!Table2[Concatenate],1,0)</f>
        <v>#REF!</v>
      </c>
      <c r="AB166" s="20">
        <f t="shared" si="6"/>
        <v>161</v>
      </c>
      <c r="AC166" s="20" t="str">
        <f t="shared" si="5"/>
        <v>07AAACJ0054A1ZDHP500916161</v>
      </c>
    </row>
    <row r="167" spans="1:29">
      <c r="A167" s="220">
        <v>45931</v>
      </c>
      <c r="B167" s="230" t="s">
        <v>283</v>
      </c>
      <c r="C167" s="230" t="s">
        <v>284</v>
      </c>
      <c r="D167" s="230" t="s">
        <v>713</v>
      </c>
      <c r="E167" s="232" t="s">
        <v>261</v>
      </c>
      <c r="F167" s="224">
        <v>0.17985611510791366</v>
      </c>
      <c r="G167" s="222">
        <v>118</v>
      </c>
      <c r="H167" s="233">
        <v>100</v>
      </c>
      <c r="I167" s="234">
        <v>18</v>
      </c>
      <c r="J167" s="234">
        <v>0</v>
      </c>
      <c r="K167" s="234">
        <v>0</v>
      </c>
      <c r="L167" s="221">
        <v>18</v>
      </c>
      <c r="M167" s="221" t="s">
        <v>714</v>
      </c>
      <c r="N167" s="236">
        <v>998551</v>
      </c>
      <c r="O167" s="235" t="s">
        <v>288</v>
      </c>
      <c r="P167" s="221" t="s">
        <v>211</v>
      </c>
      <c r="Q167" s="340">
        <v>734</v>
      </c>
      <c r="R167" s="227">
        <v>45931</v>
      </c>
      <c r="S167" s="227">
        <v>45931</v>
      </c>
      <c r="T167" s="221" t="s">
        <v>1703</v>
      </c>
      <c r="U167" s="256" t="s">
        <v>1658</v>
      </c>
      <c r="V167" s="221"/>
      <c r="W167" s="221" t="s">
        <v>252</v>
      </c>
      <c r="Z167" s="20" t="e">
        <f>_xlfn.XLOOKUP(AC167,'[9]PR Conso (Apr 25-Sep 25)'!$P:$P,'[9]PR Conso (Apr 25-Sep 25)'!$Z:$Z)</f>
        <v>#N/A</v>
      </c>
      <c r="AA167" s="20" t="e">
        <f>VLOOKUP(M167,[8]!Table2[Concatenate],1,0)</f>
        <v>#REF!</v>
      </c>
      <c r="AB167" s="20">
        <f t="shared" si="6"/>
        <v>162</v>
      </c>
      <c r="AC167" s="20" t="str">
        <f t="shared" si="5"/>
        <v>07AAACJ0054A1ZDDP522469162</v>
      </c>
    </row>
    <row r="168" spans="1:29">
      <c r="A168" s="220">
        <v>45931</v>
      </c>
      <c r="B168" s="230" t="s">
        <v>283</v>
      </c>
      <c r="C168" s="230" t="s">
        <v>284</v>
      </c>
      <c r="D168" s="230" t="s">
        <v>715</v>
      </c>
      <c r="E168" s="232" t="s">
        <v>261</v>
      </c>
      <c r="F168" s="224">
        <v>0.17985611510791366</v>
      </c>
      <c r="G168" s="222">
        <v>118</v>
      </c>
      <c r="H168" s="233">
        <v>100</v>
      </c>
      <c r="I168" s="234">
        <v>18</v>
      </c>
      <c r="J168" s="234">
        <v>0</v>
      </c>
      <c r="K168" s="234">
        <v>0</v>
      </c>
      <c r="L168" s="221">
        <v>18</v>
      </c>
      <c r="M168" s="221" t="s">
        <v>716</v>
      </c>
      <c r="N168" s="236">
        <v>998551</v>
      </c>
      <c r="O168" s="235" t="s">
        <v>288</v>
      </c>
      <c r="P168" s="221" t="s">
        <v>211</v>
      </c>
      <c r="Q168" s="340">
        <v>733</v>
      </c>
      <c r="R168" s="227">
        <v>45931</v>
      </c>
      <c r="S168" s="227">
        <v>45931</v>
      </c>
      <c r="T168" s="221" t="s">
        <v>1703</v>
      </c>
      <c r="U168" s="256" t="s">
        <v>1658</v>
      </c>
      <c r="V168" s="221"/>
      <c r="W168" s="221" t="s">
        <v>252</v>
      </c>
      <c r="Z168" s="20" t="e">
        <f>_xlfn.XLOOKUP(AC168,'[9]PR Conso (Apr 25-Sep 25)'!$P:$P,'[9]PR Conso (Apr 25-Sep 25)'!$Z:$Z)</f>
        <v>#N/A</v>
      </c>
      <c r="AA168" s="20" t="e">
        <f>VLOOKUP(M168,[8]!Table2[Concatenate],1,0)</f>
        <v>#REF!</v>
      </c>
      <c r="AB168" s="20">
        <f t="shared" si="6"/>
        <v>163</v>
      </c>
      <c r="AC168" s="20" t="str">
        <f t="shared" si="5"/>
        <v>07AAACJ0054A1ZDDP522468163</v>
      </c>
    </row>
    <row r="169" spans="1:29">
      <c r="A169" s="220">
        <v>45931</v>
      </c>
      <c r="B169" s="230" t="s">
        <v>717</v>
      </c>
      <c r="C169" s="230" t="s">
        <v>718</v>
      </c>
      <c r="D169" s="231" t="s">
        <v>719</v>
      </c>
      <c r="E169" s="232" t="s">
        <v>657</v>
      </c>
      <c r="F169" s="224">
        <v>0.17985611510791366</v>
      </c>
      <c r="G169" s="222">
        <v>1180</v>
      </c>
      <c r="H169" s="233">
        <v>1000</v>
      </c>
      <c r="I169" s="234">
        <v>0</v>
      </c>
      <c r="J169" s="234">
        <v>90</v>
      </c>
      <c r="K169" s="234">
        <v>90</v>
      </c>
      <c r="L169" s="221">
        <v>180</v>
      </c>
      <c r="M169" s="221" t="s">
        <v>720</v>
      </c>
      <c r="N169" s="236">
        <v>998559</v>
      </c>
      <c r="O169" s="235" t="s">
        <v>288</v>
      </c>
      <c r="P169" s="221" t="s">
        <v>211</v>
      </c>
      <c r="Q169" s="340">
        <v>711</v>
      </c>
      <c r="R169" s="227">
        <v>45931</v>
      </c>
      <c r="S169" s="227">
        <v>45931</v>
      </c>
      <c r="T169" s="221" t="s">
        <v>1703</v>
      </c>
      <c r="U169" s="256" t="s">
        <v>1658</v>
      </c>
      <c r="V169" s="221"/>
      <c r="W169" s="221" t="s">
        <v>252</v>
      </c>
      <c r="Z169" s="20" t="e">
        <f>_xlfn.XLOOKUP(AC169,'[9]PR Conso (Apr 25-Sep 25)'!$P:$P,'[9]PR Conso (Apr 25-Sep 25)'!$Z:$Z)</f>
        <v>#N/A</v>
      </c>
      <c r="AA169" s="20" t="e">
        <f>VLOOKUP(M169,[8]!Table2[Concatenate],1,0)</f>
        <v>#REF!</v>
      </c>
      <c r="AB169" s="20">
        <f t="shared" si="6"/>
        <v>164</v>
      </c>
      <c r="AC169" s="20" t="str">
        <f t="shared" si="5"/>
        <v>27AAACA4136A1ZDIS/0000283164</v>
      </c>
    </row>
    <row r="170" spans="1:29">
      <c r="A170" s="220">
        <v>45931</v>
      </c>
      <c r="B170" s="230" t="s">
        <v>721</v>
      </c>
      <c r="C170" s="230" t="s">
        <v>722</v>
      </c>
      <c r="D170" s="230">
        <v>5376253566</v>
      </c>
      <c r="E170" s="232" t="s">
        <v>261</v>
      </c>
      <c r="F170" s="224">
        <v>0.17985611510791366</v>
      </c>
      <c r="G170" s="222">
        <v>4542.13</v>
      </c>
      <c r="H170" s="233">
        <v>3849.26</v>
      </c>
      <c r="I170" s="234">
        <v>692.87</v>
      </c>
      <c r="J170" s="234">
        <v>0</v>
      </c>
      <c r="K170" s="234">
        <v>0</v>
      </c>
      <c r="L170" s="221">
        <v>692.87</v>
      </c>
      <c r="M170" s="221" t="s">
        <v>723</v>
      </c>
      <c r="N170" s="236">
        <v>998365</v>
      </c>
      <c r="O170" s="235" t="s">
        <v>575</v>
      </c>
      <c r="P170" s="221" t="s">
        <v>211</v>
      </c>
      <c r="Q170" s="340">
        <v>698</v>
      </c>
      <c r="R170" s="227">
        <v>45931</v>
      </c>
      <c r="S170" s="227">
        <v>45931</v>
      </c>
      <c r="T170" s="221" t="s">
        <v>1703</v>
      </c>
      <c r="U170" s="256" t="s">
        <v>1658</v>
      </c>
      <c r="V170" s="221"/>
      <c r="W170" s="221" t="s">
        <v>252</v>
      </c>
      <c r="Z170" s="20" t="e">
        <f>_xlfn.XLOOKUP(AC170,'[9]PR Conso (Apr 25-Sep 25)'!$P:$P,'[9]PR Conso (Apr 25-Sep 25)'!$Z:$Z)</f>
        <v>#N/A</v>
      </c>
      <c r="AA170" s="20" t="e">
        <f>VLOOKUP(M170,[8]!Table2[Concatenate],1,0)</f>
        <v>#REF!</v>
      </c>
      <c r="AB170" s="20">
        <f t="shared" si="6"/>
        <v>165</v>
      </c>
      <c r="AC170" s="20" t="str">
        <f t="shared" si="5"/>
        <v>06AACCG0527D1Z85376253566165</v>
      </c>
    </row>
    <row r="171" spans="1:29">
      <c r="A171" s="220">
        <v>45931</v>
      </c>
      <c r="B171" s="230" t="s">
        <v>724</v>
      </c>
      <c r="C171" s="230" t="s">
        <v>725</v>
      </c>
      <c r="D171" s="230" t="s">
        <v>726</v>
      </c>
      <c r="E171" s="232" t="s">
        <v>645</v>
      </c>
      <c r="F171" s="224">
        <v>0.17985611510791366</v>
      </c>
      <c r="G171" s="222">
        <v>4130</v>
      </c>
      <c r="H171" s="233">
        <v>3500</v>
      </c>
      <c r="I171" s="234">
        <v>0</v>
      </c>
      <c r="J171" s="234">
        <v>315</v>
      </c>
      <c r="K171" s="234">
        <v>315</v>
      </c>
      <c r="L171" s="221">
        <v>630</v>
      </c>
      <c r="M171" s="221" t="s">
        <v>727</v>
      </c>
      <c r="N171" s="236">
        <v>854690</v>
      </c>
      <c r="O171" s="235" t="s">
        <v>388</v>
      </c>
      <c r="P171" s="221" t="s">
        <v>209</v>
      </c>
      <c r="Q171" s="340">
        <v>689</v>
      </c>
      <c r="R171" s="227">
        <v>45931</v>
      </c>
      <c r="S171" s="227">
        <v>45931</v>
      </c>
      <c r="T171" s="221" t="s">
        <v>1703</v>
      </c>
      <c r="U171" s="256" t="s">
        <v>1658</v>
      </c>
      <c r="V171" s="221"/>
      <c r="W171" s="221" t="s">
        <v>252</v>
      </c>
      <c r="Z171" s="20" t="e">
        <f>_xlfn.XLOOKUP(AC171,'[9]PR Conso (Apr 25-Sep 25)'!$P:$P,'[9]PR Conso (Apr 25-Sep 25)'!$Z:$Z)</f>
        <v>#N/A</v>
      </c>
      <c r="AA171" s="20" t="e">
        <f>VLOOKUP(M171,[8]!Table2[Concatenate],1,0)</f>
        <v>#REF!</v>
      </c>
      <c r="AB171" s="20">
        <f t="shared" si="6"/>
        <v>166</v>
      </c>
      <c r="AC171" s="20" t="str">
        <f t="shared" si="5"/>
        <v>27AAKFR1575R1ZCRAR/271/25-26166</v>
      </c>
    </row>
    <row r="172" spans="1:29">
      <c r="A172" s="220">
        <v>45931</v>
      </c>
      <c r="B172" s="230" t="s">
        <v>724</v>
      </c>
      <c r="C172" s="230" t="s">
        <v>725</v>
      </c>
      <c r="D172" s="230" t="s">
        <v>728</v>
      </c>
      <c r="E172" s="232" t="s">
        <v>729</v>
      </c>
      <c r="F172" s="224">
        <v>0.17985611510791366</v>
      </c>
      <c r="G172" s="222">
        <v>101598</v>
      </c>
      <c r="H172" s="233">
        <v>86100</v>
      </c>
      <c r="I172" s="234">
        <v>0</v>
      </c>
      <c r="J172" s="234">
        <v>7749</v>
      </c>
      <c r="K172" s="234">
        <v>7749</v>
      </c>
      <c r="L172" s="221">
        <v>15498</v>
      </c>
      <c r="M172" s="221" t="s">
        <v>730</v>
      </c>
      <c r="N172" s="236">
        <v>854690</v>
      </c>
      <c r="O172" s="235" t="s">
        <v>388</v>
      </c>
      <c r="P172" s="221" t="s">
        <v>209</v>
      </c>
      <c r="Q172" s="340">
        <v>688</v>
      </c>
      <c r="R172" s="227">
        <v>45931</v>
      </c>
      <c r="S172" s="227">
        <v>45931</v>
      </c>
      <c r="T172" s="221" t="s">
        <v>1703</v>
      </c>
      <c r="U172" s="256" t="s">
        <v>1658</v>
      </c>
      <c r="V172" s="221"/>
      <c r="W172" s="221" t="s">
        <v>252</v>
      </c>
      <c r="Z172" s="20" t="e">
        <f>_xlfn.XLOOKUP(AC172,'[9]PR Conso (Apr 25-Sep 25)'!$P:$P,'[9]PR Conso (Apr 25-Sep 25)'!$Z:$Z)</f>
        <v>#N/A</v>
      </c>
      <c r="AA172" s="20" t="e">
        <f>VLOOKUP(M172,[8]!Table2[Concatenate],1,0)</f>
        <v>#REF!</v>
      </c>
      <c r="AB172" s="20">
        <f t="shared" si="6"/>
        <v>167</v>
      </c>
      <c r="AC172" s="20" t="str">
        <f t="shared" si="5"/>
        <v>27AAKFR1575R1ZCRAR/270/25-26167</v>
      </c>
    </row>
    <row r="173" spans="1:29">
      <c r="A173" s="220">
        <v>45931</v>
      </c>
      <c r="B173" s="230" t="s">
        <v>717</v>
      </c>
      <c r="C173" s="230" t="s">
        <v>718</v>
      </c>
      <c r="D173" s="230" t="s">
        <v>731</v>
      </c>
      <c r="E173" s="232" t="s">
        <v>732</v>
      </c>
      <c r="F173" s="224">
        <v>0.17985611510791366</v>
      </c>
      <c r="G173" s="222">
        <v>1180</v>
      </c>
      <c r="H173" s="233">
        <v>1000</v>
      </c>
      <c r="I173" s="234">
        <v>0</v>
      </c>
      <c r="J173" s="234">
        <v>90</v>
      </c>
      <c r="K173" s="234">
        <v>90</v>
      </c>
      <c r="L173" s="221">
        <v>180</v>
      </c>
      <c r="M173" s="221" t="s">
        <v>733</v>
      </c>
      <c r="N173" s="236">
        <v>998559</v>
      </c>
      <c r="O173" s="235" t="s">
        <v>288</v>
      </c>
      <c r="P173" s="221" t="s">
        <v>211</v>
      </c>
      <c r="Q173" s="340">
        <v>600</v>
      </c>
      <c r="R173" s="227">
        <v>45931</v>
      </c>
      <c r="S173" s="227">
        <v>45931</v>
      </c>
      <c r="T173" s="221" t="s">
        <v>1703</v>
      </c>
      <c r="U173" s="256" t="s">
        <v>1658</v>
      </c>
      <c r="V173" s="221"/>
      <c r="W173" s="221" t="s">
        <v>252</v>
      </c>
      <c r="Z173" s="20" t="e">
        <f>_xlfn.XLOOKUP(AC173,'[9]PR Conso (Apr 25-Sep 25)'!$P:$P,'[9]PR Conso (Apr 25-Sep 25)'!$Z:$Z)</f>
        <v>#N/A</v>
      </c>
      <c r="AA173" s="20" t="e">
        <f>VLOOKUP(M173,[8]!Table2[Concatenate],1,0)</f>
        <v>#REF!</v>
      </c>
      <c r="AB173" s="20">
        <f t="shared" si="6"/>
        <v>168</v>
      </c>
      <c r="AC173" s="20" t="str">
        <f t="shared" si="5"/>
        <v>27AAACA4136A1ZDIS/0000231168</v>
      </c>
    </row>
    <row r="174" spans="1:29">
      <c r="A174" s="220">
        <v>45931</v>
      </c>
      <c r="B174" s="230" t="s">
        <v>721</v>
      </c>
      <c r="C174" s="230" t="s">
        <v>722</v>
      </c>
      <c r="D174" s="230">
        <v>5352450283</v>
      </c>
      <c r="E174" s="232" t="s">
        <v>734</v>
      </c>
      <c r="F174" s="224">
        <v>0.17985611510791366</v>
      </c>
      <c r="G174" s="222">
        <v>6421.17</v>
      </c>
      <c r="H174" s="233">
        <v>5441.67</v>
      </c>
      <c r="I174" s="234">
        <v>979.5</v>
      </c>
      <c r="J174" s="234">
        <v>0</v>
      </c>
      <c r="K174" s="234">
        <v>0</v>
      </c>
      <c r="L174" s="221">
        <v>979.5</v>
      </c>
      <c r="M174" s="221" t="s">
        <v>735</v>
      </c>
      <c r="N174" s="236">
        <v>998365</v>
      </c>
      <c r="O174" s="235" t="s">
        <v>575</v>
      </c>
      <c r="P174" s="221" t="s">
        <v>211</v>
      </c>
      <c r="Q174" s="340">
        <v>586</v>
      </c>
      <c r="R174" s="227">
        <v>45931</v>
      </c>
      <c r="S174" s="227">
        <v>45931</v>
      </c>
      <c r="T174" s="221" t="s">
        <v>1703</v>
      </c>
      <c r="U174" s="256" t="s">
        <v>1658</v>
      </c>
      <c r="V174" s="221"/>
      <c r="W174" s="221" t="s">
        <v>252</v>
      </c>
      <c r="Z174" s="20" t="e">
        <f>_xlfn.XLOOKUP(AC174,'[9]PR Conso (Apr 25-Sep 25)'!$P:$P,'[9]PR Conso (Apr 25-Sep 25)'!$Z:$Z)</f>
        <v>#N/A</v>
      </c>
      <c r="AA174" s="20" t="e">
        <f>VLOOKUP(M174,[8]!Table2[Concatenate],1,0)</f>
        <v>#REF!</v>
      </c>
      <c r="AB174" s="20">
        <f t="shared" si="6"/>
        <v>169</v>
      </c>
      <c r="AC174" s="20" t="str">
        <f t="shared" si="5"/>
        <v>06AACCG0527D1Z85352450283169</v>
      </c>
    </row>
    <row r="175" spans="1:29">
      <c r="A175" s="220">
        <v>45931</v>
      </c>
      <c r="B175" s="230" t="s">
        <v>449</v>
      </c>
      <c r="C175" s="230" t="s">
        <v>450</v>
      </c>
      <c r="D175" s="231" t="s">
        <v>736</v>
      </c>
      <c r="E175" s="232" t="s">
        <v>737</v>
      </c>
      <c r="F175" s="224" t="e">
        <v>#DIV/0!</v>
      </c>
      <c r="G175" s="222">
        <v>84.88</v>
      </c>
      <c r="H175" s="233">
        <v>0</v>
      </c>
      <c r="I175" s="234">
        <v>0</v>
      </c>
      <c r="J175" s="234">
        <v>42.44</v>
      </c>
      <c r="K175" s="234">
        <v>42.44</v>
      </c>
      <c r="L175" s="221">
        <v>84.88</v>
      </c>
      <c r="M175" s="221" t="s">
        <v>738</v>
      </c>
      <c r="N175" s="221">
        <v>997157</v>
      </c>
      <c r="O175" s="235" t="s">
        <v>453</v>
      </c>
      <c r="P175" s="221" t="s">
        <v>211</v>
      </c>
      <c r="Q175" s="340">
        <v>1713</v>
      </c>
      <c r="R175" s="227">
        <v>45931</v>
      </c>
      <c r="S175" s="227">
        <v>45931</v>
      </c>
      <c r="T175" s="221" t="s">
        <v>1703</v>
      </c>
      <c r="U175" s="256" t="s">
        <v>1658</v>
      </c>
      <c r="V175" s="221"/>
      <c r="W175" s="221" t="s">
        <v>252</v>
      </c>
      <c r="Z175" s="20" t="e">
        <f>_xlfn.XLOOKUP(AC175,'[9]PR Conso (Apr 25-Sep 25)'!$P:$P,'[9]PR Conso (Apr 25-Sep 25)'!$Z:$Z)</f>
        <v>#N/A</v>
      </c>
      <c r="AA175" s="20" t="e">
        <f>VLOOKUP(M175,[8]!Table2[Concatenate],1,0)</f>
        <v>#REF!</v>
      </c>
      <c r="AB175" s="20">
        <f t="shared" si="6"/>
        <v>170</v>
      </c>
      <c r="AC175" s="20" t="str">
        <f t="shared" si="5"/>
        <v>27AABCK3418J1ZKPP/2425/2/715170</v>
      </c>
    </row>
    <row r="176" spans="1:29">
      <c r="A176" s="220">
        <v>45931</v>
      </c>
      <c r="B176" s="230" t="s">
        <v>631</v>
      </c>
      <c r="C176" s="230" t="s">
        <v>632</v>
      </c>
      <c r="D176" s="231" t="s">
        <v>633</v>
      </c>
      <c r="E176" s="232" t="s">
        <v>286</v>
      </c>
      <c r="F176" s="224">
        <v>0.17985611510791366</v>
      </c>
      <c r="G176" s="222">
        <v>505.11999999999995</v>
      </c>
      <c r="H176" s="233">
        <v>616</v>
      </c>
      <c r="I176" s="234">
        <v>0</v>
      </c>
      <c r="J176" s="246">
        <v>-55.44</v>
      </c>
      <c r="K176" s="246">
        <v>-55.44</v>
      </c>
      <c r="L176" s="221">
        <v>-110.88</v>
      </c>
      <c r="M176" s="221" t="s">
        <v>634</v>
      </c>
      <c r="N176" s="247">
        <v>998599</v>
      </c>
      <c r="O176" s="248" t="s">
        <v>309</v>
      </c>
      <c r="P176" s="221" t="s">
        <v>211</v>
      </c>
      <c r="Q176" s="340">
        <v>2666</v>
      </c>
      <c r="R176" s="227">
        <v>45931</v>
      </c>
      <c r="S176" s="227">
        <v>45931</v>
      </c>
      <c r="T176" s="251" t="s">
        <v>1657</v>
      </c>
      <c r="U176" s="256" t="s">
        <v>1658</v>
      </c>
      <c r="V176" s="221"/>
      <c r="W176" s="221" t="s">
        <v>739</v>
      </c>
      <c r="Z176" s="20" t="e">
        <f>_xlfn.XLOOKUP(AC176,'[9]PR Conso (Apr 25-Sep 25)'!$P:$P,'[9]PR Conso (Apr 25-Sep 25)'!$Z:$Z)</f>
        <v>#N/A</v>
      </c>
      <c r="AB176" s="20">
        <f t="shared" si="6"/>
        <v>171</v>
      </c>
      <c r="AC176" s="20" t="str">
        <f t="shared" si="5"/>
        <v>27AALCS9822Q1ZC2526CI0000227987171</v>
      </c>
    </row>
    <row r="177" spans="1:29">
      <c r="A177" s="220">
        <v>45931</v>
      </c>
      <c r="B177" s="239" t="s">
        <v>357</v>
      </c>
      <c r="C177" s="239" t="s">
        <v>358</v>
      </c>
      <c r="D177" s="240" t="s">
        <v>638</v>
      </c>
      <c r="E177" s="241" t="s">
        <v>261</v>
      </c>
      <c r="F177" s="224">
        <v>0.05</v>
      </c>
      <c r="G177" s="222">
        <v>2902.24</v>
      </c>
      <c r="H177" s="249">
        <v>3055</v>
      </c>
      <c r="I177" s="249">
        <v>0</v>
      </c>
      <c r="J177" s="250">
        <v>-76.38</v>
      </c>
      <c r="K177" s="250">
        <v>-76.38</v>
      </c>
      <c r="L177" s="221">
        <v>-152.76</v>
      </c>
      <c r="M177" s="221" t="s">
        <v>639</v>
      </c>
      <c r="N177" s="247">
        <v>99633</v>
      </c>
      <c r="O177" s="248" t="s">
        <v>361</v>
      </c>
      <c r="P177" s="221" t="s">
        <v>211</v>
      </c>
      <c r="Q177" s="340">
        <v>771</v>
      </c>
      <c r="R177" s="227">
        <v>45931</v>
      </c>
      <c r="S177" s="227">
        <v>45931</v>
      </c>
      <c r="T177" s="251" t="s">
        <v>1657</v>
      </c>
      <c r="U177" s="256" t="s">
        <v>1658</v>
      </c>
      <c r="V177" s="221"/>
      <c r="W177" s="221" t="s">
        <v>739</v>
      </c>
      <c r="Z177" s="20" t="e">
        <f>_xlfn.XLOOKUP(AC177,'[9]PR Conso (Apr 25-Sep 25)'!$P:$P,'[9]PR Conso (Apr 25-Sep 25)'!$Z:$Z)</f>
        <v>#N/A</v>
      </c>
      <c r="AB177" s="20">
        <f t="shared" si="6"/>
        <v>172</v>
      </c>
      <c r="AC177" s="20" t="str">
        <f t="shared" si="5"/>
        <v>27DBRPP0459R1ZK2025-26/472172</v>
      </c>
    </row>
    <row r="178" spans="1:29">
      <c r="A178" s="220">
        <v>45931</v>
      </c>
      <c r="B178" s="239" t="s">
        <v>357</v>
      </c>
      <c r="C178" s="239" t="s">
        <v>358</v>
      </c>
      <c r="D178" s="240" t="s">
        <v>640</v>
      </c>
      <c r="E178" s="241" t="s">
        <v>261</v>
      </c>
      <c r="F178" s="224">
        <v>0.05</v>
      </c>
      <c r="G178" s="222">
        <v>1900</v>
      </c>
      <c r="H178" s="249">
        <v>2000</v>
      </c>
      <c r="I178" s="249">
        <v>0</v>
      </c>
      <c r="J178" s="250">
        <v>-50</v>
      </c>
      <c r="K178" s="250">
        <v>-50</v>
      </c>
      <c r="L178" s="221">
        <v>-100</v>
      </c>
      <c r="M178" s="221" t="s">
        <v>641</v>
      </c>
      <c r="N178" s="247">
        <v>99633</v>
      </c>
      <c r="O178" s="248" t="s">
        <v>361</v>
      </c>
      <c r="P178" s="221" t="s">
        <v>211</v>
      </c>
      <c r="Q178" s="340">
        <v>769</v>
      </c>
      <c r="R178" s="227">
        <v>45931</v>
      </c>
      <c r="S178" s="227">
        <v>45931</v>
      </c>
      <c r="T178" s="251" t="s">
        <v>1657</v>
      </c>
      <c r="U178" s="256" t="s">
        <v>1658</v>
      </c>
      <c r="V178" s="221"/>
      <c r="W178" s="221" t="s">
        <v>739</v>
      </c>
      <c r="Z178" s="20" t="e">
        <f>_xlfn.XLOOKUP(AC178,'[9]PR Conso (Apr 25-Sep 25)'!$P:$P,'[9]PR Conso (Apr 25-Sep 25)'!$Z:$Z)</f>
        <v>#N/A</v>
      </c>
      <c r="AB178" s="20">
        <f t="shared" si="6"/>
        <v>173</v>
      </c>
      <c r="AC178" s="20" t="str">
        <f t="shared" si="5"/>
        <v>27DBRPP0459R1ZK2025-26/470173</v>
      </c>
    </row>
    <row r="179" spans="1:29">
      <c r="A179" s="220">
        <v>45931</v>
      </c>
      <c r="B179" s="221" t="s">
        <v>740</v>
      </c>
      <c r="C179" s="221" t="s">
        <v>740</v>
      </c>
      <c r="D179" s="251"/>
      <c r="E179" s="227"/>
      <c r="F179" s="224" t="e">
        <v>#DIV/0!</v>
      </c>
      <c r="G179" s="222">
        <v>-412255.60560993105</v>
      </c>
      <c r="H179" s="221"/>
      <c r="I179" s="221">
        <v>-114863.256765931</v>
      </c>
      <c r="J179" s="221">
        <v>-148696.17442200004</v>
      </c>
      <c r="K179" s="221">
        <v>-148696.17442200004</v>
      </c>
      <c r="L179" s="221">
        <v>-412255.60560993105</v>
      </c>
      <c r="M179" s="221" t="s">
        <v>740</v>
      </c>
      <c r="N179" s="221">
        <v>0</v>
      </c>
      <c r="O179" s="235" t="s">
        <v>741</v>
      </c>
      <c r="P179" s="221" t="s">
        <v>211</v>
      </c>
      <c r="Q179" s="341">
        <v>0</v>
      </c>
      <c r="R179" s="227">
        <v>45931</v>
      </c>
      <c r="S179" s="227">
        <v>45931</v>
      </c>
      <c r="T179" s="251" t="s">
        <v>1657</v>
      </c>
      <c r="U179" s="257" t="s">
        <v>1659</v>
      </c>
      <c r="V179" s="257"/>
      <c r="W179" s="221" t="s">
        <v>739</v>
      </c>
      <c r="Z179" s="20" t="e">
        <f>_xlfn.XLOOKUP(AC179,'[9]PR Conso (Apr 25-Sep 25)'!$P:$P,'[9]PR Conso (Apr 25-Sep 25)'!$Z:$Z)</f>
        <v>#N/A</v>
      </c>
      <c r="AB179" s="20">
        <f t="shared" si="6"/>
        <v>174</v>
      </c>
      <c r="AC179" s="20" t="str">
        <f t="shared" si="5"/>
        <v>ITC Reversal as per rule 42174</v>
      </c>
    </row>
    <row r="180" spans="1:29">
      <c r="A180" s="220">
        <v>45931</v>
      </c>
      <c r="B180" s="221" t="s">
        <v>248</v>
      </c>
      <c r="C180" s="221" t="s">
        <v>249</v>
      </c>
      <c r="D180" s="251">
        <v>2526350</v>
      </c>
      <c r="E180" s="227" t="s">
        <v>250</v>
      </c>
      <c r="F180" s="224">
        <v>0.17985611510791366</v>
      </c>
      <c r="G180" s="222">
        <v>-8036</v>
      </c>
      <c r="H180" s="221">
        <v>-9800</v>
      </c>
      <c r="I180" s="221">
        <v>0</v>
      </c>
      <c r="J180" s="221">
        <v>-882</v>
      </c>
      <c r="K180" s="221">
        <v>-882</v>
      </c>
      <c r="L180" s="221">
        <v>-1764</v>
      </c>
      <c r="M180" s="221" t="s">
        <v>251</v>
      </c>
      <c r="N180" s="221">
        <v>998332</v>
      </c>
      <c r="O180" s="221" t="s">
        <v>309</v>
      </c>
      <c r="P180" s="48" t="s">
        <v>211</v>
      </c>
      <c r="Q180" s="340">
        <v>2596</v>
      </c>
      <c r="R180" s="227">
        <v>45931</v>
      </c>
      <c r="S180" s="227">
        <v>45931</v>
      </c>
      <c r="T180" s="221" t="s">
        <v>1703</v>
      </c>
      <c r="U180" s="256" t="s">
        <v>1658</v>
      </c>
      <c r="V180" s="221"/>
      <c r="W180" s="221" t="s">
        <v>742</v>
      </c>
      <c r="Z180" s="20" t="e">
        <f>_xlfn.XLOOKUP(AC180,'[9]PR Conso (Apr 25-Sep 25)'!$P:$P,'[9]PR Conso (Apr 25-Sep 25)'!$Z:$Z)</f>
        <v>#N/A</v>
      </c>
      <c r="AB180" s="20">
        <f t="shared" si="6"/>
        <v>175</v>
      </c>
      <c r="AC180" s="20" t="str">
        <f t="shared" si="5"/>
        <v>27AASCS3903K1ZV2526350175</v>
      </c>
    </row>
    <row r="181" spans="1:29">
      <c r="A181" s="220">
        <v>45931</v>
      </c>
      <c r="B181" s="221" t="s">
        <v>248</v>
      </c>
      <c r="C181" s="221" t="s">
        <v>249</v>
      </c>
      <c r="D181" s="251">
        <v>2526351</v>
      </c>
      <c r="E181" s="227" t="s">
        <v>250</v>
      </c>
      <c r="F181" s="224">
        <v>0.17985611510791366</v>
      </c>
      <c r="G181" s="222">
        <v>-6560</v>
      </c>
      <c r="H181" s="221">
        <v>-8000</v>
      </c>
      <c r="I181" s="221">
        <v>0</v>
      </c>
      <c r="J181" s="221">
        <v>-720</v>
      </c>
      <c r="K181" s="221">
        <v>-720</v>
      </c>
      <c r="L181" s="221">
        <v>-1440</v>
      </c>
      <c r="M181" s="221" t="s">
        <v>253</v>
      </c>
      <c r="N181" s="221">
        <v>998332</v>
      </c>
      <c r="O181" s="221" t="s">
        <v>309</v>
      </c>
      <c r="P181" s="48" t="s">
        <v>211</v>
      </c>
      <c r="Q181" s="340">
        <v>2597</v>
      </c>
      <c r="R181" s="227">
        <v>45931</v>
      </c>
      <c r="S181" s="227">
        <v>45931</v>
      </c>
      <c r="T181" s="221" t="s">
        <v>1703</v>
      </c>
      <c r="U181" s="256" t="s">
        <v>1658</v>
      </c>
      <c r="V181" s="221"/>
      <c r="W181" s="221" t="s">
        <v>742</v>
      </c>
      <c r="Z181" s="20" t="e">
        <f>_xlfn.XLOOKUP(AC181,'[9]PR Conso (Apr 25-Sep 25)'!$P:$P,'[9]PR Conso (Apr 25-Sep 25)'!$Z:$Z)</f>
        <v>#N/A</v>
      </c>
      <c r="AB181" s="20">
        <f t="shared" si="6"/>
        <v>176</v>
      </c>
      <c r="AC181" s="20" t="str">
        <f t="shared" si="5"/>
        <v>27AASCS3903K1ZV2526351176</v>
      </c>
    </row>
    <row r="182" spans="1:29">
      <c r="A182" s="220">
        <v>45931</v>
      </c>
      <c r="B182" s="221" t="s">
        <v>248</v>
      </c>
      <c r="C182" s="221" t="s">
        <v>249</v>
      </c>
      <c r="D182" s="251">
        <v>2526352</v>
      </c>
      <c r="E182" s="227" t="s">
        <v>250</v>
      </c>
      <c r="F182" s="224">
        <v>0.17985611510791366</v>
      </c>
      <c r="G182" s="222">
        <v>-6560</v>
      </c>
      <c r="H182" s="221">
        <v>-8000</v>
      </c>
      <c r="I182" s="221">
        <v>0</v>
      </c>
      <c r="J182" s="221">
        <v>-720</v>
      </c>
      <c r="K182" s="221">
        <v>-720</v>
      </c>
      <c r="L182" s="221">
        <v>-1440</v>
      </c>
      <c r="M182" s="221" t="s">
        <v>254</v>
      </c>
      <c r="N182" s="221">
        <v>998332</v>
      </c>
      <c r="O182" s="221" t="s">
        <v>309</v>
      </c>
      <c r="P182" s="48" t="s">
        <v>211</v>
      </c>
      <c r="Q182" s="340">
        <v>2598</v>
      </c>
      <c r="R182" s="227">
        <v>45931</v>
      </c>
      <c r="S182" s="227">
        <v>45931</v>
      </c>
      <c r="T182" s="221" t="s">
        <v>1703</v>
      </c>
      <c r="U182" s="256" t="s">
        <v>1658</v>
      </c>
      <c r="V182" s="221"/>
      <c r="W182" s="221" t="s">
        <v>742</v>
      </c>
      <c r="Z182" s="20" t="e">
        <f>_xlfn.XLOOKUP(AC182,'[9]PR Conso (Apr 25-Sep 25)'!$P:$P,'[9]PR Conso (Apr 25-Sep 25)'!$Z:$Z)</f>
        <v>#N/A</v>
      </c>
      <c r="AB182" s="20">
        <f t="shared" si="6"/>
        <v>177</v>
      </c>
      <c r="AC182" s="20" t="str">
        <f t="shared" si="5"/>
        <v>27AASCS3903K1ZV2526352177</v>
      </c>
    </row>
    <row r="183" spans="1:29">
      <c r="A183" s="220">
        <v>45931</v>
      </c>
      <c r="B183" s="221" t="s">
        <v>248</v>
      </c>
      <c r="C183" s="221" t="s">
        <v>249</v>
      </c>
      <c r="D183" s="251">
        <v>2526353</v>
      </c>
      <c r="E183" s="227" t="s">
        <v>250</v>
      </c>
      <c r="F183" s="224">
        <v>0.17985611510791366</v>
      </c>
      <c r="G183" s="222">
        <v>-3280</v>
      </c>
      <c r="H183" s="221">
        <v>-4000</v>
      </c>
      <c r="I183" s="221">
        <v>0</v>
      </c>
      <c r="J183" s="221">
        <v>-360</v>
      </c>
      <c r="K183" s="221">
        <v>-360</v>
      </c>
      <c r="L183" s="221">
        <v>-720</v>
      </c>
      <c r="M183" s="221" t="s">
        <v>255</v>
      </c>
      <c r="N183" s="221">
        <v>998332</v>
      </c>
      <c r="O183" s="221" t="s">
        <v>309</v>
      </c>
      <c r="P183" s="48" t="s">
        <v>211</v>
      </c>
      <c r="Q183" s="340">
        <v>2599</v>
      </c>
      <c r="R183" s="227">
        <v>45931</v>
      </c>
      <c r="S183" s="227">
        <v>45931</v>
      </c>
      <c r="T183" s="221" t="s">
        <v>1703</v>
      </c>
      <c r="U183" s="256" t="s">
        <v>1658</v>
      </c>
      <c r="V183" s="221"/>
      <c r="W183" s="221" t="s">
        <v>742</v>
      </c>
      <c r="Z183" s="20" t="e">
        <f>_xlfn.XLOOKUP(AC183,'[9]PR Conso (Apr 25-Sep 25)'!$P:$P,'[9]PR Conso (Apr 25-Sep 25)'!$Z:$Z)</f>
        <v>#N/A</v>
      </c>
      <c r="AB183" s="20">
        <f t="shared" si="6"/>
        <v>178</v>
      </c>
      <c r="AC183" s="20" t="str">
        <f t="shared" si="5"/>
        <v>27AASCS3903K1ZV2526353178</v>
      </c>
    </row>
    <row r="184" spans="1:29">
      <c r="A184" s="220">
        <v>45931</v>
      </c>
      <c r="B184" s="221" t="s">
        <v>248</v>
      </c>
      <c r="C184" s="221" t="s">
        <v>249</v>
      </c>
      <c r="D184" s="251">
        <v>2526354</v>
      </c>
      <c r="E184" s="227" t="s">
        <v>250</v>
      </c>
      <c r="F184" s="224">
        <v>0.17985611510791366</v>
      </c>
      <c r="G184" s="222">
        <v>-3280</v>
      </c>
      <c r="H184" s="221">
        <v>-4000</v>
      </c>
      <c r="I184" s="221">
        <v>0</v>
      </c>
      <c r="J184" s="221">
        <v>-360</v>
      </c>
      <c r="K184" s="221">
        <v>-360</v>
      </c>
      <c r="L184" s="221">
        <v>-720</v>
      </c>
      <c r="M184" s="221" t="s">
        <v>256</v>
      </c>
      <c r="N184" s="221">
        <v>998332</v>
      </c>
      <c r="O184" s="221" t="s">
        <v>309</v>
      </c>
      <c r="P184" s="48" t="s">
        <v>211</v>
      </c>
      <c r="Q184" s="340">
        <v>2600</v>
      </c>
      <c r="R184" s="227">
        <v>45931</v>
      </c>
      <c r="S184" s="227">
        <v>45931</v>
      </c>
      <c r="T184" s="221" t="s">
        <v>1703</v>
      </c>
      <c r="U184" s="256" t="s">
        <v>1658</v>
      </c>
      <c r="V184" s="221"/>
      <c r="W184" s="221" t="s">
        <v>742</v>
      </c>
      <c r="Z184" s="20" t="e">
        <f>_xlfn.XLOOKUP(AC184,'[9]PR Conso (Apr 25-Sep 25)'!$P:$P,'[9]PR Conso (Apr 25-Sep 25)'!$Z:$Z)</f>
        <v>#N/A</v>
      </c>
      <c r="AB184" s="20">
        <f t="shared" si="6"/>
        <v>179</v>
      </c>
      <c r="AC184" s="20" t="str">
        <f t="shared" si="5"/>
        <v>27AASCS3903K1ZV2526354179</v>
      </c>
    </row>
    <row r="185" spans="1:29">
      <c r="A185" s="220">
        <v>45931</v>
      </c>
      <c r="B185" s="221" t="s">
        <v>248</v>
      </c>
      <c r="C185" s="221" t="s">
        <v>249</v>
      </c>
      <c r="D185" s="251">
        <v>2526355</v>
      </c>
      <c r="E185" s="227" t="s">
        <v>250</v>
      </c>
      <c r="F185" s="224">
        <v>0.17985611510791366</v>
      </c>
      <c r="G185" s="222">
        <v>-16400</v>
      </c>
      <c r="H185" s="221">
        <v>-20000</v>
      </c>
      <c r="I185" s="221">
        <v>0</v>
      </c>
      <c r="J185" s="221">
        <v>-1800</v>
      </c>
      <c r="K185" s="221">
        <v>-1800</v>
      </c>
      <c r="L185" s="221">
        <v>-3600</v>
      </c>
      <c r="M185" s="221" t="s">
        <v>257</v>
      </c>
      <c r="N185" s="221">
        <v>998332</v>
      </c>
      <c r="O185" s="221" t="s">
        <v>309</v>
      </c>
      <c r="P185" s="48" t="s">
        <v>211</v>
      </c>
      <c r="Q185" s="340">
        <v>2601</v>
      </c>
      <c r="R185" s="227">
        <v>45931</v>
      </c>
      <c r="S185" s="227">
        <v>45931</v>
      </c>
      <c r="T185" s="221" t="s">
        <v>1703</v>
      </c>
      <c r="U185" s="256" t="s">
        <v>1658</v>
      </c>
      <c r="V185" s="221"/>
      <c r="W185" s="221" t="s">
        <v>742</v>
      </c>
      <c r="Z185" s="20" t="e">
        <f>_xlfn.XLOOKUP(AC185,'[9]PR Conso (Apr 25-Sep 25)'!$P:$P,'[9]PR Conso (Apr 25-Sep 25)'!$Z:$Z)</f>
        <v>#N/A</v>
      </c>
      <c r="AB185" s="20">
        <f t="shared" si="6"/>
        <v>180</v>
      </c>
      <c r="AC185" s="20" t="str">
        <f t="shared" si="5"/>
        <v>27AASCS3903K1ZV2526355180</v>
      </c>
    </row>
    <row r="186" spans="1:29">
      <c r="A186" s="220">
        <v>45931</v>
      </c>
      <c r="B186" s="221" t="s">
        <v>258</v>
      </c>
      <c r="C186" s="221" t="s">
        <v>259</v>
      </c>
      <c r="D186" s="251" t="s">
        <v>260</v>
      </c>
      <c r="E186" s="227" t="s">
        <v>261</v>
      </c>
      <c r="F186" s="224">
        <v>0.17985611510791366</v>
      </c>
      <c r="G186" s="222">
        <v>-82</v>
      </c>
      <c r="H186" s="221">
        <v>-100</v>
      </c>
      <c r="I186" s="221">
        <v>0</v>
      </c>
      <c r="J186" s="221">
        <v>-9</v>
      </c>
      <c r="K186" s="221">
        <v>-9</v>
      </c>
      <c r="L186" s="221">
        <v>-18</v>
      </c>
      <c r="M186" s="221" t="s">
        <v>262</v>
      </c>
      <c r="N186" s="221">
        <v>996511</v>
      </c>
      <c r="O186" s="235" t="s">
        <v>263</v>
      </c>
      <c r="P186" s="221" t="s">
        <v>211</v>
      </c>
      <c r="Q186" s="340">
        <v>877</v>
      </c>
      <c r="R186" s="227">
        <v>45931</v>
      </c>
      <c r="S186" s="227">
        <v>45931</v>
      </c>
      <c r="T186" s="221" t="s">
        <v>1703</v>
      </c>
      <c r="U186" s="256" t="s">
        <v>1658</v>
      </c>
      <c r="V186" s="221"/>
      <c r="W186" s="221" t="s">
        <v>742</v>
      </c>
      <c r="Z186" s="20" t="e">
        <f>_xlfn.XLOOKUP(AC186,'[9]PR Conso (Apr 25-Sep 25)'!$P:$P,'[9]PR Conso (Apr 25-Sep 25)'!$Z:$Z)</f>
        <v>#N/A</v>
      </c>
      <c r="AB186" s="20">
        <f t="shared" si="6"/>
        <v>181</v>
      </c>
      <c r="AC186" s="20" t="str">
        <f t="shared" si="5"/>
        <v>27AAGCR8772D1Z2CRN1267653331181</v>
      </c>
    </row>
    <row r="187" spans="1:29">
      <c r="A187" s="220">
        <v>45931</v>
      </c>
      <c r="B187" s="221" t="s">
        <v>264</v>
      </c>
      <c r="C187" s="221" t="s">
        <v>265</v>
      </c>
      <c r="D187" s="251">
        <v>63210</v>
      </c>
      <c r="E187" s="227" t="s">
        <v>266</v>
      </c>
      <c r="F187" s="224">
        <v>0.17985611510791366</v>
      </c>
      <c r="G187" s="222">
        <v>-287</v>
      </c>
      <c r="H187" s="221">
        <v>-350</v>
      </c>
      <c r="I187" s="221">
        <v>0</v>
      </c>
      <c r="J187" s="221">
        <v>-31.5</v>
      </c>
      <c r="K187" s="221">
        <v>-31.5</v>
      </c>
      <c r="L187" s="221">
        <v>-63</v>
      </c>
      <c r="M187" s="221" t="s">
        <v>267</v>
      </c>
      <c r="N187" s="221">
        <v>0</v>
      </c>
      <c r="O187" s="221" t="s">
        <v>388</v>
      </c>
      <c r="P187" s="221" t="s">
        <v>209</v>
      </c>
      <c r="Q187" s="340">
        <v>2728</v>
      </c>
      <c r="R187" s="227">
        <v>45931</v>
      </c>
      <c r="S187" s="227">
        <v>45931</v>
      </c>
      <c r="T187" s="221" t="s">
        <v>1703</v>
      </c>
      <c r="U187" s="256" t="s">
        <v>1658</v>
      </c>
      <c r="V187" s="221"/>
      <c r="W187" s="221" t="s">
        <v>742</v>
      </c>
      <c r="Z187" s="20" t="e">
        <f>_xlfn.XLOOKUP(AC187,'[9]PR Conso (Apr 25-Sep 25)'!$P:$P,'[9]PR Conso (Apr 25-Sep 25)'!$Z:$Z)</f>
        <v>#N/A</v>
      </c>
      <c r="AB187" s="20">
        <f t="shared" si="6"/>
        <v>182</v>
      </c>
      <c r="AC187" s="20" t="str">
        <f t="shared" si="5"/>
        <v>27AIFPK3096H1Z363210182</v>
      </c>
    </row>
    <row r="188" spans="1:29">
      <c r="A188" s="220">
        <v>45931</v>
      </c>
      <c r="B188" s="221" t="s">
        <v>268</v>
      </c>
      <c r="C188" s="221" t="s">
        <v>269</v>
      </c>
      <c r="D188" s="251">
        <v>69</v>
      </c>
      <c r="E188" s="227" t="s">
        <v>270</v>
      </c>
      <c r="F188" s="224">
        <v>0.17985611510791366</v>
      </c>
      <c r="G188" s="222">
        <v>-1230</v>
      </c>
      <c r="H188" s="221">
        <v>-1500</v>
      </c>
      <c r="I188" s="221">
        <v>0</v>
      </c>
      <c r="J188" s="221">
        <v>-135</v>
      </c>
      <c r="K188" s="221">
        <v>-135</v>
      </c>
      <c r="L188" s="221">
        <v>-270</v>
      </c>
      <c r="M188" s="221" t="s">
        <v>271</v>
      </c>
      <c r="N188" s="221">
        <v>0</v>
      </c>
      <c r="O188" s="235">
        <v>0</v>
      </c>
      <c r="P188" s="221"/>
      <c r="Q188" s="340">
        <v>2724</v>
      </c>
      <c r="R188" s="227">
        <v>45931</v>
      </c>
      <c r="S188" s="227">
        <v>45931</v>
      </c>
      <c r="T188" s="221" t="s">
        <v>1703</v>
      </c>
      <c r="U188" s="256" t="s">
        <v>1658</v>
      </c>
      <c r="V188" s="221"/>
      <c r="W188" s="221" t="s">
        <v>742</v>
      </c>
      <c r="X188" s="20" t="s">
        <v>6078</v>
      </c>
      <c r="Z188" s="20" t="e">
        <f>_xlfn.XLOOKUP(AC188,'[9]PR Conso (Apr 25-Sep 25)'!$P:$P,'[9]PR Conso (Apr 25-Sep 25)'!$Z:$Z)</f>
        <v>#N/A</v>
      </c>
      <c r="AB188" s="20">
        <f t="shared" si="6"/>
        <v>183</v>
      </c>
      <c r="AC188" s="20" t="str">
        <f t="shared" si="5"/>
        <v>27AAMFD2812K1ZC69183</v>
      </c>
    </row>
    <row r="189" spans="1:29">
      <c r="A189" s="220">
        <v>45931</v>
      </c>
      <c r="B189" s="221" t="s">
        <v>272</v>
      </c>
      <c r="C189" s="221" t="s">
        <v>273</v>
      </c>
      <c r="D189" s="251" t="s">
        <v>274</v>
      </c>
      <c r="E189" s="227" t="s">
        <v>275</v>
      </c>
      <c r="F189" s="224">
        <v>0.17985611510791366</v>
      </c>
      <c r="G189" s="222">
        <v>-924.2399999999999</v>
      </c>
      <c r="H189" s="221">
        <v>-1127.1199999999999</v>
      </c>
      <c r="I189" s="221">
        <v>-202.88</v>
      </c>
      <c r="J189" s="221">
        <v>0</v>
      </c>
      <c r="K189" s="221">
        <v>0</v>
      </c>
      <c r="L189" s="221">
        <v>-202.88</v>
      </c>
      <c r="M189" s="221" t="s">
        <v>276</v>
      </c>
      <c r="N189" s="221">
        <v>0</v>
      </c>
      <c r="O189" s="235">
        <v>0</v>
      </c>
      <c r="P189" s="221"/>
      <c r="Q189" s="340">
        <v>2605</v>
      </c>
      <c r="R189" s="227">
        <v>45931</v>
      </c>
      <c r="S189" s="227">
        <v>45931</v>
      </c>
      <c r="T189" s="221" t="s">
        <v>1703</v>
      </c>
      <c r="U189" s="256" t="s">
        <v>1658</v>
      </c>
      <c r="V189" s="221"/>
      <c r="W189" s="221" t="s">
        <v>742</v>
      </c>
      <c r="X189" s="20" t="s">
        <v>6078</v>
      </c>
      <c r="Z189" s="20" t="e">
        <f>_xlfn.XLOOKUP(AC189,'[9]PR Conso (Apr 25-Sep 25)'!$P:$P,'[9]PR Conso (Apr 25-Sep 25)'!$Z:$Z)</f>
        <v>#N/A</v>
      </c>
      <c r="AB189" s="20">
        <f t="shared" si="6"/>
        <v>184</v>
      </c>
      <c r="AC189" s="20" t="str">
        <f t="shared" si="5"/>
        <v>03ACCPS7232A1Z5ES-ECOM-179184</v>
      </c>
    </row>
    <row r="190" spans="1:29">
      <c r="A190" s="220">
        <v>45931</v>
      </c>
      <c r="B190" s="221" t="s">
        <v>277</v>
      </c>
      <c r="C190" s="221" t="s">
        <v>278</v>
      </c>
      <c r="D190" s="251">
        <v>427100363393</v>
      </c>
      <c r="E190" s="227" t="s">
        <v>279</v>
      </c>
      <c r="F190" s="224">
        <v>0.17985611510791366</v>
      </c>
      <c r="G190" s="222">
        <v>-3663.76</v>
      </c>
      <c r="H190" s="221">
        <v>-4468</v>
      </c>
      <c r="I190" s="221">
        <v>0</v>
      </c>
      <c r="J190" s="221">
        <v>-402.12</v>
      </c>
      <c r="K190" s="221">
        <v>-402.12</v>
      </c>
      <c r="L190" s="221">
        <v>-804.24</v>
      </c>
      <c r="M190" s="221" t="s">
        <v>280</v>
      </c>
      <c r="N190" s="221">
        <v>996813</v>
      </c>
      <c r="O190" s="235" t="s">
        <v>263</v>
      </c>
      <c r="P190" s="221" t="s">
        <v>211</v>
      </c>
      <c r="Q190" s="340">
        <v>2723</v>
      </c>
      <c r="R190" s="227">
        <v>45931</v>
      </c>
      <c r="S190" s="227">
        <v>45931</v>
      </c>
      <c r="T190" s="221" t="s">
        <v>1703</v>
      </c>
      <c r="U190" s="256" t="s">
        <v>1658</v>
      </c>
      <c r="V190" s="221"/>
      <c r="W190" s="221" t="s">
        <v>742</v>
      </c>
      <c r="Z190" s="20" t="e">
        <f>_xlfn.XLOOKUP(AC190,'[9]PR Conso (Apr 25-Sep 25)'!$P:$P,'[9]PR Conso (Apr 25-Sep 25)'!$Z:$Z)</f>
        <v>#N/A</v>
      </c>
      <c r="AB190" s="20">
        <f t="shared" si="6"/>
        <v>185</v>
      </c>
      <c r="AC190" s="20" t="str">
        <f t="shared" si="5"/>
        <v>27AAACU4322N1Z6427100363393185</v>
      </c>
    </row>
    <row r="191" spans="1:29">
      <c r="A191" s="220">
        <v>45931</v>
      </c>
      <c r="B191" s="221" t="s">
        <v>277</v>
      </c>
      <c r="C191" s="221" t="s">
        <v>278</v>
      </c>
      <c r="D191" s="251">
        <v>427100360338</v>
      </c>
      <c r="E191" s="227" t="s">
        <v>281</v>
      </c>
      <c r="F191" s="224">
        <v>0.17985611510791366</v>
      </c>
      <c r="G191" s="222">
        <v>-646.16000000000008</v>
      </c>
      <c r="H191" s="221">
        <v>-788</v>
      </c>
      <c r="I191" s="221">
        <v>0</v>
      </c>
      <c r="J191" s="221">
        <v>-70.92</v>
      </c>
      <c r="K191" s="221">
        <v>-70.92</v>
      </c>
      <c r="L191" s="221">
        <v>-141.84</v>
      </c>
      <c r="M191" s="221" t="s">
        <v>282</v>
      </c>
      <c r="N191" s="221">
        <v>996813</v>
      </c>
      <c r="O191" s="235" t="s">
        <v>263</v>
      </c>
      <c r="P191" s="221" t="s">
        <v>211</v>
      </c>
      <c r="Q191" s="340">
        <v>2722</v>
      </c>
      <c r="R191" s="227">
        <v>45931</v>
      </c>
      <c r="S191" s="227">
        <v>45931</v>
      </c>
      <c r="T191" s="221" t="s">
        <v>1703</v>
      </c>
      <c r="U191" s="256" t="s">
        <v>1658</v>
      </c>
      <c r="V191" s="221"/>
      <c r="W191" s="221" t="s">
        <v>742</v>
      </c>
      <c r="Z191" s="20" t="e">
        <f>_xlfn.XLOOKUP(AC191,'[9]PR Conso (Apr 25-Sep 25)'!$P:$P,'[9]PR Conso (Apr 25-Sep 25)'!$Z:$Z)</f>
        <v>#N/A</v>
      </c>
      <c r="AB191" s="20">
        <f t="shared" si="6"/>
        <v>186</v>
      </c>
      <c r="AC191" s="20" t="str">
        <f t="shared" si="5"/>
        <v>27AAACU4322N1Z6427100360338186</v>
      </c>
    </row>
    <row r="192" spans="1:29">
      <c r="A192" s="220">
        <v>45931</v>
      </c>
      <c r="B192" s="221" t="s">
        <v>283</v>
      </c>
      <c r="C192" s="221" t="s">
        <v>284</v>
      </c>
      <c r="D192" s="251" t="s">
        <v>285</v>
      </c>
      <c r="E192" s="227" t="s">
        <v>286</v>
      </c>
      <c r="F192" s="224">
        <v>0.17985611510791366</v>
      </c>
      <c r="G192" s="222">
        <v>-11398</v>
      </c>
      <c r="H192" s="221">
        <v>-13900</v>
      </c>
      <c r="I192" s="221">
        <v>-2502</v>
      </c>
      <c r="J192" s="221">
        <v>0</v>
      </c>
      <c r="K192" s="221">
        <v>0</v>
      </c>
      <c r="L192" s="221">
        <v>-2502</v>
      </c>
      <c r="M192" s="221" t="s">
        <v>287</v>
      </c>
      <c r="N192" s="221">
        <v>998551</v>
      </c>
      <c r="O192" s="235" t="s">
        <v>288</v>
      </c>
      <c r="P192" s="221" t="s">
        <v>211</v>
      </c>
      <c r="Q192" s="340">
        <v>2719</v>
      </c>
      <c r="R192" s="227">
        <v>45931</v>
      </c>
      <c r="S192" s="227">
        <v>45931</v>
      </c>
      <c r="T192" s="221" t="s">
        <v>1703</v>
      </c>
      <c r="U192" s="256" t="s">
        <v>1658</v>
      </c>
      <c r="V192" s="221"/>
      <c r="W192" s="221" t="s">
        <v>742</v>
      </c>
      <c r="Z192" s="20" t="e">
        <f>_xlfn.XLOOKUP(AC192,'[9]PR Conso (Apr 25-Sep 25)'!$P:$P,'[9]PR Conso (Apr 25-Sep 25)'!$Z:$Z)</f>
        <v>#N/A</v>
      </c>
      <c r="AB192" s="20">
        <f t="shared" si="6"/>
        <v>187</v>
      </c>
      <c r="AC192" s="20" t="str">
        <f t="shared" si="5"/>
        <v>07AAACJ0054A1ZDHP501130187</v>
      </c>
    </row>
    <row r="193" spans="1:29">
      <c r="A193" s="220">
        <v>45931</v>
      </c>
      <c r="B193" s="221" t="s">
        <v>283</v>
      </c>
      <c r="C193" s="221" t="s">
        <v>284</v>
      </c>
      <c r="D193" s="251" t="s">
        <v>289</v>
      </c>
      <c r="E193" s="227" t="s">
        <v>290</v>
      </c>
      <c r="F193" s="224">
        <v>0.17985611510791366</v>
      </c>
      <c r="G193" s="222">
        <v>-5740</v>
      </c>
      <c r="H193" s="221">
        <v>-7000</v>
      </c>
      <c r="I193" s="221">
        <v>-1260</v>
      </c>
      <c r="J193" s="221">
        <v>0</v>
      </c>
      <c r="K193" s="221">
        <v>0</v>
      </c>
      <c r="L193" s="221">
        <v>-1260</v>
      </c>
      <c r="M193" s="221" t="s">
        <v>291</v>
      </c>
      <c r="N193" s="221">
        <v>998551</v>
      </c>
      <c r="O193" s="235" t="s">
        <v>288</v>
      </c>
      <c r="P193" s="221" t="s">
        <v>211</v>
      </c>
      <c r="Q193" s="340">
        <v>2718</v>
      </c>
      <c r="R193" s="227">
        <v>45931</v>
      </c>
      <c r="S193" s="227">
        <v>45931</v>
      </c>
      <c r="T193" s="221" t="s">
        <v>1703</v>
      </c>
      <c r="U193" s="256" t="s">
        <v>1658</v>
      </c>
      <c r="V193" s="221"/>
      <c r="W193" s="221" t="s">
        <v>742</v>
      </c>
      <c r="Z193" s="20" t="e">
        <f>_xlfn.XLOOKUP(AC193,'[9]PR Conso (Apr 25-Sep 25)'!$P:$P,'[9]PR Conso (Apr 25-Sep 25)'!$Z:$Z)</f>
        <v>#N/A</v>
      </c>
      <c r="AB193" s="20">
        <f t="shared" si="6"/>
        <v>188</v>
      </c>
      <c r="AC193" s="20" t="str">
        <f t="shared" si="5"/>
        <v>07AAACJ0054A1ZDHP501109188</v>
      </c>
    </row>
    <row r="194" spans="1:29">
      <c r="A194" s="220">
        <v>45931</v>
      </c>
      <c r="B194" s="221" t="s">
        <v>283</v>
      </c>
      <c r="C194" s="221" t="s">
        <v>284</v>
      </c>
      <c r="D194" s="251" t="s">
        <v>292</v>
      </c>
      <c r="E194" s="227" t="s">
        <v>290</v>
      </c>
      <c r="F194" s="224">
        <v>0.17985611510791366</v>
      </c>
      <c r="G194" s="222">
        <v>-6232</v>
      </c>
      <c r="H194" s="221">
        <v>-7600</v>
      </c>
      <c r="I194" s="221">
        <v>-1368</v>
      </c>
      <c r="J194" s="221">
        <v>0</v>
      </c>
      <c r="K194" s="221">
        <v>0</v>
      </c>
      <c r="L194" s="221">
        <v>-1368</v>
      </c>
      <c r="M194" s="221" t="s">
        <v>293</v>
      </c>
      <c r="N194" s="221">
        <v>998551</v>
      </c>
      <c r="O194" s="235" t="s">
        <v>288</v>
      </c>
      <c r="P194" s="221" t="s">
        <v>211</v>
      </c>
      <c r="Q194" s="340">
        <v>2717</v>
      </c>
      <c r="R194" s="227">
        <v>45931</v>
      </c>
      <c r="S194" s="227">
        <v>45931</v>
      </c>
      <c r="T194" s="221" t="s">
        <v>1703</v>
      </c>
      <c r="U194" s="256" t="s">
        <v>1658</v>
      </c>
      <c r="V194" s="221"/>
      <c r="W194" s="221" t="s">
        <v>742</v>
      </c>
      <c r="Z194" s="20" t="e">
        <f>_xlfn.XLOOKUP(AC194,'[9]PR Conso (Apr 25-Sep 25)'!$P:$P,'[9]PR Conso (Apr 25-Sep 25)'!$Z:$Z)</f>
        <v>#N/A</v>
      </c>
      <c r="AB194" s="20">
        <f t="shared" si="6"/>
        <v>189</v>
      </c>
      <c r="AC194" s="20" t="str">
        <f t="shared" si="5"/>
        <v>07AAACJ0054A1ZDHP501108189</v>
      </c>
    </row>
    <row r="195" spans="1:29">
      <c r="A195" s="220">
        <v>45931</v>
      </c>
      <c r="B195" s="221" t="s">
        <v>283</v>
      </c>
      <c r="C195" s="221" t="s">
        <v>284</v>
      </c>
      <c r="D195" s="251" t="s">
        <v>294</v>
      </c>
      <c r="E195" s="227" t="s">
        <v>295</v>
      </c>
      <c r="F195" s="224">
        <v>0.17985611510791366</v>
      </c>
      <c r="G195" s="222">
        <v>-82</v>
      </c>
      <c r="H195" s="221">
        <v>-100</v>
      </c>
      <c r="I195" s="221">
        <v>-18</v>
      </c>
      <c r="J195" s="221">
        <v>0</v>
      </c>
      <c r="K195" s="221">
        <v>0</v>
      </c>
      <c r="L195" s="221">
        <v>-18</v>
      </c>
      <c r="M195" s="221" t="s">
        <v>296</v>
      </c>
      <c r="N195" s="221">
        <v>998551</v>
      </c>
      <c r="O195" s="235" t="s">
        <v>288</v>
      </c>
      <c r="P195" s="221" t="s">
        <v>211</v>
      </c>
      <c r="Q195" s="340">
        <v>2712</v>
      </c>
      <c r="R195" s="227">
        <v>45931</v>
      </c>
      <c r="S195" s="227">
        <v>45931</v>
      </c>
      <c r="T195" s="221" t="s">
        <v>1703</v>
      </c>
      <c r="U195" s="256" t="s">
        <v>1658</v>
      </c>
      <c r="V195" s="221"/>
      <c r="W195" s="221" t="s">
        <v>742</v>
      </c>
      <c r="Z195" s="20" t="e">
        <f>_xlfn.XLOOKUP(AC195,'[9]PR Conso (Apr 25-Sep 25)'!$P:$P,'[9]PR Conso (Apr 25-Sep 25)'!$Z:$Z)</f>
        <v>#N/A</v>
      </c>
      <c r="AB195" s="20">
        <f t="shared" si="6"/>
        <v>190</v>
      </c>
      <c r="AC195" s="20" t="str">
        <f t="shared" si="5"/>
        <v>07AAACJ0054A1ZDDP525244190</v>
      </c>
    </row>
    <row r="196" spans="1:29">
      <c r="A196" s="220">
        <v>45931</v>
      </c>
      <c r="B196" s="221" t="s">
        <v>283</v>
      </c>
      <c r="C196" s="221" t="s">
        <v>284</v>
      </c>
      <c r="D196" s="251" t="s">
        <v>297</v>
      </c>
      <c r="E196" s="227" t="s">
        <v>295</v>
      </c>
      <c r="F196" s="224">
        <v>0.17985611510791366</v>
      </c>
      <c r="G196" s="222">
        <v>-82</v>
      </c>
      <c r="H196" s="221">
        <v>-100</v>
      </c>
      <c r="I196" s="221">
        <v>-18</v>
      </c>
      <c r="J196" s="221">
        <v>0</v>
      </c>
      <c r="K196" s="221">
        <v>0</v>
      </c>
      <c r="L196" s="221">
        <v>-18</v>
      </c>
      <c r="M196" s="221" t="s">
        <v>298</v>
      </c>
      <c r="N196" s="221">
        <v>998551</v>
      </c>
      <c r="O196" s="235" t="s">
        <v>288</v>
      </c>
      <c r="P196" s="221" t="s">
        <v>211</v>
      </c>
      <c r="Q196" s="340">
        <v>2711</v>
      </c>
      <c r="R196" s="227">
        <v>45931</v>
      </c>
      <c r="S196" s="227">
        <v>45931</v>
      </c>
      <c r="T196" s="221" t="s">
        <v>1703</v>
      </c>
      <c r="U196" s="256" t="s">
        <v>1658</v>
      </c>
      <c r="V196" s="221"/>
      <c r="W196" s="221" t="s">
        <v>742</v>
      </c>
      <c r="Z196" s="20" t="e">
        <f>_xlfn.XLOOKUP(AC196,'[9]PR Conso (Apr 25-Sep 25)'!$P:$P,'[9]PR Conso (Apr 25-Sep 25)'!$Z:$Z)</f>
        <v>#N/A</v>
      </c>
      <c r="AB196" s="20">
        <f t="shared" si="6"/>
        <v>191</v>
      </c>
      <c r="AC196" s="20" t="str">
        <f t="shared" si="5"/>
        <v>07AAACJ0054A1ZDDP525243191</v>
      </c>
    </row>
    <row r="197" spans="1:29">
      <c r="A197" s="220">
        <v>45931</v>
      </c>
      <c r="B197" s="221" t="s">
        <v>299</v>
      </c>
      <c r="C197" s="221" t="s">
        <v>300</v>
      </c>
      <c r="D197" s="251" t="s">
        <v>301</v>
      </c>
      <c r="E197" s="227" t="s">
        <v>302</v>
      </c>
      <c r="F197" s="224">
        <v>0.17985611510791366</v>
      </c>
      <c r="G197" s="222">
        <v>-2365776.2599999998</v>
      </c>
      <c r="H197" s="221">
        <v>-2885093</v>
      </c>
      <c r="I197" s="221">
        <v>0</v>
      </c>
      <c r="J197" s="221">
        <v>-259658.37</v>
      </c>
      <c r="K197" s="221">
        <v>-259658.37</v>
      </c>
      <c r="L197" s="221">
        <v>-519316.74</v>
      </c>
      <c r="M197" s="221" t="s">
        <v>303</v>
      </c>
      <c r="N197" s="221">
        <v>997212</v>
      </c>
      <c r="O197" s="235" t="s">
        <v>304</v>
      </c>
      <c r="P197" s="221" t="s">
        <v>211</v>
      </c>
      <c r="Q197" s="340">
        <v>2703</v>
      </c>
      <c r="R197" s="227">
        <v>45931</v>
      </c>
      <c r="S197" s="227">
        <v>45931</v>
      </c>
      <c r="T197" s="221" t="s">
        <v>1703</v>
      </c>
      <c r="U197" s="256" t="s">
        <v>1658</v>
      </c>
      <c r="V197" s="221"/>
      <c r="W197" s="221" t="s">
        <v>742</v>
      </c>
      <c r="Z197" s="20" t="e">
        <f>_xlfn.XLOOKUP(AC197,'[9]PR Conso (Apr 25-Sep 25)'!$P:$P,'[9]PR Conso (Apr 25-Sep 25)'!$Z:$Z)</f>
        <v>#N/A</v>
      </c>
      <c r="AB197" s="20">
        <f t="shared" si="6"/>
        <v>192</v>
      </c>
      <c r="AC197" s="20" t="str">
        <f t="shared" si="5"/>
        <v>27AAWCS5258F1ZQPUN06/SC25/00761192</v>
      </c>
    </row>
    <row r="198" spans="1:29">
      <c r="A198" s="220">
        <v>45931</v>
      </c>
      <c r="B198" s="221" t="s">
        <v>305</v>
      </c>
      <c r="C198" s="221" t="s">
        <v>306</v>
      </c>
      <c r="D198" s="251" t="s">
        <v>307</v>
      </c>
      <c r="E198" s="227" t="s">
        <v>279</v>
      </c>
      <c r="F198" s="224">
        <v>0.17985611510791366</v>
      </c>
      <c r="G198" s="222">
        <v>-5057.76</v>
      </c>
      <c r="H198" s="221">
        <v>-6168</v>
      </c>
      <c r="I198" s="221">
        <v>-1110.24</v>
      </c>
      <c r="J198" s="221">
        <v>0</v>
      </c>
      <c r="K198" s="221">
        <v>0</v>
      </c>
      <c r="L198" s="221">
        <v>-1110.24</v>
      </c>
      <c r="M198" s="221" t="s">
        <v>308</v>
      </c>
      <c r="N198" s="221">
        <v>853669</v>
      </c>
      <c r="O198" s="235" t="s">
        <v>309</v>
      </c>
      <c r="P198" s="221" t="s">
        <v>209</v>
      </c>
      <c r="Q198" s="340">
        <v>2695</v>
      </c>
      <c r="R198" s="227">
        <v>45931</v>
      </c>
      <c r="S198" s="227">
        <v>45931</v>
      </c>
      <c r="T198" s="221" t="s">
        <v>1703</v>
      </c>
      <c r="U198" s="256" t="s">
        <v>1658</v>
      </c>
      <c r="V198" s="221"/>
      <c r="W198" s="221" t="s">
        <v>742</v>
      </c>
      <c r="Z198" s="20" t="e">
        <f>_xlfn.XLOOKUP(AC198,'[9]PR Conso (Apr 25-Sep 25)'!$P:$P,'[9]PR Conso (Apr 25-Sep 25)'!$Z:$Z)</f>
        <v>#N/A</v>
      </c>
      <c r="AB198" s="20">
        <f t="shared" si="6"/>
        <v>193</v>
      </c>
      <c r="AC198" s="20" t="str">
        <f t="shared" si="5"/>
        <v>06AADCH6128C1ZZONGRID061722397193</v>
      </c>
    </row>
    <row r="199" spans="1:29">
      <c r="A199" s="220">
        <v>45931</v>
      </c>
      <c r="B199" s="221" t="s">
        <v>310</v>
      </c>
      <c r="C199" s="221" t="s">
        <v>311</v>
      </c>
      <c r="D199" s="251">
        <v>8919</v>
      </c>
      <c r="E199" s="227" t="s">
        <v>312</v>
      </c>
      <c r="F199" s="224">
        <v>0.17985611510791366</v>
      </c>
      <c r="G199" s="222">
        <v>-1443.1999999999998</v>
      </c>
      <c r="H199" s="221">
        <v>-1760</v>
      </c>
      <c r="I199" s="221">
        <v>0</v>
      </c>
      <c r="J199" s="221">
        <v>-158.4</v>
      </c>
      <c r="K199" s="221">
        <v>-158.4</v>
      </c>
      <c r="L199" s="221">
        <v>-316.8</v>
      </c>
      <c r="M199" s="221" t="s">
        <v>313</v>
      </c>
      <c r="N199" s="221">
        <v>0</v>
      </c>
      <c r="O199" s="221" t="s">
        <v>388</v>
      </c>
      <c r="P199" s="221" t="s">
        <v>209</v>
      </c>
      <c r="Q199" s="340">
        <v>2692</v>
      </c>
      <c r="R199" s="227">
        <v>45931</v>
      </c>
      <c r="S199" s="227">
        <v>45931</v>
      </c>
      <c r="T199" s="221" t="s">
        <v>1703</v>
      </c>
      <c r="U199" s="256" t="s">
        <v>1658</v>
      </c>
      <c r="V199" s="221"/>
      <c r="W199" s="221" t="s">
        <v>742</v>
      </c>
      <c r="Z199" s="20" t="e">
        <f>_xlfn.XLOOKUP(AC199,'[9]PR Conso (Apr 25-Sep 25)'!$P:$P,'[9]PR Conso (Apr 25-Sep 25)'!$Z:$Z)</f>
        <v>#N/A</v>
      </c>
      <c r="AB199" s="20">
        <f t="shared" si="6"/>
        <v>194</v>
      </c>
      <c r="AC199" s="20" t="str">
        <f t="shared" ref="AC199:AC262" si="7">CONCATENATE(M199,AB199)</f>
        <v>27ARCPK9149B1ZU8919194</v>
      </c>
    </row>
    <row r="200" spans="1:29">
      <c r="A200" s="220">
        <v>45931</v>
      </c>
      <c r="B200" s="221" t="s">
        <v>314</v>
      </c>
      <c r="C200" s="221" t="s">
        <v>315</v>
      </c>
      <c r="D200" s="251" t="s">
        <v>316</v>
      </c>
      <c r="E200" s="227" t="s">
        <v>317</v>
      </c>
      <c r="F200" s="224">
        <v>0.17985611510791366</v>
      </c>
      <c r="G200" s="222">
        <v>-286.17999999999995</v>
      </c>
      <c r="H200" s="221">
        <v>-349</v>
      </c>
      <c r="I200" s="221">
        <v>0</v>
      </c>
      <c r="J200" s="221">
        <v>-31.41</v>
      </c>
      <c r="K200" s="221">
        <v>-31.41</v>
      </c>
      <c r="L200" s="221">
        <v>-62.82</v>
      </c>
      <c r="M200" s="221" t="s">
        <v>318</v>
      </c>
      <c r="N200" s="221">
        <v>998413</v>
      </c>
      <c r="O200" s="235" t="s">
        <v>319</v>
      </c>
      <c r="P200" s="221" t="s">
        <v>211</v>
      </c>
      <c r="Q200" s="340">
        <v>2691</v>
      </c>
      <c r="R200" s="227">
        <v>45931</v>
      </c>
      <c r="S200" s="227">
        <v>45931</v>
      </c>
      <c r="T200" s="221" t="s">
        <v>1703</v>
      </c>
      <c r="U200" s="256" t="s">
        <v>1658</v>
      </c>
      <c r="V200" s="221"/>
      <c r="W200" s="221" t="s">
        <v>742</v>
      </c>
      <c r="Z200" s="20" t="e">
        <f>_xlfn.XLOOKUP(AC200,'[9]PR Conso (Apr 25-Sep 25)'!$P:$P,'[9]PR Conso (Apr 25-Sep 25)'!$Z:$Z)</f>
        <v>#N/A</v>
      </c>
      <c r="AB200" s="20">
        <f t="shared" ref="AB200:AB263" si="8">AB199+1</f>
        <v>195</v>
      </c>
      <c r="AC200" s="20" t="str">
        <f t="shared" si="7"/>
        <v>27AAACB2100P1ZXMHI1410526435759195</v>
      </c>
    </row>
    <row r="201" spans="1:29">
      <c r="A201" s="220">
        <v>45931</v>
      </c>
      <c r="B201" s="221" t="s">
        <v>320</v>
      </c>
      <c r="C201" s="221" t="s">
        <v>321</v>
      </c>
      <c r="D201" s="251" t="s">
        <v>322</v>
      </c>
      <c r="E201" s="227" t="s">
        <v>323</v>
      </c>
      <c r="F201" s="224">
        <v>0.17985611510791366</v>
      </c>
      <c r="G201" s="222">
        <v>-205000</v>
      </c>
      <c r="H201" s="221">
        <v>-250000</v>
      </c>
      <c r="I201" s="221">
        <v>-45000</v>
      </c>
      <c r="J201" s="221">
        <v>0</v>
      </c>
      <c r="K201" s="221">
        <v>0</v>
      </c>
      <c r="L201" s="221">
        <v>-45000</v>
      </c>
      <c r="M201" s="221" t="s">
        <v>324</v>
      </c>
      <c r="N201" s="221">
        <v>998313</v>
      </c>
      <c r="O201" s="235" t="s">
        <v>309</v>
      </c>
      <c r="P201" s="221" t="s">
        <v>211</v>
      </c>
      <c r="Q201" s="340">
        <v>2686</v>
      </c>
      <c r="R201" s="227">
        <v>45931</v>
      </c>
      <c r="S201" s="227">
        <v>45931</v>
      </c>
      <c r="T201" s="221" t="s">
        <v>1703</v>
      </c>
      <c r="U201" s="256" t="s">
        <v>1658</v>
      </c>
      <c r="V201" s="221"/>
      <c r="W201" s="221" t="s">
        <v>742</v>
      </c>
      <c r="Z201" s="20" t="e">
        <f>_xlfn.XLOOKUP(AC201,'[9]PR Conso (Apr 25-Sep 25)'!$P:$P,'[9]PR Conso (Apr 25-Sep 25)'!$Z:$Z)</f>
        <v>#N/A</v>
      </c>
      <c r="AB201" s="20">
        <f t="shared" si="8"/>
        <v>196</v>
      </c>
      <c r="AC201" s="20" t="str">
        <f t="shared" si="7"/>
        <v>36AEUPV4314A1ZE014/2025-2026196</v>
      </c>
    </row>
    <row r="202" spans="1:29">
      <c r="A202" s="220">
        <v>45931</v>
      </c>
      <c r="B202" s="221" t="s">
        <v>325</v>
      </c>
      <c r="C202" s="221" t="s">
        <v>326</v>
      </c>
      <c r="D202" s="251" t="s">
        <v>327</v>
      </c>
      <c r="E202" s="227" t="s">
        <v>328</v>
      </c>
      <c r="F202" s="224">
        <v>0.05</v>
      </c>
      <c r="G202" s="222">
        <v>-95437</v>
      </c>
      <c r="H202" s="221">
        <v>-100460</v>
      </c>
      <c r="I202" s="221">
        <v>0</v>
      </c>
      <c r="J202" s="221">
        <v>-2511.5</v>
      </c>
      <c r="K202" s="221">
        <v>-2511.5</v>
      </c>
      <c r="L202" s="221">
        <v>-5023</v>
      </c>
      <c r="M202" s="221" t="s">
        <v>329</v>
      </c>
      <c r="N202" s="221">
        <v>440362</v>
      </c>
      <c r="O202" s="235" t="s">
        <v>288</v>
      </c>
      <c r="P202" s="221" t="s">
        <v>209</v>
      </c>
      <c r="Q202" s="340">
        <v>2680</v>
      </c>
      <c r="R202" s="227">
        <v>45931</v>
      </c>
      <c r="S202" s="227">
        <v>45931</v>
      </c>
      <c r="T202" s="221" t="s">
        <v>1703</v>
      </c>
      <c r="U202" s="256" t="s">
        <v>1658</v>
      </c>
      <c r="V202" s="221"/>
      <c r="W202" s="221" t="s">
        <v>742</v>
      </c>
      <c r="Z202" s="20" t="e">
        <f>_xlfn.XLOOKUP(AC202,'[9]PR Conso (Apr 25-Sep 25)'!$P:$P,'[9]PR Conso (Apr 25-Sep 25)'!$Z:$Z)</f>
        <v>#N/A</v>
      </c>
      <c r="AB202" s="20">
        <f t="shared" si="8"/>
        <v>197</v>
      </c>
      <c r="AC202" s="20" t="str">
        <f t="shared" si="7"/>
        <v>27AABCC7181N2Z7LXBOM251000654197</v>
      </c>
    </row>
    <row r="203" spans="1:29">
      <c r="A203" s="220">
        <v>45931</v>
      </c>
      <c r="B203" s="221" t="s">
        <v>330</v>
      </c>
      <c r="C203" s="221" t="s">
        <v>331</v>
      </c>
      <c r="D203" s="251" t="s">
        <v>332</v>
      </c>
      <c r="E203" s="227" t="s">
        <v>295</v>
      </c>
      <c r="F203" s="224">
        <v>0.17985611510791366</v>
      </c>
      <c r="G203" s="222">
        <v>-656</v>
      </c>
      <c r="H203" s="221">
        <v>-800</v>
      </c>
      <c r="I203" s="221">
        <v>0</v>
      </c>
      <c r="J203" s="221">
        <v>-72</v>
      </c>
      <c r="K203" s="221">
        <v>-72</v>
      </c>
      <c r="L203" s="221">
        <v>-144</v>
      </c>
      <c r="M203" s="221" t="s">
        <v>333</v>
      </c>
      <c r="N203" s="221">
        <v>996812</v>
      </c>
      <c r="O203" s="235" t="s">
        <v>263</v>
      </c>
      <c r="P203" s="221" t="s">
        <v>211</v>
      </c>
      <c r="Q203" s="340">
        <v>2679</v>
      </c>
      <c r="R203" s="227">
        <v>45931</v>
      </c>
      <c r="S203" s="227">
        <v>45931</v>
      </c>
      <c r="T203" s="221" t="s">
        <v>1703</v>
      </c>
      <c r="U203" s="256" t="s">
        <v>1658</v>
      </c>
      <c r="V203" s="221"/>
      <c r="W203" s="221" t="s">
        <v>742</v>
      </c>
      <c r="Z203" s="20" t="e">
        <f>_xlfn.XLOOKUP(AC203,'[9]PR Conso (Apr 25-Sep 25)'!$P:$P,'[9]PR Conso (Apr 25-Sep 25)'!$Z:$Z)</f>
        <v>#N/A</v>
      </c>
      <c r="AB203" s="20">
        <f t="shared" si="8"/>
        <v>198</v>
      </c>
      <c r="AC203" s="20" t="str">
        <f t="shared" si="7"/>
        <v>27AABCF6516A1Z3BOM-C-279329198</v>
      </c>
    </row>
    <row r="204" spans="1:29">
      <c r="A204" s="220">
        <v>45931</v>
      </c>
      <c r="B204" s="221" t="s">
        <v>334</v>
      </c>
      <c r="C204" s="221" t="s">
        <v>335</v>
      </c>
      <c r="D204" s="251" t="s">
        <v>336</v>
      </c>
      <c r="E204" s="227" t="s">
        <v>290</v>
      </c>
      <c r="F204" s="224">
        <v>0.17985611510791366</v>
      </c>
      <c r="G204" s="222">
        <v>-870.84</v>
      </c>
      <c r="H204" s="221">
        <v>-1062</v>
      </c>
      <c r="I204" s="221">
        <v>-191.16</v>
      </c>
      <c r="J204" s="221">
        <v>0</v>
      </c>
      <c r="K204" s="221">
        <v>0</v>
      </c>
      <c r="L204" s="221">
        <v>-191.16</v>
      </c>
      <c r="M204" s="221" t="s">
        <v>337</v>
      </c>
      <c r="N204" s="221">
        <v>998313</v>
      </c>
      <c r="O204" s="235" t="s">
        <v>338</v>
      </c>
      <c r="P204" s="221" t="s">
        <v>211</v>
      </c>
      <c r="Q204" s="340">
        <v>2678</v>
      </c>
      <c r="R204" s="227">
        <v>45931</v>
      </c>
      <c r="S204" s="227">
        <v>45931</v>
      </c>
      <c r="T204" s="221" t="s">
        <v>1703</v>
      </c>
      <c r="U204" s="256" t="s">
        <v>1658</v>
      </c>
      <c r="V204" s="221"/>
      <c r="W204" s="221" t="s">
        <v>742</v>
      </c>
      <c r="Z204" s="20" t="e">
        <f>_xlfn.XLOOKUP(AC204,'[9]PR Conso (Apr 25-Sep 25)'!$P:$P,'[9]PR Conso (Apr 25-Sep 25)'!$Z:$Z)</f>
        <v>#N/A</v>
      </c>
      <c r="AB204" s="20">
        <f t="shared" si="8"/>
        <v>199</v>
      </c>
      <c r="AC204" s="20" t="str">
        <f t="shared" si="7"/>
        <v>06AAACM5586C1ZLTIO26HR101264303199</v>
      </c>
    </row>
    <row r="205" spans="1:29">
      <c r="A205" s="220">
        <v>45931</v>
      </c>
      <c r="B205" s="221" t="s">
        <v>339</v>
      </c>
      <c r="C205" s="221" t="s">
        <v>340</v>
      </c>
      <c r="D205" s="251" t="s">
        <v>341</v>
      </c>
      <c r="E205" s="227" t="s">
        <v>342</v>
      </c>
      <c r="F205" s="224">
        <v>0.17985611510791366</v>
      </c>
      <c r="G205" s="222">
        <v>-902</v>
      </c>
      <c r="H205" s="221">
        <v>-1100</v>
      </c>
      <c r="I205" s="221">
        <v>0</v>
      </c>
      <c r="J205" s="221">
        <v>-99</v>
      </c>
      <c r="K205" s="221">
        <v>-99</v>
      </c>
      <c r="L205" s="221">
        <v>-198</v>
      </c>
      <c r="M205" s="221" t="s">
        <v>343</v>
      </c>
      <c r="N205" s="221">
        <v>996812</v>
      </c>
      <c r="O205" s="235" t="s">
        <v>263</v>
      </c>
      <c r="P205" s="221" t="s">
        <v>211</v>
      </c>
      <c r="Q205" s="340">
        <v>2677</v>
      </c>
      <c r="R205" s="227">
        <v>45931</v>
      </c>
      <c r="S205" s="227">
        <v>45931</v>
      </c>
      <c r="T205" s="221" t="s">
        <v>1703</v>
      </c>
      <c r="U205" s="256" t="s">
        <v>1658</v>
      </c>
      <c r="V205" s="221"/>
      <c r="W205" s="221" t="s">
        <v>742</v>
      </c>
      <c r="Z205" s="20" t="e">
        <f>_xlfn.XLOOKUP(AC205,'[9]PR Conso (Apr 25-Sep 25)'!$P:$P,'[9]PR Conso (Apr 25-Sep 25)'!$Z:$Z)</f>
        <v>#N/A</v>
      </c>
      <c r="AB205" s="20">
        <f t="shared" si="8"/>
        <v>200</v>
      </c>
      <c r="AC205" s="20" t="str">
        <f t="shared" si="7"/>
        <v>27AABCD3611Q1ZIBOM160246200</v>
      </c>
    </row>
    <row r="206" spans="1:29">
      <c r="A206" s="220">
        <v>45931</v>
      </c>
      <c r="B206" s="221" t="s">
        <v>344</v>
      </c>
      <c r="C206" s="221" t="s">
        <v>345</v>
      </c>
      <c r="D206" s="251" t="s">
        <v>346</v>
      </c>
      <c r="E206" s="227" t="s">
        <v>323</v>
      </c>
      <c r="F206" s="224">
        <v>0.17985611510791366</v>
      </c>
      <c r="G206" s="222">
        <v>-516.59999999999991</v>
      </c>
      <c r="H206" s="221">
        <v>-630</v>
      </c>
      <c r="I206" s="221">
        <v>0</v>
      </c>
      <c r="J206" s="221">
        <v>-56.7</v>
      </c>
      <c r="K206" s="221">
        <v>-56.7</v>
      </c>
      <c r="L206" s="221">
        <v>-113.4</v>
      </c>
      <c r="M206" s="221" t="s">
        <v>347</v>
      </c>
      <c r="N206" s="221">
        <v>482090</v>
      </c>
      <c r="O206" s="235" t="s">
        <v>348</v>
      </c>
      <c r="P206" s="221" t="s">
        <v>209</v>
      </c>
      <c r="Q206" s="340">
        <v>2672</v>
      </c>
      <c r="R206" s="227">
        <v>45931</v>
      </c>
      <c r="S206" s="227">
        <v>45931</v>
      </c>
      <c r="T206" s="221" t="s">
        <v>1703</v>
      </c>
      <c r="U206" s="256" t="s">
        <v>1658</v>
      </c>
      <c r="V206" s="221"/>
      <c r="W206" s="221" t="s">
        <v>742</v>
      </c>
      <c r="Z206" s="20" t="e">
        <f>_xlfn.XLOOKUP(AC206,'[9]PR Conso (Apr 25-Sep 25)'!$P:$P,'[9]PR Conso (Apr 25-Sep 25)'!$Z:$Z)</f>
        <v>#N/A</v>
      </c>
      <c r="AB206" s="20">
        <f t="shared" si="8"/>
        <v>201</v>
      </c>
      <c r="AC206" s="20" t="str">
        <f t="shared" si="7"/>
        <v>27AAECI7859N1ZQSOFT/594/25-26201</v>
      </c>
    </row>
    <row r="207" spans="1:29">
      <c r="A207" s="220">
        <v>45931</v>
      </c>
      <c r="B207" s="221" t="s">
        <v>344</v>
      </c>
      <c r="C207" s="221" t="s">
        <v>345</v>
      </c>
      <c r="D207" s="251" t="s">
        <v>349</v>
      </c>
      <c r="E207" s="227" t="s">
        <v>350</v>
      </c>
      <c r="F207" s="224">
        <v>0.17985611510791366</v>
      </c>
      <c r="G207" s="222">
        <v>-172.2</v>
      </c>
      <c r="H207" s="221">
        <v>-210</v>
      </c>
      <c r="I207" s="221">
        <v>0</v>
      </c>
      <c r="J207" s="221">
        <v>-18.899999999999999</v>
      </c>
      <c r="K207" s="221">
        <v>-18.899999999999999</v>
      </c>
      <c r="L207" s="221">
        <v>-37.799999999999997</v>
      </c>
      <c r="M207" s="221" t="s">
        <v>351</v>
      </c>
      <c r="N207" s="221">
        <v>482090</v>
      </c>
      <c r="O207" s="235" t="s">
        <v>348</v>
      </c>
      <c r="P207" s="221" t="s">
        <v>209</v>
      </c>
      <c r="Q207" s="340">
        <v>2671</v>
      </c>
      <c r="R207" s="227">
        <v>45931</v>
      </c>
      <c r="S207" s="227">
        <v>45931</v>
      </c>
      <c r="T207" s="221" t="s">
        <v>1703</v>
      </c>
      <c r="U207" s="256" t="s">
        <v>1658</v>
      </c>
      <c r="V207" s="221"/>
      <c r="W207" s="221" t="s">
        <v>742</v>
      </c>
      <c r="Z207" s="20" t="e">
        <f>_xlfn.XLOOKUP(AC207,'[9]PR Conso (Apr 25-Sep 25)'!$P:$P,'[9]PR Conso (Apr 25-Sep 25)'!$Z:$Z)</f>
        <v>#N/A</v>
      </c>
      <c r="AB207" s="20">
        <f t="shared" si="8"/>
        <v>202</v>
      </c>
      <c r="AC207" s="20" t="str">
        <f t="shared" si="7"/>
        <v>27AAECI7859N1ZQSOFT/581/25-26202</v>
      </c>
    </row>
    <row r="208" spans="1:29">
      <c r="A208" s="220">
        <v>45931</v>
      </c>
      <c r="B208" s="221" t="s">
        <v>344</v>
      </c>
      <c r="C208" s="221" t="s">
        <v>345</v>
      </c>
      <c r="D208" s="251" t="s">
        <v>352</v>
      </c>
      <c r="E208" s="227" t="s">
        <v>353</v>
      </c>
      <c r="F208" s="224">
        <v>0.17985611510791366</v>
      </c>
      <c r="G208" s="222">
        <v>-574</v>
      </c>
      <c r="H208" s="221">
        <v>-700</v>
      </c>
      <c r="I208" s="221">
        <v>0</v>
      </c>
      <c r="J208" s="221">
        <v>-63</v>
      </c>
      <c r="K208" s="221">
        <v>-63</v>
      </c>
      <c r="L208" s="221">
        <v>-126</v>
      </c>
      <c r="M208" s="221" t="s">
        <v>354</v>
      </c>
      <c r="N208" s="221">
        <v>482090</v>
      </c>
      <c r="O208" s="235" t="s">
        <v>348</v>
      </c>
      <c r="P208" s="221" t="s">
        <v>209</v>
      </c>
      <c r="Q208" s="340">
        <v>2670</v>
      </c>
      <c r="R208" s="227">
        <v>45931</v>
      </c>
      <c r="S208" s="227">
        <v>45931</v>
      </c>
      <c r="T208" s="221" t="s">
        <v>1703</v>
      </c>
      <c r="U208" s="256" t="s">
        <v>1658</v>
      </c>
      <c r="V208" s="221"/>
      <c r="W208" s="221" t="s">
        <v>742</v>
      </c>
      <c r="Z208" s="20" t="e">
        <f>_xlfn.XLOOKUP(AC208,'[9]PR Conso (Apr 25-Sep 25)'!$P:$P,'[9]PR Conso (Apr 25-Sep 25)'!$Z:$Z)</f>
        <v>#N/A</v>
      </c>
      <c r="AB208" s="20">
        <f t="shared" si="8"/>
        <v>203</v>
      </c>
      <c r="AC208" s="20" t="str">
        <f t="shared" si="7"/>
        <v>27AAECI7859N1ZQSOFT/560/25-26203</v>
      </c>
    </row>
    <row r="209" spans="1:29">
      <c r="A209" s="220">
        <v>45931</v>
      </c>
      <c r="B209" s="221" t="s">
        <v>344</v>
      </c>
      <c r="C209" s="221" t="s">
        <v>345</v>
      </c>
      <c r="D209" s="251" t="s">
        <v>355</v>
      </c>
      <c r="E209" s="227" t="s">
        <v>275</v>
      </c>
      <c r="F209" s="224">
        <v>0.17985611510791366</v>
      </c>
      <c r="G209" s="222">
        <v>-86.1</v>
      </c>
      <c r="H209" s="221">
        <v>-105</v>
      </c>
      <c r="I209" s="221">
        <v>0</v>
      </c>
      <c r="J209" s="221">
        <v>-9.4499999999999993</v>
      </c>
      <c r="K209" s="221">
        <v>-9.4499999999999993</v>
      </c>
      <c r="L209" s="221">
        <v>-18.899999999999999</v>
      </c>
      <c r="M209" s="221" t="s">
        <v>356</v>
      </c>
      <c r="N209" s="221">
        <v>482090</v>
      </c>
      <c r="O209" s="235" t="s">
        <v>348</v>
      </c>
      <c r="P209" s="221" t="s">
        <v>209</v>
      </c>
      <c r="Q209" s="340">
        <v>2669</v>
      </c>
      <c r="R209" s="227">
        <v>45931</v>
      </c>
      <c r="S209" s="227">
        <v>45931</v>
      </c>
      <c r="T209" s="221" t="s">
        <v>1703</v>
      </c>
      <c r="U209" s="256" t="s">
        <v>1658</v>
      </c>
      <c r="V209" s="221"/>
      <c r="W209" s="221" t="s">
        <v>742</v>
      </c>
      <c r="Z209" s="20" t="e">
        <f>_xlfn.XLOOKUP(AC209,'[9]PR Conso (Apr 25-Sep 25)'!$P:$P,'[9]PR Conso (Apr 25-Sep 25)'!$Z:$Z)</f>
        <v>#N/A</v>
      </c>
      <c r="AB209" s="20">
        <f t="shared" si="8"/>
        <v>204</v>
      </c>
      <c r="AC209" s="20" t="str">
        <f t="shared" si="7"/>
        <v>27AAECI7859N1ZQSOFT/540/25-26204</v>
      </c>
    </row>
    <row r="210" spans="1:29">
      <c r="A210" s="220">
        <v>45931</v>
      </c>
      <c r="B210" s="221" t="s">
        <v>357</v>
      </c>
      <c r="C210" s="221" t="s">
        <v>358</v>
      </c>
      <c r="D210" s="251" t="s">
        <v>359</v>
      </c>
      <c r="E210" s="227" t="s">
        <v>286</v>
      </c>
      <c r="F210" s="224">
        <v>0.05</v>
      </c>
      <c r="G210" s="222">
        <v>-2280</v>
      </c>
      <c r="H210" s="221">
        <v>-2400</v>
      </c>
      <c r="I210" s="221">
        <v>0</v>
      </c>
      <c r="J210" s="221">
        <v>-60</v>
      </c>
      <c r="K210" s="221">
        <v>-60</v>
      </c>
      <c r="L210" s="221">
        <v>-120</v>
      </c>
      <c r="M210" s="221" t="s">
        <v>360</v>
      </c>
      <c r="N210" s="221">
        <v>99633</v>
      </c>
      <c r="O210" s="235" t="s">
        <v>361</v>
      </c>
      <c r="P210" s="221" t="s">
        <v>211</v>
      </c>
      <c r="Q210" s="340">
        <v>2626</v>
      </c>
      <c r="R210" s="227">
        <v>45931</v>
      </c>
      <c r="S210" s="227">
        <v>45931</v>
      </c>
      <c r="T210" s="221" t="s">
        <v>1703</v>
      </c>
      <c r="U210" s="256" t="s">
        <v>1658</v>
      </c>
      <c r="V210" s="221"/>
      <c r="W210" s="221" t="s">
        <v>742</v>
      </c>
      <c r="Z210" s="20" t="e">
        <f>_xlfn.XLOOKUP(AC210,'[9]PR Conso (Apr 25-Sep 25)'!$P:$P,'[9]PR Conso (Apr 25-Sep 25)'!$Z:$Z)</f>
        <v>#N/A</v>
      </c>
      <c r="AB210" s="20">
        <f t="shared" si="8"/>
        <v>205</v>
      </c>
      <c r="AC210" s="20" t="str">
        <f t="shared" si="7"/>
        <v>27DBRPP0459R1ZK2025-26/476205</v>
      </c>
    </row>
    <row r="211" spans="1:29">
      <c r="A211" s="220">
        <v>45931</v>
      </c>
      <c r="B211" s="221" t="s">
        <v>362</v>
      </c>
      <c r="C211" s="221" t="s">
        <v>363</v>
      </c>
      <c r="D211" s="251" t="s">
        <v>364</v>
      </c>
      <c r="E211" s="227" t="s">
        <v>286</v>
      </c>
      <c r="F211" s="224">
        <v>0.16666666666666699</v>
      </c>
      <c r="G211" s="222">
        <v>-0.4</v>
      </c>
      <c r="H211" s="221">
        <v>-0.48</v>
      </c>
      <c r="I211" s="221">
        <v>0</v>
      </c>
      <c r="J211" s="221">
        <v>-0.04</v>
      </c>
      <c r="K211" s="221">
        <v>-0.04</v>
      </c>
      <c r="L211" s="221">
        <v>-0.08</v>
      </c>
      <c r="M211" s="221" t="s">
        <v>365</v>
      </c>
      <c r="N211" s="221">
        <v>440173</v>
      </c>
      <c r="O211" s="235" t="s">
        <v>366</v>
      </c>
      <c r="P211" s="221" t="s">
        <v>209</v>
      </c>
      <c r="Q211" s="340">
        <v>2627</v>
      </c>
      <c r="R211" s="227">
        <v>45931</v>
      </c>
      <c r="S211" s="227">
        <v>45931</v>
      </c>
      <c r="T211" s="221" t="s">
        <v>1703</v>
      </c>
      <c r="U211" s="256" t="s">
        <v>1658</v>
      </c>
      <c r="V211" s="221"/>
      <c r="W211" s="221" t="s">
        <v>742</v>
      </c>
      <c r="Z211" s="20" t="e">
        <f>_xlfn.XLOOKUP(AC211,'[9]PR Conso (Apr 25-Sep 25)'!$P:$P,'[9]PR Conso (Apr 25-Sep 25)'!$Z:$Z)</f>
        <v>#N/A</v>
      </c>
      <c r="AB211" s="20">
        <f t="shared" si="8"/>
        <v>206</v>
      </c>
      <c r="AC211" s="20" t="str">
        <f t="shared" si="7"/>
        <v>27AAACC2498P1Z326271C0003803394206</v>
      </c>
    </row>
    <row r="212" spans="1:29">
      <c r="A212" s="220">
        <v>45931</v>
      </c>
      <c r="B212" s="221" t="s">
        <v>367</v>
      </c>
      <c r="C212" s="221" t="s">
        <v>368</v>
      </c>
      <c r="D212" s="251" t="s">
        <v>369</v>
      </c>
      <c r="E212" s="227" t="s">
        <v>323</v>
      </c>
      <c r="F212" s="224">
        <v>0.17985611510791366</v>
      </c>
      <c r="G212" s="222">
        <v>-80601.899999999994</v>
      </c>
      <c r="H212" s="221">
        <v>-98295</v>
      </c>
      <c r="I212" s="221">
        <v>0</v>
      </c>
      <c r="J212" s="221">
        <v>-8846.5499999999993</v>
      </c>
      <c r="K212" s="221">
        <v>-8846.5499999999993</v>
      </c>
      <c r="L212" s="221">
        <v>-17693.099999999999</v>
      </c>
      <c r="M212" s="221" t="s">
        <v>370</v>
      </c>
      <c r="N212" s="221">
        <v>997315</v>
      </c>
      <c r="O212" s="235" t="s">
        <v>371</v>
      </c>
      <c r="P212" s="221" t="s">
        <v>211</v>
      </c>
      <c r="Q212" s="340">
        <v>2667</v>
      </c>
      <c r="R212" s="227">
        <v>45931</v>
      </c>
      <c r="S212" s="227">
        <v>45931</v>
      </c>
      <c r="T212" s="221" t="s">
        <v>1703</v>
      </c>
      <c r="U212" s="256" t="s">
        <v>1658</v>
      </c>
      <c r="V212" s="221"/>
      <c r="W212" s="221" t="s">
        <v>742</v>
      </c>
      <c r="Z212" s="20" t="e">
        <f>_xlfn.XLOOKUP(AC212,'[9]PR Conso (Apr 25-Sep 25)'!$P:$P,'[9]PR Conso (Apr 25-Sep 25)'!$Z:$Z)</f>
        <v>#N/A</v>
      </c>
      <c r="AB212" s="20">
        <f t="shared" si="8"/>
        <v>207</v>
      </c>
      <c r="AC212" s="20" t="str">
        <f t="shared" si="7"/>
        <v>27AAJCV6293Q1Z8VRSPL/25-26/0730207</v>
      </c>
    </row>
    <row r="213" spans="1:29">
      <c r="A213" s="220">
        <v>45931</v>
      </c>
      <c r="B213" s="221" t="s">
        <v>258</v>
      </c>
      <c r="C213" s="221" t="s">
        <v>259</v>
      </c>
      <c r="D213" s="251" t="s">
        <v>372</v>
      </c>
      <c r="E213" s="227" t="s">
        <v>373</v>
      </c>
      <c r="F213" s="224">
        <v>0.17985611510791366</v>
      </c>
      <c r="G213" s="222">
        <v>-250.19000000000003</v>
      </c>
      <c r="H213" s="221">
        <v>-305.11</v>
      </c>
      <c r="I213" s="221">
        <v>0</v>
      </c>
      <c r="J213" s="221">
        <v>-27.46</v>
      </c>
      <c r="K213" s="221">
        <v>-27.46</v>
      </c>
      <c r="L213" s="221">
        <v>-54.92</v>
      </c>
      <c r="M213" s="221" t="s">
        <v>374</v>
      </c>
      <c r="N213" s="221">
        <v>996511</v>
      </c>
      <c r="O213" s="235" t="s">
        <v>263</v>
      </c>
      <c r="P213" s="221" t="s">
        <v>211</v>
      </c>
      <c r="Q213" s="340">
        <v>2662</v>
      </c>
      <c r="R213" s="227">
        <v>45931</v>
      </c>
      <c r="S213" s="227">
        <v>45931</v>
      </c>
      <c r="T213" s="221" t="s">
        <v>1703</v>
      </c>
      <c r="U213" s="256" t="s">
        <v>1658</v>
      </c>
      <c r="V213" s="221"/>
      <c r="W213" s="221" t="s">
        <v>742</v>
      </c>
      <c r="Z213" s="20" t="e">
        <f>_xlfn.XLOOKUP(AC213,'[9]PR Conso (Apr 25-Sep 25)'!$P:$P,'[9]PR Conso (Apr 25-Sep 25)'!$Z:$Z)</f>
        <v>#N/A</v>
      </c>
      <c r="AB213" s="20">
        <f t="shared" si="8"/>
        <v>208</v>
      </c>
      <c r="AC213" s="20" t="str">
        <f t="shared" si="7"/>
        <v>27AAGCR8772D1Z2CRN1393874949208</v>
      </c>
    </row>
    <row r="214" spans="1:29">
      <c r="A214" s="220">
        <v>45931</v>
      </c>
      <c r="B214" s="221" t="s">
        <v>375</v>
      </c>
      <c r="C214" s="221" t="s">
        <v>376</v>
      </c>
      <c r="D214" s="251" t="s">
        <v>377</v>
      </c>
      <c r="E214" s="227" t="s">
        <v>373</v>
      </c>
      <c r="F214" s="224">
        <v>0.17985611510791366</v>
      </c>
      <c r="G214" s="222">
        <v>-61500</v>
      </c>
      <c r="H214" s="221">
        <v>-75000</v>
      </c>
      <c r="I214" s="221">
        <v>0</v>
      </c>
      <c r="J214" s="221">
        <v>-6750</v>
      </c>
      <c r="K214" s="221">
        <v>-6750</v>
      </c>
      <c r="L214" s="221">
        <v>-13500</v>
      </c>
      <c r="M214" s="221" t="s">
        <v>378</v>
      </c>
      <c r="N214" s="221">
        <v>998311</v>
      </c>
      <c r="O214" s="235" t="s">
        <v>309</v>
      </c>
      <c r="P214" s="221" t="s">
        <v>211</v>
      </c>
      <c r="Q214" s="340">
        <v>2661</v>
      </c>
      <c r="R214" s="227">
        <v>45931</v>
      </c>
      <c r="S214" s="227">
        <v>45931</v>
      </c>
      <c r="T214" s="221" t="s">
        <v>1703</v>
      </c>
      <c r="U214" s="256" t="s">
        <v>1658</v>
      </c>
      <c r="V214" s="221"/>
      <c r="W214" s="221" t="s">
        <v>742</v>
      </c>
      <c r="Z214" s="20" t="e">
        <f>_xlfn.XLOOKUP(AC214,'[9]PR Conso (Apr 25-Sep 25)'!$P:$P,'[9]PR Conso (Apr 25-Sep 25)'!$Z:$Z)</f>
        <v>#N/A</v>
      </c>
      <c r="AB214" s="20">
        <f t="shared" si="8"/>
        <v>209</v>
      </c>
      <c r="AC214" s="20" t="str">
        <f t="shared" si="7"/>
        <v>27AAFCR5508L1Z22025/SER/571209</v>
      </c>
    </row>
    <row r="215" spans="1:29">
      <c r="A215" s="220">
        <v>45931</v>
      </c>
      <c r="B215" s="221" t="s">
        <v>379</v>
      </c>
      <c r="C215" s="221" t="s">
        <v>380</v>
      </c>
      <c r="D215" s="251" t="s">
        <v>381</v>
      </c>
      <c r="E215" s="227" t="s">
        <v>373</v>
      </c>
      <c r="F215" s="224">
        <v>0.17985611510791366</v>
      </c>
      <c r="G215" s="222">
        <v>-311.60000000000002</v>
      </c>
      <c r="H215" s="221">
        <v>-380</v>
      </c>
      <c r="I215" s="221">
        <v>0</v>
      </c>
      <c r="J215" s="221">
        <v>-34.200000000000003</v>
      </c>
      <c r="K215" s="221">
        <v>-34.200000000000003</v>
      </c>
      <c r="L215" s="221">
        <v>-68.400000000000006</v>
      </c>
      <c r="M215" s="221" t="s">
        <v>382</v>
      </c>
      <c r="N215" s="221">
        <v>8536</v>
      </c>
      <c r="O215" s="221" t="s">
        <v>388</v>
      </c>
      <c r="P215" s="48" t="s">
        <v>209</v>
      </c>
      <c r="Q215" s="340">
        <v>2631</v>
      </c>
      <c r="R215" s="227">
        <v>45931</v>
      </c>
      <c r="S215" s="227">
        <v>45931</v>
      </c>
      <c r="T215" s="221" t="s">
        <v>1703</v>
      </c>
      <c r="U215" s="256" t="s">
        <v>1658</v>
      </c>
      <c r="V215" s="221"/>
      <c r="W215" s="221" t="s">
        <v>742</v>
      </c>
      <c r="Z215" s="20" t="e">
        <f>_xlfn.XLOOKUP(AC215,'[9]PR Conso (Apr 25-Sep 25)'!$P:$P,'[9]PR Conso (Apr 25-Sep 25)'!$Z:$Z)</f>
        <v>#N/A</v>
      </c>
      <c r="AB215" s="20">
        <f t="shared" si="8"/>
        <v>210</v>
      </c>
      <c r="AC215" s="20" t="str">
        <f t="shared" si="7"/>
        <v>27AHDPC0233H1ZZ25-26/OCT/80210</v>
      </c>
    </row>
    <row r="216" spans="1:29">
      <c r="A216" s="220">
        <v>45931</v>
      </c>
      <c r="B216" s="221" t="s">
        <v>383</v>
      </c>
      <c r="C216" s="221" t="s">
        <v>384</v>
      </c>
      <c r="D216" s="251" t="s">
        <v>385</v>
      </c>
      <c r="E216" s="227" t="s">
        <v>386</v>
      </c>
      <c r="F216" s="224">
        <v>0.17985611510791366</v>
      </c>
      <c r="G216" s="222">
        <v>-1325.1799999999998</v>
      </c>
      <c r="H216" s="221">
        <v>-1616.1</v>
      </c>
      <c r="I216" s="221">
        <v>0</v>
      </c>
      <c r="J216" s="221">
        <v>-145.46</v>
      </c>
      <c r="K216" s="221">
        <v>-145.46</v>
      </c>
      <c r="L216" s="221">
        <v>-290.92</v>
      </c>
      <c r="M216" s="221" t="s">
        <v>387</v>
      </c>
      <c r="N216" s="221">
        <v>854390</v>
      </c>
      <c r="O216" s="235" t="s">
        <v>388</v>
      </c>
      <c r="P216" s="221" t="s">
        <v>209</v>
      </c>
      <c r="Q216" s="340">
        <v>2632</v>
      </c>
      <c r="R216" s="227">
        <v>45931</v>
      </c>
      <c r="S216" s="227">
        <v>45931</v>
      </c>
      <c r="T216" s="221" t="s">
        <v>1703</v>
      </c>
      <c r="U216" s="256" t="s">
        <v>1658</v>
      </c>
      <c r="V216" s="221"/>
      <c r="W216" s="221" t="s">
        <v>742</v>
      </c>
      <c r="Z216" s="20" t="e">
        <f>_xlfn.XLOOKUP(AC216,'[9]PR Conso (Apr 25-Sep 25)'!$P:$P,'[9]PR Conso (Apr 25-Sep 25)'!$Z:$Z)</f>
        <v>#N/A</v>
      </c>
      <c r="AB216" s="20">
        <f t="shared" si="8"/>
        <v>211</v>
      </c>
      <c r="AC216" s="20" t="str">
        <f t="shared" si="7"/>
        <v>27AALCM3536H1ZAINV2526/275602211</v>
      </c>
    </row>
    <row r="217" spans="1:29">
      <c r="A217" s="220">
        <v>45931</v>
      </c>
      <c r="B217" s="221" t="s">
        <v>389</v>
      </c>
      <c r="C217" s="221" t="s">
        <v>390</v>
      </c>
      <c r="D217" s="251" t="s">
        <v>391</v>
      </c>
      <c r="E217" s="227" t="s">
        <v>279</v>
      </c>
      <c r="F217" s="224">
        <v>0.05</v>
      </c>
      <c r="G217" s="222">
        <v>-1631.96</v>
      </c>
      <c r="H217" s="221">
        <v>-1725.98</v>
      </c>
      <c r="I217" s="221">
        <v>0</v>
      </c>
      <c r="J217" s="221">
        <v>-47.01</v>
      </c>
      <c r="K217" s="221">
        <v>-47.01</v>
      </c>
      <c r="L217" s="221">
        <v>-94.02</v>
      </c>
      <c r="M217" s="221" t="s">
        <v>392</v>
      </c>
      <c r="N217" s="221">
        <v>29152100</v>
      </c>
      <c r="O217" s="235" t="s">
        <v>393</v>
      </c>
      <c r="P217" s="221" t="s">
        <v>209</v>
      </c>
      <c r="Q217" s="340">
        <v>2633</v>
      </c>
      <c r="R217" s="227">
        <v>45931</v>
      </c>
      <c r="S217" s="227">
        <v>45931</v>
      </c>
      <c r="T217" s="221" t="s">
        <v>1703</v>
      </c>
      <c r="U217" s="256" t="s">
        <v>1658</v>
      </c>
      <c r="V217" s="221"/>
      <c r="W217" s="221" t="s">
        <v>742</v>
      </c>
      <c r="Z217" s="20" t="e">
        <f>_xlfn.XLOOKUP(AC217,'[9]PR Conso (Apr 25-Sep 25)'!$P:$P,'[9]PR Conso (Apr 25-Sep 25)'!$Z:$Z)</f>
        <v>#N/A</v>
      </c>
      <c r="AB217" s="20">
        <f t="shared" si="8"/>
        <v>212</v>
      </c>
      <c r="AC217" s="20" t="str">
        <f t="shared" si="7"/>
        <v>27AISPB8261G1Z0SH0038-0019417212</v>
      </c>
    </row>
    <row r="218" spans="1:29">
      <c r="A218" s="220">
        <v>45931</v>
      </c>
      <c r="B218" s="221" t="s">
        <v>394</v>
      </c>
      <c r="C218" s="221" t="s">
        <v>395</v>
      </c>
      <c r="D218" s="251">
        <v>5904</v>
      </c>
      <c r="E218" s="227" t="s">
        <v>286</v>
      </c>
      <c r="F218" s="224">
        <v>0.05</v>
      </c>
      <c r="G218" s="222">
        <v>-9291</v>
      </c>
      <c r="H218" s="221">
        <v>-9780</v>
      </c>
      <c r="I218" s="221">
        <v>0</v>
      </c>
      <c r="J218" s="221">
        <v>-244.5</v>
      </c>
      <c r="K218" s="221">
        <v>-244.5</v>
      </c>
      <c r="L218" s="221">
        <v>-489</v>
      </c>
      <c r="M218" s="221" t="s">
        <v>396</v>
      </c>
      <c r="N218" s="221">
        <v>996813</v>
      </c>
      <c r="O218" s="235" t="s">
        <v>397</v>
      </c>
      <c r="P218" s="221" t="s">
        <v>211</v>
      </c>
      <c r="Q218" s="340">
        <v>2660</v>
      </c>
      <c r="R218" s="227">
        <v>45931</v>
      </c>
      <c r="S218" s="227">
        <v>45931</v>
      </c>
      <c r="T218" s="221" t="s">
        <v>1703</v>
      </c>
      <c r="U218" s="256" t="s">
        <v>1658</v>
      </c>
      <c r="V218" s="221"/>
      <c r="W218" s="221" t="s">
        <v>742</v>
      </c>
      <c r="Z218" s="20" t="e">
        <f>_xlfn.XLOOKUP(AC218,'[9]PR Conso (Apr 25-Sep 25)'!$P:$P,'[9]PR Conso (Apr 25-Sep 25)'!$Z:$Z)</f>
        <v>#N/A</v>
      </c>
      <c r="AB218" s="20">
        <f t="shared" si="8"/>
        <v>213</v>
      </c>
      <c r="AC218" s="20" t="str">
        <f t="shared" si="7"/>
        <v>27AZJPG1481H1ZC5904213</v>
      </c>
    </row>
    <row r="219" spans="1:29">
      <c r="A219" s="220">
        <v>45931</v>
      </c>
      <c r="B219" s="221" t="s">
        <v>394</v>
      </c>
      <c r="C219" s="221" t="s">
        <v>395</v>
      </c>
      <c r="D219" s="251">
        <v>5824</v>
      </c>
      <c r="E219" s="227" t="s">
        <v>286</v>
      </c>
      <c r="F219" s="224">
        <v>0.05</v>
      </c>
      <c r="G219" s="222">
        <v>-4456.4400000000005</v>
      </c>
      <c r="H219" s="221">
        <v>-4691</v>
      </c>
      <c r="I219" s="221">
        <v>0</v>
      </c>
      <c r="J219" s="221">
        <v>-117.28</v>
      </c>
      <c r="K219" s="221">
        <v>-117.28</v>
      </c>
      <c r="L219" s="221">
        <v>-234.56</v>
      </c>
      <c r="M219" s="221" t="s">
        <v>398</v>
      </c>
      <c r="N219" s="221">
        <v>996813</v>
      </c>
      <c r="O219" s="235" t="s">
        <v>397</v>
      </c>
      <c r="P219" s="221" t="s">
        <v>211</v>
      </c>
      <c r="Q219" s="340">
        <v>2659</v>
      </c>
      <c r="R219" s="227">
        <v>45931</v>
      </c>
      <c r="S219" s="227">
        <v>45931</v>
      </c>
      <c r="T219" s="221" t="s">
        <v>1703</v>
      </c>
      <c r="U219" s="256" t="s">
        <v>1658</v>
      </c>
      <c r="V219" s="221"/>
      <c r="W219" s="221" t="s">
        <v>742</v>
      </c>
      <c r="Z219" s="20" t="e">
        <f>_xlfn.XLOOKUP(AC219,'[9]PR Conso (Apr 25-Sep 25)'!$P:$P,'[9]PR Conso (Apr 25-Sep 25)'!$Z:$Z)</f>
        <v>#N/A</v>
      </c>
      <c r="AB219" s="20">
        <f t="shared" si="8"/>
        <v>214</v>
      </c>
      <c r="AC219" s="20" t="str">
        <f t="shared" si="7"/>
        <v>27AZJPG1481H1ZC5824214</v>
      </c>
    </row>
    <row r="220" spans="1:29">
      <c r="A220" s="220">
        <v>45931</v>
      </c>
      <c r="B220" s="221" t="s">
        <v>399</v>
      </c>
      <c r="C220" s="221" t="s">
        <v>400</v>
      </c>
      <c r="D220" s="251" t="s">
        <v>401</v>
      </c>
      <c r="E220" s="227" t="s">
        <v>402</v>
      </c>
      <c r="F220" s="224">
        <v>0.17985611510791366</v>
      </c>
      <c r="G220" s="222">
        <v>-550.17000000000007</v>
      </c>
      <c r="H220" s="221">
        <v>-670.95</v>
      </c>
      <c r="I220" s="221">
        <v>0</v>
      </c>
      <c r="J220" s="221">
        <v>-60.39</v>
      </c>
      <c r="K220" s="221">
        <v>-60.39</v>
      </c>
      <c r="L220" s="221">
        <v>-120.78</v>
      </c>
      <c r="M220" s="221" t="s">
        <v>403</v>
      </c>
      <c r="N220" s="221">
        <v>996311</v>
      </c>
      <c r="O220" s="235" t="s">
        <v>404</v>
      </c>
      <c r="P220" s="221" t="s">
        <v>211</v>
      </c>
      <c r="Q220" s="340">
        <v>2636</v>
      </c>
      <c r="R220" s="227">
        <v>45931</v>
      </c>
      <c r="S220" s="227">
        <v>45931</v>
      </c>
      <c r="T220" s="221" t="s">
        <v>1703</v>
      </c>
      <c r="U220" s="256" t="s">
        <v>1658</v>
      </c>
      <c r="V220" s="221"/>
      <c r="W220" s="221" t="s">
        <v>742</v>
      </c>
      <c r="Z220" s="20" t="e">
        <f>_xlfn.XLOOKUP(AC220,'[9]PR Conso (Apr 25-Sep 25)'!$P:$P,'[9]PR Conso (Apr 25-Sep 25)'!$Z:$Z)</f>
        <v>#N/A</v>
      </c>
      <c r="AB220" s="20">
        <f t="shared" si="8"/>
        <v>215</v>
      </c>
      <c r="AC220" s="20" t="str">
        <f t="shared" si="7"/>
        <v>27AABCR0111M1ZNROCP-2526-12575215</v>
      </c>
    </row>
    <row r="221" spans="1:29">
      <c r="A221" s="220">
        <v>45931</v>
      </c>
      <c r="B221" s="221" t="s">
        <v>394</v>
      </c>
      <c r="C221" s="221" t="s">
        <v>395</v>
      </c>
      <c r="D221" s="251">
        <v>5796</v>
      </c>
      <c r="E221" s="227" t="s">
        <v>286</v>
      </c>
      <c r="F221" s="224">
        <v>0.05</v>
      </c>
      <c r="G221" s="222">
        <v>-4693</v>
      </c>
      <c r="H221" s="221">
        <v>-4940</v>
      </c>
      <c r="I221" s="221">
        <v>0</v>
      </c>
      <c r="J221" s="221">
        <v>-123.5</v>
      </c>
      <c r="K221" s="221">
        <v>-123.5</v>
      </c>
      <c r="L221" s="221">
        <v>-247</v>
      </c>
      <c r="M221" s="221" t="s">
        <v>405</v>
      </c>
      <c r="N221" s="221">
        <v>996813</v>
      </c>
      <c r="O221" s="235" t="s">
        <v>397</v>
      </c>
      <c r="P221" s="221" t="s">
        <v>211</v>
      </c>
      <c r="Q221" s="340">
        <v>2658</v>
      </c>
      <c r="R221" s="227">
        <v>45931</v>
      </c>
      <c r="S221" s="227">
        <v>45931</v>
      </c>
      <c r="T221" s="221" t="s">
        <v>1703</v>
      </c>
      <c r="U221" s="256" t="s">
        <v>1658</v>
      </c>
      <c r="V221" s="221"/>
      <c r="W221" s="221" t="s">
        <v>742</v>
      </c>
      <c r="Z221" s="20" t="e">
        <f>_xlfn.XLOOKUP(AC221,'[9]PR Conso (Apr 25-Sep 25)'!$P:$P,'[9]PR Conso (Apr 25-Sep 25)'!$Z:$Z)</f>
        <v>#N/A</v>
      </c>
      <c r="AB221" s="20">
        <f t="shared" si="8"/>
        <v>216</v>
      </c>
      <c r="AC221" s="20" t="str">
        <f t="shared" si="7"/>
        <v>27AZJPG1481H1ZC5796216</v>
      </c>
    </row>
    <row r="222" spans="1:29">
      <c r="A222" s="220">
        <v>45931</v>
      </c>
      <c r="B222" s="221" t="s">
        <v>394</v>
      </c>
      <c r="C222" s="221" t="s">
        <v>395</v>
      </c>
      <c r="D222" s="251">
        <v>5795</v>
      </c>
      <c r="E222" s="227" t="s">
        <v>286</v>
      </c>
      <c r="F222" s="224">
        <v>0.05</v>
      </c>
      <c r="G222" s="222">
        <v>-4735.74</v>
      </c>
      <c r="H222" s="221">
        <v>-4985</v>
      </c>
      <c r="I222" s="221">
        <v>0</v>
      </c>
      <c r="J222" s="221">
        <v>-124.63</v>
      </c>
      <c r="K222" s="221">
        <v>-124.63</v>
      </c>
      <c r="L222" s="221">
        <v>-249.26</v>
      </c>
      <c r="M222" s="221" t="s">
        <v>406</v>
      </c>
      <c r="N222" s="221">
        <v>996813</v>
      </c>
      <c r="O222" s="235" t="s">
        <v>397</v>
      </c>
      <c r="P222" s="221" t="s">
        <v>211</v>
      </c>
      <c r="Q222" s="340">
        <v>2657</v>
      </c>
      <c r="R222" s="227">
        <v>45931</v>
      </c>
      <c r="S222" s="227">
        <v>45931</v>
      </c>
      <c r="T222" s="221" t="s">
        <v>1703</v>
      </c>
      <c r="U222" s="256" t="s">
        <v>1658</v>
      </c>
      <c r="V222" s="221"/>
      <c r="W222" s="221" t="s">
        <v>742</v>
      </c>
      <c r="Z222" s="20" t="e">
        <f>_xlfn.XLOOKUP(AC222,'[9]PR Conso (Apr 25-Sep 25)'!$P:$P,'[9]PR Conso (Apr 25-Sep 25)'!$Z:$Z)</f>
        <v>#N/A</v>
      </c>
      <c r="AB222" s="20">
        <f t="shared" si="8"/>
        <v>217</v>
      </c>
      <c r="AC222" s="20" t="str">
        <f t="shared" si="7"/>
        <v>27AZJPG1481H1ZC5795217</v>
      </c>
    </row>
    <row r="223" spans="1:29">
      <c r="A223" s="220">
        <v>45931</v>
      </c>
      <c r="B223" s="221" t="s">
        <v>394</v>
      </c>
      <c r="C223" s="221" t="s">
        <v>395</v>
      </c>
      <c r="D223" s="251">
        <v>5763</v>
      </c>
      <c r="E223" s="227" t="s">
        <v>286</v>
      </c>
      <c r="F223" s="224">
        <v>0.05</v>
      </c>
      <c r="G223" s="222">
        <v>-9915.14</v>
      </c>
      <c r="H223" s="221">
        <v>-10437</v>
      </c>
      <c r="I223" s="221">
        <v>0</v>
      </c>
      <c r="J223" s="221">
        <v>-260.93</v>
      </c>
      <c r="K223" s="221">
        <v>-260.93</v>
      </c>
      <c r="L223" s="221">
        <v>-521.86</v>
      </c>
      <c r="M223" s="221" t="s">
        <v>407</v>
      </c>
      <c r="N223" s="221">
        <v>996813</v>
      </c>
      <c r="O223" s="235" t="s">
        <v>397</v>
      </c>
      <c r="P223" s="221" t="s">
        <v>211</v>
      </c>
      <c r="Q223" s="340">
        <v>2656</v>
      </c>
      <c r="R223" s="227">
        <v>45931</v>
      </c>
      <c r="S223" s="227">
        <v>45931</v>
      </c>
      <c r="T223" s="221" t="s">
        <v>1703</v>
      </c>
      <c r="U223" s="256" t="s">
        <v>1658</v>
      </c>
      <c r="V223" s="221"/>
      <c r="W223" s="221" t="s">
        <v>742</v>
      </c>
      <c r="Z223" s="20" t="e">
        <f>_xlfn.XLOOKUP(AC223,'[9]PR Conso (Apr 25-Sep 25)'!$P:$P,'[9]PR Conso (Apr 25-Sep 25)'!$Z:$Z)</f>
        <v>#N/A</v>
      </c>
      <c r="AB223" s="20">
        <f t="shared" si="8"/>
        <v>218</v>
      </c>
      <c r="AC223" s="20" t="str">
        <f t="shared" si="7"/>
        <v>27AZJPG1481H1ZC5763218</v>
      </c>
    </row>
    <row r="224" spans="1:29">
      <c r="A224" s="220">
        <v>45931</v>
      </c>
      <c r="B224" s="221" t="s">
        <v>408</v>
      </c>
      <c r="C224" s="221" t="s">
        <v>409</v>
      </c>
      <c r="D224" s="251" t="s">
        <v>410</v>
      </c>
      <c r="E224" s="227" t="s">
        <v>266</v>
      </c>
      <c r="F224" s="224">
        <v>0.17985611510791366</v>
      </c>
      <c r="G224" s="222">
        <v>-296.18</v>
      </c>
      <c r="H224" s="221">
        <v>-361.2</v>
      </c>
      <c r="I224" s="221">
        <v>0</v>
      </c>
      <c r="J224" s="221">
        <v>-32.51</v>
      </c>
      <c r="K224" s="221">
        <v>-32.51</v>
      </c>
      <c r="L224" s="221">
        <v>-65.02</v>
      </c>
      <c r="M224" s="221" t="s">
        <v>411</v>
      </c>
      <c r="N224" s="221">
        <v>0</v>
      </c>
      <c r="O224" s="235">
        <v>0</v>
      </c>
      <c r="P224" s="221"/>
      <c r="Q224" s="340">
        <v>2640</v>
      </c>
      <c r="R224" s="227">
        <v>45931</v>
      </c>
      <c r="S224" s="227">
        <v>45931</v>
      </c>
      <c r="T224" s="221" t="s">
        <v>1703</v>
      </c>
      <c r="U224" s="256" t="s">
        <v>1658</v>
      </c>
      <c r="V224" s="221"/>
      <c r="W224" s="221" t="s">
        <v>742</v>
      </c>
      <c r="X224" s="20" t="s">
        <v>6078</v>
      </c>
      <c r="Z224" s="20" t="e">
        <f>_xlfn.XLOOKUP(AC224,'[9]PR Conso (Apr 25-Sep 25)'!$P:$P,'[9]PR Conso (Apr 25-Sep 25)'!$Z:$Z)</f>
        <v>#N/A</v>
      </c>
      <c r="AB224" s="20">
        <f t="shared" si="8"/>
        <v>219</v>
      </c>
      <c r="AC224" s="20" t="str">
        <f t="shared" si="7"/>
        <v>27ABBPM0253H1ZZJRH-15960219</v>
      </c>
    </row>
    <row r="225" spans="1:29">
      <c r="A225" s="220">
        <v>45931</v>
      </c>
      <c r="B225" s="221" t="s">
        <v>412</v>
      </c>
      <c r="C225" s="221" t="s">
        <v>413</v>
      </c>
      <c r="D225" s="251">
        <v>135251007031815</v>
      </c>
      <c r="E225" s="227" t="s">
        <v>342</v>
      </c>
      <c r="F225" s="224">
        <v>0.17985611510791366</v>
      </c>
      <c r="G225" s="222">
        <v>-9355.8799999999992</v>
      </c>
      <c r="H225" s="221">
        <v>-11409.6</v>
      </c>
      <c r="I225" s="221">
        <v>0</v>
      </c>
      <c r="J225" s="221">
        <v>-1026.8599999999999</v>
      </c>
      <c r="K225" s="221">
        <v>-1026.8599999999999</v>
      </c>
      <c r="L225" s="221">
        <v>-2053.7199999999998</v>
      </c>
      <c r="M225" s="221" t="s">
        <v>414</v>
      </c>
      <c r="N225" s="221">
        <v>997157</v>
      </c>
      <c r="O225" s="235" t="s">
        <v>415</v>
      </c>
      <c r="P225" s="221" t="s">
        <v>211</v>
      </c>
      <c r="Q225" s="340">
        <v>2641</v>
      </c>
      <c r="R225" s="227">
        <v>45931</v>
      </c>
      <c r="S225" s="227">
        <v>45931</v>
      </c>
      <c r="T225" s="221" t="s">
        <v>1703</v>
      </c>
      <c r="U225" s="256" t="s">
        <v>1658</v>
      </c>
      <c r="V225" s="221"/>
      <c r="W225" s="221" t="s">
        <v>742</v>
      </c>
      <c r="Z225" s="20" t="e">
        <f>_xlfn.XLOOKUP(AC225,'[9]PR Conso (Apr 25-Sep 25)'!$P:$P,'[9]PR Conso (Apr 25-Sep 25)'!$Z:$Z)</f>
        <v>#N/A</v>
      </c>
      <c r="AB225" s="20">
        <f t="shared" si="8"/>
        <v>220</v>
      </c>
      <c r="AC225" s="20" t="str">
        <f t="shared" si="7"/>
        <v>27AAACI1195H1ZM135251007031815220</v>
      </c>
    </row>
    <row r="226" spans="1:29">
      <c r="A226" s="220">
        <v>45931</v>
      </c>
      <c r="B226" s="221" t="s">
        <v>412</v>
      </c>
      <c r="C226" s="221" t="s">
        <v>413</v>
      </c>
      <c r="D226" s="251">
        <v>135251013059916</v>
      </c>
      <c r="E226" s="227" t="s">
        <v>353</v>
      </c>
      <c r="F226" s="224">
        <v>0.17985611510791366</v>
      </c>
      <c r="G226" s="222">
        <v>-12415.539999999999</v>
      </c>
      <c r="H226" s="221">
        <v>-15140.9</v>
      </c>
      <c r="I226" s="221">
        <v>0</v>
      </c>
      <c r="J226" s="221">
        <v>-1362.68</v>
      </c>
      <c r="K226" s="221">
        <v>-1362.68</v>
      </c>
      <c r="L226" s="221">
        <v>-2725.36</v>
      </c>
      <c r="M226" s="221" t="s">
        <v>416</v>
      </c>
      <c r="N226" s="221">
        <v>997157</v>
      </c>
      <c r="O226" s="235" t="s">
        <v>415</v>
      </c>
      <c r="P226" s="221" t="s">
        <v>211</v>
      </c>
      <c r="Q226" s="340">
        <v>2642</v>
      </c>
      <c r="R226" s="227">
        <v>45931</v>
      </c>
      <c r="S226" s="227">
        <v>45931</v>
      </c>
      <c r="T226" s="221" t="s">
        <v>1703</v>
      </c>
      <c r="U226" s="256" t="s">
        <v>1658</v>
      </c>
      <c r="V226" s="221"/>
      <c r="W226" s="221" t="s">
        <v>742</v>
      </c>
      <c r="Z226" s="20" t="e">
        <f>_xlfn.XLOOKUP(AC226,'[9]PR Conso (Apr 25-Sep 25)'!$P:$P,'[9]PR Conso (Apr 25-Sep 25)'!$Z:$Z)</f>
        <v>#N/A</v>
      </c>
      <c r="AB226" s="20">
        <f t="shared" si="8"/>
        <v>221</v>
      </c>
      <c r="AC226" s="20" t="str">
        <f t="shared" si="7"/>
        <v>27AAACI1195H1ZM135251013059916221</v>
      </c>
    </row>
    <row r="227" spans="1:29">
      <c r="A227" s="220">
        <v>45931</v>
      </c>
      <c r="B227" s="221" t="s">
        <v>412</v>
      </c>
      <c r="C227" s="221" t="s">
        <v>413</v>
      </c>
      <c r="D227" s="251">
        <v>135251017090732</v>
      </c>
      <c r="E227" s="227" t="s">
        <v>373</v>
      </c>
      <c r="F227" s="224">
        <v>0.17985611510791366</v>
      </c>
      <c r="G227" s="222">
        <v>-11607.05</v>
      </c>
      <c r="H227" s="221">
        <v>-14154.93</v>
      </c>
      <c r="I227" s="221">
        <v>0</v>
      </c>
      <c r="J227" s="221">
        <v>-1273.94</v>
      </c>
      <c r="K227" s="221">
        <v>-1273.94</v>
      </c>
      <c r="L227" s="221">
        <v>-2547.88</v>
      </c>
      <c r="M227" s="221" t="s">
        <v>417</v>
      </c>
      <c r="N227" s="221">
        <v>997157</v>
      </c>
      <c r="O227" s="235" t="s">
        <v>415</v>
      </c>
      <c r="P227" s="221" t="s">
        <v>211</v>
      </c>
      <c r="Q227" s="340">
        <v>2643</v>
      </c>
      <c r="R227" s="227">
        <v>45931</v>
      </c>
      <c r="S227" s="227">
        <v>45931</v>
      </c>
      <c r="T227" s="221" t="s">
        <v>1703</v>
      </c>
      <c r="U227" s="256" t="s">
        <v>1658</v>
      </c>
      <c r="V227" s="221"/>
      <c r="W227" s="221" t="s">
        <v>742</v>
      </c>
      <c r="Z227" s="20" t="e">
        <f>_xlfn.XLOOKUP(AC227,'[9]PR Conso (Apr 25-Sep 25)'!$P:$P,'[9]PR Conso (Apr 25-Sep 25)'!$Z:$Z)</f>
        <v>#N/A</v>
      </c>
      <c r="AB227" s="20">
        <f t="shared" si="8"/>
        <v>222</v>
      </c>
      <c r="AC227" s="20" t="str">
        <f t="shared" si="7"/>
        <v>27AAACI1195H1ZM135251017090732222</v>
      </c>
    </row>
    <row r="228" spans="1:29">
      <c r="A228" s="220">
        <v>45931</v>
      </c>
      <c r="B228" s="221" t="s">
        <v>412</v>
      </c>
      <c r="C228" s="221" t="s">
        <v>413</v>
      </c>
      <c r="D228" s="251">
        <v>135251024114788</v>
      </c>
      <c r="E228" s="227" t="s">
        <v>418</v>
      </c>
      <c r="F228" s="224">
        <v>0.17985611510791366</v>
      </c>
      <c r="G228" s="222">
        <v>-12320.11</v>
      </c>
      <c r="H228" s="221">
        <v>-15024.53</v>
      </c>
      <c r="I228" s="221">
        <v>0</v>
      </c>
      <c r="J228" s="221">
        <v>-1352.21</v>
      </c>
      <c r="K228" s="221">
        <v>-1352.21</v>
      </c>
      <c r="L228" s="221">
        <v>-2704.42</v>
      </c>
      <c r="M228" s="221" t="s">
        <v>419</v>
      </c>
      <c r="N228" s="221">
        <v>997157</v>
      </c>
      <c r="O228" s="235" t="s">
        <v>415</v>
      </c>
      <c r="P228" s="221" t="s">
        <v>211</v>
      </c>
      <c r="Q228" s="340">
        <v>2644</v>
      </c>
      <c r="R228" s="227">
        <v>45931</v>
      </c>
      <c r="S228" s="227">
        <v>45931</v>
      </c>
      <c r="T228" s="221" t="s">
        <v>1703</v>
      </c>
      <c r="U228" s="256" t="s">
        <v>1658</v>
      </c>
      <c r="V228" s="221"/>
      <c r="W228" s="221" t="s">
        <v>742</v>
      </c>
      <c r="Z228" s="20" t="e">
        <f>_xlfn.XLOOKUP(AC228,'[9]PR Conso (Apr 25-Sep 25)'!$P:$P,'[9]PR Conso (Apr 25-Sep 25)'!$Z:$Z)</f>
        <v>#N/A</v>
      </c>
      <c r="AB228" s="20">
        <f t="shared" si="8"/>
        <v>223</v>
      </c>
      <c r="AC228" s="20" t="str">
        <f t="shared" si="7"/>
        <v>27AAACI1195H1ZM135251024114788223</v>
      </c>
    </row>
    <row r="229" spans="1:29">
      <c r="A229" s="220">
        <v>45931</v>
      </c>
      <c r="B229" s="221" t="s">
        <v>412</v>
      </c>
      <c r="C229" s="221" t="s">
        <v>413</v>
      </c>
      <c r="D229" s="251">
        <v>135251024114824</v>
      </c>
      <c r="E229" s="227" t="s">
        <v>418</v>
      </c>
      <c r="F229" s="224">
        <v>0.17985611510791366</v>
      </c>
      <c r="G229" s="222">
        <v>-12320.11</v>
      </c>
      <c r="H229" s="221">
        <v>-15024.53</v>
      </c>
      <c r="I229" s="221">
        <v>0</v>
      </c>
      <c r="J229" s="221">
        <v>-1352.21</v>
      </c>
      <c r="K229" s="221">
        <v>-1352.21</v>
      </c>
      <c r="L229" s="221">
        <v>-2704.42</v>
      </c>
      <c r="M229" s="221" t="s">
        <v>420</v>
      </c>
      <c r="N229" s="221">
        <v>997157</v>
      </c>
      <c r="O229" s="235" t="s">
        <v>415</v>
      </c>
      <c r="P229" s="221" t="s">
        <v>211</v>
      </c>
      <c r="Q229" s="340">
        <v>2645</v>
      </c>
      <c r="R229" s="227">
        <v>45931</v>
      </c>
      <c r="S229" s="227">
        <v>45931</v>
      </c>
      <c r="T229" s="221" t="s">
        <v>1703</v>
      </c>
      <c r="U229" s="256" t="s">
        <v>1658</v>
      </c>
      <c r="V229" s="221"/>
      <c r="W229" s="221" t="s">
        <v>742</v>
      </c>
      <c r="Z229" s="20" t="e">
        <f>_xlfn.XLOOKUP(AC229,'[9]PR Conso (Apr 25-Sep 25)'!$P:$P,'[9]PR Conso (Apr 25-Sep 25)'!$Z:$Z)</f>
        <v>#N/A</v>
      </c>
      <c r="AB229" s="20">
        <f t="shared" si="8"/>
        <v>224</v>
      </c>
      <c r="AC229" s="20" t="str">
        <f t="shared" si="7"/>
        <v>27AAACI1195H1ZM135251024114824224</v>
      </c>
    </row>
    <row r="230" spans="1:29">
      <c r="A230" s="220">
        <v>45931</v>
      </c>
      <c r="B230" s="221" t="s">
        <v>412</v>
      </c>
      <c r="C230" s="221" t="s">
        <v>413</v>
      </c>
      <c r="D230" s="251">
        <v>135251031156281</v>
      </c>
      <c r="E230" s="227" t="s">
        <v>286</v>
      </c>
      <c r="F230" s="224">
        <v>0.17985611510791366</v>
      </c>
      <c r="G230" s="222">
        <v>-11684.580000000002</v>
      </c>
      <c r="H230" s="221">
        <v>-14249.5</v>
      </c>
      <c r="I230" s="221">
        <v>0</v>
      </c>
      <c r="J230" s="221">
        <v>-1282.46</v>
      </c>
      <c r="K230" s="221">
        <v>-1282.46</v>
      </c>
      <c r="L230" s="221">
        <v>-2564.92</v>
      </c>
      <c r="M230" s="221" t="s">
        <v>421</v>
      </c>
      <c r="N230" s="221">
        <v>997157</v>
      </c>
      <c r="O230" s="235" t="s">
        <v>415</v>
      </c>
      <c r="P230" s="221" t="s">
        <v>211</v>
      </c>
      <c r="Q230" s="340">
        <v>2646</v>
      </c>
      <c r="R230" s="227">
        <v>45931</v>
      </c>
      <c r="S230" s="227">
        <v>45931</v>
      </c>
      <c r="T230" s="221" t="s">
        <v>1703</v>
      </c>
      <c r="U230" s="256" t="s">
        <v>1658</v>
      </c>
      <c r="V230" s="221"/>
      <c r="W230" s="221" t="s">
        <v>742</v>
      </c>
      <c r="Z230" s="20" t="e">
        <f>_xlfn.XLOOKUP(AC230,'[9]PR Conso (Apr 25-Sep 25)'!$P:$P,'[9]PR Conso (Apr 25-Sep 25)'!$Z:$Z)</f>
        <v>#N/A</v>
      </c>
      <c r="AB230" s="20">
        <f t="shared" si="8"/>
        <v>225</v>
      </c>
      <c r="AC230" s="20" t="str">
        <f t="shared" si="7"/>
        <v>27AAACI1195H1ZM135251031156281225</v>
      </c>
    </row>
    <row r="231" spans="1:29">
      <c r="A231" s="220">
        <v>45931</v>
      </c>
      <c r="B231" s="221" t="s">
        <v>412</v>
      </c>
      <c r="C231" s="221" t="s">
        <v>413</v>
      </c>
      <c r="D231" s="251" t="s">
        <v>422</v>
      </c>
      <c r="E231" s="227" t="s">
        <v>286</v>
      </c>
      <c r="F231" s="224">
        <v>0.17985611510791366</v>
      </c>
      <c r="G231" s="222">
        <v>-410</v>
      </c>
      <c r="H231" s="221">
        <v>-500</v>
      </c>
      <c r="I231" s="221">
        <v>0</v>
      </c>
      <c r="J231" s="221">
        <v>-45</v>
      </c>
      <c r="K231" s="221">
        <v>-45</v>
      </c>
      <c r="L231" s="221">
        <v>-90</v>
      </c>
      <c r="M231" s="221" t="s">
        <v>423</v>
      </c>
      <c r="N231" s="221">
        <v>997157</v>
      </c>
      <c r="O231" s="235" t="s">
        <v>415</v>
      </c>
      <c r="P231" s="221" t="s">
        <v>211</v>
      </c>
      <c r="Q231" s="340">
        <v>2647</v>
      </c>
      <c r="R231" s="227">
        <v>45931</v>
      </c>
      <c r="S231" s="227">
        <v>45931</v>
      </c>
      <c r="T231" s="221" t="s">
        <v>1703</v>
      </c>
      <c r="U231" s="256" t="s">
        <v>1658</v>
      </c>
      <c r="V231" s="221"/>
      <c r="W231" s="221" t="s">
        <v>742</v>
      </c>
      <c r="Z231" s="20" t="e">
        <f>_xlfn.XLOOKUP(AC231,'[9]PR Conso (Apr 25-Sep 25)'!$P:$P,'[9]PR Conso (Apr 25-Sep 25)'!$Z:$Z)</f>
        <v>#N/A</v>
      </c>
      <c r="AB231" s="20">
        <f t="shared" si="8"/>
        <v>226</v>
      </c>
      <c r="AC231" s="20" t="str">
        <f t="shared" si="7"/>
        <v>27AAACI1195H1ZMTS61315298202510226</v>
      </c>
    </row>
    <row r="232" spans="1:29">
      <c r="A232" s="220">
        <v>45931</v>
      </c>
      <c r="B232" s="221" t="s">
        <v>412</v>
      </c>
      <c r="C232" s="221" t="s">
        <v>413</v>
      </c>
      <c r="D232" s="251" t="s">
        <v>424</v>
      </c>
      <c r="E232" s="227" t="s">
        <v>286</v>
      </c>
      <c r="F232" s="224">
        <v>0.17985611510791366</v>
      </c>
      <c r="G232" s="222">
        <v>-1640</v>
      </c>
      <c r="H232" s="221">
        <v>-2000</v>
      </c>
      <c r="I232" s="221">
        <v>0</v>
      </c>
      <c r="J232" s="221">
        <v>-180</v>
      </c>
      <c r="K232" s="221">
        <v>-180</v>
      </c>
      <c r="L232" s="221">
        <v>-360</v>
      </c>
      <c r="M232" s="221" t="s">
        <v>425</v>
      </c>
      <c r="N232" s="221">
        <v>997157</v>
      </c>
      <c r="O232" s="235" t="s">
        <v>415</v>
      </c>
      <c r="P232" s="221" t="s">
        <v>211</v>
      </c>
      <c r="Q232" s="340">
        <v>2648</v>
      </c>
      <c r="R232" s="227">
        <v>45931</v>
      </c>
      <c r="S232" s="227">
        <v>45931</v>
      </c>
      <c r="T232" s="221" t="s">
        <v>1703</v>
      </c>
      <c r="U232" s="256" t="s">
        <v>1658</v>
      </c>
      <c r="V232" s="221"/>
      <c r="W232" s="221" t="s">
        <v>742</v>
      </c>
      <c r="Z232" s="20" t="e">
        <f>_xlfn.XLOOKUP(AC232,'[9]PR Conso (Apr 25-Sep 25)'!$P:$P,'[9]PR Conso (Apr 25-Sep 25)'!$Z:$Z)</f>
        <v>#N/A</v>
      </c>
      <c r="AB232" s="20">
        <f t="shared" si="8"/>
        <v>227</v>
      </c>
      <c r="AC232" s="20" t="str">
        <f t="shared" si="7"/>
        <v>27AAACI1195H1ZMTS61898693202510227</v>
      </c>
    </row>
    <row r="233" spans="1:29">
      <c r="A233" s="220">
        <v>45931</v>
      </c>
      <c r="B233" s="221" t="s">
        <v>412</v>
      </c>
      <c r="C233" s="221" t="s">
        <v>413</v>
      </c>
      <c r="D233" s="251" t="s">
        <v>426</v>
      </c>
      <c r="E233" s="227" t="s">
        <v>286</v>
      </c>
      <c r="F233" s="224">
        <v>0.17985611510791366</v>
      </c>
      <c r="G233" s="222">
        <v>-3280</v>
      </c>
      <c r="H233" s="221">
        <v>-4000</v>
      </c>
      <c r="I233" s="221">
        <v>0</v>
      </c>
      <c r="J233" s="221">
        <v>-360</v>
      </c>
      <c r="K233" s="221">
        <v>-360</v>
      </c>
      <c r="L233" s="221">
        <v>-720</v>
      </c>
      <c r="M233" s="221" t="s">
        <v>427</v>
      </c>
      <c r="N233" s="221">
        <v>997157</v>
      </c>
      <c r="O233" s="235" t="s">
        <v>415</v>
      </c>
      <c r="P233" s="221" t="s">
        <v>211</v>
      </c>
      <c r="Q233" s="340">
        <v>2649</v>
      </c>
      <c r="R233" s="227">
        <v>45931</v>
      </c>
      <c r="S233" s="227">
        <v>45931</v>
      </c>
      <c r="T233" s="221" t="s">
        <v>1703</v>
      </c>
      <c r="U233" s="256" t="s">
        <v>1658</v>
      </c>
      <c r="V233" s="221"/>
      <c r="W233" s="221" t="s">
        <v>742</v>
      </c>
      <c r="Z233" s="20" t="e">
        <f>_xlfn.XLOOKUP(AC233,'[9]PR Conso (Apr 25-Sep 25)'!$P:$P,'[9]PR Conso (Apr 25-Sep 25)'!$Z:$Z)</f>
        <v>#N/A</v>
      </c>
      <c r="AB233" s="20">
        <f t="shared" si="8"/>
        <v>228</v>
      </c>
      <c r="AC233" s="20" t="str">
        <f t="shared" si="7"/>
        <v>27AAACI1195H1ZMTS63153615202510228</v>
      </c>
    </row>
    <row r="234" spans="1:29">
      <c r="A234" s="220">
        <v>45931</v>
      </c>
      <c r="B234" s="221" t="s">
        <v>428</v>
      </c>
      <c r="C234" s="221" t="s">
        <v>429</v>
      </c>
      <c r="D234" s="251" t="s">
        <v>430</v>
      </c>
      <c r="E234" s="227" t="s">
        <v>353</v>
      </c>
      <c r="F234" s="224">
        <v>0.17985611510791366</v>
      </c>
      <c r="G234" s="222">
        <v>-399.74</v>
      </c>
      <c r="H234" s="221">
        <v>-487.5</v>
      </c>
      <c r="I234" s="221">
        <v>0</v>
      </c>
      <c r="J234" s="221">
        <v>-43.88</v>
      </c>
      <c r="K234" s="221">
        <v>-43.88</v>
      </c>
      <c r="L234" s="221">
        <v>-87.76</v>
      </c>
      <c r="M234" s="221" t="s">
        <v>431</v>
      </c>
      <c r="N234" s="221">
        <v>773833</v>
      </c>
      <c r="O234" s="235" t="s">
        <v>388</v>
      </c>
      <c r="P234" s="221" t="s">
        <v>209</v>
      </c>
      <c r="Q234" s="340">
        <v>2650</v>
      </c>
      <c r="R234" s="227">
        <v>45931</v>
      </c>
      <c r="S234" s="227">
        <v>45931</v>
      </c>
      <c r="T234" s="221" t="s">
        <v>1703</v>
      </c>
      <c r="U234" s="256" t="s">
        <v>1658</v>
      </c>
      <c r="V234" s="221"/>
      <c r="W234" s="221" t="s">
        <v>742</v>
      </c>
      <c r="Z234" s="20" t="e">
        <f>_xlfn.XLOOKUP(AC234,'[9]PR Conso (Apr 25-Sep 25)'!$P:$P,'[9]PR Conso (Apr 25-Sep 25)'!$Z:$Z)</f>
        <v>#N/A</v>
      </c>
      <c r="AB234" s="20">
        <f t="shared" si="8"/>
        <v>229</v>
      </c>
      <c r="AC234" s="20" t="str">
        <f t="shared" si="7"/>
        <v>27AAIFR9573K1ZEHCA6254229</v>
      </c>
    </row>
    <row r="235" spans="1:29">
      <c r="A235" s="220">
        <v>45931</v>
      </c>
      <c r="B235" s="221" t="s">
        <v>432</v>
      </c>
      <c r="C235" s="221" t="s">
        <v>433</v>
      </c>
      <c r="D235" s="251" t="s">
        <v>434</v>
      </c>
      <c r="E235" s="227" t="s">
        <v>286</v>
      </c>
      <c r="F235" s="224">
        <v>0.17985611510791366</v>
      </c>
      <c r="G235" s="222">
        <v>-191486.4</v>
      </c>
      <c r="H235" s="221">
        <v>-233520</v>
      </c>
      <c r="I235" s="221">
        <v>-42033.599999999999</v>
      </c>
      <c r="J235" s="221">
        <v>0</v>
      </c>
      <c r="K235" s="221">
        <v>0</v>
      </c>
      <c r="L235" s="221">
        <v>-42033.599999999999</v>
      </c>
      <c r="M235" s="221" t="s">
        <v>435</v>
      </c>
      <c r="N235" s="221">
        <v>998112</v>
      </c>
      <c r="O235" s="235" t="s">
        <v>309</v>
      </c>
      <c r="P235" s="221" t="s">
        <v>211</v>
      </c>
      <c r="Q235" s="340">
        <v>2651</v>
      </c>
      <c r="R235" s="227">
        <v>45931</v>
      </c>
      <c r="S235" s="227">
        <v>45931</v>
      </c>
      <c r="T235" s="221" t="s">
        <v>1703</v>
      </c>
      <c r="U235" s="256" t="s">
        <v>1658</v>
      </c>
      <c r="V235" s="221"/>
      <c r="W235" s="221" t="s">
        <v>742</v>
      </c>
      <c r="Z235" s="20" t="e">
        <f>_xlfn.XLOOKUP(AC235,'[9]PR Conso (Apr 25-Sep 25)'!$P:$P,'[9]PR Conso (Apr 25-Sep 25)'!$Z:$Z)</f>
        <v>#N/A</v>
      </c>
      <c r="AB235" s="20">
        <f t="shared" si="8"/>
        <v>230</v>
      </c>
      <c r="AC235" s="20" t="str">
        <f t="shared" si="7"/>
        <v>36AAJCA3639B1ZXAE-INV-2526-0899230</v>
      </c>
    </row>
    <row r="236" spans="1:29">
      <c r="A236" s="220">
        <v>45931</v>
      </c>
      <c r="B236" s="221" t="s">
        <v>432</v>
      </c>
      <c r="C236" s="221" t="s">
        <v>433</v>
      </c>
      <c r="D236" s="251" t="s">
        <v>436</v>
      </c>
      <c r="E236" s="227" t="s">
        <v>286</v>
      </c>
      <c r="F236" s="224">
        <v>0.17985611510791366</v>
      </c>
      <c r="G236" s="222">
        <v>-52348.800000000003</v>
      </c>
      <c r="H236" s="221">
        <v>-63840</v>
      </c>
      <c r="I236" s="221">
        <v>-11491.2</v>
      </c>
      <c r="J236" s="221">
        <v>0</v>
      </c>
      <c r="K236" s="221">
        <v>0</v>
      </c>
      <c r="L236" s="221">
        <v>-11491.2</v>
      </c>
      <c r="M236" s="221" t="s">
        <v>437</v>
      </c>
      <c r="N236" s="221">
        <v>998112</v>
      </c>
      <c r="O236" s="235" t="s">
        <v>309</v>
      </c>
      <c r="P236" s="221" t="s">
        <v>211</v>
      </c>
      <c r="Q236" s="340">
        <v>2652</v>
      </c>
      <c r="R236" s="227">
        <v>45931</v>
      </c>
      <c r="S236" s="227">
        <v>45931</v>
      </c>
      <c r="T236" s="221" t="s">
        <v>1703</v>
      </c>
      <c r="U236" s="256" t="s">
        <v>1658</v>
      </c>
      <c r="V236" s="221"/>
      <c r="W236" s="221" t="s">
        <v>742</v>
      </c>
      <c r="Z236" s="20" t="e">
        <f>_xlfn.XLOOKUP(AC236,'[9]PR Conso (Apr 25-Sep 25)'!$P:$P,'[9]PR Conso (Apr 25-Sep 25)'!$Z:$Z)</f>
        <v>#N/A</v>
      </c>
      <c r="AB236" s="20">
        <f t="shared" si="8"/>
        <v>231</v>
      </c>
      <c r="AC236" s="20" t="str">
        <f t="shared" si="7"/>
        <v>36AAJCA3639B1ZXAE-INV-2526-0900231</v>
      </c>
    </row>
    <row r="237" spans="1:29">
      <c r="A237" s="220">
        <v>45931</v>
      </c>
      <c r="B237" s="221" t="s">
        <v>394</v>
      </c>
      <c r="C237" s="221" t="s">
        <v>395</v>
      </c>
      <c r="D237" s="251">
        <v>5760</v>
      </c>
      <c r="E237" s="227" t="s">
        <v>286</v>
      </c>
      <c r="F237" s="224">
        <v>0.05</v>
      </c>
      <c r="G237" s="222">
        <v>-6836.2000000000007</v>
      </c>
      <c r="H237" s="221">
        <v>-7196</v>
      </c>
      <c r="I237" s="221">
        <v>0</v>
      </c>
      <c r="J237" s="221">
        <v>-179.9</v>
      </c>
      <c r="K237" s="221">
        <v>-179.9</v>
      </c>
      <c r="L237" s="221">
        <v>-359.8</v>
      </c>
      <c r="M237" s="221" t="s">
        <v>438</v>
      </c>
      <c r="N237" s="221">
        <v>996813</v>
      </c>
      <c r="O237" s="235" t="s">
        <v>397</v>
      </c>
      <c r="P237" s="221" t="s">
        <v>211</v>
      </c>
      <c r="Q237" s="340">
        <v>2653</v>
      </c>
      <c r="R237" s="227">
        <v>45931</v>
      </c>
      <c r="S237" s="227">
        <v>45931</v>
      </c>
      <c r="T237" s="221" t="s">
        <v>1703</v>
      </c>
      <c r="U237" s="256" t="s">
        <v>1658</v>
      </c>
      <c r="V237" s="221"/>
      <c r="W237" s="221" t="s">
        <v>742</v>
      </c>
      <c r="Z237" s="20" t="e">
        <f>_xlfn.XLOOKUP(AC237,'[9]PR Conso (Apr 25-Sep 25)'!$P:$P,'[9]PR Conso (Apr 25-Sep 25)'!$Z:$Z)</f>
        <v>#N/A</v>
      </c>
      <c r="AB237" s="20">
        <f t="shared" si="8"/>
        <v>232</v>
      </c>
      <c r="AC237" s="20" t="str">
        <f t="shared" si="7"/>
        <v>27AZJPG1481H1ZC5760232</v>
      </c>
    </row>
    <row r="238" spans="1:29">
      <c r="A238" s="220">
        <v>45931</v>
      </c>
      <c r="B238" s="221" t="s">
        <v>394</v>
      </c>
      <c r="C238" s="221" t="s">
        <v>395</v>
      </c>
      <c r="D238" s="251">
        <v>5761</v>
      </c>
      <c r="E238" s="227" t="s">
        <v>286</v>
      </c>
      <c r="F238" s="224">
        <v>0.05</v>
      </c>
      <c r="G238" s="222">
        <v>-4721.5</v>
      </c>
      <c r="H238" s="221">
        <v>-4970</v>
      </c>
      <c r="I238" s="221">
        <v>0</v>
      </c>
      <c r="J238" s="221">
        <v>-124.25</v>
      </c>
      <c r="K238" s="221">
        <v>-124.25</v>
      </c>
      <c r="L238" s="221">
        <v>-248.5</v>
      </c>
      <c r="M238" s="221" t="s">
        <v>439</v>
      </c>
      <c r="N238" s="221">
        <v>996813</v>
      </c>
      <c r="O238" s="235" t="s">
        <v>397</v>
      </c>
      <c r="P238" s="221" t="s">
        <v>211</v>
      </c>
      <c r="Q238" s="340">
        <v>2654</v>
      </c>
      <c r="R238" s="227">
        <v>45931</v>
      </c>
      <c r="S238" s="227">
        <v>45931</v>
      </c>
      <c r="T238" s="221" t="s">
        <v>1703</v>
      </c>
      <c r="U238" s="256" t="s">
        <v>1658</v>
      </c>
      <c r="V238" s="221"/>
      <c r="W238" s="221" t="s">
        <v>742</v>
      </c>
      <c r="Z238" s="20" t="e">
        <f>_xlfn.XLOOKUP(AC238,'[9]PR Conso (Apr 25-Sep 25)'!$P:$P,'[9]PR Conso (Apr 25-Sep 25)'!$Z:$Z)</f>
        <v>#N/A</v>
      </c>
      <c r="AB238" s="20">
        <f t="shared" si="8"/>
        <v>233</v>
      </c>
      <c r="AC238" s="20" t="str">
        <f t="shared" si="7"/>
        <v>27AZJPG1481H1ZC5761233</v>
      </c>
    </row>
    <row r="239" spans="1:29">
      <c r="A239" s="220">
        <v>45931</v>
      </c>
      <c r="B239" s="221" t="s">
        <v>394</v>
      </c>
      <c r="C239" s="221" t="s">
        <v>395</v>
      </c>
      <c r="D239" s="251">
        <v>5762</v>
      </c>
      <c r="E239" s="227" t="s">
        <v>286</v>
      </c>
      <c r="F239" s="224">
        <v>0.05</v>
      </c>
      <c r="G239" s="222">
        <v>-4616.0400000000009</v>
      </c>
      <c r="H239" s="221">
        <v>-4859</v>
      </c>
      <c r="I239" s="221">
        <v>0</v>
      </c>
      <c r="J239" s="221">
        <v>-121.48</v>
      </c>
      <c r="K239" s="221">
        <v>-121.48</v>
      </c>
      <c r="L239" s="221">
        <v>-242.96</v>
      </c>
      <c r="M239" s="221" t="s">
        <v>440</v>
      </c>
      <c r="N239" s="221">
        <v>996813</v>
      </c>
      <c r="O239" s="235" t="s">
        <v>397</v>
      </c>
      <c r="P239" s="221" t="s">
        <v>211</v>
      </c>
      <c r="Q239" s="340">
        <v>2655</v>
      </c>
      <c r="R239" s="227">
        <v>45931</v>
      </c>
      <c r="S239" s="227">
        <v>45931</v>
      </c>
      <c r="T239" s="221" t="s">
        <v>1703</v>
      </c>
      <c r="U239" s="256" t="s">
        <v>1658</v>
      </c>
      <c r="V239" s="221"/>
      <c r="W239" s="221" t="s">
        <v>742</v>
      </c>
      <c r="Z239" s="20" t="e">
        <f>_xlfn.XLOOKUP(AC239,'[9]PR Conso (Apr 25-Sep 25)'!$P:$P,'[9]PR Conso (Apr 25-Sep 25)'!$Z:$Z)</f>
        <v>#N/A</v>
      </c>
      <c r="AB239" s="20">
        <f t="shared" si="8"/>
        <v>234</v>
      </c>
      <c r="AC239" s="20" t="str">
        <f t="shared" si="7"/>
        <v>27AZJPG1481H1ZC5762234</v>
      </c>
    </row>
    <row r="240" spans="1:29">
      <c r="A240" s="220">
        <v>45962</v>
      </c>
      <c r="B240" s="221" t="s">
        <v>240</v>
      </c>
      <c r="C240" s="221" t="s">
        <v>241</v>
      </c>
      <c r="D240" s="251" t="s">
        <v>743</v>
      </c>
      <c r="E240" s="227">
        <v>45991</v>
      </c>
      <c r="F240" s="224">
        <v>0.17985611510791366</v>
      </c>
      <c r="G240" s="222">
        <v>780</v>
      </c>
      <c r="H240" s="221">
        <v>661</v>
      </c>
      <c r="I240" s="221">
        <v>119</v>
      </c>
      <c r="J240" s="221">
        <v>0</v>
      </c>
      <c r="K240" s="221">
        <v>0</v>
      </c>
      <c r="L240" s="221">
        <v>119</v>
      </c>
      <c r="M240" s="221" t="s">
        <v>743</v>
      </c>
      <c r="N240" s="221">
        <v>0</v>
      </c>
      <c r="O240" s="221" t="s">
        <v>239</v>
      </c>
      <c r="P240" s="221" t="s">
        <v>211</v>
      </c>
      <c r="Q240" s="340" t="s">
        <v>240</v>
      </c>
      <c r="R240" s="227">
        <v>45962</v>
      </c>
      <c r="S240" s="227">
        <v>45962</v>
      </c>
      <c r="T240" s="221" t="s">
        <v>1703</v>
      </c>
      <c r="U240" s="221" t="s">
        <v>240</v>
      </c>
      <c r="V240" s="221"/>
      <c r="W240" s="221" t="s">
        <v>240</v>
      </c>
      <c r="Z240" s="20" t="e">
        <f>_xlfn.XLOOKUP(AC240,'[9]PR Conso (Apr 25-Sep 25)'!$P:$P,'[9]PR Conso (Apr 25-Sep 25)'!$Z:$Z)</f>
        <v>#N/A</v>
      </c>
      <c r="AB240" s="20">
        <f t="shared" si="8"/>
        <v>235</v>
      </c>
      <c r="AC240" s="20" t="str">
        <f t="shared" si="7"/>
        <v>Nov'25235</v>
      </c>
    </row>
    <row r="241" spans="1:29">
      <c r="A241" s="220">
        <v>45962</v>
      </c>
      <c r="B241" s="221" t="s">
        <v>240</v>
      </c>
      <c r="C241" s="221" t="s">
        <v>744</v>
      </c>
      <c r="D241" s="251" t="s">
        <v>745</v>
      </c>
      <c r="E241" s="227">
        <v>45973</v>
      </c>
      <c r="F241" s="224">
        <v>0.17985611510791366</v>
      </c>
      <c r="G241" s="222">
        <v>170176.13</v>
      </c>
      <c r="H241" s="221">
        <v>144217.13</v>
      </c>
      <c r="I241" s="221">
        <v>25959</v>
      </c>
      <c r="J241" s="221">
        <v>0</v>
      </c>
      <c r="K241" s="221">
        <v>0</v>
      </c>
      <c r="L241" s="221">
        <v>25959</v>
      </c>
      <c r="M241" s="221" t="s">
        <v>745</v>
      </c>
      <c r="N241" s="221">
        <v>0</v>
      </c>
      <c r="O241" s="221" t="s">
        <v>239</v>
      </c>
      <c r="P241" s="221" t="s">
        <v>211</v>
      </c>
      <c r="Q241" s="340" t="s">
        <v>240</v>
      </c>
      <c r="R241" s="227">
        <v>45962</v>
      </c>
      <c r="S241" s="227">
        <v>45962</v>
      </c>
      <c r="T241" s="221" t="s">
        <v>1703</v>
      </c>
      <c r="U241" s="221" t="s">
        <v>240</v>
      </c>
      <c r="V241" s="221"/>
      <c r="W241" s="221" t="s">
        <v>240</v>
      </c>
      <c r="Z241" s="20" t="e">
        <f>_xlfn.XLOOKUP(AC241,'[9]PR Conso (Apr 25-Sep 25)'!$P:$P,'[9]PR Conso (Apr 25-Sep 25)'!$Z:$Z)</f>
        <v>#N/A</v>
      </c>
      <c r="AB241" s="20">
        <f t="shared" si="8"/>
        <v>236</v>
      </c>
      <c r="AC241" s="20" t="str">
        <f t="shared" si="7"/>
        <v>51110681774236</v>
      </c>
    </row>
    <row r="242" spans="1:29">
      <c r="A242" s="220">
        <v>45962</v>
      </c>
      <c r="B242" s="221" t="s">
        <v>240</v>
      </c>
      <c r="C242" s="221" t="s">
        <v>746</v>
      </c>
      <c r="D242" s="251" t="s">
        <v>747</v>
      </c>
      <c r="E242" s="227">
        <v>45985</v>
      </c>
      <c r="F242" s="224">
        <v>0.17985611510791366</v>
      </c>
      <c r="G242" s="222">
        <v>2115</v>
      </c>
      <c r="H242" s="221">
        <v>1792</v>
      </c>
      <c r="I242" s="221">
        <v>323</v>
      </c>
      <c r="J242" s="221">
        <v>0</v>
      </c>
      <c r="K242" s="221">
        <v>0</v>
      </c>
      <c r="L242" s="221">
        <v>323</v>
      </c>
      <c r="M242" s="221" t="s">
        <v>747</v>
      </c>
      <c r="N242" s="221">
        <v>0</v>
      </c>
      <c r="O242" s="221" t="s">
        <v>239</v>
      </c>
      <c r="P242" s="221" t="s">
        <v>211</v>
      </c>
      <c r="Q242" s="340" t="s">
        <v>240</v>
      </c>
      <c r="R242" s="227">
        <v>45962</v>
      </c>
      <c r="S242" s="227">
        <v>45962</v>
      </c>
      <c r="T242" s="221" t="s">
        <v>1703</v>
      </c>
      <c r="U242" s="221" t="s">
        <v>240</v>
      </c>
      <c r="V242" s="221"/>
      <c r="W242" s="221" t="s">
        <v>240</v>
      </c>
      <c r="Z242" s="20" t="e">
        <f>_xlfn.XLOOKUP(AC242,'[9]PR Conso (Apr 25-Sep 25)'!$P:$P,'[9]PR Conso (Apr 25-Sep 25)'!$Z:$Z)</f>
        <v>#N/A</v>
      </c>
      <c r="AB242" s="20">
        <f t="shared" si="8"/>
        <v>237</v>
      </c>
      <c r="AC242" s="20" t="str">
        <f t="shared" si="7"/>
        <v>Nov25237</v>
      </c>
    </row>
    <row r="243" spans="1:29">
      <c r="A243" s="220">
        <v>45962</v>
      </c>
      <c r="B243" s="221" t="s">
        <v>240</v>
      </c>
      <c r="C243" s="221" t="s">
        <v>237</v>
      </c>
      <c r="D243" s="251" t="s">
        <v>748</v>
      </c>
      <c r="E243" s="227">
        <v>45975</v>
      </c>
      <c r="F243" s="224">
        <v>0.17985611510791366</v>
      </c>
      <c r="G243" s="222">
        <v>989</v>
      </c>
      <c r="H243" s="221">
        <v>838</v>
      </c>
      <c r="I243" s="221">
        <v>151</v>
      </c>
      <c r="J243" s="221">
        <v>0</v>
      </c>
      <c r="K243" s="221">
        <v>0</v>
      </c>
      <c r="L243" s="221">
        <v>151</v>
      </c>
      <c r="M243" s="221" t="s">
        <v>748</v>
      </c>
      <c r="N243" s="221">
        <v>0</v>
      </c>
      <c r="O243" s="221" t="s">
        <v>239</v>
      </c>
      <c r="P243" s="221" t="s">
        <v>211</v>
      </c>
      <c r="Q243" s="340" t="s">
        <v>240</v>
      </c>
      <c r="R243" s="227">
        <v>45962</v>
      </c>
      <c r="S243" s="227">
        <v>45962</v>
      </c>
      <c r="T243" s="221" t="s">
        <v>1703</v>
      </c>
      <c r="U243" s="221" t="s">
        <v>240</v>
      </c>
      <c r="V243" s="221"/>
      <c r="W243" s="221" t="s">
        <v>240</v>
      </c>
      <c r="Z243" s="20" t="e">
        <f>_xlfn.XLOOKUP(AC243,'[9]PR Conso (Apr 25-Sep 25)'!$P:$P,'[9]PR Conso (Apr 25-Sep 25)'!$Z:$Z)</f>
        <v>#N/A</v>
      </c>
      <c r="AB243" s="20">
        <f t="shared" si="8"/>
        <v>238</v>
      </c>
      <c r="AC243" s="20" t="str">
        <f t="shared" si="7"/>
        <v>INV329871542238</v>
      </c>
    </row>
    <row r="244" spans="1:29">
      <c r="A244" s="220">
        <v>45962</v>
      </c>
      <c r="B244" s="221" t="s">
        <v>240</v>
      </c>
      <c r="C244" s="221" t="s">
        <v>241</v>
      </c>
      <c r="D244" s="251" t="s">
        <v>749</v>
      </c>
      <c r="E244" s="227">
        <v>45964</v>
      </c>
      <c r="F244" s="224">
        <v>0.17985611510791366</v>
      </c>
      <c r="G244" s="222">
        <v>91723</v>
      </c>
      <c r="H244" s="221">
        <v>77731</v>
      </c>
      <c r="I244" s="221">
        <v>13992</v>
      </c>
      <c r="J244" s="221">
        <v>0</v>
      </c>
      <c r="K244" s="221">
        <v>0</v>
      </c>
      <c r="L244" s="221">
        <v>13992</v>
      </c>
      <c r="M244" s="221" t="s">
        <v>749</v>
      </c>
      <c r="N244" s="221">
        <v>0</v>
      </c>
      <c r="O244" s="221" t="s">
        <v>239</v>
      </c>
      <c r="P244" s="221" t="s">
        <v>211</v>
      </c>
      <c r="Q244" s="340" t="s">
        <v>240</v>
      </c>
      <c r="R244" s="227">
        <v>45962</v>
      </c>
      <c r="S244" s="227">
        <v>45962</v>
      </c>
      <c r="T244" s="221" t="s">
        <v>1703</v>
      </c>
      <c r="U244" s="221" t="s">
        <v>240</v>
      </c>
      <c r="V244" s="221"/>
      <c r="W244" s="221" t="s">
        <v>240</v>
      </c>
      <c r="Z244" s="20" t="e">
        <f>_xlfn.XLOOKUP(AC244,'[9]PR Conso (Apr 25-Sep 25)'!$P:$P,'[9]PR Conso (Apr 25-Sep 25)'!$Z:$Z)</f>
        <v>#N/A</v>
      </c>
      <c r="AB244" s="20">
        <f t="shared" si="8"/>
        <v>239</v>
      </c>
      <c r="AC244" s="20" t="str">
        <f t="shared" si="7"/>
        <v>INV106084730239</v>
      </c>
    </row>
    <row r="245" spans="1:29">
      <c r="A245" s="220">
        <v>45962</v>
      </c>
      <c r="B245" s="221" t="s">
        <v>240</v>
      </c>
      <c r="C245" s="221" t="s">
        <v>241</v>
      </c>
      <c r="D245" s="251" t="s">
        <v>743</v>
      </c>
      <c r="E245" s="227">
        <v>45964</v>
      </c>
      <c r="F245" s="224">
        <v>0.17985611510791366</v>
      </c>
      <c r="G245" s="222">
        <v>4773</v>
      </c>
      <c r="H245" s="221">
        <v>4045</v>
      </c>
      <c r="I245" s="221">
        <v>728</v>
      </c>
      <c r="J245" s="221">
        <v>0</v>
      </c>
      <c r="K245" s="221">
        <v>0</v>
      </c>
      <c r="L245" s="221">
        <v>728</v>
      </c>
      <c r="M245" s="221" t="s">
        <v>743</v>
      </c>
      <c r="N245" s="221">
        <v>0</v>
      </c>
      <c r="O245" s="221" t="s">
        <v>239</v>
      </c>
      <c r="P245" s="221" t="s">
        <v>211</v>
      </c>
      <c r="Q245" s="340" t="s">
        <v>240</v>
      </c>
      <c r="R245" s="227">
        <v>45962</v>
      </c>
      <c r="S245" s="227">
        <v>45962</v>
      </c>
      <c r="T245" s="221" t="s">
        <v>1703</v>
      </c>
      <c r="U245" s="221" t="s">
        <v>240</v>
      </c>
      <c r="V245" s="221"/>
      <c r="W245" s="221" t="s">
        <v>240</v>
      </c>
      <c r="Z245" s="20" t="e">
        <f>_xlfn.XLOOKUP(AC245,'[9]PR Conso (Apr 25-Sep 25)'!$P:$P,'[9]PR Conso (Apr 25-Sep 25)'!$Z:$Z)</f>
        <v>#N/A</v>
      </c>
      <c r="AB245" s="20">
        <f t="shared" si="8"/>
        <v>240</v>
      </c>
      <c r="AC245" s="20" t="str">
        <f t="shared" si="7"/>
        <v>Nov'25240</v>
      </c>
    </row>
    <row r="246" spans="1:29">
      <c r="A246" s="220">
        <v>45962</v>
      </c>
      <c r="B246" s="221" t="s">
        <v>240</v>
      </c>
      <c r="C246" s="221" t="s">
        <v>241</v>
      </c>
      <c r="D246" s="251" t="s">
        <v>743</v>
      </c>
      <c r="E246" s="227">
        <v>45964</v>
      </c>
      <c r="F246" s="224">
        <v>0.17985611510791366</v>
      </c>
      <c r="G246" s="222">
        <v>13453</v>
      </c>
      <c r="H246" s="221">
        <v>11401</v>
      </c>
      <c r="I246" s="221">
        <v>2052</v>
      </c>
      <c r="J246" s="221">
        <v>0</v>
      </c>
      <c r="K246" s="221">
        <v>0</v>
      </c>
      <c r="L246" s="221">
        <v>2052</v>
      </c>
      <c r="M246" s="221" t="s">
        <v>743</v>
      </c>
      <c r="N246" s="221">
        <v>0</v>
      </c>
      <c r="O246" s="221" t="s">
        <v>239</v>
      </c>
      <c r="P246" s="221" t="s">
        <v>211</v>
      </c>
      <c r="Q246" s="340" t="s">
        <v>240</v>
      </c>
      <c r="R246" s="227">
        <v>45962</v>
      </c>
      <c r="S246" s="227">
        <v>45962</v>
      </c>
      <c r="T246" s="221" t="s">
        <v>1703</v>
      </c>
      <c r="U246" s="221" t="s">
        <v>240</v>
      </c>
      <c r="V246" s="221"/>
      <c r="W246" s="221" t="s">
        <v>240</v>
      </c>
      <c r="Z246" s="20" t="e">
        <f>_xlfn.XLOOKUP(AC246,'[9]PR Conso (Apr 25-Sep 25)'!$P:$P,'[9]PR Conso (Apr 25-Sep 25)'!$Z:$Z)</f>
        <v>#N/A</v>
      </c>
      <c r="AB246" s="20">
        <f t="shared" si="8"/>
        <v>241</v>
      </c>
      <c r="AC246" s="20" t="str">
        <f t="shared" si="7"/>
        <v>Nov'25241</v>
      </c>
    </row>
    <row r="247" spans="1:29">
      <c r="A247" s="220">
        <v>45962</v>
      </c>
      <c r="B247" s="221" t="s">
        <v>240</v>
      </c>
      <c r="C247" s="221" t="s">
        <v>750</v>
      </c>
      <c r="D247" s="251" t="s">
        <v>751</v>
      </c>
      <c r="E247" s="227">
        <v>45964</v>
      </c>
      <c r="F247" s="224">
        <v>0.17985611510791366</v>
      </c>
      <c r="G247" s="222">
        <v>22721</v>
      </c>
      <c r="H247" s="221">
        <v>19255</v>
      </c>
      <c r="I247" s="221">
        <v>3466</v>
      </c>
      <c r="J247" s="221">
        <v>0</v>
      </c>
      <c r="K247" s="221">
        <v>0</v>
      </c>
      <c r="L247" s="221">
        <v>3466</v>
      </c>
      <c r="M247" s="221" t="s">
        <v>751</v>
      </c>
      <c r="N247" s="221">
        <v>0</v>
      </c>
      <c r="O247" s="221" t="s">
        <v>239</v>
      </c>
      <c r="P247" s="221" t="s">
        <v>211</v>
      </c>
      <c r="Q247" s="340" t="s">
        <v>240</v>
      </c>
      <c r="R247" s="227">
        <v>45962</v>
      </c>
      <c r="S247" s="227">
        <v>45962</v>
      </c>
      <c r="T247" s="221" t="s">
        <v>1703</v>
      </c>
      <c r="U247" s="221" t="s">
        <v>240</v>
      </c>
      <c r="V247" s="221"/>
      <c r="W247" s="221" t="s">
        <v>240</v>
      </c>
      <c r="Z247" s="20" t="e">
        <f>_xlfn.XLOOKUP(AC247,'[9]PR Conso (Apr 25-Sep 25)'!$P:$P,'[9]PR Conso (Apr 25-Sep 25)'!$Z:$Z)</f>
        <v>#N/A</v>
      </c>
      <c r="AB247" s="20">
        <f t="shared" si="8"/>
        <v>242</v>
      </c>
      <c r="AC247" s="20" t="str">
        <f t="shared" si="7"/>
        <v>IN-004-610-262242</v>
      </c>
    </row>
    <row r="248" spans="1:29">
      <c r="A248" s="220">
        <v>45962</v>
      </c>
      <c r="B248" s="221" t="s">
        <v>240</v>
      </c>
      <c r="C248" s="221" t="s">
        <v>750</v>
      </c>
      <c r="D248" s="251" t="s">
        <v>752</v>
      </c>
      <c r="E248" s="227">
        <v>45979</v>
      </c>
      <c r="F248" s="224">
        <v>0.17985611510791366</v>
      </c>
      <c r="G248" s="222">
        <v>24690</v>
      </c>
      <c r="H248" s="221">
        <v>20924</v>
      </c>
      <c r="I248" s="221">
        <v>3766</v>
      </c>
      <c r="J248" s="221">
        <v>0</v>
      </c>
      <c r="K248" s="221">
        <v>0</v>
      </c>
      <c r="L248" s="221">
        <v>3766</v>
      </c>
      <c r="M248" s="221" t="s">
        <v>752</v>
      </c>
      <c r="N248" s="221">
        <v>0</v>
      </c>
      <c r="O248" s="221" t="s">
        <v>239</v>
      </c>
      <c r="P248" s="221" t="s">
        <v>211</v>
      </c>
      <c r="Q248" s="340" t="s">
        <v>240</v>
      </c>
      <c r="R248" s="227">
        <v>45962</v>
      </c>
      <c r="S248" s="227">
        <v>45962</v>
      </c>
      <c r="T248" s="221" t="s">
        <v>1703</v>
      </c>
      <c r="U248" s="221" t="s">
        <v>240</v>
      </c>
      <c r="V248" s="221"/>
      <c r="W248" s="221" t="s">
        <v>240</v>
      </c>
      <c r="Z248" s="20" t="e">
        <f>_xlfn.XLOOKUP(AC248,'[9]PR Conso (Apr 25-Sep 25)'!$P:$P,'[9]PR Conso (Apr 25-Sep 25)'!$Z:$Z)</f>
        <v>#N/A</v>
      </c>
      <c r="AB248" s="20">
        <f t="shared" si="8"/>
        <v>243</v>
      </c>
      <c r="AC248" s="20" t="str">
        <f t="shared" si="7"/>
        <v>IN-004-847-531243</v>
      </c>
    </row>
    <row r="249" spans="1:29">
      <c r="A249" s="220">
        <v>45962</v>
      </c>
      <c r="B249" s="221" t="s">
        <v>240</v>
      </c>
      <c r="C249" s="221" t="s">
        <v>237</v>
      </c>
      <c r="D249" s="251" t="s">
        <v>753</v>
      </c>
      <c r="E249" s="227">
        <v>45971</v>
      </c>
      <c r="F249" s="224">
        <v>0.17985611510791366</v>
      </c>
      <c r="G249" s="222">
        <v>18285</v>
      </c>
      <c r="H249" s="221">
        <v>15496</v>
      </c>
      <c r="I249" s="221">
        <v>2789</v>
      </c>
      <c r="J249" s="221">
        <v>0</v>
      </c>
      <c r="K249" s="221">
        <v>0</v>
      </c>
      <c r="L249" s="221">
        <v>2789</v>
      </c>
      <c r="M249" s="221" t="s">
        <v>753</v>
      </c>
      <c r="N249" s="221">
        <v>0</v>
      </c>
      <c r="O249" s="221" t="s">
        <v>239</v>
      </c>
      <c r="P249" s="221" t="s">
        <v>211</v>
      </c>
      <c r="Q249" s="340" t="s">
        <v>240</v>
      </c>
      <c r="R249" s="227">
        <v>45962</v>
      </c>
      <c r="S249" s="227">
        <v>45962</v>
      </c>
      <c r="T249" s="221" t="s">
        <v>1703</v>
      </c>
      <c r="U249" s="221" t="s">
        <v>240</v>
      </c>
      <c r="V249" s="221"/>
      <c r="W249" s="221" t="s">
        <v>240</v>
      </c>
      <c r="Z249" s="20" t="e">
        <f>_xlfn.XLOOKUP(AC249,'[9]PR Conso (Apr 25-Sep 25)'!$P:$P,'[9]PR Conso (Apr 25-Sep 25)'!$Z:$Z)</f>
        <v>#N/A</v>
      </c>
      <c r="AB249" s="20">
        <f t="shared" si="8"/>
        <v>244</v>
      </c>
      <c r="AC249" s="20" t="str">
        <f t="shared" si="7"/>
        <v>INV329350396244</v>
      </c>
    </row>
    <row r="250" spans="1:29">
      <c r="A250" s="220">
        <v>45962</v>
      </c>
      <c r="B250" s="221" t="s">
        <v>240</v>
      </c>
      <c r="C250" s="221" t="s">
        <v>754</v>
      </c>
      <c r="D250" s="251" t="s">
        <v>755</v>
      </c>
      <c r="E250" s="227">
        <v>45970</v>
      </c>
      <c r="F250" s="224">
        <v>0.17985611510791366</v>
      </c>
      <c r="G250" s="222">
        <v>195013</v>
      </c>
      <c r="H250" s="221">
        <v>165265</v>
      </c>
      <c r="I250" s="221">
        <v>29748</v>
      </c>
      <c r="J250" s="221">
        <v>0</v>
      </c>
      <c r="K250" s="221">
        <v>0</v>
      </c>
      <c r="L250" s="221">
        <v>29748</v>
      </c>
      <c r="M250" s="221" t="s">
        <v>755</v>
      </c>
      <c r="N250" s="221">
        <v>0</v>
      </c>
      <c r="O250" s="221" t="s">
        <v>239</v>
      </c>
      <c r="P250" s="221" t="s">
        <v>211</v>
      </c>
      <c r="Q250" s="340" t="s">
        <v>240</v>
      </c>
      <c r="R250" s="227">
        <v>45962</v>
      </c>
      <c r="S250" s="227">
        <v>45962</v>
      </c>
      <c r="T250" s="221" t="s">
        <v>1703</v>
      </c>
      <c r="U250" s="221" t="s">
        <v>240</v>
      </c>
      <c r="V250" s="221"/>
      <c r="W250" s="221" t="s">
        <v>240</v>
      </c>
      <c r="Z250" s="20" t="e">
        <f>_xlfn.XLOOKUP(AC250,'[9]PR Conso (Apr 25-Sep 25)'!$P:$P,'[9]PR Conso (Apr 25-Sep 25)'!$Z:$Z)</f>
        <v>#N/A</v>
      </c>
      <c r="AB250" s="20">
        <f t="shared" si="8"/>
        <v>245</v>
      </c>
      <c r="AC250" s="20" t="str">
        <f t="shared" si="7"/>
        <v>CS-0269C-A879245</v>
      </c>
    </row>
    <row r="251" spans="1:29">
      <c r="A251" s="220">
        <v>45962</v>
      </c>
      <c r="B251" s="221" t="s">
        <v>240</v>
      </c>
      <c r="C251" s="221" t="s">
        <v>756</v>
      </c>
      <c r="D251" s="251" t="s">
        <v>757</v>
      </c>
      <c r="E251" s="227">
        <v>45985</v>
      </c>
      <c r="F251" s="224">
        <v>0.17985611510791366</v>
      </c>
      <c r="G251" s="222">
        <v>5534</v>
      </c>
      <c r="H251" s="221">
        <v>4690</v>
      </c>
      <c r="I251" s="221">
        <v>844</v>
      </c>
      <c r="J251" s="221">
        <v>0</v>
      </c>
      <c r="K251" s="221">
        <v>0</v>
      </c>
      <c r="L251" s="221">
        <v>844</v>
      </c>
      <c r="M251" s="221" t="s">
        <v>757</v>
      </c>
      <c r="N251" s="221">
        <v>0</v>
      </c>
      <c r="O251" s="221" t="s">
        <v>239</v>
      </c>
      <c r="P251" s="221" t="s">
        <v>211</v>
      </c>
      <c r="Q251" s="340" t="s">
        <v>240</v>
      </c>
      <c r="R251" s="227">
        <v>45962</v>
      </c>
      <c r="S251" s="227">
        <v>45962</v>
      </c>
      <c r="T251" s="221" t="s">
        <v>1703</v>
      </c>
      <c r="U251" s="221" t="s">
        <v>240</v>
      </c>
      <c r="V251" s="221"/>
      <c r="W251" s="221" t="s">
        <v>240</v>
      </c>
      <c r="Z251" s="20" t="e">
        <f>_xlfn.XLOOKUP(AC251,'[9]PR Conso (Apr 25-Sep 25)'!$P:$P,'[9]PR Conso (Apr 25-Sep 25)'!$Z:$Z)</f>
        <v>#N/A</v>
      </c>
      <c r="AB251" s="20">
        <f t="shared" si="8"/>
        <v>246</v>
      </c>
      <c r="AC251" s="20" t="str">
        <f t="shared" si="7"/>
        <v>20251124-04563-10277-DOM246</v>
      </c>
    </row>
    <row r="252" spans="1:29">
      <c r="A252" s="220">
        <v>45962</v>
      </c>
      <c r="B252" s="221" t="s">
        <v>6064</v>
      </c>
      <c r="C252" s="221" t="s">
        <v>758</v>
      </c>
      <c r="D252" s="251" t="s">
        <v>759</v>
      </c>
      <c r="E252" s="227">
        <v>45947</v>
      </c>
      <c r="F252" s="224">
        <v>0.17985611510791366</v>
      </c>
      <c r="G252" s="222">
        <v>17110</v>
      </c>
      <c r="H252" s="221">
        <v>14500</v>
      </c>
      <c r="I252" s="221">
        <v>0</v>
      </c>
      <c r="J252" s="221">
        <v>1305</v>
      </c>
      <c r="K252" s="221">
        <v>1305</v>
      </c>
      <c r="L252" s="221">
        <v>2610</v>
      </c>
      <c r="M252" s="221" t="s">
        <v>759</v>
      </c>
      <c r="N252" s="221">
        <v>0</v>
      </c>
      <c r="O252" s="221" t="s">
        <v>760</v>
      </c>
      <c r="P252" s="221" t="s">
        <v>211</v>
      </c>
      <c r="Q252" s="340" t="s">
        <v>6064</v>
      </c>
      <c r="R252" s="227">
        <v>45962</v>
      </c>
      <c r="S252" s="227">
        <v>45962</v>
      </c>
      <c r="T252" s="221" t="s">
        <v>1703</v>
      </c>
      <c r="U252" s="221" t="s">
        <v>6064</v>
      </c>
      <c r="V252" s="221"/>
      <c r="W252" s="221" t="s">
        <v>761</v>
      </c>
      <c r="Z252" s="20" t="e">
        <f>_xlfn.XLOOKUP(AC252,'[9]PR Conso (Apr 25-Sep 25)'!$P:$P,'[9]PR Conso (Apr 25-Sep 25)'!$Z:$Z)</f>
        <v>#N/A</v>
      </c>
      <c r="AB252" s="20">
        <f t="shared" si="8"/>
        <v>247</v>
      </c>
      <c r="AC252" s="20" t="str">
        <f t="shared" si="7"/>
        <v>28/2025247</v>
      </c>
    </row>
    <row r="253" spans="1:29">
      <c r="A253" s="220">
        <v>45962</v>
      </c>
      <c r="B253" s="221" t="s">
        <v>762</v>
      </c>
      <c r="C253" s="221" t="s">
        <v>763</v>
      </c>
      <c r="D253" s="251" t="s">
        <v>764</v>
      </c>
      <c r="E253" s="227" t="s">
        <v>765</v>
      </c>
      <c r="F253" s="224">
        <v>0.17985611510791366</v>
      </c>
      <c r="G253" s="222">
        <v>114666</v>
      </c>
      <c r="H253" s="221">
        <v>97174</v>
      </c>
      <c r="I253" s="221">
        <v>0</v>
      </c>
      <c r="J253" s="221">
        <v>8746</v>
      </c>
      <c r="K253" s="221">
        <v>8746</v>
      </c>
      <c r="L253" s="221">
        <v>17492</v>
      </c>
      <c r="M253" s="221" t="s">
        <v>766</v>
      </c>
      <c r="N253" s="221">
        <v>996425</v>
      </c>
      <c r="O253" s="235" t="s">
        <v>288</v>
      </c>
      <c r="P253" s="221" t="s">
        <v>211</v>
      </c>
      <c r="Q253" s="340">
        <v>2740</v>
      </c>
      <c r="R253" s="227">
        <v>45962</v>
      </c>
      <c r="S253" s="227">
        <v>45962</v>
      </c>
      <c r="T253" s="221" t="s">
        <v>1703</v>
      </c>
      <c r="U253" s="256" t="s">
        <v>1658</v>
      </c>
      <c r="V253" s="221"/>
      <c r="W253" s="221" t="s">
        <v>252</v>
      </c>
      <c r="Z253" s="20" t="e">
        <f>_xlfn.XLOOKUP(AC253,'[9]PR Conso (Apr 25-Sep 25)'!$P:$P,'[9]PR Conso (Apr 25-Sep 25)'!$Z:$Z)</f>
        <v>#N/A</v>
      </c>
      <c r="AB253" s="20">
        <f t="shared" si="8"/>
        <v>248</v>
      </c>
      <c r="AC253" s="20" t="str">
        <f t="shared" si="7"/>
        <v>27AAACS5269A1ZJIN27/2511/07207248</v>
      </c>
    </row>
    <row r="254" spans="1:29">
      <c r="A254" s="220">
        <v>45962</v>
      </c>
      <c r="B254" s="221" t="s">
        <v>543</v>
      </c>
      <c r="C254" s="221" t="s">
        <v>544</v>
      </c>
      <c r="D254" s="251" t="s">
        <v>767</v>
      </c>
      <c r="E254" s="227" t="s">
        <v>768</v>
      </c>
      <c r="F254" s="224">
        <v>0.17985611510791366</v>
      </c>
      <c r="G254" s="222">
        <v>293994.76</v>
      </c>
      <c r="H254" s="221">
        <v>249148.1</v>
      </c>
      <c r="I254" s="221">
        <v>0</v>
      </c>
      <c r="J254" s="221">
        <v>22423.33</v>
      </c>
      <c r="K254" s="221">
        <v>22423.33</v>
      </c>
      <c r="L254" s="221">
        <v>44846.66</v>
      </c>
      <c r="M254" s="221" t="s">
        <v>769</v>
      </c>
      <c r="N254" s="221">
        <v>997331</v>
      </c>
      <c r="O254" s="235" t="s">
        <v>239</v>
      </c>
      <c r="P254" s="221" t="s">
        <v>211</v>
      </c>
      <c r="Q254" s="340">
        <v>2741</v>
      </c>
      <c r="R254" s="227">
        <v>45962</v>
      </c>
      <c r="S254" s="227">
        <v>45962</v>
      </c>
      <c r="T254" s="221" t="s">
        <v>1703</v>
      </c>
      <c r="U254" s="256" t="s">
        <v>1658</v>
      </c>
      <c r="V254" s="221"/>
      <c r="W254" s="221" t="s">
        <v>252</v>
      </c>
      <c r="Z254" s="20" t="e">
        <f>_xlfn.XLOOKUP(AC254,'[9]PR Conso (Apr 25-Sep 25)'!$P:$P,'[9]PR Conso (Apr 25-Sep 25)'!$Z:$Z)</f>
        <v>#N/A</v>
      </c>
      <c r="AB254" s="20">
        <f t="shared" si="8"/>
        <v>249</v>
      </c>
      <c r="AC254" s="20" t="str">
        <f t="shared" si="7"/>
        <v>27AAACE6958L1Z4MEGSI26/20644249</v>
      </c>
    </row>
    <row r="255" spans="1:29">
      <c r="A255" s="220">
        <v>45962</v>
      </c>
      <c r="B255" s="221" t="s">
        <v>412</v>
      </c>
      <c r="C255" s="221" t="s">
        <v>413</v>
      </c>
      <c r="D255" s="251">
        <v>135251106028031</v>
      </c>
      <c r="E255" s="227" t="s">
        <v>770</v>
      </c>
      <c r="F255" s="224">
        <v>0.17985611510791366</v>
      </c>
      <c r="G255" s="222">
        <v>13310.400000000001</v>
      </c>
      <c r="H255" s="221">
        <v>11280</v>
      </c>
      <c r="I255" s="221">
        <v>0</v>
      </c>
      <c r="J255" s="221">
        <v>1015.2</v>
      </c>
      <c r="K255" s="221">
        <v>1015.2</v>
      </c>
      <c r="L255" s="221">
        <v>2030.4</v>
      </c>
      <c r="M255" s="221" t="s">
        <v>771</v>
      </c>
      <c r="N255" s="221">
        <v>997157</v>
      </c>
      <c r="O255" s="235" t="s">
        <v>415</v>
      </c>
      <c r="P255" s="221" t="s">
        <v>211</v>
      </c>
      <c r="Q255" s="340">
        <v>2742</v>
      </c>
      <c r="R255" s="227">
        <v>45962</v>
      </c>
      <c r="S255" s="227">
        <v>45962</v>
      </c>
      <c r="T255" s="221" t="s">
        <v>1703</v>
      </c>
      <c r="U255" s="256" t="s">
        <v>1658</v>
      </c>
      <c r="V255" s="221"/>
      <c r="W255" s="221" t="s">
        <v>252</v>
      </c>
      <c r="Z255" s="20" t="e">
        <f>_xlfn.XLOOKUP(AC255,'[9]PR Conso (Apr 25-Sep 25)'!$P:$P,'[9]PR Conso (Apr 25-Sep 25)'!$Z:$Z)</f>
        <v>#N/A</v>
      </c>
      <c r="AB255" s="20">
        <f t="shared" si="8"/>
        <v>250</v>
      </c>
      <c r="AC255" s="20" t="str">
        <f t="shared" si="7"/>
        <v>27AAACI1195H1ZM135251106028031250</v>
      </c>
    </row>
    <row r="256" spans="1:29">
      <c r="A256" s="220">
        <v>45962</v>
      </c>
      <c r="B256" s="221" t="s">
        <v>412</v>
      </c>
      <c r="C256" s="221" t="s">
        <v>413</v>
      </c>
      <c r="D256" s="251">
        <v>135251107036271</v>
      </c>
      <c r="E256" s="227" t="s">
        <v>772</v>
      </c>
      <c r="F256" s="224">
        <v>0.17985611510791366</v>
      </c>
      <c r="G256" s="222">
        <v>17852.099999999999</v>
      </c>
      <c r="H256" s="221">
        <v>15128.9</v>
      </c>
      <c r="I256" s="221">
        <v>0</v>
      </c>
      <c r="J256" s="221">
        <v>1361.6</v>
      </c>
      <c r="K256" s="221">
        <v>1361.6</v>
      </c>
      <c r="L256" s="221">
        <v>2723.2</v>
      </c>
      <c r="M256" s="221" t="s">
        <v>773</v>
      </c>
      <c r="N256" s="221">
        <v>997157</v>
      </c>
      <c r="O256" s="235" t="s">
        <v>415</v>
      </c>
      <c r="P256" s="221" t="s">
        <v>211</v>
      </c>
      <c r="Q256" s="340">
        <v>2743</v>
      </c>
      <c r="R256" s="227">
        <v>45962</v>
      </c>
      <c r="S256" s="227">
        <v>45962</v>
      </c>
      <c r="T256" s="221" t="s">
        <v>1703</v>
      </c>
      <c r="U256" s="256" t="s">
        <v>1658</v>
      </c>
      <c r="V256" s="221"/>
      <c r="W256" s="221" t="s">
        <v>252</v>
      </c>
      <c r="Z256" s="20" t="e">
        <f>_xlfn.XLOOKUP(AC256,'[9]PR Conso (Apr 25-Sep 25)'!$P:$P,'[9]PR Conso (Apr 25-Sep 25)'!$Z:$Z)</f>
        <v>#N/A</v>
      </c>
      <c r="AB256" s="20">
        <f t="shared" si="8"/>
        <v>251</v>
      </c>
      <c r="AC256" s="20" t="str">
        <f t="shared" si="7"/>
        <v>27AAACI1195H1ZM135251107036271251</v>
      </c>
    </row>
    <row r="257" spans="1:29">
      <c r="A257" s="220">
        <v>45962</v>
      </c>
      <c r="B257" s="221" t="s">
        <v>412</v>
      </c>
      <c r="C257" s="221" t="s">
        <v>413</v>
      </c>
      <c r="D257" s="251">
        <v>135251107036359</v>
      </c>
      <c r="E257" s="227" t="s">
        <v>772</v>
      </c>
      <c r="F257" s="224">
        <v>0.17985611510791366</v>
      </c>
      <c r="G257" s="222">
        <v>16806.62</v>
      </c>
      <c r="H257" s="221">
        <v>14242.9</v>
      </c>
      <c r="I257" s="221">
        <v>0</v>
      </c>
      <c r="J257" s="221">
        <v>1281.8599999999999</v>
      </c>
      <c r="K257" s="221">
        <v>1281.8599999999999</v>
      </c>
      <c r="L257" s="221">
        <v>2563.7199999999998</v>
      </c>
      <c r="M257" s="221" t="s">
        <v>774</v>
      </c>
      <c r="N257" s="221">
        <v>997157</v>
      </c>
      <c r="O257" s="235" t="s">
        <v>415</v>
      </c>
      <c r="P257" s="221" t="s">
        <v>211</v>
      </c>
      <c r="Q257" s="340">
        <v>2744</v>
      </c>
      <c r="R257" s="227">
        <v>45962</v>
      </c>
      <c r="S257" s="227">
        <v>45962</v>
      </c>
      <c r="T257" s="221" t="s">
        <v>1703</v>
      </c>
      <c r="U257" s="256" t="s">
        <v>1658</v>
      </c>
      <c r="V257" s="221"/>
      <c r="W257" s="221" t="s">
        <v>252</v>
      </c>
      <c r="Z257" s="20" t="e">
        <f>_xlfn.XLOOKUP(AC257,'[9]PR Conso (Apr 25-Sep 25)'!$P:$P,'[9]PR Conso (Apr 25-Sep 25)'!$Z:$Z)</f>
        <v>#N/A</v>
      </c>
      <c r="AB257" s="20">
        <f t="shared" si="8"/>
        <v>252</v>
      </c>
      <c r="AC257" s="20" t="str">
        <f t="shared" si="7"/>
        <v>27AAACI1195H1ZM135251107036359252</v>
      </c>
    </row>
    <row r="258" spans="1:29">
      <c r="A258" s="220">
        <v>45962</v>
      </c>
      <c r="B258" s="221" t="s">
        <v>412</v>
      </c>
      <c r="C258" s="221" t="s">
        <v>413</v>
      </c>
      <c r="D258" s="251">
        <v>135251113065659</v>
      </c>
      <c r="E258" s="227" t="s">
        <v>775</v>
      </c>
      <c r="F258" s="224">
        <v>0.17985611510791366</v>
      </c>
      <c r="G258" s="222">
        <v>11906.2</v>
      </c>
      <c r="H258" s="221">
        <v>10090</v>
      </c>
      <c r="I258" s="221">
        <v>0</v>
      </c>
      <c r="J258" s="221">
        <v>908.1</v>
      </c>
      <c r="K258" s="221">
        <v>908.1</v>
      </c>
      <c r="L258" s="221">
        <v>1816.2</v>
      </c>
      <c r="M258" s="221" t="s">
        <v>776</v>
      </c>
      <c r="N258" s="221">
        <v>997157</v>
      </c>
      <c r="O258" s="235" t="s">
        <v>415</v>
      </c>
      <c r="P258" s="221" t="s">
        <v>211</v>
      </c>
      <c r="Q258" s="340">
        <v>2745</v>
      </c>
      <c r="R258" s="227">
        <v>45962</v>
      </c>
      <c r="S258" s="227">
        <v>45962</v>
      </c>
      <c r="T258" s="221" t="s">
        <v>1703</v>
      </c>
      <c r="U258" s="256" t="s">
        <v>1658</v>
      </c>
      <c r="V258" s="221"/>
      <c r="W258" s="221" t="s">
        <v>252</v>
      </c>
      <c r="Z258" s="20" t="e">
        <f>_xlfn.XLOOKUP(AC258,'[9]PR Conso (Apr 25-Sep 25)'!$P:$P,'[9]PR Conso (Apr 25-Sep 25)'!$Z:$Z)</f>
        <v>#N/A</v>
      </c>
      <c r="AB258" s="20">
        <f t="shared" si="8"/>
        <v>253</v>
      </c>
      <c r="AC258" s="20" t="str">
        <f t="shared" si="7"/>
        <v>27AAACI1195H1ZM135251113065659253</v>
      </c>
    </row>
    <row r="259" spans="1:29">
      <c r="A259" s="220">
        <v>45962</v>
      </c>
      <c r="B259" s="221" t="s">
        <v>412</v>
      </c>
      <c r="C259" s="221" t="s">
        <v>413</v>
      </c>
      <c r="D259" s="251">
        <v>135251117085868</v>
      </c>
      <c r="E259" s="227" t="s">
        <v>777</v>
      </c>
      <c r="F259" s="224">
        <v>0.17985611510791366</v>
      </c>
      <c r="G259" s="222">
        <v>15750.519999999999</v>
      </c>
      <c r="H259" s="221">
        <v>13347.9</v>
      </c>
      <c r="I259" s="221">
        <v>0</v>
      </c>
      <c r="J259" s="221">
        <v>1201.31</v>
      </c>
      <c r="K259" s="221">
        <v>1201.31</v>
      </c>
      <c r="L259" s="221">
        <v>2402.62</v>
      </c>
      <c r="M259" s="221" t="s">
        <v>778</v>
      </c>
      <c r="N259" s="221">
        <v>997157</v>
      </c>
      <c r="O259" s="235" t="s">
        <v>415</v>
      </c>
      <c r="P259" s="221" t="s">
        <v>211</v>
      </c>
      <c r="Q259" s="340">
        <v>2746</v>
      </c>
      <c r="R259" s="227">
        <v>45962</v>
      </c>
      <c r="S259" s="227">
        <v>45962</v>
      </c>
      <c r="T259" s="221" t="s">
        <v>1703</v>
      </c>
      <c r="U259" s="256" t="s">
        <v>1658</v>
      </c>
      <c r="V259" s="221"/>
      <c r="W259" s="221" t="s">
        <v>252</v>
      </c>
      <c r="Z259" s="20" t="e">
        <f>_xlfn.XLOOKUP(AC259,'[9]PR Conso (Apr 25-Sep 25)'!$P:$P,'[9]PR Conso (Apr 25-Sep 25)'!$Z:$Z)</f>
        <v>#N/A</v>
      </c>
      <c r="AB259" s="20">
        <f t="shared" si="8"/>
        <v>254</v>
      </c>
      <c r="AC259" s="20" t="str">
        <f t="shared" si="7"/>
        <v>27AAACI1195H1ZM135251117085868254</v>
      </c>
    </row>
    <row r="260" spans="1:29">
      <c r="A260" s="220">
        <v>45962</v>
      </c>
      <c r="B260" s="221" t="s">
        <v>412</v>
      </c>
      <c r="C260" s="221" t="s">
        <v>413</v>
      </c>
      <c r="D260" s="251">
        <v>135251117085896</v>
      </c>
      <c r="E260" s="227" t="s">
        <v>777</v>
      </c>
      <c r="F260" s="224">
        <v>0.17985611510791366</v>
      </c>
      <c r="G260" s="222">
        <v>17839.36</v>
      </c>
      <c r="H260" s="221">
        <v>15118.1</v>
      </c>
      <c r="I260" s="221">
        <v>0</v>
      </c>
      <c r="J260" s="221">
        <v>1360.63</v>
      </c>
      <c r="K260" s="221">
        <v>1360.63</v>
      </c>
      <c r="L260" s="221">
        <v>2721.26</v>
      </c>
      <c r="M260" s="221" t="s">
        <v>779</v>
      </c>
      <c r="N260" s="221">
        <v>997157</v>
      </c>
      <c r="O260" s="235" t="s">
        <v>415</v>
      </c>
      <c r="P260" s="221" t="s">
        <v>211</v>
      </c>
      <c r="Q260" s="340">
        <v>2747</v>
      </c>
      <c r="R260" s="227">
        <v>45962</v>
      </c>
      <c r="S260" s="227">
        <v>45962</v>
      </c>
      <c r="T260" s="221" t="s">
        <v>1703</v>
      </c>
      <c r="U260" s="256" t="s">
        <v>1658</v>
      </c>
      <c r="V260" s="221"/>
      <c r="W260" s="221" t="s">
        <v>252</v>
      </c>
      <c r="Z260" s="20" t="e">
        <f>_xlfn.XLOOKUP(AC260,'[9]PR Conso (Apr 25-Sep 25)'!$P:$P,'[9]PR Conso (Apr 25-Sep 25)'!$Z:$Z)</f>
        <v>#N/A</v>
      </c>
      <c r="AB260" s="20">
        <f t="shared" si="8"/>
        <v>255</v>
      </c>
      <c r="AC260" s="20" t="str">
        <f t="shared" si="7"/>
        <v>27AAACI1195H1ZM135251117085896255</v>
      </c>
    </row>
    <row r="261" spans="1:29">
      <c r="A261" s="220">
        <v>45962</v>
      </c>
      <c r="B261" s="221" t="s">
        <v>412</v>
      </c>
      <c r="C261" s="221" t="s">
        <v>413</v>
      </c>
      <c r="D261" s="251">
        <v>135251120106864</v>
      </c>
      <c r="E261" s="227" t="s">
        <v>780</v>
      </c>
      <c r="F261" s="224">
        <v>0.17985611510791366</v>
      </c>
      <c r="G261" s="222">
        <v>13675.84</v>
      </c>
      <c r="H261" s="221">
        <v>11589.7</v>
      </c>
      <c r="I261" s="221">
        <v>0</v>
      </c>
      <c r="J261" s="221">
        <v>1043.07</v>
      </c>
      <c r="K261" s="221">
        <v>1043.07</v>
      </c>
      <c r="L261" s="221">
        <v>2086.14</v>
      </c>
      <c r="M261" s="221" t="s">
        <v>781</v>
      </c>
      <c r="N261" s="221">
        <v>997157</v>
      </c>
      <c r="O261" s="235" t="s">
        <v>415</v>
      </c>
      <c r="P261" s="221" t="s">
        <v>211</v>
      </c>
      <c r="Q261" s="340">
        <v>2748</v>
      </c>
      <c r="R261" s="227">
        <v>45962</v>
      </c>
      <c r="S261" s="227">
        <v>45962</v>
      </c>
      <c r="T261" s="221" t="s">
        <v>1703</v>
      </c>
      <c r="U261" s="256" t="s">
        <v>1658</v>
      </c>
      <c r="V261" s="221"/>
      <c r="W261" s="221" t="s">
        <v>252</v>
      </c>
      <c r="Z261" s="20" t="e">
        <f>_xlfn.XLOOKUP(AC261,'[9]PR Conso (Apr 25-Sep 25)'!$P:$P,'[9]PR Conso (Apr 25-Sep 25)'!$Z:$Z)</f>
        <v>#N/A</v>
      </c>
      <c r="AB261" s="20">
        <f t="shared" si="8"/>
        <v>256</v>
      </c>
      <c r="AC261" s="20" t="str">
        <f t="shared" si="7"/>
        <v>27AAACI1195H1ZM135251120106864256</v>
      </c>
    </row>
    <row r="262" spans="1:29">
      <c r="A262" s="220">
        <v>45962</v>
      </c>
      <c r="B262" s="221" t="s">
        <v>511</v>
      </c>
      <c r="C262" s="221" t="s">
        <v>512</v>
      </c>
      <c r="D262" s="251" t="s">
        <v>782</v>
      </c>
      <c r="E262" s="227" t="s">
        <v>783</v>
      </c>
      <c r="F262" s="224">
        <v>0.17985611510791366</v>
      </c>
      <c r="G262" s="222">
        <v>16879.04</v>
      </c>
      <c r="H262" s="221">
        <v>14351.5</v>
      </c>
      <c r="I262" s="221">
        <v>0</v>
      </c>
      <c r="J262" s="221">
        <v>1263.77</v>
      </c>
      <c r="K262" s="221">
        <v>1263.77</v>
      </c>
      <c r="L262" s="221">
        <v>2527.54</v>
      </c>
      <c r="M262" s="221" t="s">
        <v>784</v>
      </c>
      <c r="N262" s="221">
        <v>4015</v>
      </c>
      <c r="O262" s="235" t="s">
        <v>516</v>
      </c>
      <c r="P262" s="221" t="s">
        <v>209</v>
      </c>
      <c r="Q262" s="340">
        <v>2918</v>
      </c>
      <c r="R262" s="227">
        <v>45962</v>
      </c>
      <c r="S262" s="227">
        <v>45962</v>
      </c>
      <c r="T262" s="221" t="s">
        <v>1703</v>
      </c>
      <c r="U262" s="256" t="s">
        <v>1658</v>
      </c>
      <c r="V262" s="221"/>
      <c r="W262" s="221" t="s">
        <v>252</v>
      </c>
      <c r="Z262" s="20" t="e">
        <f>_xlfn.XLOOKUP(AC262,'[9]PR Conso (Apr 25-Sep 25)'!$P:$P,'[9]PR Conso (Apr 25-Sep 25)'!$Z:$Z)</f>
        <v>#N/A</v>
      </c>
      <c r="AB262" s="20">
        <f t="shared" si="8"/>
        <v>257</v>
      </c>
      <c r="AC262" s="20" t="str">
        <f t="shared" si="7"/>
        <v>27BMWPD2551E2ZZS0006352257</v>
      </c>
    </row>
    <row r="263" spans="1:29">
      <c r="A263" s="220">
        <v>45962</v>
      </c>
      <c r="B263" s="221" t="s">
        <v>511</v>
      </c>
      <c r="C263" s="221" t="s">
        <v>512</v>
      </c>
      <c r="D263" s="251" t="s">
        <v>785</v>
      </c>
      <c r="E263" s="227" t="s">
        <v>783</v>
      </c>
      <c r="F263" s="224">
        <v>0.16118534879440458</v>
      </c>
      <c r="G263" s="222">
        <v>3154.3599999999997</v>
      </c>
      <c r="H263" s="221">
        <v>2716.5</v>
      </c>
      <c r="I263" s="221">
        <v>0</v>
      </c>
      <c r="J263" s="221">
        <v>218.93</v>
      </c>
      <c r="K263" s="221">
        <v>218.93</v>
      </c>
      <c r="L263" s="221">
        <v>437.86</v>
      </c>
      <c r="M263" s="221" t="s">
        <v>786</v>
      </c>
      <c r="N263" s="221">
        <v>4015</v>
      </c>
      <c r="O263" s="235" t="s">
        <v>516</v>
      </c>
      <c r="P263" s="221" t="s">
        <v>209</v>
      </c>
      <c r="Q263" s="340">
        <v>2917</v>
      </c>
      <c r="R263" s="227">
        <v>45962</v>
      </c>
      <c r="S263" s="227">
        <v>45962</v>
      </c>
      <c r="T263" s="221" t="s">
        <v>1703</v>
      </c>
      <c r="U263" s="256" t="s">
        <v>1658</v>
      </c>
      <c r="V263" s="221"/>
      <c r="W263" s="221" t="s">
        <v>252</v>
      </c>
      <c r="Z263" s="20" t="e">
        <f>_xlfn.XLOOKUP(AC263,'[9]PR Conso (Apr 25-Sep 25)'!$P:$P,'[9]PR Conso (Apr 25-Sep 25)'!$Z:$Z)</f>
        <v>#N/A</v>
      </c>
      <c r="AB263" s="20">
        <f t="shared" si="8"/>
        <v>258</v>
      </c>
      <c r="AC263" s="20" t="str">
        <f t="shared" ref="AC263:AC326" si="9">CONCATENATE(M263,AB263)</f>
        <v>27BMWPD2551E2ZZS0006351258</v>
      </c>
    </row>
    <row r="264" spans="1:29">
      <c r="A264" s="220">
        <v>45962</v>
      </c>
      <c r="B264" s="221" t="s">
        <v>787</v>
      </c>
      <c r="C264" s="221" t="s">
        <v>788</v>
      </c>
      <c r="D264" s="251" t="s">
        <v>789</v>
      </c>
      <c r="E264" s="227" t="s">
        <v>768</v>
      </c>
      <c r="F264" s="224">
        <v>0.17985611510791366</v>
      </c>
      <c r="G264" s="222">
        <v>278505.49</v>
      </c>
      <c r="H264" s="221">
        <v>236021.61</v>
      </c>
      <c r="I264" s="221">
        <v>0</v>
      </c>
      <c r="J264" s="221">
        <v>21241.94</v>
      </c>
      <c r="K264" s="221">
        <v>21241.94</v>
      </c>
      <c r="L264" s="221">
        <v>42483.88</v>
      </c>
      <c r="M264" s="221" t="s">
        <v>790</v>
      </c>
      <c r="N264" s="221">
        <v>997133</v>
      </c>
      <c r="O264" s="235" t="s">
        <v>791</v>
      </c>
      <c r="P264" s="221" t="s">
        <v>211</v>
      </c>
      <c r="Q264" s="340">
        <v>2916</v>
      </c>
      <c r="R264" s="227">
        <v>45962</v>
      </c>
      <c r="S264" s="227">
        <v>45962</v>
      </c>
      <c r="T264" s="221" t="s">
        <v>1657</v>
      </c>
      <c r="U264" s="256" t="s">
        <v>1658</v>
      </c>
      <c r="V264" s="221"/>
      <c r="W264" s="221" t="s">
        <v>252</v>
      </c>
      <c r="Z264" s="20" t="e">
        <f>_xlfn.XLOOKUP(AC264,'[9]PR Conso (Apr 25-Sep 25)'!$P:$P,'[9]PR Conso (Apr 25-Sep 25)'!$Z:$Z)</f>
        <v>#N/A</v>
      </c>
      <c r="AB264" s="20">
        <f t="shared" ref="AB264:AB327" si="10">AB263+1</f>
        <v>259</v>
      </c>
      <c r="AC264" s="20" t="str">
        <f t="shared" si="9"/>
        <v>27AANCA4062G1ZN281250003790A002259</v>
      </c>
    </row>
    <row r="265" spans="1:29">
      <c r="A265" s="220">
        <v>45962</v>
      </c>
      <c r="B265" s="221" t="s">
        <v>787</v>
      </c>
      <c r="C265" s="221" t="s">
        <v>788</v>
      </c>
      <c r="D265" s="251">
        <v>281250003790</v>
      </c>
      <c r="E265" s="227" t="s">
        <v>792</v>
      </c>
      <c r="F265" s="224">
        <v>0.17985611510791366</v>
      </c>
      <c r="G265" s="222">
        <v>1730444.9100000001</v>
      </c>
      <c r="H265" s="221">
        <v>1466478.75</v>
      </c>
      <c r="I265" s="221">
        <v>0</v>
      </c>
      <c r="J265" s="221">
        <v>131983.07999999999</v>
      </c>
      <c r="K265" s="221">
        <v>131983.07999999999</v>
      </c>
      <c r="L265" s="221">
        <v>263966.15999999997</v>
      </c>
      <c r="M265" s="221" t="s">
        <v>793</v>
      </c>
      <c r="N265" s="221">
        <v>997133</v>
      </c>
      <c r="O265" s="235" t="s">
        <v>791</v>
      </c>
      <c r="P265" s="221" t="s">
        <v>211</v>
      </c>
      <c r="Q265" s="340">
        <v>2915</v>
      </c>
      <c r="R265" s="227">
        <v>45962</v>
      </c>
      <c r="S265" s="227">
        <v>45962</v>
      </c>
      <c r="T265" s="221" t="s">
        <v>1657</v>
      </c>
      <c r="U265" s="256" t="s">
        <v>1658</v>
      </c>
      <c r="V265" s="221"/>
      <c r="W265" s="221" t="s">
        <v>252</v>
      </c>
      <c r="Z265" s="20" t="e">
        <f>_xlfn.XLOOKUP(AC265,'[9]PR Conso (Apr 25-Sep 25)'!$P:$P,'[9]PR Conso (Apr 25-Sep 25)'!$Z:$Z)</f>
        <v>#N/A</v>
      </c>
      <c r="AB265" s="20">
        <f t="shared" si="10"/>
        <v>260</v>
      </c>
      <c r="AC265" s="20" t="str">
        <f t="shared" si="9"/>
        <v>27AANCA4062G1ZN281250003790260</v>
      </c>
    </row>
    <row r="266" spans="1:29">
      <c r="A266" s="220">
        <v>45962</v>
      </c>
      <c r="B266" s="221" t="s">
        <v>277</v>
      </c>
      <c r="C266" s="221" t="s">
        <v>278</v>
      </c>
      <c r="D266" s="251">
        <v>427100366178</v>
      </c>
      <c r="E266" s="227" t="s">
        <v>780</v>
      </c>
      <c r="F266" s="224">
        <v>0.17985611510791366</v>
      </c>
      <c r="G266" s="222">
        <v>5831.9000000000005</v>
      </c>
      <c r="H266" s="221">
        <v>4942.28</v>
      </c>
      <c r="I266" s="221">
        <v>0</v>
      </c>
      <c r="J266" s="221">
        <v>444.81</v>
      </c>
      <c r="K266" s="221">
        <v>444.81</v>
      </c>
      <c r="L266" s="221">
        <v>889.62</v>
      </c>
      <c r="M266" s="221" t="s">
        <v>794</v>
      </c>
      <c r="N266" s="221">
        <v>996813</v>
      </c>
      <c r="O266" s="235" t="s">
        <v>263</v>
      </c>
      <c r="P266" s="221" t="s">
        <v>211</v>
      </c>
      <c r="Q266" s="340">
        <v>2908</v>
      </c>
      <c r="R266" s="227">
        <v>45962</v>
      </c>
      <c r="S266" s="227">
        <v>45962</v>
      </c>
      <c r="T266" s="221" t="s">
        <v>1703</v>
      </c>
      <c r="U266" s="256" t="s">
        <v>1658</v>
      </c>
      <c r="V266" s="221"/>
      <c r="W266" s="221" t="s">
        <v>252</v>
      </c>
      <c r="Z266" s="20" t="e">
        <f>_xlfn.XLOOKUP(AC266,'[9]PR Conso (Apr 25-Sep 25)'!$P:$P,'[9]PR Conso (Apr 25-Sep 25)'!$Z:$Z)</f>
        <v>#N/A</v>
      </c>
      <c r="AB266" s="20">
        <f t="shared" si="10"/>
        <v>261</v>
      </c>
      <c r="AC266" s="20" t="str">
        <f t="shared" si="9"/>
        <v>27AAACU4322N1Z6427100366178261</v>
      </c>
    </row>
    <row r="267" spans="1:29">
      <c r="A267" s="220">
        <v>45962</v>
      </c>
      <c r="B267" s="221" t="s">
        <v>277</v>
      </c>
      <c r="C267" s="221" t="s">
        <v>278</v>
      </c>
      <c r="D267" s="251">
        <v>427100366161</v>
      </c>
      <c r="E267" s="227" t="s">
        <v>780</v>
      </c>
      <c r="F267" s="224">
        <v>0.17985611510791366</v>
      </c>
      <c r="G267" s="222">
        <v>929.83999999999992</v>
      </c>
      <c r="H267" s="221">
        <v>788</v>
      </c>
      <c r="I267" s="221">
        <v>0</v>
      </c>
      <c r="J267" s="221">
        <v>70.92</v>
      </c>
      <c r="K267" s="221">
        <v>70.92</v>
      </c>
      <c r="L267" s="221">
        <v>141.84</v>
      </c>
      <c r="M267" s="221" t="s">
        <v>795</v>
      </c>
      <c r="N267" s="221">
        <v>996813</v>
      </c>
      <c r="O267" s="235" t="s">
        <v>263</v>
      </c>
      <c r="P267" s="221" t="s">
        <v>211</v>
      </c>
      <c r="Q267" s="340">
        <v>2907</v>
      </c>
      <c r="R267" s="227">
        <v>45962</v>
      </c>
      <c r="S267" s="227">
        <v>45962</v>
      </c>
      <c r="T267" s="221" t="s">
        <v>1703</v>
      </c>
      <c r="U267" s="256" t="s">
        <v>1658</v>
      </c>
      <c r="V267" s="221"/>
      <c r="W267" s="221" t="s">
        <v>252</v>
      </c>
      <c r="Z267" s="20" t="e">
        <f>_xlfn.XLOOKUP(AC267,'[9]PR Conso (Apr 25-Sep 25)'!$P:$P,'[9]PR Conso (Apr 25-Sep 25)'!$Z:$Z)</f>
        <v>#N/A</v>
      </c>
      <c r="AB267" s="20">
        <f t="shared" si="10"/>
        <v>262</v>
      </c>
      <c r="AC267" s="20" t="str">
        <f t="shared" si="9"/>
        <v>27AAACU4322N1Z6427100366161262</v>
      </c>
    </row>
    <row r="268" spans="1:29">
      <c r="A268" s="220">
        <v>45962</v>
      </c>
      <c r="B268" s="221" t="s">
        <v>277</v>
      </c>
      <c r="C268" s="221" t="s">
        <v>278</v>
      </c>
      <c r="D268" s="251">
        <v>427100364803</v>
      </c>
      <c r="E268" s="227" t="s">
        <v>796</v>
      </c>
      <c r="F268" s="224">
        <v>0.17985611510791366</v>
      </c>
      <c r="G268" s="222">
        <v>5601.4399999999987</v>
      </c>
      <c r="H268" s="221">
        <v>4746.9799999999996</v>
      </c>
      <c r="I268" s="221">
        <v>0</v>
      </c>
      <c r="J268" s="221">
        <v>427.23</v>
      </c>
      <c r="K268" s="221">
        <v>427.23</v>
      </c>
      <c r="L268" s="221">
        <v>854.46</v>
      </c>
      <c r="M268" s="221" t="s">
        <v>797</v>
      </c>
      <c r="N268" s="221">
        <v>996813</v>
      </c>
      <c r="O268" s="235" t="s">
        <v>263</v>
      </c>
      <c r="P268" s="221" t="s">
        <v>211</v>
      </c>
      <c r="Q268" s="340">
        <v>2906</v>
      </c>
      <c r="R268" s="227">
        <v>45962</v>
      </c>
      <c r="S268" s="227">
        <v>45962</v>
      </c>
      <c r="T268" s="221" t="s">
        <v>1703</v>
      </c>
      <c r="U268" s="256" t="s">
        <v>1658</v>
      </c>
      <c r="V268" s="221"/>
      <c r="W268" s="221" t="s">
        <v>252</v>
      </c>
      <c r="Z268" s="20" t="e">
        <f>_xlfn.XLOOKUP(AC268,'[9]PR Conso (Apr 25-Sep 25)'!$P:$P,'[9]PR Conso (Apr 25-Sep 25)'!$Z:$Z)</f>
        <v>#N/A</v>
      </c>
      <c r="AB268" s="20">
        <f t="shared" si="10"/>
        <v>263</v>
      </c>
      <c r="AC268" s="20" t="str">
        <f t="shared" si="9"/>
        <v>27AAACU4322N1Z6427100364803263</v>
      </c>
    </row>
    <row r="269" spans="1:29">
      <c r="A269" s="220">
        <v>45962</v>
      </c>
      <c r="B269" s="221" t="s">
        <v>277</v>
      </c>
      <c r="C269" s="221" t="s">
        <v>278</v>
      </c>
      <c r="D269" s="251">
        <v>427100364681</v>
      </c>
      <c r="E269" s="227" t="s">
        <v>798</v>
      </c>
      <c r="F269" s="224">
        <v>0.17985611510791366</v>
      </c>
      <c r="G269" s="222">
        <v>929.83999999999992</v>
      </c>
      <c r="H269" s="221">
        <v>788</v>
      </c>
      <c r="I269" s="221">
        <v>0</v>
      </c>
      <c r="J269" s="221">
        <v>70.92</v>
      </c>
      <c r="K269" s="221">
        <v>70.92</v>
      </c>
      <c r="L269" s="221">
        <v>141.84</v>
      </c>
      <c r="M269" s="221" t="s">
        <v>799</v>
      </c>
      <c r="N269" s="221">
        <v>996813</v>
      </c>
      <c r="O269" s="235" t="s">
        <v>263</v>
      </c>
      <c r="P269" s="221" t="s">
        <v>211</v>
      </c>
      <c r="Q269" s="340">
        <v>2905</v>
      </c>
      <c r="R269" s="227">
        <v>45962</v>
      </c>
      <c r="S269" s="227">
        <v>45962</v>
      </c>
      <c r="T269" s="221" t="s">
        <v>1703</v>
      </c>
      <c r="U269" s="256" t="s">
        <v>1658</v>
      </c>
      <c r="V269" s="221"/>
      <c r="W269" s="221" t="s">
        <v>252</v>
      </c>
      <c r="Z269" s="20" t="e">
        <f>_xlfn.XLOOKUP(AC269,'[9]PR Conso (Apr 25-Sep 25)'!$P:$P,'[9]PR Conso (Apr 25-Sep 25)'!$Z:$Z)</f>
        <v>#N/A</v>
      </c>
      <c r="AB269" s="20">
        <f t="shared" si="10"/>
        <v>264</v>
      </c>
      <c r="AC269" s="20" t="str">
        <f t="shared" si="9"/>
        <v>27AAACU4322N1Z6427100364681264</v>
      </c>
    </row>
    <row r="270" spans="1:29">
      <c r="A270" s="220">
        <v>45962</v>
      </c>
      <c r="B270" s="221" t="s">
        <v>314</v>
      </c>
      <c r="C270" s="221" t="s">
        <v>315</v>
      </c>
      <c r="D270" s="251" t="s">
        <v>800</v>
      </c>
      <c r="E270" s="227" t="s">
        <v>796</v>
      </c>
      <c r="F270" s="224">
        <v>0.17985611510791366</v>
      </c>
      <c r="G270" s="222">
        <v>411.82000000000005</v>
      </c>
      <c r="H270" s="221">
        <v>349</v>
      </c>
      <c r="I270" s="221">
        <v>0</v>
      </c>
      <c r="J270" s="221">
        <v>31.41</v>
      </c>
      <c r="K270" s="221">
        <v>31.41</v>
      </c>
      <c r="L270" s="221">
        <v>62.82</v>
      </c>
      <c r="M270" s="221" t="s">
        <v>801</v>
      </c>
      <c r="N270" s="221">
        <v>998413</v>
      </c>
      <c r="O270" s="235" t="s">
        <v>319</v>
      </c>
      <c r="P270" s="221" t="s">
        <v>211</v>
      </c>
      <c r="Q270" s="340">
        <v>2900</v>
      </c>
      <c r="R270" s="227">
        <v>45962</v>
      </c>
      <c r="S270" s="227">
        <v>45962</v>
      </c>
      <c r="T270" s="221" t="s">
        <v>1703</v>
      </c>
      <c r="U270" s="256" t="s">
        <v>1658</v>
      </c>
      <c r="V270" s="221"/>
      <c r="W270" s="221" t="s">
        <v>252</v>
      </c>
      <c r="Z270" s="20" t="e">
        <f>_xlfn.XLOOKUP(AC270,'[9]PR Conso (Apr 25-Sep 25)'!$P:$P,'[9]PR Conso (Apr 25-Sep 25)'!$Z:$Z)</f>
        <v>#N/A</v>
      </c>
      <c r="AB270" s="20">
        <f t="shared" si="10"/>
        <v>265</v>
      </c>
      <c r="AC270" s="20" t="str">
        <f t="shared" si="9"/>
        <v>27AAACB2100P1ZXMHI1411528950395265</v>
      </c>
    </row>
    <row r="271" spans="1:29">
      <c r="A271" s="220">
        <v>45962</v>
      </c>
      <c r="B271" s="221" t="s">
        <v>399</v>
      </c>
      <c r="C271" s="221" t="s">
        <v>400</v>
      </c>
      <c r="D271" s="251" t="s">
        <v>802</v>
      </c>
      <c r="E271" s="227" t="s">
        <v>803</v>
      </c>
      <c r="F271" s="224">
        <v>0.17985611510791366</v>
      </c>
      <c r="G271" s="222">
        <v>1871.96</v>
      </c>
      <c r="H271" s="221">
        <v>1586.38</v>
      </c>
      <c r="I271" s="221">
        <v>0</v>
      </c>
      <c r="J271" s="221">
        <v>142.79</v>
      </c>
      <c r="K271" s="221">
        <v>142.79</v>
      </c>
      <c r="L271" s="221">
        <v>285.58</v>
      </c>
      <c r="M271" s="221" t="s">
        <v>804</v>
      </c>
      <c r="N271" s="221">
        <v>996311</v>
      </c>
      <c r="O271" s="235" t="s">
        <v>404</v>
      </c>
      <c r="P271" s="221" t="s">
        <v>211</v>
      </c>
      <c r="Q271" s="340">
        <v>2898</v>
      </c>
      <c r="R271" s="227">
        <v>45962</v>
      </c>
      <c r="S271" s="227">
        <v>45962</v>
      </c>
      <c r="T271" s="221" t="s">
        <v>1703</v>
      </c>
      <c r="U271" s="256" t="s">
        <v>1658</v>
      </c>
      <c r="V271" s="221"/>
      <c r="W271" s="221" t="s">
        <v>252</v>
      </c>
      <c r="Z271" s="20" t="e">
        <f>_xlfn.XLOOKUP(AC271,'[9]PR Conso (Apr 25-Sep 25)'!$P:$P,'[9]PR Conso (Apr 25-Sep 25)'!$Z:$Z)</f>
        <v>#N/A</v>
      </c>
      <c r="AB271" s="20">
        <f t="shared" si="10"/>
        <v>266</v>
      </c>
      <c r="AC271" s="20" t="str">
        <f t="shared" si="9"/>
        <v>27AABCR0111M1ZNROCP-2526-14506266</v>
      </c>
    </row>
    <row r="272" spans="1:29">
      <c r="A272" s="220">
        <v>45962</v>
      </c>
      <c r="B272" s="221" t="s">
        <v>805</v>
      </c>
      <c r="C272" s="221" t="s">
        <v>806</v>
      </c>
      <c r="D272" s="251" t="s">
        <v>807</v>
      </c>
      <c r="E272" s="227" t="s">
        <v>777</v>
      </c>
      <c r="F272" s="224">
        <v>0.17985611510791366</v>
      </c>
      <c r="G272" s="222">
        <v>5900</v>
      </c>
      <c r="H272" s="221">
        <v>5000</v>
      </c>
      <c r="I272" s="221">
        <v>0</v>
      </c>
      <c r="J272" s="221">
        <v>450</v>
      </c>
      <c r="K272" s="221">
        <v>450</v>
      </c>
      <c r="L272" s="221">
        <v>900</v>
      </c>
      <c r="M272" s="221" t="s">
        <v>808</v>
      </c>
      <c r="N272" s="92">
        <v>997119</v>
      </c>
      <c r="O272" s="92" t="s">
        <v>309</v>
      </c>
      <c r="P272" s="92" t="s">
        <v>211</v>
      </c>
      <c r="Q272" s="340">
        <v>2759</v>
      </c>
      <c r="R272" s="227">
        <v>45962</v>
      </c>
      <c r="S272" s="227">
        <v>45962</v>
      </c>
      <c r="T272" s="221" t="s">
        <v>1703</v>
      </c>
      <c r="U272" s="256" t="s">
        <v>1658</v>
      </c>
      <c r="V272" s="221"/>
      <c r="W272" s="221" t="s">
        <v>252</v>
      </c>
      <c r="X272" s="20" t="s">
        <v>6078</v>
      </c>
      <c r="Z272" s="20" t="e">
        <f>_xlfn.XLOOKUP(AC272,'[9]PR Conso (Apr 25-Sep 25)'!$P:$P,'[9]PR Conso (Apr 25-Sep 25)'!$Z:$Z)</f>
        <v>#N/A</v>
      </c>
      <c r="AB272" s="20">
        <f t="shared" si="10"/>
        <v>267</v>
      </c>
      <c r="AC272" s="20" t="str">
        <f t="shared" si="9"/>
        <v>27AAACI4998N1ZSDGS11246930267</v>
      </c>
    </row>
    <row r="273" spans="1:29">
      <c r="A273" s="220">
        <v>45962</v>
      </c>
      <c r="B273" s="221" t="s">
        <v>389</v>
      </c>
      <c r="C273" s="221" t="s">
        <v>390</v>
      </c>
      <c r="D273" s="251" t="s">
        <v>809</v>
      </c>
      <c r="E273" s="227" t="s">
        <v>768</v>
      </c>
      <c r="F273" s="224">
        <v>0.05</v>
      </c>
      <c r="G273" s="222">
        <v>2070</v>
      </c>
      <c r="H273" s="221">
        <v>1964.08</v>
      </c>
      <c r="I273" s="221">
        <v>0</v>
      </c>
      <c r="J273" s="221">
        <v>52.96</v>
      </c>
      <c r="K273" s="221">
        <v>52.96</v>
      </c>
      <c r="L273" s="221">
        <v>105.92</v>
      </c>
      <c r="M273" s="221" t="s">
        <v>810</v>
      </c>
      <c r="N273" s="221">
        <v>29152100</v>
      </c>
      <c r="O273" s="235" t="s">
        <v>393</v>
      </c>
      <c r="P273" s="221" t="s">
        <v>209</v>
      </c>
      <c r="Q273" s="340">
        <v>2887</v>
      </c>
      <c r="R273" s="227">
        <v>45962</v>
      </c>
      <c r="S273" s="227">
        <v>45962</v>
      </c>
      <c r="T273" s="221" t="s">
        <v>1703</v>
      </c>
      <c r="U273" s="256" t="s">
        <v>1658</v>
      </c>
      <c r="V273" s="221"/>
      <c r="W273" s="221" t="s">
        <v>252</v>
      </c>
      <c r="Z273" s="20" t="e">
        <f>_xlfn.XLOOKUP(AC273,'[9]PR Conso (Apr 25-Sep 25)'!$P:$P,'[9]PR Conso (Apr 25-Sep 25)'!$Z:$Z)</f>
        <v>#N/A</v>
      </c>
      <c r="AB273" s="20">
        <f t="shared" si="10"/>
        <v>268</v>
      </c>
      <c r="AC273" s="20" t="str">
        <f t="shared" si="9"/>
        <v>27AISPB8261G1Z0SH0038-0021940268</v>
      </c>
    </row>
    <row r="274" spans="1:29">
      <c r="A274" s="220">
        <v>45962</v>
      </c>
      <c r="B274" s="221" t="s">
        <v>617</v>
      </c>
      <c r="C274" s="221" t="s">
        <v>618</v>
      </c>
      <c r="D274" s="251" t="s">
        <v>811</v>
      </c>
      <c r="E274" s="227" t="s">
        <v>772</v>
      </c>
      <c r="F274" s="224">
        <v>0.17985611510791366</v>
      </c>
      <c r="G274" s="222">
        <v>30734.87</v>
      </c>
      <c r="H274" s="221">
        <v>26046.5</v>
      </c>
      <c r="I274" s="221">
        <v>4688.37</v>
      </c>
      <c r="J274" s="221">
        <v>0</v>
      </c>
      <c r="K274" s="221">
        <v>0</v>
      </c>
      <c r="L274" s="221">
        <v>4688.37</v>
      </c>
      <c r="M274" s="221" t="s">
        <v>812</v>
      </c>
      <c r="N274" s="221">
        <v>998311</v>
      </c>
      <c r="O274" s="235" t="s">
        <v>309</v>
      </c>
      <c r="P274" s="221" t="s">
        <v>211</v>
      </c>
      <c r="Q274" s="340">
        <v>2886</v>
      </c>
      <c r="R274" s="227">
        <v>45962</v>
      </c>
      <c r="S274" s="227">
        <v>45962</v>
      </c>
      <c r="T274" s="221" t="s">
        <v>1703</v>
      </c>
      <c r="U274" s="256" t="s">
        <v>1658</v>
      </c>
      <c r="V274" s="221"/>
      <c r="W274" s="221" t="s">
        <v>252</v>
      </c>
      <c r="Z274" s="20" t="e">
        <f>_xlfn.XLOOKUP(AC274,'[9]PR Conso (Apr 25-Sep 25)'!$P:$P,'[9]PR Conso (Apr 25-Sep 25)'!$Z:$Z)</f>
        <v>#N/A</v>
      </c>
      <c r="AB274" s="20">
        <f t="shared" si="10"/>
        <v>269</v>
      </c>
      <c r="AC274" s="20" t="str">
        <f t="shared" si="9"/>
        <v>29AACCP2486Q1ZMFY2526/KA/03027269</v>
      </c>
    </row>
    <row r="275" spans="1:29">
      <c r="A275" s="220">
        <v>45962</v>
      </c>
      <c r="B275" s="221" t="s">
        <v>383</v>
      </c>
      <c r="C275" s="221" t="s">
        <v>384</v>
      </c>
      <c r="D275" s="251" t="s">
        <v>813</v>
      </c>
      <c r="E275" s="227" t="s">
        <v>814</v>
      </c>
      <c r="F275" s="224">
        <v>0.17985611510791366</v>
      </c>
      <c r="G275" s="222">
        <v>982.03</v>
      </c>
      <c r="H275" s="221">
        <v>832.21</v>
      </c>
      <c r="I275" s="221">
        <v>0</v>
      </c>
      <c r="J275" s="221">
        <v>74.91</v>
      </c>
      <c r="K275" s="221">
        <v>74.91</v>
      </c>
      <c r="L275" s="221">
        <v>149.82</v>
      </c>
      <c r="M275" s="221" t="s">
        <v>815</v>
      </c>
      <c r="N275" s="221">
        <v>854390</v>
      </c>
      <c r="O275" s="235" t="s">
        <v>388</v>
      </c>
      <c r="P275" s="221" t="s">
        <v>209</v>
      </c>
      <c r="Q275" s="340">
        <v>2885</v>
      </c>
      <c r="R275" s="227">
        <v>45962</v>
      </c>
      <c r="S275" s="227">
        <v>45962</v>
      </c>
      <c r="T275" s="221" t="s">
        <v>1703</v>
      </c>
      <c r="U275" s="256" t="s">
        <v>1658</v>
      </c>
      <c r="V275" s="221"/>
      <c r="W275" s="221" t="s">
        <v>252</v>
      </c>
      <c r="Z275" s="20" t="e">
        <f>_xlfn.XLOOKUP(AC275,'[9]PR Conso (Apr 25-Sep 25)'!$P:$P,'[9]PR Conso (Apr 25-Sep 25)'!$Z:$Z)</f>
        <v>#N/A</v>
      </c>
      <c r="AB275" s="20">
        <f t="shared" si="10"/>
        <v>270</v>
      </c>
      <c r="AC275" s="20" t="str">
        <f t="shared" si="9"/>
        <v>27AALCM3536H1ZAINV2526/320974270</v>
      </c>
    </row>
    <row r="276" spans="1:29">
      <c r="A276" s="220">
        <v>45962</v>
      </c>
      <c r="B276" s="221" t="s">
        <v>299</v>
      </c>
      <c r="C276" s="221" t="s">
        <v>300</v>
      </c>
      <c r="D276" s="251" t="s">
        <v>816</v>
      </c>
      <c r="E276" s="227" t="s">
        <v>780</v>
      </c>
      <c r="F276" s="224">
        <v>0.17985611510791366</v>
      </c>
      <c r="G276" s="222">
        <v>3404409.74</v>
      </c>
      <c r="H276" s="221">
        <v>2885093</v>
      </c>
      <c r="I276" s="221">
        <v>0</v>
      </c>
      <c r="J276" s="221">
        <v>259658.37</v>
      </c>
      <c r="K276" s="221">
        <v>259658.37</v>
      </c>
      <c r="L276" s="221">
        <v>519316.74</v>
      </c>
      <c r="M276" s="221" t="s">
        <v>817</v>
      </c>
      <c r="N276" s="221">
        <v>997212</v>
      </c>
      <c r="O276" s="235" t="s">
        <v>304</v>
      </c>
      <c r="P276" s="221" t="s">
        <v>211</v>
      </c>
      <c r="Q276" s="340">
        <v>2878</v>
      </c>
      <c r="R276" s="227">
        <v>45962</v>
      </c>
      <c r="S276" s="227">
        <v>45962</v>
      </c>
      <c r="T276" s="221" t="s">
        <v>1703</v>
      </c>
      <c r="U276" s="256" t="s">
        <v>1658</v>
      </c>
      <c r="V276" s="221"/>
      <c r="W276" s="221" t="s">
        <v>252</v>
      </c>
      <c r="Z276" s="20" t="e">
        <f>_xlfn.XLOOKUP(AC276,'[9]PR Conso (Apr 25-Sep 25)'!$P:$P,'[9]PR Conso (Apr 25-Sep 25)'!$Z:$Z)</f>
        <v>#N/A</v>
      </c>
      <c r="AB276" s="20">
        <f t="shared" si="10"/>
        <v>271</v>
      </c>
      <c r="AC276" s="20" t="str">
        <f t="shared" si="9"/>
        <v>27AAWCS5258F1ZQPUN06/SC25/00834271</v>
      </c>
    </row>
    <row r="277" spans="1:29">
      <c r="A277" s="220">
        <v>45962</v>
      </c>
      <c r="B277" s="221" t="s">
        <v>818</v>
      </c>
      <c r="C277" s="221" t="s">
        <v>819</v>
      </c>
      <c r="D277" s="251" t="s">
        <v>820</v>
      </c>
      <c r="E277" s="227" t="s">
        <v>821</v>
      </c>
      <c r="F277" s="224">
        <v>0.05</v>
      </c>
      <c r="G277" s="222">
        <v>12075</v>
      </c>
      <c r="H277" s="221">
        <v>11500</v>
      </c>
      <c r="I277" s="221">
        <v>0</v>
      </c>
      <c r="J277" s="221">
        <v>287.5</v>
      </c>
      <c r="K277" s="221">
        <v>287.5</v>
      </c>
      <c r="L277" s="221">
        <v>575</v>
      </c>
      <c r="M277" s="221" t="s">
        <v>822</v>
      </c>
      <c r="N277" s="221">
        <v>996311</v>
      </c>
      <c r="O277" s="235" t="s">
        <v>404</v>
      </c>
      <c r="P277" s="221" t="s">
        <v>211</v>
      </c>
      <c r="Q277" s="340">
        <v>2870</v>
      </c>
      <c r="R277" s="227">
        <v>45962</v>
      </c>
      <c r="S277" s="227">
        <v>45962</v>
      </c>
      <c r="T277" s="221" t="s">
        <v>1703</v>
      </c>
      <c r="U277" s="256" t="s">
        <v>1658</v>
      </c>
      <c r="V277" s="221"/>
      <c r="W277" s="221" t="s">
        <v>252</v>
      </c>
      <c r="Z277" s="20" t="e">
        <f>_xlfn.XLOOKUP(AC277,'[9]PR Conso (Apr 25-Sep 25)'!$P:$P,'[9]PR Conso (Apr 25-Sep 25)'!$Z:$Z)</f>
        <v>#N/A</v>
      </c>
      <c r="AB277" s="20">
        <f t="shared" si="10"/>
        <v>272</v>
      </c>
      <c r="AC277" s="20" t="str">
        <f t="shared" si="9"/>
        <v>27AADCR3218H1ZIFM0908BIL0011389272</v>
      </c>
    </row>
    <row r="278" spans="1:29">
      <c r="A278" s="220">
        <v>45962</v>
      </c>
      <c r="B278" s="221" t="s">
        <v>818</v>
      </c>
      <c r="C278" s="221" t="s">
        <v>819</v>
      </c>
      <c r="D278" s="251" t="s">
        <v>823</v>
      </c>
      <c r="E278" s="227" t="s">
        <v>821</v>
      </c>
      <c r="F278" s="224">
        <v>0.17985611510791366</v>
      </c>
      <c r="G278" s="222">
        <v>134.52000000000001</v>
      </c>
      <c r="H278" s="221">
        <v>114</v>
      </c>
      <c r="I278" s="221">
        <v>0</v>
      </c>
      <c r="J278" s="221">
        <v>10.26</v>
      </c>
      <c r="K278" s="221">
        <v>10.26</v>
      </c>
      <c r="L278" s="221">
        <v>20.52</v>
      </c>
      <c r="M278" s="221" t="s">
        <v>824</v>
      </c>
      <c r="N278" s="221">
        <v>996311</v>
      </c>
      <c r="O278" s="235" t="s">
        <v>404</v>
      </c>
      <c r="P278" s="221" t="s">
        <v>211</v>
      </c>
      <c r="Q278" s="340">
        <v>2869</v>
      </c>
      <c r="R278" s="227">
        <v>45962</v>
      </c>
      <c r="S278" s="227">
        <v>45962</v>
      </c>
      <c r="T278" s="221" t="s">
        <v>1703</v>
      </c>
      <c r="U278" s="256" t="s">
        <v>1658</v>
      </c>
      <c r="V278" s="221"/>
      <c r="W278" s="221" t="s">
        <v>252</v>
      </c>
      <c r="Z278" s="20" t="e">
        <f>_xlfn.XLOOKUP(AC278,'[9]PR Conso (Apr 25-Sep 25)'!$P:$P,'[9]PR Conso (Apr 25-Sep 25)'!$Z:$Z)</f>
        <v>#N/A</v>
      </c>
      <c r="AB278" s="20">
        <f t="shared" si="10"/>
        <v>273</v>
      </c>
      <c r="AC278" s="20" t="str">
        <f t="shared" si="9"/>
        <v>27AADCR3218H1ZIFM0908BIL0011388273</v>
      </c>
    </row>
    <row r="279" spans="1:29">
      <c r="A279" s="220">
        <v>45962</v>
      </c>
      <c r="B279" s="221" t="s">
        <v>432</v>
      </c>
      <c r="C279" s="221" t="s">
        <v>433</v>
      </c>
      <c r="D279" s="251" t="s">
        <v>825</v>
      </c>
      <c r="E279" s="227" t="s">
        <v>826</v>
      </c>
      <c r="F279" s="224">
        <v>0.17985611510791366</v>
      </c>
      <c r="G279" s="222">
        <v>245817.60000000001</v>
      </c>
      <c r="H279" s="221">
        <v>208320</v>
      </c>
      <c r="I279" s="221">
        <v>37497.599999999999</v>
      </c>
      <c r="J279" s="221">
        <v>0</v>
      </c>
      <c r="K279" s="221">
        <v>0</v>
      </c>
      <c r="L279" s="221">
        <v>37497.599999999999</v>
      </c>
      <c r="M279" s="221" t="s">
        <v>827</v>
      </c>
      <c r="N279" s="221">
        <v>998112</v>
      </c>
      <c r="O279" s="235" t="s">
        <v>309</v>
      </c>
      <c r="P279" s="221" t="s">
        <v>211</v>
      </c>
      <c r="Q279" s="340">
        <v>2867</v>
      </c>
      <c r="R279" s="227">
        <v>45962</v>
      </c>
      <c r="S279" s="227">
        <v>45962</v>
      </c>
      <c r="T279" s="221" t="s">
        <v>1703</v>
      </c>
      <c r="U279" s="256" t="s">
        <v>1658</v>
      </c>
      <c r="V279" s="221"/>
      <c r="W279" s="221" t="s">
        <v>252</v>
      </c>
      <c r="Z279" s="20" t="e">
        <f>_xlfn.XLOOKUP(AC279,'[9]PR Conso (Apr 25-Sep 25)'!$P:$P,'[9]PR Conso (Apr 25-Sep 25)'!$Z:$Z)</f>
        <v>#N/A</v>
      </c>
      <c r="AB279" s="20">
        <f t="shared" si="10"/>
        <v>274</v>
      </c>
      <c r="AC279" s="20" t="str">
        <f t="shared" si="9"/>
        <v>36AAJCA3639B1ZXAE-INV-2526-1021274</v>
      </c>
    </row>
    <row r="280" spans="1:29">
      <c r="A280" s="220">
        <v>45962</v>
      </c>
      <c r="B280" s="221" t="s">
        <v>724</v>
      </c>
      <c r="C280" s="221" t="s">
        <v>725</v>
      </c>
      <c r="D280" s="251" t="s">
        <v>828</v>
      </c>
      <c r="E280" s="227" t="s">
        <v>775</v>
      </c>
      <c r="F280" s="224">
        <v>0.17985611510791366</v>
      </c>
      <c r="G280" s="222">
        <v>14396</v>
      </c>
      <c r="H280" s="221">
        <v>12200</v>
      </c>
      <c r="I280" s="221">
        <v>0</v>
      </c>
      <c r="J280" s="221">
        <v>1098</v>
      </c>
      <c r="K280" s="221">
        <v>1098</v>
      </c>
      <c r="L280" s="221">
        <v>2196</v>
      </c>
      <c r="M280" s="221" t="s">
        <v>829</v>
      </c>
      <c r="N280" s="221">
        <v>854690</v>
      </c>
      <c r="O280" s="235" t="s">
        <v>388</v>
      </c>
      <c r="P280" s="221" t="s">
        <v>209</v>
      </c>
      <c r="Q280" s="340">
        <v>2866</v>
      </c>
      <c r="R280" s="227">
        <v>45962</v>
      </c>
      <c r="S280" s="227">
        <v>45962</v>
      </c>
      <c r="T280" s="221" t="s">
        <v>1703</v>
      </c>
      <c r="U280" s="256" t="s">
        <v>1658</v>
      </c>
      <c r="V280" s="221"/>
      <c r="W280" s="221" t="s">
        <v>252</v>
      </c>
      <c r="Z280" s="20" t="e">
        <f>_xlfn.XLOOKUP(AC280,'[9]PR Conso (Apr 25-Sep 25)'!$P:$P,'[9]PR Conso (Apr 25-Sep 25)'!$Z:$Z)</f>
        <v>#N/A</v>
      </c>
      <c r="AB280" s="20">
        <f t="shared" si="10"/>
        <v>275</v>
      </c>
      <c r="AC280" s="20" t="str">
        <f t="shared" si="9"/>
        <v>27AAKFR1575R1ZCRAR/292/25-26275</v>
      </c>
    </row>
    <row r="281" spans="1:29">
      <c r="A281" s="220">
        <v>45962</v>
      </c>
      <c r="B281" s="221" t="s">
        <v>724</v>
      </c>
      <c r="C281" s="221" t="s">
        <v>725</v>
      </c>
      <c r="D281" s="251" t="s">
        <v>830</v>
      </c>
      <c r="E281" s="227" t="s">
        <v>775</v>
      </c>
      <c r="F281" s="224">
        <v>0.17985611510791366</v>
      </c>
      <c r="G281" s="222">
        <v>17700</v>
      </c>
      <c r="H281" s="221">
        <v>15000</v>
      </c>
      <c r="I281" s="221">
        <v>0</v>
      </c>
      <c r="J281" s="221">
        <v>1350</v>
      </c>
      <c r="K281" s="221">
        <v>1350</v>
      </c>
      <c r="L281" s="221">
        <v>2700</v>
      </c>
      <c r="M281" s="221" t="s">
        <v>831</v>
      </c>
      <c r="N281" s="221">
        <v>854690</v>
      </c>
      <c r="O281" s="235" t="s">
        <v>388</v>
      </c>
      <c r="P281" s="221" t="s">
        <v>209</v>
      </c>
      <c r="Q281" s="340">
        <v>2865</v>
      </c>
      <c r="R281" s="227">
        <v>45962</v>
      </c>
      <c r="S281" s="227">
        <v>45962</v>
      </c>
      <c r="T281" s="221" t="s">
        <v>1703</v>
      </c>
      <c r="U281" s="256" t="s">
        <v>1658</v>
      </c>
      <c r="V281" s="221"/>
      <c r="W281" s="221" t="s">
        <v>252</v>
      </c>
      <c r="Z281" s="20" t="e">
        <f>_xlfn.XLOOKUP(AC281,'[9]PR Conso (Apr 25-Sep 25)'!$P:$P,'[9]PR Conso (Apr 25-Sep 25)'!$Z:$Z)</f>
        <v>#N/A</v>
      </c>
      <c r="AB281" s="20">
        <f t="shared" si="10"/>
        <v>276</v>
      </c>
      <c r="AC281" s="20" t="str">
        <f t="shared" si="9"/>
        <v>27AAKFR1575R1ZCRAR/290/25-26276</v>
      </c>
    </row>
    <row r="282" spans="1:29">
      <c r="A282" s="220">
        <v>45962</v>
      </c>
      <c r="B282" s="221" t="s">
        <v>248</v>
      </c>
      <c r="C282" s="221" t="s">
        <v>249</v>
      </c>
      <c r="D282" s="251">
        <v>2526399</v>
      </c>
      <c r="E282" s="227" t="s">
        <v>775</v>
      </c>
      <c r="F282" s="224">
        <v>0.17985611510791366</v>
      </c>
      <c r="G282" s="222">
        <v>89444</v>
      </c>
      <c r="H282" s="221">
        <v>75800</v>
      </c>
      <c r="I282" s="221">
        <v>0</v>
      </c>
      <c r="J282" s="221">
        <v>6822</v>
      </c>
      <c r="K282" s="221">
        <v>6822</v>
      </c>
      <c r="L282" s="221">
        <v>13644</v>
      </c>
      <c r="M282" s="221" t="s">
        <v>832</v>
      </c>
      <c r="N282" s="221">
        <v>998332</v>
      </c>
      <c r="O282" s="221" t="s">
        <v>1649</v>
      </c>
      <c r="P282" s="48" t="s">
        <v>211</v>
      </c>
      <c r="Q282" s="340">
        <v>2769</v>
      </c>
      <c r="R282" s="227">
        <v>45962</v>
      </c>
      <c r="S282" s="227">
        <v>45962</v>
      </c>
      <c r="T282" s="221" t="s">
        <v>1703</v>
      </c>
      <c r="U282" s="256" t="s">
        <v>1658</v>
      </c>
      <c r="V282" s="221"/>
      <c r="W282" s="221" t="s">
        <v>252</v>
      </c>
      <c r="Z282" s="20" t="e">
        <f>_xlfn.XLOOKUP(AC282,'[9]PR Conso (Apr 25-Sep 25)'!$P:$P,'[9]PR Conso (Apr 25-Sep 25)'!$Z:$Z)</f>
        <v>#N/A</v>
      </c>
      <c r="AB282" s="20">
        <f t="shared" si="10"/>
        <v>277</v>
      </c>
      <c r="AC282" s="20" t="str">
        <f t="shared" si="9"/>
        <v>27AASCS3903K1ZV2526399277</v>
      </c>
    </row>
    <row r="283" spans="1:29">
      <c r="A283" s="220">
        <v>45962</v>
      </c>
      <c r="B283" s="221" t="s">
        <v>394</v>
      </c>
      <c r="C283" s="221" t="s">
        <v>395</v>
      </c>
      <c r="D283" s="251">
        <v>6112</v>
      </c>
      <c r="E283" s="227" t="s">
        <v>765</v>
      </c>
      <c r="F283" s="224">
        <v>0.05</v>
      </c>
      <c r="G283" s="222">
        <v>10575.599999999999</v>
      </c>
      <c r="H283" s="221">
        <v>10072</v>
      </c>
      <c r="I283" s="221">
        <v>0</v>
      </c>
      <c r="J283" s="221">
        <v>251.8</v>
      </c>
      <c r="K283" s="221">
        <v>251.8</v>
      </c>
      <c r="L283" s="221">
        <v>503.6</v>
      </c>
      <c r="M283" s="221" t="s">
        <v>833</v>
      </c>
      <c r="N283" s="221">
        <v>996813</v>
      </c>
      <c r="O283" s="235" t="s">
        <v>397</v>
      </c>
      <c r="P283" s="221" t="s">
        <v>211</v>
      </c>
      <c r="Q283" s="340">
        <v>2862</v>
      </c>
      <c r="R283" s="227">
        <v>45962</v>
      </c>
      <c r="S283" s="227">
        <v>45962</v>
      </c>
      <c r="T283" s="221" t="s">
        <v>1703</v>
      </c>
      <c r="U283" s="256" t="s">
        <v>1658</v>
      </c>
      <c r="V283" s="221"/>
      <c r="W283" s="221" t="s">
        <v>252</v>
      </c>
      <c r="Z283" s="20" t="e">
        <f>_xlfn.XLOOKUP(AC283,'[9]PR Conso (Apr 25-Sep 25)'!$P:$P,'[9]PR Conso (Apr 25-Sep 25)'!$Z:$Z)</f>
        <v>#N/A</v>
      </c>
      <c r="AB283" s="20">
        <f t="shared" si="10"/>
        <v>278</v>
      </c>
      <c r="AC283" s="20" t="str">
        <f t="shared" si="9"/>
        <v>27AZJPG1481H1ZC6112278</v>
      </c>
    </row>
    <row r="284" spans="1:29">
      <c r="A284" s="220">
        <v>45962</v>
      </c>
      <c r="B284" s="221" t="s">
        <v>394</v>
      </c>
      <c r="C284" s="221" t="s">
        <v>395</v>
      </c>
      <c r="D284" s="251">
        <v>6111</v>
      </c>
      <c r="E284" s="227" t="s">
        <v>765</v>
      </c>
      <c r="F284" s="224">
        <v>0.05</v>
      </c>
      <c r="G284" s="222">
        <v>6860.7000000000007</v>
      </c>
      <c r="H284" s="221">
        <v>6534</v>
      </c>
      <c r="I284" s="221">
        <v>0</v>
      </c>
      <c r="J284" s="221">
        <v>163.35</v>
      </c>
      <c r="K284" s="221">
        <v>163.35</v>
      </c>
      <c r="L284" s="221">
        <v>326.7</v>
      </c>
      <c r="M284" s="221" t="s">
        <v>834</v>
      </c>
      <c r="N284" s="221">
        <v>996813</v>
      </c>
      <c r="O284" s="235" t="s">
        <v>397</v>
      </c>
      <c r="P284" s="221" t="s">
        <v>211</v>
      </c>
      <c r="Q284" s="340">
        <v>2861</v>
      </c>
      <c r="R284" s="227">
        <v>45962</v>
      </c>
      <c r="S284" s="227">
        <v>45962</v>
      </c>
      <c r="T284" s="221" t="s">
        <v>1703</v>
      </c>
      <c r="U284" s="256" t="s">
        <v>1658</v>
      </c>
      <c r="V284" s="221"/>
      <c r="W284" s="221" t="s">
        <v>252</v>
      </c>
      <c r="Z284" s="20" t="e">
        <f>_xlfn.XLOOKUP(AC284,'[9]PR Conso (Apr 25-Sep 25)'!$P:$P,'[9]PR Conso (Apr 25-Sep 25)'!$Z:$Z)</f>
        <v>#N/A</v>
      </c>
      <c r="AB284" s="20">
        <f t="shared" si="10"/>
        <v>279</v>
      </c>
      <c r="AC284" s="20" t="str">
        <f t="shared" si="9"/>
        <v>27AZJPG1481H1ZC6111279</v>
      </c>
    </row>
    <row r="285" spans="1:29">
      <c r="A285" s="220">
        <v>45962</v>
      </c>
      <c r="B285" s="221" t="s">
        <v>394</v>
      </c>
      <c r="C285" s="221" t="s">
        <v>395</v>
      </c>
      <c r="D285" s="251">
        <v>6110</v>
      </c>
      <c r="E285" s="227" t="s">
        <v>765</v>
      </c>
      <c r="F285" s="224">
        <v>0.05</v>
      </c>
      <c r="G285" s="222">
        <v>4750.2000000000007</v>
      </c>
      <c r="H285" s="221">
        <v>4524</v>
      </c>
      <c r="I285" s="221">
        <v>0</v>
      </c>
      <c r="J285" s="221">
        <v>113.1</v>
      </c>
      <c r="K285" s="221">
        <v>113.1</v>
      </c>
      <c r="L285" s="221">
        <v>226.2</v>
      </c>
      <c r="M285" s="221" t="s">
        <v>835</v>
      </c>
      <c r="N285" s="221">
        <v>996813</v>
      </c>
      <c r="O285" s="235" t="s">
        <v>397</v>
      </c>
      <c r="P285" s="221" t="s">
        <v>211</v>
      </c>
      <c r="Q285" s="340">
        <v>2860</v>
      </c>
      <c r="R285" s="227">
        <v>45962</v>
      </c>
      <c r="S285" s="227">
        <v>45962</v>
      </c>
      <c r="T285" s="221" t="s">
        <v>1703</v>
      </c>
      <c r="U285" s="256" t="s">
        <v>1658</v>
      </c>
      <c r="V285" s="221"/>
      <c r="W285" s="221" t="s">
        <v>252</v>
      </c>
      <c r="Z285" s="20" t="e">
        <f>_xlfn.XLOOKUP(AC285,'[9]PR Conso (Apr 25-Sep 25)'!$P:$P,'[9]PR Conso (Apr 25-Sep 25)'!$Z:$Z)</f>
        <v>#N/A</v>
      </c>
      <c r="AB285" s="20">
        <f t="shared" si="10"/>
        <v>280</v>
      </c>
      <c r="AC285" s="20" t="str">
        <f t="shared" si="9"/>
        <v>27AZJPG1481H1ZC6110280</v>
      </c>
    </row>
    <row r="286" spans="1:29">
      <c r="A286" s="220">
        <v>45962</v>
      </c>
      <c r="B286" s="221" t="s">
        <v>647</v>
      </c>
      <c r="C286" s="221" t="s">
        <v>648</v>
      </c>
      <c r="D286" s="251" t="s">
        <v>836</v>
      </c>
      <c r="E286" s="227" t="s">
        <v>780</v>
      </c>
      <c r="F286" s="224">
        <v>0.17985611510791366</v>
      </c>
      <c r="G286" s="222">
        <v>106790</v>
      </c>
      <c r="H286" s="221">
        <v>90500</v>
      </c>
      <c r="I286" s="221">
        <v>0</v>
      </c>
      <c r="J286" s="221">
        <v>8145</v>
      </c>
      <c r="K286" s="221">
        <v>8145</v>
      </c>
      <c r="L286" s="221">
        <v>16290</v>
      </c>
      <c r="M286" s="221" t="s">
        <v>837</v>
      </c>
      <c r="N286" s="221">
        <v>997212</v>
      </c>
      <c r="O286" s="235" t="s">
        <v>309</v>
      </c>
      <c r="P286" s="221" t="s">
        <v>211</v>
      </c>
      <c r="Q286" s="340">
        <v>2773</v>
      </c>
      <c r="R286" s="227">
        <v>45962</v>
      </c>
      <c r="S286" s="227">
        <v>45962</v>
      </c>
      <c r="T286" s="221" t="s">
        <v>1703</v>
      </c>
      <c r="U286" s="256" t="s">
        <v>1658</v>
      </c>
      <c r="V286" s="221"/>
      <c r="W286" s="221" t="s">
        <v>252</v>
      </c>
      <c r="Z286" s="20" t="e">
        <f>_xlfn.XLOOKUP(AC286,'[9]PR Conso (Apr 25-Sep 25)'!$P:$P,'[9]PR Conso (Apr 25-Sep 25)'!$Z:$Z)</f>
        <v>#N/A</v>
      </c>
      <c r="AB286" s="20">
        <f t="shared" si="10"/>
        <v>281</v>
      </c>
      <c r="AC286" s="20" t="str">
        <f t="shared" si="9"/>
        <v>27AAFFL6917J1ZZ2526-LLP-1938281</v>
      </c>
    </row>
    <row r="287" spans="1:29">
      <c r="A287" s="220">
        <v>45962</v>
      </c>
      <c r="B287" s="221" t="s">
        <v>717</v>
      </c>
      <c r="C287" s="221" t="s">
        <v>718</v>
      </c>
      <c r="D287" s="251" t="s">
        <v>838</v>
      </c>
      <c r="E287" s="227" t="s">
        <v>839</v>
      </c>
      <c r="F287" s="224">
        <v>0.17985611510791366</v>
      </c>
      <c r="G287" s="222">
        <v>1180</v>
      </c>
      <c r="H287" s="221">
        <v>1000</v>
      </c>
      <c r="I287" s="221">
        <v>0</v>
      </c>
      <c r="J287" s="221">
        <v>90</v>
      </c>
      <c r="K287" s="221">
        <v>90</v>
      </c>
      <c r="L287" s="221">
        <v>180</v>
      </c>
      <c r="M287" s="221" t="s">
        <v>840</v>
      </c>
      <c r="N287" s="221">
        <v>998559</v>
      </c>
      <c r="O287" s="235" t="s">
        <v>288</v>
      </c>
      <c r="P287" s="221" t="s">
        <v>211</v>
      </c>
      <c r="Q287" s="340">
        <v>2774</v>
      </c>
      <c r="R287" s="227">
        <v>45962</v>
      </c>
      <c r="S287" s="227">
        <v>45962</v>
      </c>
      <c r="T287" s="221" t="s">
        <v>1703</v>
      </c>
      <c r="U287" s="256" t="s">
        <v>1658</v>
      </c>
      <c r="V287" s="221"/>
      <c r="W287" s="221" t="s">
        <v>252</v>
      </c>
      <c r="Z287" s="20" t="e">
        <f>_xlfn.XLOOKUP(AC287,'[9]PR Conso (Apr 25-Sep 25)'!$P:$P,'[9]PR Conso (Apr 25-Sep 25)'!$Z:$Z)</f>
        <v>#N/A</v>
      </c>
      <c r="AB287" s="20">
        <f t="shared" si="10"/>
        <v>282</v>
      </c>
      <c r="AC287" s="20" t="str">
        <f t="shared" si="9"/>
        <v>27AAACA4136A1ZDIS/0000358282</v>
      </c>
    </row>
    <row r="288" spans="1:29">
      <c r="A288" s="220">
        <v>45962</v>
      </c>
      <c r="B288" s="221" t="s">
        <v>394</v>
      </c>
      <c r="C288" s="221" t="s">
        <v>395</v>
      </c>
      <c r="D288" s="251">
        <v>6109</v>
      </c>
      <c r="E288" s="227" t="s">
        <v>765</v>
      </c>
      <c r="F288" s="224">
        <v>0.05</v>
      </c>
      <c r="G288" s="222">
        <v>4794.2999999999993</v>
      </c>
      <c r="H288" s="221">
        <v>4566</v>
      </c>
      <c r="I288" s="221">
        <v>0</v>
      </c>
      <c r="J288" s="221">
        <v>114.15</v>
      </c>
      <c r="K288" s="221">
        <v>114.15</v>
      </c>
      <c r="L288" s="221">
        <v>228.3</v>
      </c>
      <c r="M288" s="221" t="s">
        <v>841</v>
      </c>
      <c r="N288" s="221">
        <v>996813</v>
      </c>
      <c r="O288" s="235" t="s">
        <v>397</v>
      </c>
      <c r="P288" s="221" t="s">
        <v>211</v>
      </c>
      <c r="Q288" s="340">
        <v>2859</v>
      </c>
      <c r="R288" s="227">
        <v>45962</v>
      </c>
      <c r="S288" s="227">
        <v>45962</v>
      </c>
      <c r="T288" s="221" t="s">
        <v>1703</v>
      </c>
      <c r="U288" s="256" t="s">
        <v>1658</v>
      </c>
      <c r="V288" s="221"/>
      <c r="W288" s="221" t="s">
        <v>252</v>
      </c>
      <c r="Z288" s="20" t="e">
        <f>_xlfn.XLOOKUP(AC288,'[9]PR Conso (Apr 25-Sep 25)'!$P:$P,'[9]PR Conso (Apr 25-Sep 25)'!$Z:$Z)</f>
        <v>#N/A</v>
      </c>
      <c r="AB288" s="20">
        <f t="shared" si="10"/>
        <v>283</v>
      </c>
      <c r="AC288" s="20" t="str">
        <f t="shared" si="9"/>
        <v>27AZJPG1481H1ZC6109283</v>
      </c>
    </row>
    <row r="289" spans="1:29">
      <c r="A289" s="220">
        <v>45962</v>
      </c>
      <c r="B289" s="221" t="s">
        <v>394</v>
      </c>
      <c r="C289" s="221" t="s">
        <v>395</v>
      </c>
      <c r="D289" s="251">
        <v>6108</v>
      </c>
      <c r="E289" s="227" t="s">
        <v>765</v>
      </c>
      <c r="F289" s="224">
        <v>0.05</v>
      </c>
      <c r="G289" s="222">
        <v>8240.4</v>
      </c>
      <c r="H289" s="221">
        <v>7848</v>
      </c>
      <c r="I289" s="221">
        <v>0</v>
      </c>
      <c r="J289" s="221">
        <v>196.2</v>
      </c>
      <c r="K289" s="221">
        <v>196.2</v>
      </c>
      <c r="L289" s="221">
        <v>392.4</v>
      </c>
      <c r="M289" s="221" t="s">
        <v>842</v>
      </c>
      <c r="N289" s="221">
        <v>996813</v>
      </c>
      <c r="O289" s="235" t="s">
        <v>397</v>
      </c>
      <c r="P289" s="221" t="s">
        <v>211</v>
      </c>
      <c r="Q289" s="340">
        <v>2858</v>
      </c>
      <c r="R289" s="227">
        <v>45962</v>
      </c>
      <c r="S289" s="227">
        <v>45962</v>
      </c>
      <c r="T289" s="221" t="s">
        <v>1703</v>
      </c>
      <c r="U289" s="256" t="s">
        <v>1658</v>
      </c>
      <c r="V289" s="221"/>
      <c r="W289" s="221" t="s">
        <v>252</v>
      </c>
      <c r="Z289" s="20" t="e">
        <f>_xlfn.XLOOKUP(AC289,'[9]PR Conso (Apr 25-Sep 25)'!$P:$P,'[9]PR Conso (Apr 25-Sep 25)'!$Z:$Z)</f>
        <v>#N/A</v>
      </c>
      <c r="AB289" s="20">
        <f t="shared" si="10"/>
        <v>284</v>
      </c>
      <c r="AC289" s="20" t="str">
        <f t="shared" si="9"/>
        <v>27AZJPG1481H1ZC6108284</v>
      </c>
    </row>
    <row r="290" spans="1:29">
      <c r="A290" s="220">
        <v>45962</v>
      </c>
      <c r="B290" s="221" t="s">
        <v>339</v>
      </c>
      <c r="C290" s="221" t="s">
        <v>340</v>
      </c>
      <c r="D290" s="251" t="s">
        <v>843</v>
      </c>
      <c r="E290" s="227" t="s">
        <v>796</v>
      </c>
      <c r="F290" s="224">
        <v>0.17985611510791366</v>
      </c>
      <c r="G290" s="222">
        <v>1298</v>
      </c>
      <c r="H290" s="221">
        <v>1100</v>
      </c>
      <c r="I290" s="221">
        <v>0</v>
      </c>
      <c r="J290" s="221">
        <v>99</v>
      </c>
      <c r="K290" s="221">
        <v>99</v>
      </c>
      <c r="L290" s="221">
        <v>198</v>
      </c>
      <c r="M290" s="221" t="s">
        <v>844</v>
      </c>
      <c r="N290" s="221">
        <v>996812</v>
      </c>
      <c r="O290" s="235" t="s">
        <v>263</v>
      </c>
      <c r="P290" s="221" t="s">
        <v>211</v>
      </c>
      <c r="Q290" s="340">
        <v>2777</v>
      </c>
      <c r="R290" s="227">
        <v>45962</v>
      </c>
      <c r="S290" s="227">
        <v>45962</v>
      </c>
      <c r="T290" s="221" t="s">
        <v>1703</v>
      </c>
      <c r="U290" s="256" t="s">
        <v>1658</v>
      </c>
      <c r="V290" s="221"/>
      <c r="W290" s="221" t="s">
        <v>252</v>
      </c>
      <c r="Z290" s="20" t="e">
        <f>_xlfn.XLOOKUP(AC290,'[9]PR Conso (Apr 25-Sep 25)'!$P:$P,'[9]PR Conso (Apr 25-Sep 25)'!$Z:$Z)</f>
        <v>#N/A</v>
      </c>
      <c r="AB290" s="20">
        <f t="shared" si="10"/>
        <v>285</v>
      </c>
      <c r="AC290" s="20" t="str">
        <f t="shared" si="9"/>
        <v>27AABCD3611Q1ZIBOM778867285</v>
      </c>
    </row>
    <row r="291" spans="1:29">
      <c r="A291" s="220">
        <v>45962</v>
      </c>
      <c r="B291" s="221" t="s">
        <v>339</v>
      </c>
      <c r="C291" s="221" t="s">
        <v>340</v>
      </c>
      <c r="D291" s="251" t="s">
        <v>845</v>
      </c>
      <c r="E291" s="227" t="s">
        <v>814</v>
      </c>
      <c r="F291" s="224">
        <v>0.17985611510791366</v>
      </c>
      <c r="G291" s="222">
        <v>1378.2399999999998</v>
      </c>
      <c r="H291" s="221">
        <v>1168</v>
      </c>
      <c r="I291" s="221">
        <v>0</v>
      </c>
      <c r="J291" s="221">
        <v>105.12</v>
      </c>
      <c r="K291" s="221">
        <v>105.12</v>
      </c>
      <c r="L291" s="221">
        <v>210.24</v>
      </c>
      <c r="M291" s="221" t="s">
        <v>846</v>
      </c>
      <c r="N291" s="221">
        <v>996812</v>
      </c>
      <c r="O291" s="235" t="s">
        <v>263</v>
      </c>
      <c r="P291" s="221" t="s">
        <v>211</v>
      </c>
      <c r="Q291" s="340">
        <v>2778</v>
      </c>
      <c r="R291" s="227">
        <v>45962</v>
      </c>
      <c r="S291" s="227">
        <v>45962</v>
      </c>
      <c r="T291" s="221" t="s">
        <v>1703</v>
      </c>
      <c r="U291" s="256" t="s">
        <v>1658</v>
      </c>
      <c r="V291" s="221"/>
      <c r="W291" s="221" t="s">
        <v>252</v>
      </c>
      <c r="Z291" s="20" t="e">
        <f>_xlfn.XLOOKUP(AC291,'[9]PR Conso (Apr 25-Sep 25)'!$P:$P,'[9]PR Conso (Apr 25-Sep 25)'!$Z:$Z)</f>
        <v>#N/A</v>
      </c>
      <c r="AB291" s="20">
        <f t="shared" si="10"/>
        <v>286</v>
      </c>
      <c r="AC291" s="20" t="str">
        <f t="shared" si="9"/>
        <v>27AABCD3611Q1ZIBOM794501286</v>
      </c>
    </row>
    <row r="292" spans="1:29">
      <c r="A292" s="220">
        <v>45962</v>
      </c>
      <c r="B292" s="221" t="s">
        <v>394</v>
      </c>
      <c r="C292" s="221" t="s">
        <v>395</v>
      </c>
      <c r="D292" s="251">
        <v>6107</v>
      </c>
      <c r="E292" s="227" t="s">
        <v>765</v>
      </c>
      <c r="F292" s="224">
        <v>0.05</v>
      </c>
      <c r="G292" s="222">
        <v>4487.7000000000007</v>
      </c>
      <c r="H292" s="221">
        <v>4274</v>
      </c>
      <c r="I292" s="221">
        <v>0</v>
      </c>
      <c r="J292" s="221">
        <v>106.85</v>
      </c>
      <c r="K292" s="221">
        <v>106.85</v>
      </c>
      <c r="L292" s="221">
        <v>213.7</v>
      </c>
      <c r="M292" s="221" t="s">
        <v>847</v>
      </c>
      <c r="N292" s="221">
        <v>996813</v>
      </c>
      <c r="O292" s="235" t="s">
        <v>397</v>
      </c>
      <c r="P292" s="221" t="s">
        <v>211</v>
      </c>
      <c r="Q292" s="340">
        <v>2857</v>
      </c>
      <c r="R292" s="227">
        <v>45962</v>
      </c>
      <c r="S292" s="227">
        <v>45962</v>
      </c>
      <c r="T292" s="221" t="s">
        <v>1703</v>
      </c>
      <c r="U292" s="256" t="s">
        <v>1658</v>
      </c>
      <c r="V292" s="221"/>
      <c r="W292" s="221" t="s">
        <v>252</v>
      </c>
      <c r="Z292" s="20" t="e">
        <f>_xlfn.XLOOKUP(AC292,'[9]PR Conso (Apr 25-Sep 25)'!$P:$P,'[9]PR Conso (Apr 25-Sep 25)'!$Z:$Z)</f>
        <v>#N/A</v>
      </c>
      <c r="AB292" s="20">
        <f t="shared" si="10"/>
        <v>287</v>
      </c>
      <c r="AC292" s="20" t="str">
        <f t="shared" si="9"/>
        <v>27AZJPG1481H1ZC6107287</v>
      </c>
    </row>
    <row r="293" spans="1:29">
      <c r="A293" s="220">
        <v>45962</v>
      </c>
      <c r="B293" s="221" t="s">
        <v>394</v>
      </c>
      <c r="C293" s="221" t="s">
        <v>395</v>
      </c>
      <c r="D293" s="251">
        <v>6067</v>
      </c>
      <c r="E293" s="227" t="s">
        <v>765</v>
      </c>
      <c r="F293" s="224">
        <v>0.05</v>
      </c>
      <c r="G293" s="222">
        <v>4969.66</v>
      </c>
      <c r="H293" s="221">
        <v>4733</v>
      </c>
      <c r="I293" s="221">
        <v>0</v>
      </c>
      <c r="J293" s="221">
        <v>118.33</v>
      </c>
      <c r="K293" s="221">
        <v>118.33</v>
      </c>
      <c r="L293" s="221">
        <v>236.66</v>
      </c>
      <c r="M293" s="221" t="s">
        <v>848</v>
      </c>
      <c r="N293" s="221">
        <v>996813</v>
      </c>
      <c r="O293" s="235" t="s">
        <v>397</v>
      </c>
      <c r="P293" s="221" t="s">
        <v>211</v>
      </c>
      <c r="Q293" s="340">
        <v>2856</v>
      </c>
      <c r="R293" s="227">
        <v>45962</v>
      </c>
      <c r="S293" s="227">
        <v>45962</v>
      </c>
      <c r="T293" s="221" t="s">
        <v>1703</v>
      </c>
      <c r="U293" s="256" t="s">
        <v>1658</v>
      </c>
      <c r="V293" s="221"/>
      <c r="W293" s="221" t="s">
        <v>252</v>
      </c>
      <c r="Z293" s="20" t="e">
        <f>_xlfn.XLOOKUP(AC293,'[9]PR Conso (Apr 25-Sep 25)'!$P:$P,'[9]PR Conso (Apr 25-Sep 25)'!$Z:$Z)</f>
        <v>#N/A</v>
      </c>
      <c r="AB293" s="20">
        <f t="shared" si="10"/>
        <v>288</v>
      </c>
      <c r="AC293" s="20" t="str">
        <f t="shared" si="9"/>
        <v>27AZJPG1481H1ZC6067288</v>
      </c>
    </row>
    <row r="294" spans="1:29">
      <c r="A294" s="220">
        <v>45962</v>
      </c>
      <c r="B294" s="221" t="s">
        <v>394</v>
      </c>
      <c r="C294" s="221" t="s">
        <v>395</v>
      </c>
      <c r="D294" s="251">
        <v>5967</v>
      </c>
      <c r="E294" s="227" t="s">
        <v>765</v>
      </c>
      <c r="F294" s="224">
        <v>0.05</v>
      </c>
      <c r="G294" s="222">
        <v>4487.7000000000007</v>
      </c>
      <c r="H294" s="221">
        <v>4274</v>
      </c>
      <c r="I294" s="221">
        <v>0</v>
      </c>
      <c r="J294" s="221">
        <v>106.85</v>
      </c>
      <c r="K294" s="221">
        <v>106.85</v>
      </c>
      <c r="L294" s="221">
        <v>213.7</v>
      </c>
      <c r="M294" s="221" t="s">
        <v>849</v>
      </c>
      <c r="N294" s="221">
        <v>996813</v>
      </c>
      <c r="O294" s="235" t="s">
        <v>397</v>
      </c>
      <c r="P294" s="221" t="s">
        <v>211</v>
      </c>
      <c r="Q294" s="340">
        <v>2855</v>
      </c>
      <c r="R294" s="227">
        <v>45962</v>
      </c>
      <c r="S294" s="227">
        <v>45962</v>
      </c>
      <c r="T294" s="221" t="s">
        <v>1703</v>
      </c>
      <c r="U294" s="256" t="s">
        <v>1658</v>
      </c>
      <c r="V294" s="221"/>
      <c r="W294" s="221" t="s">
        <v>252</v>
      </c>
      <c r="Z294" s="20" t="e">
        <f>_xlfn.XLOOKUP(AC294,'[9]PR Conso (Apr 25-Sep 25)'!$P:$P,'[9]PR Conso (Apr 25-Sep 25)'!$Z:$Z)</f>
        <v>#N/A</v>
      </c>
      <c r="AB294" s="20">
        <f t="shared" si="10"/>
        <v>289</v>
      </c>
      <c r="AC294" s="20" t="str">
        <f t="shared" si="9"/>
        <v>27AZJPG1481H1ZC5967289</v>
      </c>
    </row>
    <row r="295" spans="1:29">
      <c r="A295" s="220">
        <v>45962</v>
      </c>
      <c r="B295" s="221" t="s">
        <v>850</v>
      </c>
      <c r="C295" s="221" t="s">
        <v>851</v>
      </c>
      <c r="D295" s="251" t="s">
        <v>852</v>
      </c>
      <c r="E295" s="227" t="s">
        <v>765</v>
      </c>
      <c r="F295" s="224">
        <v>0.05</v>
      </c>
      <c r="G295" s="222">
        <v>110208</v>
      </c>
      <c r="H295" s="221">
        <v>104960</v>
      </c>
      <c r="I295" s="221">
        <v>0</v>
      </c>
      <c r="J295" s="221">
        <v>2624</v>
      </c>
      <c r="K295" s="221">
        <v>2624</v>
      </c>
      <c r="L295" s="221">
        <v>5248</v>
      </c>
      <c r="M295" s="221" t="s">
        <v>853</v>
      </c>
      <c r="N295" s="221">
        <v>996425</v>
      </c>
      <c r="O295" s="221" t="s">
        <v>288</v>
      </c>
      <c r="P295" s="48" t="s">
        <v>211</v>
      </c>
      <c r="Q295" s="340">
        <v>2782</v>
      </c>
      <c r="R295" s="227">
        <v>45962</v>
      </c>
      <c r="S295" s="227">
        <v>45962</v>
      </c>
      <c r="T295" s="221" t="s">
        <v>1703</v>
      </c>
      <c r="U295" s="256" t="s">
        <v>1658</v>
      </c>
      <c r="V295" s="221"/>
      <c r="W295" s="221" t="s">
        <v>252</v>
      </c>
      <c r="Z295" s="20" t="e">
        <f>_xlfn.XLOOKUP(AC295,'[9]PR Conso (Apr 25-Sep 25)'!$P:$P,'[9]PR Conso (Apr 25-Sep 25)'!$Z:$Z)</f>
        <v>#N/A</v>
      </c>
      <c r="AB295" s="20">
        <f t="shared" si="10"/>
        <v>290</v>
      </c>
      <c r="AC295" s="20" t="str">
        <f t="shared" si="9"/>
        <v>27AALCA7573J1Z4272616BP11AAA163290</v>
      </c>
    </row>
    <row r="296" spans="1:29">
      <c r="A296" s="220">
        <v>45962</v>
      </c>
      <c r="B296" s="221" t="s">
        <v>394</v>
      </c>
      <c r="C296" s="221" t="s">
        <v>395</v>
      </c>
      <c r="D296" s="251">
        <v>5956</v>
      </c>
      <c r="E296" s="227" t="s">
        <v>765</v>
      </c>
      <c r="F296" s="224">
        <v>0.05</v>
      </c>
      <c r="G296" s="222">
        <v>11545.8</v>
      </c>
      <c r="H296" s="221">
        <v>10996</v>
      </c>
      <c r="I296" s="221">
        <v>0</v>
      </c>
      <c r="J296" s="221">
        <v>274.89999999999998</v>
      </c>
      <c r="K296" s="221">
        <v>274.89999999999998</v>
      </c>
      <c r="L296" s="221">
        <v>549.79999999999995</v>
      </c>
      <c r="M296" s="221" t="s">
        <v>854</v>
      </c>
      <c r="N296" s="221">
        <v>996813</v>
      </c>
      <c r="O296" s="235" t="s">
        <v>397</v>
      </c>
      <c r="P296" s="221" t="s">
        <v>211</v>
      </c>
      <c r="Q296" s="340">
        <v>2854</v>
      </c>
      <c r="R296" s="227">
        <v>45962</v>
      </c>
      <c r="S296" s="227">
        <v>45962</v>
      </c>
      <c r="T296" s="221" t="s">
        <v>1703</v>
      </c>
      <c r="U296" s="256" t="s">
        <v>1658</v>
      </c>
      <c r="V296" s="221"/>
      <c r="W296" s="221" t="s">
        <v>252</v>
      </c>
      <c r="Z296" s="20" t="e">
        <f>_xlfn.XLOOKUP(AC296,'[9]PR Conso (Apr 25-Sep 25)'!$P:$P,'[9]PR Conso (Apr 25-Sep 25)'!$Z:$Z)</f>
        <v>#N/A</v>
      </c>
      <c r="AB296" s="20">
        <f t="shared" si="10"/>
        <v>291</v>
      </c>
      <c r="AC296" s="20" t="str">
        <f t="shared" si="9"/>
        <v>27AZJPG1481H1ZC5956291</v>
      </c>
    </row>
    <row r="297" spans="1:29">
      <c r="A297" s="220">
        <v>45962</v>
      </c>
      <c r="B297" s="221" t="s">
        <v>855</v>
      </c>
      <c r="C297" s="221" t="s">
        <v>856</v>
      </c>
      <c r="D297" s="251">
        <v>1011252648504</v>
      </c>
      <c r="E297" s="227" t="s">
        <v>780</v>
      </c>
      <c r="F297" s="224">
        <v>0.17985611510791366</v>
      </c>
      <c r="G297" s="222">
        <v>54.28</v>
      </c>
      <c r="H297" s="221">
        <v>46</v>
      </c>
      <c r="I297" s="221">
        <v>0</v>
      </c>
      <c r="J297" s="221">
        <v>4.1399999999999997</v>
      </c>
      <c r="K297" s="221">
        <v>4.1399999999999997</v>
      </c>
      <c r="L297" s="221">
        <v>8.2799999999999994</v>
      </c>
      <c r="M297" s="221" t="s">
        <v>857</v>
      </c>
      <c r="N297" s="221">
        <v>997133</v>
      </c>
      <c r="O297" s="235" t="s">
        <v>791</v>
      </c>
      <c r="P297" s="221" t="s">
        <v>211</v>
      </c>
      <c r="Q297" s="340">
        <v>2784</v>
      </c>
      <c r="R297" s="227">
        <v>45962</v>
      </c>
      <c r="S297" s="227">
        <v>45962</v>
      </c>
      <c r="T297" s="221" t="s">
        <v>1703</v>
      </c>
      <c r="U297" s="256" t="s">
        <v>1658</v>
      </c>
      <c r="V297" s="221"/>
      <c r="W297" s="221" t="s">
        <v>252</v>
      </c>
      <c r="Z297" s="20" t="e">
        <f>_xlfn.XLOOKUP(AC297,'[9]PR Conso (Apr 25-Sep 25)'!$P:$P,'[9]PR Conso (Apr 25-Sep 25)'!$Z:$Z)</f>
        <v>#N/A</v>
      </c>
      <c r="AB297" s="20">
        <f t="shared" si="10"/>
        <v>292</v>
      </c>
      <c r="AC297" s="20" t="str">
        <f t="shared" si="9"/>
        <v>27AAACI7904G1ZN1011252648504292</v>
      </c>
    </row>
    <row r="298" spans="1:29">
      <c r="A298" s="220">
        <v>45962</v>
      </c>
      <c r="B298" s="221" t="s">
        <v>394</v>
      </c>
      <c r="C298" s="221" t="s">
        <v>395</v>
      </c>
      <c r="D298" s="251">
        <v>5954</v>
      </c>
      <c r="E298" s="227" t="s">
        <v>765</v>
      </c>
      <c r="F298" s="224">
        <v>0.05</v>
      </c>
      <c r="G298" s="222">
        <v>8259</v>
      </c>
      <c r="H298" s="221">
        <v>7866</v>
      </c>
      <c r="I298" s="221">
        <v>0</v>
      </c>
      <c r="J298" s="221">
        <v>196.5</v>
      </c>
      <c r="K298" s="221">
        <v>196.5</v>
      </c>
      <c r="L298" s="221">
        <v>393</v>
      </c>
      <c r="M298" s="221" t="s">
        <v>858</v>
      </c>
      <c r="N298" s="221">
        <v>996813</v>
      </c>
      <c r="O298" s="235" t="s">
        <v>397</v>
      </c>
      <c r="P298" s="221" t="s">
        <v>211</v>
      </c>
      <c r="Q298" s="340">
        <v>2853</v>
      </c>
      <c r="R298" s="227">
        <v>45962</v>
      </c>
      <c r="S298" s="227">
        <v>45962</v>
      </c>
      <c r="T298" s="221" t="s">
        <v>1703</v>
      </c>
      <c r="U298" s="256" t="s">
        <v>1658</v>
      </c>
      <c r="V298" s="221"/>
      <c r="W298" s="221" t="s">
        <v>252</v>
      </c>
      <c r="Z298" s="20" t="e">
        <f>_xlfn.XLOOKUP(AC298,'[9]PR Conso (Apr 25-Sep 25)'!$P:$P,'[9]PR Conso (Apr 25-Sep 25)'!$Z:$Z)</f>
        <v>#N/A</v>
      </c>
      <c r="AB298" s="20">
        <f t="shared" si="10"/>
        <v>293</v>
      </c>
      <c r="AC298" s="20" t="str">
        <f t="shared" si="9"/>
        <v>27AZJPG1481H1ZC5954293</v>
      </c>
    </row>
    <row r="299" spans="1:29">
      <c r="A299" s="220">
        <v>45962</v>
      </c>
      <c r="B299" s="221" t="s">
        <v>283</v>
      </c>
      <c r="C299" s="221" t="s">
        <v>284</v>
      </c>
      <c r="D299" s="251" t="s">
        <v>859</v>
      </c>
      <c r="E299" s="227" t="s">
        <v>768</v>
      </c>
      <c r="F299" s="224">
        <v>0.17985611510791366</v>
      </c>
      <c r="G299" s="222">
        <v>826</v>
      </c>
      <c r="H299" s="221">
        <v>700</v>
      </c>
      <c r="I299" s="221">
        <v>126</v>
      </c>
      <c r="J299" s="221">
        <v>0</v>
      </c>
      <c r="K299" s="221">
        <v>0</v>
      </c>
      <c r="L299" s="221">
        <v>126</v>
      </c>
      <c r="M299" s="221" t="s">
        <v>860</v>
      </c>
      <c r="N299" s="221">
        <v>998551</v>
      </c>
      <c r="O299" s="235" t="s">
        <v>288</v>
      </c>
      <c r="P299" s="221" t="s">
        <v>211</v>
      </c>
      <c r="Q299" s="340">
        <v>2850</v>
      </c>
      <c r="R299" s="227">
        <v>45962</v>
      </c>
      <c r="S299" s="227">
        <v>45962</v>
      </c>
      <c r="T299" s="221" t="s">
        <v>1703</v>
      </c>
      <c r="U299" s="256" t="s">
        <v>1658</v>
      </c>
      <c r="V299" s="221"/>
      <c r="W299" s="221" t="s">
        <v>252</v>
      </c>
      <c r="Z299" s="20" t="e">
        <f>_xlfn.XLOOKUP(AC299,'[9]PR Conso (Apr 25-Sep 25)'!$P:$P,'[9]PR Conso (Apr 25-Sep 25)'!$Z:$Z)</f>
        <v>#N/A</v>
      </c>
      <c r="AB299" s="20">
        <f t="shared" si="10"/>
        <v>294</v>
      </c>
      <c r="AC299" s="20" t="str">
        <f t="shared" si="9"/>
        <v>07AAACJ0054A1ZDIP503117294</v>
      </c>
    </row>
    <row r="300" spans="1:29">
      <c r="A300" s="220">
        <v>45962</v>
      </c>
      <c r="B300" s="221" t="s">
        <v>283</v>
      </c>
      <c r="C300" s="221" t="s">
        <v>284</v>
      </c>
      <c r="D300" s="251" t="s">
        <v>861</v>
      </c>
      <c r="E300" s="227" t="s">
        <v>862</v>
      </c>
      <c r="F300" s="224">
        <v>0.17985611510791366</v>
      </c>
      <c r="G300" s="222">
        <v>826</v>
      </c>
      <c r="H300" s="221">
        <v>700</v>
      </c>
      <c r="I300" s="221">
        <v>126</v>
      </c>
      <c r="J300" s="221">
        <v>0</v>
      </c>
      <c r="K300" s="221">
        <v>0</v>
      </c>
      <c r="L300" s="221">
        <v>126</v>
      </c>
      <c r="M300" s="221" t="s">
        <v>863</v>
      </c>
      <c r="N300" s="221">
        <v>998551</v>
      </c>
      <c r="O300" s="235" t="s">
        <v>288</v>
      </c>
      <c r="P300" s="221" t="s">
        <v>211</v>
      </c>
      <c r="Q300" s="340">
        <v>2849</v>
      </c>
      <c r="R300" s="227">
        <v>45962</v>
      </c>
      <c r="S300" s="227">
        <v>45962</v>
      </c>
      <c r="T300" s="221" t="s">
        <v>1703</v>
      </c>
      <c r="U300" s="256" t="s">
        <v>1658</v>
      </c>
      <c r="V300" s="221"/>
      <c r="W300" s="221" t="s">
        <v>252</v>
      </c>
      <c r="Z300" s="20" t="e">
        <f>_xlfn.XLOOKUP(AC300,'[9]PR Conso (Apr 25-Sep 25)'!$P:$P,'[9]PR Conso (Apr 25-Sep 25)'!$Z:$Z)</f>
        <v>#N/A</v>
      </c>
      <c r="AB300" s="20">
        <f t="shared" si="10"/>
        <v>295</v>
      </c>
      <c r="AC300" s="20" t="str">
        <f t="shared" si="9"/>
        <v>07AAACJ0054A1ZDIP503083295</v>
      </c>
    </row>
    <row r="301" spans="1:29">
      <c r="A301" s="220">
        <v>45962</v>
      </c>
      <c r="B301" s="221" t="s">
        <v>344</v>
      </c>
      <c r="C301" s="221" t="s">
        <v>345</v>
      </c>
      <c r="D301" s="251" t="s">
        <v>864</v>
      </c>
      <c r="E301" s="227" t="s">
        <v>865</v>
      </c>
      <c r="F301" s="224">
        <v>0.17985611510791366</v>
      </c>
      <c r="G301" s="222">
        <v>1829</v>
      </c>
      <c r="H301" s="221">
        <v>1550</v>
      </c>
      <c r="I301" s="221">
        <v>0</v>
      </c>
      <c r="J301" s="221">
        <v>139.5</v>
      </c>
      <c r="K301" s="221">
        <v>139.5</v>
      </c>
      <c r="L301" s="221">
        <v>279</v>
      </c>
      <c r="M301" s="221" t="s">
        <v>866</v>
      </c>
      <c r="N301" s="221">
        <v>482090</v>
      </c>
      <c r="O301" s="235" t="s">
        <v>348</v>
      </c>
      <c r="P301" s="221" t="s">
        <v>209</v>
      </c>
      <c r="Q301" s="340">
        <v>2788</v>
      </c>
      <c r="R301" s="227">
        <v>45962</v>
      </c>
      <c r="S301" s="227">
        <v>45962</v>
      </c>
      <c r="T301" s="221" t="s">
        <v>1703</v>
      </c>
      <c r="U301" s="256" t="s">
        <v>1658</v>
      </c>
      <c r="V301" s="221"/>
      <c r="W301" s="221" t="s">
        <v>252</v>
      </c>
      <c r="Z301" s="20" t="e">
        <f>_xlfn.XLOOKUP(AC301,'[9]PR Conso (Apr 25-Sep 25)'!$P:$P,'[9]PR Conso (Apr 25-Sep 25)'!$Z:$Z)</f>
        <v>#N/A</v>
      </c>
      <c r="AB301" s="20">
        <f t="shared" si="10"/>
        <v>296</v>
      </c>
      <c r="AC301" s="20" t="str">
        <f t="shared" si="9"/>
        <v>27AAECI7859N1ZQSOFT/611/25-26296</v>
      </c>
    </row>
    <row r="302" spans="1:29">
      <c r="A302" s="220">
        <v>45962</v>
      </c>
      <c r="B302" s="221" t="s">
        <v>344</v>
      </c>
      <c r="C302" s="221" t="s">
        <v>345</v>
      </c>
      <c r="D302" s="251" t="s">
        <v>867</v>
      </c>
      <c r="E302" s="227" t="s">
        <v>865</v>
      </c>
      <c r="F302" s="224">
        <v>0.17985611510791366</v>
      </c>
      <c r="G302" s="222">
        <v>206.5</v>
      </c>
      <c r="H302" s="221">
        <v>175</v>
      </c>
      <c r="I302" s="221">
        <v>0</v>
      </c>
      <c r="J302" s="221">
        <v>15.75</v>
      </c>
      <c r="K302" s="221">
        <v>15.75</v>
      </c>
      <c r="L302" s="221">
        <v>31.5</v>
      </c>
      <c r="M302" s="221" t="s">
        <v>868</v>
      </c>
      <c r="N302" s="221">
        <v>482090</v>
      </c>
      <c r="O302" s="235" t="s">
        <v>348</v>
      </c>
      <c r="P302" s="221" t="s">
        <v>209</v>
      </c>
      <c r="Q302" s="340">
        <v>2789</v>
      </c>
      <c r="R302" s="227">
        <v>45962</v>
      </c>
      <c r="S302" s="227">
        <v>45962</v>
      </c>
      <c r="T302" s="221" t="s">
        <v>1703</v>
      </c>
      <c r="U302" s="256" t="s">
        <v>1658</v>
      </c>
      <c r="V302" s="221"/>
      <c r="W302" s="221" t="s">
        <v>252</v>
      </c>
      <c r="Z302" s="20" t="e">
        <f>_xlfn.XLOOKUP(AC302,'[9]PR Conso (Apr 25-Sep 25)'!$P:$P,'[9]PR Conso (Apr 25-Sep 25)'!$Z:$Z)</f>
        <v>#N/A</v>
      </c>
      <c r="AB302" s="20">
        <f t="shared" si="10"/>
        <v>297</v>
      </c>
      <c r="AC302" s="20" t="str">
        <f t="shared" si="9"/>
        <v>27AAECI7859N1ZQSOFT/613/25-26297</v>
      </c>
    </row>
    <row r="303" spans="1:29">
      <c r="A303" s="220">
        <v>45962</v>
      </c>
      <c r="B303" s="221" t="s">
        <v>344</v>
      </c>
      <c r="C303" s="221" t="s">
        <v>345</v>
      </c>
      <c r="D303" s="251" t="s">
        <v>869</v>
      </c>
      <c r="E303" s="227" t="s">
        <v>870</v>
      </c>
      <c r="F303" s="224">
        <v>0.17985611510791366</v>
      </c>
      <c r="G303" s="222">
        <v>755.2</v>
      </c>
      <c r="H303" s="221">
        <v>640</v>
      </c>
      <c r="I303" s="221">
        <v>0</v>
      </c>
      <c r="J303" s="221">
        <v>57.6</v>
      </c>
      <c r="K303" s="221">
        <v>57.6</v>
      </c>
      <c r="L303" s="221">
        <v>115.2</v>
      </c>
      <c r="M303" s="221" t="s">
        <v>871</v>
      </c>
      <c r="N303" s="221">
        <v>482090</v>
      </c>
      <c r="O303" s="235" t="s">
        <v>348</v>
      </c>
      <c r="P303" s="221" t="s">
        <v>209</v>
      </c>
      <c r="Q303" s="340">
        <v>2790</v>
      </c>
      <c r="R303" s="227">
        <v>45962</v>
      </c>
      <c r="S303" s="227">
        <v>45962</v>
      </c>
      <c r="T303" s="221" t="s">
        <v>1703</v>
      </c>
      <c r="U303" s="256" t="s">
        <v>1658</v>
      </c>
      <c r="V303" s="221"/>
      <c r="W303" s="221" t="s">
        <v>252</v>
      </c>
      <c r="Z303" s="20" t="e">
        <f>_xlfn.XLOOKUP(AC303,'[9]PR Conso (Apr 25-Sep 25)'!$P:$P,'[9]PR Conso (Apr 25-Sep 25)'!$Z:$Z)</f>
        <v>#N/A</v>
      </c>
      <c r="AB303" s="20">
        <f t="shared" si="10"/>
        <v>298</v>
      </c>
      <c r="AC303" s="20" t="str">
        <f t="shared" si="9"/>
        <v>27AAECI7859N1ZQSOFT/620/25-26298</v>
      </c>
    </row>
    <row r="304" spans="1:29">
      <c r="A304" s="220">
        <v>45962</v>
      </c>
      <c r="B304" s="221" t="s">
        <v>344</v>
      </c>
      <c r="C304" s="221" t="s">
        <v>345</v>
      </c>
      <c r="D304" s="251" t="s">
        <v>872</v>
      </c>
      <c r="E304" s="227" t="s">
        <v>772</v>
      </c>
      <c r="F304" s="224">
        <v>0.17985611510791366</v>
      </c>
      <c r="G304" s="222">
        <v>20744.400000000001</v>
      </c>
      <c r="H304" s="221">
        <v>17580</v>
      </c>
      <c r="I304" s="221">
        <v>0</v>
      </c>
      <c r="J304" s="221">
        <v>1582.2</v>
      </c>
      <c r="K304" s="221">
        <v>1582.2</v>
      </c>
      <c r="L304" s="221">
        <v>3164.4</v>
      </c>
      <c r="M304" s="221" t="s">
        <v>873</v>
      </c>
      <c r="N304" s="221">
        <v>482090</v>
      </c>
      <c r="O304" s="235" t="s">
        <v>348</v>
      </c>
      <c r="P304" s="221" t="s">
        <v>209</v>
      </c>
      <c r="Q304" s="340">
        <v>2791</v>
      </c>
      <c r="R304" s="227">
        <v>45962</v>
      </c>
      <c r="S304" s="227">
        <v>45962</v>
      </c>
      <c r="T304" s="221" t="s">
        <v>1703</v>
      </c>
      <c r="U304" s="256" t="s">
        <v>1658</v>
      </c>
      <c r="V304" s="221"/>
      <c r="W304" s="221" t="s">
        <v>252</v>
      </c>
      <c r="Z304" s="20" t="e">
        <f>_xlfn.XLOOKUP(AC304,'[9]PR Conso (Apr 25-Sep 25)'!$P:$P,'[9]PR Conso (Apr 25-Sep 25)'!$Z:$Z)</f>
        <v>#N/A</v>
      </c>
      <c r="AB304" s="20">
        <f t="shared" si="10"/>
        <v>299</v>
      </c>
      <c r="AC304" s="20" t="str">
        <f t="shared" si="9"/>
        <v>27AAECI7859N1ZQSOFT/625/25-26299</v>
      </c>
    </row>
    <row r="305" spans="1:29">
      <c r="A305" s="220">
        <v>45962</v>
      </c>
      <c r="B305" s="221" t="s">
        <v>344</v>
      </c>
      <c r="C305" s="221" t="s">
        <v>345</v>
      </c>
      <c r="D305" s="251" t="s">
        <v>874</v>
      </c>
      <c r="E305" s="227" t="s">
        <v>875</v>
      </c>
      <c r="F305" s="224">
        <v>0.17985611510791366</v>
      </c>
      <c r="G305" s="222">
        <v>501.5</v>
      </c>
      <c r="H305" s="221">
        <v>425</v>
      </c>
      <c r="I305" s="221">
        <v>0</v>
      </c>
      <c r="J305" s="221">
        <v>38.25</v>
      </c>
      <c r="K305" s="221">
        <v>38.25</v>
      </c>
      <c r="L305" s="221">
        <v>76.5</v>
      </c>
      <c r="M305" s="221" t="s">
        <v>876</v>
      </c>
      <c r="N305" s="221">
        <v>482090</v>
      </c>
      <c r="O305" s="235" t="s">
        <v>348</v>
      </c>
      <c r="P305" s="221" t="s">
        <v>209</v>
      </c>
      <c r="Q305" s="340">
        <v>2792</v>
      </c>
      <c r="R305" s="227">
        <v>45962</v>
      </c>
      <c r="S305" s="227">
        <v>45962</v>
      </c>
      <c r="T305" s="221" t="s">
        <v>1703</v>
      </c>
      <c r="U305" s="256" t="s">
        <v>1658</v>
      </c>
      <c r="V305" s="221"/>
      <c r="W305" s="221" t="s">
        <v>252</v>
      </c>
      <c r="Z305" s="20" t="e">
        <f>_xlfn.XLOOKUP(AC305,'[9]PR Conso (Apr 25-Sep 25)'!$P:$P,'[9]PR Conso (Apr 25-Sep 25)'!$Z:$Z)</f>
        <v>#N/A</v>
      </c>
      <c r="AB305" s="20">
        <f t="shared" si="10"/>
        <v>300</v>
      </c>
      <c r="AC305" s="20" t="str">
        <f t="shared" si="9"/>
        <v>27AAECI7859N1ZQSOFT/633/25-26300</v>
      </c>
    </row>
    <row r="306" spans="1:29">
      <c r="A306" s="220">
        <v>45962</v>
      </c>
      <c r="B306" s="221" t="s">
        <v>344</v>
      </c>
      <c r="C306" s="221" t="s">
        <v>345</v>
      </c>
      <c r="D306" s="251" t="s">
        <v>877</v>
      </c>
      <c r="E306" s="227" t="s">
        <v>878</v>
      </c>
      <c r="F306" s="224">
        <v>0.17985611510791366</v>
      </c>
      <c r="G306" s="222">
        <v>123.9</v>
      </c>
      <c r="H306" s="221">
        <v>105</v>
      </c>
      <c r="I306" s="221">
        <v>0</v>
      </c>
      <c r="J306" s="221">
        <v>9.4499999999999993</v>
      </c>
      <c r="K306" s="221">
        <v>9.4499999999999993</v>
      </c>
      <c r="L306" s="221">
        <v>18.899999999999999</v>
      </c>
      <c r="M306" s="221" t="s">
        <v>879</v>
      </c>
      <c r="N306" s="221">
        <v>482090</v>
      </c>
      <c r="O306" s="235" t="s">
        <v>348</v>
      </c>
      <c r="P306" s="221" t="s">
        <v>209</v>
      </c>
      <c r="Q306" s="340">
        <v>2793</v>
      </c>
      <c r="R306" s="227">
        <v>45962</v>
      </c>
      <c r="S306" s="227">
        <v>45962</v>
      </c>
      <c r="T306" s="221" t="s">
        <v>1703</v>
      </c>
      <c r="U306" s="256" t="s">
        <v>1658</v>
      </c>
      <c r="V306" s="221"/>
      <c r="W306" s="221" t="s">
        <v>252</v>
      </c>
      <c r="Z306" s="20" t="e">
        <f>_xlfn.XLOOKUP(AC306,'[9]PR Conso (Apr 25-Sep 25)'!$P:$P,'[9]PR Conso (Apr 25-Sep 25)'!$Z:$Z)</f>
        <v>#N/A</v>
      </c>
      <c r="AB306" s="20">
        <f t="shared" si="10"/>
        <v>301</v>
      </c>
      <c r="AC306" s="20" t="str">
        <f t="shared" si="9"/>
        <v>27AAECI7859N1ZQSOFT/651/25-26301</v>
      </c>
    </row>
    <row r="307" spans="1:29">
      <c r="A307" s="220">
        <v>45962</v>
      </c>
      <c r="B307" s="221" t="s">
        <v>344</v>
      </c>
      <c r="C307" s="221" t="s">
        <v>345</v>
      </c>
      <c r="D307" s="251" t="s">
        <v>880</v>
      </c>
      <c r="E307" s="227" t="s">
        <v>777</v>
      </c>
      <c r="F307" s="224">
        <v>0.17985611510791366</v>
      </c>
      <c r="G307" s="222">
        <v>1947</v>
      </c>
      <c r="H307" s="221">
        <v>1650</v>
      </c>
      <c r="I307" s="221">
        <v>0</v>
      </c>
      <c r="J307" s="221">
        <v>148.5</v>
      </c>
      <c r="K307" s="221">
        <v>148.5</v>
      </c>
      <c r="L307" s="221">
        <v>297</v>
      </c>
      <c r="M307" s="221" t="s">
        <v>881</v>
      </c>
      <c r="N307" s="221">
        <v>482090</v>
      </c>
      <c r="O307" s="235" t="s">
        <v>348</v>
      </c>
      <c r="P307" s="221" t="s">
        <v>209</v>
      </c>
      <c r="Q307" s="340">
        <v>2794</v>
      </c>
      <c r="R307" s="227">
        <v>45962</v>
      </c>
      <c r="S307" s="227">
        <v>45962</v>
      </c>
      <c r="T307" s="221" t="s">
        <v>1703</v>
      </c>
      <c r="U307" s="256" t="s">
        <v>1658</v>
      </c>
      <c r="V307" s="221"/>
      <c r="W307" s="221" t="s">
        <v>252</v>
      </c>
      <c r="Z307" s="20" t="e">
        <f>_xlfn.XLOOKUP(AC307,'[9]PR Conso (Apr 25-Sep 25)'!$P:$P,'[9]PR Conso (Apr 25-Sep 25)'!$Z:$Z)</f>
        <v>#N/A</v>
      </c>
      <c r="AB307" s="20">
        <f t="shared" si="10"/>
        <v>302</v>
      </c>
      <c r="AC307" s="20" t="str">
        <f t="shared" si="9"/>
        <v>27AAECI7859N1ZQSOFT/659/25-26302</v>
      </c>
    </row>
    <row r="308" spans="1:29">
      <c r="A308" s="220">
        <v>45962</v>
      </c>
      <c r="B308" s="221" t="s">
        <v>344</v>
      </c>
      <c r="C308" s="221" t="s">
        <v>345</v>
      </c>
      <c r="D308" s="251" t="s">
        <v>882</v>
      </c>
      <c r="E308" s="227" t="s">
        <v>883</v>
      </c>
      <c r="F308" s="224">
        <v>0.17985611510791366</v>
      </c>
      <c r="G308" s="222">
        <v>1711</v>
      </c>
      <c r="H308" s="221">
        <v>1450</v>
      </c>
      <c r="I308" s="221">
        <v>0</v>
      </c>
      <c r="J308" s="221">
        <v>130.5</v>
      </c>
      <c r="K308" s="221">
        <v>130.5</v>
      </c>
      <c r="L308" s="221">
        <v>261</v>
      </c>
      <c r="M308" s="221" t="s">
        <v>884</v>
      </c>
      <c r="N308" s="221">
        <v>482090</v>
      </c>
      <c r="O308" s="235" t="s">
        <v>348</v>
      </c>
      <c r="P308" s="221" t="s">
        <v>209</v>
      </c>
      <c r="Q308" s="340">
        <v>2795</v>
      </c>
      <c r="R308" s="227">
        <v>45962</v>
      </c>
      <c r="S308" s="227">
        <v>45962</v>
      </c>
      <c r="T308" s="221" t="s">
        <v>1703</v>
      </c>
      <c r="U308" s="256" t="s">
        <v>1658</v>
      </c>
      <c r="V308" s="221"/>
      <c r="W308" s="221" t="s">
        <v>252</v>
      </c>
      <c r="Z308" s="20" t="e">
        <f>_xlfn.XLOOKUP(AC308,'[9]PR Conso (Apr 25-Sep 25)'!$P:$P,'[9]PR Conso (Apr 25-Sep 25)'!$Z:$Z)</f>
        <v>#N/A</v>
      </c>
      <c r="AB308" s="20">
        <f t="shared" si="10"/>
        <v>303</v>
      </c>
      <c r="AC308" s="20" t="str">
        <f t="shared" si="9"/>
        <v>27AAECI7859N1ZQSOFT/665/25-26303</v>
      </c>
    </row>
    <row r="309" spans="1:29">
      <c r="A309" s="220">
        <v>45962</v>
      </c>
      <c r="B309" s="221" t="s">
        <v>344</v>
      </c>
      <c r="C309" s="221" t="s">
        <v>345</v>
      </c>
      <c r="D309" s="251" t="s">
        <v>885</v>
      </c>
      <c r="E309" s="227" t="s">
        <v>821</v>
      </c>
      <c r="F309" s="224">
        <v>0.17985611510791366</v>
      </c>
      <c r="G309" s="222">
        <v>218.3</v>
      </c>
      <c r="H309" s="221">
        <v>185</v>
      </c>
      <c r="I309" s="221">
        <v>0</v>
      </c>
      <c r="J309" s="221">
        <v>16.649999999999999</v>
      </c>
      <c r="K309" s="221">
        <v>16.649999999999999</v>
      </c>
      <c r="L309" s="221">
        <v>33.299999999999997</v>
      </c>
      <c r="M309" s="221" t="s">
        <v>886</v>
      </c>
      <c r="N309" s="221">
        <v>482090</v>
      </c>
      <c r="O309" s="235" t="s">
        <v>348</v>
      </c>
      <c r="P309" s="221" t="s">
        <v>209</v>
      </c>
      <c r="Q309" s="340">
        <v>2796</v>
      </c>
      <c r="R309" s="227">
        <v>45962</v>
      </c>
      <c r="S309" s="227">
        <v>45962</v>
      </c>
      <c r="T309" s="221" t="s">
        <v>1703</v>
      </c>
      <c r="U309" s="256" t="s">
        <v>1658</v>
      </c>
      <c r="V309" s="221"/>
      <c r="W309" s="221" t="s">
        <v>252</v>
      </c>
      <c r="Z309" s="20" t="e">
        <f>_xlfn.XLOOKUP(AC309,'[9]PR Conso (Apr 25-Sep 25)'!$P:$P,'[9]PR Conso (Apr 25-Sep 25)'!$Z:$Z)</f>
        <v>#N/A</v>
      </c>
      <c r="AB309" s="20">
        <f t="shared" si="10"/>
        <v>304</v>
      </c>
      <c r="AC309" s="20" t="str">
        <f t="shared" si="9"/>
        <v>27AAECI7859N1ZQSOFT/678/25-26304</v>
      </c>
    </row>
    <row r="310" spans="1:29">
      <c r="A310" s="220">
        <v>45962</v>
      </c>
      <c r="B310" s="221" t="s">
        <v>305</v>
      </c>
      <c r="C310" s="221" t="s">
        <v>306</v>
      </c>
      <c r="D310" s="251" t="s">
        <v>887</v>
      </c>
      <c r="E310" s="227" t="s">
        <v>768</v>
      </c>
      <c r="F310" s="224">
        <v>0.17985611510791366</v>
      </c>
      <c r="G310" s="222">
        <v>16396.099999999999</v>
      </c>
      <c r="H310" s="221">
        <v>13895</v>
      </c>
      <c r="I310" s="221">
        <v>2501.1</v>
      </c>
      <c r="J310" s="221">
        <v>0</v>
      </c>
      <c r="K310" s="221">
        <v>0</v>
      </c>
      <c r="L310" s="221">
        <v>2501.1</v>
      </c>
      <c r="M310" s="221" t="s">
        <v>888</v>
      </c>
      <c r="N310" s="221">
        <v>853669</v>
      </c>
      <c r="O310" s="235" t="s">
        <v>309</v>
      </c>
      <c r="P310" s="221" t="s">
        <v>209</v>
      </c>
      <c r="Q310" s="340">
        <v>2797</v>
      </c>
      <c r="R310" s="227">
        <v>45962</v>
      </c>
      <c r="S310" s="227">
        <v>45962</v>
      </c>
      <c r="T310" s="221" t="s">
        <v>1703</v>
      </c>
      <c r="U310" s="256" t="s">
        <v>1658</v>
      </c>
      <c r="V310" s="221"/>
      <c r="W310" s="221" t="s">
        <v>252</v>
      </c>
      <c r="Z310" s="20" t="e">
        <f>_xlfn.XLOOKUP(AC310,'[9]PR Conso (Apr 25-Sep 25)'!$P:$P,'[9]PR Conso (Apr 25-Sep 25)'!$Z:$Z)</f>
        <v>#N/A</v>
      </c>
      <c r="AB310" s="20">
        <f t="shared" si="10"/>
        <v>305</v>
      </c>
      <c r="AC310" s="20" t="str">
        <f t="shared" si="9"/>
        <v>06AADCH6128C1ZZONGRID061726407305</v>
      </c>
    </row>
    <row r="311" spans="1:29">
      <c r="A311" s="220">
        <v>45962</v>
      </c>
      <c r="B311" s="221" t="s">
        <v>367</v>
      </c>
      <c r="C311" s="221" t="s">
        <v>368</v>
      </c>
      <c r="D311" s="251" t="s">
        <v>889</v>
      </c>
      <c r="E311" s="227" t="s">
        <v>814</v>
      </c>
      <c r="F311" s="224">
        <v>0.17985611510791366</v>
      </c>
      <c r="G311" s="222">
        <v>115988.1</v>
      </c>
      <c r="H311" s="221">
        <v>98295</v>
      </c>
      <c r="I311" s="221">
        <v>0</v>
      </c>
      <c r="J311" s="221">
        <v>8846.5499999999993</v>
      </c>
      <c r="K311" s="221">
        <v>8846.5499999999993</v>
      </c>
      <c r="L311" s="221">
        <v>17693.099999999999</v>
      </c>
      <c r="M311" s="221" t="s">
        <v>890</v>
      </c>
      <c r="N311" s="221">
        <v>997315</v>
      </c>
      <c r="O311" s="235" t="s">
        <v>371</v>
      </c>
      <c r="P311" s="221" t="s">
        <v>211</v>
      </c>
      <c r="Q311" s="340">
        <v>2798</v>
      </c>
      <c r="R311" s="227">
        <v>45962</v>
      </c>
      <c r="S311" s="227">
        <v>45962</v>
      </c>
      <c r="T311" s="221" t="s">
        <v>1703</v>
      </c>
      <c r="U311" s="256" t="s">
        <v>1658</v>
      </c>
      <c r="V311" s="221"/>
      <c r="W311" s="221" t="s">
        <v>252</v>
      </c>
      <c r="Z311" s="20" t="e">
        <f>_xlfn.XLOOKUP(AC311,'[9]PR Conso (Apr 25-Sep 25)'!$P:$P,'[9]PR Conso (Apr 25-Sep 25)'!$Z:$Z)</f>
        <v>#N/A</v>
      </c>
      <c r="AB311" s="20">
        <f t="shared" si="10"/>
        <v>306</v>
      </c>
      <c r="AC311" s="20" t="str">
        <f t="shared" si="9"/>
        <v>27AAJCV6293Q1Z8VRSPL/25-26/0854306</v>
      </c>
    </row>
    <row r="312" spans="1:29">
      <c r="A312" s="220">
        <v>45962</v>
      </c>
      <c r="B312" s="221" t="s">
        <v>283</v>
      </c>
      <c r="C312" s="221" t="s">
        <v>284</v>
      </c>
      <c r="D312" s="251" t="s">
        <v>891</v>
      </c>
      <c r="E312" s="227" t="s">
        <v>862</v>
      </c>
      <c r="F312" s="224">
        <v>0.17985611510791366</v>
      </c>
      <c r="G312" s="222">
        <v>826</v>
      </c>
      <c r="H312" s="221">
        <v>700</v>
      </c>
      <c r="I312" s="221">
        <v>126</v>
      </c>
      <c r="J312" s="221">
        <v>0</v>
      </c>
      <c r="K312" s="221">
        <v>0</v>
      </c>
      <c r="L312" s="221">
        <v>126</v>
      </c>
      <c r="M312" s="221" t="s">
        <v>892</v>
      </c>
      <c r="N312" s="221">
        <v>998551</v>
      </c>
      <c r="O312" s="235" t="s">
        <v>288</v>
      </c>
      <c r="P312" s="221" t="s">
        <v>211</v>
      </c>
      <c r="Q312" s="340">
        <v>2848</v>
      </c>
      <c r="R312" s="227">
        <v>45962</v>
      </c>
      <c r="S312" s="227">
        <v>45962</v>
      </c>
      <c r="T312" s="221" t="s">
        <v>1703</v>
      </c>
      <c r="U312" s="256" t="s">
        <v>1658</v>
      </c>
      <c r="V312" s="221"/>
      <c r="W312" s="221" t="s">
        <v>252</v>
      </c>
      <c r="Z312" s="20" t="e">
        <f>_xlfn.XLOOKUP(AC312,'[9]PR Conso (Apr 25-Sep 25)'!$P:$P,'[9]PR Conso (Apr 25-Sep 25)'!$Z:$Z)</f>
        <v>#N/A</v>
      </c>
      <c r="AB312" s="20">
        <f t="shared" si="10"/>
        <v>307</v>
      </c>
      <c r="AC312" s="20" t="str">
        <f t="shared" si="9"/>
        <v>07AAACJ0054A1ZDIP503077307</v>
      </c>
    </row>
    <row r="313" spans="1:29">
      <c r="A313" s="220">
        <v>45962</v>
      </c>
      <c r="B313" s="221" t="s">
        <v>283</v>
      </c>
      <c r="C313" s="221" t="s">
        <v>284</v>
      </c>
      <c r="D313" s="251" t="s">
        <v>893</v>
      </c>
      <c r="E313" s="227" t="s">
        <v>826</v>
      </c>
      <c r="F313" s="224">
        <v>0.17985611510791366</v>
      </c>
      <c r="G313" s="222">
        <v>14160</v>
      </c>
      <c r="H313" s="221">
        <v>12000</v>
      </c>
      <c r="I313" s="221">
        <v>2160</v>
      </c>
      <c r="J313" s="221">
        <v>0</v>
      </c>
      <c r="K313" s="221">
        <v>0</v>
      </c>
      <c r="L313" s="221">
        <v>2160</v>
      </c>
      <c r="M313" s="221" t="s">
        <v>894</v>
      </c>
      <c r="N313" s="221">
        <v>998551</v>
      </c>
      <c r="O313" s="235" t="s">
        <v>288</v>
      </c>
      <c r="P313" s="221" t="s">
        <v>211</v>
      </c>
      <c r="Q313" s="340">
        <v>2842</v>
      </c>
      <c r="R313" s="227">
        <v>45962</v>
      </c>
      <c r="S313" s="227">
        <v>45962</v>
      </c>
      <c r="T313" s="221" t="s">
        <v>1703</v>
      </c>
      <c r="U313" s="256" t="s">
        <v>1658</v>
      </c>
      <c r="V313" s="221"/>
      <c r="W313" s="221" t="s">
        <v>252</v>
      </c>
      <c r="Z313" s="20" t="e">
        <f>_xlfn.XLOOKUP(AC313,'[9]PR Conso (Apr 25-Sep 25)'!$P:$P,'[9]PR Conso (Apr 25-Sep 25)'!$Z:$Z)</f>
        <v>#N/A</v>
      </c>
      <c r="AB313" s="20">
        <f t="shared" si="10"/>
        <v>308</v>
      </c>
      <c r="AC313" s="20" t="str">
        <f t="shared" si="9"/>
        <v>07AAACJ0054A1ZDHP501387308</v>
      </c>
    </row>
    <row r="314" spans="1:29">
      <c r="A314" s="220">
        <v>45962</v>
      </c>
      <c r="B314" s="221" t="s">
        <v>283</v>
      </c>
      <c r="C314" s="221" t="s">
        <v>284</v>
      </c>
      <c r="D314" s="251" t="s">
        <v>895</v>
      </c>
      <c r="E314" s="227" t="s">
        <v>826</v>
      </c>
      <c r="F314" s="224">
        <v>0.17985611510791366</v>
      </c>
      <c r="G314" s="222">
        <v>12508</v>
      </c>
      <c r="H314" s="221">
        <v>10600</v>
      </c>
      <c r="I314" s="221">
        <v>1908</v>
      </c>
      <c r="J314" s="221">
        <v>0</v>
      </c>
      <c r="K314" s="221">
        <v>0</v>
      </c>
      <c r="L314" s="221">
        <v>1908</v>
      </c>
      <c r="M314" s="221" t="s">
        <v>896</v>
      </c>
      <c r="N314" s="221">
        <v>998551</v>
      </c>
      <c r="O314" s="235" t="s">
        <v>288</v>
      </c>
      <c r="P314" s="221" t="s">
        <v>211</v>
      </c>
      <c r="Q314" s="340">
        <v>2841</v>
      </c>
      <c r="R314" s="227">
        <v>45962</v>
      </c>
      <c r="S314" s="227">
        <v>45962</v>
      </c>
      <c r="T314" s="221" t="s">
        <v>1703</v>
      </c>
      <c r="U314" s="256" t="s">
        <v>1658</v>
      </c>
      <c r="V314" s="221"/>
      <c r="W314" s="221" t="s">
        <v>252</v>
      </c>
      <c r="Z314" s="20" t="e">
        <f>_xlfn.XLOOKUP(AC314,'[9]PR Conso (Apr 25-Sep 25)'!$P:$P,'[9]PR Conso (Apr 25-Sep 25)'!$Z:$Z)</f>
        <v>#N/A</v>
      </c>
      <c r="AB314" s="20">
        <f t="shared" si="10"/>
        <v>309</v>
      </c>
      <c r="AC314" s="20" t="str">
        <f t="shared" si="9"/>
        <v>07AAACJ0054A1ZDHP501366309</v>
      </c>
    </row>
    <row r="315" spans="1:29">
      <c r="A315" s="220">
        <v>45962</v>
      </c>
      <c r="B315" s="221" t="s">
        <v>283</v>
      </c>
      <c r="C315" s="221" t="s">
        <v>284</v>
      </c>
      <c r="D315" s="251" t="s">
        <v>897</v>
      </c>
      <c r="E315" s="227" t="s">
        <v>826</v>
      </c>
      <c r="F315" s="224">
        <v>0.17985611510791366</v>
      </c>
      <c r="G315" s="222">
        <v>11210</v>
      </c>
      <c r="H315" s="221">
        <v>9500</v>
      </c>
      <c r="I315" s="221">
        <v>1710</v>
      </c>
      <c r="J315" s="221">
        <v>0</v>
      </c>
      <c r="K315" s="221">
        <v>0</v>
      </c>
      <c r="L315" s="221">
        <v>1710</v>
      </c>
      <c r="M315" s="221" t="s">
        <v>898</v>
      </c>
      <c r="N315" s="221">
        <v>998551</v>
      </c>
      <c r="O315" s="235" t="s">
        <v>288</v>
      </c>
      <c r="P315" s="221" t="s">
        <v>211</v>
      </c>
      <c r="Q315" s="340">
        <v>2840</v>
      </c>
      <c r="R315" s="227">
        <v>45962</v>
      </c>
      <c r="S315" s="227">
        <v>45962</v>
      </c>
      <c r="T315" s="221" t="s">
        <v>1703</v>
      </c>
      <c r="U315" s="256" t="s">
        <v>1658</v>
      </c>
      <c r="V315" s="221"/>
      <c r="W315" s="221" t="s">
        <v>252</v>
      </c>
      <c r="Z315" s="20" t="e">
        <f>_xlfn.XLOOKUP(AC315,'[9]PR Conso (Apr 25-Sep 25)'!$P:$P,'[9]PR Conso (Apr 25-Sep 25)'!$Z:$Z)</f>
        <v>#N/A</v>
      </c>
      <c r="AB315" s="20">
        <f t="shared" si="10"/>
        <v>310</v>
      </c>
      <c r="AC315" s="20" t="str">
        <f t="shared" si="9"/>
        <v>07AAACJ0054A1ZDHP501365310</v>
      </c>
    </row>
    <row r="316" spans="1:29">
      <c r="A316" s="220">
        <v>45962</v>
      </c>
      <c r="B316" s="221" t="s">
        <v>283</v>
      </c>
      <c r="C316" s="221" t="s">
        <v>284</v>
      </c>
      <c r="D316" s="251" t="s">
        <v>899</v>
      </c>
      <c r="E316" s="227" t="s">
        <v>768</v>
      </c>
      <c r="F316" s="224">
        <v>0.17985611510791366</v>
      </c>
      <c r="G316" s="222">
        <v>17700</v>
      </c>
      <c r="H316" s="221">
        <v>15000</v>
      </c>
      <c r="I316" s="221">
        <v>2700</v>
      </c>
      <c r="J316" s="221">
        <v>0</v>
      </c>
      <c r="K316" s="221">
        <v>0</v>
      </c>
      <c r="L316" s="221">
        <v>2700</v>
      </c>
      <c r="M316" s="221" t="s">
        <v>900</v>
      </c>
      <c r="N316" s="221">
        <v>998551</v>
      </c>
      <c r="O316" s="235" t="s">
        <v>288</v>
      </c>
      <c r="P316" s="221" t="s">
        <v>211</v>
      </c>
      <c r="Q316" s="340">
        <v>2839</v>
      </c>
      <c r="R316" s="227">
        <v>45962</v>
      </c>
      <c r="S316" s="227">
        <v>45962</v>
      </c>
      <c r="T316" s="221" t="s">
        <v>1703</v>
      </c>
      <c r="U316" s="256" t="s">
        <v>1658</v>
      </c>
      <c r="V316" s="221"/>
      <c r="W316" s="221" t="s">
        <v>252</v>
      </c>
      <c r="Z316" s="20" t="e">
        <f>_xlfn.XLOOKUP(AC316,'[9]PR Conso (Apr 25-Sep 25)'!$P:$P,'[9]PR Conso (Apr 25-Sep 25)'!$Z:$Z)</f>
        <v>#N/A</v>
      </c>
      <c r="AB316" s="20">
        <f t="shared" si="10"/>
        <v>311</v>
      </c>
      <c r="AC316" s="20" t="str">
        <f t="shared" si="9"/>
        <v>07AAACJ0054A1ZDHP501339311</v>
      </c>
    </row>
    <row r="317" spans="1:29">
      <c r="A317" s="220">
        <v>45962</v>
      </c>
      <c r="B317" s="221" t="s">
        <v>283</v>
      </c>
      <c r="C317" s="221" t="s">
        <v>284</v>
      </c>
      <c r="D317" s="251" t="s">
        <v>901</v>
      </c>
      <c r="E317" s="227" t="s">
        <v>839</v>
      </c>
      <c r="F317" s="224">
        <v>0.17985611510791366</v>
      </c>
      <c r="G317" s="222">
        <v>17700</v>
      </c>
      <c r="H317" s="221">
        <v>15000</v>
      </c>
      <c r="I317" s="221">
        <v>2700</v>
      </c>
      <c r="J317" s="221">
        <v>0</v>
      </c>
      <c r="K317" s="221">
        <v>0</v>
      </c>
      <c r="L317" s="221">
        <v>2700</v>
      </c>
      <c r="M317" s="221" t="s">
        <v>902</v>
      </c>
      <c r="N317" s="221">
        <v>998551</v>
      </c>
      <c r="O317" s="235" t="s">
        <v>288</v>
      </c>
      <c r="P317" s="221" t="s">
        <v>211</v>
      </c>
      <c r="Q317" s="340">
        <v>2838</v>
      </c>
      <c r="R317" s="227">
        <v>45962</v>
      </c>
      <c r="S317" s="227">
        <v>45962</v>
      </c>
      <c r="T317" s="221" t="s">
        <v>1703</v>
      </c>
      <c r="U317" s="256" t="s">
        <v>1658</v>
      </c>
      <c r="V317" s="221"/>
      <c r="W317" s="221" t="s">
        <v>252</v>
      </c>
      <c r="Z317" s="20" t="e">
        <f>_xlfn.XLOOKUP(AC317,'[9]PR Conso (Apr 25-Sep 25)'!$P:$P,'[9]PR Conso (Apr 25-Sep 25)'!$Z:$Z)</f>
        <v>#N/A</v>
      </c>
      <c r="AB317" s="20">
        <f t="shared" si="10"/>
        <v>312</v>
      </c>
      <c r="AC317" s="20" t="str">
        <f t="shared" si="9"/>
        <v>07AAACJ0054A1ZDHP501330312</v>
      </c>
    </row>
    <row r="318" spans="1:29">
      <c r="A318" s="220">
        <v>45962</v>
      </c>
      <c r="B318" s="221" t="s">
        <v>283</v>
      </c>
      <c r="C318" s="221" t="s">
        <v>284</v>
      </c>
      <c r="D318" s="251" t="s">
        <v>903</v>
      </c>
      <c r="E318" s="227" t="s">
        <v>780</v>
      </c>
      <c r="F318" s="224">
        <v>0.05</v>
      </c>
      <c r="G318" s="222">
        <v>113400</v>
      </c>
      <c r="H318" s="221">
        <v>108000</v>
      </c>
      <c r="I318" s="221">
        <v>5400</v>
      </c>
      <c r="J318" s="221">
        <v>0</v>
      </c>
      <c r="K318" s="221">
        <v>0</v>
      </c>
      <c r="L318" s="221">
        <v>5400</v>
      </c>
      <c r="M318" s="221" t="s">
        <v>904</v>
      </c>
      <c r="N318" s="221">
        <v>998551</v>
      </c>
      <c r="O318" s="235" t="s">
        <v>288</v>
      </c>
      <c r="P318" s="221" t="s">
        <v>211</v>
      </c>
      <c r="Q318" s="340">
        <v>2837</v>
      </c>
      <c r="R318" s="227">
        <v>45962</v>
      </c>
      <c r="S318" s="227">
        <v>45962</v>
      </c>
      <c r="T318" s="221" t="s">
        <v>1703</v>
      </c>
      <c r="U318" s="256" t="s">
        <v>1658</v>
      </c>
      <c r="V318" s="221"/>
      <c r="W318" s="221" t="s">
        <v>252</v>
      </c>
      <c r="Z318" s="20" t="e">
        <f>_xlfn.XLOOKUP(AC318,'[9]PR Conso (Apr 25-Sep 25)'!$P:$P,'[9]PR Conso (Apr 25-Sep 25)'!$Z:$Z)</f>
        <v>#N/A</v>
      </c>
      <c r="AB318" s="20">
        <f t="shared" si="10"/>
        <v>313</v>
      </c>
      <c r="AC318" s="20" t="str">
        <f t="shared" si="9"/>
        <v>07AAACJ0054A1ZDHP501292313</v>
      </c>
    </row>
    <row r="319" spans="1:29">
      <c r="A319" s="220">
        <v>45962</v>
      </c>
      <c r="B319" s="221" t="s">
        <v>283</v>
      </c>
      <c r="C319" s="221" t="s">
        <v>284</v>
      </c>
      <c r="D319" s="251" t="s">
        <v>905</v>
      </c>
      <c r="E319" s="227" t="s">
        <v>768</v>
      </c>
      <c r="F319" s="224">
        <v>0.17985611510791366</v>
      </c>
      <c r="G319" s="222">
        <v>118</v>
      </c>
      <c r="H319" s="221">
        <v>100</v>
      </c>
      <c r="I319" s="221">
        <v>18</v>
      </c>
      <c r="J319" s="221">
        <v>0</v>
      </c>
      <c r="K319" s="221">
        <v>0</v>
      </c>
      <c r="L319" s="221">
        <v>18</v>
      </c>
      <c r="M319" s="221" t="s">
        <v>906</v>
      </c>
      <c r="N319" s="221">
        <v>998551</v>
      </c>
      <c r="O319" s="235" t="s">
        <v>288</v>
      </c>
      <c r="P319" s="221" t="s">
        <v>211</v>
      </c>
      <c r="Q319" s="340">
        <v>2833</v>
      </c>
      <c r="R319" s="227">
        <v>45962</v>
      </c>
      <c r="S319" s="227">
        <v>45962</v>
      </c>
      <c r="T319" s="221" t="s">
        <v>1703</v>
      </c>
      <c r="U319" s="256" t="s">
        <v>1658</v>
      </c>
      <c r="V319" s="221"/>
      <c r="W319" s="221" t="s">
        <v>252</v>
      </c>
      <c r="Z319" s="20" t="e">
        <f>_xlfn.XLOOKUP(AC319,'[9]PR Conso (Apr 25-Sep 25)'!$P:$P,'[9]PR Conso (Apr 25-Sep 25)'!$Z:$Z)</f>
        <v>#N/A</v>
      </c>
      <c r="AB319" s="20">
        <f t="shared" si="10"/>
        <v>314</v>
      </c>
      <c r="AC319" s="20" t="str">
        <f t="shared" si="9"/>
        <v>07AAACJ0054A1ZDDP531667314</v>
      </c>
    </row>
    <row r="320" spans="1:29">
      <c r="A320" s="220">
        <v>45962</v>
      </c>
      <c r="B320" s="221" t="s">
        <v>283</v>
      </c>
      <c r="C320" s="221" t="s">
        <v>284</v>
      </c>
      <c r="D320" s="251" t="s">
        <v>907</v>
      </c>
      <c r="E320" s="227" t="s">
        <v>821</v>
      </c>
      <c r="F320" s="224">
        <v>0.17985611510791366</v>
      </c>
      <c r="G320" s="222">
        <v>118</v>
      </c>
      <c r="H320" s="221">
        <v>100</v>
      </c>
      <c r="I320" s="221">
        <v>18</v>
      </c>
      <c r="J320" s="221">
        <v>0</v>
      </c>
      <c r="K320" s="221">
        <v>0</v>
      </c>
      <c r="L320" s="221">
        <v>18</v>
      </c>
      <c r="M320" s="221" t="s">
        <v>908</v>
      </c>
      <c r="N320" s="221">
        <v>998551</v>
      </c>
      <c r="O320" s="235" t="s">
        <v>288</v>
      </c>
      <c r="P320" s="221" t="s">
        <v>211</v>
      </c>
      <c r="Q320" s="340">
        <v>2832</v>
      </c>
      <c r="R320" s="227">
        <v>45962</v>
      </c>
      <c r="S320" s="227">
        <v>45962</v>
      </c>
      <c r="T320" s="221" t="s">
        <v>1703</v>
      </c>
      <c r="U320" s="256" t="s">
        <v>1658</v>
      </c>
      <c r="V320" s="221"/>
      <c r="W320" s="221" t="s">
        <v>252</v>
      </c>
      <c r="Z320" s="20" t="e">
        <f>_xlfn.XLOOKUP(AC320,'[9]PR Conso (Apr 25-Sep 25)'!$P:$P,'[9]PR Conso (Apr 25-Sep 25)'!$Z:$Z)</f>
        <v>#N/A</v>
      </c>
      <c r="AB320" s="20">
        <f t="shared" si="10"/>
        <v>315</v>
      </c>
      <c r="AC320" s="20" t="str">
        <f t="shared" si="9"/>
        <v>07AAACJ0054A1ZDDP531501315</v>
      </c>
    </row>
    <row r="321" spans="1:29">
      <c r="A321" s="220">
        <v>45962</v>
      </c>
      <c r="B321" s="221" t="s">
        <v>283</v>
      </c>
      <c r="C321" s="221" t="s">
        <v>284</v>
      </c>
      <c r="D321" s="251" t="s">
        <v>909</v>
      </c>
      <c r="E321" s="227" t="s">
        <v>821</v>
      </c>
      <c r="F321" s="224">
        <v>0.17985611510791366</v>
      </c>
      <c r="G321" s="222">
        <v>118</v>
      </c>
      <c r="H321" s="221">
        <v>100</v>
      </c>
      <c r="I321" s="221">
        <v>18</v>
      </c>
      <c r="J321" s="221">
        <v>0</v>
      </c>
      <c r="K321" s="221">
        <v>0</v>
      </c>
      <c r="L321" s="221">
        <v>18</v>
      </c>
      <c r="M321" s="221" t="s">
        <v>910</v>
      </c>
      <c r="N321" s="221">
        <v>998551</v>
      </c>
      <c r="O321" s="235" t="s">
        <v>288</v>
      </c>
      <c r="P321" s="221" t="s">
        <v>211</v>
      </c>
      <c r="Q321" s="340">
        <v>2831</v>
      </c>
      <c r="R321" s="227">
        <v>45962</v>
      </c>
      <c r="S321" s="227">
        <v>45962</v>
      </c>
      <c r="T321" s="221" t="s">
        <v>1703</v>
      </c>
      <c r="U321" s="256" t="s">
        <v>1658</v>
      </c>
      <c r="V321" s="221"/>
      <c r="W321" s="221" t="s">
        <v>252</v>
      </c>
      <c r="Z321" s="20" t="e">
        <f>_xlfn.XLOOKUP(AC321,'[9]PR Conso (Apr 25-Sep 25)'!$P:$P,'[9]PR Conso (Apr 25-Sep 25)'!$Z:$Z)</f>
        <v>#N/A</v>
      </c>
      <c r="AB321" s="20">
        <f t="shared" si="10"/>
        <v>316</v>
      </c>
      <c r="AC321" s="20" t="str">
        <f t="shared" si="9"/>
        <v>07AAACJ0054A1ZDDP531500316</v>
      </c>
    </row>
    <row r="322" spans="1:29">
      <c r="A322" s="220">
        <v>45962</v>
      </c>
      <c r="B322" s="221" t="s">
        <v>283</v>
      </c>
      <c r="C322" s="221" t="s">
        <v>284</v>
      </c>
      <c r="D322" s="251" t="s">
        <v>911</v>
      </c>
      <c r="E322" s="227" t="s">
        <v>821</v>
      </c>
      <c r="F322" s="224">
        <v>0.17985611510791366</v>
      </c>
      <c r="G322" s="222">
        <v>118</v>
      </c>
      <c r="H322" s="221">
        <v>100</v>
      </c>
      <c r="I322" s="221">
        <v>18</v>
      </c>
      <c r="J322" s="221">
        <v>0</v>
      </c>
      <c r="K322" s="221">
        <v>0</v>
      </c>
      <c r="L322" s="221">
        <v>18</v>
      </c>
      <c r="M322" s="221" t="s">
        <v>912</v>
      </c>
      <c r="N322" s="221">
        <v>998551</v>
      </c>
      <c r="O322" s="235" t="s">
        <v>288</v>
      </c>
      <c r="P322" s="221" t="s">
        <v>211</v>
      </c>
      <c r="Q322" s="340">
        <v>2830</v>
      </c>
      <c r="R322" s="227">
        <v>45962</v>
      </c>
      <c r="S322" s="227">
        <v>45962</v>
      </c>
      <c r="T322" s="221" t="s">
        <v>1703</v>
      </c>
      <c r="U322" s="256" t="s">
        <v>1658</v>
      </c>
      <c r="V322" s="221"/>
      <c r="W322" s="221" t="s">
        <v>252</v>
      </c>
      <c r="Z322" s="20" t="e">
        <f>_xlfn.XLOOKUP(AC322,'[9]PR Conso (Apr 25-Sep 25)'!$P:$P,'[9]PR Conso (Apr 25-Sep 25)'!$Z:$Z)</f>
        <v>#N/A</v>
      </c>
      <c r="AB322" s="20">
        <f t="shared" si="10"/>
        <v>317</v>
      </c>
      <c r="AC322" s="20" t="str">
        <f t="shared" si="9"/>
        <v>07AAACJ0054A1ZDDP531499317</v>
      </c>
    </row>
    <row r="323" spans="1:29">
      <c r="A323" s="220">
        <v>45962</v>
      </c>
      <c r="B323" s="221" t="s">
        <v>283</v>
      </c>
      <c r="C323" s="221" t="s">
        <v>284</v>
      </c>
      <c r="D323" s="251" t="s">
        <v>913</v>
      </c>
      <c r="E323" s="227" t="s">
        <v>821</v>
      </c>
      <c r="F323" s="224">
        <v>0.17985611510791366</v>
      </c>
      <c r="G323" s="222">
        <v>118</v>
      </c>
      <c r="H323" s="221">
        <v>100</v>
      </c>
      <c r="I323" s="221">
        <v>18</v>
      </c>
      <c r="J323" s="221">
        <v>0</v>
      </c>
      <c r="K323" s="221">
        <v>0</v>
      </c>
      <c r="L323" s="221">
        <v>18</v>
      </c>
      <c r="M323" s="221" t="s">
        <v>914</v>
      </c>
      <c r="N323" s="221">
        <v>998551</v>
      </c>
      <c r="O323" s="235" t="s">
        <v>288</v>
      </c>
      <c r="P323" s="221" t="s">
        <v>211</v>
      </c>
      <c r="Q323" s="340">
        <v>2829</v>
      </c>
      <c r="R323" s="227">
        <v>45962</v>
      </c>
      <c r="S323" s="227">
        <v>45962</v>
      </c>
      <c r="T323" s="221" t="s">
        <v>1703</v>
      </c>
      <c r="U323" s="256" t="s">
        <v>1658</v>
      </c>
      <c r="V323" s="221"/>
      <c r="W323" s="221" t="s">
        <v>252</v>
      </c>
      <c r="Z323" s="20" t="e">
        <f>_xlfn.XLOOKUP(AC323,'[9]PR Conso (Apr 25-Sep 25)'!$P:$P,'[9]PR Conso (Apr 25-Sep 25)'!$Z:$Z)</f>
        <v>#N/A</v>
      </c>
      <c r="AB323" s="20">
        <f t="shared" si="10"/>
        <v>318</v>
      </c>
      <c r="AC323" s="20" t="str">
        <f t="shared" si="9"/>
        <v>07AAACJ0054A1ZDDP531498318</v>
      </c>
    </row>
    <row r="324" spans="1:29">
      <c r="A324" s="220">
        <v>45962</v>
      </c>
      <c r="B324" s="221" t="s">
        <v>283</v>
      </c>
      <c r="C324" s="221" t="s">
        <v>284</v>
      </c>
      <c r="D324" s="251" t="s">
        <v>915</v>
      </c>
      <c r="E324" s="227" t="s">
        <v>821</v>
      </c>
      <c r="F324" s="224">
        <v>0.17985611510791366</v>
      </c>
      <c r="G324" s="222">
        <v>118</v>
      </c>
      <c r="H324" s="221">
        <v>100</v>
      </c>
      <c r="I324" s="221">
        <v>18</v>
      </c>
      <c r="J324" s="221">
        <v>0</v>
      </c>
      <c r="K324" s="221">
        <v>0</v>
      </c>
      <c r="L324" s="221">
        <v>18</v>
      </c>
      <c r="M324" s="221" t="s">
        <v>916</v>
      </c>
      <c r="N324" s="221">
        <v>998551</v>
      </c>
      <c r="O324" s="235" t="s">
        <v>288</v>
      </c>
      <c r="P324" s="221" t="s">
        <v>211</v>
      </c>
      <c r="Q324" s="340">
        <v>2828</v>
      </c>
      <c r="R324" s="227">
        <v>45962</v>
      </c>
      <c r="S324" s="227">
        <v>45962</v>
      </c>
      <c r="T324" s="221" t="s">
        <v>1703</v>
      </c>
      <c r="U324" s="256" t="s">
        <v>1658</v>
      </c>
      <c r="V324" s="221"/>
      <c r="W324" s="221" t="s">
        <v>252</v>
      </c>
      <c r="Z324" s="20" t="e">
        <f>_xlfn.XLOOKUP(AC324,'[9]PR Conso (Apr 25-Sep 25)'!$P:$P,'[9]PR Conso (Apr 25-Sep 25)'!$Z:$Z)</f>
        <v>#N/A</v>
      </c>
      <c r="AB324" s="20">
        <f t="shared" si="10"/>
        <v>319</v>
      </c>
      <c r="AC324" s="20" t="str">
        <f t="shared" si="9"/>
        <v>07AAACJ0054A1ZDDP531497319</v>
      </c>
    </row>
    <row r="325" spans="1:29">
      <c r="A325" s="220">
        <v>45962</v>
      </c>
      <c r="B325" s="221" t="s">
        <v>283</v>
      </c>
      <c r="C325" s="221" t="s">
        <v>284</v>
      </c>
      <c r="D325" s="251" t="s">
        <v>917</v>
      </c>
      <c r="E325" s="227" t="s">
        <v>821</v>
      </c>
      <c r="F325" s="224">
        <v>0.17985611510791366</v>
      </c>
      <c r="G325" s="222">
        <v>118</v>
      </c>
      <c r="H325" s="221">
        <v>100</v>
      </c>
      <c r="I325" s="221">
        <v>18</v>
      </c>
      <c r="J325" s="221">
        <v>0</v>
      </c>
      <c r="K325" s="221">
        <v>0</v>
      </c>
      <c r="L325" s="221">
        <v>18</v>
      </c>
      <c r="M325" s="221" t="s">
        <v>918</v>
      </c>
      <c r="N325" s="221">
        <v>998551</v>
      </c>
      <c r="O325" s="235" t="s">
        <v>288</v>
      </c>
      <c r="P325" s="221" t="s">
        <v>211</v>
      </c>
      <c r="Q325" s="340">
        <v>2827</v>
      </c>
      <c r="R325" s="227">
        <v>45962</v>
      </c>
      <c r="S325" s="227">
        <v>45962</v>
      </c>
      <c r="T325" s="221" t="s">
        <v>1703</v>
      </c>
      <c r="U325" s="256" t="s">
        <v>1658</v>
      </c>
      <c r="V325" s="221"/>
      <c r="W325" s="221" t="s">
        <v>252</v>
      </c>
      <c r="Z325" s="20" t="e">
        <f>_xlfn.XLOOKUP(AC325,'[9]PR Conso (Apr 25-Sep 25)'!$P:$P,'[9]PR Conso (Apr 25-Sep 25)'!$Z:$Z)</f>
        <v>#N/A</v>
      </c>
      <c r="AB325" s="20">
        <f t="shared" si="10"/>
        <v>320</v>
      </c>
      <c r="AC325" s="20" t="str">
        <f t="shared" si="9"/>
        <v>07AAACJ0054A1ZDDP531496320</v>
      </c>
    </row>
    <row r="326" spans="1:29">
      <c r="A326" s="220">
        <v>45962</v>
      </c>
      <c r="B326" s="221" t="s">
        <v>334</v>
      </c>
      <c r="C326" s="221" t="s">
        <v>335</v>
      </c>
      <c r="D326" s="251" t="s">
        <v>919</v>
      </c>
      <c r="E326" s="227" t="s">
        <v>768</v>
      </c>
      <c r="F326" s="224">
        <v>0.17985611510791366</v>
      </c>
      <c r="G326" s="222">
        <v>1253.1600000000001</v>
      </c>
      <c r="H326" s="221">
        <v>1062</v>
      </c>
      <c r="I326" s="221">
        <v>191.16</v>
      </c>
      <c r="J326" s="221">
        <v>0</v>
      </c>
      <c r="K326" s="221">
        <v>0</v>
      </c>
      <c r="L326" s="221">
        <v>191.16</v>
      </c>
      <c r="M326" s="221" t="s">
        <v>920</v>
      </c>
      <c r="N326" s="221">
        <v>998313</v>
      </c>
      <c r="O326" s="235" t="s">
        <v>338</v>
      </c>
      <c r="P326" s="221" t="s">
        <v>211</v>
      </c>
      <c r="Q326" s="340">
        <v>2816</v>
      </c>
      <c r="R326" s="227">
        <v>45962</v>
      </c>
      <c r="S326" s="227">
        <v>45962</v>
      </c>
      <c r="T326" s="221" t="s">
        <v>1703</v>
      </c>
      <c r="U326" s="256" t="s">
        <v>1658</v>
      </c>
      <c r="V326" s="221"/>
      <c r="W326" s="221" t="s">
        <v>252</v>
      </c>
      <c r="Z326" s="20" t="e">
        <f>_xlfn.XLOOKUP(AC326,'[9]PR Conso (Apr 25-Sep 25)'!$P:$P,'[9]PR Conso (Apr 25-Sep 25)'!$Z:$Z)</f>
        <v>#N/A</v>
      </c>
      <c r="AB326" s="20">
        <f t="shared" si="10"/>
        <v>321</v>
      </c>
      <c r="AC326" s="20" t="str">
        <f t="shared" si="9"/>
        <v>06AAACM5586C1ZLTIO26HR101461769321</v>
      </c>
    </row>
    <row r="327" spans="1:29">
      <c r="A327" s="220">
        <v>45962</v>
      </c>
      <c r="B327" s="221" t="s">
        <v>596</v>
      </c>
      <c r="C327" s="221" t="s">
        <v>597</v>
      </c>
      <c r="D327" s="251">
        <v>1025260363071</v>
      </c>
      <c r="E327" s="227" t="s">
        <v>775</v>
      </c>
      <c r="F327" s="224">
        <v>0.17985611510791366</v>
      </c>
      <c r="G327" s="222">
        <v>22460.59</v>
      </c>
      <c r="H327" s="221">
        <v>19034.400000000001</v>
      </c>
      <c r="I327" s="221">
        <v>3426.19</v>
      </c>
      <c r="J327" s="221">
        <v>0</v>
      </c>
      <c r="K327" s="221">
        <v>0</v>
      </c>
      <c r="L327" s="221">
        <v>3426.19</v>
      </c>
      <c r="M327" s="221" t="s">
        <v>921</v>
      </c>
      <c r="N327" s="221">
        <v>997331</v>
      </c>
      <c r="O327" s="221" t="s">
        <v>599</v>
      </c>
      <c r="P327" s="221" t="s">
        <v>211</v>
      </c>
      <c r="Q327" s="340">
        <v>2921</v>
      </c>
      <c r="R327" s="227">
        <v>45962</v>
      </c>
      <c r="S327" s="227">
        <v>45962</v>
      </c>
      <c r="T327" s="221" t="s">
        <v>1703</v>
      </c>
      <c r="U327" s="256" t="s">
        <v>1658</v>
      </c>
      <c r="V327" s="221"/>
      <c r="W327" s="221" t="s">
        <v>252</v>
      </c>
      <c r="Z327" s="20" t="e">
        <f>_xlfn.XLOOKUP(AC327,'[9]PR Conso (Apr 25-Sep 25)'!$P:$P,'[9]PR Conso (Apr 25-Sep 25)'!$Z:$Z)</f>
        <v>#N/A</v>
      </c>
      <c r="AB327" s="20">
        <f t="shared" si="10"/>
        <v>322</v>
      </c>
      <c r="AC327" s="20" t="str">
        <f t="shared" ref="AC327:AC390" si="11">CONCATENATE(M327,AB327)</f>
        <v>33AAACZ4322M2Z91025260363071322</v>
      </c>
    </row>
    <row r="328" spans="1:29">
      <c r="A328" s="220">
        <v>45962</v>
      </c>
      <c r="B328" s="221" t="s">
        <v>596</v>
      </c>
      <c r="C328" s="221" t="s">
        <v>597</v>
      </c>
      <c r="D328" s="251">
        <v>1025260359664</v>
      </c>
      <c r="E328" s="227" t="s">
        <v>922</v>
      </c>
      <c r="F328" s="224">
        <v>0.17985611510791366</v>
      </c>
      <c r="G328" s="222">
        <v>25417.200000000001</v>
      </c>
      <c r="H328" s="221">
        <v>21540</v>
      </c>
      <c r="I328" s="221">
        <v>3877.2</v>
      </c>
      <c r="J328" s="221">
        <v>0</v>
      </c>
      <c r="K328" s="221">
        <v>0</v>
      </c>
      <c r="L328" s="221">
        <v>3877.2</v>
      </c>
      <c r="M328" s="221" t="s">
        <v>923</v>
      </c>
      <c r="N328" s="221">
        <v>997331</v>
      </c>
      <c r="O328" s="221" t="s">
        <v>599</v>
      </c>
      <c r="P328" s="221" t="s">
        <v>211</v>
      </c>
      <c r="Q328" s="340">
        <v>2920</v>
      </c>
      <c r="R328" s="227">
        <v>45962</v>
      </c>
      <c r="S328" s="227">
        <v>45962</v>
      </c>
      <c r="T328" s="221" t="s">
        <v>1703</v>
      </c>
      <c r="U328" s="256" t="s">
        <v>1658</v>
      </c>
      <c r="V328" s="221"/>
      <c r="W328" s="221" t="s">
        <v>252</v>
      </c>
      <c r="Z328" s="20" t="e">
        <f>_xlfn.XLOOKUP(AC328,'[9]PR Conso (Apr 25-Sep 25)'!$P:$P,'[9]PR Conso (Apr 25-Sep 25)'!$Z:$Z)</f>
        <v>#N/A</v>
      </c>
      <c r="AB328" s="20">
        <f t="shared" ref="AB328:AB391" si="12">AB327+1</f>
        <v>323</v>
      </c>
      <c r="AC328" s="20" t="str">
        <f t="shared" si="11"/>
        <v>33AAACZ4322M2Z91025260359664323</v>
      </c>
    </row>
    <row r="329" spans="1:29">
      <c r="A329" s="220">
        <v>45962</v>
      </c>
      <c r="B329" s="221" t="s">
        <v>596</v>
      </c>
      <c r="C329" s="221" t="s">
        <v>597</v>
      </c>
      <c r="D329" s="251">
        <v>1025260347049</v>
      </c>
      <c r="E329" s="227" t="s">
        <v>865</v>
      </c>
      <c r="F329" s="224">
        <v>0.17985611510791366</v>
      </c>
      <c r="G329" s="222">
        <v>2877.6800000000003</v>
      </c>
      <c r="H329" s="221">
        <v>2438.71</v>
      </c>
      <c r="I329" s="221">
        <v>438.97</v>
      </c>
      <c r="J329" s="221">
        <v>0</v>
      </c>
      <c r="K329" s="221">
        <v>0</v>
      </c>
      <c r="L329" s="221">
        <v>438.97</v>
      </c>
      <c r="M329" s="221" t="s">
        <v>924</v>
      </c>
      <c r="N329" s="221">
        <v>997331</v>
      </c>
      <c r="O329" s="221" t="s">
        <v>599</v>
      </c>
      <c r="P329" s="221" t="s">
        <v>211</v>
      </c>
      <c r="Q329" s="340">
        <v>2919</v>
      </c>
      <c r="R329" s="227">
        <v>45962</v>
      </c>
      <c r="S329" s="227">
        <v>45962</v>
      </c>
      <c r="T329" s="221" t="s">
        <v>1703</v>
      </c>
      <c r="U329" s="256" t="s">
        <v>1658</v>
      </c>
      <c r="V329" s="221"/>
      <c r="W329" s="221" t="s">
        <v>252</v>
      </c>
      <c r="Z329" s="20" t="e">
        <f>_xlfn.XLOOKUP(AC329,'[9]PR Conso (Apr 25-Sep 25)'!$P:$P,'[9]PR Conso (Apr 25-Sep 25)'!$Z:$Z)</f>
        <v>#N/A</v>
      </c>
      <c r="AB329" s="20">
        <f t="shared" si="12"/>
        <v>324</v>
      </c>
      <c r="AC329" s="20" t="str">
        <f t="shared" si="11"/>
        <v>33AAACZ4322M2Z91025260347049324</v>
      </c>
    </row>
    <row r="330" spans="1:29">
      <c r="A330" s="220">
        <v>45962</v>
      </c>
      <c r="B330" s="221" t="s">
        <v>449</v>
      </c>
      <c r="C330" s="221" t="s">
        <v>450</v>
      </c>
      <c r="D330" s="251" t="s">
        <v>925</v>
      </c>
      <c r="E330" s="227" t="s">
        <v>768</v>
      </c>
      <c r="F330" s="224">
        <v>0.17985611510791366</v>
      </c>
      <c r="G330" s="222">
        <v>952.6099999999999</v>
      </c>
      <c r="H330" s="221">
        <v>807.29</v>
      </c>
      <c r="I330" s="221">
        <v>0</v>
      </c>
      <c r="J330" s="221">
        <v>72.66</v>
      </c>
      <c r="K330" s="221">
        <v>72.66</v>
      </c>
      <c r="L330" s="221">
        <v>145.32</v>
      </c>
      <c r="M330" s="221" t="s">
        <v>926</v>
      </c>
      <c r="N330" s="221">
        <v>997157</v>
      </c>
      <c r="O330" s="221" t="s">
        <v>453</v>
      </c>
      <c r="P330" s="221" t="s">
        <v>211</v>
      </c>
      <c r="Q330" s="340">
        <v>2914</v>
      </c>
      <c r="R330" s="227">
        <v>45962</v>
      </c>
      <c r="S330" s="227">
        <v>45962</v>
      </c>
      <c r="T330" s="221" t="s">
        <v>1703</v>
      </c>
      <c r="U330" s="256" t="s">
        <v>1658</v>
      </c>
      <c r="V330" s="221"/>
      <c r="W330" s="221" t="s">
        <v>252</v>
      </c>
      <c r="Z330" s="20" t="e">
        <f>_xlfn.XLOOKUP(AC330,'[9]PR Conso (Apr 25-Sep 25)'!$P:$P,'[9]PR Conso (Apr 25-Sep 25)'!$Z:$Z)</f>
        <v>#N/A</v>
      </c>
      <c r="AB330" s="20">
        <f t="shared" si="12"/>
        <v>325</v>
      </c>
      <c r="AC330" s="20" t="str">
        <f t="shared" si="11"/>
        <v>27AABCK3418J1ZKSP/2526/2/3292325</v>
      </c>
    </row>
    <row r="331" spans="1:29">
      <c r="A331" s="220">
        <v>45962</v>
      </c>
      <c r="B331" s="221" t="s">
        <v>449</v>
      </c>
      <c r="C331" s="221" t="s">
        <v>450</v>
      </c>
      <c r="D331" s="251" t="s">
        <v>927</v>
      </c>
      <c r="E331" s="227" t="s">
        <v>780</v>
      </c>
      <c r="F331" s="224">
        <v>0.17985611510791366</v>
      </c>
      <c r="G331" s="222">
        <v>1762.17</v>
      </c>
      <c r="H331" s="221">
        <v>1493.37</v>
      </c>
      <c r="I331" s="221">
        <v>0</v>
      </c>
      <c r="J331" s="221">
        <v>134.4</v>
      </c>
      <c r="K331" s="221">
        <v>134.4</v>
      </c>
      <c r="L331" s="221">
        <v>268.8</v>
      </c>
      <c r="M331" s="221" t="s">
        <v>928</v>
      </c>
      <c r="N331" s="221">
        <v>997157</v>
      </c>
      <c r="O331" s="235" t="s">
        <v>453</v>
      </c>
      <c r="P331" s="221" t="s">
        <v>211</v>
      </c>
      <c r="Q331" s="340">
        <v>2913</v>
      </c>
      <c r="R331" s="227">
        <v>45962</v>
      </c>
      <c r="S331" s="227">
        <v>45962</v>
      </c>
      <c r="T331" s="221" t="s">
        <v>1703</v>
      </c>
      <c r="U331" s="256" t="s">
        <v>1658</v>
      </c>
      <c r="V331" s="221"/>
      <c r="W331" s="221" t="s">
        <v>252</v>
      </c>
      <c r="Z331" s="20" t="e">
        <f>_xlfn.XLOOKUP(AC331,'[9]PR Conso (Apr 25-Sep 25)'!$P:$P,'[9]PR Conso (Apr 25-Sep 25)'!$Z:$Z)</f>
        <v>#N/A</v>
      </c>
      <c r="AB331" s="20">
        <f t="shared" si="12"/>
        <v>326</v>
      </c>
      <c r="AC331" s="20" t="str">
        <f t="shared" si="11"/>
        <v>27AABCK3418J1ZKSP/2526/2/3172326</v>
      </c>
    </row>
    <row r="332" spans="1:29">
      <c r="A332" s="220">
        <v>45962</v>
      </c>
      <c r="B332" s="221" t="s">
        <v>449</v>
      </c>
      <c r="C332" s="221" t="s">
        <v>450</v>
      </c>
      <c r="D332" s="251" t="s">
        <v>929</v>
      </c>
      <c r="E332" s="227" t="s">
        <v>780</v>
      </c>
      <c r="F332" s="224">
        <v>0.17985611510791366</v>
      </c>
      <c r="G332" s="222">
        <v>1548.8200000000002</v>
      </c>
      <c r="H332" s="221">
        <v>1312.56</v>
      </c>
      <c r="I332" s="221">
        <v>0</v>
      </c>
      <c r="J332" s="221">
        <v>118.13</v>
      </c>
      <c r="K332" s="221">
        <v>118.13</v>
      </c>
      <c r="L332" s="221">
        <v>236.26</v>
      </c>
      <c r="M332" s="221" t="s">
        <v>930</v>
      </c>
      <c r="N332" s="221">
        <v>997157</v>
      </c>
      <c r="O332" s="221" t="s">
        <v>453</v>
      </c>
      <c r="P332" s="221" t="s">
        <v>211</v>
      </c>
      <c r="Q332" s="340">
        <v>2912</v>
      </c>
      <c r="R332" s="227">
        <v>45962</v>
      </c>
      <c r="S332" s="227">
        <v>45962</v>
      </c>
      <c r="T332" s="221" t="s">
        <v>1703</v>
      </c>
      <c r="U332" s="256" t="s">
        <v>1658</v>
      </c>
      <c r="V332" s="221"/>
      <c r="W332" s="221" t="s">
        <v>252</v>
      </c>
      <c r="Z332" s="20" t="e">
        <f>_xlfn.XLOOKUP(AC332,'[9]PR Conso (Apr 25-Sep 25)'!$P:$P,'[9]PR Conso (Apr 25-Sep 25)'!$Z:$Z)</f>
        <v>#N/A</v>
      </c>
      <c r="AB332" s="20">
        <f t="shared" si="12"/>
        <v>327</v>
      </c>
      <c r="AC332" s="20" t="str">
        <f t="shared" si="11"/>
        <v>27AABCK3418J1ZKSP/2526/2/3171327</v>
      </c>
    </row>
    <row r="333" spans="1:29">
      <c r="A333" s="220">
        <v>45962</v>
      </c>
      <c r="B333" s="221" t="s">
        <v>449</v>
      </c>
      <c r="C333" s="221" t="s">
        <v>450</v>
      </c>
      <c r="D333" s="251" t="s">
        <v>931</v>
      </c>
      <c r="E333" s="227" t="s">
        <v>770</v>
      </c>
      <c r="F333" s="224">
        <v>0.17985611510791366</v>
      </c>
      <c r="G333" s="222">
        <v>902.7</v>
      </c>
      <c r="H333" s="221">
        <v>765</v>
      </c>
      <c r="I333" s="221">
        <v>0</v>
      </c>
      <c r="J333" s="221">
        <v>68.849999999999994</v>
      </c>
      <c r="K333" s="221">
        <v>68.849999999999994</v>
      </c>
      <c r="L333" s="221">
        <v>137.69999999999999</v>
      </c>
      <c r="M333" s="221" t="s">
        <v>932</v>
      </c>
      <c r="N333" s="221">
        <v>997157</v>
      </c>
      <c r="O333" s="221" t="s">
        <v>453</v>
      </c>
      <c r="P333" s="221" t="s">
        <v>211</v>
      </c>
      <c r="Q333" s="340">
        <v>2911</v>
      </c>
      <c r="R333" s="227">
        <v>45962</v>
      </c>
      <c r="S333" s="227">
        <v>45962</v>
      </c>
      <c r="T333" s="221" t="s">
        <v>1703</v>
      </c>
      <c r="U333" s="256" t="s">
        <v>1658</v>
      </c>
      <c r="V333" s="221"/>
      <c r="W333" s="221" t="s">
        <v>252</v>
      </c>
      <c r="Z333" s="20" t="e">
        <f>_xlfn.XLOOKUP(AC333,'[9]PR Conso (Apr 25-Sep 25)'!$P:$P,'[9]PR Conso (Apr 25-Sep 25)'!$Z:$Z)</f>
        <v>#N/A</v>
      </c>
      <c r="AB333" s="20">
        <f t="shared" si="12"/>
        <v>328</v>
      </c>
      <c r="AC333" s="20" t="str">
        <f t="shared" si="11"/>
        <v>27AABCK3418J1ZKSP/2526/2/2937328</v>
      </c>
    </row>
    <row r="334" spans="1:29">
      <c r="A334" s="220">
        <v>45962</v>
      </c>
      <c r="B334" s="221" t="s">
        <v>449</v>
      </c>
      <c r="C334" s="221" t="s">
        <v>450</v>
      </c>
      <c r="D334" s="251" t="s">
        <v>933</v>
      </c>
      <c r="E334" s="227" t="s">
        <v>770</v>
      </c>
      <c r="F334" s="224">
        <v>0.17985611510791366</v>
      </c>
      <c r="G334" s="222">
        <v>2714</v>
      </c>
      <c r="H334" s="221">
        <v>2300</v>
      </c>
      <c r="I334" s="221">
        <v>0</v>
      </c>
      <c r="J334" s="221">
        <v>207</v>
      </c>
      <c r="K334" s="221">
        <v>207</v>
      </c>
      <c r="L334" s="221">
        <v>414</v>
      </c>
      <c r="M334" s="221" t="s">
        <v>934</v>
      </c>
      <c r="N334" s="221">
        <v>997157</v>
      </c>
      <c r="O334" s="221" t="s">
        <v>453</v>
      </c>
      <c r="P334" s="221" t="s">
        <v>211</v>
      </c>
      <c r="Q334" s="340">
        <v>2910</v>
      </c>
      <c r="R334" s="227">
        <v>45962</v>
      </c>
      <c r="S334" s="227">
        <v>45962</v>
      </c>
      <c r="T334" s="221" t="s">
        <v>1703</v>
      </c>
      <c r="U334" s="256" t="s">
        <v>1658</v>
      </c>
      <c r="V334" s="221"/>
      <c r="W334" s="221" t="s">
        <v>252</v>
      </c>
      <c r="Z334" s="20" t="e">
        <f>_xlfn.XLOOKUP(AC334,'[9]PR Conso (Apr 25-Sep 25)'!$P:$P,'[9]PR Conso (Apr 25-Sep 25)'!$Z:$Z)</f>
        <v>#N/A</v>
      </c>
      <c r="AB334" s="20">
        <f t="shared" si="12"/>
        <v>329</v>
      </c>
      <c r="AC334" s="20" t="str">
        <f t="shared" si="11"/>
        <v>27AABCK3418J1ZKSP/2526/2/2924329</v>
      </c>
    </row>
    <row r="335" spans="1:29">
      <c r="A335" s="220">
        <v>45962</v>
      </c>
      <c r="B335" s="221" t="s">
        <v>449</v>
      </c>
      <c r="C335" s="221" t="s">
        <v>450</v>
      </c>
      <c r="D335" s="251" t="s">
        <v>935</v>
      </c>
      <c r="E335" s="227" t="s">
        <v>936</v>
      </c>
      <c r="F335" s="224">
        <v>0.17985611510791366</v>
      </c>
      <c r="G335" s="222">
        <v>942.45</v>
      </c>
      <c r="H335" s="221">
        <v>798.69</v>
      </c>
      <c r="I335" s="221">
        <v>0</v>
      </c>
      <c r="J335" s="221">
        <v>71.88</v>
      </c>
      <c r="K335" s="221">
        <v>71.88</v>
      </c>
      <c r="L335" s="221">
        <v>143.76</v>
      </c>
      <c r="M335" s="221" t="s">
        <v>937</v>
      </c>
      <c r="N335" s="221">
        <v>997157</v>
      </c>
      <c r="O335" s="221" t="s">
        <v>453</v>
      </c>
      <c r="P335" s="221" t="s">
        <v>211</v>
      </c>
      <c r="Q335" s="340">
        <v>2909</v>
      </c>
      <c r="R335" s="227">
        <v>45962</v>
      </c>
      <c r="S335" s="227">
        <v>45962</v>
      </c>
      <c r="T335" s="221" t="s">
        <v>1703</v>
      </c>
      <c r="U335" s="256" t="s">
        <v>1658</v>
      </c>
      <c r="V335" s="221"/>
      <c r="W335" s="221" t="s">
        <v>252</v>
      </c>
      <c r="Z335" s="20" t="e">
        <f>_xlfn.XLOOKUP(AC335,'[9]PR Conso (Apr 25-Sep 25)'!$P:$P,'[9]PR Conso (Apr 25-Sep 25)'!$Z:$Z)</f>
        <v>#N/A</v>
      </c>
      <c r="AB335" s="20">
        <f t="shared" si="12"/>
        <v>330</v>
      </c>
      <c r="AC335" s="20" t="str">
        <f t="shared" si="11"/>
        <v>27AABCK3418J1ZKPP/2526/2/688330</v>
      </c>
    </row>
    <row r="336" spans="1:29">
      <c r="A336" s="220">
        <v>45962</v>
      </c>
      <c r="B336" s="221" t="s">
        <v>938</v>
      </c>
      <c r="C336" s="221" t="s">
        <v>939</v>
      </c>
      <c r="D336" s="251" t="s">
        <v>940</v>
      </c>
      <c r="E336" s="227" t="s">
        <v>862</v>
      </c>
      <c r="F336" s="224">
        <v>0.17985611510791366</v>
      </c>
      <c r="G336" s="222">
        <v>547709.98</v>
      </c>
      <c r="H336" s="221">
        <v>464161</v>
      </c>
      <c r="I336" s="221">
        <v>0</v>
      </c>
      <c r="J336" s="221">
        <v>41774.49</v>
      </c>
      <c r="K336" s="221">
        <v>41774.49</v>
      </c>
      <c r="L336" s="221">
        <v>83548.98</v>
      </c>
      <c r="M336" s="221" t="s">
        <v>941</v>
      </c>
      <c r="N336" s="221">
        <v>997331</v>
      </c>
      <c r="O336" s="221" t="s">
        <v>239</v>
      </c>
      <c r="P336" s="221" t="s">
        <v>211</v>
      </c>
      <c r="Q336" s="340">
        <v>2749</v>
      </c>
      <c r="R336" s="227">
        <v>45962</v>
      </c>
      <c r="S336" s="227">
        <v>45962</v>
      </c>
      <c r="T336" s="221" t="s">
        <v>1703</v>
      </c>
      <c r="U336" s="256" t="s">
        <v>1658</v>
      </c>
      <c r="V336" s="221"/>
      <c r="W336" s="221" t="s">
        <v>252</v>
      </c>
      <c r="Z336" s="20" t="e">
        <f>_xlfn.XLOOKUP(AC336,'[9]PR Conso (Apr 25-Sep 25)'!$P:$P,'[9]PR Conso (Apr 25-Sep 25)'!$Z:$Z)</f>
        <v>#N/A</v>
      </c>
      <c r="AB336" s="20">
        <f t="shared" si="12"/>
        <v>331</v>
      </c>
      <c r="AC336" s="20" t="str">
        <f t="shared" si="11"/>
        <v>27AADCS9203M1Z1SHO/2025/03585331</v>
      </c>
    </row>
    <row r="337" spans="1:29">
      <c r="A337" s="220">
        <v>45962</v>
      </c>
      <c r="B337" s="221" t="s">
        <v>938</v>
      </c>
      <c r="C337" s="221" t="s">
        <v>939</v>
      </c>
      <c r="D337" s="251" t="s">
        <v>942</v>
      </c>
      <c r="E337" s="227" t="s">
        <v>798</v>
      </c>
      <c r="F337" s="224">
        <v>0.17985611510791366</v>
      </c>
      <c r="G337" s="222">
        <v>14393.64</v>
      </c>
      <c r="H337" s="221">
        <v>12198</v>
      </c>
      <c r="I337" s="221">
        <v>0</v>
      </c>
      <c r="J337" s="221">
        <v>1097.82</v>
      </c>
      <c r="K337" s="221">
        <v>1097.82</v>
      </c>
      <c r="L337" s="221">
        <v>2195.64</v>
      </c>
      <c r="M337" s="221" t="s">
        <v>943</v>
      </c>
      <c r="N337" s="221">
        <v>997331</v>
      </c>
      <c r="O337" s="221" t="s">
        <v>239</v>
      </c>
      <c r="P337" s="221" t="s">
        <v>211</v>
      </c>
      <c r="Q337" s="340">
        <v>2750</v>
      </c>
      <c r="R337" s="227">
        <v>45962</v>
      </c>
      <c r="S337" s="227">
        <v>45962</v>
      </c>
      <c r="T337" s="221" t="s">
        <v>1703</v>
      </c>
      <c r="U337" s="256" t="s">
        <v>1658</v>
      </c>
      <c r="V337" s="221"/>
      <c r="W337" s="221" t="s">
        <v>252</v>
      </c>
      <c r="Z337" s="20" t="e">
        <f>_xlfn.XLOOKUP(AC337,'[9]PR Conso (Apr 25-Sep 25)'!$P:$P,'[9]PR Conso (Apr 25-Sep 25)'!$Z:$Z)</f>
        <v>#N/A</v>
      </c>
      <c r="AB337" s="20">
        <f t="shared" si="12"/>
        <v>332</v>
      </c>
      <c r="AC337" s="20" t="str">
        <f t="shared" si="11"/>
        <v>27AADCS9203M1Z1SRAJ/2025/02115332</v>
      </c>
    </row>
    <row r="338" spans="1:29">
      <c r="A338" s="220">
        <v>45962</v>
      </c>
      <c r="B338" s="221" t="s">
        <v>535</v>
      </c>
      <c r="C338" s="221" t="s">
        <v>536</v>
      </c>
      <c r="D338" s="251" t="s">
        <v>944</v>
      </c>
      <c r="E338" s="227" t="s">
        <v>875</v>
      </c>
      <c r="F338" s="224">
        <v>0.17985611510791366</v>
      </c>
      <c r="G338" s="222">
        <v>1513.94</v>
      </c>
      <c r="H338" s="221">
        <v>1283</v>
      </c>
      <c r="I338" s="221">
        <v>0</v>
      </c>
      <c r="J338" s="221">
        <v>115.47</v>
      </c>
      <c r="K338" s="221">
        <v>115.47</v>
      </c>
      <c r="L338" s="221">
        <v>230.94</v>
      </c>
      <c r="M338" s="221" t="s">
        <v>945</v>
      </c>
      <c r="N338" s="221">
        <v>996812</v>
      </c>
      <c r="O338" s="221" t="s">
        <v>539</v>
      </c>
      <c r="P338" s="221" t="s">
        <v>211</v>
      </c>
      <c r="Q338" s="340">
        <v>2751</v>
      </c>
      <c r="R338" s="227">
        <v>45962</v>
      </c>
      <c r="S338" s="227">
        <v>45962</v>
      </c>
      <c r="T338" s="221" t="s">
        <v>1703</v>
      </c>
      <c r="U338" s="256" t="s">
        <v>1658</v>
      </c>
      <c r="V338" s="221"/>
      <c r="W338" s="221" t="s">
        <v>252</v>
      </c>
      <c r="Z338" s="20" t="e">
        <f>_xlfn.XLOOKUP(AC338,'[9]PR Conso (Apr 25-Sep 25)'!$P:$P,'[9]PR Conso (Apr 25-Sep 25)'!$Z:$Z)</f>
        <v>#N/A</v>
      </c>
      <c r="AB338" s="20">
        <f t="shared" si="12"/>
        <v>333</v>
      </c>
      <c r="AC338" s="20" t="str">
        <f t="shared" si="11"/>
        <v>27ABJCS6128G1Z41007/2025-26333</v>
      </c>
    </row>
    <row r="339" spans="1:29">
      <c r="A339" s="220">
        <v>45962</v>
      </c>
      <c r="B339" s="221" t="s">
        <v>535</v>
      </c>
      <c r="C339" s="221" t="s">
        <v>536</v>
      </c>
      <c r="D339" s="251" t="s">
        <v>946</v>
      </c>
      <c r="E339" s="227" t="s">
        <v>875</v>
      </c>
      <c r="F339" s="224">
        <v>0.17985611510791366</v>
      </c>
      <c r="G339" s="222">
        <v>836.61999999999989</v>
      </c>
      <c r="H339" s="221">
        <v>709</v>
      </c>
      <c r="I339" s="221">
        <v>0</v>
      </c>
      <c r="J339" s="221">
        <v>63.81</v>
      </c>
      <c r="K339" s="221">
        <v>63.81</v>
      </c>
      <c r="L339" s="221">
        <v>127.62</v>
      </c>
      <c r="M339" s="221" t="s">
        <v>947</v>
      </c>
      <c r="N339" s="221">
        <v>996812</v>
      </c>
      <c r="O339" s="235" t="s">
        <v>539</v>
      </c>
      <c r="P339" s="221" t="s">
        <v>211</v>
      </c>
      <c r="Q339" s="340">
        <v>2752</v>
      </c>
      <c r="R339" s="227">
        <v>45962</v>
      </c>
      <c r="S339" s="227">
        <v>45962</v>
      </c>
      <c r="T339" s="221" t="s">
        <v>1703</v>
      </c>
      <c r="U339" s="256" t="s">
        <v>1658</v>
      </c>
      <c r="V339" s="221"/>
      <c r="W339" s="221" t="s">
        <v>252</v>
      </c>
      <c r="Z339" s="20" t="e">
        <f>_xlfn.XLOOKUP(AC339,'[9]PR Conso (Apr 25-Sep 25)'!$P:$P,'[9]PR Conso (Apr 25-Sep 25)'!$Z:$Z)</f>
        <v>#N/A</v>
      </c>
      <c r="AB339" s="20">
        <f t="shared" si="12"/>
        <v>334</v>
      </c>
      <c r="AC339" s="20" t="str">
        <f t="shared" si="11"/>
        <v>27ABJCS6128G1Z41008/2025/26334</v>
      </c>
    </row>
    <row r="340" spans="1:29">
      <c r="A340" s="220">
        <v>45962</v>
      </c>
      <c r="B340" s="221" t="s">
        <v>535</v>
      </c>
      <c r="C340" s="221" t="s">
        <v>536</v>
      </c>
      <c r="D340" s="251" t="s">
        <v>948</v>
      </c>
      <c r="E340" s="227" t="s">
        <v>875</v>
      </c>
      <c r="F340" s="224">
        <v>0.17985611510791366</v>
      </c>
      <c r="G340" s="222">
        <v>8428.74</v>
      </c>
      <c r="H340" s="221">
        <v>7143</v>
      </c>
      <c r="I340" s="221">
        <v>0</v>
      </c>
      <c r="J340" s="221">
        <v>642.87</v>
      </c>
      <c r="K340" s="221">
        <v>642.87</v>
      </c>
      <c r="L340" s="221">
        <v>1285.74</v>
      </c>
      <c r="M340" s="221" t="s">
        <v>949</v>
      </c>
      <c r="N340" s="221">
        <v>996812</v>
      </c>
      <c r="O340" s="221" t="s">
        <v>539</v>
      </c>
      <c r="P340" s="221" t="s">
        <v>211</v>
      </c>
      <c r="Q340" s="340">
        <v>2753</v>
      </c>
      <c r="R340" s="227">
        <v>45962</v>
      </c>
      <c r="S340" s="227">
        <v>45962</v>
      </c>
      <c r="T340" s="221" t="s">
        <v>1703</v>
      </c>
      <c r="U340" s="256" t="s">
        <v>1658</v>
      </c>
      <c r="V340" s="221"/>
      <c r="W340" s="221" t="s">
        <v>252</v>
      </c>
      <c r="Z340" s="20" t="e">
        <f>_xlfn.XLOOKUP(AC340,'[9]PR Conso (Apr 25-Sep 25)'!$P:$P,'[9]PR Conso (Apr 25-Sep 25)'!$Z:$Z)</f>
        <v>#N/A</v>
      </c>
      <c r="AB340" s="20">
        <f t="shared" si="12"/>
        <v>335</v>
      </c>
      <c r="AC340" s="20" t="str">
        <f t="shared" si="11"/>
        <v>27ABJCS6128G1Z41009/2025-26335</v>
      </c>
    </row>
    <row r="341" spans="1:29">
      <c r="A341" s="220">
        <v>45962</v>
      </c>
      <c r="B341" s="221" t="s">
        <v>580</v>
      </c>
      <c r="C341" s="221" t="s">
        <v>581</v>
      </c>
      <c r="D341" s="251" t="s">
        <v>950</v>
      </c>
      <c r="E341" s="227" t="s">
        <v>792</v>
      </c>
      <c r="F341" s="224">
        <v>0.17985611510791366</v>
      </c>
      <c r="G341" s="222">
        <v>71998.880000000005</v>
      </c>
      <c r="H341" s="221">
        <v>61016</v>
      </c>
      <c r="I341" s="221">
        <v>0</v>
      </c>
      <c r="J341" s="221">
        <v>5491.44</v>
      </c>
      <c r="K341" s="221">
        <v>5491.44</v>
      </c>
      <c r="L341" s="221">
        <v>10982.88</v>
      </c>
      <c r="M341" s="221" t="s">
        <v>951</v>
      </c>
      <c r="N341" s="221">
        <v>998525</v>
      </c>
      <c r="O341" s="221" t="s">
        <v>584</v>
      </c>
      <c r="P341" s="221" t="s">
        <v>211</v>
      </c>
      <c r="Q341" s="340">
        <v>2754</v>
      </c>
      <c r="R341" s="227">
        <v>45962</v>
      </c>
      <c r="S341" s="227">
        <v>45962</v>
      </c>
      <c r="T341" s="221" t="s">
        <v>1703</v>
      </c>
      <c r="U341" s="256" t="s">
        <v>1658</v>
      </c>
      <c r="V341" s="221"/>
      <c r="W341" s="221" t="s">
        <v>252</v>
      </c>
      <c r="Z341" s="20" t="e">
        <f>_xlfn.XLOOKUP(AC341,'[9]PR Conso (Apr 25-Sep 25)'!$P:$P,'[9]PR Conso (Apr 25-Sep 25)'!$Z:$Z)</f>
        <v>#N/A</v>
      </c>
      <c r="AB341" s="20">
        <f t="shared" si="12"/>
        <v>336</v>
      </c>
      <c r="AC341" s="20" t="str">
        <f t="shared" si="11"/>
        <v>27AAACM3692H1ZCSAPV10/0057/2526336</v>
      </c>
    </row>
    <row r="342" spans="1:29">
      <c r="A342" s="220">
        <v>45962</v>
      </c>
      <c r="B342" s="221" t="s">
        <v>580</v>
      </c>
      <c r="C342" s="221" t="s">
        <v>581</v>
      </c>
      <c r="D342" s="251" t="s">
        <v>952</v>
      </c>
      <c r="E342" s="227" t="s">
        <v>792</v>
      </c>
      <c r="F342" s="224">
        <v>0.17985611510791366</v>
      </c>
      <c r="G342" s="222">
        <v>38999.39</v>
      </c>
      <c r="H342" s="221">
        <v>33050.33</v>
      </c>
      <c r="I342" s="221">
        <v>0</v>
      </c>
      <c r="J342" s="221">
        <v>2974.53</v>
      </c>
      <c r="K342" s="221">
        <v>2974.53</v>
      </c>
      <c r="L342" s="221">
        <v>5949.06</v>
      </c>
      <c r="M342" s="221" t="s">
        <v>953</v>
      </c>
      <c r="N342" s="221">
        <v>998525</v>
      </c>
      <c r="O342" s="221" t="s">
        <v>584</v>
      </c>
      <c r="P342" s="221" t="s">
        <v>211</v>
      </c>
      <c r="Q342" s="340">
        <v>2755</v>
      </c>
      <c r="R342" s="227">
        <v>45962</v>
      </c>
      <c r="S342" s="227">
        <v>45962</v>
      </c>
      <c r="T342" s="221" t="s">
        <v>1703</v>
      </c>
      <c r="U342" s="256" t="s">
        <v>1658</v>
      </c>
      <c r="V342" s="221"/>
      <c r="W342" s="221" t="s">
        <v>252</v>
      </c>
      <c r="Z342" s="20" t="e">
        <f>_xlfn.XLOOKUP(AC342,'[9]PR Conso (Apr 25-Sep 25)'!$P:$P,'[9]PR Conso (Apr 25-Sep 25)'!$Z:$Z)</f>
        <v>#N/A</v>
      </c>
      <c r="AB342" s="20">
        <f t="shared" si="12"/>
        <v>337</v>
      </c>
      <c r="AC342" s="20" t="str">
        <f t="shared" si="11"/>
        <v>27AAACM3692H1ZCSAPV10/0058/2526337</v>
      </c>
    </row>
    <row r="343" spans="1:29">
      <c r="A343" s="220">
        <v>45962</v>
      </c>
      <c r="B343" s="221" t="s">
        <v>954</v>
      </c>
      <c r="C343" s="221" t="s">
        <v>955</v>
      </c>
      <c r="D343" s="251" t="s">
        <v>956</v>
      </c>
      <c r="E343" s="227" t="s">
        <v>839</v>
      </c>
      <c r="F343" s="224">
        <v>0.17985611510791366</v>
      </c>
      <c r="G343" s="222">
        <v>9038.7999999999993</v>
      </c>
      <c r="H343" s="221">
        <v>7660</v>
      </c>
      <c r="I343" s="221">
        <v>0</v>
      </c>
      <c r="J343" s="221">
        <v>689.4</v>
      </c>
      <c r="K343" s="221">
        <v>689.4</v>
      </c>
      <c r="L343" s="221">
        <v>1378.8</v>
      </c>
      <c r="M343" s="221" t="s">
        <v>957</v>
      </c>
      <c r="N343" s="221">
        <v>392690</v>
      </c>
      <c r="O343" s="221" t="s">
        <v>388</v>
      </c>
      <c r="P343" s="221" t="s">
        <v>209</v>
      </c>
      <c r="Q343" s="340">
        <v>2756</v>
      </c>
      <c r="R343" s="227">
        <v>45962</v>
      </c>
      <c r="S343" s="227">
        <v>45962</v>
      </c>
      <c r="T343" s="221" t="s">
        <v>1703</v>
      </c>
      <c r="U343" s="256" t="s">
        <v>1658</v>
      </c>
      <c r="V343" s="221"/>
      <c r="W343" s="221" t="s">
        <v>252</v>
      </c>
      <c r="Z343" s="20" t="e">
        <f>_xlfn.XLOOKUP(AC343,'[9]PR Conso (Apr 25-Sep 25)'!$P:$P,'[9]PR Conso (Apr 25-Sep 25)'!$Z:$Z)</f>
        <v>#N/A</v>
      </c>
      <c r="AB343" s="20">
        <f t="shared" si="12"/>
        <v>338</v>
      </c>
      <c r="AC343" s="20" t="str">
        <f t="shared" si="11"/>
        <v>27AAQPW9717N2ZFVGC2526648338</v>
      </c>
    </row>
    <row r="344" spans="1:29">
      <c r="A344" s="220">
        <v>45962</v>
      </c>
      <c r="B344" s="221" t="s">
        <v>958</v>
      </c>
      <c r="C344" s="221" t="s">
        <v>959</v>
      </c>
      <c r="D344" s="251">
        <v>22519</v>
      </c>
      <c r="E344" s="227" t="s">
        <v>777</v>
      </c>
      <c r="F344" s="224">
        <v>0.17985611510791366</v>
      </c>
      <c r="G344" s="222">
        <v>25960</v>
      </c>
      <c r="H344" s="221">
        <v>22000</v>
      </c>
      <c r="I344" s="221">
        <v>0</v>
      </c>
      <c r="J344" s="221">
        <v>1980</v>
      </c>
      <c r="K344" s="221">
        <v>1980</v>
      </c>
      <c r="L344" s="221">
        <v>3960</v>
      </c>
      <c r="M344" s="221" t="s">
        <v>960</v>
      </c>
      <c r="N344" s="221">
        <v>998224</v>
      </c>
      <c r="O344" s="221" t="s">
        <v>309</v>
      </c>
      <c r="P344" s="221" t="s">
        <v>211</v>
      </c>
      <c r="Q344" s="340">
        <v>2757</v>
      </c>
      <c r="R344" s="227">
        <v>45962</v>
      </c>
      <c r="S344" s="227">
        <v>45962</v>
      </c>
      <c r="T344" s="221" t="s">
        <v>1703</v>
      </c>
      <c r="U344" s="256" t="s">
        <v>1658</v>
      </c>
      <c r="V344" s="221"/>
      <c r="W344" s="221" t="s">
        <v>252</v>
      </c>
      <c r="Z344" s="20" t="e">
        <f>_xlfn.XLOOKUP(AC344,'[9]PR Conso (Apr 25-Sep 25)'!$P:$P,'[9]PR Conso (Apr 25-Sep 25)'!$Z:$Z)</f>
        <v>#N/A</v>
      </c>
      <c r="AB344" s="20">
        <f t="shared" si="12"/>
        <v>339</v>
      </c>
      <c r="AC344" s="20" t="str">
        <f t="shared" si="11"/>
        <v>27AAOFA7053K1Z222519339</v>
      </c>
    </row>
    <row r="345" spans="1:29">
      <c r="A345" s="220">
        <v>45962</v>
      </c>
      <c r="B345" s="221" t="s">
        <v>958</v>
      </c>
      <c r="C345" s="221" t="s">
        <v>959</v>
      </c>
      <c r="D345" s="251">
        <v>22688</v>
      </c>
      <c r="E345" s="227" t="s">
        <v>814</v>
      </c>
      <c r="F345" s="224">
        <v>0.17985611510791366</v>
      </c>
      <c r="G345" s="222">
        <v>25960</v>
      </c>
      <c r="H345" s="221">
        <v>22000</v>
      </c>
      <c r="I345" s="221">
        <v>0</v>
      </c>
      <c r="J345" s="221">
        <v>1980</v>
      </c>
      <c r="K345" s="221">
        <v>1980</v>
      </c>
      <c r="L345" s="221">
        <v>3960</v>
      </c>
      <c r="M345" s="221" t="s">
        <v>961</v>
      </c>
      <c r="N345" s="221">
        <v>998224</v>
      </c>
      <c r="O345" s="221" t="s">
        <v>309</v>
      </c>
      <c r="P345" s="221" t="s">
        <v>211</v>
      </c>
      <c r="Q345" s="340">
        <v>2758</v>
      </c>
      <c r="R345" s="227">
        <v>45962</v>
      </c>
      <c r="S345" s="227">
        <v>45962</v>
      </c>
      <c r="T345" s="221" t="s">
        <v>1703</v>
      </c>
      <c r="U345" s="256" t="s">
        <v>1658</v>
      </c>
      <c r="V345" s="221"/>
      <c r="W345" s="221" t="s">
        <v>252</v>
      </c>
      <c r="Z345" s="20" t="e">
        <f>_xlfn.XLOOKUP(AC345,'[9]PR Conso (Apr 25-Sep 25)'!$P:$P,'[9]PR Conso (Apr 25-Sep 25)'!$Z:$Z)</f>
        <v>#N/A</v>
      </c>
      <c r="AB345" s="20">
        <f t="shared" si="12"/>
        <v>340</v>
      </c>
      <c r="AC345" s="20" t="str">
        <f t="shared" si="11"/>
        <v>27AAOFA7053K1Z222688340</v>
      </c>
    </row>
    <row r="346" spans="1:29">
      <c r="A346" s="220">
        <v>45962</v>
      </c>
      <c r="B346" s="221" t="s">
        <v>962</v>
      </c>
      <c r="C346" s="221" t="s">
        <v>963</v>
      </c>
      <c r="D346" s="251" t="s">
        <v>964</v>
      </c>
      <c r="E346" s="227" t="s">
        <v>770</v>
      </c>
      <c r="F346" s="224">
        <v>0.17985611510791366</v>
      </c>
      <c r="G346" s="222">
        <v>15930</v>
      </c>
      <c r="H346" s="221">
        <v>13500</v>
      </c>
      <c r="I346" s="221">
        <v>0</v>
      </c>
      <c r="J346" s="221">
        <v>1215</v>
      </c>
      <c r="K346" s="221">
        <v>1215</v>
      </c>
      <c r="L346" s="221">
        <v>2430</v>
      </c>
      <c r="M346" s="221" t="s">
        <v>965</v>
      </c>
      <c r="N346" s="221">
        <v>999293</v>
      </c>
      <c r="O346" s="221" t="s">
        <v>966</v>
      </c>
      <c r="P346" s="221" t="s">
        <v>211</v>
      </c>
      <c r="Q346" s="340">
        <v>2904</v>
      </c>
      <c r="R346" s="227">
        <v>45962</v>
      </c>
      <c r="S346" s="227">
        <v>45962</v>
      </c>
      <c r="T346" s="221" t="s">
        <v>1703</v>
      </c>
      <c r="U346" s="256" t="s">
        <v>1658</v>
      </c>
      <c r="V346" s="221"/>
      <c r="W346" s="221" t="s">
        <v>252</v>
      </c>
      <c r="Z346" s="20" t="e">
        <f>_xlfn.XLOOKUP(AC346,'[9]PR Conso (Apr 25-Sep 25)'!$P:$P,'[9]PR Conso (Apr 25-Sep 25)'!$Z:$Z)</f>
        <v>#N/A</v>
      </c>
      <c r="AB346" s="20">
        <f t="shared" si="12"/>
        <v>341</v>
      </c>
      <c r="AC346" s="20" t="str">
        <f t="shared" si="11"/>
        <v>27AARFM1584E1Z0MT/2467/2025-26341</v>
      </c>
    </row>
    <row r="347" spans="1:29">
      <c r="A347" s="220">
        <v>45962</v>
      </c>
      <c r="B347" s="221" t="s">
        <v>962</v>
      </c>
      <c r="C347" s="221" t="s">
        <v>963</v>
      </c>
      <c r="D347" s="251" t="s">
        <v>967</v>
      </c>
      <c r="E347" s="227" t="s">
        <v>968</v>
      </c>
      <c r="F347" s="224">
        <v>0.17985611510791366</v>
      </c>
      <c r="G347" s="222">
        <v>21240</v>
      </c>
      <c r="H347" s="221">
        <v>18000</v>
      </c>
      <c r="I347" s="221">
        <v>0</v>
      </c>
      <c r="J347" s="221">
        <v>1620</v>
      </c>
      <c r="K347" s="221">
        <v>1620</v>
      </c>
      <c r="L347" s="221">
        <v>3240</v>
      </c>
      <c r="M347" s="221" t="s">
        <v>969</v>
      </c>
      <c r="N347" s="221">
        <v>999293</v>
      </c>
      <c r="O347" s="221" t="s">
        <v>966</v>
      </c>
      <c r="P347" s="221" t="s">
        <v>211</v>
      </c>
      <c r="Q347" s="340">
        <v>2903</v>
      </c>
      <c r="R347" s="227">
        <v>45962</v>
      </c>
      <c r="S347" s="227">
        <v>45962</v>
      </c>
      <c r="T347" s="221" t="s">
        <v>1703</v>
      </c>
      <c r="U347" s="256" t="s">
        <v>1658</v>
      </c>
      <c r="V347" s="221"/>
      <c r="W347" s="221" t="s">
        <v>252</v>
      </c>
      <c r="Z347" s="20" t="e">
        <f>_xlfn.XLOOKUP(AC347,'[9]PR Conso (Apr 25-Sep 25)'!$P:$P,'[9]PR Conso (Apr 25-Sep 25)'!$Z:$Z)</f>
        <v>#N/A</v>
      </c>
      <c r="AB347" s="20">
        <f t="shared" si="12"/>
        <v>342</v>
      </c>
      <c r="AC347" s="20" t="str">
        <f t="shared" si="11"/>
        <v>27AARFM1584E1Z0MT/2387/2025-26342</v>
      </c>
    </row>
    <row r="348" spans="1:29">
      <c r="A348" s="220">
        <v>45962</v>
      </c>
      <c r="B348" s="221" t="s">
        <v>970</v>
      </c>
      <c r="C348" s="221" t="s">
        <v>971</v>
      </c>
      <c r="D348" s="251" t="s">
        <v>972</v>
      </c>
      <c r="E348" s="227" t="s">
        <v>821</v>
      </c>
      <c r="F348" s="224">
        <v>0.05</v>
      </c>
      <c r="G348" s="222">
        <v>9338</v>
      </c>
      <c r="H348" s="221">
        <v>8893.33</v>
      </c>
      <c r="I348" s="221">
        <v>444.67</v>
      </c>
      <c r="J348" s="221">
        <v>0</v>
      </c>
      <c r="K348" s="221">
        <v>0</v>
      </c>
      <c r="L348" s="221">
        <v>444.67</v>
      </c>
      <c r="M348" s="221" t="s">
        <v>973</v>
      </c>
      <c r="N348" s="221">
        <v>996425</v>
      </c>
      <c r="O348" s="221" t="s">
        <v>288</v>
      </c>
      <c r="P348" s="221" t="s">
        <v>211</v>
      </c>
      <c r="Q348" s="340">
        <v>2902</v>
      </c>
      <c r="R348" s="227">
        <v>45962</v>
      </c>
      <c r="S348" s="227">
        <v>45962</v>
      </c>
      <c r="T348" s="221" t="s">
        <v>1703</v>
      </c>
      <c r="U348" s="256" t="s">
        <v>1658</v>
      </c>
      <c r="V348" s="221"/>
      <c r="W348" s="221" t="s">
        <v>252</v>
      </c>
      <c r="Z348" s="20" t="e">
        <f>_xlfn.XLOOKUP(AC348,'[9]PR Conso (Apr 25-Sep 25)'!$P:$P,'[9]PR Conso (Apr 25-Sep 25)'!$Z:$Z)</f>
        <v>#N/A</v>
      </c>
      <c r="AB348" s="20">
        <f t="shared" si="12"/>
        <v>343</v>
      </c>
      <c r="AC348" s="20" t="str">
        <f t="shared" si="11"/>
        <v>33AABCA0522B1ZRIMAA251100037537343</v>
      </c>
    </row>
    <row r="349" spans="1:29">
      <c r="A349" s="220">
        <v>45962</v>
      </c>
      <c r="B349" s="221" t="s">
        <v>974</v>
      </c>
      <c r="C349" s="221" t="s">
        <v>975</v>
      </c>
      <c r="D349" s="251" t="s">
        <v>976</v>
      </c>
      <c r="E349" s="227" t="s">
        <v>839</v>
      </c>
      <c r="F349" s="224">
        <v>0.17985611510791366</v>
      </c>
      <c r="G349" s="222">
        <v>141600</v>
      </c>
      <c r="H349" s="221">
        <v>120000</v>
      </c>
      <c r="I349" s="221">
        <v>0</v>
      </c>
      <c r="J349" s="221">
        <v>10800</v>
      </c>
      <c r="K349" s="221">
        <v>10800</v>
      </c>
      <c r="L349" s="221">
        <v>21600</v>
      </c>
      <c r="M349" s="221" t="s">
        <v>977</v>
      </c>
      <c r="N349" s="221">
        <v>999294</v>
      </c>
      <c r="O349" s="221" t="s">
        <v>978</v>
      </c>
      <c r="P349" s="221" t="s">
        <v>211</v>
      </c>
      <c r="Q349" s="340">
        <v>2899</v>
      </c>
      <c r="R349" s="227">
        <v>45962</v>
      </c>
      <c r="S349" s="227">
        <v>45962</v>
      </c>
      <c r="T349" s="221" t="s">
        <v>1703</v>
      </c>
      <c r="U349" s="256" t="s">
        <v>1658</v>
      </c>
      <c r="V349" s="221"/>
      <c r="W349" s="221" t="s">
        <v>252</v>
      </c>
      <c r="Z349" s="20" t="e">
        <f>_xlfn.XLOOKUP(AC349,'[9]PR Conso (Apr 25-Sep 25)'!$P:$P,'[9]PR Conso (Apr 25-Sep 25)'!$Z:$Z)</f>
        <v>#N/A</v>
      </c>
      <c r="AB349" s="20">
        <f t="shared" si="12"/>
        <v>344</v>
      </c>
      <c r="AC349" s="20" t="str">
        <f t="shared" si="11"/>
        <v>27AAGCI3280F1ZMISLT-25-11-024344</v>
      </c>
    </row>
    <row r="350" spans="1:29">
      <c r="A350" s="220">
        <v>45962</v>
      </c>
      <c r="B350" s="221" t="s">
        <v>399</v>
      </c>
      <c r="C350" s="221" t="s">
        <v>400</v>
      </c>
      <c r="D350" s="251" t="s">
        <v>979</v>
      </c>
      <c r="E350" s="227" t="s">
        <v>803</v>
      </c>
      <c r="F350" s="224">
        <v>0.05</v>
      </c>
      <c r="G350" s="222">
        <v>24150.080000000002</v>
      </c>
      <c r="H350" s="221">
        <v>23000</v>
      </c>
      <c r="I350" s="221">
        <v>0</v>
      </c>
      <c r="J350" s="221">
        <v>575.04</v>
      </c>
      <c r="K350" s="221">
        <v>575.04</v>
      </c>
      <c r="L350" s="221">
        <v>1150.08</v>
      </c>
      <c r="M350" s="221" t="s">
        <v>980</v>
      </c>
      <c r="N350" s="221">
        <v>996311</v>
      </c>
      <c r="O350" s="221" t="s">
        <v>404</v>
      </c>
      <c r="P350" s="221" t="s">
        <v>211</v>
      </c>
      <c r="Q350" s="340">
        <v>2897</v>
      </c>
      <c r="R350" s="227">
        <v>45962</v>
      </c>
      <c r="S350" s="227">
        <v>45962</v>
      </c>
      <c r="T350" s="221" t="s">
        <v>1703</v>
      </c>
      <c r="U350" s="256" t="s">
        <v>1658</v>
      </c>
      <c r="V350" s="221"/>
      <c r="W350" s="221" t="s">
        <v>252</v>
      </c>
      <c r="Z350" s="20" t="e">
        <f>_xlfn.XLOOKUP(AC350,'[9]PR Conso (Apr 25-Sep 25)'!$P:$P,'[9]PR Conso (Apr 25-Sep 25)'!$Z:$Z)</f>
        <v>#N/A</v>
      </c>
      <c r="AB350" s="20">
        <f t="shared" si="12"/>
        <v>345</v>
      </c>
      <c r="AC350" s="20" t="str">
        <f t="shared" si="11"/>
        <v>27AABCR0111M1ZNROCP-2526-14504345</v>
      </c>
    </row>
    <row r="351" spans="1:29">
      <c r="A351" s="220">
        <v>45962</v>
      </c>
      <c r="B351" s="221" t="s">
        <v>499</v>
      </c>
      <c r="C351" s="221" t="s">
        <v>500</v>
      </c>
      <c r="D351" s="251" t="s">
        <v>981</v>
      </c>
      <c r="E351" s="227" t="s">
        <v>982</v>
      </c>
      <c r="F351" s="224">
        <v>0.05</v>
      </c>
      <c r="G351" s="222">
        <v>5682</v>
      </c>
      <c r="H351" s="221">
        <v>5411</v>
      </c>
      <c r="I351" s="221">
        <v>0</v>
      </c>
      <c r="J351" s="221">
        <v>135.5</v>
      </c>
      <c r="K351" s="221">
        <v>135.5</v>
      </c>
      <c r="L351" s="221">
        <v>271</v>
      </c>
      <c r="M351" s="221" t="s">
        <v>983</v>
      </c>
      <c r="N351" s="221">
        <v>996425</v>
      </c>
      <c r="O351" s="221" t="s">
        <v>288</v>
      </c>
      <c r="P351" s="221" t="s">
        <v>211</v>
      </c>
      <c r="Q351" s="340">
        <v>2896</v>
      </c>
      <c r="R351" s="227">
        <v>45962</v>
      </c>
      <c r="S351" s="227">
        <v>45962</v>
      </c>
      <c r="T351" s="221" t="s">
        <v>1703</v>
      </c>
      <c r="U351" s="256" t="s">
        <v>1658</v>
      </c>
      <c r="V351" s="221"/>
      <c r="W351" s="221" t="s">
        <v>252</v>
      </c>
      <c r="Z351" s="20" t="e">
        <f>_xlfn.XLOOKUP(AC351,'[9]PR Conso (Apr 25-Sep 25)'!$P:$P,'[9]PR Conso (Apr 25-Sep 25)'!$Z:$Z)</f>
        <v>#N/A</v>
      </c>
      <c r="AB351" s="20">
        <f t="shared" si="12"/>
        <v>346</v>
      </c>
      <c r="AC351" s="20" t="str">
        <f t="shared" si="11"/>
        <v>27AACCN6194P1ZP272612BP11ADB006346</v>
      </c>
    </row>
    <row r="352" spans="1:29">
      <c r="A352" s="220">
        <v>45962</v>
      </c>
      <c r="B352" s="221" t="s">
        <v>984</v>
      </c>
      <c r="C352" s="221" t="s">
        <v>985</v>
      </c>
      <c r="D352" s="251" t="s">
        <v>986</v>
      </c>
      <c r="E352" s="227" t="s">
        <v>936</v>
      </c>
      <c r="F352" s="224">
        <v>0.17985611510791366</v>
      </c>
      <c r="G352" s="222">
        <v>12036</v>
      </c>
      <c r="H352" s="221">
        <v>10200</v>
      </c>
      <c r="I352" s="221">
        <v>0</v>
      </c>
      <c r="J352" s="221">
        <v>918</v>
      </c>
      <c r="K352" s="221">
        <v>918</v>
      </c>
      <c r="L352" s="221">
        <v>1836</v>
      </c>
      <c r="M352" s="221" t="s">
        <v>987</v>
      </c>
      <c r="N352" s="221">
        <v>998224</v>
      </c>
      <c r="O352" s="221" t="s">
        <v>309</v>
      </c>
      <c r="P352" s="221" t="s">
        <v>211</v>
      </c>
      <c r="Q352" s="340">
        <v>2895</v>
      </c>
      <c r="R352" s="227">
        <v>45962</v>
      </c>
      <c r="S352" s="227">
        <v>45962</v>
      </c>
      <c r="T352" s="221" t="s">
        <v>1703</v>
      </c>
      <c r="U352" s="256" t="s">
        <v>1658</v>
      </c>
      <c r="V352" s="221"/>
      <c r="W352" s="221" t="s">
        <v>252</v>
      </c>
      <c r="Z352" s="20" t="e">
        <f>_xlfn.XLOOKUP(AC352,'[9]PR Conso (Apr 25-Sep 25)'!$P:$P,'[9]PR Conso (Apr 25-Sep 25)'!$Z:$Z)</f>
        <v>#N/A</v>
      </c>
      <c r="AB352" s="20">
        <f t="shared" si="12"/>
        <v>347</v>
      </c>
      <c r="AC352" s="20" t="str">
        <f t="shared" si="11"/>
        <v>27AACPD4787D1ZU262/2025-26347</v>
      </c>
    </row>
    <row r="353" spans="1:29">
      <c r="A353" s="220">
        <v>45962</v>
      </c>
      <c r="B353" s="221" t="s">
        <v>984</v>
      </c>
      <c r="C353" s="221" t="s">
        <v>985</v>
      </c>
      <c r="D353" s="251" t="s">
        <v>988</v>
      </c>
      <c r="E353" s="227" t="s">
        <v>936</v>
      </c>
      <c r="F353" s="224">
        <v>0.17985611510791366</v>
      </c>
      <c r="G353" s="222">
        <v>90270</v>
      </c>
      <c r="H353" s="221">
        <v>76500</v>
      </c>
      <c r="I353" s="221">
        <v>0</v>
      </c>
      <c r="J353" s="221">
        <v>6885</v>
      </c>
      <c r="K353" s="221">
        <v>6885</v>
      </c>
      <c r="L353" s="221">
        <v>13770</v>
      </c>
      <c r="M353" s="221" t="s">
        <v>989</v>
      </c>
      <c r="N353" s="221">
        <v>998224</v>
      </c>
      <c r="O353" s="221" t="s">
        <v>309</v>
      </c>
      <c r="P353" s="221" t="s">
        <v>211</v>
      </c>
      <c r="Q353" s="340">
        <v>2894</v>
      </c>
      <c r="R353" s="227">
        <v>45962</v>
      </c>
      <c r="S353" s="227">
        <v>45962</v>
      </c>
      <c r="T353" s="221" t="s">
        <v>1703</v>
      </c>
      <c r="U353" s="256" t="s">
        <v>1658</v>
      </c>
      <c r="V353" s="221"/>
      <c r="W353" s="221" t="s">
        <v>252</v>
      </c>
      <c r="Z353" s="20" t="e">
        <f>_xlfn.XLOOKUP(AC353,'[9]PR Conso (Apr 25-Sep 25)'!$P:$P,'[9]PR Conso (Apr 25-Sep 25)'!$Z:$Z)</f>
        <v>#N/A</v>
      </c>
      <c r="AB353" s="20">
        <f t="shared" si="12"/>
        <v>348</v>
      </c>
      <c r="AC353" s="20" t="str">
        <f t="shared" si="11"/>
        <v>27AACPD4787D1ZU261/2025-26348</v>
      </c>
    </row>
    <row r="354" spans="1:29">
      <c r="A354" s="220">
        <v>45962</v>
      </c>
      <c r="B354" s="221" t="s">
        <v>984</v>
      </c>
      <c r="C354" s="221" t="s">
        <v>985</v>
      </c>
      <c r="D354" s="251" t="s">
        <v>990</v>
      </c>
      <c r="E354" s="227" t="s">
        <v>936</v>
      </c>
      <c r="F354" s="224">
        <v>0.17985611510791366</v>
      </c>
      <c r="G354" s="222">
        <v>72216</v>
      </c>
      <c r="H354" s="221">
        <v>61200</v>
      </c>
      <c r="I354" s="221">
        <v>0</v>
      </c>
      <c r="J354" s="221">
        <v>5508</v>
      </c>
      <c r="K354" s="221">
        <v>5508</v>
      </c>
      <c r="L354" s="221">
        <v>11016</v>
      </c>
      <c r="M354" s="221" t="s">
        <v>991</v>
      </c>
      <c r="N354" s="221">
        <v>998224</v>
      </c>
      <c r="O354" s="221" t="s">
        <v>309</v>
      </c>
      <c r="P354" s="221" t="s">
        <v>211</v>
      </c>
      <c r="Q354" s="340">
        <v>2893</v>
      </c>
      <c r="R354" s="227">
        <v>45962</v>
      </c>
      <c r="S354" s="227">
        <v>45962</v>
      </c>
      <c r="T354" s="221" t="s">
        <v>1703</v>
      </c>
      <c r="U354" s="256" t="s">
        <v>1658</v>
      </c>
      <c r="V354" s="221"/>
      <c r="W354" s="221" t="s">
        <v>252</v>
      </c>
      <c r="Z354" s="20" t="e">
        <f>_xlfn.XLOOKUP(AC354,'[9]PR Conso (Apr 25-Sep 25)'!$P:$P,'[9]PR Conso (Apr 25-Sep 25)'!$Z:$Z)</f>
        <v>#N/A</v>
      </c>
      <c r="AB354" s="20">
        <f t="shared" si="12"/>
        <v>349</v>
      </c>
      <c r="AC354" s="20" t="str">
        <f t="shared" si="11"/>
        <v>27AACPD4787D1ZU260/2025-26349</v>
      </c>
    </row>
    <row r="355" spans="1:29">
      <c r="A355" s="220">
        <v>45962</v>
      </c>
      <c r="B355" s="221" t="s">
        <v>984</v>
      </c>
      <c r="C355" s="221" t="s">
        <v>985</v>
      </c>
      <c r="D355" s="251" t="s">
        <v>992</v>
      </c>
      <c r="E355" s="227" t="s">
        <v>936</v>
      </c>
      <c r="F355" s="224">
        <v>0.17985611510791366</v>
      </c>
      <c r="G355" s="222">
        <v>36108</v>
      </c>
      <c r="H355" s="221">
        <v>30600</v>
      </c>
      <c r="I355" s="221">
        <v>0</v>
      </c>
      <c r="J355" s="221">
        <v>2754</v>
      </c>
      <c r="K355" s="221">
        <v>2754</v>
      </c>
      <c r="L355" s="221">
        <v>5508</v>
      </c>
      <c r="M355" s="221" t="s">
        <v>993</v>
      </c>
      <c r="N355" s="221">
        <v>998224</v>
      </c>
      <c r="O355" s="221" t="s">
        <v>309</v>
      </c>
      <c r="P355" s="221" t="s">
        <v>211</v>
      </c>
      <c r="Q355" s="340">
        <v>2892</v>
      </c>
      <c r="R355" s="227">
        <v>45962</v>
      </c>
      <c r="S355" s="227">
        <v>45962</v>
      </c>
      <c r="T355" s="221" t="s">
        <v>1703</v>
      </c>
      <c r="U355" s="256" t="s">
        <v>1658</v>
      </c>
      <c r="V355" s="221"/>
      <c r="W355" s="221" t="s">
        <v>252</v>
      </c>
      <c r="Z355" s="20" t="e">
        <f>_xlfn.XLOOKUP(AC355,'[9]PR Conso (Apr 25-Sep 25)'!$P:$P,'[9]PR Conso (Apr 25-Sep 25)'!$Z:$Z)</f>
        <v>#N/A</v>
      </c>
      <c r="AB355" s="20">
        <f t="shared" si="12"/>
        <v>350</v>
      </c>
      <c r="AC355" s="20" t="str">
        <f t="shared" si="11"/>
        <v>27AACPD4787D1ZU259/2025-26350</v>
      </c>
    </row>
    <row r="356" spans="1:29">
      <c r="A356" s="220">
        <v>45962</v>
      </c>
      <c r="B356" s="221" t="s">
        <v>984</v>
      </c>
      <c r="C356" s="221" t="s">
        <v>985</v>
      </c>
      <c r="D356" s="251" t="s">
        <v>994</v>
      </c>
      <c r="E356" s="227" t="s">
        <v>936</v>
      </c>
      <c r="F356" s="224">
        <v>0.17985611510791366</v>
      </c>
      <c r="G356" s="222">
        <v>7221.6</v>
      </c>
      <c r="H356" s="221">
        <v>6120</v>
      </c>
      <c r="I356" s="221">
        <v>0</v>
      </c>
      <c r="J356" s="221">
        <v>550.79999999999995</v>
      </c>
      <c r="K356" s="221">
        <v>550.79999999999995</v>
      </c>
      <c r="L356" s="221">
        <v>1101.5999999999999</v>
      </c>
      <c r="M356" s="221" t="s">
        <v>995</v>
      </c>
      <c r="N356" s="221">
        <v>998224</v>
      </c>
      <c r="O356" s="221" t="s">
        <v>309</v>
      </c>
      <c r="P356" s="221" t="s">
        <v>211</v>
      </c>
      <c r="Q356" s="340">
        <v>2891</v>
      </c>
      <c r="R356" s="227">
        <v>45962</v>
      </c>
      <c r="S356" s="227">
        <v>45962</v>
      </c>
      <c r="T356" s="221" t="s">
        <v>1703</v>
      </c>
      <c r="U356" s="256" t="s">
        <v>1658</v>
      </c>
      <c r="V356" s="221"/>
      <c r="W356" s="221" t="s">
        <v>252</v>
      </c>
      <c r="Z356" s="20" t="e">
        <f>_xlfn.XLOOKUP(AC356,'[9]PR Conso (Apr 25-Sep 25)'!$P:$P,'[9]PR Conso (Apr 25-Sep 25)'!$Z:$Z)</f>
        <v>#N/A</v>
      </c>
      <c r="AB356" s="20">
        <f t="shared" si="12"/>
        <v>351</v>
      </c>
      <c r="AC356" s="20" t="str">
        <f t="shared" si="11"/>
        <v>27AACPD4787D1ZU258/2025-26351</v>
      </c>
    </row>
    <row r="357" spans="1:29">
      <c r="A357" s="220">
        <v>45962</v>
      </c>
      <c r="B357" s="221" t="s">
        <v>503</v>
      </c>
      <c r="C357" s="221" t="s">
        <v>500</v>
      </c>
      <c r="D357" s="251" t="s">
        <v>996</v>
      </c>
      <c r="E357" s="227" t="s">
        <v>982</v>
      </c>
      <c r="F357" s="224">
        <v>0.05</v>
      </c>
      <c r="G357" s="222">
        <v>5524</v>
      </c>
      <c r="H357" s="221">
        <v>5261</v>
      </c>
      <c r="I357" s="221">
        <v>263</v>
      </c>
      <c r="J357" s="221">
        <v>0</v>
      </c>
      <c r="K357" s="221">
        <v>0</v>
      </c>
      <c r="L357" s="221">
        <v>263</v>
      </c>
      <c r="M357" s="221" t="s">
        <v>997</v>
      </c>
      <c r="N357" s="221">
        <v>996425</v>
      </c>
      <c r="O357" s="221" t="s">
        <v>288</v>
      </c>
      <c r="P357" s="221" t="s">
        <v>211</v>
      </c>
      <c r="Q357" s="340">
        <v>2770</v>
      </c>
      <c r="R357" s="227">
        <v>45962</v>
      </c>
      <c r="S357" s="227">
        <v>45962</v>
      </c>
      <c r="T357" s="221" t="s">
        <v>1703</v>
      </c>
      <c r="U357" s="256" t="s">
        <v>1658</v>
      </c>
      <c r="V357" s="221"/>
      <c r="W357" s="221" t="s">
        <v>252</v>
      </c>
      <c r="Z357" s="20" t="e">
        <f>_xlfn.XLOOKUP(AC357,'[9]PR Conso (Apr 25-Sep 25)'!$P:$P,'[9]PR Conso (Apr 25-Sep 25)'!$Z:$Z)</f>
        <v>#N/A</v>
      </c>
      <c r="AB357" s="20">
        <f t="shared" si="12"/>
        <v>352</v>
      </c>
      <c r="AC357" s="20" t="str">
        <f t="shared" si="11"/>
        <v>07AACCN6194P2ZQ072612BP11ADV212352</v>
      </c>
    </row>
    <row r="358" spans="1:29">
      <c r="A358" s="220">
        <v>45962</v>
      </c>
      <c r="B358" s="221" t="s">
        <v>503</v>
      </c>
      <c r="C358" s="221" t="s">
        <v>500</v>
      </c>
      <c r="D358" s="251" t="s">
        <v>998</v>
      </c>
      <c r="E358" s="227" t="s">
        <v>768</v>
      </c>
      <c r="F358" s="224">
        <v>0.05</v>
      </c>
      <c r="G358" s="222">
        <v>5980</v>
      </c>
      <c r="H358" s="221">
        <v>5695</v>
      </c>
      <c r="I358" s="221">
        <v>285</v>
      </c>
      <c r="J358" s="221">
        <v>0</v>
      </c>
      <c r="K358" s="221">
        <v>0</v>
      </c>
      <c r="L358" s="221">
        <v>285</v>
      </c>
      <c r="M358" s="221" t="s">
        <v>999</v>
      </c>
      <c r="N358" s="221">
        <v>996425</v>
      </c>
      <c r="O358" s="221" t="s">
        <v>288</v>
      </c>
      <c r="P358" s="221" t="s">
        <v>211</v>
      </c>
      <c r="Q358" s="340">
        <v>2771</v>
      </c>
      <c r="R358" s="227">
        <v>45962</v>
      </c>
      <c r="S358" s="227">
        <v>45962</v>
      </c>
      <c r="T358" s="221" t="s">
        <v>1703</v>
      </c>
      <c r="U358" s="256" t="s">
        <v>1658</v>
      </c>
      <c r="V358" s="221"/>
      <c r="W358" s="221" t="s">
        <v>252</v>
      </c>
      <c r="Z358" s="20" t="e">
        <f>_xlfn.XLOOKUP(AC358,'[9]PR Conso (Apr 25-Sep 25)'!$P:$P,'[9]PR Conso (Apr 25-Sep 25)'!$Z:$Z)</f>
        <v>#N/A</v>
      </c>
      <c r="AB358" s="20">
        <f t="shared" si="12"/>
        <v>353</v>
      </c>
      <c r="AC358" s="20" t="str">
        <f t="shared" si="11"/>
        <v>07AACCN6194P2ZQ072612BP11AHL390353</v>
      </c>
    </row>
    <row r="359" spans="1:29">
      <c r="A359" s="220">
        <v>45962</v>
      </c>
      <c r="B359" s="221" t="s">
        <v>647</v>
      </c>
      <c r="C359" s="221" t="s">
        <v>648</v>
      </c>
      <c r="D359" s="251" t="s">
        <v>1000</v>
      </c>
      <c r="E359" s="227" t="s">
        <v>870</v>
      </c>
      <c r="F359" s="224">
        <v>0.17985611510791366</v>
      </c>
      <c r="G359" s="222">
        <v>47200</v>
      </c>
      <c r="H359" s="221">
        <v>40000</v>
      </c>
      <c r="I359" s="221">
        <v>0</v>
      </c>
      <c r="J359" s="221">
        <v>3600</v>
      </c>
      <c r="K359" s="221">
        <v>3600</v>
      </c>
      <c r="L359" s="221">
        <v>7200</v>
      </c>
      <c r="M359" s="221" t="s">
        <v>1001</v>
      </c>
      <c r="N359" s="221">
        <v>997212</v>
      </c>
      <c r="O359" s="235" t="s">
        <v>309</v>
      </c>
      <c r="P359" s="221" t="s">
        <v>211</v>
      </c>
      <c r="Q359" s="340">
        <v>2772</v>
      </c>
      <c r="R359" s="227">
        <v>45962</v>
      </c>
      <c r="S359" s="227">
        <v>45962</v>
      </c>
      <c r="T359" s="221" t="s">
        <v>1703</v>
      </c>
      <c r="U359" s="256" t="s">
        <v>1658</v>
      </c>
      <c r="V359" s="221"/>
      <c r="W359" s="221" t="s">
        <v>252</v>
      </c>
      <c r="Z359" s="20" t="e">
        <f>_xlfn.XLOOKUP(AC359,'[9]PR Conso (Apr 25-Sep 25)'!$P:$P,'[9]PR Conso (Apr 25-Sep 25)'!$Z:$Z)</f>
        <v>#N/A</v>
      </c>
      <c r="AB359" s="20">
        <f t="shared" si="12"/>
        <v>354</v>
      </c>
      <c r="AC359" s="20" t="str">
        <f t="shared" si="11"/>
        <v>27AAFFL6917J1ZZ2526-LLP-1891354</v>
      </c>
    </row>
    <row r="360" spans="1:29">
      <c r="A360" s="220">
        <v>45962</v>
      </c>
      <c r="B360" s="221" t="s">
        <v>984</v>
      </c>
      <c r="C360" s="221" t="s">
        <v>985</v>
      </c>
      <c r="D360" s="251" t="s">
        <v>1002</v>
      </c>
      <c r="E360" s="227" t="s">
        <v>936</v>
      </c>
      <c r="F360" s="224">
        <v>0.17985611510791366</v>
      </c>
      <c r="G360" s="222">
        <v>90270</v>
      </c>
      <c r="H360" s="221">
        <v>76500</v>
      </c>
      <c r="I360" s="221">
        <v>0</v>
      </c>
      <c r="J360" s="221">
        <v>6885</v>
      </c>
      <c r="K360" s="221">
        <v>6885</v>
      </c>
      <c r="L360" s="221">
        <v>13770</v>
      </c>
      <c r="M360" s="221" t="s">
        <v>1003</v>
      </c>
      <c r="N360" s="221">
        <v>998224</v>
      </c>
      <c r="O360" s="221" t="s">
        <v>309</v>
      </c>
      <c r="P360" s="221" t="s">
        <v>211</v>
      </c>
      <c r="Q360" s="340">
        <v>2890</v>
      </c>
      <c r="R360" s="227">
        <v>45962</v>
      </c>
      <c r="S360" s="227">
        <v>45962</v>
      </c>
      <c r="T360" s="221" t="s">
        <v>1703</v>
      </c>
      <c r="U360" s="256" t="s">
        <v>1658</v>
      </c>
      <c r="V360" s="221"/>
      <c r="W360" s="221" t="s">
        <v>252</v>
      </c>
      <c r="Z360" s="20" t="e">
        <f>_xlfn.XLOOKUP(AC360,'[9]PR Conso (Apr 25-Sep 25)'!$P:$P,'[9]PR Conso (Apr 25-Sep 25)'!$Z:$Z)</f>
        <v>#N/A</v>
      </c>
      <c r="AB360" s="20">
        <f t="shared" si="12"/>
        <v>355</v>
      </c>
      <c r="AC360" s="20" t="str">
        <f t="shared" si="11"/>
        <v>27AACPD4787D1ZU257/2025-26355</v>
      </c>
    </row>
    <row r="361" spans="1:29">
      <c r="A361" s="220">
        <v>45962</v>
      </c>
      <c r="B361" s="221" t="s">
        <v>984</v>
      </c>
      <c r="C361" s="221" t="s">
        <v>985</v>
      </c>
      <c r="D361" s="251" t="s">
        <v>1004</v>
      </c>
      <c r="E361" s="227" t="s">
        <v>936</v>
      </c>
      <c r="F361" s="224">
        <v>0.17985611510791366</v>
      </c>
      <c r="G361" s="222">
        <v>36108</v>
      </c>
      <c r="H361" s="221">
        <v>30600</v>
      </c>
      <c r="I361" s="221">
        <v>0</v>
      </c>
      <c r="J361" s="221">
        <v>2754</v>
      </c>
      <c r="K361" s="221">
        <v>2754</v>
      </c>
      <c r="L361" s="221">
        <v>5508</v>
      </c>
      <c r="M361" s="221" t="s">
        <v>1005</v>
      </c>
      <c r="N361" s="221">
        <v>998224</v>
      </c>
      <c r="O361" s="221" t="s">
        <v>309</v>
      </c>
      <c r="P361" s="221" t="s">
        <v>211</v>
      </c>
      <c r="Q361" s="340">
        <v>2889</v>
      </c>
      <c r="R361" s="227">
        <v>45962</v>
      </c>
      <c r="S361" s="227">
        <v>45962</v>
      </c>
      <c r="T361" s="221" t="s">
        <v>1703</v>
      </c>
      <c r="U361" s="256" t="s">
        <v>1658</v>
      </c>
      <c r="V361" s="221"/>
      <c r="W361" s="221" t="s">
        <v>252</v>
      </c>
      <c r="Z361" s="20" t="e">
        <f>_xlfn.XLOOKUP(AC361,'[9]PR Conso (Apr 25-Sep 25)'!$P:$P,'[9]PR Conso (Apr 25-Sep 25)'!$Z:$Z)</f>
        <v>#N/A</v>
      </c>
      <c r="AB361" s="20">
        <f t="shared" si="12"/>
        <v>356</v>
      </c>
      <c r="AC361" s="20" t="str">
        <f t="shared" si="11"/>
        <v>27AACPD4787D1ZU256/2025-26356</v>
      </c>
    </row>
    <row r="362" spans="1:29">
      <c r="A362" s="220">
        <v>45962</v>
      </c>
      <c r="B362" s="221" t="s">
        <v>483</v>
      </c>
      <c r="C362" s="221" t="s">
        <v>484</v>
      </c>
      <c r="D362" s="251" t="s">
        <v>1006</v>
      </c>
      <c r="E362" s="227" t="s">
        <v>821</v>
      </c>
      <c r="F362" s="224">
        <v>5.5092059838895285E-2</v>
      </c>
      <c r="G362" s="222">
        <v>7335</v>
      </c>
      <c r="H362" s="221">
        <v>6952</v>
      </c>
      <c r="I362" s="221">
        <v>383</v>
      </c>
      <c r="J362" s="221">
        <v>0</v>
      </c>
      <c r="K362" s="221">
        <v>0</v>
      </c>
      <c r="L362" s="221">
        <v>383</v>
      </c>
      <c r="M362" s="221" t="s">
        <v>1007</v>
      </c>
      <c r="N362" s="221">
        <v>996335</v>
      </c>
      <c r="O362" s="221" t="s">
        <v>288</v>
      </c>
      <c r="P362" s="221" t="s">
        <v>211</v>
      </c>
      <c r="Q362" s="340">
        <v>2775</v>
      </c>
      <c r="R362" s="227">
        <v>45962</v>
      </c>
      <c r="S362" s="227">
        <v>45962</v>
      </c>
      <c r="T362" s="221" t="s">
        <v>1703</v>
      </c>
      <c r="U362" s="256" t="s">
        <v>1658</v>
      </c>
      <c r="V362" s="221"/>
      <c r="W362" s="221" t="s">
        <v>252</v>
      </c>
      <c r="Z362" s="20" t="e">
        <f>_xlfn.XLOOKUP(AC362,'[9]PR Conso (Apr 25-Sep 25)'!$P:$P,'[9]PR Conso (Apr 25-Sep 25)'!$Z:$Z)</f>
        <v>#N/A</v>
      </c>
      <c r="AB362" s="20">
        <f t="shared" si="12"/>
        <v>357</v>
      </c>
      <c r="AC362" s="20" t="str">
        <f t="shared" si="11"/>
        <v>36AABCI2726B1Z3TS1252611BN72284357</v>
      </c>
    </row>
    <row r="363" spans="1:29">
      <c r="A363" s="220">
        <v>45962</v>
      </c>
      <c r="B363" s="221" t="s">
        <v>483</v>
      </c>
      <c r="C363" s="221" t="s">
        <v>484</v>
      </c>
      <c r="D363" s="251" t="s">
        <v>1008</v>
      </c>
      <c r="E363" s="227" t="s">
        <v>821</v>
      </c>
      <c r="F363" s="224">
        <v>0.05</v>
      </c>
      <c r="G363" s="222">
        <v>9995</v>
      </c>
      <c r="H363" s="221">
        <v>9519</v>
      </c>
      <c r="I363" s="221">
        <v>476</v>
      </c>
      <c r="J363" s="221">
        <v>0</v>
      </c>
      <c r="K363" s="221">
        <v>0</v>
      </c>
      <c r="L363" s="221">
        <v>476</v>
      </c>
      <c r="M363" s="221" t="s">
        <v>1009</v>
      </c>
      <c r="N363" s="221">
        <v>996425</v>
      </c>
      <c r="O363" s="221" t="s">
        <v>288</v>
      </c>
      <c r="P363" s="221" t="s">
        <v>211</v>
      </c>
      <c r="Q363" s="340">
        <v>2776</v>
      </c>
      <c r="R363" s="227">
        <v>45962</v>
      </c>
      <c r="S363" s="227">
        <v>45962</v>
      </c>
      <c r="T363" s="221" t="s">
        <v>1703</v>
      </c>
      <c r="U363" s="256" t="s">
        <v>1658</v>
      </c>
      <c r="V363" s="221"/>
      <c r="W363" s="221" t="s">
        <v>252</v>
      </c>
      <c r="Z363" s="20" t="e">
        <f>_xlfn.XLOOKUP(AC363,'[9]PR Conso (Apr 25-Sep 25)'!$P:$P,'[9]PR Conso (Apr 25-Sep 25)'!$Z:$Z)</f>
        <v>#N/A</v>
      </c>
      <c r="AB363" s="20">
        <f t="shared" si="12"/>
        <v>358</v>
      </c>
      <c r="AC363" s="20" t="str">
        <f t="shared" si="11"/>
        <v>36AABCI2726B1Z3TS1252611BN74353358</v>
      </c>
    </row>
    <row r="364" spans="1:29">
      <c r="A364" s="220">
        <v>45962</v>
      </c>
      <c r="B364" s="221" t="s">
        <v>984</v>
      </c>
      <c r="C364" s="221" t="s">
        <v>985</v>
      </c>
      <c r="D364" s="251" t="s">
        <v>1010</v>
      </c>
      <c r="E364" s="227" t="s">
        <v>936</v>
      </c>
      <c r="F364" s="224">
        <v>0.17985611510791366</v>
      </c>
      <c r="G364" s="222">
        <v>36108</v>
      </c>
      <c r="H364" s="221">
        <v>30600</v>
      </c>
      <c r="I364" s="221">
        <v>0</v>
      </c>
      <c r="J364" s="221">
        <v>2754</v>
      </c>
      <c r="K364" s="221">
        <v>2754</v>
      </c>
      <c r="L364" s="221">
        <v>5508</v>
      </c>
      <c r="M364" s="221" t="s">
        <v>1011</v>
      </c>
      <c r="N364" s="221">
        <v>998224</v>
      </c>
      <c r="O364" s="221" t="s">
        <v>309</v>
      </c>
      <c r="P364" s="221" t="s">
        <v>211</v>
      </c>
      <c r="Q364" s="340">
        <v>2888</v>
      </c>
      <c r="R364" s="227">
        <v>45962</v>
      </c>
      <c r="S364" s="227">
        <v>45962</v>
      </c>
      <c r="T364" s="221" t="s">
        <v>1703</v>
      </c>
      <c r="U364" s="256" t="s">
        <v>1658</v>
      </c>
      <c r="V364" s="221"/>
      <c r="W364" s="221" t="s">
        <v>252</v>
      </c>
      <c r="Z364" s="20" t="e">
        <f>_xlfn.XLOOKUP(AC364,'[9]PR Conso (Apr 25-Sep 25)'!$P:$P,'[9]PR Conso (Apr 25-Sep 25)'!$Z:$Z)</f>
        <v>#N/A</v>
      </c>
      <c r="AB364" s="20">
        <f t="shared" si="12"/>
        <v>359</v>
      </c>
      <c r="AC364" s="20" t="str">
        <f t="shared" si="11"/>
        <v>27AACPD4787D1ZU255/2025-26359</v>
      </c>
    </row>
    <row r="365" spans="1:29">
      <c r="A365" s="220">
        <v>45962</v>
      </c>
      <c r="B365" s="221" t="s">
        <v>383</v>
      </c>
      <c r="C365" s="221" t="s">
        <v>384</v>
      </c>
      <c r="D365" s="251" t="s">
        <v>1012</v>
      </c>
      <c r="E365" s="227" t="s">
        <v>783</v>
      </c>
      <c r="F365" s="224">
        <v>0.17985611510791366</v>
      </c>
      <c r="G365" s="222">
        <v>9839.02</v>
      </c>
      <c r="H365" s="221">
        <v>8338.14</v>
      </c>
      <c r="I365" s="221">
        <v>0</v>
      </c>
      <c r="J365" s="221">
        <v>750.44</v>
      </c>
      <c r="K365" s="221">
        <v>750.44</v>
      </c>
      <c r="L365" s="221">
        <v>1500.88</v>
      </c>
      <c r="M365" s="221" t="s">
        <v>1013</v>
      </c>
      <c r="N365" s="221">
        <v>84733010</v>
      </c>
      <c r="O365" s="221" t="s">
        <v>388</v>
      </c>
      <c r="P365" s="221" t="s">
        <v>209</v>
      </c>
      <c r="Q365" s="340">
        <v>2884</v>
      </c>
      <c r="R365" s="227">
        <v>45962</v>
      </c>
      <c r="S365" s="227">
        <v>45962</v>
      </c>
      <c r="T365" s="221" t="s">
        <v>1703</v>
      </c>
      <c r="U365" s="256" t="s">
        <v>1658</v>
      </c>
      <c r="V365" s="221"/>
      <c r="W365" s="221" t="s">
        <v>252</v>
      </c>
      <c r="Z365" s="20" t="e">
        <f>_xlfn.XLOOKUP(AC365,'[9]PR Conso (Apr 25-Sep 25)'!$P:$P,'[9]PR Conso (Apr 25-Sep 25)'!$Z:$Z)</f>
        <v>#N/A</v>
      </c>
      <c r="AB365" s="20">
        <f t="shared" si="12"/>
        <v>360</v>
      </c>
      <c r="AC365" s="20" t="str">
        <f t="shared" si="11"/>
        <v>27AALCM3536H1ZAINV2526/313240360</v>
      </c>
    </row>
    <row r="366" spans="1:29">
      <c r="A366" s="220">
        <v>45962</v>
      </c>
      <c r="B366" s="221" t="s">
        <v>552</v>
      </c>
      <c r="C366" s="221" t="s">
        <v>553</v>
      </c>
      <c r="D366" s="251" t="s">
        <v>1014</v>
      </c>
      <c r="E366" s="227" t="s">
        <v>968</v>
      </c>
      <c r="F366" s="224">
        <v>0.17985611510791366</v>
      </c>
      <c r="G366" s="222">
        <v>139067.97</v>
      </c>
      <c r="H366" s="221">
        <v>117854.21</v>
      </c>
      <c r="I366" s="221">
        <v>21213.759999999998</v>
      </c>
      <c r="J366" s="221">
        <v>0</v>
      </c>
      <c r="K366" s="221">
        <v>0</v>
      </c>
      <c r="L366" s="221">
        <v>21213.759999999998</v>
      </c>
      <c r="M366" s="221" t="s">
        <v>1015</v>
      </c>
      <c r="N366" s="221">
        <v>998315</v>
      </c>
      <c r="O366" s="221" t="s">
        <v>239</v>
      </c>
      <c r="P366" s="221" t="s">
        <v>211</v>
      </c>
      <c r="Q366" s="340">
        <v>2779</v>
      </c>
      <c r="R366" s="227">
        <v>45962</v>
      </c>
      <c r="S366" s="227">
        <v>45962</v>
      </c>
      <c r="T366" s="221" t="s">
        <v>1703</v>
      </c>
      <c r="U366" s="256" t="s">
        <v>1658</v>
      </c>
      <c r="V366" s="221"/>
      <c r="W366" s="221" t="s">
        <v>252</v>
      </c>
      <c r="Z366" s="20" t="e">
        <f>_xlfn.XLOOKUP(AC366,'[9]PR Conso (Apr 25-Sep 25)'!$P:$P,'[9]PR Conso (Apr 25-Sep 25)'!$Z:$Z)</f>
        <v>#N/A</v>
      </c>
      <c r="AB366" s="20">
        <f t="shared" si="12"/>
        <v>361</v>
      </c>
      <c r="AC366" s="20" t="str">
        <f t="shared" si="11"/>
        <v>07AAJCA9880A1ZLAIN2526002691630361</v>
      </c>
    </row>
    <row r="367" spans="1:29">
      <c r="A367" s="220">
        <v>45962</v>
      </c>
      <c r="B367" s="221" t="s">
        <v>552</v>
      </c>
      <c r="C367" s="221" t="s">
        <v>553</v>
      </c>
      <c r="D367" s="251" t="s">
        <v>1016</v>
      </c>
      <c r="E367" s="227" t="s">
        <v>968</v>
      </c>
      <c r="F367" s="224">
        <v>0.17985611510791366</v>
      </c>
      <c r="G367" s="222">
        <v>351314.86000000004</v>
      </c>
      <c r="H367" s="221">
        <v>297724.46000000002</v>
      </c>
      <c r="I367" s="221">
        <v>53590.400000000001</v>
      </c>
      <c r="J367" s="221">
        <v>0</v>
      </c>
      <c r="K367" s="221">
        <v>0</v>
      </c>
      <c r="L367" s="221">
        <v>53590.400000000001</v>
      </c>
      <c r="M367" s="221" t="s">
        <v>1017</v>
      </c>
      <c r="N367" s="221">
        <v>998315</v>
      </c>
      <c r="O367" s="221" t="s">
        <v>239</v>
      </c>
      <c r="P367" s="221" t="s">
        <v>211</v>
      </c>
      <c r="Q367" s="340">
        <v>2780</v>
      </c>
      <c r="R367" s="227">
        <v>45962</v>
      </c>
      <c r="S367" s="227">
        <v>45962</v>
      </c>
      <c r="T367" s="221" t="s">
        <v>1703</v>
      </c>
      <c r="U367" s="256" t="s">
        <v>1658</v>
      </c>
      <c r="V367" s="221"/>
      <c r="W367" s="221" t="s">
        <v>252</v>
      </c>
      <c r="Z367" s="20" t="e">
        <f>_xlfn.XLOOKUP(AC367,'[9]PR Conso (Apr 25-Sep 25)'!$P:$P,'[9]PR Conso (Apr 25-Sep 25)'!$Z:$Z)</f>
        <v>#N/A</v>
      </c>
      <c r="AB367" s="20">
        <f t="shared" si="12"/>
        <v>362</v>
      </c>
      <c r="AC367" s="20" t="str">
        <f t="shared" si="11"/>
        <v>07AAJCA9880A1ZLAIN2526002826516362</v>
      </c>
    </row>
    <row r="368" spans="1:29">
      <c r="A368" s="220">
        <v>45962</v>
      </c>
      <c r="B368" s="221" t="s">
        <v>552</v>
      </c>
      <c r="C368" s="221" t="s">
        <v>553</v>
      </c>
      <c r="D368" s="251" t="s">
        <v>1018</v>
      </c>
      <c r="E368" s="227" t="s">
        <v>1019</v>
      </c>
      <c r="F368" s="224">
        <v>0.17985611510791366</v>
      </c>
      <c r="G368" s="222">
        <v>18891.93</v>
      </c>
      <c r="H368" s="221">
        <v>16010.11</v>
      </c>
      <c r="I368" s="221">
        <v>2881.82</v>
      </c>
      <c r="J368" s="221">
        <v>0</v>
      </c>
      <c r="K368" s="221">
        <v>0</v>
      </c>
      <c r="L368" s="221">
        <v>2881.82</v>
      </c>
      <c r="M368" s="221" t="s">
        <v>1020</v>
      </c>
      <c r="N368" s="221">
        <v>998315</v>
      </c>
      <c r="O368" s="221" t="s">
        <v>239</v>
      </c>
      <c r="P368" s="221" t="s">
        <v>211</v>
      </c>
      <c r="Q368" s="340">
        <v>2781</v>
      </c>
      <c r="R368" s="227">
        <v>45962</v>
      </c>
      <c r="S368" s="227">
        <v>45962</v>
      </c>
      <c r="T368" s="221" t="s">
        <v>1703</v>
      </c>
      <c r="U368" s="256" t="s">
        <v>1658</v>
      </c>
      <c r="V368" s="221"/>
      <c r="W368" s="221" t="s">
        <v>252</v>
      </c>
      <c r="Z368" s="20" t="e">
        <f>_xlfn.XLOOKUP(AC368,'[9]PR Conso (Apr 25-Sep 25)'!$P:$P,'[9]PR Conso (Apr 25-Sep 25)'!$Z:$Z)</f>
        <v>#N/A</v>
      </c>
      <c r="AB368" s="20">
        <f t="shared" si="12"/>
        <v>363</v>
      </c>
      <c r="AC368" s="20" t="str">
        <f t="shared" si="11"/>
        <v>07AAJCA9880A1ZLAIN2526002966540363</v>
      </c>
    </row>
    <row r="369" spans="1:29">
      <c r="A369" s="220">
        <v>45962</v>
      </c>
      <c r="B369" s="221" t="s">
        <v>383</v>
      </c>
      <c r="C369" s="221" t="s">
        <v>384</v>
      </c>
      <c r="D369" s="251" t="s">
        <v>1021</v>
      </c>
      <c r="E369" s="227" t="s">
        <v>883</v>
      </c>
      <c r="F369" s="224">
        <v>0.17985611510791366</v>
      </c>
      <c r="G369" s="222">
        <v>1576.01</v>
      </c>
      <c r="H369" s="221">
        <v>1335.59</v>
      </c>
      <c r="I369" s="221">
        <v>0</v>
      </c>
      <c r="J369" s="221">
        <v>120.21</v>
      </c>
      <c r="K369" s="221">
        <v>120.21</v>
      </c>
      <c r="L369" s="221">
        <v>240.42</v>
      </c>
      <c r="M369" s="221" t="s">
        <v>1022</v>
      </c>
      <c r="N369" s="221">
        <v>850440</v>
      </c>
      <c r="O369" s="221" t="s">
        <v>388</v>
      </c>
      <c r="P369" s="221" t="s">
        <v>209</v>
      </c>
      <c r="Q369" s="340">
        <v>2883</v>
      </c>
      <c r="R369" s="227">
        <v>45962</v>
      </c>
      <c r="S369" s="227">
        <v>45962</v>
      </c>
      <c r="T369" s="221" t="s">
        <v>1703</v>
      </c>
      <c r="U369" s="256" t="s">
        <v>1658</v>
      </c>
      <c r="V369" s="221"/>
      <c r="W369" s="221" t="s">
        <v>252</v>
      </c>
      <c r="Z369" s="20" t="e">
        <f>_xlfn.XLOOKUP(AC369,'[9]PR Conso (Apr 25-Sep 25)'!$P:$P,'[9]PR Conso (Apr 25-Sep 25)'!$Z:$Z)</f>
        <v>#N/A</v>
      </c>
      <c r="AB369" s="20">
        <f t="shared" si="12"/>
        <v>364</v>
      </c>
      <c r="AC369" s="20" t="str">
        <f t="shared" si="11"/>
        <v>27AALCM3536H1ZAINV2526/308382364</v>
      </c>
    </row>
    <row r="370" spans="1:29">
      <c r="A370" s="220">
        <v>45962</v>
      </c>
      <c r="B370" s="221" t="s">
        <v>1023</v>
      </c>
      <c r="C370" s="221" t="s">
        <v>1024</v>
      </c>
      <c r="D370" s="251" t="s">
        <v>1025</v>
      </c>
      <c r="E370" s="227" t="s">
        <v>706</v>
      </c>
      <c r="F370" s="224">
        <v>0.17985611510791366</v>
      </c>
      <c r="G370" s="222">
        <v>1233.0999999999999</v>
      </c>
      <c r="H370" s="221">
        <v>1045</v>
      </c>
      <c r="I370" s="221">
        <v>0</v>
      </c>
      <c r="J370" s="221">
        <v>94.05</v>
      </c>
      <c r="K370" s="221">
        <v>94.05</v>
      </c>
      <c r="L370" s="221">
        <v>188.1</v>
      </c>
      <c r="M370" s="221" t="s">
        <v>1026</v>
      </c>
      <c r="N370" s="221">
        <v>8538</v>
      </c>
      <c r="O370" s="221" t="s">
        <v>388</v>
      </c>
      <c r="P370" s="221" t="s">
        <v>209</v>
      </c>
      <c r="Q370" s="340">
        <v>2783</v>
      </c>
      <c r="R370" s="227">
        <v>45962</v>
      </c>
      <c r="S370" s="227">
        <v>45962</v>
      </c>
      <c r="T370" s="221" t="s">
        <v>1703</v>
      </c>
      <c r="U370" s="256" t="s">
        <v>1658</v>
      </c>
      <c r="V370" s="221"/>
      <c r="W370" s="221" t="s">
        <v>252</v>
      </c>
      <c r="Z370" s="20" t="e">
        <f>_xlfn.XLOOKUP(AC370,'[9]PR Conso (Apr 25-Sep 25)'!$P:$P,'[9]PR Conso (Apr 25-Sep 25)'!$Z:$Z)</f>
        <v>#N/A</v>
      </c>
      <c r="AB370" s="20">
        <f t="shared" si="12"/>
        <v>365</v>
      </c>
      <c r="AC370" s="20" t="str">
        <f t="shared" si="11"/>
        <v>27BBOPG2224E1ZYRS-0311365</v>
      </c>
    </row>
    <row r="371" spans="1:29">
      <c r="A371" s="220">
        <v>45962</v>
      </c>
      <c r="B371" s="221" t="s">
        <v>383</v>
      </c>
      <c r="C371" s="221" t="s">
        <v>384</v>
      </c>
      <c r="D371" s="251" t="s">
        <v>1027</v>
      </c>
      <c r="E371" s="227" t="s">
        <v>982</v>
      </c>
      <c r="F371" s="224">
        <v>0.17985611510791366</v>
      </c>
      <c r="G371" s="222">
        <v>24464.03</v>
      </c>
      <c r="H371" s="221">
        <v>20732.21</v>
      </c>
      <c r="I371" s="221">
        <v>0</v>
      </c>
      <c r="J371" s="221">
        <v>1865.91</v>
      </c>
      <c r="K371" s="221">
        <v>1865.91</v>
      </c>
      <c r="L371" s="221">
        <v>3731.82</v>
      </c>
      <c r="M371" s="221" t="s">
        <v>1028</v>
      </c>
      <c r="N371" s="221">
        <v>84733010</v>
      </c>
      <c r="O371" s="221" t="s">
        <v>388</v>
      </c>
      <c r="P371" s="221" t="s">
        <v>209</v>
      </c>
      <c r="Q371" s="340">
        <v>2882</v>
      </c>
      <c r="R371" s="227">
        <v>45962</v>
      </c>
      <c r="S371" s="227">
        <v>45962</v>
      </c>
      <c r="T371" s="221" t="s">
        <v>1703</v>
      </c>
      <c r="U371" s="256" t="s">
        <v>1658</v>
      </c>
      <c r="V371" s="221"/>
      <c r="W371" s="221" t="s">
        <v>252</v>
      </c>
      <c r="Z371" s="20" t="e">
        <f>_xlfn.XLOOKUP(AC371,'[9]PR Conso (Apr 25-Sep 25)'!$P:$P,'[9]PR Conso (Apr 25-Sep 25)'!$Z:$Z)</f>
        <v>#N/A</v>
      </c>
      <c r="AB371" s="20">
        <f t="shared" si="12"/>
        <v>366</v>
      </c>
      <c r="AC371" s="20" t="str">
        <f t="shared" si="11"/>
        <v>27AALCM3536H1ZAINV2526/302719366</v>
      </c>
    </row>
    <row r="372" spans="1:29">
      <c r="A372" s="220">
        <v>45962</v>
      </c>
      <c r="B372" s="221" t="s">
        <v>1029</v>
      </c>
      <c r="C372" s="221" t="s">
        <v>1030</v>
      </c>
      <c r="D372" s="251">
        <v>330</v>
      </c>
      <c r="E372" s="227" t="s">
        <v>353</v>
      </c>
      <c r="F372" s="224">
        <v>0.17985611510791366</v>
      </c>
      <c r="G372" s="222">
        <v>578</v>
      </c>
      <c r="H372" s="221">
        <v>490</v>
      </c>
      <c r="I372" s="221">
        <v>0</v>
      </c>
      <c r="J372" s="221">
        <v>44</v>
      </c>
      <c r="K372" s="221">
        <v>44</v>
      </c>
      <c r="L372" s="221">
        <v>88</v>
      </c>
      <c r="M372" s="221" t="s">
        <v>1031</v>
      </c>
      <c r="N372" s="221">
        <v>8207</v>
      </c>
      <c r="O372" s="221" t="s">
        <v>388</v>
      </c>
      <c r="P372" s="221" t="s">
        <v>209</v>
      </c>
      <c r="Q372" s="340">
        <v>2785</v>
      </c>
      <c r="R372" s="227">
        <v>45962</v>
      </c>
      <c r="S372" s="227">
        <v>45962</v>
      </c>
      <c r="T372" s="221" t="s">
        <v>1703</v>
      </c>
      <c r="U372" s="256" t="s">
        <v>1658</v>
      </c>
      <c r="V372" s="221"/>
      <c r="W372" s="221" t="s">
        <v>252</v>
      </c>
      <c r="Z372" s="20" t="e">
        <f>_xlfn.XLOOKUP(AC372,'[9]PR Conso (Apr 25-Sep 25)'!$P:$P,'[9]PR Conso (Apr 25-Sep 25)'!$Z:$Z)</f>
        <v>#N/A</v>
      </c>
      <c r="AB372" s="20">
        <f t="shared" si="12"/>
        <v>367</v>
      </c>
      <c r="AC372" s="20" t="str">
        <f t="shared" si="11"/>
        <v>27AESPC2136B1ZW330367</v>
      </c>
    </row>
    <row r="373" spans="1:29">
      <c r="A373" s="220">
        <v>45962</v>
      </c>
      <c r="B373" s="221" t="s">
        <v>585</v>
      </c>
      <c r="C373" s="221" t="s">
        <v>586</v>
      </c>
      <c r="D373" s="251">
        <v>66</v>
      </c>
      <c r="E373" s="227" t="s">
        <v>865</v>
      </c>
      <c r="F373" s="224">
        <v>0.17985611510791366</v>
      </c>
      <c r="G373" s="222">
        <v>23668.35</v>
      </c>
      <c r="H373" s="221">
        <v>20057.93</v>
      </c>
      <c r="I373" s="221">
        <v>0</v>
      </c>
      <c r="J373" s="221">
        <v>1805.21</v>
      </c>
      <c r="K373" s="221">
        <v>1805.21</v>
      </c>
      <c r="L373" s="221">
        <v>3610.42</v>
      </c>
      <c r="M373" s="221" t="s">
        <v>1032</v>
      </c>
      <c r="N373" s="221">
        <v>998519</v>
      </c>
      <c r="O373" s="221" t="s">
        <v>588</v>
      </c>
      <c r="P373" s="221" t="s">
        <v>211</v>
      </c>
      <c r="Q373" s="340">
        <v>2786</v>
      </c>
      <c r="R373" s="227">
        <v>45962</v>
      </c>
      <c r="S373" s="227">
        <v>45962</v>
      </c>
      <c r="T373" s="221" t="s">
        <v>1703</v>
      </c>
      <c r="U373" s="256" t="s">
        <v>1658</v>
      </c>
      <c r="V373" s="221"/>
      <c r="W373" s="221" t="s">
        <v>252</v>
      </c>
      <c r="Z373" s="20" t="e">
        <f>_xlfn.XLOOKUP(AC373,'[9]PR Conso (Apr 25-Sep 25)'!$P:$P,'[9]PR Conso (Apr 25-Sep 25)'!$Z:$Z)</f>
        <v>#N/A</v>
      </c>
      <c r="AB373" s="20">
        <f t="shared" si="12"/>
        <v>368</v>
      </c>
      <c r="AC373" s="20" t="str">
        <f t="shared" si="11"/>
        <v>27ABMCS9481K1ZE66368</v>
      </c>
    </row>
    <row r="374" spans="1:29">
      <c r="A374" s="220">
        <v>45962</v>
      </c>
      <c r="B374" s="221" t="s">
        <v>585</v>
      </c>
      <c r="C374" s="221" t="s">
        <v>586</v>
      </c>
      <c r="D374" s="251">
        <v>67</v>
      </c>
      <c r="E374" s="227" t="s">
        <v>865</v>
      </c>
      <c r="F374" s="224">
        <v>0.17985611510791366</v>
      </c>
      <c r="G374" s="222">
        <v>57407.97</v>
      </c>
      <c r="H374" s="221">
        <v>48650.83</v>
      </c>
      <c r="I374" s="221">
        <v>0</v>
      </c>
      <c r="J374" s="221">
        <v>4378.57</v>
      </c>
      <c r="K374" s="221">
        <v>4378.57</v>
      </c>
      <c r="L374" s="221">
        <v>8757.14</v>
      </c>
      <c r="M374" s="221" t="s">
        <v>1033</v>
      </c>
      <c r="N374" s="221">
        <v>998519</v>
      </c>
      <c r="O374" s="221" t="s">
        <v>588</v>
      </c>
      <c r="P374" s="221" t="s">
        <v>211</v>
      </c>
      <c r="Q374" s="340">
        <v>2787</v>
      </c>
      <c r="R374" s="227">
        <v>45962</v>
      </c>
      <c r="S374" s="227">
        <v>45962</v>
      </c>
      <c r="T374" s="221" t="s">
        <v>1703</v>
      </c>
      <c r="U374" s="256" t="s">
        <v>1658</v>
      </c>
      <c r="V374" s="221"/>
      <c r="W374" s="221" t="s">
        <v>252</v>
      </c>
      <c r="Z374" s="20" t="e">
        <f>_xlfn.XLOOKUP(AC374,'[9]PR Conso (Apr 25-Sep 25)'!$P:$P,'[9]PR Conso (Apr 25-Sep 25)'!$Z:$Z)</f>
        <v>#N/A</v>
      </c>
      <c r="AB374" s="20">
        <f t="shared" si="12"/>
        <v>369</v>
      </c>
      <c r="AC374" s="20" t="str">
        <f t="shared" si="11"/>
        <v>27ABMCS9481K1ZE67369</v>
      </c>
    </row>
    <row r="375" spans="1:29">
      <c r="A375" s="220">
        <v>45962</v>
      </c>
      <c r="B375" s="221" t="s">
        <v>523</v>
      </c>
      <c r="C375" s="221" t="s">
        <v>524</v>
      </c>
      <c r="D375" s="251" t="s">
        <v>1034</v>
      </c>
      <c r="E375" s="227" t="s">
        <v>865</v>
      </c>
      <c r="F375" s="224">
        <v>0.17985611510791366</v>
      </c>
      <c r="G375" s="222">
        <v>413877.92000000004</v>
      </c>
      <c r="H375" s="221">
        <v>350744</v>
      </c>
      <c r="I375" s="221">
        <v>0</v>
      </c>
      <c r="J375" s="221">
        <v>31566.959999999999</v>
      </c>
      <c r="K375" s="221">
        <v>31566.959999999999</v>
      </c>
      <c r="L375" s="221">
        <v>63133.919999999998</v>
      </c>
      <c r="M375" s="221" t="s">
        <v>1035</v>
      </c>
      <c r="N375" s="221">
        <v>997212</v>
      </c>
      <c r="O375" s="235" t="s">
        <v>304</v>
      </c>
      <c r="P375" s="221" t="s">
        <v>211</v>
      </c>
      <c r="Q375" s="340">
        <v>2881</v>
      </c>
      <c r="R375" s="227">
        <v>45962</v>
      </c>
      <c r="S375" s="227">
        <v>45962</v>
      </c>
      <c r="T375" s="221" t="s">
        <v>1703</v>
      </c>
      <c r="U375" s="256" t="s">
        <v>1658</v>
      </c>
      <c r="V375" s="221"/>
      <c r="W375" s="221" t="s">
        <v>252</v>
      </c>
      <c r="Z375" s="20" t="e">
        <f>_xlfn.XLOOKUP(AC375,'[9]PR Conso (Apr 25-Sep 25)'!$P:$P,'[9]PR Conso (Apr 25-Sep 25)'!$Z:$Z)</f>
        <v>#N/A</v>
      </c>
      <c r="AB375" s="20">
        <f t="shared" si="12"/>
        <v>370</v>
      </c>
      <c r="AC375" s="20" t="str">
        <f t="shared" si="11"/>
        <v>27AATPE1292M1Z7NOV-2025-306370</v>
      </c>
    </row>
    <row r="376" spans="1:29">
      <c r="A376" s="220">
        <v>45962</v>
      </c>
      <c r="B376" s="221" t="s">
        <v>523</v>
      </c>
      <c r="C376" s="221" t="s">
        <v>524</v>
      </c>
      <c r="D376" s="251" t="s">
        <v>1036</v>
      </c>
      <c r="E376" s="227" t="s">
        <v>865</v>
      </c>
      <c r="F376" s="224">
        <v>0.17985611510791366</v>
      </c>
      <c r="G376" s="222">
        <v>393496.95999999996</v>
      </c>
      <c r="H376" s="221">
        <v>333472</v>
      </c>
      <c r="I376" s="221">
        <v>0</v>
      </c>
      <c r="J376" s="221">
        <v>30012.48</v>
      </c>
      <c r="K376" s="221">
        <v>30012.48</v>
      </c>
      <c r="L376" s="221">
        <v>60024.959999999999</v>
      </c>
      <c r="M376" s="221" t="s">
        <v>1037</v>
      </c>
      <c r="N376" s="221">
        <v>997212</v>
      </c>
      <c r="O376" s="235" t="s">
        <v>304</v>
      </c>
      <c r="P376" s="221" t="s">
        <v>211</v>
      </c>
      <c r="Q376" s="340">
        <v>2880</v>
      </c>
      <c r="R376" s="227">
        <v>45962</v>
      </c>
      <c r="S376" s="227">
        <v>45962</v>
      </c>
      <c r="T376" s="221" t="s">
        <v>1703</v>
      </c>
      <c r="U376" s="256" t="s">
        <v>1658</v>
      </c>
      <c r="V376" s="221"/>
      <c r="W376" s="221" t="s">
        <v>252</v>
      </c>
      <c r="Z376" s="20" t="e">
        <f>_xlfn.XLOOKUP(AC376,'[9]PR Conso (Apr 25-Sep 25)'!$P:$P,'[9]PR Conso (Apr 25-Sep 25)'!$Z:$Z)</f>
        <v>#N/A</v>
      </c>
      <c r="AB376" s="20">
        <f t="shared" si="12"/>
        <v>371</v>
      </c>
      <c r="AC376" s="20" t="str">
        <f t="shared" si="11"/>
        <v>27AATPE1292M1Z7NOV-2025-305371</v>
      </c>
    </row>
    <row r="377" spans="1:29">
      <c r="A377" s="220">
        <v>45962</v>
      </c>
      <c r="B377" s="221" t="s">
        <v>299</v>
      </c>
      <c r="C377" s="221" t="s">
        <v>300</v>
      </c>
      <c r="D377" s="251" t="s">
        <v>1038</v>
      </c>
      <c r="E377" s="227" t="s">
        <v>1039</v>
      </c>
      <c r="F377" s="224">
        <v>0.17985611510791366</v>
      </c>
      <c r="G377" s="222">
        <v>413</v>
      </c>
      <c r="H377" s="221">
        <v>350</v>
      </c>
      <c r="I377" s="221">
        <v>0</v>
      </c>
      <c r="J377" s="221">
        <v>31.5</v>
      </c>
      <c r="K377" s="221">
        <v>31.5</v>
      </c>
      <c r="L377" s="221">
        <v>63</v>
      </c>
      <c r="M377" s="221" t="s">
        <v>1040</v>
      </c>
      <c r="N377" s="221">
        <v>997212</v>
      </c>
      <c r="O377" s="221" t="s">
        <v>304</v>
      </c>
      <c r="P377" s="221" t="s">
        <v>211</v>
      </c>
      <c r="Q377" s="340">
        <v>2877</v>
      </c>
      <c r="R377" s="227">
        <v>45962</v>
      </c>
      <c r="S377" s="227">
        <v>45962</v>
      </c>
      <c r="T377" s="221" t="s">
        <v>1703</v>
      </c>
      <c r="U377" s="256" t="s">
        <v>1658</v>
      </c>
      <c r="V377" s="221"/>
      <c r="W377" s="221" t="s">
        <v>252</v>
      </c>
      <c r="Z377" s="20" t="e">
        <f>_xlfn.XLOOKUP(AC377,'[9]PR Conso (Apr 25-Sep 25)'!$P:$P,'[9]PR Conso (Apr 25-Sep 25)'!$Z:$Z)</f>
        <v>#N/A</v>
      </c>
      <c r="AB377" s="20">
        <f t="shared" si="12"/>
        <v>372</v>
      </c>
      <c r="AC377" s="20" t="str">
        <f t="shared" si="11"/>
        <v>27AAWCS5258F1ZQPUN06/SC25/00812372</v>
      </c>
    </row>
    <row r="378" spans="1:29">
      <c r="A378" s="220">
        <v>45962</v>
      </c>
      <c r="B378" s="221" t="s">
        <v>1041</v>
      </c>
      <c r="C378" s="221" t="s">
        <v>1042</v>
      </c>
      <c r="D378" s="251" t="s">
        <v>1043</v>
      </c>
      <c r="E378" s="227" t="s">
        <v>821</v>
      </c>
      <c r="F378" s="224">
        <v>0.05</v>
      </c>
      <c r="G378" s="222">
        <v>14667</v>
      </c>
      <c r="H378" s="221">
        <v>13969</v>
      </c>
      <c r="I378" s="221">
        <v>0</v>
      </c>
      <c r="J378" s="221">
        <v>349</v>
      </c>
      <c r="K378" s="221">
        <v>349</v>
      </c>
      <c r="L378" s="221">
        <v>698</v>
      </c>
      <c r="M378" s="221" t="s">
        <v>1044</v>
      </c>
      <c r="N378" s="221">
        <v>996425</v>
      </c>
      <c r="O378" s="221" t="s">
        <v>288</v>
      </c>
      <c r="P378" s="221" t="s">
        <v>211</v>
      </c>
      <c r="Q378" s="340">
        <v>2876</v>
      </c>
      <c r="R378" s="227">
        <v>45962</v>
      </c>
      <c r="S378" s="227">
        <v>45962</v>
      </c>
      <c r="T378" s="221" t="s">
        <v>1703</v>
      </c>
      <c r="U378" s="256" t="s">
        <v>1658</v>
      </c>
      <c r="V378" s="221"/>
      <c r="W378" s="221" t="s">
        <v>252</v>
      </c>
      <c r="Z378" s="20" t="e">
        <f>_xlfn.XLOOKUP(AC378,'[9]PR Conso (Apr 25-Sep 25)'!$P:$P,'[9]PR Conso (Apr 25-Sep 25)'!$Z:$Z)</f>
        <v>#N/A</v>
      </c>
      <c r="AB378" s="20">
        <f t="shared" si="12"/>
        <v>373</v>
      </c>
      <c r="AC378" s="20" t="str">
        <f t="shared" si="11"/>
        <v>27AABCI2726B1Z2MH1252611DO30901373</v>
      </c>
    </row>
    <row r="379" spans="1:29">
      <c r="A379" s="220">
        <v>45962</v>
      </c>
      <c r="B379" s="221" t="s">
        <v>1041</v>
      </c>
      <c r="C379" s="221" t="s">
        <v>1042</v>
      </c>
      <c r="D379" s="251" t="s">
        <v>1045</v>
      </c>
      <c r="E379" s="227" t="s">
        <v>821</v>
      </c>
      <c r="F379" s="224">
        <v>0.05</v>
      </c>
      <c r="G379" s="222">
        <v>9446</v>
      </c>
      <c r="H379" s="221">
        <v>8996</v>
      </c>
      <c r="I379" s="221">
        <v>0</v>
      </c>
      <c r="J379" s="221">
        <v>225</v>
      </c>
      <c r="K379" s="221">
        <v>225</v>
      </c>
      <c r="L379" s="221">
        <v>450</v>
      </c>
      <c r="M379" s="221" t="s">
        <v>1046</v>
      </c>
      <c r="N379" s="221">
        <v>996425</v>
      </c>
      <c r="O379" s="221" t="s">
        <v>288</v>
      </c>
      <c r="P379" s="221" t="s">
        <v>211</v>
      </c>
      <c r="Q379" s="340">
        <v>2875</v>
      </c>
      <c r="R379" s="227">
        <v>45962</v>
      </c>
      <c r="S379" s="227">
        <v>45962</v>
      </c>
      <c r="T379" s="221" t="s">
        <v>1703</v>
      </c>
      <c r="U379" s="256" t="s">
        <v>1658</v>
      </c>
      <c r="V379" s="221"/>
      <c r="W379" s="221" t="s">
        <v>252</v>
      </c>
      <c r="Z379" s="20" t="e">
        <f>_xlfn.XLOOKUP(AC379,'[9]PR Conso (Apr 25-Sep 25)'!$P:$P,'[9]PR Conso (Apr 25-Sep 25)'!$Z:$Z)</f>
        <v>#N/A</v>
      </c>
      <c r="AB379" s="20">
        <f t="shared" si="12"/>
        <v>374</v>
      </c>
      <c r="AC379" s="20" t="str">
        <f t="shared" si="11"/>
        <v>27AABCI2726B1Z2MH1252611DO25118374</v>
      </c>
    </row>
    <row r="380" spans="1:29">
      <c r="A380" s="220">
        <v>45962</v>
      </c>
      <c r="B380" s="221" t="s">
        <v>1041</v>
      </c>
      <c r="C380" s="221" t="s">
        <v>1042</v>
      </c>
      <c r="D380" s="251" t="s">
        <v>1047</v>
      </c>
      <c r="E380" s="227" t="s">
        <v>821</v>
      </c>
      <c r="F380" s="224">
        <v>0.05</v>
      </c>
      <c r="G380" s="222">
        <v>12334</v>
      </c>
      <c r="H380" s="221">
        <v>11713</v>
      </c>
      <c r="I380" s="221">
        <v>0</v>
      </c>
      <c r="J380" s="221">
        <v>310.5</v>
      </c>
      <c r="K380" s="221">
        <v>310.5</v>
      </c>
      <c r="L380" s="221">
        <v>621</v>
      </c>
      <c r="M380" s="221" t="s">
        <v>1048</v>
      </c>
      <c r="N380" s="221">
        <v>996335</v>
      </c>
      <c r="O380" s="221" t="s">
        <v>288</v>
      </c>
      <c r="P380" s="221" t="s">
        <v>211</v>
      </c>
      <c r="Q380" s="340">
        <v>2874</v>
      </c>
      <c r="R380" s="227">
        <v>45962</v>
      </c>
      <c r="S380" s="227">
        <v>45962</v>
      </c>
      <c r="T380" s="221" t="s">
        <v>1703</v>
      </c>
      <c r="U380" s="256" t="s">
        <v>1658</v>
      </c>
      <c r="V380" s="221"/>
      <c r="W380" s="221" t="s">
        <v>252</v>
      </c>
      <c r="Z380" s="20" t="e">
        <f>_xlfn.XLOOKUP(AC380,'[9]PR Conso (Apr 25-Sep 25)'!$P:$P,'[9]PR Conso (Apr 25-Sep 25)'!$Z:$Z)</f>
        <v>#N/A</v>
      </c>
      <c r="AB380" s="20">
        <f t="shared" si="12"/>
        <v>375</v>
      </c>
      <c r="AC380" s="20" t="str">
        <f t="shared" si="11"/>
        <v>27AABCI2726B1Z2MH1252611DO11691375</v>
      </c>
    </row>
    <row r="381" spans="1:29">
      <c r="A381" s="220">
        <v>45962</v>
      </c>
      <c r="B381" s="221" t="s">
        <v>511</v>
      </c>
      <c r="C381" s="221" t="s">
        <v>512</v>
      </c>
      <c r="D381" s="251" t="s">
        <v>1049</v>
      </c>
      <c r="E381" s="227" t="s">
        <v>1050</v>
      </c>
      <c r="F381" s="224">
        <v>0.16265769172591135</v>
      </c>
      <c r="G381" s="222">
        <v>15372.66</v>
      </c>
      <c r="H381" s="221">
        <v>13222</v>
      </c>
      <c r="I381" s="221">
        <v>0</v>
      </c>
      <c r="J381" s="221">
        <v>1075.33</v>
      </c>
      <c r="K381" s="221">
        <v>1075.33</v>
      </c>
      <c r="L381" s="221">
        <v>2150.66</v>
      </c>
      <c r="M381" s="221" t="s">
        <v>1051</v>
      </c>
      <c r="N381" s="221">
        <v>4818</v>
      </c>
      <c r="O381" s="221" t="s">
        <v>516</v>
      </c>
      <c r="P381" s="221" t="s">
        <v>209</v>
      </c>
      <c r="Q381" s="340">
        <v>2873</v>
      </c>
      <c r="R381" s="227">
        <v>45962</v>
      </c>
      <c r="S381" s="227">
        <v>45962</v>
      </c>
      <c r="T381" s="221" t="s">
        <v>1703</v>
      </c>
      <c r="U381" s="256" t="s">
        <v>1658</v>
      </c>
      <c r="V381" s="221"/>
      <c r="W381" s="221" t="s">
        <v>252</v>
      </c>
      <c r="Z381" s="20" t="e">
        <f>_xlfn.XLOOKUP(AC381,'[9]PR Conso (Apr 25-Sep 25)'!$P:$P,'[9]PR Conso (Apr 25-Sep 25)'!$Z:$Z)</f>
        <v>#N/A</v>
      </c>
      <c r="AB381" s="20">
        <f t="shared" si="12"/>
        <v>376</v>
      </c>
      <c r="AC381" s="20" t="str">
        <f t="shared" si="11"/>
        <v>27BMWPD2551E2ZZS0006250376</v>
      </c>
    </row>
    <row r="382" spans="1:29">
      <c r="A382" s="220">
        <v>45962</v>
      </c>
      <c r="B382" s="221" t="s">
        <v>511</v>
      </c>
      <c r="C382" s="221" t="s">
        <v>512</v>
      </c>
      <c r="D382" s="251" t="s">
        <v>1052</v>
      </c>
      <c r="E382" s="227" t="s">
        <v>1050</v>
      </c>
      <c r="F382" s="224">
        <v>0.13563610003624502</v>
      </c>
      <c r="G382" s="222">
        <v>3133.2200000000003</v>
      </c>
      <c r="H382" s="221">
        <v>2759</v>
      </c>
      <c r="I382" s="221">
        <v>0</v>
      </c>
      <c r="J382" s="221">
        <v>187.11</v>
      </c>
      <c r="K382" s="221">
        <v>187.11</v>
      </c>
      <c r="L382" s="221">
        <v>374.22</v>
      </c>
      <c r="M382" s="221" t="s">
        <v>1053</v>
      </c>
      <c r="N382" s="221">
        <v>3926</v>
      </c>
      <c r="O382" s="221" t="s">
        <v>516</v>
      </c>
      <c r="P382" s="221" t="s">
        <v>209</v>
      </c>
      <c r="Q382" s="340">
        <v>2872</v>
      </c>
      <c r="R382" s="227">
        <v>45962</v>
      </c>
      <c r="S382" s="227">
        <v>45962</v>
      </c>
      <c r="T382" s="221" t="s">
        <v>1703</v>
      </c>
      <c r="U382" s="256" t="s">
        <v>1658</v>
      </c>
      <c r="V382" s="221"/>
      <c r="W382" s="221" t="s">
        <v>252</v>
      </c>
      <c r="Z382" s="20" t="e">
        <f>_xlfn.XLOOKUP(AC382,'[9]PR Conso (Apr 25-Sep 25)'!$P:$P,'[9]PR Conso (Apr 25-Sep 25)'!$Z:$Z)</f>
        <v>#N/A</v>
      </c>
      <c r="AB382" s="20">
        <f t="shared" si="12"/>
        <v>377</v>
      </c>
      <c r="AC382" s="20" t="str">
        <f t="shared" si="11"/>
        <v>27BMWPD2551E2ZZS0006249377</v>
      </c>
    </row>
    <row r="383" spans="1:29">
      <c r="A383" s="220">
        <v>45962</v>
      </c>
      <c r="B383" s="221" t="s">
        <v>463</v>
      </c>
      <c r="C383" s="221" t="s">
        <v>464</v>
      </c>
      <c r="D383" s="251" t="s">
        <v>1054</v>
      </c>
      <c r="E383" s="227" t="s">
        <v>821</v>
      </c>
      <c r="F383" s="224">
        <v>0.17985611510791366</v>
      </c>
      <c r="G383" s="222">
        <v>64900</v>
      </c>
      <c r="H383" s="221">
        <v>55000</v>
      </c>
      <c r="I383" s="221">
        <v>0</v>
      </c>
      <c r="J383" s="221">
        <v>4950</v>
      </c>
      <c r="K383" s="221">
        <v>4950</v>
      </c>
      <c r="L383" s="221">
        <v>9900</v>
      </c>
      <c r="M383" s="221" t="s">
        <v>1055</v>
      </c>
      <c r="N383" s="221">
        <v>998346</v>
      </c>
      <c r="O383" s="221" t="s">
        <v>309</v>
      </c>
      <c r="P383" s="221" t="s">
        <v>211</v>
      </c>
      <c r="Q383" s="340">
        <v>2871</v>
      </c>
      <c r="R383" s="227">
        <v>45962</v>
      </c>
      <c r="S383" s="227">
        <v>45962</v>
      </c>
      <c r="T383" s="221" t="s">
        <v>1703</v>
      </c>
      <c r="U383" s="256" t="s">
        <v>1658</v>
      </c>
      <c r="V383" s="221"/>
      <c r="W383" s="221" t="s">
        <v>252</v>
      </c>
      <c r="Z383" s="20" t="e">
        <f>_xlfn.XLOOKUP(AC383,'[9]PR Conso (Apr 25-Sep 25)'!$P:$P,'[9]PR Conso (Apr 25-Sep 25)'!$Z:$Z)</f>
        <v>#N/A</v>
      </c>
      <c r="AB383" s="20">
        <f t="shared" si="12"/>
        <v>378</v>
      </c>
      <c r="AC383" s="20" t="str">
        <f t="shared" si="11"/>
        <v>27AAACT2209D2ZTMH2526017995378</v>
      </c>
    </row>
    <row r="384" spans="1:29">
      <c r="A384" s="220">
        <v>45962</v>
      </c>
      <c r="B384" s="221" t="s">
        <v>1056</v>
      </c>
      <c r="C384" s="221" t="s">
        <v>1057</v>
      </c>
      <c r="D384" s="251" t="s">
        <v>1058</v>
      </c>
      <c r="E384" s="227" t="s">
        <v>770</v>
      </c>
      <c r="F384" s="224">
        <v>0.17985611510791366</v>
      </c>
      <c r="G384" s="222">
        <v>1699</v>
      </c>
      <c r="H384" s="221">
        <v>1439.83</v>
      </c>
      <c r="I384" s="221">
        <v>259.17</v>
      </c>
      <c r="J384" s="221">
        <v>0</v>
      </c>
      <c r="K384" s="221">
        <v>0</v>
      </c>
      <c r="L384" s="221">
        <v>259.17</v>
      </c>
      <c r="M384" s="221" t="s">
        <v>1059</v>
      </c>
      <c r="N384" s="221">
        <v>854420</v>
      </c>
      <c r="O384" s="221" t="s">
        <v>388</v>
      </c>
      <c r="P384" s="221" t="s">
        <v>209</v>
      </c>
      <c r="Q384" s="340">
        <v>2868</v>
      </c>
      <c r="R384" s="227">
        <v>45962</v>
      </c>
      <c r="S384" s="227">
        <v>45962</v>
      </c>
      <c r="T384" s="221" t="s">
        <v>1703</v>
      </c>
      <c r="U384" s="256" t="s">
        <v>1658</v>
      </c>
      <c r="V384" s="221"/>
      <c r="W384" s="221" t="s">
        <v>252</v>
      </c>
      <c r="Z384" s="20" t="e">
        <f>_xlfn.XLOOKUP(AC384,'[9]PR Conso (Apr 25-Sep 25)'!$P:$P,'[9]PR Conso (Apr 25-Sep 25)'!$Z:$Z)</f>
        <v>#N/A</v>
      </c>
      <c r="AB384" s="20">
        <f t="shared" si="12"/>
        <v>379</v>
      </c>
      <c r="AC384" s="20" t="str">
        <f t="shared" si="11"/>
        <v>23ANYPT9196P1ZFIN-4321379</v>
      </c>
    </row>
    <row r="385" spans="1:29">
      <c r="A385" s="220">
        <v>45962</v>
      </c>
      <c r="B385" s="221" t="s">
        <v>1060</v>
      </c>
      <c r="C385" s="221" t="s">
        <v>1061</v>
      </c>
      <c r="D385" s="251" t="s">
        <v>1062</v>
      </c>
      <c r="E385" s="227" t="s">
        <v>922</v>
      </c>
      <c r="F385" s="224">
        <v>0.17985611510791366</v>
      </c>
      <c r="G385" s="222">
        <v>20060</v>
      </c>
      <c r="H385" s="221">
        <v>17000</v>
      </c>
      <c r="I385" s="221">
        <v>0</v>
      </c>
      <c r="J385" s="221">
        <v>1530</v>
      </c>
      <c r="K385" s="221">
        <v>1530</v>
      </c>
      <c r="L385" s="221">
        <v>3060</v>
      </c>
      <c r="M385" s="221" t="s">
        <v>1063</v>
      </c>
      <c r="N385" s="221">
        <v>997163</v>
      </c>
      <c r="O385" s="221" t="s">
        <v>309</v>
      </c>
      <c r="P385" s="221" t="s">
        <v>211</v>
      </c>
      <c r="Q385" s="340">
        <v>2864</v>
      </c>
      <c r="R385" s="227">
        <v>45962</v>
      </c>
      <c r="S385" s="227">
        <v>45962</v>
      </c>
      <c r="T385" s="221" t="s">
        <v>1703</v>
      </c>
      <c r="U385" s="256" t="s">
        <v>1658</v>
      </c>
      <c r="V385" s="221"/>
      <c r="W385" s="221" t="s">
        <v>252</v>
      </c>
      <c r="Z385" s="20" t="e">
        <f>_xlfn.XLOOKUP(AC385,'[9]PR Conso (Apr 25-Sep 25)'!$P:$P,'[9]PR Conso (Apr 25-Sep 25)'!$Z:$Z)</f>
        <v>#N/A</v>
      </c>
      <c r="AB385" s="20">
        <f t="shared" si="12"/>
        <v>380</v>
      </c>
      <c r="AC385" s="20" t="str">
        <f t="shared" si="11"/>
        <v>27AACCR7526F1ZCS14/25-26/2764380</v>
      </c>
    </row>
    <row r="386" spans="1:29">
      <c r="A386" s="220">
        <v>45962</v>
      </c>
      <c r="B386" s="221" t="s">
        <v>540</v>
      </c>
      <c r="C386" s="221" t="s">
        <v>541</v>
      </c>
      <c r="D386" s="251">
        <v>2171839335</v>
      </c>
      <c r="E386" s="227" t="s">
        <v>792</v>
      </c>
      <c r="F386" s="224">
        <v>0.17985611510791366</v>
      </c>
      <c r="G386" s="222">
        <v>11138.2</v>
      </c>
      <c r="H386" s="221">
        <v>9439.16</v>
      </c>
      <c r="I386" s="221">
        <v>0</v>
      </c>
      <c r="J386" s="221">
        <v>849.52</v>
      </c>
      <c r="K386" s="221">
        <v>849.52</v>
      </c>
      <c r="L386" s="221">
        <v>1699.04</v>
      </c>
      <c r="M386" s="221" t="s">
        <v>1064</v>
      </c>
      <c r="N386" s="221">
        <v>998412</v>
      </c>
      <c r="O386" s="221" t="s">
        <v>319</v>
      </c>
      <c r="P386" s="221" t="s">
        <v>211</v>
      </c>
      <c r="Q386" s="340">
        <v>2799</v>
      </c>
      <c r="R386" s="227">
        <v>45962</v>
      </c>
      <c r="S386" s="227">
        <v>45962</v>
      </c>
      <c r="T386" s="221" t="s">
        <v>1703</v>
      </c>
      <c r="U386" s="256" t="s">
        <v>1658</v>
      </c>
      <c r="V386" s="221"/>
      <c r="W386" s="221" t="s">
        <v>252</v>
      </c>
      <c r="Z386" s="20" t="e">
        <f>_xlfn.XLOOKUP(AC386,'[9]PR Conso (Apr 25-Sep 25)'!$P:$P,'[9]PR Conso (Apr 25-Sep 25)'!$Z:$Z)</f>
        <v>#N/A</v>
      </c>
      <c r="AB386" s="20">
        <f t="shared" si="12"/>
        <v>381</v>
      </c>
      <c r="AC386" s="20" t="str">
        <f t="shared" si="11"/>
        <v>27AAACH1458C1ZZ2171839335381</v>
      </c>
    </row>
    <row r="387" spans="1:29">
      <c r="A387" s="220">
        <v>45962</v>
      </c>
      <c r="B387" s="221" t="s">
        <v>540</v>
      </c>
      <c r="C387" s="221" t="s">
        <v>541</v>
      </c>
      <c r="D387" s="251">
        <v>2171872644</v>
      </c>
      <c r="E387" s="227" t="s">
        <v>878</v>
      </c>
      <c r="F387" s="224">
        <v>0.17985611510791366</v>
      </c>
      <c r="G387" s="222">
        <v>6478.2000000000007</v>
      </c>
      <c r="H387" s="221">
        <v>5490</v>
      </c>
      <c r="I387" s="221">
        <v>0</v>
      </c>
      <c r="J387" s="221">
        <v>494.1</v>
      </c>
      <c r="K387" s="221">
        <v>494.1</v>
      </c>
      <c r="L387" s="221">
        <v>988.2</v>
      </c>
      <c r="M387" s="221" t="s">
        <v>1065</v>
      </c>
      <c r="N387" s="221">
        <v>998412</v>
      </c>
      <c r="O387" s="221" t="s">
        <v>319</v>
      </c>
      <c r="P387" s="221" t="s">
        <v>211</v>
      </c>
      <c r="Q387" s="340">
        <v>2800</v>
      </c>
      <c r="R387" s="227">
        <v>45962</v>
      </c>
      <c r="S387" s="227">
        <v>45962</v>
      </c>
      <c r="T387" s="221" t="s">
        <v>1703</v>
      </c>
      <c r="U387" s="256" t="s">
        <v>1658</v>
      </c>
      <c r="V387" s="221"/>
      <c r="W387" s="221" t="s">
        <v>252</v>
      </c>
      <c r="Z387" s="20" t="e">
        <f>_xlfn.XLOOKUP(AC387,'[9]PR Conso (Apr 25-Sep 25)'!$P:$P,'[9]PR Conso (Apr 25-Sep 25)'!$Z:$Z)</f>
        <v>#N/A</v>
      </c>
      <c r="AB387" s="20">
        <f t="shared" si="12"/>
        <v>382</v>
      </c>
      <c r="AC387" s="20" t="str">
        <f t="shared" si="11"/>
        <v>27AAACH1458C1ZZ2171872644382</v>
      </c>
    </row>
    <row r="388" spans="1:29">
      <c r="A388" s="220">
        <v>45962</v>
      </c>
      <c r="B388" s="221" t="s">
        <v>527</v>
      </c>
      <c r="C388" s="221" t="s">
        <v>528</v>
      </c>
      <c r="D388" s="251" t="s">
        <v>1066</v>
      </c>
      <c r="E388" s="227" t="s">
        <v>865</v>
      </c>
      <c r="F388" s="224">
        <v>0.17985611510791366</v>
      </c>
      <c r="G388" s="222">
        <v>413877.92000000004</v>
      </c>
      <c r="H388" s="221">
        <v>350744</v>
      </c>
      <c r="I388" s="221">
        <v>0</v>
      </c>
      <c r="J388" s="221">
        <v>31566.959999999999</v>
      </c>
      <c r="K388" s="221">
        <v>31566.959999999999</v>
      </c>
      <c r="L388" s="221">
        <v>63133.919999999998</v>
      </c>
      <c r="M388" s="221" t="s">
        <v>1067</v>
      </c>
      <c r="N388" s="221">
        <v>997212</v>
      </c>
      <c r="O388" s="235" t="s">
        <v>304</v>
      </c>
      <c r="P388" s="221" t="s">
        <v>211</v>
      </c>
      <c r="Q388" s="340">
        <v>2801</v>
      </c>
      <c r="R388" s="227">
        <v>45962</v>
      </c>
      <c r="S388" s="227">
        <v>45962</v>
      </c>
      <c r="T388" s="221" t="s">
        <v>1703</v>
      </c>
      <c r="U388" s="256" t="s">
        <v>1658</v>
      </c>
      <c r="V388" s="221"/>
      <c r="W388" s="221" t="s">
        <v>252</v>
      </c>
      <c r="Z388" s="20" t="e">
        <f>_xlfn.XLOOKUP(AC388,'[9]PR Conso (Apr 25-Sep 25)'!$P:$P,'[9]PR Conso (Apr 25-Sep 25)'!$Z:$Z)</f>
        <v>#N/A</v>
      </c>
      <c r="AB388" s="20">
        <f t="shared" si="12"/>
        <v>383</v>
      </c>
      <c r="AC388" s="20" t="str">
        <f t="shared" si="11"/>
        <v>27AATPE1295N1Z2NOV-2025-307383</v>
      </c>
    </row>
    <row r="389" spans="1:29">
      <c r="A389" s="220">
        <v>45962</v>
      </c>
      <c r="B389" s="221" t="s">
        <v>527</v>
      </c>
      <c r="C389" s="221" t="s">
        <v>528</v>
      </c>
      <c r="D389" s="251" t="s">
        <v>1068</v>
      </c>
      <c r="E389" s="227" t="s">
        <v>865</v>
      </c>
      <c r="F389" s="224">
        <v>0.17985611510791366</v>
      </c>
      <c r="G389" s="222">
        <v>393496.95999999996</v>
      </c>
      <c r="H389" s="221">
        <v>333472</v>
      </c>
      <c r="I389" s="221">
        <v>0</v>
      </c>
      <c r="J389" s="221">
        <v>30012.48</v>
      </c>
      <c r="K389" s="221">
        <v>30012.48</v>
      </c>
      <c r="L389" s="221">
        <v>60024.959999999999</v>
      </c>
      <c r="M389" s="221" t="s">
        <v>1069</v>
      </c>
      <c r="N389" s="221">
        <v>997212</v>
      </c>
      <c r="O389" s="235" t="s">
        <v>304</v>
      </c>
      <c r="P389" s="221" t="s">
        <v>211</v>
      </c>
      <c r="Q389" s="340">
        <v>2802</v>
      </c>
      <c r="R389" s="227">
        <v>45962</v>
      </c>
      <c r="S389" s="227">
        <v>45962</v>
      </c>
      <c r="T389" s="221" t="s">
        <v>1703</v>
      </c>
      <c r="U389" s="256" t="s">
        <v>1658</v>
      </c>
      <c r="V389" s="221"/>
      <c r="W389" s="221" t="s">
        <v>252</v>
      </c>
      <c r="Z389" s="20" t="e">
        <f>_xlfn.XLOOKUP(AC389,'[9]PR Conso (Apr 25-Sep 25)'!$P:$P,'[9]PR Conso (Apr 25-Sep 25)'!$Z:$Z)</f>
        <v>#N/A</v>
      </c>
      <c r="AB389" s="20">
        <f t="shared" si="12"/>
        <v>384</v>
      </c>
      <c r="AC389" s="20" t="str">
        <f t="shared" si="11"/>
        <v>27AATPE1295N1Z2NOV-2025-308384</v>
      </c>
    </row>
    <row r="390" spans="1:29">
      <c r="A390" s="220">
        <v>45962</v>
      </c>
      <c r="B390" s="221" t="s">
        <v>487</v>
      </c>
      <c r="C390" s="221" t="s">
        <v>488</v>
      </c>
      <c r="D390" s="251" t="s">
        <v>1070</v>
      </c>
      <c r="E390" s="227" t="s">
        <v>982</v>
      </c>
      <c r="F390" s="224">
        <v>0.17985611510791366</v>
      </c>
      <c r="G390" s="222">
        <v>331.58000000000004</v>
      </c>
      <c r="H390" s="221">
        <v>281</v>
      </c>
      <c r="I390" s="221">
        <v>0</v>
      </c>
      <c r="J390" s="221">
        <v>25.29</v>
      </c>
      <c r="K390" s="221">
        <v>25.29</v>
      </c>
      <c r="L390" s="221">
        <v>50.58</v>
      </c>
      <c r="M390" s="221" t="s">
        <v>1071</v>
      </c>
      <c r="N390" s="221">
        <v>997315</v>
      </c>
      <c r="O390" s="221" t="s">
        <v>371</v>
      </c>
      <c r="P390" s="221" t="s">
        <v>211</v>
      </c>
      <c r="Q390" s="340">
        <v>2803</v>
      </c>
      <c r="R390" s="227">
        <v>45962</v>
      </c>
      <c r="S390" s="227">
        <v>45962</v>
      </c>
      <c r="T390" s="221" t="s">
        <v>1703</v>
      </c>
      <c r="U390" s="256" t="s">
        <v>1658</v>
      </c>
      <c r="V390" s="221"/>
      <c r="W390" s="221" t="s">
        <v>252</v>
      </c>
      <c r="Z390" s="20" t="e">
        <f>_xlfn.XLOOKUP(AC390,'[9]PR Conso (Apr 25-Sep 25)'!$P:$P,'[9]PR Conso (Apr 25-Sep 25)'!$Z:$Z)</f>
        <v>#N/A</v>
      </c>
      <c r="AB390" s="20">
        <f t="shared" si="12"/>
        <v>385</v>
      </c>
      <c r="AC390" s="20" t="str">
        <f t="shared" si="11"/>
        <v>27AAECG2483J1ZEGNR/R/25-26/3181385</v>
      </c>
    </row>
    <row r="391" spans="1:29">
      <c r="A391" s="220">
        <v>45962</v>
      </c>
      <c r="B391" s="221" t="s">
        <v>487</v>
      </c>
      <c r="C391" s="221" t="s">
        <v>488</v>
      </c>
      <c r="D391" s="251" t="s">
        <v>1072</v>
      </c>
      <c r="E391" s="227" t="s">
        <v>982</v>
      </c>
      <c r="F391" s="224">
        <v>0.17985611510791366</v>
      </c>
      <c r="G391" s="222">
        <v>34.22</v>
      </c>
      <c r="H391" s="221">
        <v>29</v>
      </c>
      <c r="I391" s="221">
        <v>0</v>
      </c>
      <c r="J391" s="221">
        <v>2.61</v>
      </c>
      <c r="K391" s="221">
        <v>2.61</v>
      </c>
      <c r="L391" s="221">
        <v>5.22</v>
      </c>
      <c r="M391" s="221" t="s">
        <v>1073</v>
      </c>
      <c r="N391" s="221">
        <v>997315</v>
      </c>
      <c r="O391" s="221" t="s">
        <v>371</v>
      </c>
      <c r="P391" s="221" t="s">
        <v>211</v>
      </c>
      <c r="Q391" s="340">
        <v>2804</v>
      </c>
      <c r="R391" s="227">
        <v>45962</v>
      </c>
      <c r="S391" s="227">
        <v>45962</v>
      </c>
      <c r="T391" s="221" t="s">
        <v>1703</v>
      </c>
      <c r="U391" s="256" t="s">
        <v>1658</v>
      </c>
      <c r="V391" s="221"/>
      <c r="W391" s="221" t="s">
        <v>252</v>
      </c>
      <c r="Z391" s="20" t="e">
        <f>_xlfn.XLOOKUP(AC391,'[9]PR Conso (Apr 25-Sep 25)'!$P:$P,'[9]PR Conso (Apr 25-Sep 25)'!$Z:$Z)</f>
        <v>#N/A</v>
      </c>
      <c r="AB391" s="20">
        <f t="shared" si="12"/>
        <v>386</v>
      </c>
      <c r="AC391" s="20" t="str">
        <f t="shared" ref="AC391:AC454" si="13">CONCATENATE(M391,AB391)</f>
        <v>27AAECG2483J1ZEGNR/R/25-26/3182386</v>
      </c>
    </row>
    <row r="392" spans="1:29">
      <c r="A392" s="220">
        <v>45962</v>
      </c>
      <c r="B392" s="221" t="s">
        <v>487</v>
      </c>
      <c r="C392" s="221" t="s">
        <v>488</v>
      </c>
      <c r="D392" s="251" t="s">
        <v>1074</v>
      </c>
      <c r="E392" s="227" t="s">
        <v>982</v>
      </c>
      <c r="F392" s="224">
        <v>0.17985611510791366</v>
      </c>
      <c r="G392" s="222">
        <v>10030</v>
      </c>
      <c r="H392" s="221">
        <v>8500</v>
      </c>
      <c r="I392" s="221">
        <v>0</v>
      </c>
      <c r="J392" s="221">
        <v>765</v>
      </c>
      <c r="K392" s="221">
        <v>765</v>
      </c>
      <c r="L392" s="221">
        <v>1530</v>
      </c>
      <c r="M392" s="221" t="s">
        <v>1075</v>
      </c>
      <c r="N392" s="221">
        <v>997315</v>
      </c>
      <c r="O392" s="221" t="s">
        <v>371</v>
      </c>
      <c r="P392" s="221" t="s">
        <v>211</v>
      </c>
      <c r="Q392" s="340">
        <v>2805</v>
      </c>
      <c r="R392" s="227">
        <v>45962</v>
      </c>
      <c r="S392" s="227">
        <v>45962</v>
      </c>
      <c r="T392" s="221" t="s">
        <v>1703</v>
      </c>
      <c r="U392" s="256" t="s">
        <v>1658</v>
      </c>
      <c r="V392" s="221"/>
      <c r="W392" s="221" t="s">
        <v>252</v>
      </c>
      <c r="Z392" s="20" t="e">
        <f>_xlfn.XLOOKUP(AC392,'[9]PR Conso (Apr 25-Sep 25)'!$P:$P,'[9]PR Conso (Apr 25-Sep 25)'!$Z:$Z)</f>
        <v>#N/A</v>
      </c>
      <c r="AB392" s="20">
        <f t="shared" ref="AB392:AB455" si="14">AB391+1</f>
        <v>387</v>
      </c>
      <c r="AC392" s="20" t="str">
        <f t="shared" si="13"/>
        <v>27AAECG2483J1ZEGNR/R/25-26/3183387</v>
      </c>
    </row>
    <row r="393" spans="1:29">
      <c r="A393" s="220">
        <v>45962</v>
      </c>
      <c r="B393" s="221" t="s">
        <v>487</v>
      </c>
      <c r="C393" s="221" t="s">
        <v>488</v>
      </c>
      <c r="D393" s="251" t="s">
        <v>1076</v>
      </c>
      <c r="E393" s="227" t="s">
        <v>982</v>
      </c>
      <c r="F393" s="224">
        <v>0.17985611510791366</v>
      </c>
      <c r="G393" s="222">
        <v>1770</v>
      </c>
      <c r="H393" s="221">
        <v>1500</v>
      </c>
      <c r="I393" s="221">
        <v>0</v>
      </c>
      <c r="J393" s="221">
        <v>135</v>
      </c>
      <c r="K393" s="221">
        <v>135</v>
      </c>
      <c r="L393" s="221">
        <v>270</v>
      </c>
      <c r="M393" s="221" t="s">
        <v>1077</v>
      </c>
      <c r="N393" s="221">
        <v>997315</v>
      </c>
      <c r="O393" s="221" t="s">
        <v>371</v>
      </c>
      <c r="P393" s="221" t="s">
        <v>211</v>
      </c>
      <c r="Q393" s="340">
        <v>2806</v>
      </c>
      <c r="R393" s="227">
        <v>45962</v>
      </c>
      <c r="S393" s="227">
        <v>45962</v>
      </c>
      <c r="T393" s="221" t="s">
        <v>1703</v>
      </c>
      <c r="U393" s="256" t="s">
        <v>1658</v>
      </c>
      <c r="V393" s="221"/>
      <c r="W393" s="221" t="s">
        <v>252</v>
      </c>
      <c r="Z393" s="20" t="e">
        <f>_xlfn.XLOOKUP(AC393,'[9]PR Conso (Apr 25-Sep 25)'!$P:$P,'[9]PR Conso (Apr 25-Sep 25)'!$Z:$Z)</f>
        <v>#N/A</v>
      </c>
      <c r="AB393" s="20">
        <f t="shared" si="14"/>
        <v>388</v>
      </c>
      <c r="AC393" s="20" t="str">
        <f t="shared" si="13"/>
        <v>27AAECG2483J1ZEGNR/R/25-26/3184388</v>
      </c>
    </row>
    <row r="394" spans="1:29">
      <c r="A394" s="220">
        <v>45962</v>
      </c>
      <c r="B394" s="221" t="s">
        <v>487</v>
      </c>
      <c r="C394" s="221" t="s">
        <v>488</v>
      </c>
      <c r="D394" s="251" t="s">
        <v>1078</v>
      </c>
      <c r="E394" s="227" t="s">
        <v>982</v>
      </c>
      <c r="F394" s="224">
        <v>0.17985611510791366</v>
      </c>
      <c r="G394" s="222">
        <v>13452</v>
      </c>
      <c r="H394" s="221">
        <v>11400</v>
      </c>
      <c r="I394" s="221">
        <v>0</v>
      </c>
      <c r="J394" s="221">
        <v>1026</v>
      </c>
      <c r="K394" s="221">
        <v>1026</v>
      </c>
      <c r="L394" s="221">
        <v>2052</v>
      </c>
      <c r="M394" s="221" t="s">
        <v>1079</v>
      </c>
      <c r="N394" s="221">
        <v>997315</v>
      </c>
      <c r="O394" s="221" t="s">
        <v>371</v>
      </c>
      <c r="P394" s="221" t="s">
        <v>211</v>
      </c>
      <c r="Q394" s="340">
        <v>2807</v>
      </c>
      <c r="R394" s="227">
        <v>45962</v>
      </c>
      <c r="S394" s="227">
        <v>45962</v>
      </c>
      <c r="T394" s="221" t="s">
        <v>1703</v>
      </c>
      <c r="U394" s="256" t="s">
        <v>1658</v>
      </c>
      <c r="V394" s="221"/>
      <c r="W394" s="221" t="s">
        <v>252</v>
      </c>
      <c r="Z394" s="20" t="e">
        <f>_xlfn.XLOOKUP(AC394,'[9]PR Conso (Apr 25-Sep 25)'!$P:$P,'[9]PR Conso (Apr 25-Sep 25)'!$Z:$Z)</f>
        <v>#N/A</v>
      </c>
      <c r="AB394" s="20">
        <f t="shared" si="14"/>
        <v>389</v>
      </c>
      <c r="AC394" s="20" t="str">
        <f t="shared" si="13"/>
        <v>27AAECG2483J1ZEGNR/R/25-26/3185389</v>
      </c>
    </row>
    <row r="395" spans="1:29">
      <c r="A395" s="220">
        <v>45962</v>
      </c>
      <c r="B395" s="221" t="s">
        <v>487</v>
      </c>
      <c r="C395" s="221" t="s">
        <v>488</v>
      </c>
      <c r="D395" s="251" t="s">
        <v>1080</v>
      </c>
      <c r="E395" s="227" t="s">
        <v>982</v>
      </c>
      <c r="F395" s="224">
        <v>0.17985611510791366</v>
      </c>
      <c r="G395" s="222">
        <v>10266</v>
      </c>
      <c r="H395" s="221">
        <v>8700</v>
      </c>
      <c r="I395" s="221">
        <v>0</v>
      </c>
      <c r="J395" s="221">
        <v>783</v>
      </c>
      <c r="K395" s="221">
        <v>783</v>
      </c>
      <c r="L395" s="221">
        <v>1566</v>
      </c>
      <c r="M395" s="221" t="s">
        <v>1081</v>
      </c>
      <c r="N395" s="221">
        <v>997315</v>
      </c>
      <c r="O395" s="221" t="s">
        <v>371</v>
      </c>
      <c r="P395" s="221" t="s">
        <v>211</v>
      </c>
      <c r="Q395" s="340">
        <v>2808</v>
      </c>
      <c r="R395" s="227">
        <v>45962</v>
      </c>
      <c r="S395" s="227">
        <v>45962</v>
      </c>
      <c r="T395" s="221" t="s">
        <v>1703</v>
      </c>
      <c r="U395" s="256" t="s">
        <v>1658</v>
      </c>
      <c r="V395" s="221"/>
      <c r="W395" s="221" t="s">
        <v>252</v>
      </c>
      <c r="Z395" s="20" t="e">
        <f>_xlfn.XLOOKUP(AC395,'[9]PR Conso (Apr 25-Sep 25)'!$P:$P,'[9]PR Conso (Apr 25-Sep 25)'!$Z:$Z)</f>
        <v>#N/A</v>
      </c>
      <c r="AB395" s="20">
        <f t="shared" si="14"/>
        <v>390</v>
      </c>
      <c r="AC395" s="20" t="str">
        <f t="shared" si="13"/>
        <v>27AAECG2483J1ZEGNR/R/25-26/3186390</v>
      </c>
    </row>
    <row r="396" spans="1:29">
      <c r="A396" s="220">
        <v>45962</v>
      </c>
      <c r="B396" s="221" t="s">
        <v>487</v>
      </c>
      <c r="C396" s="221" t="s">
        <v>488</v>
      </c>
      <c r="D396" s="251" t="s">
        <v>1082</v>
      </c>
      <c r="E396" s="227" t="s">
        <v>982</v>
      </c>
      <c r="F396" s="224">
        <v>0.17985611510791366</v>
      </c>
      <c r="G396" s="222">
        <v>486996.62</v>
      </c>
      <c r="H396" s="221">
        <v>412709</v>
      </c>
      <c r="I396" s="221">
        <v>0</v>
      </c>
      <c r="J396" s="221">
        <v>37143.81</v>
      </c>
      <c r="K396" s="221">
        <v>37143.81</v>
      </c>
      <c r="L396" s="221">
        <v>74287.62</v>
      </c>
      <c r="M396" s="221" t="s">
        <v>1083</v>
      </c>
      <c r="N396" s="221">
        <v>997315</v>
      </c>
      <c r="O396" s="221" t="s">
        <v>371</v>
      </c>
      <c r="P396" s="221" t="s">
        <v>211</v>
      </c>
      <c r="Q396" s="340">
        <v>2809</v>
      </c>
      <c r="R396" s="227">
        <v>45962</v>
      </c>
      <c r="S396" s="227">
        <v>45962</v>
      </c>
      <c r="T396" s="221" t="s">
        <v>1703</v>
      </c>
      <c r="U396" s="256" t="s">
        <v>1658</v>
      </c>
      <c r="V396" s="221"/>
      <c r="W396" s="221" t="s">
        <v>252</v>
      </c>
      <c r="Z396" s="20" t="e">
        <f>_xlfn.XLOOKUP(AC396,'[9]PR Conso (Apr 25-Sep 25)'!$P:$P,'[9]PR Conso (Apr 25-Sep 25)'!$Z:$Z)</f>
        <v>#N/A</v>
      </c>
      <c r="AB396" s="20">
        <f t="shared" si="14"/>
        <v>391</v>
      </c>
      <c r="AC396" s="20" t="str">
        <f t="shared" si="13"/>
        <v>27AAECG2483J1ZEGNR/R/25-26/3187391</v>
      </c>
    </row>
    <row r="397" spans="1:29">
      <c r="A397" s="220">
        <v>45962</v>
      </c>
      <c r="B397" s="221" t="s">
        <v>487</v>
      </c>
      <c r="C397" s="221" t="s">
        <v>488</v>
      </c>
      <c r="D397" s="251" t="s">
        <v>1084</v>
      </c>
      <c r="E397" s="227" t="s">
        <v>982</v>
      </c>
      <c r="F397" s="224">
        <v>0.17985611510791366</v>
      </c>
      <c r="G397" s="222">
        <v>4720</v>
      </c>
      <c r="H397" s="221">
        <v>4000</v>
      </c>
      <c r="I397" s="221">
        <v>0</v>
      </c>
      <c r="J397" s="221">
        <v>360</v>
      </c>
      <c r="K397" s="221">
        <v>360</v>
      </c>
      <c r="L397" s="221">
        <v>720</v>
      </c>
      <c r="M397" s="221" t="s">
        <v>1085</v>
      </c>
      <c r="N397" s="221">
        <v>997315</v>
      </c>
      <c r="O397" s="221" t="s">
        <v>371</v>
      </c>
      <c r="P397" s="221" t="s">
        <v>211</v>
      </c>
      <c r="Q397" s="340">
        <v>2810</v>
      </c>
      <c r="R397" s="227">
        <v>45962</v>
      </c>
      <c r="S397" s="227">
        <v>45962</v>
      </c>
      <c r="T397" s="221" t="s">
        <v>1703</v>
      </c>
      <c r="U397" s="256" t="s">
        <v>1658</v>
      </c>
      <c r="V397" s="221"/>
      <c r="W397" s="221" t="s">
        <v>252</v>
      </c>
      <c r="Z397" s="20" t="e">
        <f>_xlfn.XLOOKUP(AC397,'[9]PR Conso (Apr 25-Sep 25)'!$P:$P,'[9]PR Conso (Apr 25-Sep 25)'!$Z:$Z)</f>
        <v>#N/A</v>
      </c>
      <c r="AB397" s="20">
        <f t="shared" si="14"/>
        <v>392</v>
      </c>
      <c r="AC397" s="20" t="str">
        <f t="shared" si="13"/>
        <v>27AAECG2483J1ZEGNR/R/25-26/3192392</v>
      </c>
    </row>
    <row r="398" spans="1:29">
      <c r="A398" s="220">
        <v>45962</v>
      </c>
      <c r="B398" s="221" t="s">
        <v>487</v>
      </c>
      <c r="C398" s="221" t="s">
        <v>488</v>
      </c>
      <c r="D398" s="251" t="s">
        <v>1086</v>
      </c>
      <c r="E398" s="227" t="s">
        <v>883</v>
      </c>
      <c r="F398" s="224">
        <v>0.17985611510791366</v>
      </c>
      <c r="G398" s="222">
        <v>14160</v>
      </c>
      <c r="H398" s="221">
        <v>12000</v>
      </c>
      <c r="I398" s="221">
        <v>0</v>
      </c>
      <c r="J398" s="221">
        <v>1080</v>
      </c>
      <c r="K398" s="221">
        <v>1080</v>
      </c>
      <c r="L398" s="221">
        <v>2160</v>
      </c>
      <c r="M398" s="221" t="s">
        <v>1087</v>
      </c>
      <c r="N398" s="221">
        <v>997315</v>
      </c>
      <c r="O398" s="221" t="s">
        <v>371</v>
      </c>
      <c r="P398" s="221" t="s">
        <v>211</v>
      </c>
      <c r="Q398" s="340">
        <v>2811</v>
      </c>
      <c r="R398" s="227">
        <v>45962</v>
      </c>
      <c r="S398" s="227">
        <v>45962</v>
      </c>
      <c r="T398" s="221" t="s">
        <v>1703</v>
      </c>
      <c r="U398" s="256" t="s">
        <v>1658</v>
      </c>
      <c r="V398" s="221"/>
      <c r="W398" s="221" t="s">
        <v>252</v>
      </c>
      <c r="Z398" s="20" t="e">
        <f>_xlfn.XLOOKUP(AC398,'[9]PR Conso (Apr 25-Sep 25)'!$P:$P,'[9]PR Conso (Apr 25-Sep 25)'!$Z:$Z)</f>
        <v>#N/A</v>
      </c>
      <c r="AB398" s="20">
        <f t="shared" si="14"/>
        <v>393</v>
      </c>
      <c r="AC398" s="20" t="str">
        <f t="shared" si="13"/>
        <v>27AAECG2483J1ZEGNR/R/25-26/3237393</v>
      </c>
    </row>
    <row r="399" spans="1:29">
      <c r="A399" s="220">
        <v>45962</v>
      </c>
      <c r="B399" s="221" t="s">
        <v>487</v>
      </c>
      <c r="C399" s="221" t="s">
        <v>488</v>
      </c>
      <c r="D399" s="251" t="s">
        <v>1088</v>
      </c>
      <c r="E399" s="227" t="s">
        <v>870</v>
      </c>
      <c r="F399" s="224">
        <v>0.17985611510791366</v>
      </c>
      <c r="G399" s="222">
        <v>1416</v>
      </c>
      <c r="H399" s="221">
        <v>1200</v>
      </c>
      <c r="I399" s="221">
        <v>0</v>
      </c>
      <c r="J399" s="221">
        <v>108</v>
      </c>
      <c r="K399" s="221">
        <v>108</v>
      </c>
      <c r="L399" s="221">
        <v>216</v>
      </c>
      <c r="M399" s="221" t="s">
        <v>1089</v>
      </c>
      <c r="N399" s="221">
        <v>997315</v>
      </c>
      <c r="O399" s="221" t="s">
        <v>371</v>
      </c>
      <c r="P399" s="221" t="s">
        <v>211</v>
      </c>
      <c r="Q399" s="340">
        <v>2812</v>
      </c>
      <c r="R399" s="227">
        <v>45962</v>
      </c>
      <c r="S399" s="227">
        <v>45962</v>
      </c>
      <c r="T399" s="221" t="s">
        <v>1703</v>
      </c>
      <c r="U399" s="256" t="s">
        <v>1658</v>
      </c>
      <c r="V399" s="221"/>
      <c r="W399" s="221" t="s">
        <v>252</v>
      </c>
      <c r="Z399" s="20" t="e">
        <f>_xlfn.XLOOKUP(AC399,'[9]PR Conso (Apr 25-Sep 25)'!$P:$P,'[9]PR Conso (Apr 25-Sep 25)'!$Z:$Z)</f>
        <v>#N/A</v>
      </c>
      <c r="AB399" s="20">
        <f t="shared" si="14"/>
        <v>394</v>
      </c>
      <c r="AC399" s="20" t="str">
        <f t="shared" si="13"/>
        <v>27AAECG2483J1ZEGNR/S/25-26/5498394</v>
      </c>
    </row>
    <row r="400" spans="1:29">
      <c r="A400" s="220">
        <v>45962</v>
      </c>
      <c r="B400" s="221" t="s">
        <v>487</v>
      </c>
      <c r="C400" s="221" t="s">
        <v>488</v>
      </c>
      <c r="D400" s="251" t="s">
        <v>1090</v>
      </c>
      <c r="E400" s="227" t="s">
        <v>870</v>
      </c>
      <c r="F400" s="224">
        <v>0.17985611510791366</v>
      </c>
      <c r="G400" s="222">
        <v>3776</v>
      </c>
      <c r="H400" s="221">
        <v>3200</v>
      </c>
      <c r="I400" s="221">
        <v>0</v>
      </c>
      <c r="J400" s="221">
        <v>288</v>
      </c>
      <c r="K400" s="221">
        <v>288</v>
      </c>
      <c r="L400" s="221">
        <v>576</v>
      </c>
      <c r="M400" s="221" t="s">
        <v>1091</v>
      </c>
      <c r="N400" s="221">
        <v>997315</v>
      </c>
      <c r="O400" s="221" t="s">
        <v>371</v>
      </c>
      <c r="P400" s="221" t="s">
        <v>211</v>
      </c>
      <c r="Q400" s="340">
        <v>2813</v>
      </c>
      <c r="R400" s="227">
        <v>45962</v>
      </c>
      <c r="S400" s="227">
        <v>45962</v>
      </c>
      <c r="T400" s="221" t="s">
        <v>1703</v>
      </c>
      <c r="U400" s="256" t="s">
        <v>1658</v>
      </c>
      <c r="V400" s="221"/>
      <c r="W400" s="221" t="s">
        <v>252</v>
      </c>
      <c r="Z400" s="20" t="e">
        <f>_xlfn.XLOOKUP(AC400,'[9]PR Conso (Apr 25-Sep 25)'!$P:$P,'[9]PR Conso (Apr 25-Sep 25)'!$Z:$Z)</f>
        <v>#N/A</v>
      </c>
      <c r="AB400" s="20">
        <f t="shared" si="14"/>
        <v>395</v>
      </c>
      <c r="AC400" s="20" t="str">
        <f t="shared" si="13"/>
        <v>27AAECG2483J1ZEGNR/S/25-26/5499395</v>
      </c>
    </row>
    <row r="401" spans="1:29">
      <c r="A401" s="220">
        <v>45962</v>
      </c>
      <c r="B401" s="221" t="s">
        <v>487</v>
      </c>
      <c r="C401" s="221" t="s">
        <v>488</v>
      </c>
      <c r="D401" s="251" t="s">
        <v>1092</v>
      </c>
      <c r="E401" s="227" t="s">
        <v>1039</v>
      </c>
      <c r="F401" s="224">
        <v>0.17985611510791366</v>
      </c>
      <c r="G401" s="222">
        <v>2395.3999999999996</v>
      </c>
      <c r="H401" s="221">
        <v>2030</v>
      </c>
      <c r="I401" s="221">
        <v>0</v>
      </c>
      <c r="J401" s="221">
        <v>182.7</v>
      </c>
      <c r="K401" s="221">
        <v>182.7</v>
      </c>
      <c r="L401" s="221">
        <v>365.4</v>
      </c>
      <c r="M401" s="221" t="s">
        <v>1093</v>
      </c>
      <c r="N401" s="221">
        <v>321511</v>
      </c>
      <c r="O401" s="221" t="s">
        <v>1094</v>
      </c>
      <c r="P401" s="221" t="s">
        <v>209</v>
      </c>
      <c r="Q401" s="340">
        <v>2814</v>
      </c>
      <c r="R401" s="227">
        <v>45962</v>
      </c>
      <c r="S401" s="227">
        <v>45962</v>
      </c>
      <c r="T401" s="221" t="s">
        <v>1703</v>
      </c>
      <c r="U401" s="256" t="s">
        <v>1658</v>
      </c>
      <c r="V401" s="221"/>
      <c r="W401" s="221" t="s">
        <v>252</v>
      </c>
      <c r="Z401" s="20" t="e">
        <f>_xlfn.XLOOKUP(AC401,'[9]PR Conso (Apr 25-Sep 25)'!$P:$P,'[9]PR Conso (Apr 25-Sep 25)'!$Z:$Z)</f>
        <v>#N/A</v>
      </c>
      <c r="AB401" s="20">
        <f t="shared" si="14"/>
        <v>396</v>
      </c>
      <c r="AC401" s="20" t="str">
        <f t="shared" si="13"/>
        <v>27AAECG2483J1ZEGNR/S/25-26/5679396</v>
      </c>
    </row>
    <row r="402" spans="1:29">
      <c r="A402" s="220">
        <v>45962</v>
      </c>
      <c r="B402" s="221" t="s">
        <v>487</v>
      </c>
      <c r="C402" s="221" t="s">
        <v>488</v>
      </c>
      <c r="D402" s="251" t="s">
        <v>1095</v>
      </c>
      <c r="E402" s="227" t="s">
        <v>814</v>
      </c>
      <c r="F402" s="224">
        <v>0.17985611510791366</v>
      </c>
      <c r="G402" s="222">
        <v>944</v>
      </c>
      <c r="H402" s="221">
        <v>800</v>
      </c>
      <c r="I402" s="221">
        <v>0</v>
      </c>
      <c r="J402" s="221">
        <v>72</v>
      </c>
      <c r="K402" s="221">
        <v>72</v>
      </c>
      <c r="L402" s="221">
        <v>144</v>
      </c>
      <c r="M402" s="221" t="s">
        <v>1096</v>
      </c>
      <c r="N402" s="221">
        <v>997315</v>
      </c>
      <c r="O402" s="221" t="s">
        <v>371</v>
      </c>
      <c r="P402" s="221" t="s">
        <v>211</v>
      </c>
      <c r="Q402" s="340">
        <v>2815</v>
      </c>
      <c r="R402" s="227">
        <v>45962</v>
      </c>
      <c r="S402" s="227">
        <v>45962</v>
      </c>
      <c r="T402" s="221" t="s">
        <v>1703</v>
      </c>
      <c r="U402" s="256" t="s">
        <v>1658</v>
      </c>
      <c r="V402" s="221"/>
      <c r="W402" s="221" t="s">
        <v>252</v>
      </c>
      <c r="Z402" s="20" t="e">
        <f>_xlfn.XLOOKUP(AC402,'[9]PR Conso (Apr 25-Sep 25)'!$P:$P,'[9]PR Conso (Apr 25-Sep 25)'!$Z:$Z)</f>
        <v>#N/A</v>
      </c>
      <c r="AB402" s="20">
        <f t="shared" si="14"/>
        <v>397</v>
      </c>
      <c r="AC402" s="20" t="str">
        <f t="shared" si="13"/>
        <v>27AAECG2483J1ZEGNR/S/25-26/6038397</v>
      </c>
    </row>
    <row r="403" spans="1:29">
      <c r="A403" s="220">
        <v>45962</v>
      </c>
      <c r="B403" s="221" t="s">
        <v>562</v>
      </c>
      <c r="C403" s="221" t="s">
        <v>563</v>
      </c>
      <c r="D403" s="251" t="s">
        <v>1097</v>
      </c>
      <c r="E403" s="227" t="s">
        <v>922</v>
      </c>
      <c r="F403" s="224">
        <v>0.17985611510791366</v>
      </c>
      <c r="G403" s="222">
        <v>8850</v>
      </c>
      <c r="H403" s="221">
        <v>7500</v>
      </c>
      <c r="I403" s="221">
        <v>0</v>
      </c>
      <c r="J403" s="221">
        <v>675</v>
      </c>
      <c r="K403" s="221">
        <v>675</v>
      </c>
      <c r="L403" s="221">
        <v>1350</v>
      </c>
      <c r="M403" s="221" t="s">
        <v>1098</v>
      </c>
      <c r="N403" s="221">
        <v>997315</v>
      </c>
      <c r="O403" s="221" t="s">
        <v>309</v>
      </c>
      <c r="P403" s="221" t="s">
        <v>211</v>
      </c>
      <c r="Q403" s="340">
        <v>2863</v>
      </c>
      <c r="R403" s="227">
        <v>45962</v>
      </c>
      <c r="S403" s="227">
        <v>45962</v>
      </c>
      <c r="T403" s="221" t="s">
        <v>1703</v>
      </c>
      <c r="U403" s="256" t="s">
        <v>1658</v>
      </c>
      <c r="V403" s="221"/>
      <c r="W403" s="221" t="s">
        <v>252</v>
      </c>
      <c r="Z403" s="20" t="e">
        <f>_xlfn.XLOOKUP(AC403,'[9]PR Conso (Apr 25-Sep 25)'!$P:$P,'[9]PR Conso (Apr 25-Sep 25)'!$Z:$Z)</f>
        <v>#N/A</v>
      </c>
      <c r="AB403" s="20">
        <f t="shared" si="14"/>
        <v>398</v>
      </c>
      <c r="AC403" s="20" t="str">
        <f t="shared" si="13"/>
        <v>27AAMFS2232C1ZGSK/1939/2526398</v>
      </c>
    </row>
    <row r="404" spans="1:29">
      <c r="A404" s="220">
        <v>45962</v>
      </c>
      <c r="B404" s="221" t="s">
        <v>443</v>
      </c>
      <c r="C404" s="221" t="s">
        <v>444</v>
      </c>
      <c r="D404" s="251" t="s">
        <v>1099</v>
      </c>
      <c r="E404" s="227" t="s">
        <v>968</v>
      </c>
      <c r="F404" s="224">
        <v>0.17985611510791366</v>
      </c>
      <c r="G404" s="222">
        <v>31306.6</v>
      </c>
      <c r="H404" s="221">
        <v>26530.6</v>
      </c>
      <c r="I404" s="221">
        <v>0</v>
      </c>
      <c r="J404" s="221">
        <v>2388</v>
      </c>
      <c r="K404" s="221">
        <v>2388</v>
      </c>
      <c r="L404" s="221">
        <v>4776</v>
      </c>
      <c r="M404" s="221" t="s">
        <v>1100</v>
      </c>
      <c r="N404" s="221">
        <v>997221</v>
      </c>
      <c r="O404" s="221" t="s">
        <v>448</v>
      </c>
      <c r="P404" s="221" t="s">
        <v>211</v>
      </c>
      <c r="Q404" s="340">
        <v>2817</v>
      </c>
      <c r="R404" s="227">
        <v>45962</v>
      </c>
      <c r="S404" s="227">
        <v>45962</v>
      </c>
      <c r="T404" s="221" t="s">
        <v>1703</v>
      </c>
      <c r="U404" s="256" t="s">
        <v>1658</v>
      </c>
      <c r="V404" s="221"/>
      <c r="W404" s="221" t="s">
        <v>252</v>
      </c>
      <c r="Z404" s="20" t="e">
        <f>_xlfn.XLOOKUP(AC404,'[9]PR Conso (Apr 25-Sep 25)'!$P:$P,'[9]PR Conso (Apr 25-Sep 25)'!$Z:$Z)</f>
        <v>#N/A</v>
      </c>
      <c r="AB404" s="20">
        <f t="shared" si="14"/>
        <v>399</v>
      </c>
      <c r="AC404" s="20" t="str">
        <f t="shared" si="13"/>
        <v>27AABCM2461K1ZFLMP01261101046399</v>
      </c>
    </row>
    <row r="405" spans="1:29">
      <c r="A405" s="220">
        <v>45962</v>
      </c>
      <c r="B405" s="221" t="s">
        <v>443</v>
      </c>
      <c r="C405" s="221" t="s">
        <v>444</v>
      </c>
      <c r="D405" s="251" t="s">
        <v>1101</v>
      </c>
      <c r="E405" s="227" t="s">
        <v>968</v>
      </c>
      <c r="F405" s="224">
        <v>0.17985611510791366</v>
      </c>
      <c r="G405" s="222">
        <v>32926.800000000003</v>
      </c>
      <c r="H405" s="221">
        <v>27904.799999999999</v>
      </c>
      <c r="I405" s="221">
        <v>0</v>
      </c>
      <c r="J405" s="221">
        <v>2511</v>
      </c>
      <c r="K405" s="221">
        <v>2511</v>
      </c>
      <c r="L405" s="221">
        <v>5022</v>
      </c>
      <c r="M405" s="221" t="s">
        <v>1102</v>
      </c>
      <c r="N405" s="221">
        <v>997221</v>
      </c>
      <c r="O405" s="221" t="s">
        <v>448</v>
      </c>
      <c r="P405" s="221" t="s">
        <v>211</v>
      </c>
      <c r="Q405" s="340">
        <v>2818</v>
      </c>
      <c r="R405" s="227">
        <v>45962</v>
      </c>
      <c r="S405" s="227">
        <v>45962</v>
      </c>
      <c r="T405" s="221" t="s">
        <v>1703</v>
      </c>
      <c r="U405" s="256" t="s">
        <v>1658</v>
      </c>
      <c r="V405" s="221"/>
      <c r="W405" s="221" t="s">
        <v>252</v>
      </c>
      <c r="Z405" s="20" t="e">
        <f>_xlfn.XLOOKUP(AC405,'[9]PR Conso (Apr 25-Sep 25)'!$P:$P,'[9]PR Conso (Apr 25-Sep 25)'!$Z:$Z)</f>
        <v>#N/A</v>
      </c>
      <c r="AB405" s="20">
        <f t="shared" si="14"/>
        <v>400</v>
      </c>
      <c r="AC405" s="20" t="str">
        <f t="shared" si="13"/>
        <v>27AABCM2461K1ZFLMP01261101047400</v>
      </c>
    </row>
    <row r="406" spans="1:29">
      <c r="A406" s="220">
        <v>45962</v>
      </c>
      <c r="B406" s="221" t="s">
        <v>443</v>
      </c>
      <c r="C406" s="221" t="s">
        <v>444</v>
      </c>
      <c r="D406" s="251" t="s">
        <v>1103</v>
      </c>
      <c r="E406" s="227" t="s">
        <v>968</v>
      </c>
      <c r="F406" s="224">
        <v>0.17985611510791366</v>
      </c>
      <c r="G406" s="222">
        <v>32926.800000000003</v>
      </c>
      <c r="H406" s="221">
        <v>27904.799999999999</v>
      </c>
      <c r="I406" s="221">
        <v>0</v>
      </c>
      <c r="J406" s="221">
        <v>2511</v>
      </c>
      <c r="K406" s="221">
        <v>2511</v>
      </c>
      <c r="L406" s="221">
        <v>5022</v>
      </c>
      <c r="M406" s="221" t="s">
        <v>1104</v>
      </c>
      <c r="N406" s="221">
        <v>997221</v>
      </c>
      <c r="O406" s="221" t="s">
        <v>448</v>
      </c>
      <c r="P406" s="221" t="s">
        <v>211</v>
      </c>
      <c r="Q406" s="340">
        <v>2819</v>
      </c>
      <c r="R406" s="227">
        <v>45962</v>
      </c>
      <c r="S406" s="227">
        <v>45962</v>
      </c>
      <c r="T406" s="221" t="s">
        <v>1703</v>
      </c>
      <c r="U406" s="256" t="s">
        <v>1658</v>
      </c>
      <c r="V406" s="221"/>
      <c r="W406" s="221" t="s">
        <v>252</v>
      </c>
      <c r="Z406" s="20" t="e">
        <f>_xlfn.XLOOKUP(AC406,'[9]PR Conso (Apr 25-Sep 25)'!$P:$P,'[9]PR Conso (Apr 25-Sep 25)'!$Z:$Z)</f>
        <v>#N/A</v>
      </c>
      <c r="AB406" s="20">
        <f t="shared" si="14"/>
        <v>401</v>
      </c>
      <c r="AC406" s="20" t="str">
        <f t="shared" si="13"/>
        <v>27AABCM2461K1ZFLMP01261101048401</v>
      </c>
    </row>
    <row r="407" spans="1:29">
      <c r="A407" s="220">
        <v>45962</v>
      </c>
      <c r="B407" s="221" t="s">
        <v>443</v>
      </c>
      <c r="C407" s="221" t="s">
        <v>444</v>
      </c>
      <c r="D407" s="251" t="s">
        <v>1105</v>
      </c>
      <c r="E407" s="227" t="s">
        <v>968</v>
      </c>
      <c r="F407" s="224">
        <v>0.17985611510791366</v>
      </c>
      <c r="G407" s="222">
        <v>31306.6</v>
      </c>
      <c r="H407" s="221">
        <v>26530.6</v>
      </c>
      <c r="I407" s="221">
        <v>0</v>
      </c>
      <c r="J407" s="221">
        <v>2388</v>
      </c>
      <c r="K407" s="221">
        <v>2388</v>
      </c>
      <c r="L407" s="221">
        <v>4776</v>
      </c>
      <c r="M407" s="221" t="s">
        <v>1106</v>
      </c>
      <c r="N407" s="221">
        <v>997221</v>
      </c>
      <c r="O407" s="221" t="s">
        <v>448</v>
      </c>
      <c r="P407" s="221" t="s">
        <v>211</v>
      </c>
      <c r="Q407" s="340">
        <v>2820</v>
      </c>
      <c r="R407" s="227">
        <v>45962</v>
      </c>
      <c r="S407" s="227">
        <v>45962</v>
      </c>
      <c r="T407" s="221" t="s">
        <v>1703</v>
      </c>
      <c r="U407" s="256" t="s">
        <v>1658</v>
      </c>
      <c r="V407" s="221"/>
      <c r="W407" s="221" t="s">
        <v>252</v>
      </c>
      <c r="Z407" s="20" t="e">
        <f>_xlfn.XLOOKUP(AC407,'[9]PR Conso (Apr 25-Sep 25)'!$P:$P,'[9]PR Conso (Apr 25-Sep 25)'!$Z:$Z)</f>
        <v>#N/A</v>
      </c>
      <c r="AB407" s="20">
        <f t="shared" si="14"/>
        <v>402</v>
      </c>
      <c r="AC407" s="20" t="str">
        <f t="shared" si="13"/>
        <v>27AABCM2461K1ZFLMP01261101049402</v>
      </c>
    </row>
    <row r="408" spans="1:29">
      <c r="A408" s="220">
        <v>45962</v>
      </c>
      <c r="B408" s="221" t="s">
        <v>443</v>
      </c>
      <c r="C408" s="221" t="s">
        <v>444</v>
      </c>
      <c r="D408" s="251" t="s">
        <v>1107</v>
      </c>
      <c r="E408" s="227" t="s">
        <v>968</v>
      </c>
      <c r="F408" s="224">
        <v>0.17985611510791366</v>
      </c>
      <c r="G408" s="222">
        <v>632</v>
      </c>
      <c r="H408" s="221">
        <v>536</v>
      </c>
      <c r="I408" s="221">
        <v>0</v>
      </c>
      <c r="J408" s="221">
        <v>48</v>
      </c>
      <c r="K408" s="221">
        <v>48</v>
      </c>
      <c r="L408" s="221">
        <v>96</v>
      </c>
      <c r="M408" s="221" t="s">
        <v>1108</v>
      </c>
      <c r="N408" s="221">
        <v>997221</v>
      </c>
      <c r="O408" s="221" t="s">
        <v>448</v>
      </c>
      <c r="P408" s="221" t="s">
        <v>211</v>
      </c>
      <c r="Q408" s="340">
        <v>2821</v>
      </c>
      <c r="R408" s="227">
        <v>45962</v>
      </c>
      <c r="S408" s="227">
        <v>45962</v>
      </c>
      <c r="T408" s="221" t="s">
        <v>1703</v>
      </c>
      <c r="U408" s="256" t="s">
        <v>1658</v>
      </c>
      <c r="V408" s="221"/>
      <c r="W408" s="221" t="s">
        <v>252</v>
      </c>
      <c r="Z408" s="20" t="e">
        <f>_xlfn.XLOOKUP(AC408,'[9]PR Conso (Apr 25-Sep 25)'!$P:$P,'[9]PR Conso (Apr 25-Sep 25)'!$Z:$Z)</f>
        <v>#N/A</v>
      </c>
      <c r="AB408" s="20">
        <f t="shared" si="14"/>
        <v>403</v>
      </c>
      <c r="AC408" s="20" t="str">
        <f t="shared" si="13"/>
        <v>27AABCM2461K1ZFPM012611/021945403</v>
      </c>
    </row>
    <row r="409" spans="1:29">
      <c r="A409" s="220">
        <v>45962</v>
      </c>
      <c r="B409" s="221" t="s">
        <v>443</v>
      </c>
      <c r="C409" s="221" t="s">
        <v>444</v>
      </c>
      <c r="D409" s="251" t="s">
        <v>1109</v>
      </c>
      <c r="E409" s="227" t="s">
        <v>968</v>
      </c>
      <c r="F409" s="224">
        <v>0.17985611510791366</v>
      </c>
      <c r="G409" s="222">
        <v>886.4</v>
      </c>
      <c r="H409" s="221">
        <v>750.4</v>
      </c>
      <c r="I409" s="221">
        <v>0</v>
      </c>
      <c r="J409" s="221">
        <v>68</v>
      </c>
      <c r="K409" s="221">
        <v>68</v>
      </c>
      <c r="L409" s="221">
        <v>136</v>
      </c>
      <c r="M409" s="221" t="s">
        <v>1110</v>
      </c>
      <c r="N409" s="221">
        <v>997221</v>
      </c>
      <c r="O409" s="221" t="s">
        <v>448</v>
      </c>
      <c r="P409" s="221" t="s">
        <v>211</v>
      </c>
      <c r="Q409" s="340">
        <v>2822</v>
      </c>
      <c r="R409" s="227">
        <v>45962</v>
      </c>
      <c r="S409" s="227">
        <v>45962</v>
      </c>
      <c r="T409" s="221" t="s">
        <v>1703</v>
      </c>
      <c r="U409" s="256" t="s">
        <v>1658</v>
      </c>
      <c r="V409" s="221"/>
      <c r="W409" s="221" t="s">
        <v>252</v>
      </c>
      <c r="Z409" s="20" t="e">
        <f>_xlfn.XLOOKUP(AC409,'[9]PR Conso (Apr 25-Sep 25)'!$P:$P,'[9]PR Conso (Apr 25-Sep 25)'!$Z:$Z)</f>
        <v>#N/A</v>
      </c>
      <c r="AB409" s="20">
        <f t="shared" si="14"/>
        <v>404</v>
      </c>
      <c r="AC409" s="20" t="str">
        <f t="shared" si="13"/>
        <v>27AABCM2461K1ZFPM012611/021946404</v>
      </c>
    </row>
    <row r="410" spans="1:29">
      <c r="A410" s="220">
        <v>45962</v>
      </c>
      <c r="B410" s="221" t="s">
        <v>443</v>
      </c>
      <c r="C410" s="221" t="s">
        <v>444</v>
      </c>
      <c r="D410" s="251" t="s">
        <v>1111</v>
      </c>
      <c r="E410" s="227" t="s">
        <v>968</v>
      </c>
      <c r="F410" s="224">
        <v>0.18656716417910446</v>
      </c>
      <c r="G410" s="222">
        <v>127.2</v>
      </c>
      <c r="H410" s="221">
        <v>107.2</v>
      </c>
      <c r="I410" s="221">
        <v>0</v>
      </c>
      <c r="J410" s="221">
        <v>10</v>
      </c>
      <c r="K410" s="221">
        <v>10</v>
      </c>
      <c r="L410" s="221">
        <v>20</v>
      </c>
      <c r="M410" s="221" t="s">
        <v>1112</v>
      </c>
      <c r="N410" s="221">
        <v>997221</v>
      </c>
      <c r="O410" s="221" t="s">
        <v>448</v>
      </c>
      <c r="P410" s="221" t="s">
        <v>211</v>
      </c>
      <c r="Q410" s="340">
        <v>2823</v>
      </c>
      <c r="R410" s="227">
        <v>45962</v>
      </c>
      <c r="S410" s="227">
        <v>45962</v>
      </c>
      <c r="T410" s="221" t="s">
        <v>1703</v>
      </c>
      <c r="U410" s="256" t="s">
        <v>1658</v>
      </c>
      <c r="V410" s="221"/>
      <c r="W410" s="221" t="s">
        <v>252</v>
      </c>
      <c r="Z410" s="20" t="e">
        <f>_xlfn.XLOOKUP(AC410,'[9]PR Conso (Apr 25-Sep 25)'!$P:$P,'[9]PR Conso (Apr 25-Sep 25)'!$Z:$Z)</f>
        <v>#N/A</v>
      </c>
      <c r="AB410" s="20">
        <f t="shared" si="14"/>
        <v>405</v>
      </c>
      <c r="AC410" s="20" t="str">
        <f t="shared" si="13"/>
        <v>27AABCM2461K1ZFPM012611/021947405</v>
      </c>
    </row>
    <row r="411" spans="1:29">
      <c r="A411" s="220">
        <v>45962</v>
      </c>
      <c r="B411" s="221" t="s">
        <v>443</v>
      </c>
      <c r="C411" s="221" t="s">
        <v>444</v>
      </c>
      <c r="D411" s="251" t="s">
        <v>1113</v>
      </c>
      <c r="E411" s="227" t="s">
        <v>968</v>
      </c>
      <c r="F411" s="224">
        <v>0.17985611510791366</v>
      </c>
      <c r="G411" s="222">
        <v>632</v>
      </c>
      <c r="H411" s="221">
        <v>536</v>
      </c>
      <c r="I411" s="221">
        <v>0</v>
      </c>
      <c r="J411" s="221">
        <v>48</v>
      </c>
      <c r="K411" s="221">
        <v>48</v>
      </c>
      <c r="L411" s="221">
        <v>96</v>
      </c>
      <c r="M411" s="221" t="s">
        <v>1114</v>
      </c>
      <c r="N411" s="221">
        <v>997221</v>
      </c>
      <c r="O411" s="221" t="s">
        <v>448</v>
      </c>
      <c r="P411" s="221" t="s">
        <v>211</v>
      </c>
      <c r="Q411" s="340">
        <v>2824</v>
      </c>
      <c r="R411" s="227">
        <v>45962</v>
      </c>
      <c r="S411" s="227">
        <v>45962</v>
      </c>
      <c r="T411" s="221" t="s">
        <v>1703</v>
      </c>
      <c r="U411" s="256" t="s">
        <v>1658</v>
      </c>
      <c r="V411" s="221"/>
      <c r="W411" s="221" t="s">
        <v>252</v>
      </c>
      <c r="Z411" s="20" t="e">
        <f>_xlfn.XLOOKUP(AC411,'[9]PR Conso (Apr 25-Sep 25)'!$P:$P,'[9]PR Conso (Apr 25-Sep 25)'!$Z:$Z)</f>
        <v>#N/A</v>
      </c>
      <c r="AB411" s="20">
        <f t="shared" si="14"/>
        <v>406</v>
      </c>
      <c r="AC411" s="20" t="str">
        <f t="shared" si="13"/>
        <v>27AABCM2461K1ZFPM012611/021948406</v>
      </c>
    </row>
    <row r="412" spans="1:29">
      <c r="A412" s="220">
        <v>45962</v>
      </c>
      <c r="B412" s="221" t="s">
        <v>283</v>
      </c>
      <c r="C412" s="221" t="s">
        <v>284</v>
      </c>
      <c r="D412" s="251" t="s">
        <v>1115</v>
      </c>
      <c r="E412" s="227" t="s">
        <v>982</v>
      </c>
      <c r="F412" s="224">
        <v>0.17985611510791366</v>
      </c>
      <c r="G412" s="222">
        <v>118</v>
      </c>
      <c r="H412" s="221">
        <v>100</v>
      </c>
      <c r="I412" s="221">
        <v>18</v>
      </c>
      <c r="J412" s="221">
        <v>0</v>
      </c>
      <c r="K412" s="221">
        <v>0</v>
      </c>
      <c r="L412" s="221">
        <v>18</v>
      </c>
      <c r="M412" s="221" t="s">
        <v>1116</v>
      </c>
      <c r="N412" s="221">
        <v>998551</v>
      </c>
      <c r="O412" s="221" t="s">
        <v>288</v>
      </c>
      <c r="P412" s="221" t="s">
        <v>211</v>
      </c>
      <c r="Q412" s="340">
        <v>2825</v>
      </c>
      <c r="R412" s="227">
        <v>45962</v>
      </c>
      <c r="S412" s="227">
        <v>45962</v>
      </c>
      <c r="T412" s="221" t="s">
        <v>1703</v>
      </c>
      <c r="U412" s="256" t="s">
        <v>1658</v>
      </c>
      <c r="V412" s="221"/>
      <c r="W412" s="221" t="s">
        <v>252</v>
      </c>
      <c r="Z412" s="20" t="e">
        <f>_xlfn.XLOOKUP(AC412,'[9]PR Conso (Apr 25-Sep 25)'!$P:$P,'[9]PR Conso (Apr 25-Sep 25)'!$Z:$Z)</f>
        <v>#N/A</v>
      </c>
      <c r="AB412" s="20">
        <f t="shared" si="14"/>
        <v>407</v>
      </c>
      <c r="AC412" s="20" t="str">
        <f t="shared" si="13"/>
        <v>07AAACJ0054A1ZDDP529790407</v>
      </c>
    </row>
    <row r="413" spans="1:29">
      <c r="A413" s="220">
        <v>45962</v>
      </c>
      <c r="B413" s="221" t="s">
        <v>283</v>
      </c>
      <c r="C413" s="221" t="s">
        <v>284</v>
      </c>
      <c r="D413" s="251" t="s">
        <v>1117</v>
      </c>
      <c r="E413" s="227" t="s">
        <v>982</v>
      </c>
      <c r="F413" s="224">
        <v>0.17985611510791366</v>
      </c>
      <c r="G413" s="222">
        <v>118</v>
      </c>
      <c r="H413" s="221">
        <v>100</v>
      </c>
      <c r="I413" s="221">
        <v>18</v>
      </c>
      <c r="J413" s="221">
        <v>0</v>
      </c>
      <c r="K413" s="221">
        <v>0</v>
      </c>
      <c r="L413" s="221">
        <v>18</v>
      </c>
      <c r="M413" s="221" t="s">
        <v>1118</v>
      </c>
      <c r="N413" s="221">
        <v>998551</v>
      </c>
      <c r="O413" s="221" t="s">
        <v>288</v>
      </c>
      <c r="P413" s="221" t="s">
        <v>211</v>
      </c>
      <c r="Q413" s="340">
        <v>2826</v>
      </c>
      <c r="R413" s="227">
        <v>45962</v>
      </c>
      <c r="S413" s="227">
        <v>45962</v>
      </c>
      <c r="T413" s="221" t="s">
        <v>1703</v>
      </c>
      <c r="U413" s="256" t="s">
        <v>1658</v>
      </c>
      <c r="V413" s="221"/>
      <c r="W413" s="221" t="s">
        <v>252</v>
      </c>
      <c r="Z413" s="20" t="e">
        <f>_xlfn.XLOOKUP(AC413,'[9]PR Conso (Apr 25-Sep 25)'!$P:$P,'[9]PR Conso (Apr 25-Sep 25)'!$Z:$Z)</f>
        <v>#N/A</v>
      </c>
      <c r="AB413" s="20">
        <f t="shared" si="14"/>
        <v>408</v>
      </c>
      <c r="AC413" s="20" t="str">
        <f t="shared" si="13"/>
        <v>07AAACJ0054A1ZDDP529791408</v>
      </c>
    </row>
    <row r="414" spans="1:29">
      <c r="A414" s="220">
        <v>45962</v>
      </c>
      <c r="B414" s="221" t="s">
        <v>283</v>
      </c>
      <c r="C414" s="221" t="s">
        <v>284</v>
      </c>
      <c r="D414" s="251" t="s">
        <v>1119</v>
      </c>
      <c r="E414" s="227" t="s">
        <v>792</v>
      </c>
      <c r="F414" s="224">
        <v>0.17985611510791366</v>
      </c>
      <c r="G414" s="222">
        <v>590</v>
      </c>
      <c r="H414" s="221">
        <v>500</v>
      </c>
      <c r="I414" s="221">
        <v>90</v>
      </c>
      <c r="J414" s="221">
        <v>0</v>
      </c>
      <c r="K414" s="221">
        <v>0</v>
      </c>
      <c r="L414" s="221">
        <v>90</v>
      </c>
      <c r="M414" s="221" t="s">
        <v>1120</v>
      </c>
      <c r="N414" s="221">
        <v>998559</v>
      </c>
      <c r="O414" s="221" t="s">
        <v>708</v>
      </c>
      <c r="P414" s="221" t="s">
        <v>211</v>
      </c>
      <c r="Q414" s="340">
        <v>2852</v>
      </c>
      <c r="R414" s="227">
        <v>45962</v>
      </c>
      <c r="S414" s="227">
        <v>45962</v>
      </c>
      <c r="T414" s="221" t="s">
        <v>1703</v>
      </c>
      <c r="U414" s="256" t="s">
        <v>1658</v>
      </c>
      <c r="V414" s="221"/>
      <c r="W414" s="221" t="s">
        <v>252</v>
      </c>
      <c r="Z414" s="20" t="e">
        <f>_xlfn.XLOOKUP(AC414,'[9]PR Conso (Apr 25-Sep 25)'!$P:$P,'[9]PR Conso (Apr 25-Sep 25)'!$Z:$Z)</f>
        <v>#N/A</v>
      </c>
      <c r="AB414" s="20">
        <f t="shared" si="14"/>
        <v>409</v>
      </c>
      <c r="AC414" s="20" t="str">
        <f t="shared" si="13"/>
        <v>07AAACJ0054A1ZDMP503067409</v>
      </c>
    </row>
    <row r="415" spans="1:29">
      <c r="A415" s="220">
        <v>45962</v>
      </c>
      <c r="B415" s="221" t="s">
        <v>283</v>
      </c>
      <c r="C415" s="221" t="s">
        <v>284</v>
      </c>
      <c r="D415" s="251" t="s">
        <v>1121</v>
      </c>
      <c r="E415" s="227" t="s">
        <v>792</v>
      </c>
      <c r="F415" s="224">
        <v>0.17985611510791366</v>
      </c>
      <c r="G415" s="222">
        <v>590</v>
      </c>
      <c r="H415" s="221">
        <v>500</v>
      </c>
      <c r="I415" s="221">
        <v>90</v>
      </c>
      <c r="J415" s="221">
        <v>0</v>
      </c>
      <c r="K415" s="221">
        <v>0</v>
      </c>
      <c r="L415" s="221">
        <v>90</v>
      </c>
      <c r="M415" s="221" t="s">
        <v>1122</v>
      </c>
      <c r="N415" s="221">
        <v>998559</v>
      </c>
      <c r="O415" s="221" t="s">
        <v>708</v>
      </c>
      <c r="P415" s="221" t="s">
        <v>211</v>
      </c>
      <c r="Q415" s="340">
        <v>2851</v>
      </c>
      <c r="R415" s="227">
        <v>45962</v>
      </c>
      <c r="S415" s="227">
        <v>45962</v>
      </c>
      <c r="T415" s="221" t="s">
        <v>1703</v>
      </c>
      <c r="U415" s="256" t="s">
        <v>1658</v>
      </c>
      <c r="V415" s="221"/>
      <c r="W415" s="221" t="s">
        <v>252</v>
      </c>
      <c r="Z415" s="20" t="e">
        <f>_xlfn.XLOOKUP(AC415,'[9]PR Conso (Apr 25-Sep 25)'!$P:$P,'[9]PR Conso (Apr 25-Sep 25)'!$Z:$Z)</f>
        <v>#N/A</v>
      </c>
      <c r="AB415" s="20">
        <f t="shared" si="14"/>
        <v>410</v>
      </c>
      <c r="AC415" s="20" t="str">
        <f t="shared" si="13"/>
        <v>07AAACJ0054A1ZDMP503062410</v>
      </c>
    </row>
    <row r="416" spans="1:29">
      <c r="A416" s="220">
        <v>45962</v>
      </c>
      <c r="B416" s="221" t="s">
        <v>283</v>
      </c>
      <c r="C416" s="221" t="s">
        <v>284</v>
      </c>
      <c r="D416" s="251" t="s">
        <v>1123</v>
      </c>
      <c r="E416" s="227" t="s">
        <v>982</v>
      </c>
      <c r="F416" s="224">
        <v>0.17985611510791366</v>
      </c>
      <c r="G416" s="222">
        <v>826</v>
      </c>
      <c r="H416" s="221">
        <v>700</v>
      </c>
      <c r="I416" s="221">
        <v>126</v>
      </c>
      <c r="J416" s="221">
        <v>0</v>
      </c>
      <c r="K416" s="221">
        <v>0</v>
      </c>
      <c r="L416" s="221">
        <v>126</v>
      </c>
      <c r="M416" s="221" t="s">
        <v>1124</v>
      </c>
      <c r="N416" s="221">
        <v>998551</v>
      </c>
      <c r="O416" s="221" t="s">
        <v>288</v>
      </c>
      <c r="P416" s="221" t="s">
        <v>211</v>
      </c>
      <c r="Q416" s="340">
        <v>2847</v>
      </c>
      <c r="R416" s="227">
        <v>45962</v>
      </c>
      <c r="S416" s="227">
        <v>45962</v>
      </c>
      <c r="T416" s="221" t="s">
        <v>1703</v>
      </c>
      <c r="U416" s="256" t="s">
        <v>1658</v>
      </c>
      <c r="V416" s="221"/>
      <c r="W416" s="221" t="s">
        <v>252</v>
      </c>
      <c r="Z416" s="20" t="e">
        <f>_xlfn.XLOOKUP(AC416,'[9]PR Conso (Apr 25-Sep 25)'!$P:$P,'[9]PR Conso (Apr 25-Sep 25)'!$Z:$Z)</f>
        <v>#N/A</v>
      </c>
      <c r="AB416" s="20">
        <f t="shared" si="14"/>
        <v>411</v>
      </c>
      <c r="AC416" s="20" t="str">
        <f t="shared" si="13"/>
        <v>07AAACJ0054A1ZDIP502975411</v>
      </c>
    </row>
    <row r="417" spans="1:29">
      <c r="A417" s="220">
        <v>45962</v>
      </c>
      <c r="B417" s="221" t="s">
        <v>283</v>
      </c>
      <c r="C417" s="221" t="s">
        <v>284</v>
      </c>
      <c r="D417" s="251" t="s">
        <v>1125</v>
      </c>
      <c r="E417" s="227" t="s">
        <v>982</v>
      </c>
      <c r="F417" s="224">
        <v>0.17985611510791366</v>
      </c>
      <c r="G417" s="222">
        <v>826</v>
      </c>
      <c r="H417" s="221">
        <v>700</v>
      </c>
      <c r="I417" s="221">
        <v>126</v>
      </c>
      <c r="J417" s="221">
        <v>0</v>
      </c>
      <c r="K417" s="221">
        <v>0</v>
      </c>
      <c r="L417" s="221">
        <v>126</v>
      </c>
      <c r="M417" s="221" t="s">
        <v>1126</v>
      </c>
      <c r="N417" s="221">
        <v>998551</v>
      </c>
      <c r="O417" s="221" t="s">
        <v>288</v>
      </c>
      <c r="P417" s="221" t="s">
        <v>211</v>
      </c>
      <c r="Q417" s="340">
        <v>2846</v>
      </c>
      <c r="R417" s="227">
        <v>45962</v>
      </c>
      <c r="S417" s="227">
        <v>45962</v>
      </c>
      <c r="T417" s="221" t="s">
        <v>1703</v>
      </c>
      <c r="U417" s="256" t="s">
        <v>1658</v>
      </c>
      <c r="V417" s="221"/>
      <c r="W417" s="221" t="s">
        <v>252</v>
      </c>
      <c r="Z417" s="20" t="e">
        <f>_xlfn.XLOOKUP(AC417,'[9]PR Conso (Apr 25-Sep 25)'!$P:$P,'[9]PR Conso (Apr 25-Sep 25)'!$Z:$Z)</f>
        <v>#N/A</v>
      </c>
      <c r="AB417" s="20">
        <f t="shared" si="14"/>
        <v>412</v>
      </c>
      <c r="AC417" s="20" t="str">
        <f t="shared" si="13"/>
        <v>07AAACJ0054A1ZDIP502974412</v>
      </c>
    </row>
    <row r="418" spans="1:29">
      <c r="A418" s="220">
        <v>45962</v>
      </c>
      <c r="B418" s="221" t="s">
        <v>283</v>
      </c>
      <c r="C418" s="221" t="s">
        <v>284</v>
      </c>
      <c r="D418" s="251" t="s">
        <v>1127</v>
      </c>
      <c r="E418" s="227" t="s">
        <v>982</v>
      </c>
      <c r="F418" s="224">
        <v>0.17985611510791366</v>
      </c>
      <c r="G418" s="222">
        <v>826</v>
      </c>
      <c r="H418" s="221">
        <v>700</v>
      </c>
      <c r="I418" s="221">
        <v>126</v>
      </c>
      <c r="J418" s="221">
        <v>0</v>
      </c>
      <c r="K418" s="221">
        <v>0</v>
      </c>
      <c r="L418" s="221">
        <v>126</v>
      </c>
      <c r="M418" s="221" t="s">
        <v>1128</v>
      </c>
      <c r="N418" s="221">
        <v>998551</v>
      </c>
      <c r="O418" s="221" t="s">
        <v>288</v>
      </c>
      <c r="P418" s="221" t="s">
        <v>211</v>
      </c>
      <c r="Q418" s="340">
        <v>2845</v>
      </c>
      <c r="R418" s="227">
        <v>45962</v>
      </c>
      <c r="S418" s="227">
        <v>45962</v>
      </c>
      <c r="T418" s="221" t="s">
        <v>1703</v>
      </c>
      <c r="U418" s="256" t="s">
        <v>1658</v>
      </c>
      <c r="V418" s="221"/>
      <c r="W418" s="221" t="s">
        <v>252</v>
      </c>
      <c r="Z418" s="20" t="e">
        <f>_xlfn.XLOOKUP(AC418,'[9]PR Conso (Apr 25-Sep 25)'!$P:$P,'[9]PR Conso (Apr 25-Sep 25)'!$Z:$Z)</f>
        <v>#N/A</v>
      </c>
      <c r="AB418" s="20">
        <f t="shared" si="14"/>
        <v>413</v>
      </c>
      <c r="AC418" s="20" t="str">
        <f t="shared" si="13"/>
        <v>07AAACJ0054A1ZDIP502973413</v>
      </c>
    </row>
    <row r="419" spans="1:29">
      <c r="A419" s="220">
        <v>45962</v>
      </c>
      <c r="B419" s="221" t="s">
        <v>283</v>
      </c>
      <c r="C419" s="221" t="s">
        <v>284</v>
      </c>
      <c r="D419" s="251" t="s">
        <v>1129</v>
      </c>
      <c r="E419" s="227" t="s">
        <v>875</v>
      </c>
      <c r="F419" s="224">
        <v>0.17985611510791366</v>
      </c>
      <c r="G419" s="222">
        <v>826</v>
      </c>
      <c r="H419" s="221">
        <v>700</v>
      </c>
      <c r="I419" s="221">
        <v>126</v>
      </c>
      <c r="J419" s="221">
        <v>0</v>
      </c>
      <c r="K419" s="221">
        <v>0</v>
      </c>
      <c r="L419" s="221">
        <v>126</v>
      </c>
      <c r="M419" s="221" t="s">
        <v>1130</v>
      </c>
      <c r="N419" s="221">
        <v>998551</v>
      </c>
      <c r="O419" s="221" t="s">
        <v>288</v>
      </c>
      <c r="P419" s="221" t="s">
        <v>211</v>
      </c>
      <c r="Q419" s="340">
        <v>2844</v>
      </c>
      <c r="R419" s="227">
        <v>45962</v>
      </c>
      <c r="S419" s="227">
        <v>45962</v>
      </c>
      <c r="T419" s="221" t="s">
        <v>1703</v>
      </c>
      <c r="U419" s="256" t="s">
        <v>1658</v>
      </c>
      <c r="V419" s="221"/>
      <c r="W419" s="221" t="s">
        <v>252</v>
      </c>
      <c r="Z419" s="20" t="e">
        <f>_xlfn.XLOOKUP(AC419,'[9]PR Conso (Apr 25-Sep 25)'!$P:$P,'[9]PR Conso (Apr 25-Sep 25)'!$Z:$Z)</f>
        <v>#N/A</v>
      </c>
      <c r="AB419" s="20">
        <f t="shared" si="14"/>
        <v>414</v>
      </c>
      <c r="AC419" s="20" t="str">
        <f t="shared" si="13"/>
        <v>07AAACJ0054A1ZDIP502914414</v>
      </c>
    </row>
    <row r="420" spans="1:29">
      <c r="A420" s="220">
        <v>45962</v>
      </c>
      <c r="B420" s="221" t="s">
        <v>283</v>
      </c>
      <c r="C420" s="221" t="s">
        <v>284</v>
      </c>
      <c r="D420" s="251" t="s">
        <v>1131</v>
      </c>
      <c r="E420" s="227" t="s">
        <v>875</v>
      </c>
      <c r="F420" s="224">
        <v>0.17985611510791366</v>
      </c>
      <c r="G420" s="222">
        <v>826</v>
      </c>
      <c r="H420" s="221">
        <v>700</v>
      </c>
      <c r="I420" s="221">
        <v>126</v>
      </c>
      <c r="J420" s="221">
        <v>0</v>
      </c>
      <c r="K420" s="221">
        <v>0</v>
      </c>
      <c r="L420" s="221">
        <v>126</v>
      </c>
      <c r="M420" s="221" t="s">
        <v>1132</v>
      </c>
      <c r="N420" s="221">
        <v>998551</v>
      </c>
      <c r="O420" s="221" t="s">
        <v>288</v>
      </c>
      <c r="P420" s="221" t="s">
        <v>211</v>
      </c>
      <c r="Q420" s="340">
        <v>2843</v>
      </c>
      <c r="R420" s="227">
        <v>45962</v>
      </c>
      <c r="S420" s="227">
        <v>45962</v>
      </c>
      <c r="T420" s="221" t="s">
        <v>1703</v>
      </c>
      <c r="U420" s="256" t="s">
        <v>1658</v>
      </c>
      <c r="V420" s="221"/>
      <c r="W420" s="221" t="s">
        <v>252</v>
      </c>
      <c r="Z420" s="20" t="e">
        <f>_xlfn.XLOOKUP(AC420,'[9]PR Conso (Apr 25-Sep 25)'!$P:$P,'[9]PR Conso (Apr 25-Sep 25)'!$Z:$Z)</f>
        <v>#N/A</v>
      </c>
      <c r="AB420" s="20">
        <f t="shared" si="14"/>
        <v>415</v>
      </c>
      <c r="AC420" s="20" t="str">
        <f t="shared" si="13"/>
        <v>07AAACJ0054A1ZDIP502913415</v>
      </c>
    </row>
    <row r="421" spans="1:29">
      <c r="A421" s="220">
        <v>45962</v>
      </c>
      <c r="B421" s="221" t="s">
        <v>283</v>
      </c>
      <c r="C421" s="221" t="s">
        <v>284</v>
      </c>
      <c r="D421" s="251" t="s">
        <v>1133</v>
      </c>
      <c r="E421" s="227" t="s">
        <v>770</v>
      </c>
      <c r="F421" s="224">
        <v>0.17985611510791366</v>
      </c>
      <c r="G421" s="222">
        <v>28910</v>
      </c>
      <c r="H421" s="221">
        <v>24500</v>
      </c>
      <c r="I421" s="221">
        <v>4410</v>
      </c>
      <c r="J421" s="221">
        <v>0</v>
      </c>
      <c r="K421" s="221">
        <v>0</v>
      </c>
      <c r="L421" s="221">
        <v>4410</v>
      </c>
      <c r="M421" s="221" t="s">
        <v>1134</v>
      </c>
      <c r="N421" s="221">
        <v>998552</v>
      </c>
      <c r="O421" s="221" t="s">
        <v>404</v>
      </c>
      <c r="P421" s="221" t="s">
        <v>211</v>
      </c>
      <c r="Q421" s="340">
        <v>2834</v>
      </c>
      <c r="R421" s="227">
        <v>45962</v>
      </c>
      <c r="S421" s="227">
        <v>45962</v>
      </c>
      <c r="T421" s="221" t="s">
        <v>1703</v>
      </c>
      <c r="U421" s="256" t="s">
        <v>1658</v>
      </c>
      <c r="V421" s="221"/>
      <c r="W421" s="221" t="s">
        <v>252</v>
      </c>
      <c r="Z421" s="20" t="e">
        <f>_xlfn.XLOOKUP(AC421,'[9]PR Conso (Apr 25-Sep 25)'!$P:$P,'[9]PR Conso (Apr 25-Sep 25)'!$Z:$Z)</f>
        <v>#N/A</v>
      </c>
      <c r="AB421" s="20">
        <f t="shared" si="14"/>
        <v>416</v>
      </c>
      <c r="AC421" s="20" t="str">
        <f t="shared" si="13"/>
        <v>07AAACJ0054A1ZDHP501168416</v>
      </c>
    </row>
    <row r="422" spans="1:29">
      <c r="A422" s="220">
        <v>45962</v>
      </c>
      <c r="B422" s="221" t="s">
        <v>283</v>
      </c>
      <c r="C422" s="221" t="s">
        <v>284</v>
      </c>
      <c r="D422" s="251" t="s">
        <v>1135</v>
      </c>
      <c r="E422" s="227" t="s">
        <v>878</v>
      </c>
      <c r="F422" s="224">
        <v>0.05</v>
      </c>
      <c r="G422" s="222">
        <v>63000</v>
      </c>
      <c r="H422" s="221">
        <v>60000</v>
      </c>
      <c r="I422" s="221">
        <v>3000</v>
      </c>
      <c r="J422" s="221">
        <v>0</v>
      </c>
      <c r="K422" s="221">
        <v>0</v>
      </c>
      <c r="L422" s="221">
        <v>3000</v>
      </c>
      <c r="M422" s="221" t="s">
        <v>1136</v>
      </c>
      <c r="N422" s="221">
        <v>998552</v>
      </c>
      <c r="O422" s="221" t="s">
        <v>404</v>
      </c>
      <c r="P422" s="221" t="s">
        <v>211</v>
      </c>
      <c r="Q422" s="340">
        <v>2835</v>
      </c>
      <c r="R422" s="227">
        <v>45962</v>
      </c>
      <c r="S422" s="227">
        <v>45962</v>
      </c>
      <c r="T422" s="221" t="s">
        <v>1703</v>
      </c>
      <c r="U422" s="256" t="s">
        <v>1658</v>
      </c>
      <c r="V422" s="221"/>
      <c r="W422" s="221" t="s">
        <v>252</v>
      </c>
      <c r="Z422" s="20" t="e">
        <f>_xlfn.XLOOKUP(AC422,'[9]PR Conso (Apr 25-Sep 25)'!$P:$P,'[9]PR Conso (Apr 25-Sep 25)'!$Z:$Z)</f>
        <v>#N/A</v>
      </c>
      <c r="AB422" s="20">
        <f t="shared" si="14"/>
        <v>417</v>
      </c>
      <c r="AC422" s="20" t="str">
        <f t="shared" si="13"/>
        <v>07AAACJ0054A1ZDHP501267417</v>
      </c>
    </row>
    <row r="423" spans="1:29">
      <c r="A423" s="220">
        <v>45962</v>
      </c>
      <c r="B423" s="221" t="s">
        <v>283</v>
      </c>
      <c r="C423" s="221" t="s">
        <v>284</v>
      </c>
      <c r="D423" s="251" t="s">
        <v>1137</v>
      </c>
      <c r="E423" s="227" t="s">
        <v>878</v>
      </c>
      <c r="F423" s="224">
        <v>0.17985611510791366</v>
      </c>
      <c r="G423" s="222">
        <v>15340</v>
      </c>
      <c r="H423" s="221">
        <v>13000</v>
      </c>
      <c r="I423" s="221">
        <v>2340</v>
      </c>
      <c r="J423" s="221">
        <v>0</v>
      </c>
      <c r="K423" s="221">
        <v>0</v>
      </c>
      <c r="L423" s="221">
        <v>2340</v>
      </c>
      <c r="M423" s="221" t="s">
        <v>1138</v>
      </c>
      <c r="N423" s="221">
        <v>998552</v>
      </c>
      <c r="O423" s="221" t="s">
        <v>404</v>
      </c>
      <c r="P423" s="221" t="s">
        <v>211</v>
      </c>
      <c r="Q423" s="340">
        <v>2836</v>
      </c>
      <c r="R423" s="227">
        <v>45962</v>
      </c>
      <c r="S423" s="227">
        <v>45962</v>
      </c>
      <c r="T423" s="221" t="s">
        <v>1703</v>
      </c>
      <c r="U423" s="256" t="s">
        <v>1658</v>
      </c>
      <c r="V423" s="221"/>
      <c r="W423" s="221" t="s">
        <v>252</v>
      </c>
      <c r="Z423" s="20" t="e">
        <f>_xlfn.XLOOKUP(AC423,'[9]PR Conso (Apr 25-Sep 25)'!$P:$P,'[9]PR Conso (Apr 25-Sep 25)'!$Z:$Z)</f>
        <v>#N/A</v>
      </c>
      <c r="AB423" s="20">
        <f t="shared" si="14"/>
        <v>418</v>
      </c>
      <c r="AC423" s="20" t="str">
        <f t="shared" si="13"/>
        <v>07AAACJ0054A1ZDHP501276418</v>
      </c>
    </row>
    <row r="424" spans="1:29">
      <c r="A424" s="220">
        <v>45962</v>
      </c>
      <c r="B424" s="221" t="s">
        <v>631</v>
      </c>
      <c r="C424" s="221" t="s">
        <v>632</v>
      </c>
      <c r="D424" s="251" t="s">
        <v>1139</v>
      </c>
      <c r="E424" s="227" t="s">
        <v>814</v>
      </c>
      <c r="F424" s="224">
        <v>0.17985611510791366</v>
      </c>
      <c r="G424" s="222">
        <v>726.88000000000011</v>
      </c>
      <c r="H424" s="221">
        <v>616</v>
      </c>
      <c r="I424" s="221">
        <v>0</v>
      </c>
      <c r="J424" s="221">
        <v>55.44</v>
      </c>
      <c r="K424" s="221">
        <v>55.44</v>
      </c>
      <c r="L424" s="221">
        <v>110.88</v>
      </c>
      <c r="M424" s="221" t="s">
        <v>1140</v>
      </c>
      <c r="N424" s="221">
        <v>998599</v>
      </c>
      <c r="O424" s="235" t="s">
        <v>309</v>
      </c>
      <c r="P424" s="221" t="s">
        <v>211</v>
      </c>
      <c r="Q424" s="340">
        <v>2879</v>
      </c>
      <c r="R424" s="227">
        <v>45962</v>
      </c>
      <c r="S424" s="227">
        <v>45962</v>
      </c>
      <c r="T424" s="221" t="s">
        <v>1703</v>
      </c>
      <c r="U424" s="256" t="s">
        <v>1658</v>
      </c>
      <c r="V424" s="221"/>
      <c r="W424" s="221" t="s">
        <v>252</v>
      </c>
      <c r="Z424" s="20" t="e">
        <f>_xlfn.XLOOKUP(AC424,'[9]PR Conso (Apr 25-Sep 25)'!$P:$P,'[9]PR Conso (Apr 25-Sep 25)'!$Z:$Z)</f>
        <v>#N/A</v>
      </c>
      <c r="AB424" s="20">
        <f t="shared" si="14"/>
        <v>419</v>
      </c>
      <c r="AC424" s="20" t="str">
        <f t="shared" si="13"/>
        <v>27AALCS9822Q1ZC2526CI0000236118419</v>
      </c>
    </row>
    <row r="425" spans="1:29">
      <c r="A425" s="220">
        <v>45962</v>
      </c>
      <c r="B425" s="221" t="s">
        <v>1141</v>
      </c>
      <c r="C425" s="221" t="s">
        <v>1142</v>
      </c>
      <c r="D425" s="251" t="s">
        <v>1143</v>
      </c>
      <c r="E425" s="227" t="s">
        <v>418</v>
      </c>
      <c r="F425" s="224">
        <v>0.17985611510791366</v>
      </c>
      <c r="G425" s="222">
        <v>251000.69999999998</v>
      </c>
      <c r="H425" s="221">
        <v>212712.46</v>
      </c>
      <c r="I425" s="221">
        <v>0</v>
      </c>
      <c r="J425" s="221">
        <v>19144.12</v>
      </c>
      <c r="K425" s="221">
        <v>19144.12</v>
      </c>
      <c r="L425" s="221">
        <v>38288.239999999998</v>
      </c>
      <c r="M425" s="221" t="s">
        <v>1144</v>
      </c>
      <c r="N425" s="221">
        <v>81350</v>
      </c>
      <c r="O425" s="235" t="s">
        <v>361</v>
      </c>
      <c r="P425" s="221" t="s">
        <v>209</v>
      </c>
      <c r="Q425" s="340">
        <v>2901</v>
      </c>
      <c r="R425" s="227">
        <v>45962</v>
      </c>
      <c r="S425" s="227">
        <v>45962</v>
      </c>
      <c r="T425" s="221" t="s">
        <v>1703</v>
      </c>
      <c r="U425" s="256" t="s">
        <v>1658</v>
      </c>
      <c r="V425" s="221"/>
      <c r="W425" s="221" t="s">
        <v>252</v>
      </c>
      <c r="Z425" s="20" t="e">
        <f>_xlfn.XLOOKUP(AC425,'[9]PR Conso (Apr 25-Sep 25)'!$P:$P,'[9]PR Conso (Apr 25-Sep 25)'!$Z:$Z)</f>
        <v>#N/A</v>
      </c>
      <c r="AB425" s="20">
        <f t="shared" si="14"/>
        <v>420</v>
      </c>
      <c r="AC425" s="20" t="str">
        <f t="shared" si="13"/>
        <v>27ADQFS4442K1ZHSE/2025-26/172420</v>
      </c>
    </row>
    <row r="426" spans="1:29">
      <c r="A426" s="220">
        <v>45962</v>
      </c>
      <c r="B426" s="221" t="s">
        <v>394</v>
      </c>
      <c r="C426" s="221" t="s">
        <v>395</v>
      </c>
      <c r="D426" s="251">
        <v>5904</v>
      </c>
      <c r="E426" s="227" t="s">
        <v>286</v>
      </c>
      <c r="F426" s="224">
        <v>0.05</v>
      </c>
      <c r="G426" s="222">
        <v>10269</v>
      </c>
      <c r="H426" s="221">
        <v>9780</v>
      </c>
      <c r="I426" s="221">
        <v>0</v>
      </c>
      <c r="J426" s="221">
        <v>244.5</v>
      </c>
      <c r="K426" s="221">
        <v>244.5</v>
      </c>
      <c r="L426" s="221">
        <v>489</v>
      </c>
      <c r="M426" s="221" t="s">
        <v>396</v>
      </c>
      <c r="N426" s="221">
        <v>9964</v>
      </c>
      <c r="O426" s="221" t="s">
        <v>397</v>
      </c>
      <c r="P426" s="221" t="s">
        <v>211</v>
      </c>
      <c r="Q426" s="340">
        <v>2660</v>
      </c>
      <c r="R426" s="227">
        <v>45962</v>
      </c>
      <c r="S426" s="227">
        <v>45962</v>
      </c>
      <c r="T426" s="221" t="s">
        <v>1703</v>
      </c>
      <c r="U426" s="256" t="s">
        <v>1658</v>
      </c>
      <c r="V426" s="221"/>
      <c r="W426" s="221" t="s">
        <v>252</v>
      </c>
      <c r="Z426" s="20" t="e">
        <f>_xlfn.XLOOKUP(AC426,'[9]PR Conso (Apr 25-Sep 25)'!$P:$P,'[9]PR Conso (Apr 25-Sep 25)'!$Z:$Z)</f>
        <v>#N/A</v>
      </c>
      <c r="AB426" s="20">
        <f t="shared" si="14"/>
        <v>421</v>
      </c>
      <c r="AC426" s="20" t="str">
        <f t="shared" si="13"/>
        <v>27AZJPG1481H1ZC5904421</v>
      </c>
    </row>
    <row r="427" spans="1:29">
      <c r="A427" s="220">
        <v>45962</v>
      </c>
      <c r="B427" s="221" t="s">
        <v>394</v>
      </c>
      <c r="C427" s="221" t="s">
        <v>395</v>
      </c>
      <c r="D427" s="251">
        <v>5824</v>
      </c>
      <c r="E427" s="227" t="s">
        <v>286</v>
      </c>
      <c r="F427" s="224">
        <v>0.05</v>
      </c>
      <c r="G427" s="222">
        <v>4925.5599999999995</v>
      </c>
      <c r="H427" s="221">
        <v>4691</v>
      </c>
      <c r="I427" s="221">
        <v>0</v>
      </c>
      <c r="J427" s="221">
        <v>117.28</v>
      </c>
      <c r="K427" s="221">
        <v>117.28</v>
      </c>
      <c r="L427" s="221">
        <v>234.56</v>
      </c>
      <c r="M427" s="221" t="s">
        <v>398</v>
      </c>
      <c r="N427" s="221">
        <v>9964</v>
      </c>
      <c r="O427" s="221" t="s">
        <v>397</v>
      </c>
      <c r="P427" s="221" t="s">
        <v>211</v>
      </c>
      <c r="Q427" s="340">
        <v>2659</v>
      </c>
      <c r="R427" s="227">
        <v>45962</v>
      </c>
      <c r="S427" s="227">
        <v>45962</v>
      </c>
      <c r="T427" s="221" t="s">
        <v>1703</v>
      </c>
      <c r="U427" s="256" t="s">
        <v>1658</v>
      </c>
      <c r="V427" s="221"/>
      <c r="W427" s="221" t="s">
        <v>252</v>
      </c>
      <c r="Z427" s="20" t="e">
        <f>_xlfn.XLOOKUP(AC427,'[9]PR Conso (Apr 25-Sep 25)'!$P:$P,'[9]PR Conso (Apr 25-Sep 25)'!$Z:$Z)</f>
        <v>#N/A</v>
      </c>
      <c r="AB427" s="20">
        <f t="shared" si="14"/>
        <v>422</v>
      </c>
      <c r="AC427" s="20" t="str">
        <f t="shared" si="13"/>
        <v>27AZJPG1481H1ZC5824422</v>
      </c>
    </row>
    <row r="428" spans="1:29">
      <c r="A428" s="220">
        <v>45962</v>
      </c>
      <c r="B428" s="221" t="s">
        <v>357</v>
      </c>
      <c r="C428" s="221" t="s">
        <v>358</v>
      </c>
      <c r="D428" s="251" t="s">
        <v>359</v>
      </c>
      <c r="E428" s="227" t="s">
        <v>286</v>
      </c>
      <c r="F428" s="224">
        <v>0.05</v>
      </c>
      <c r="G428" s="222">
        <v>2520</v>
      </c>
      <c r="H428" s="221">
        <v>2400</v>
      </c>
      <c r="I428" s="221">
        <v>0</v>
      </c>
      <c r="J428" s="221">
        <v>60</v>
      </c>
      <c r="K428" s="221">
        <v>60</v>
      </c>
      <c r="L428" s="221">
        <v>120</v>
      </c>
      <c r="M428" s="221" t="s">
        <v>360</v>
      </c>
      <c r="N428" s="221">
        <v>99633</v>
      </c>
      <c r="O428" s="221" t="s">
        <v>361</v>
      </c>
      <c r="P428" s="221" t="s">
        <v>211</v>
      </c>
      <c r="Q428" s="340">
        <v>2626</v>
      </c>
      <c r="R428" s="227">
        <v>45962</v>
      </c>
      <c r="S428" s="227">
        <v>45962</v>
      </c>
      <c r="T428" s="221" t="s">
        <v>1703</v>
      </c>
      <c r="U428" s="256" t="s">
        <v>1658</v>
      </c>
      <c r="V428" s="221"/>
      <c r="W428" s="221" t="s">
        <v>252</v>
      </c>
      <c r="Z428" s="20" t="e">
        <f>_xlfn.XLOOKUP(AC428,'[9]PR Conso (Apr 25-Sep 25)'!$P:$P,'[9]PR Conso (Apr 25-Sep 25)'!$Z:$Z)</f>
        <v>#N/A</v>
      </c>
      <c r="AB428" s="20">
        <f t="shared" si="14"/>
        <v>423</v>
      </c>
      <c r="AC428" s="20" t="str">
        <f t="shared" si="13"/>
        <v>27DBRPP0459R1ZK2025-26/476423</v>
      </c>
    </row>
    <row r="429" spans="1:29">
      <c r="A429" s="220">
        <v>45962</v>
      </c>
      <c r="B429" s="221" t="s">
        <v>357</v>
      </c>
      <c r="C429" s="221" t="s">
        <v>358</v>
      </c>
      <c r="D429" s="251" t="s">
        <v>1145</v>
      </c>
      <c r="E429" s="227" t="s">
        <v>261</v>
      </c>
      <c r="F429" s="224">
        <v>0.05</v>
      </c>
      <c r="G429" s="222">
        <v>5250</v>
      </c>
      <c r="H429" s="221">
        <v>5000</v>
      </c>
      <c r="I429" s="221">
        <v>0</v>
      </c>
      <c r="J429" s="221">
        <v>125</v>
      </c>
      <c r="K429" s="221">
        <v>125</v>
      </c>
      <c r="L429" s="221">
        <v>250</v>
      </c>
      <c r="M429" s="221" t="s">
        <v>1146</v>
      </c>
      <c r="N429" s="221">
        <v>99633</v>
      </c>
      <c r="O429" s="221" t="s">
        <v>361</v>
      </c>
      <c r="P429" s="221" t="s">
        <v>211</v>
      </c>
      <c r="Q429" s="340">
        <v>770</v>
      </c>
      <c r="R429" s="227">
        <v>45962</v>
      </c>
      <c r="S429" s="227">
        <v>45962</v>
      </c>
      <c r="T429" s="221" t="s">
        <v>1703</v>
      </c>
      <c r="U429" s="256" t="s">
        <v>1658</v>
      </c>
      <c r="V429" s="221"/>
      <c r="W429" s="221" t="s">
        <v>252</v>
      </c>
      <c r="Z429" s="20" t="e">
        <f>_xlfn.XLOOKUP(AC429,'[9]PR Conso (Apr 25-Sep 25)'!$P:$P,'[9]PR Conso (Apr 25-Sep 25)'!$Z:$Z)</f>
        <v>#N/A</v>
      </c>
      <c r="AB429" s="20">
        <f t="shared" si="14"/>
        <v>424</v>
      </c>
      <c r="AC429" s="20" t="str">
        <f t="shared" si="13"/>
        <v>27DBRPP0459R1ZK2025-26/471424</v>
      </c>
    </row>
    <row r="430" spans="1:29">
      <c r="A430" s="220">
        <v>45962</v>
      </c>
      <c r="B430" s="221" t="s">
        <v>394</v>
      </c>
      <c r="C430" s="221" t="s">
        <v>395</v>
      </c>
      <c r="D430" s="251">
        <v>5795</v>
      </c>
      <c r="E430" s="227" t="s">
        <v>286</v>
      </c>
      <c r="F430" s="224">
        <v>0.05</v>
      </c>
      <c r="G430" s="222">
        <v>5234.26</v>
      </c>
      <c r="H430" s="221">
        <v>4985</v>
      </c>
      <c r="I430" s="221">
        <v>0</v>
      </c>
      <c r="J430" s="221">
        <v>124.63</v>
      </c>
      <c r="K430" s="221">
        <v>124.63</v>
      </c>
      <c r="L430" s="221">
        <v>249.26</v>
      </c>
      <c r="M430" s="221" t="s">
        <v>406</v>
      </c>
      <c r="N430" s="221">
        <v>9964</v>
      </c>
      <c r="O430" s="221" t="s">
        <v>397</v>
      </c>
      <c r="P430" s="221" t="s">
        <v>211</v>
      </c>
      <c r="Q430" s="340">
        <v>2657</v>
      </c>
      <c r="R430" s="227">
        <v>45962</v>
      </c>
      <c r="S430" s="227">
        <v>45962</v>
      </c>
      <c r="T430" s="221" t="s">
        <v>1703</v>
      </c>
      <c r="U430" s="256" t="s">
        <v>1658</v>
      </c>
      <c r="V430" s="221"/>
      <c r="W430" s="221" t="s">
        <v>252</v>
      </c>
      <c r="Z430" s="20" t="e">
        <f>_xlfn.XLOOKUP(AC430,'[9]PR Conso (Apr 25-Sep 25)'!$P:$P,'[9]PR Conso (Apr 25-Sep 25)'!$Z:$Z)</f>
        <v>#N/A</v>
      </c>
      <c r="AB430" s="20">
        <f t="shared" si="14"/>
        <v>425</v>
      </c>
      <c r="AC430" s="20" t="str">
        <f t="shared" si="13"/>
        <v>27AZJPG1481H1ZC5795425</v>
      </c>
    </row>
    <row r="431" spans="1:29">
      <c r="A431" s="220">
        <v>45962</v>
      </c>
      <c r="B431" s="221" t="s">
        <v>394</v>
      </c>
      <c r="C431" s="221" t="s">
        <v>395</v>
      </c>
      <c r="D431" s="251">
        <v>5763</v>
      </c>
      <c r="E431" s="227" t="s">
        <v>286</v>
      </c>
      <c r="F431" s="224">
        <v>0.05</v>
      </c>
      <c r="G431" s="222">
        <v>10958.86</v>
      </c>
      <c r="H431" s="221">
        <v>10437</v>
      </c>
      <c r="I431" s="221">
        <v>0</v>
      </c>
      <c r="J431" s="221">
        <v>260.93</v>
      </c>
      <c r="K431" s="221">
        <v>260.93</v>
      </c>
      <c r="L431" s="221">
        <v>521.86</v>
      </c>
      <c r="M431" s="221" t="s">
        <v>407</v>
      </c>
      <c r="N431" s="221">
        <v>9964</v>
      </c>
      <c r="O431" s="221" t="s">
        <v>397</v>
      </c>
      <c r="P431" s="221" t="s">
        <v>211</v>
      </c>
      <c r="Q431" s="340">
        <v>2656</v>
      </c>
      <c r="R431" s="227">
        <v>45962</v>
      </c>
      <c r="S431" s="227">
        <v>45962</v>
      </c>
      <c r="T431" s="221" t="s">
        <v>1703</v>
      </c>
      <c r="U431" s="256" t="s">
        <v>1658</v>
      </c>
      <c r="V431" s="221"/>
      <c r="W431" s="221" t="s">
        <v>252</v>
      </c>
      <c r="Z431" s="20" t="e">
        <f>_xlfn.XLOOKUP(AC431,'[9]PR Conso (Apr 25-Sep 25)'!$P:$P,'[9]PR Conso (Apr 25-Sep 25)'!$Z:$Z)</f>
        <v>#N/A</v>
      </c>
      <c r="AB431" s="20">
        <f t="shared" si="14"/>
        <v>426</v>
      </c>
      <c r="AC431" s="20" t="str">
        <f t="shared" si="13"/>
        <v>27AZJPG1481H1ZC5763426</v>
      </c>
    </row>
    <row r="432" spans="1:29">
      <c r="A432" s="220">
        <v>45962</v>
      </c>
      <c r="B432" s="221" t="s">
        <v>264</v>
      </c>
      <c r="C432" s="221" t="s">
        <v>265</v>
      </c>
      <c r="D432" s="251">
        <v>63210</v>
      </c>
      <c r="E432" s="227" t="s">
        <v>266</v>
      </c>
      <c r="F432" s="224">
        <v>0.17985611510791366</v>
      </c>
      <c r="G432" s="222">
        <v>413</v>
      </c>
      <c r="H432" s="221">
        <v>350</v>
      </c>
      <c r="I432" s="221">
        <v>0</v>
      </c>
      <c r="J432" s="221">
        <v>31.5</v>
      </c>
      <c r="K432" s="221">
        <v>31.5</v>
      </c>
      <c r="L432" s="221">
        <v>63</v>
      </c>
      <c r="M432" s="221" t="s">
        <v>267</v>
      </c>
      <c r="N432" s="221">
        <v>8467</v>
      </c>
      <c r="O432" s="221" t="s">
        <v>388</v>
      </c>
      <c r="P432" s="221" t="s">
        <v>209</v>
      </c>
      <c r="Q432" s="340">
        <v>2728</v>
      </c>
      <c r="R432" s="227">
        <v>45962</v>
      </c>
      <c r="S432" s="227">
        <v>45962</v>
      </c>
      <c r="T432" s="221" t="s">
        <v>1703</v>
      </c>
      <c r="U432" s="256" t="s">
        <v>1658</v>
      </c>
      <c r="V432" s="221"/>
      <c r="W432" s="221" t="s">
        <v>252</v>
      </c>
      <c r="Z432" s="20" t="e">
        <f>_xlfn.XLOOKUP(AC432,'[9]PR Conso (Apr 25-Sep 25)'!$P:$P,'[9]PR Conso (Apr 25-Sep 25)'!$Z:$Z)</f>
        <v>#N/A</v>
      </c>
      <c r="AB432" s="20">
        <f t="shared" si="14"/>
        <v>427</v>
      </c>
      <c r="AC432" s="20" t="str">
        <f t="shared" si="13"/>
        <v>27AIFPK3096H1Z363210427</v>
      </c>
    </row>
    <row r="433" spans="1:29">
      <c r="A433" s="220">
        <v>45962</v>
      </c>
      <c r="B433" s="221" t="s">
        <v>283</v>
      </c>
      <c r="C433" s="221" t="s">
        <v>284</v>
      </c>
      <c r="D433" s="251" t="s">
        <v>285</v>
      </c>
      <c r="E433" s="227" t="s">
        <v>286</v>
      </c>
      <c r="F433" s="224">
        <v>0.17985611510791366</v>
      </c>
      <c r="G433" s="222">
        <v>16402</v>
      </c>
      <c r="H433" s="221">
        <v>13900</v>
      </c>
      <c r="I433" s="221">
        <v>2502</v>
      </c>
      <c r="J433" s="221">
        <v>0</v>
      </c>
      <c r="K433" s="221">
        <v>0</v>
      </c>
      <c r="L433" s="221">
        <v>2502</v>
      </c>
      <c r="M433" s="221" t="s">
        <v>287</v>
      </c>
      <c r="N433" s="221">
        <v>998552</v>
      </c>
      <c r="O433" s="221" t="s">
        <v>404</v>
      </c>
      <c r="P433" s="221" t="s">
        <v>211</v>
      </c>
      <c r="Q433" s="340">
        <v>2719</v>
      </c>
      <c r="R433" s="227">
        <v>45962</v>
      </c>
      <c r="S433" s="227">
        <v>45962</v>
      </c>
      <c r="T433" s="221" t="s">
        <v>1703</v>
      </c>
      <c r="U433" s="256" t="s">
        <v>1658</v>
      </c>
      <c r="V433" s="221"/>
      <c r="W433" s="221" t="s">
        <v>252</v>
      </c>
      <c r="Z433" s="20" t="e">
        <f>_xlfn.XLOOKUP(AC433,'[9]PR Conso (Apr 25-Sep 25)'!$P:$P,'[9]PR Conso (Apr 25-Sep 25)'!$Z:$Z)</f>
        <v>#N/A</v>
      </c>
      <c r="AB433" s="20">
        <f t="shared" si="14"/>
        <v>428</v>
      </c>
      <c r="AC433" s="20" t="str">
        <f t="shared" si="13"/>
        <v>07AAACJ0054A1ZDHP501130428</v>
      </c>
    </row>
    <row r="434" spans="1:29">
      <c r="A434" s="220">
        <v>45962</v>
      </c>
      <c r="B434" s="221" t="s">
        <v>283</v>
      </c>
      <c r="C434" s="221" t="s">
        <v>284</v>
      </c>
      <c r="D434" s="251" t="s">
        <v>289</v>
      </c>
      <c r="E434" s="227" t="s">
        <v>290</v>
      </c>
      <c r="F434" s="224">
        <v>0.17985611510791366</v>
      </c>
      <c r="G434" s="222">
        <v>8260</v>
      </c>
      <c r="H434" s="221">
        <v>7000</v>
      </c>
      <c r="I434" s="221">
        <v>1260</v>
      </c>
      <c r="J434" s="221">
        <v>0</v>
      </c>
      <c r="K434" s="221">
        <v>0</v>
      </c>
      <c r="L434" s="221">
        <v>1260</v>
      </c>
      <c r="M434" s="221" t="s">
        <v>291</v>
      </c>
      <c r="N434" s="221">
        <v>998552</v>
      </c>
      <c r="O434" s="221" t="s">
        <v>404</v>
      </c>
      <c r="P434" s="221" t="s">
        <v>211</v>
      </c>
      <c r="Q434" s="340">
        <v>2718</v>
      </c>
      <c r="R434" s="227">
        <v>45962</v>
      </c>
      <c r="S434" s="227">
        <v>45962</v>
      </c>
      <c r="T434" s="221" t="s">
        <v>1703</v>
      </c>
      <c r="U434" s="256" t="s">
        <v>1658</v>
      </c>
      <c r="V434" s="221"/>
      <c r="W434" s="221" t="s">
        <v>252</v>
      </c>
      <c r="Z434" s="20" t="e">
        <f>_xlfn.XLOOKUP(AC434,'[9]PR Conso (Apr 25-Sep 25)'!$P:$P,'[9]PR Conso (Apr 25-Sep 25)'!$Z:$Z)</f>
        <v>#N/A</v>
      </c>
      <c r="AB434" s="20">
        <f t="shared" si="14"/>
        <v>429</v>
      </c>
      <c r="AC434" s="20" t="str">
        <f t="shared" si="13"/>
        <v>07AAACJ0054A1ZDHP501109429</v>
      </c>
    </row>
    <row r="435" spans="1:29">
      <c r="A435" s="220">
        <v>45962</v>
      </c>
      <c r="B435" s="221" t="s">
        <v>283</v>
      </c>
      <c r="C435" s="221" t="s">
        <v>284</v>
      </c>
      <c r="D435" s="251" t="s">
        <v>292</v>
      </c>
      <c r="E435" s="227" t="s">
        <v>290</v>
      </c>
      <c r="F435" s="224">
        <v>0.17985611510791366</v>
      </c>
      <c r="G435" s="222">
        <v>8968</v>
      </c>
      <c r="H435" s="221">
        <v>7600</v>
      </c>
      <c r="I435" s="221">
        <v>1368</v>
      </c>
      <c r="J435" s="221">
        <v>0</v>
      </c>
      <c r="K435" s="221">
        <v>0</v>
      </c>
      <c r="L435" s="221">
        <v>1368</v>
      </c>
      <c r="M435" s="221" t="s">
        <v>293</v>
      </c>
      <c r="N435" s="221">
        <v>998552</v>
      </c>
      <c r="O435" s="221" t="s">
        <v>404</v>
      </c>
      <c r="P435" s="221" t="s">
        <v>211</v>
      </c>
      <c r="Q435" s="340">
        <v>2717</v>
      </c>
      <c r="R435" s="227">
        <v>45962</v>
      </c>
      <c r="S435" s="227">
        <v>45962</v>
      </c>
      <c r="T435" s="221" t="s">
        <v>1703</v>
      </c>
      <c r="U435" s="256" t="s">
        <v>1658</v>
      </c>
      <c r="V435" s="221"/>
      <c r="W435" s="221" t="s">
        <v>252</v>
      </c>
      <c r="Z435" s="20" t="e">
        <f>_xlfn.XLOOKUP(AC435,'[9]PR Conso (Apr 25-Sep 25)'!$P:$P,'[9]PR Conso (Apr 25-Sep 25)'!$Z:$Z)</f>
        <v>#N/A</v>
      </c>
      <c r="AB435" s="20">
        <f t="shared" si="14"/>
        <v>430</v>
      </c>
      <c r="AC435" s="20" t="str">
        <f t="shared" si="13"/>
        <v>07AAACJ0054A1ZDHP501108430</v>
      </c>
    </row>
    <row r="436" spans="1:29">
      <c r="A436" s="220">
        <v>45962</v>
      </c>
      <c r="B436" s="221" t="s">
        <v>283</v>
      </c>
      <c r="C436" s="221" t="s">
        <v>284</v>
      </c>
      <c r="D436" s="251" t="s">
        <v>294</v>
      </c>
      <c r="E436" s="227" t="s">
        <v>295</v>
      </c>
      <c r="F436" s="224">
        <v>0.17985611510791366</v>
      </c>
      <c r="G436" s="222">
        <v>118</v>
      </c>
      <c r="H436" s="221">
        <v>100</v>
      </c>
      <c r="I436" s="221">
        <v>18</v>
      </c>
      <c r="J436" s="221">
        <v>0</v>
      </c>
      <c r="K436" s="221">
        <v>0</v>
      </c>
      <c r="L436" s="221">
        <v>18</v>
      </c>
      <c r="M436" s="221" t="s">
        <v>296</v>
      </c>
      <c r="N436" s="221">
        <v>998551</v>
      </c>
      <c r="O436" s="221" t="s">
        <v>288</v>
      </c>
      <c r="P436" s="221" t="s">
        <v>211</v>
      </c>
      <c r="Q436" s="340">
        <v>2712</v>
      </c>
      <c r="R436" s="227">
        <v>45962</v>
      </c>
      <c r="S436" s="227">
        <v>45962</v>
      </c>
      <c r="T436" s="221" t="s">
        <v>1703</v>
      </c>
      <c r="U436" s="256" t="s">
        <v>1658</v>
      </c>
      <c r="V436" s="221"/>
      <c r="W436" s="221" t="s">
        <v>252</v>
      </c>
      <c r="Z436" s="20" t="e">
        <f>_xlfn.XLOOKUP(AC436,'[9]PR Conso (Apr 25-Sep 25)'!$P:$P,'[9]PR Conso (Apr 25-Sep 25)'!$Z:$Z)</f>
        <v>#N/A</v>
      </c>
      <c r="AB436" s="20">
        <f t="shared" si="14"/>
        <v>431</v>
      </c>
      <c r="AC436" s="20" t="str">
        <f t="shared" si="13"/>
        <v>07AAACJ0054A1ZDDP525244431</v>
      </c>
    </row>
    <row r="437" spans="1:29">
      <c r="A437" s="220">
        <v>45962</v>
      </c>
      <c r="B437" s="221" t="s">
        <v>283</v>
      </c>
      <c r="C437" s="221" t="s">
        <v>284</v>
      </c>
      <c r="D437" s="251" t="s">
        <v>297</v>
      </c>
      <c r="E437" s="227" t="s">
        <v>295</v>
      </c>
      <c r="F437" s="224">
        <v>0.17985611510791366</v>
      </c>
      <c r="G437" s="222">
        <v>118</v>
      </c>
      <c r="H437" s="221">
        <v>100</v>
      </c>
      <c r="I437" s="221">
        <v>18</v>
      </c>
      <c r="J437" s="221">
        <v>0</v>
      </c>
      <c r="K437" s="221">
        <v>0</v>
      </c>
      <c r="L437" s="221">
        <v>18</v>
      </c>
      <c r="M437" s="221" t="s">
        <v>298</v>
      </c>
      <c r="N437" s="221">
        <v>998551</v>
      </c>
      <c r="O437" s="221" t="s">
        <v>288</v>
      </c>
      <c r="P437" s="221" t="s">
        <v>211</v>
      </c>
      <c r="Q437" s="340">
        <v>2711</v>
      </c>
      <c r="R437" s="227">
        <v>45962</v>
      </c>
      <c r="S437" s="227">
        <v>45962</v>
      </c>
      <c r="T437" s="221" t="s">
        <v>1703</v>
      </c>
      <c r="U437" s="256" t="s">
        <v>1658</v>
      </c>
      <c r="V437" s="221"/>
      <c r="W437" s="221" t="s">
        <v>252</v>
      </c>
      <c r="Z437" s="20" t="e">
        <f>_xlfn.XLOOKUP(AC437,'[9]PR Conso (Apr 25-Sep 25)'!$P:$P,'[9]PR Conso (Apr 25-Sep 25)'!$Z:$Z)</f>
        <v>#N/A</v>
      </c>
      <c r="AB437" s="20">
        <f t="shared" si="14"/>
        <v>432</v>
      </c>
      <c r="AC437" s="20" t="str">
        <f t="shared" si="13"/>
        <v>07AAACJ0054A1ZDDP525243432</v>
      </c>
    </row>
    <row r="438" spans="1:29">
      <c r="A438" s="220">
        <v>45962</v>
      </c>
      <c r="B438" s="221" t="s">
        <v>299</v>
      </c>
      <c r="C438" s="221" t="s">
        <v>300</v>
      </c>
      <c r="D438" s="251" t="s">
        <v>301</v>
      </c>
      <c r="E438" s="227" t="s">
        <v>302</v>
      </c>
      <c r="F438" s="224">
        <v>0.17985611510791366</v>
      </c>
      <c r="G438" s="222">
        <v>3404409.74</v>
      </c>
      <c r="H438" s="221">
        <v>2885093</v>
      </c>
      <c r="I438" s="221">
        <v>0</v>
      </c>
      <c r="J438" s="221">
        <v>259658.37</v>
      </c>
      <c r="K438" s="221">
        <v>259658.37</v>
      </c>
      <c r="L438" s="221">
        <v>519316.74</v>
      </c>
      <c r="M438" s="221" t="s">
        <v>303</v>
      </c>
      <c r="N438" s="221">
        <v>997212</v>
      </c>
      <c r="O438" s="221" t="s">
        <v>304</v>
      </c>
      <c r="P438" s="221" t="s">
        <v>211</v>
      </c>
      <c r="Q438" s="340">
        <v>2703</v>
      </c>
      <c r="R438" s="227">
        <v>45962</v>
      </c>
      <c r="S438" s="227">
        <v>45962</v>
      </c>
      <c r="T438" s="221" t="s">
        <v>1703</v>
      </c>
      <c r="U438" s="256" t="s">
        <v>1658</v>
      </c>
      <c r="V438" s="221"/>
      <c r="W438" s="221" t="s">
        <v>252</v>
      </c>
      <c r="Z438" s="20" t="e">
        <f>_xlfn.XLOOKUP(AC438,'[9]PR Conso (Apr 25-Sep 25)'!$P:$P,'[9]PR Conso (Apr 25-Sep 25)'!$Z:$Z)</f>
        <v>#N/A</v>
      </c>
      <c r="AB438" s="20">
        <f t="shared" si="14"/>
        <v>433</v>
      </c>
      <c r="AC438" s="20" t="str">
        <f t="shared" si="13"/>
        <v>27AAWCS5258F1ZQPUN06/SC25/00761433</v>
      </c>
    </row>
    <row r="439" spans="1:29">
      <c r="A439" s="220">
        <v>45962</v>
      </c>
      <c r="B439" s="221" t="s">
        <v>310</v>
      </c>
      <c r="C439" s="221" t="s">
        <v>311</v>
      </c>
      <c r="D439" s="251">
        <v>8919</v>
      </c>
      <c r="E439" s="227" t="s">
        <v>312</v>
      </c>
      <c r="F439" s="224">
        <v>0.17985611510791366</v>
      </c>
      <c r="G439" s="222">
        <v>2076.8000000000002</v>
      </c>
      <c r="H439" s="221">
        <v>1760</v>
      </c>
      <c r="I439" s="221">
        <v>0</v>
      </c>
      <c r="J439" s="221">
        <v>158.4</v>
      </c>
      <c r="K439" s="221">
        <v>158.4</v>
      </c>
      <c r="L439" s="221">
        <v>316.8</v>
      </c>
      <c r="M439" s="221" t="s">
        <v>313</v>
      </c>
      <c r="N439" s="221">
        <v>854460</v>
      </c>
      <c r="O439" s="221" t="s">
        <v>388</v>
      </c>
      <c r="P439" s="221" t="s">
        <v>209</v>
      </c>
      <c r="Q439" s="340">
        <v>2692</v>
      </c>
      <c r="R439" s="227">
        <v>45962</v>
      </c>
      <c r="S439" s="227">
        <v>45962</v>
      </c>
      <c r="T439" s="221" t="s">
        <v>1703</v>
      </c>
      <c r="U439" s="256" t="s">
        <v>1658</v>
      </c>
      <c r="V439" s="221"/>
      <c r="W439" s="221" t="s">
        <v>252</v>
      </c>
      <c r="Z439" s="20" t="e">
        <f>_xlfn.XLOOKUP(AC439,'[9]PR Conso (Apr 25-Sep 25)'!$P:$P,'[9]PR Conso (Apr 25-Sep 25)'!$Z:$Z)</f>
        <v>#N/A</v>
      </c>
      <c r="AB439" s="20">
        <f t="shared" si="14"/>
        <v>434</v>
      </c>
      <c r="AC439" s="20" t="str">
        <f t="shared" si="13"/>
        <v>27ARCPK9149B1ZU8919434</v>
      </c>
    </row>
    <row r="440" spans="1:29">
      <c r="A440" s="220">
        <v>45962</v>
      </c>
      <c r="B440" s="221" t="s">
        <v>344</v>
      </c>
      <c r="C440" s="221" t="s">
        <v>345</v>
      </c>
      <c r="D440" s="251" t="s">
        <v>346</v>
      </c>
      <c r="E440" s="227" t="s">
        <v>323</v>
      </c>
      <c r="F440" s="224">
        <v>0.17985611510791366</v>
      </c>
      <c r="G440" s="222">
        <v>743.40000000000009</v>
      </c>
      <c r="H440" s="221">
        <v>630</v>
      </c>
      <c r="I440" s="221">
        <v>0</v>
      </c>
      <c r="J440" s="221">
        <v>56.7</v>
      </c>
      <c r="K440" s="221">
        <v>56.7</v>
      </c>
      <c r="L440" s="221">
        <v>113.4</v>
      </c>
      <c r="M440" s="221" t="s">
        <v>347</v>
      </c>
      <c r="N440" s="221">
        <v>482090</v>
      </c>
      <c r="O440" s="221" t="s">
        <v>348</v>
      </c>
      <c r="P440" s="221" t="s">
        <v>209</v>
      </c>
      <c r="Q440" s="340">
        <v>2672</v>
      </c>
      <c r="R440" s="227">
        <v>45962</v>
      </c>
      <c r="S440" s="227">
        <v>45962</v>
      </c>
      <c r="T440" s="221" t="s">
        <v>1703</v>
      </c>
      <c r="U440" s="256" t="s">
        <v>1658</v>
      </c>
      <c r="V440" s="221"/>
      <c r="W440" s="221" t="s">
        <v>252</v>
      </c>
      <c r="Z440" s="20" t="e">
        <f>_xlfn.XLOOKUP(AC440,'[9]PR Conso (Apr 25-Sep 25)'!$P:$P,'[9]PR Conso (Apr 25-Sep 25)'!$Z:$Z)</f>
        <v>#N/A</v>
      </c>
      <c r="AB440" s="20">
        <f t="shared" si="14"/>
        <v>435</v>
      </c>
      <c r="AC440" s="20" t="str">
        <f t="shared" si="13"/>
        <v>27AAECI7859N1ZQSOFT/594/25-26435</v>
      </c>
    </row>
    <row r="441" spans="1:29">
      <c r="A441" s="220">
        <v>45962</v>
      </c>
      <c r="B441" s="221" t="s">
        <v>344</v>
      </c>
      <c r="C441" s="221" t="s">
        <v>345</v>
      </c>
      <c r="D441" s="251" t="s">
        <v>349</v>
      </c>
      <c r="E441" s="227" t="s">
        <v>350</v>
      </c>
      <c r="F441" s="224">
        <v>0.17985611510791366</v>
      </c>
      <c r="G441" s="222">
        <v>247.8</v>
      </c>
      <c r="H441" s="221">
        <v>210</v>
      </c>
      <c r="I441" s="221">
        <v>0</v>
      </c>
      <c r="J441" s="221">
        <v>18.899999999999999</v>
      </c>
      <c r="K441" s="221">
        <v>18.899999999999999</v>
      </c>
      <c r="L441" s="221">
        <v>37.799999999999997</v>
      </c>
      <c r="M441" s="221" t="s">
        <v>351</v>
      </c>
      <c r="N441" s="221">
        <v>482090</v>
      </c>
      <c r="O441" s="221" t="s">
        <v>348</v>
      </c>
      <c r="P441" s="221" t="s">
        <v>209</v>
      </c>
      <c r="Q441" s="340">
        <v>2671</v>
      </c>
      <c r="R441" s="227">
        <v>45962</v>
      </c>
      <c r="S441" s="227">
        <v>45962</v>
      </c>
      <c r="T441" s="221" t="s">
        <v>1703</v>
      </c>
      <c r="U441" s="256" t="s">
        <v>1658</v>
      </c>
      <c r="V441" s="221"/>
      <c r="W441" s="221" t="s">
        <v>252</v>
      </c>
      <c r="Z441" s="20" t="e">
        <f>_xlfn.XLOOKUP(AC441,'[9]PR Conso (Apr 25-Sep 25)'!$P:$P,'[9]PR Conso (Apr 25-Sep 25)'!$Z:$Z)</f>
        <v>#N/A</v>
      </c>
      <c r="AB441" s="20">
        <f t="shared" si="14"/>
        <v>436</v>
      </c>
      <c r="AC441" s="20" t="str">
        <f t="shared" si="13"/>
        <v>27AAECI7859N1ZQSOFT/581/25-26436</v>
      </c>
    </row>
    <row r="442" spans="1:29">
      <c r="A442" s="220">
        <v>45962</v>
      </c>
      <c r="B442" s="221" t="s">
        <v>344</v>
      </c>
      <c r="C442" s="221" t="s">
        <v>345</v>
      </c>
      <c r="D442" s="251" t="s">
        <v>352</v>
      </c>
      <c r="E442" s="227" t="s">
        <v>353</v>
      </c>
      <c r="F442" s="224">
        <v>0.17985611510791366</v>
      </c>
      <c r="G442" s="222">
        <v>826</v>
      </c>
      <c r="H442" s="221">
        <v>700</v>
      </c>
      <c r="I442" s="221">
        <v>0</v>
      </c>
      <c r="J442" s="221">
        <v>63</v>
      </c>
      <c r="K442" s="221">
        <v>63</v>
      </c>
      <c r="L442" s="221">
        <v>126</v>
      </c>
      <c r="M442" s="221" t="s">
        <v>354</v>
      </c>
      <c r="N442" s="221">
        <v>482090</v>
      </c>
      <c r="O442" s="221" t="s">
        <v>348</v>
      </c>
      <c r="P442" s="221" t="s">
        <v>209</v>
      </c>
      <c r="Q442" s="340">
        <v>2670</v>
      </c>
      <c r="R442" s="227">
        <v>45962</v>
      </c>
      <c r="S442" s="227">
        <v>45962</v>
      </c>
      <c r="T442" s="221" t="s">
        <v>1703</v>
      </c>
      <c r="U442" s="256" t="s">
        <v>1658</v>
      </c>
      <c r="V442" s="221"/>
      <c r="W442" s="221" t="s">
        <v>252</v>
      </c>
      <c r="Z442" s="20" t="e">
        <f>_xlfn.XLOOKUP(AC442,'[9]PR Conso (Apr 25-Sep 25)'!$P:$P,'[9]PR Conso (Apr 25-Sep 25)'!$Z:$Z)</f>
        <v>#N/A</v>
      </c>
      <c r="AB442" s="20">
        <f t="shared" si="14"/>
        <v>437</v>
      </c>
      <c r="AC442" s="20" t="str">
        <f t="shared" si="13"/>
        <v>27AAECI7859N1ZQSOFT/560/25-26437</v>
      </c>
    </row>
    <row r="443" spans="1:29">
      <c r="A443" s="220">
        <v>45962</v>
      </c>
      <c r="B443" s="221" t="s">
        <v>344</v>
      </c>
      <c r="C443" s="221" t="s">
        <v>345</v>
      </c>
      <c r="D443" s="251" t="s">
        <v>355</v>
      </c>
      <c r="E443" s="227" t="s">
        <v>275</v>
      </c>
      <c r="F443" s="224">
        <v>0.17985611510791366</v>
      </c>
      <c r="G443" s="222">
        <v>123.9</v>
      </c>
      <c r="H443" s="221">
        <v>105</v>
      </c>
      <c r="I443" s="221">
        <v>0</v>
      </c>
      <c r="J443" s="221">
        <v>9.4499999999999993</v>
      </c>
      <c r="K443" s="221">
        <v>9.4499999999999993</v>
      </c>
      <c r="L443" s="221">
        <v>18.899999999999999</v>
      </c>
      <c r="M443" s="221" t="s">
        <v>356</v>
      </c>
      <c r="N443" s="221">
        <v>482090</v>
      </c>
      <c r="O443" s="221" t="s">
        <v>348</v>
      </c>
      <c r="P443" s="221" t="s">
        <v>209</v>
      </c>
      <c r="Q443" s="340">
        <v>2669</v>
      </c>
      <c r="R443" s="227">
        <v>45962</v>
      </c>
      <c r="S443" s="227">
        <v>45962</v>
      </c>
      <c r="T443" s="221" t="s">
        <v>1703</v>
      </c>
      <c r="U443" s="256" t="s">
        <v>1658</v>
      </c>
      <c r="V443" s="221"/>
      <c r="W443" s="221" t="s">
        <v>252</v>
      </c>
      <c r="Z443" s="20" t="e">
        <f>_xlfn.XLOOKUP(AC443,'[9]PR Conso (Apr 25-Sep 25)'!$P:$P,'[9]PR Conso (Apr 25-Sep 25)'!$Z:$Z)</f>
        <v>#N/A</v>
      </c>
      <c r="AB443" s="20">
        <f t="shared" si="14"/>
        <v>438</v>
      </c>
      <c r="AC443" s="20" t="str">
        <f t="shared" si="13"/>
        <v>27AAECI7859N1ZQSOFT/540/25-26438</v>
      </c>
    </row>
    <row r="444" spans="1:29">
      <c r="A444" s="220">
        <v>45962</v>
      </c>
      <c r="B444" s="221" t="s">
        <v>367</v>
      </c>
      <c r="C444" s="221" t="s">
        <v>368</v>
      </c>
      <c r="D444" s="251" t="s">
        <v>369</v>
      </c>
      <c r="E444" s="227" t="s">
        <v>323</v>
      </c>
      <c r="F444" s="224">
        <v>0.17985611510791366</v>
      </c>
      <c r="G444" s="222">
        <v>115988.1</v>
      </c>
      <c r="H444" s="221">
        <v>98295</v>
      </c>
      <c r="I444" s="221">
        <v>0</v>
      </c>
      <c r="J444" s="221">
        <v>8846.5499999999993</v>
      </c>
      <c r="K444" s="221">
        <v>8846.5499999999993</v>
      </c>
      <c r="L444" s="221">
        <v>17693.099999999999</v>
      </c>
      <c r="M444" s="221" t="s">
        <v>370</v>
      </c>
      <c r="N444" s="221">
        <v>997315</v>
      </c>
      <c r="O444" s="221" t="s">
        <v>371</v>
      </c>
      <c r="P444" s="221" t="s">
        <v>211</v>
      </c>
      <c r="Q444" s="340">
        <v>2667</v>
      </c>
      <c r="R444" s="227">
        <v>45962</v>
      </c>
      <c r="S444" s="227">
        <v>45962</v>
      </c>
      <c r="T444" s="221" t="s">
        <v>1703</v>
      </c>
      <c r="U444" s="256" t="s">
        <v>1658</v>
      </c>
      <c r="V444" s="221"/>
      <c r="W444" s="221" t="s">
        <v>252</v>
      </c>
      <c r="Z444" s="20" t="e">
        <f>_xlfn.XLOOKUP(AC444,'[9]PR Conso (Apr 25-Sep 25)'!$P:$P,'[9]PR Conso (Apr 25-Sep 25)'!$Z:$Z)</f>
        <v>#N/A</v>
      </c>
      <c r="AB444" s="20">
        <f t="shared" si="14"/>
        <v>439</v>
      </c>
      <c r="AC444" s="20" t="str">
        <f t="shared" si="13"/>
        <v>27AAJCV6293Q1Z8VRSPL/25-26/0730439</v>
      </c>
    </row>
    <row r="445" spans="1:29">
      <c r="A445" s="220">
        <v>45962</v>
      </c>
      <c r="B445" s="221" t="s">
        <v>432</v>
      </c>
      <c r="C445" s="221" t="s">
        <v>433</v>
      </c>
      <c r="D445" s="251" t="s">
        <v>436</v>
      </c>
      <c r="E445" s="227" t="s">
        <v>286</v>
      </c>
      <c r="F445" s="224">
        <v>0.17985611510791366</v>
      </c>
      <c r="G445" s="222">
        <v>75331.199999999997</v>
      </c>
      <c r="H445" s="221">
        <v>63840</v>
      </c>
      <c r="I445" s="221">
        <v>11491.2</v>
      </c>
      <c r="J445" s="221">
        <v>0</v>
      </c>
      <c r="K445" s="221">
        <v>0</v>
      </c>
      <c r="L445" s="221">
        <v>11491.2</v>
      </c>
      <c r="M445" s="221" t="s">
        <v>437</v>
      </c>
      <c r="N445" s="221">
        <v>85177910</v>
      </c>
      <c r="O445" s="221" t="s">
        <v>388</v>
      </c>
      <c r="P445" s="221" t="s">
        <v>209</v>
      </c>
      <c r="Q445" s="340">
        <v>2652</v>
      </c>
      <c r="R445" s="227">
        <v>45962</v>
      </c>
      <c r="S445" s="227">
        <v>45962</v>
      </c>
      <c r="T445" s="221" t="s">
        <v>1703</v>
      </c>
      <c r="U445" s="256" t="s">
        <v>1658</v>
      </c>
      <c r="V445" s="221"/>
      <c r="W445" s="221" t="s">
        <v>252</v>
      </c>
      <c r="Z445" s="20" t="e">
        <f>_xlfn.XLOOKUP(AC445,'[9]PR Conso (Apr 25-Sep 25)'!$P:$P,'[9]PR Conso (Apr 25-Sep 25)'!$Z:$Z)</f>
        <v>#N/A</v>
      </c>
      <c r="AB445" s="20">
        <f t="shared" si="14"/>
        <v>440</v>
      </c>
      <c r="AC445" s="20" t="str">
        <f t="shared" si="13"/>
        <v>36AAJCA3639B1ZXAE-INV-2526-0900440</v>
      </c>
    </row>
    <row r="446" spans="1:29">
      <c r="A446" s="220">
        <v>45962</v>
      </c>
      <c r="B446" s="221" t="s">
        <v>432</v>
      </c>
      <c r="C446" s="221" t="s">
        <v>433</v>
      </c>
      <c r="D446" s="251" t="s">
        <v>434</v>
      </c>
      <c r="E446" s="227" t="s">
        <v>286</v>
      </c>
      <c r="F446" s="224">
        <v>0.17985611510791366</v>
      </c>
      <c r="G446" s="222">
        <v>275553.59999999998</v>
      </c>
      <c r="H446" s="221">
        <v>233520</v>
      </c>
      <c r="I446" s="221">
        <v>42033.599999999999</v>
      </c>
      <c r="J446" s="221">
        <v>0</v>
      </c>
      <c r="K446" s="221">
        <v>0</v>
      </c>
      <c r="L446" s="221">
        <v>42033.599999999999</v>
      </c>
      <c r="M446" s="221" t="s">
        <v>435</v>
      </c>
      <c r="N446" s="221">
        <v>85177910</v>
      </c>
      <c r="O446" s="221" t="s">
        <v>388</v>
      </c>
      <c r="P446" s="221" t="s">
        <v>209</v>
      </c>
      <c r="Q446" s="340">
        <v>2651</v>
      </c>
      <c r="R446" s="227">
        <v>45962</v>
      </c>
      <c r="S446" s="227">
        <v>45962</v>
      </c>
      <c r="T446" s="221" t="s">
        <v>1703</v>
      </c>
      <c r="U446" s="256" t="s">
        <v>1658</v>
      </c>
      <c r="V446" s="221"/>
      <c r="W446" s="221" t="s">
        <v>252</v>
      </c>
      <c r="Z446" s="20" t="e">
        <f>_xlfn.XLOOKUP(AC446,'[9]PR Conso (Apr 25-Sep 25)'!$P:$P,'[9]PR Conso (Apr 25-Sep 25)'!$Z:$Z)</f>
        <v>#N/A</v>
      </c>
      <c r="AB446" s="20">
        <f t="shared" si="14"/>
        <v>441</v>
      </c>
      <c r="AC446" s="20" t="str">
        <f t="shared" si="13"/>
        <v>36AAJCA3639B1ZXAE-INV-2526-0899441</v>
      </c>
    </row>
    <row r="447" spans="1:29">
      <c r="A447" s="220">
        <v>45962</v>
      </c>
      <c r="B447" s="221" t="s">
        <v>383</v>
      </c>
      <c r="C447" s="221" t="s">
        <v>384</v>
      </c>
      <c r="D447" s="251" t="s">
        <v>385</v>
      </c>
      <c r="E447" s="227" t="s">
        <v>386</v>
      </c>
      <c r="F447" s="224">
        <v>0.17985611510791366</v>
      </c>
      <c r="G447" s="222">
        <v>1907.02</v>
      </c>
      <c r="H447" s="221">
        <v>1616.1</v>
      </c>
      <c r="I447" s="221">
        <v>0</v>
      </c>
      <c r="J447" s="221">
        <v>145.46</v>
      </c>
      <c r="K447" s="221">
        <v>145.46</v>
      </c>
      <c r="L447" s="221">
        <v>290.92</v>
      </c>
      <c r="M447" s="221" t="s">
        <v>387</v>
      </c>
      <c r="N447" s="221">
        <v>84733010</v>
      </c>
      <c r="O447" s="221" t="s">
        <v>388</v>
      </c>
      <c r="P447" s="221" t="s">
        <v>209</v>
      </c>
      <c r="Q447" s="340">
        <v>2632</v>
      </c>
      <c r="R447" s="227">
        <v>45962</v>
      </c>
      <c r="S447" s="227">
        <v>45962</v>
      </c>
      <c r="T447" s="221" t="s">
        <v>1703</v>
      </c>
      <c r="U447" s="256" t="s">
        <v>1658</v>
      </c>
      <c r="V447" s="221"/>
      <c r="W447" s="221" t="s">
        <v>252</v>
      </c>
      <c r="Z447" s="20" t="e">
        <f>_xlfn.XLOOKUP(AC447,'[9]PR Conso (Apr 25-Sep 25)'!$P:$P,'[9]PR Conso (Apr 25-Sep 25)'!$Z:$Z)</f>
        <v>#N/A</v>
      </c>
      <c r="AB447" s="20">
        <f t="shared" si="14"/>
        <v>442</v>
      </c>
      <c r="AC447" s="20" t="str">
        <f t="shared" si="13"/>
        <v>27AALCM3536H1ZAINV2526/275602442</v>
      </c>
    </row>
    <row r="448" spans="1:29">
      <c r="A448" s="220">
        <v>45962</v>
      </c>
      <c r="B448" s="221" t="s">
        <v>379</v>
      </c>
      <c r="C448" s="221" t="s">
        <v>380</v>
      </c>
      <c r="D448" s="251" t="s">
        <v>381</v>
      </c>
      <c r="E448" s="227" t="s">
        <v>373</v>
      </c>
      <c r="F448" s="224">
        <v>0.17985611510791366</v>
      </c>
      <c r="G448" s="222">
        <v>448.4</v>
      </c>
      <c r="H448" s="221">
        <v>380</v>
      </c>
      <c r="I448" s="221">
        <v>0</v>
      </c>
      <c r="J448" s="221">
        <v>34.200000000000003</v>
      </c>
      <c r="K448" s="221">
        <v>34.200000000000003</v>
      </c>
      <c r="L448" s="221">
        <v>68.400000000000006</v>
      </c>
      <c r="M448" s="221" t="s">
        <v>382</v>
      </c>
      <c r="N448" s="221">
        <v>8536</v>
      </c>
      <c r="O448" s="221" t="s">
        <v>388</v>
      </c>
      <c r="P448" s="221" t="s">
        <v>209</v>
      </c>
      <c r="Q448" s="340">
        <v>2631</v>
      </c>
      <c r="R448" s="227">
        <v>45962</v>
      </c>
      <c r="S448" s="227">
        <v>45962</v>
      </c>
      <c r="T448" s="221" t="s">
        <v>1703</v>
      </c>
      <c r="U448" s="256" t="s">
        <v>1658</v>
      </c>
      <c r="V448" s="221"/>
      <c r="W448" s="221" t="s">
        <v>252</v>
      </c>
      <c r="Z448" s="20" t="e">
        <f>_xlfn.XLOOKUP(AC448,'[9]PR Conso (Apr 25-Sep 25)'!$P:$P,'[9]PR Conso (Apr 25-Sep 25)'!$Z:$Z)</f>
        <v>#N/A</v>
      </c>
      <c r="AB448" s="20">
        <f t="shared" si="14"/>
        <v>443</v>
      </c>
      <c r="AC448" s="20" t="str">
        <f t="shared" si="13"/>
        <v>27AHDPC0233H1ZZ25-26/OCT/80443</v>
      </c>
    </row>
    <row r="449" spans="1:29">
      <c r="A449" s="220">
        <v>45962</v>
      </c>
      <c r="B449" s="221" t="s">
        <v>248</v>
      </c>
      <c r="C449" s="221" t="s">
        <v>249</v>
      </c>
      <c r="D449" s="251">
        <v>2526354</v>
      </c>
      <c r="E449" s="227" t="s">
        <v>250</v>
      </c>
      <c r="F449" s="224">
        <v>0.17985611510791366</v>
      </c>
      <c r="G449" s="222">
        <v>4720</v>
      </c>
      <c r="H449" s="221">
        <v>4000</v>
      </c>
      <c r="I449" s="221">
        <v>0</v>
      </c>
      <c r="J449" s="221">
        <v>360</v>
      </c>
      <c r="K449" s="221">
        <v>360</v>
      </c>
      <c r="L449" s="221">
        <v>720</v>
      </c>
      <c r="M449" s="221" t="s">
        <v>256</v>
      </c>
      <c r="N449" s="221">
        <v>998332</v>
      </c>
      <c r="O449" s="221" t="s">
        <v>309</v>
      </c>
      <c r="P449" s="221" t="s">
        <v>211</v>
      </c>
      <c r="Q449" s="340">
        <v>2600</v>
      </c>
      <c r="R449" s="227">
        <v>45962</v>
      </c>
      <c r="S449" s="227">
        <v>45962</v>
      </c>
      <c r="T449" s="221" t="s">
        <v>1703</v>
      </c>
      <c r="U449" s="256" t="s">
        <v>1658</v>
      </c>
      <c r="V449" s="221"/>
      <c r="W449" s="221" t="s">
        <v>252</v>
      </c>
      <c r="Z449" s="20" t="e">
        <f>_xlfn.XLOOKUP(AC449,'[9]PR Conso (Apr 25-Sep 25)'!$P:$P,'[9]PR Conso (Apr 25-Sep 25)'!$Z:$Z)</f>
        <v>#N/A</v>
      </c>
      <c r="AB449" s="20">
        <f t="shared" si="14"/>
        <v>444</v>
      </c>
      <c r="AC449" s="20" t="str">
        <f t="shared" si="13"/>
        <v>27AASCS3903K1ZV2526354444</v>
      </c>
    </row>
    <row r="450" spans="1:29">
      <c r="A450" s="220">
        <v>45962</v>
      </c>
      <c r="B450" s="221" t="s">
        <v>248</v>
      </c>
      <c r="C450" s="221" t="s">
        <v>249</v>
      </c>
      <c r="D450" s="251">
        <v>2526351</v>
      </c>
      <c r="E450" s="227" t="s">
        <v>250</v>
      </c>
      <c r="F450" s="224">
        <v>0.17985611510791366</v>
      </c>
      <c r="G450" s="222">
        <v>9440</v>
      </c>
      <c r="H450" s="221">
        <v>8000</v>
      </c>
      <c r="I450" s="221">
        <v>0</v>
      </c>
      <c r="J450" s="221">
        <v>720</v>
      </c>
      <c r="K450" s="221">
        <v>720</v>
      </c>
      <c r="L450" s="221">
        <v>1440</v>
      </c>
      <c r="M450" s="221" t="s">
        <v>253</v>
      </c>
      <c r="N450" s="221">
        <v>998332</v>
      </c>
      <c r="O450" s="221" t="s">
        <v>309</v>
      </c>
      <c r="P450" s="221" t="s">
        <v>211</v>
      </c>
      <c r="Q450" s="340">
        <v>2597</v>
      </c>
      <c r="R450" s="227">
        <v>45962</v>
      </c>
      <c r="S450" s="227">
        <v>45962</v>
      </c>
      <c r="T450" s="221" t="s">
        <v>1703</v>
      </c>
      <c r="U450" s="256" t="s">
        <v>1658</v>
      </c>
      <c r="V450" s="221"/>
      <c r="W450" s="221" t="s">
        <v>252</v>
      </c>
      <c r="Z450" s="20" t="e">
        <f>_xlfn.XLOOKUP(AC450,'[9]PR Conso (Apr 25-Sep 25)'!$P:$P,'[9]PR Conso (Apr 25-Sep 25)'!$Z:$Z)</f>
        <v>#N/A</v>
      </c>
      <c r="AB450" s="20">
        <f t="shared" si="14"/>
        <v>445</v>
      </c>
      <c r="AC450" s="20" t="str">
        <f t="shared" si="13"/>
        <v>27AASCS3903K1ZV2526351445</v>
      </c>
    </row>
    <row r="451" spans="1:29">
      <c r="A451" s="220">
        <v>45962</v>
      </c>
      <c r="B451" s="221" t="s">
        <v>248</v>
      </c>
      <c r="C451" s="221" t="s">
        <v>249</v>
      </c>
      <c r="D451" s="251">
        <v>2526350</v>
      </c>
      <c r="E451" s="227" t="s">
        <v>250</v>
      </c>
      <c r="F451" s="224">
        <v>0.17985611510791366</v>
      </c>
      <c r="G451" s="222">
        <v>11564</v>
      </c>
      <c r="H451" s="221">
        <v>9800</v>
      </c>
      <c r="I451" s="221">
        <v>0</v>
      </c>
      <c r="J451" s="221">
        <v>882</v>
      </c>
      <c r="K451" s="221">
        <v>882</v>
      </c>
      <c r="L451" s="221">
        <v>1764</v>
      </c>
      <c r="M451" s="221" t="s">
        <v>251</v>
      </c>
      <c r="N451" s="221">
        <v>998332</v>
      </c>
      <c r="O451" s="221" t="s">
        <v>309</v>
      </c>
      <c r="P451" s="221" t="s">
        <v>211</v>
      </c>
      <c r="Q451" s="340">
        <v>2596</v>
      </c>
      <c r="R451" s="227">
        <v>45962</v>
      </c>
      <c r="S451" s="227">
        <v>45962</v>
      </c>
      <c r="T451" s="221" t="s">
        <v>1703</v>
      </c>
      <c r="U451" s="256" t="s">
        <v>1658</v>
      </c>
      <c r="V451" s="221"/>
      <c r="W451" s="221" t="s">
        <v>252</v>
      </c>
      <c r="Z451" s="20" t="e">
        <f>_xlfn.XLOOKUP(AC451,'[9]PR Conso (Apr 25-Sep 25)'!$P:$P,'[9]PR Conso (Apr 25-Sep 25)'!$Z:$Z)</f>
        <v>#N/A</v>
      </c>
      <c r="AB451" s="20">
        <f t="shared" si="14"/>
        <v>446</v>
      </c>
      <c r="AC451" s="20" t="str">
        <f t="shared" si="13"/>
        <v>27AASCS3903K1ZV2526350446</v>
      </c>
    </row>
    <row r="452" spans="1:29">
      <c r="A452" s="220">
        <v>45962</v>
      </c>
      <c r="B452" s="221" t="s">
        <v>344</v>
      </c>
      <c r="C452" s="221" t="s">
        <v>345</v>
      </c>
      <c r="D452" s="251" t="s">
        <v>1147</v>
      </c>
      <c r="E452" s="227" t="s">
        <v>1148</v>
      </c>
      <c r="F452" s="224">
        <v>0.17985611510791366</v>
      </c>
      <c r="G452" s="222">
        <v>8850</v>
      </c>
      <c r="H452" s="221">
        <v>7500</v>
      </c>
      <c r="I452" s="221">
        <v>0</v>
      </c>
      <c r="J452" s="221">
        <v>675</v>
      </c>
      <c r="K452" s="221">
        <v>675</v>
      </c>
      <c r="L452" s="221">
        <v>1350</v>
      </c>
      <c r="M452" s="221" t="s">
        <v>1149</v>
      </c>
      <c r="N452" s="221">
        <v>482090</v>
      </c>
      <c r="O452" s="221" t="s">
        <v>348</v>
      </c>
      <c r="P452" s="221" t="s">
        <v>209</v>
      </c>
      <c r="Q452" s="340">
        <v>832</v>
      </c>
      <c r="R452" s="227">
        <v>45962</v>
      </c>
      <c r="S452" s="227">
        <v>45962</v>
      </c>
      <c r="T452" s="221" t="s">
        <v>1703</v>
      </c>
      <c r="U452" s="256" t="s">
        <v>1658</v>
      </c>
      <c r="V452" s="221"/>
      <c r="W452" s="221" t="s">
        <v>252</v>
      </c>
      <c r="Z452" s="20" t="e">
        <f>_xlfn.XLOOKUP(AC452,'[9]PR Conso (Apr 25-Sep 25)'!$P:$P,'[9]PR Conso (Apr 25-Sep 25)'!$Z:$Z)</f>
        <v>#N/A</v>
      </c>
      <c r="AB452" s="20">
        <f t="shared" si="14"/>
        <v>447</v>
      </c>
      <c r="AC452" s="20" t="str">
        <f t="shared" si="13"/>
        <v>27AAECI7859N1ZQSOFT/503/25-26447</v>
      </c>
    </row>
    <row r="453" spans="1:29">
      <c r="A453" s="220">
        <v>45962</v>
      </c>
      <c r="B453" s="221" t="s">
        <v>344</v>
      </c>
      <c r="C453" s="221" t="s">
        <v>345</v>
      </c>
      <c r="D453" s="251" t="s">
        <v>1150</v>
      </c>
      <c r="E453" s="227" t="s">
        <v>1148</v>
      </c>
      <c r="F453" s="224">
        <v>0.17985611510791366</v>
      </c>
      <c r="G453" s="222">
        <v>4012</v>
      </c>
      <c r="H453" s="221">
        <v>3400</v>
      </c>
      <c r="I453" s="221">
        <v>0</v>
      </c>
      <c r="J453" s="221">
        <v>306</v>
      </c>
      <c r="K453" s="221">
        <v>306</v>
      </c>
      <c r="L453" s="221">
        <v>612</v>
      </c>
      <c r="M453" s="221" t="s">
        <v>1151</v>
      </c>
      <c r="N453" s="221">
        <v>482090</v>
      </c>
      <c r="O453" s="221" t="s">
        <v>348</v>
      </c>
      <c r="P453" s="221" t="s">
        <v>209</v>
      </c>
      <c r="Q453" s="340">
        <v>831</v>
      </c>
      <c r="R453" s="227">
        <v>45962</v>
      </c>
      <c r="S453" s="227">
        <v>45962</v>
      </c>
      <c r="T453" s="221" t="s">
        <v>1703</v>
      </c>
      <c r="U453" s="256" t="s">
        <v>1658</v>
      </c>
      <c r="V453" s="221"/>
      <c r="W453" s="221" t="s">
        <v>252</v>
      </c>
      <c r="Z453" s="20" t="e">
        <f>_xlfn.XLOOKUP(AC453,'[9]PR Conso (Apr 25-Sep 25)'!$P:$P,'[9]PR Conso (Apr 25-Sep 25)'!$Z:$Z)</f>
        <v>#N/A</v>
      </c>
      <c r="AB453" s="20">
        <f t="shared" si="14"/>
        <v>448</v>
      </c>
      <c r="AC453" s="20" t="str">
        <f t="shared" si="13"/>
        <v>27AAECI7859N1ZQSOFT/502/25-26448</v>
      </c>
    </row>
    <row r="454" spans="1:29">
      <c r="A454" s="220">
        <v>45962</v>
      </c>
      <c r="B454" s="221" t="s">
        <v>344</v>
      </c>
      <c r="C454" s="221" t="s">
        <v>345</v>
      </c>
      <c r="D454" s="251" t="s">
        <v>1152</v>
      </c>
      <c r="E454" s="227" t="s">
        <v>729</v>
      </c>
      <c r="F454" s="224">
        <v>0.17985611510791366</v>
      </c>
      <c r="G454" s="222">
        <v>2345.84</v>
      </c>
      <c r="H454" s="221">
        <v>1988</v>
      </c>
      <c r="I454" s="221">
        <v>0</v>
      </c>
      <c r="J454" s="221">
        <v>178.92</v>
      </c>
      <c r="K454" s="221">
        <v>178.92</v>
      </c>
      <c r="L454" s="221">
        <v>357.84</v>
      </c>
      <c r="M454" s="221" t="s">
        <v>1153</v>
      </c>
      <c r="N454" s="221">
        <v>482090</v>
      </c>
      <c r="O454" s="221" t="s">
        <v>348</v>
      </c>
      <c r="P454" s="221" t="s">
        <v>209</v>
      </c>
      <c r="Q454" s="340">
        <v>830</v>
      </c>
      <c r="R454" s="227">
        <v>45962</v>
      </c>
      <c r="S454" s="227">
        <v>45962</v>
      </c>
      <c r="T454" s="221" t="s">
        <v>1703</v>
      </c>
      <c r="U454" s="256" t="s">
        <v>1658</v>
      </c>
      <c r="V454" s="221"/>
      <c r="W454" s="221" t="s">
        <v>252</v>
      </c>
      <c r="Z454" s="20" t="e">
        <f>_xlfn.XLOOKUP(AC454,'[9]PR Conso (Apr 25-Sep 25)'!$P:$P,'[9]PR Conso (Apr 25-Sep 25)'!$Z:$Z)</f>
        <v>#N/A</v>
      </c>
      <c r="AB454" s="20">
        <f t="shared" si="14"/>
        <v>449</v>
      </c>
      <c r="AC454" s="20" t="str">
        <f t="shared" si="13"/>
        <v>27AAECI7859N1ZQSOFT/500/25-26449</v>
      </c>
    </row>
    <row r="455" spans="1:29">
      <c r="A455" s="220">
        <v>45962</v>
      </c>
      <c r="B455" s="221" t="s">
        <v>344</v>
      </c>
      <c r="C455" s="221" t="s">
        <v>345</v>
      </c>
      <c r="D455" s="251" t="s">
        <v>1154</v>
      </c>
      <c r="E455" s="227" t="s">
        <v>729</v>
      </c>
      <c r="F455" s="224">
        <v>0.17985611510791366</v>
      </c>
      <c r="G455" s="222">
        <v>1746.4</v>
      </c>
      <c r="H455" s="221">
        <v>1480</v>
      </c>
      <c r="I455" s="221">
        <v>0</v>
      </c>
      <c r="J455" s="221">
        <v>133.19999999999999</v>
      </c>
      <c r="K455" s="221">
        <v>133.19999999999999</v>
      </c>
      <c r="L455" s="221">
        <v>266.39999999999998</v>
      </c>
      <c r="M455" s="221" t="s">
        <v>1155</v>
      </c>
      <c r="N455" s="221">
        <v>482090</v>
      </c>
      <c r="O455" s="221" t="s">
        <v>348</v>
      </c>
      <c r="P455" s="221" t="s">
        <v>209</v>
      </c>
      <c r="Q455" s="340">
        <v>829</v>
      </c>
      <c r="R455" s="227">
        <v>45962</v>
      </c>
      <c r="S455" s="227">
        <v>45962</v>
      </c>
      <c r="T455" s="221" t="s">
        <v>1703</v>
      </c>
      <c r="U455" s="256" t="s">
        <v>1658</v>
      </c>
      <c r="V455" s="221"/>
      <c r="W455" s="221" t="s">
        <v>252</v>
      </c>
      <c r="Z455" s="20" t="e">
        <f>_xlfn.XLOOKUP(AC455,'[9]PR Conso (Apr 25-Sep 25)'!$P:$P,'[9]PR Conso (Apr 25-Sep 25)'!$Z:$Z)</f>
        <v>#N/A</v>
      </c>
      <c r="AB455" s="20">
        <f t="shared" si="14"/>
        <v>450</v>
      </c>
      <c r="AC455" s="20" t="str">
        <f t="shared" ref="AC455:AC518" si="15">CONCATENATE(M455,AB455)</f>
        <v>27AAECI7859N1ZQSOFT/499/25-26450</v>
      </c>
    </row>
    <row r="456" spans="1:29">
      <c r="A456" s="220">
        <v>45962</v>
      </c>
      <c r="B456" s="221" t="s">
        <v>543</v>
      </c>
      <c r="C456" s="221" t="s">
        <v>544</v>
      </c>
      <c r="D456" s="251" t="s">
        <v>1156</v>
      </c>
      <c r="E456" s="227" t="s">
        <v>261</v>
      </c>
      <c r="F456" s="224">
        <v>0.17985611510791366</v>
      </c>
      <c r="G456" s="222">
        <v>256473</v>
      </c>
      <c r="H456" s="221">
        <v>217350</v>
      </c>
      <c r="I456" s="221">
        <v>0</v>
      </c>
      <c r="J456" s="221">
        <v>19561.5</v>
      </c>
      <c r="K456" s="221">
        <v>19561.5</v>
      </c>
      <c r="L456" s="221">
        <v>39123</v>
      </c>
      <c r="M456" s="221" t="s">
        <v>1157</v>
      </c>
      <c r="N456" s="221">
        <v>997331</v>
      </c>
      <c r="O456" s="221" t="s">
        <v>239</v>
      </c>
      <c r="P456" s="221" t="s">
        <v>211</v>
      </c>
      <c r="Q456" s="340">
        <v>824</v>
      </c>
      <c r="R456" s="227">
        <v>45962</v>
      </c>
      <c r="S456" s="227">
        <v>45962</v>
      </c>
      <c r="T456" s="221" t="s">
        <v>1703</v>
      </c>
      <c r="U456" s="256" t="s">
        <v>1658</v>
      </c>
      <c r="V456" s="221"/>
      <c r="W456" s="221" t="s">
        <v>252</v>
      </c>
      <c r="Z456" s="20" t="e">
        <f>_xlfn.XLOOKUP(AC456,'[9]PR Conso (Apr 25-Sep 25)'!$P:$P,'[9]PR Conso (Apr 25-Sep 25)'!$Z:$Z)</f>
        <v>#N/A</v>
      </c>
      <c r="AB456" s="20">
        <f t="shared" ref="AB456:AB519" si="16">AB455+1</f>
        <v>451</v>
      </c>
      <c r="AC456" s="20" t="str">
        <f t="shared" si="15"/>
        <v>27AAACE6958L1Z4MGSI2526/32075451</v>
      </c>
    </row>
    <row r="457" spans="1:29">
      <c r="A457" s="220">
        <v>45962</v>
      </c>
      <c r="B457" s="221" t="s">
        <v>543</v>
      </c>
      <c r="C457" s="221" t="s">
        <v>544</v>
      </c>
      <c r="D457" s="251" t="s">
        <v>1158</v>
      </c>
      <c r="E457" s="227" t="s">
        <v>261</v>
      </c>
      <c r="F457" s="224">
        <v>0.17985611510791366</v>
      </c>
      <c r="G457" s="222">
        <v>909624.24</v>
      </c>
      <c r="H457" s="221">
        <v>770868</v>
      </c>
      <c r="I457" s="221">
        <v>0</v>
      </c>
      <c r="J457" s="221">
        <v>69378.12</v>
      </c>
      <c r="K457" s="221">
        <v>69378.12</v>
      </c>
      <c r="L457" s="221">
        <v>138756.24</v>
      </c>
      <c r="M457" s="221" t="s">
        <v>1159</v>
      </c>
      <c r="N457" s="221">
        <v>997331</v>
      </c>
      <c r="O457" s="221" t="s">
        <v>239</v>
      </c>
      <c r="P457" s="221" t="s">
        <v>211</v>
      </c>
      <c r="Q457" s="340">
        <v>823</v>
      </c>
      <c r="R457" s="227">
        <v>45962</v>
      </c>
      <c r="S457" s="227">
        <v>45962</v>
      </c>
      <c r="T457" s="221" t="s">
        <v>1703</v>
      </c>
      <c r="U457" s="256" t="s">
        <v>1658</v>
      </c>
      <c r="V457" s="221"/>
      <c r="W457" s="221" t="s">
        <v>252</v>
      </c>
      <c r="Z457" s="20" t="e">
        <f>_xlfn.XLOOKUP(AC457,'[9]PR Conso (Apr 25-Sep 25)'!$P:$P,'[9]PR Conso (Apr 25-Sep 25)'!$Z:$Z)</f>
        <v>#N/A</v>
      </c>
      <c r="AB457" s="20">
        <f t="shared" si="16"/>
        <v>452</v>
      </c>
      <c r="AC457" s="20" t="str">
        <f t="shared" si="15"/>
        <v>27AAACE6958L1Z4MGSI2526/32074452</v>
      </c>
    </row>
    <row r="458" spans="1:29">
      <c r="A458" s="220">
        <v>45962</v>
      </c>
      <c r="B458" s="221" t="s">
        <v>383</v>
      </c>
      <c r="C458" s="221" t="s">
        <v>384</v>
      </c>
      <c r="D458" s="251" t="s">
        <v>1160</v>
      </c>
      <c r="E458" s="227" t="s">
        <v>261</v>
      </c>
      <c r="F458" s="224">
        <v>0.17985611510791366</v>
      </c>
      <c r="G458" s="222">
        <v>1383.02</v>
      </c>
      <c r="H458" s="221">
        <v>1172.04</v>
      </c>
      <c r="I458" s="221">
        <v>0</v>
      </c>
      <c r="J458" s="221">
        <v>105.49</v>
      </c>
      <c r="K458" s="221">
        <v>105.49</v>
      </c>
      <c r="L458" s="221">
        <v>210.98</v>
      </c>
      <c r="M458" s="221" t="s">
        <v>1161</v>
      </c>
      <c r="N458" s="221">
        <v>8543900</v>
      </c>
      <c r="O458" s="221" t="s">
        <v>388</v>
      </c>
      <c r="P458" s="221" t="s">
        <v>209</v>
      </c>
      <c r="Q458" s="340">
        <v>705</v>
      </c>
      <c r="R458" s="227">
        <v>45962</v>
      </c>
      <c r="S458" s="227">
        <v>45962</v>
      </c>
      <c r="T458" s="221" t="s">
        <v>1703</v>
      </c>
      <c r="U458" s="256" t="s">
        <v>1658</v>
      </c>
      <c r="V458" s="221"/>
      <c r="W458" s="221" t="s">
        <v>252</v>
      </c>
      <c r="Z458" s="20" t="e">
        <f>_xlfn.XLOOKUP(AC458,'[9]PR Conso (Apr 25-Sep 25)'!$P:$P,'[9]PR Conso (Apr 25-Sep 25)'!$Z:$Z)</f>
        <v>#N/A</v>
      </c>
      <c r="AB458" s="20">
        <f t="shared" si="16"/>
        <v>453</v>
      </c>
      <c r="AC458" s="20" t="str">
        <f t="shared" si="15"/>
        <v>27AALCM3536H1ZAINV2526/237514453</v>
      </c>
    </row>
    <row r="459" spans="1:29">
      <c r="A459" s="220">
        <v>45962</v>
      </c>
      <c r="B459" s="221" t="s">
        <v>383</v>
      </c>
      <c r="C459" s="221" t="s">
        <v>384</v>
      </c>
      <c r="D459" s="251" t="s">
        <v>1162</v>
      </c>
      <c r="E459" s="227" t="s">
        <v>675</v>
      </c>
      <c r="F459" s="224">
        <v>0.17985611510791366</v>
      </c>
      <c r="G459" s="222">
        <v>392.03000000000003</v>
      </c>
      <c r="H459" s="221">
        <v>332.21</v>
      </c>
      <c r="I459" s="221">
        <v>0</v>
      </c>
      <c r="J459" s="221">
        <v>29.91</v>
      </c>
      <c r="K459" s="221">
        <v>29.91</v>
      </c>
      <c r="L459" s="221">
        <v>59.82</v>
      </c>
      <c r="M459" s="221" t="s">
        <v>1163</v>
      </c>
      <c r="N459" s="221">
        <v>84733010</v>
      </c>
      <c r="O459" s="221" t="s">
        <v>388</v>
      </c>
      <c r="P459" s="221" t="s">
        <v>209</v>
      </c>
      <c r="Q459" s="340">
        <v>704</v>
      </c>
      <c r="R459" s="227">
        <v>45962</v>
      </c>
      <c r="S459" s="227">
        <v>45962</v>
      </c>
      <c r="T459" s="221" t="s">
        <v>1703</v>
      </c>
      <c r="U459" s="256" t="s">
        <v>1658</v>
      </c>
      <c r="V459" s="221"/>
      <c r="W459" s="221" t="s">
        <v>252</v>
      </c>
      <c r="Z459" s="20" t="e">
        <f>_xlfn.XLOOKUP(AC459,'[9]PR Conso (Apr 25-Sep 25)'!$P:$P,'[9]PR Conso (Apr 25-Sep 25)'!$Z:$Z)</f>
        <v>#N/A</v>
      </c>
      <c r="AB459" s="20">
        <f t="shared" si="16"/>
        <v>454</v>
      </c>
      <c r="AC459" s="20" t="str">
        <f t="shared" si="15"/>
        <v>27AALCM3536H1ZAINV2526/218893454</v>
      </c>
    </row>
    <row r="460" spans="1:29">
      <c r="A460" s="220">
        <v>45962</v>
      </c>
      <c r="B460" s="221" t="s">
        <v>511</v>
      </c>
      <c r="C460" s="221" t="s">
        <v>512</v>
      </c>
      <c r="D460" s="251" t="s">
        <v>1164</v>
      </c>
      <c r="E460" s="227" t="s">
        <v>1165</v>
      </c>
      <c r="F460" s="224">
        <v>0.17985611510791366</v>
      </c>
      <c r="G460" s="222">
        <v>1486.8000000000002</v>
      </c>
      <c r="H460" s="221">
        <v>1260</v>
      </c>
      <c r="I460" s="221">
        <v>0</v>
      </c>
      <c r="J460" s="221">
        <v>113.4</v>
      </c>
      <c r="K460" s="221">
        <v>113.4</v>
      </c>
      <c r="L460" s="221">
        <v>226.8</v>
      </c>
      <c r="M460" s="221" t="s">
        <v>1166</v>
      </c>
      <c r="N460" s="221">
        <v>3926</v>
      </c>
      <c r="O460" s="221" t="s">
        <v>516</v>
      </c>
      <c r="P460" s="221" t="s">
        <v>209</v>
      </c>
      <c r="Q460" s="340">
        <v>677</v>
      </c>
      <c r="R460" s="227">
        <v>45962</v>
      </c>
      <c r="S460" s="227">
        <v>45962</v>
      </c>
      <c r="T460" s="221" t="s">
        <v>1703</v>
      </c>
      <c r="U460" s="256" t="s">
        <v>1658</v>
      </c>
      <c r="V460" s="221"/>
      <c r="W460" s="221" t="s">
        <v>252</v>
      </c>
      <c r="Z460" s="20" t="e">
        <f>_xlfn.XLOOKUP(AC460,'[9]PR Conso (Apr 25-Sep 25)'!$P:$P,'[9]PR Conso (Apr 25-Sep 25)'!$Z:$Z)</f>
        <v>#N/A</v>
      </c>
      <c r="AB460" s="20">
        <f t="shared" si="16"/>
        <v>455</v>
      </c>
      <c r="AC460" s="20" t="str">
        <f t="shared" si="15"/>
        <v>27BMWPD2551E2ZZS0005898455</v>
      </c>
    </row>
    <row r="461" spans="1:29">
      <c r="A461" s="220">
        <v>45962</v>
      </c>
      <c r="B461" s="221" t="s">
        <v>449</v>
      </c>
      <c r="C461" s="221" t="s">
        <v>450</v>
      </c>
      <c r="D461" s="251" t="s">
        <v>1167</v>
      </c>
      <c r="E461" s="227" t="s">
        <v>1168</v>
      </c>
      <c r="F461" s="224">
        <v>0.17985611510791366</v>
      </c>
      <c r="G461" s="222">
        <v>939.88000000000011</v>
      </c>
      <c r="H461" s="221">
        <v>796.5</v>
      </c>
      <c r="I461" s="221">
        <v>0</v>
      </c>
      <c r="J461" s="221">
        <v>71.69</v>
      </c>
      <c r="K461" s="221">
        <v>71.69</v>
      </c>
      <c r="L461" s="221">
        <v>143.38</v>
      </c>
      <c r="M461" s="221" t="s">
        <v>1169</v>
      </c>
      <c r="N461" s="221">
        <v>997157</v>
      </c>
      <c r="O461" s="221" t="s">
        <v>453</v>
      </c>
      <c r="P461" s="221" t="s">
        <v>211</v>
      </c>
      <c r="Q461" s="340">
        <v>588</v>
      </c>
      <c r="R461" s="227">
        <v>45962</v>
      </c>
      <c r="S461" s="227">
        <v>45962</v>
      </c>
      <c r="T461" s="221" t="s">
        <v>1703</v>
      </c>
      <c r="U461" s="256" t="s">
        <v>1658</v>
      </c>
      <c r="V461" s="221"/>
      <c r="W461" s="221" t="s">
        <v>252</v>
      </c>
      <c r="Z461" s="20" t="e">
        <f>_xlfn.XLOOKUP(AC461,'[9]PR Conso (Apr 25-Sep 25)'!$P:$P,'[9]PR Conso (Apr 25-Sep 25)'!$Z:$Z)</f>
        <v>#N/A</v>
      </c>
      <c r="AB461" s="20">
        <f t="shared" si="16"/>
        <v>456</v>
      </c>
      <c r="AC461" s="20" t="str">
        <f t="shared" si="15"/>
        <v>27AABCK3418J1ZKSP/2526/2/1524456</v>
      </c>
    </row>
    <row r="462" spans="1:29">
      <c r="A462" s="220">
        <v>45962</v>
      </c>
      <c r="B462" s="221" t="s">
        <v>449</v>
      </c>
      <c r="C462" s="221" t="s">
        <v>450</v>
      </c>
      <c r="D462" s="251" t="s">
        <v>1170</v>
      </c>
      <c r="E462" s="227" t="s">
        <v>1148</v>
      </c>
      <c r="F462" s="224">
        <v>0.17985611510791366</v>
      </c>
      <c r="G462" s="222">
        <v>1093.73</v>
      </c>
      <c r="H462" s="221">
        <v>926.89</v>
      </c>
      <c r="I462" s="221">
        <v>0</v>
      </c>
      <c r="J462" s="221">
        <v>83.42</v>
      </c>
      <c r="K462" s="221">
        <v>83.42</v>
      </c>
      <c r="L462" s="221">
        <v>166.84</v>
      </c>
      <c r="M462" s="221" t="s">
        <v>1171</v>
      </c>
      <c r="N462" s="221">
        <v>997157</v>
      </c>
      <c r="O462" s="235" t="s">
        <v>453</v>
      </c>
      <c r="P462" s="221" t="s">
        <v>211</v>
      </c>
      <c r="Q462" s="340">
        <v>715</v>
      </c>
      <c r="R462" s="227">
        <v>45962</v>
      </c>
      <c r="S462" s="227">
        <v>45962</v>
      </c>
      <c r="T462" s="221" t="s">
        <v>1703</v>
      </c>
      <c r="U462" s="256" t="s">
        <v>1658</v>
      </c>
      <c r="V462" s="221"/>
      <c r="W462" s="221" t="s">
        <v>252</v>
      </c>
      <c r="Z462" s="20" t="e">
        <f>_xlfn.XLOOKUP(AC462,'[9]PR Conso (Apr 25-Sep 25)'!$P:$P,'[9]PR Conso (Apr 25-Sep 25)'!$Z:$Z)</f>
        <v>#N/A</v>
      </c>
      <c r="AB462" s="20">
        <f t="shared" si="16"/>
        <v>457</v>
      </c>
      <c r="AC462" s="20" t="str">
        <f t="shared" si="15"/>
        <v>27AABCK3418J1ZKPP/2526/2/557457</v>
      </c>
    </row>
    <row r="463" spans="1:29">
      <c r="A463" s="220">
        <v>45962</v>
      </c>
      <c r="B463" s="221" t="s">
        <v>272</v>
      </c>
      <c r="C463" s="221" t="s">
        <v>273</v>
      </c>
      <c r="D463" s="251" t="s">
        <v>274</v>
      </c>
      <c r="E463" s="227" t="s">
        <v>275</v>
      </c>
      <c r="F463" s="224">
        <v>0.17985611510791366</v>
      </c>
      <c r="G463" s="222">
        <v>1330</v>
      </c>
      <c r="H463" s="221">
        <v>1127.1199999999999</v>
      </c>
      <c r="I463" s="221">
        <v>202.88</v>
      </c>
      <c r="J463" s="221">
        <v>0</v>
      </c>
      <c r="K463" s="221">
        <v>0</v>
      </c>
      <c r="L463" s="221">
        <v>202.88</v>
      </c>
      <c r="M463" s="221" t="s">
        <v>276</v>
      </c>
      <c r="N463" s="221">
        <v>0</v>
      </c>
      <c r="O463" s="235">
        <v>0</v>
      </c>
      <c r="P463" s="221"/>
      <c r="Q463" s="340">
        <v>2605</v>
      </c>
      <c r="R463" s="227">
        <v>45962</v>
      </c>
      <c r="S463" s="227">
        <v>45962</v>
      </c>
      <c r="T463" s="221" t="s">
        <v>1703</v>
      </c>
      <c r="U463" s="256" t="s">
        <v>1658</v>
      </c>
      <c r="V463" s="221"/>
      <c r="W463" s="221" t="s">
        <v>252</v>
      </c>
      <c r="X463" s="20" t="s">
        <v>6078</v>
      </c>
      <c r="Z463" s="20" t="e">
        <f>_xlfn.XLOOKUP(AC463,'[9]PR Conso (Apr 25-Sep 25)'!$P:$P,'[9]PR Conso (Apr 25-Sep 25)'!$Z:$Z)</f>
        <v>#N/A</v>
      </c>
      <c r="AB463" s="20">
        <f t="shared" si="16"/>
        <v>458</v>
      </c>
      <c r="AC463" s="20" t="str">
        <f t="shared" si="15"/>
        <v>03ACCPS7232A1Z5ES-ECOM-179458</v>
      </c>
    </row>
    <row r="464" spans="1:29">
      <c r="A464" s="220">
        <v>45962</v>
      </c>
      <c r="B464" s="221" t="s">
        <v>449</v>
      </c>
      <c r="C464" s="221" t="s">
        <v>450</v>
      </c>
      <c r="D464" s="251" t="s">
        <v>1172</v>
      </c>
      <c r="E464" s="227" t="s">
        <v>1173</v>
      </c>
      <c r="F464" s="224">
        <v>0.17985611510791366</v>
      </c>
      <c r="G464" s="222">
        <v>1751.94</v>
      </c>
      <c r="H464" s="221">
        <v>1484.7</v>
      </c>
      <c r="I464" s="221">
        <v>0</v>
      </c>
      <c r="J464" s="221">
        <v>133.62</v>
      </c>
      <c r="K464" s="221">
        <v>133.62</v>
      </c>
      <c r="L464" s="221">
        <v>267.24</v>
      </c>
      <c r="M464" s="221" t="s">
        <v>1174</v>
      </c>
      <c r="N464" s="221">
        <v>997157</v>
      </c>
      <c r="O464" s="221" t="s">
        <v>453</v>
      </c>
      <c r="P464" s="221" t="s">
        <v>211</v>
      </c>
      <c r="Q464" s="340">
        <v>587</v>
      </c>
      <c r="R464" s="227">
        <v>45962</v>
      </c>
      <c r="S464" s="227">
        <v>45962</v>
      </c>
      <c r="T464" s="221" t="s">
        <v>1703</v>
      </c>
      <c r="U464" s="256" t="s">
        <v>1658</v>
      </c>
      <c r="V464" s="221"/>
      <c r="W464" s="221" t="s">
        <v>252</v>
      </c>
      <c r="Z464" s="20" t="e">
        <f>_xlfn.XLOOKUP(AC464,'[9]PR Conso (Apr 25-Sep 25)'!$P:$P,'[9]PR Conso (Apr 25-Sep 25)'!$Z:$Z)</f>
        <v>#N/A</v>
      </c>
      <c r="AB464" s="20">
        <f t="shared" si="16"/>
        <v>459</v>
      </c>
      <c r="AC464" s="20" t="str">
        <f t="shared" si="15"/>
        <v>27AABCK3418J1ZKSP/2526/2/1312459</v>
      </c>
    </row>
    <row r="465" spans="1:29">
      <c r="A465" s="220">
        <v>45962</v>
      </c>
      <c r="B465" s="221" t="s">
        <v>1175</v>
      </c>
      <c r="C465" s="221" t="s">
        <v>1176</v>
      </c>
      <c r="D465" s="251" t="s">
        <v>1177</v>
      </c>
      <c r="E465" s="227" t="s">
        <v>1178</v>
      </c>
      <c r="F465" s="224">
        <v>0.17985611510791366</v>
      </c>
      <c r="G465" s="222">
        <v>4720</v>
      </c>
      <c r="H465" s="221">
        <v>4000</v>
      </c>
      <c r="I465" s="221">
        <v>0</v>
      </c>
      <c r="J465" s="221">
        <v>360</v>
      </c>
      <c r="K465" s="221">
        <v>360</v>
      </c>
      <c r="L465" s="221">
        <v>720</v>
      </c>
      <c r="M465" s="221" t="s">
        <v>1179</v>
      </c>
      <c r="N465" s="221">
        <v>998311</v>
      </c>
      <c r="O465" s="221" t="s">
        <v>309</v>
      </c>
      <c r="P465" s="221" t="s">
        <v>211</v>
      </c>
      <c r="Q465" s="340">
        <v>255</v>
      </c>
      <c r="R465" s="227">
        <v>45962</v>
      </c>
      <c r="S465" s="227">
        <v>45962</v>
      </c>
      <c r="T465" s="221" t="s">
        <v>1703</v>
      </c>
      <c r="U465" s="256" t="s">
        <v>1658</v>
      </c>
      <c r="V465" s="221"/>
      <c r="W465" s="221" t="s">
        <v>252</v>
      </c>
      <c r="Z465" s="20" t="e">
        <f>_xlfn.XLOOKUP(AC465,'[9]PR Conso (Apr 25-Sep 25)'!$P:$P,'[9]PR Conso (Apr 25-Sep 25)'!$Z:$Z)</f>
        <v>#N/A</v>
      </c>
      <c r="AB465" s="20">
        <f t="shared" si="16"/>
        <v>460</v>
      </c>
      <c r="AC465" s="20" t="str">
        <f t="shared" si="15"/>
        <v>27ASNPM5362Q1ZTINV-2025-261460</v>
      </c>
    </row>
    <row r="466" spans="1:29">
      <c r="A466" s="220">
        <v>45962</v>
      </c>
      <c r="B466" s="221" t="s">
        <v>511</v>
      </c>
      <c r="C466" s="221" t="s">
        <v>512</v>
      </c>
      <c r="D466" s="251" t="s">
        <v>1180</v>
      </c>
      <c r="E466" s="227" t="s">
        <v>1181</v>
      </c>
      <c r="F466" s="224">
        <v>0.16167412378821774</v>
      </c>
      <c r="G466" s="222">
        <v>6231.2199999999993</v>
      </c>
      <c r="H466" s="221">
        <v>5364</v>
      </c>
      <c r="I466" s="221">
        <v>0</v>
      </c>
      <c r="J466" s="221">
        <v>433.61</v>
      </c>
      <c r="K466" s="221">
        <v>433.61</v>
      </c>
      <c r="L466" s="221">
        <v>867.22</v>
      </c>
      <c r="M466" s="221" t="s">
        <v>1182</v>
      </c>
      <c r="N466" s="221">
        <v>4015</v>
      </c>
      <c r="O466" s="235" t="s">
        <v>516</v>
      </c>
      <c r="P466" s="221" t="s">
        <v>209</v>
      </c>
      <c r="Q466" s="340">
        <v>400</v>
      </c>
      <c r="R466" s="227">
        <v>45962</v>
      </c>
      <c r="S466" s="227">
        <v>45962</v>
      </c>
      <c r="T466" s="221" t="s">
        <v>1703</v>
      </c>
      <c r="U466" s="256" t="s">
        <v>1658</v>
      </c>
      <c r="V466" s="221"/>
      <c r="W466" s="221" t="s">
        <v>252</v>
      </c>
      <c r="Z466" s="20" t="e">
        <f>_xlfn.XLOOKUP(AC466,'[9]PR Conso (Apr 25-Sep 25)'!$P:$P,'[9]PR Conso (Apr 25-Sep 25)'!$Z:$Z)</f>
        <v>#N/A</v>
      </c>
      <c r="AB466" s="20">
        <f t="shared" si="16"/>
        <v>461</v>
      </c>
      <c r="AC466" s="20" t="str">
        <f t="shared" si="15"/>
        <v>27BMWPD2551E2ZZS0005788461</v>
      </c>
    </row>
    <row r="467" spans="1:29">
      <c r="A467" s="220">
        <v>45962</v>
      </c>
      <c r="B467" s="221" t="s">
        <v>511</v>
      </c>
      <c r="C467" s="221" t="s">
        <v>512</v>
      </c>
      <c r="D467" s="251" t="s">
        <v>1183</v>
      </c>
      <c r="E467" s="227" t="s">
        <v>1181</v>
      </c>
      <c r="F467" s="224">
        <v>0.17113207547169809</v>
      </c>
      <c r="G467" s="222">
        <v>18372.72</v>
      </c>
      <c r="H467" s="221">
        <v>15688</v>
      </c>
      <c r="I467" s="221">
        <v>0</v>
      </c>
      <c r="J467" s="221">
        <v>1342.36</v>
      </c>
      <c r="K467" s="221">
        <v>1342.36</v>
      </c>
      <c r="L467" s="221">
        <v>2684.72</v>
      </c>
      <c r="M467" s="221" t="s">
        <v>1184</v>
      </c>
      <c r="N467" s="221">
        <v>4015</v>
      </c>
      <c r="O467" s="235" t="s">
        <v>516</v>
      </c>
      <c r="P467" s="221" t="s">
        <v>209</v>
      </c>
      <c r="Q467" s="340">
        <v>401</v>
      </c>
      <c r="R467" s="227">
        <v>45962</v>
      </c>
      <c r="S467" s="227">
        <v>45962</v>
      </c>
      <c r="T467" s="221" t="s">
        <v>1703</v>
      </c>
      <c r="U467" s="256" t="s">
        <v>1658</v>
      </c>
      <c r="V467" s="221"/>
      <c r="W467" s="221" t="s">
        <v>252</v>
      </c>
      <c r="Z467" s="20" t="e">
        <f>_xlfn.XLOOKUP(AC467,'[9]PR Conso (Apr 25-Sep 25)'!$P:$P,'[9]PR Conso (Apr 25-Sep 25)'!$Z:$Z)</f>
        <v>#N/A</v>
      </c>
      <c r="AB467" s="20">
        <f t="shared" si="16"/>
        <v>462</v>
      </c>
      <c r="AC467" s="20" t="str">
        <f t="shared" si="15"/>
        <v>27BMWPD2551E2ZZS0005789462</v>
      </c>
    </row>
    <row r="468" spans="1:29">
      <c r="A468" s="220">
        <v>45962</v>
      </c>
      <c r="B468" s="221" t="s">
        <v>580</v>
      </c>
      <c r="C468" s="221" t="s">
        <v>581</v>
      </c>
      <c r="D468" s="251" t="s">
        <v>1185</v>
      </c>
      <c r="E468" s="227" t="s">
        <v>1186</v>
      </c>
      <c r="F468" s="224">
        <v>0.17985611510791366</v>
      </c>
      <c r="G468" s="222">
        <v>39003.999999999993</v>
      </c>
      <c r="H468" s="221">
        <v>33054.239999999998</v>
      </c>
      <c r="I468" s="221">
        <v>0</v>
      </c>
      <c r="J468" s="221">
        <v>2974.88</v>
      </c>
      <c r="K468" s="221">
        <v>2974.88</v>
      </c>
      <c r="L468" s="221">
        <v>5949.76</v>
      </c>
      <c r="M468" s="221" t="s">
        <v>1187</v>
      </c>
      <c r="N468" s="221">
        <v>998525</v>
      </c>
      <c r="O468" s="235" t="s">
        <v>584</v>
      </c>
      <c r="P468" s="221" t="s">
        <v>211</v>
      </c>
      <c r="Q468" s="340">
        <v>220</v>
      </c>
      <c r="R468" s="227">
        <v>45962</v>
      </c>
      <c r="S468" s="227">
        <v>45962</v>
      </c>
      <c r="T468" s="221" t="s">
        <v>1703</v>
      </c>
      <c r="U468" s="256" t="s">
        <v>1658</v>
      </c>
      <c r="V468" s="221"/>
      <c r="W468" s="221" t="s">
        <v>252</v>
      </c>
      <c r="Z468" s="20" t="e">
        <f>_xlfn.XLOOKUP(AC468,'[9]PR Conso (Apr 25-Sep 25)'!$P:$P,'[9]PR Conso (Apr 25-Sep 25)'!$Z:$Z)</f>
        <v>#N/A</v>
      </c>
      <c r="AB468" s="20">
        <f t="shared" si="16"/>
        <v>463</v>
      </c>
      <c r="AC468" s="20" t="str">
        <f t="shared" si="15"/>
        <v>27AAACM3692H1ZCSAPV04/0066/2526463</v>
      </c>
    </row>
    <row r="469" spans="1:29">
      <c r="A469" s="220">
        <v>45962</v>
      </c>
      <c r="B469" s="221" t="s">
        <v>580</v>
      </c>
      <c r="C469" s="221" t="s">
        <v>581</v>
      </c>
      <c r="D469" s="251" t="s">
        <v>1188</v>
      </c>
      <c r="E469" s="227" t="s">
        <v>1186</v>
      </c>
      <c r="F469" s="224">
        <v>0.17985611510791366</v>
      </c>
      <c r="G469" s="222">
        <v>71998.880000000005</v>
      </c>
      <c r="H469" s="221">
        <v>61016</v>
      </c>
      <c r="I469" s="221">
        <v>0</v>
      </c>
      <c r="J469" s="221">
        <v>5491.44</v>
      </c>
      <c r="K469" s="221">
        <v>5491.44</v>
      </c>
      <c r="L469" s="221">
        <v>10982.88</v>
      </c>
      <c r="M469" s="221" t="s">
        <v>1189</v>
      </c>
      <c r="N469" s="221">
        <v>998525</v>
      </c>
      <c r="O469" s="235" t="s">
        <v>584</v>
      </c>
      <c r="P469" s="221" t="s">
        <v>211</v>
      </c>
      <c r="Q469" s="340">
        <v>219</v>
      </c>
      <c r="R469" s="227">
        <v>45962</v>
      </c>
      <c r="S469" s="227">
        <v>45962</v>
      </c>
      <c r="T469" s="221" t="s">
        <v>1703</v>
      </c>
      <c r="U469" s="256" t="s">
        <v>1658</v>
      </c>
      <c r="V469" s="221"/>
      <c r="W469" s="221" t="s">
        <v>252</v>
      </c>
      <c r="Z469" s="20" t="e">
        <f>_xlfn.XLOOKUP(AC469,'[9]PR Conso (Apr 25-Sep 25)'!$P:$P,'[9]PR Conso (Apr 25-Sep 25)'!$Z:$Z)</f>
        <v>#N/A</v>
      </c>
      <c r="AB469" s="20">
        <f t="shared" si="16"/>
        <v>464</v>
      </c>
      <c r="AC469" s="20" t="str">
        <f t="shared" si="15"/>
        <v>27AAACM3692H1ZCSAPV04/0065/2526464</v>
      </c>
    </row>
    <row r="470" spans="1:29">
      <c r="A470" s="220">
        <v>45962</v>
      </c>
      <c r="B470" s="221" t="s">
        <v>375</v>
      </c>
      <c r="C470" s="221" t="s">
        <v>376</v>
      </c>
      <c r="D470" s="251" t="s">
        <v>377</v>
      </c>
      <c r="E470" s="227" t="s">
        <v>373</v>
      </c>
      <c r="F470" s="224">
        <v>0.17985611510791366</v>
      </c>
      <c r="G470" s="222">
        <v>88500</v>
      </c>
      <c r="H470" s="221">
        <v>75000</v>
      </c>
      <c r="I470" s="221">
        <v>0</v>
      </c>
      <c r="J470" s="221">
        <v>6750</v>
      </c>
      <c r="K470" s="221">
        <v>6750</v>
      </c>
      <c r="L470" s="221">
        <v>13500</v>
      </c>
      <c r="M470" s="221" t="s">
        <v>378</v>
      </c>
      <c r="N470" s="221">
        <v>998311</v>
      </c>
      <c r="O470" s="221" t="s">
        <v>309</v>
      </c>
      <c r="P470" s="221" t="s">
        <v>211</v>
      </c>
      <c r="Q470" s="340">
        <v>2661</v>
      </c>
      <c r="R470" s="227">
        <v>45962</v>
      </c>
      <c r="S470" s="227">
        <v>45962</v>
      </c>
      <c r="T470" s="221" t="s">
        <v>1703</v>
      </c>
      <c r="U470" s="256" t="s">
        <v>1658</v>
      </c>
      <c r="V470" s="221"/>
      <c r="W470" s="221" t="s">
        <v>252</v>
      </c>
      <c r="Z470" s="20" t="e">
        <f>_xlfn.XLOOKUP(AC470,'[9]PR Conso (Apr 25-Sep 25)'!$P:$P,'[9]PR Conso (Apr 25-Sep 25)'!$Z:$Z)</f>
        <v>#N/A</v>
      </c>
      <c r="AB470" s="20">
        <f t="shared" si="16"/>
        <v>465</v>
      </c>
      <c r="AC470" s="20" t="str">
        <f t="shared" si="15"/>
        <v>27AAFCR5508L1Z22025/SER/571465</v>
      </c>
    </row>
    <row r="471" spans="1:29">
      <c r="A471" s="220">
        <v>45962</v>
      </c>
      <c r="B471" s="221" t="s">
        <v>1190</v>
      </c>
      <c r="C471" s="221" t="s">
        <v>1191</v>
      </c>
      <c r="D471" s="251" t="s">
        <v>1192</v>
      </c>
      <c r="E471" s="227" t="s">
        <v>1193</v>
      </c>
      <c r="F471" s="224">
        <v>0.17985611510791366</v>
      </c>
      <c r="G471" s="222">
        <v>100300</v>
      </c>
      <c r="H471" s="221">
        <v>85000</v>
      </c>
      <c r="I471" s="221">
        <v>0</v>
      </c>
      <c r="J471" s="221">
        <v>7650</v>
      </c>
      <c r="K471" s="221">
        <v>7650</v>
      </c>
      <c r="L471" s="221">
        <v>15300</v>
      </c>
      <c r="M471" s="221" t="s">
        <v>1194</v>
      </c>
      <c r="N471" s="221">
        <v>999512</v>
      </c>
      <c r="O471" s="221" t="s">
        <v>239</v>
      </c>
      <c r="P471" s="221" t="s">
        <v>211</v>
      </c>
      <c r="Q471" s="340">
        <v>214</v>
      </c>
      <c r="R471" s="227">
        <v>45962</v>
      </c>
      <c r="S471" s="227">
        <v>45962</v>
      </c>
      <c r="T471" s="221" t="s">
        <v>1703</v>
      </c>
      <c r="U471" s="256" t="s">
        <v>1658</v>
      </c>
      <c r="V471" s="221"/>
      <c r="W471" s="221" t="s">
        <v>252</v>
      </c>
      <c r="Z471" s="20" t="e">
        <f>_xlfn.XLOOKUP(AC471,'[9]PR Conso (Apr 25-Sep 25)'!$P:$P,'[9]PR Conso (Apr 25-Sep 25)'!$Z:$Z)</f>
        <v>#N/A</v>
      </c>
      <c r="AB471" s="20">
        <f t="shared" si="16"/>
        <v>466</v>
      </c>
      <c r="AC471" s="20" t="str">
        <f t="shared" si="15"/>
        <v>27AAATN2595F3ZERPU/25/450128466</v>
      </c>
    </row>
    <row r="472" spans="1:29">
      <c r="A472" s="220">
        <v>45962</v>
      </c>
      <c r="B472" s="221" t="s">
        <v>740</v>
      </c>
      <c r="C472" s="221" t="s">
        <v>740</v>
      </c>
      <c r="D472" s="251"/>
      <c r="E472" s="227"/>
      <c r="F472" s="224" t="e">
        <v>#DIV/0!</v>
      </c>
      <c r="G472" s="222"/>
      <c r="H472" s="221"/>
      <c r="I472" s="221">
        <v>-22720.506937758495</v>
      </c>
      <c r="J472" s="221">
        <v>-64808.530384501566</v>
      </c>
      <c r="K472" s="221">
        <v>-64808.530384501566</v>
      </c>
      <c r="L472" s="221">
        <v>-152337.56770676162</v>
      </c>
      <c r="M472" s="221" t="s">
        <v>740</v>
      </c>
      <c r="N472" s="221">
        <v>0</v>
      </c>
      <c r="O472" s="235" t="s">
        <v>741</v>
      </c>
      <c r="P472" s="221" t="s">
        <v>211</v>
      </c>
      <c r="Q472" s="341">
        <v>0</v>
      </c>
      <c r="R472" s="227">
        <v>45962</v>
      </c>
      <c r="S472" s="227">
        <v>45962</v>
      </c>
      <c r="T472" s="251" t="s">
        <v>1657</v>
      </c>
      <c r="U472" s="257" t="s">
        <v>1659</v>
      </c>
      <c r="V472" s="221"/>
      <c r="W472" s="221" t="s">
        <v>739</v>
      </c>
      <c r="Z472" s="20" t="e">
        <f>_xlfn.XLOOKUP(AC472,'[9]PR Conso (Apr 25-Sep 25)'!$P:$P,'[9]PR Conso (Apr 25-Sep 25)'!$Z:$Z)</f>
        <v>#N/A</v>
      </c>
      <c r="AB472" s="20">
        <f t="shared" si="16"/>
        <v>467</v>
      </c>
      <c r="AC472" s="20" t="str">
        <f t="shared" si="15"/>
        <v>ITC Reversal as per rule 42467</v>
      </c>
    </row>
    <row r="473" spans="1:29">
      <c r="A473" s="220">
        <v>45962</v>
      </c>
      <c r="B473" s="221" t="s">
        <v>631</v>
      </c>
      <c r="C473" s="221" t="s">
        <v>632</v>
      </c>
      <c r="D473" s="251" t="s">
        <v>1139</v>
      </c>
      <c r="E473" s="227" t="s">
        <v>814</v>
      </c>
      <c r="F473" s="224">
        <v>0.17985611510791366</v>
      </c>
      <c r="G473" s="222">
        <v>505.11999999999995</v>
      </c>
      <c r="H473" s="221">
        <v>616</v>
      </c>
      <c r="I473" s="221">
        <v>0</v>
      </c>
      <c r="J473" s="221">
        <v>-55.44</v>
      </c>
      <c r="K473" s="221">
        <v>-55.44</v>
      </c>
      <c r="L473" s="221">
        <v>-110.88</v>
      </c>
      <c r="M473" s="221" t="s">
        <v>1140</v>
      </c>
      <c r="N473" s="221">
        <v>998599</v>
      </c>
      <c r="O473" s="221" t="s">
        <v>309</v>
      </c>
      <c r="P473" s="221" t="s">
        <v>211</v>
      </c>
      <c r="Q473" s="340">
        <v>2879</v>
      </c>
      <c r="R473" s="227">
        <v>45962</v>
      </c>
      <c r="S473" s="227">
        <v>45962</v>
      </c>
      <c r="T473" s="251" t="s">
        <v>1657</v>
      </c>
      <c r="U473" s="256" t="s">
        <v>1658</v>
      </c>
      <c r="V473" s="221"/>
      <c r="W473" s="221" t="s">
        <v>739</v>
      </c>
      <c r="Z473" s="20" t="e">
        <f>_xlfn.XLOOKUP(AC473,'[9]PR Conso (Apr 25-Sep 25)'!$P:$P,'[9]PR Conso (Apr 25-Sep 25)'!$Z:$Z)</f>
        <v>#N/A</v>
      </c>
      <c r="AB473" s="20">
        <f t="shared" si="16"/>
        <v>468</v>
      </c>
      <c r="AC473" s="20" t="str">
        <f t="shared" si="15"/>
        <v>27AALCS9822Q1ZC2526CI0000236118468</v>
      </c>
    </row>
    <row r="474" spans="1:29">
      <c r="A474" s="220">
        <v>45962</v>
      </c>
      <c r="B474" s="221" t="s">
        <v>1141</v>
      </c>
      <c r="C474" s="221" t="s">
        <v>1142</v>
      </c>
      <c r="D474" s="251" t="s">
        <v>1143</v>
      </c>
      <c r="E474" s="227" t="s">
        <v>418</v>
      </c>
      <c r="F474" s="224">
        <v>0.17985611510791366</v>
      </c>
      <c r="G474" s="222">
        <v>174424.22</v>
      </c>
      <c r="H474" s="221">
        <v>212712.46</v>
      </c>
      <c r="I474" s="221">
        <v>0</v>
      </c>
      <c r="J474" s="221">
        <v>-19144.12</v>
      </c>
      <c r="K474" s="221">
        <v>-19144.12</v>
      </c>
      <c r="L474" s="221">
        <v>-38288.239999999998</v>
      </c>
      <c r="M474" s="221" t="s">
        <v>1144</v>
      </c>
      <c r="N474" s="221">
        <v>81350</v>
      </c>
      <c r="O474" s="221" t="s">
        <v>361</v>
      </c>
      <c r="P474" s="221" t="s">
        <v>209</v>
      </c>
      <c r="Q474" s="340">
        <v>2901</v>
      </c>
      <c r="R474" s="227">
        <v>45962</v>
      </c>
      <c r="S474" s="227">
        <v>45962</v>
      </c>
      <c r="T474" s="251" t="s">
        <v>1657</v>
      </c>
      <c r="U474" s="256" t="s">
        <v>1658</v>
      </c>
      <c r="V474" s="221"/>
      <c r="W474" s="221" t="s">
        <v>739</v>
      </c>
      <c r="Z474" s="20" t="e">
        <f>_xlfn.XLOOKUP(AC474,'[9]PR Conso (Apr 25-Sep 25)'!$P:$P,'[9]PR Conso (Apr 25-Sep 25)'!$Z:$Z)</f>
        <v>#N/A</v>
      </c>
      <c r="AB474" s="20">
        <f t="shared" si="16"/>
        <v>469</v>
      </c>
      <c r="AC474" s="20" t="str">
        <f t="shared" si="15"/>
        <v>27ADQFS4442K1ZHSE/2025-26/172469</v>
      </c>
    </row>
    <row r="475" spans="1:29">
      <c r="A475" s="220">
        <v>45962</v>
      </c>
      <c r="B475" s="221" t="s">
        <v>394</v>
      </c>
      <c r="C475" s="221" t="s">
        <v>395</v>
      </c>
      <c r="D475" s="251">
        <v>5904</v>
      </c>
      <c r="E475" s="227" t="s">
        <v>286</v>
      </c>
      <c r="F475" s="224">
        <v>0.05</v>
      </c>
      <c r="G475" s="222">
        <v>9291</v>
      </c>
      <c r="H475" s="221">
        <v>9780</v>
      </c>
      <c r="I475" s="221">
        <v>0</v>
      </c>
      <c r="J475" s="221">
        <v>-244.5</v>
      </c>
      <c r="K475" s="221">
        <v>-244.5</v>
      </c>
      <c r="L475" s="221">
        <v>-489</v>
      </c>
      <c r="M475" s="221" t="s">
        <v>396</v>
      </c>
      <c r="N475" s="221">
        <v>9964</v>
      </c>
      <c r="O475" s="221" t="s">
        <v>397</v>
      </c>
      <c r="P475" s="221" t="s">
        <v>211</v>
      </c>
      <c r="Q475" s="340">
        <v>2660</v>
      </c>
      <c r="R475" s="227">
        <v>45962</v>
      </c>
      <c r="S475" s="227">
        <v>45962</v>
      </c>
      <c r="T475" s="251" t="s">
        <v>1657</v>
      </c>
      <c r="U475" s="256" t="s">
        <v>1658</v>
      </c>
      <c r="V475" s="221"/>
      <c r="W475" s="221" t="s">
        <v>739</v>
      </c>
      <c r="Z475" s="20" t="e">
        <f>_xlfn.XLOOKUP(AC475,'[9]PR Conso (Apr 25-Sep 25)'!$P:$P,'[9]PR Conso (Apr 25-Sep 25)'!$Z:$Z)</f>
        <v>#N/A</v>
      </c>
      <c r="AB475" s="20">
        <f t="shared" si="16"/>
        <v>470</v>
      </c>
      <c r="AC475" s="20" t="str">
        <f t="shared" si="15"/>
        <v>27AZJPG1481H1ZC5904470</v>
      </c>
    </row>
    <row r="476" spans="1:29">
      <c r="A476" s="220">
        <v>45962</v>
      </c>
      <c r="B476" s="221" t="s">
        <v>394</v>
      </c>
      <c r="C476" s="221" t="s">
        <v>395</v>
      </c>
      <c r="D476" s="251">
        <v>5824</v>
      </c>
      <c r="E476" s="227" t="s">
        <v>286</v>
      </c>
      <c r="F476" s="224">
        <v>0.05</v>
      </c>
      <c r="G476" s="222">
        <v>4456.4400000000005</v>
      </c>
      <c r="H476" s="221">
        <v>4691</v>
      </c>
      <c r="I476" s="221">
        <v>0</v>
      </c>
      <c r="J476" s="221">
        <v>-117.28</v>
      </c>
      <c r="K476" s="221">
        <v>-117.28</v>
      </c>
      <c r="L476" s="221">
        <v>-234.56</v>
      </c>
      <c r="M476" s="221" t="s">
        <v>398</v>
      </c>
      <c r="N476" s="221">
        <v>9964</v>
      </c>
      <c r="O476" s="221" t="s">
        <v>397</v>
      </c>
      <c r="P476" s="221" t="s">
        <v>211</v>
      </c>
      <c r="Q476" s="340">
        <v>2659</v>
      </c>
      <c r="R476" s="227">
        <v>45962</v>
      </c>
      <c r="S476" s="227">
        <v>45962</v>
      </c>
      <c r="T476" s="251" t="s">
        <v>1657</v>
      </c>
      <c r="U476" s="256" t="s">
        <v>1658</v>
      </c>
      <c r="V476" s="221"/>
      <c r="W476" s="221" t="s">
        <v>739</v>
      </c>
      <c r="Z476" s="20" t="e">
        <f>_xlfn.XLOOKUP(AC476,'[9]PR Conso (Apr 25-Sep 25)'!$P:$P,'[9]PR Conso (Apr 25-Sep 25)'!$Z:$Z)</f>
        <v>#N/A</v>
      </c>
      <c r="AB476" s="20">
        <f t="shared" si="16"/>
        <v>471</v>
      </c>
      <c r="AC476" s="20" t="str">
        <f t="shared" si="15"/>
        <v>27AZJPG1481H1ZC5824471</v>
      </c>
    </row>
    <row r="477" spans="1:29">
      <c r="A477" s="220">
        <v>45962</v>
      </c>
      <c r="B477" s="221" t="s">
        <v>357</v>
      </c>
      <c r="C477" s="221" t="s">
        <v>358</v>
      </c>
      <c r="D477" s="251" t="s">
        <v>359</v>
      </c>
      <c r="E477" s="227" t="s">
        <v>286</v>
      </c>
      <c r="F477" s="224">
        <v>0.05</v>
      </c>
      <c r="G477" s="222">
        <v>2280</v>
      </c>
      <c r="H477" s="221">
        <v>2400</v>
      </c>
      <c r="I477" s="221">
        <v>0</v>
      </c>
      <c r="J477" s="221">
        <v>-60</v>
      </c>
      <c r="K477" s="221">
        <v>-60</v>
      </c>
      <c r="L477" s="221">
        <v>-120</v>
      </c>
      <c r="M477" s="221" t="s">
        <v>360</v>
      </c>
      <c r="N477" s="221">
        <v>99633</v>
      </c>
      <c r="O477" s="221" t="s">
        <v>361</v>
      </c>
      <c r="P477" s="221" t="s">
        <v>211</v>
      </c>
      <c r="Q477" s="340">
        <v>2626</v>
      </c>
      <c r="R477" s="227">
        <v>45962</v>
      </c>
      <c r="S477" s="227">
        <v>45962</v>
      </c>
      <c r="T477" s="251" t="s">
        <v>1657</v>
      </c>
      <c r="U477" s="256" t="s">
        <v>1658</v>
      </c>
      <c r="V477" s="221"/>
      <c r="W477" s="221" t="s">
        <v>739</v>
      </c>
      <c r="Z477" s="20" t="e">
        <f>_xlfn.XLOOKUP(AC477,'[9]PR Conso (Apr 25-Sep 25)'!$P:$P,'[9]PR Conso (Apr 25-Sep 25)'!$Z:$Z)</f>
        <v>#N/A</v>
      </c>
      <c r="AB477" s="20">
        <f t="shared" si="16"/>
        <v>472</v>
      </c>
      <c r="AC477" s="20" t="str">
        <f t="shared" si="15"/>
        <v>27DBRPP0459R1ZK2025-26/476472</v>
      </c>
    </row>
    <row r="478" spans="1:29">
      <c r="A478" s="220">
        <v>45962</v>
      </c>
      <c r="B478" s="221" t="s">
        <v>357</v>
      </c>
      <c r="C478" s="221" t="s">
        <v>358</v>
      </c>
      <c r="D478" s="251" t="s">
        <v>1145</v>
      </c>
      <c r="E478" s="227" t="s">
        <v>261</v>
      </c>
      <c r="F478" s="224">
        <v>0.05</v>
      </c>
      <c r="G478" s="222">
        <v>4750</v>
      </c>
      <c r="H478" s="221">
        <v>5000</v>
      </c>
      <c r="I478" s="221">
        <v>0</v>
      </c>
      <c r="J478" s="221">
        <v>-125</v>
      </c>
      <c r="K478" s="221">
        <v>-125</v>
      </c>
      <c r="L478" s="221">
        <v>-250</v>
      </c>
      <c r="M478" s="221" t="s">
        <v>1146</v>
      </c>
      <c r="N478" s="221">
        <v>99633</v>
      </c>
      <c r="O478" s="221" t="s">
        <v>361</v>
      </c>
      <c r="P478" s="221" t="s">
        <v>211</v>
      </c>
      <c r="Q478" s="340">
        <v>770</v>
      </c>
      <c r="R478" s="227">
        <v>45962</v>
      </c>
      <c r="S478" s="227">
        <v>45962</v>
      </c>
      <c r="T478" s="251" t="s">
        <v>1657</v>
      </c>
      <c r="U478" s="256" t="s">
        <v>1658</v>
      </c>
      <c r="V478" s="221"/>
      <c r="W478" s="221" t="s">
        <v>739</v>
      </c>
      <c r="Z478" s="20" t="e">
        <f>_xlfn.XLOOKUP(AC478,'[9]PR Conso (Apr 25-Sep 25)'!$P:$P,'[9]PR Conso (Apr 25-Sep 25)'!$Z:$Z)</f>
        <v>#N/A</v>
      </c>
      <c r="AB478" s="20">
        <f t="shared" si="16"/>
        <v>473</v>
      </c>
      <c r="AC478" s="20" t="str">
        <f t="shared" si="15"/>
        <v>27DBRPP0459R1ZK2025-26/471473</v>
      </c>
    </row>
    <row r="479" spans="1:29">
      <c r="A479" s="220">
        <v>45962</v>
      </c>
      <c r="B479" s="221" t="s">
        <v>394</v>
      </c>
      <c r="C479" s="221" t="s">
        <v>395</v>
      </c>
      <c r="D479" s="251">
        <v>5795</v>
      </c>
      <c r="E479" s="227" t="s">
        <v>286</v>
      </c>
      <c r="F479" s="224">
        <v>0.05</v>
      </c>
      <c r="G479" s="222">
        <v>4735.74</v>
      </c>
      <c r="H479" s="221">
        <v>4985</v>
      </c>
      <c r="I479" s="221">
        <v>0</v>
      </c>
      <c r="J479" s="221">
        <v>-124.63</v>
      </c>
      <c r="K479" s="221">
        <v>-124.63</v>
      </c>
      <c r="L479" s="221">
        <v>-249.26</v>
      </c>
      <c r="M479" s="221" t="s">
        <v>406</v>
      </c>
      <c r="N479" s="221">
        <v>9964</v>
      </c>
      <c r="O479" s="221" t="s">
        <v>397</v>
      </c>
      <c r="P479" s="221" t="s">
        <v>211</v>
      </c>
      <c r="Q479" s="340">
        <v>2657</v>
      </c>
      <c r="R479" s="227">
        <v>45962</v>
      </c>
      <c r="S479" s="227">
        <v>45962</v>
      </c>
      <c r="T479" s="251" t="s">
        <v>1657</v>
      </c>
      <c r="U479" s="256" t="s">
        <v>1658</v>
      </c>
      <c r="V479" s="221"/>
      <c r="W479" s="221" t="s">
        <v>739</v>
      </c>
      <c r="Z479" s="20" t="e">
        <f>_xlfn.XLOOKUP(AC479,'[9]PR Conso (Apr 25-Sep 25)'!$P:$P,'[9]PR Conso (Apr 25-Sep 25)'!$Z:$Z)</f>
        <v>#N/A</v>
      </c>
      <c r="AB479" s="20">
        <f t="shared" si="16"/>
        <v>474</v>
      </c>
      <c r="AC479" s="20" t="str">
        <f t="shared" si="15"/>
        <v>27AZJPG1481H1ZC5795474</v>
      </c>
    </row>
    <row r="480" spans="1:29">
      <c r="A480" s="220">
        <v>45962</v>
      </c>
      <c r="B480" s="221" t="s">
        <v>394</v>
      </c>
      <c r="C480" s="221" t="s">
        <v>395</v>
      </c>
      <c r="D480" s="251">
        <v>5763</v>
      </c>
      <c r="E480" s="227" t="s">
        <v>286</v>
      </c>
      <c r="F480" s="224">
        <v>0.05</v>
      </c>
      <c r="G480" s="222">
        <v>9915.14</v>
      </c>
      <c r="H480" s="221">
        <v>10437</v>
      </c>
      <c r="I480" s="221">
        <v>0</v>
      </c>
      <c r="J480" s="221">
        <v>-260.93</v>
      </c>
      <c r="K480" s="221">
        <v>-260.93</v>
      </c>
      <c r="L480" s="221">
        <v>-521.86</v>
      </c>
      <c r="M480" s="221" t="s">
        <v>407</v>
      </c>
      <c r="N480" s="221">
        <v>9964</v>
      </c>
      <c r="O480" s="221" t="s">
        <v>397</v>
      </c>
      <c r="P480" s="221" t="s">
        <v>211</v>
      </c>
      <c r="Q480" s="340">
        <v>2656</v>
      </c>
      <c r="R480" s="227">
        <v>45962</v>
      </c>
      <c r="S480" s="227">
        <v>45962</v>
      </c>
      <c r="T480" s="251" t="s">
        <v>1657</v>
      </c>
      <c r="U480" s="256" t="s">
        <v>1658</v>
      </c>
      <c r="V480" s="221"/>
      <c r="W480" s="221" t="s">
        <v>739</v>
      </c>
      <c r="Z480" s="20" t="e">
        <f>_xlfn.XLOOKUP(AC480,'[9]PR Conso (Apr 25-Sep 25)'!$P:$P,'[9]PR Conso (Apr 25-Sep 25)'!$Z:$Z)</f>
        <v>#N/A</v>
      </c>
      <c r="AB480" s="20">
        <f t="shared" si="16"/>
        <v>475</v>
      </c>
      <c r="AC480" s="20" t="str">
        <f t="shared" si="15"/>
        <v>27AZJPG1481H1ZC5763475</v>
      </c>
    </row>
    <row r="481" spans="1:29">
      <c r="A481" s="220">
        <v>45962</v>
      </c>
      <c r="B481" s="221" t="s">
        <v>762</v>
      </c>
      <c r="C481" s="221" t="s">
        <v>763</v>
      </c>
      <c r="D481" s="251" t="s">
        <v>764</v>
      </c>
      <c r="E481" s="227" t="s">
        <v>765</v>
      </c>
      <c r="F481" s="224">
        <v>0.17985611510791366</v>
      </c>
      <c r="G481" s="222">
        <v>-79682</v>
      </c>
      <c r="H481" s="221">
        <v>-97174</v>
      </c>
      <c r="I481" s="221">
        <v>0</v>
      </c>
      <c r="J481" s="221">
        <v>-8746</v>
      </c>
      <c r="K481" s="221">
        <v>-8746</v>
      </c>
      <c r="L481" s="221">
        <v>-17492</v>
      </c>
      <c r="M481" s="221" t="s">
        <v>766</v>
      </c>
      <c r="N481" s="221">
        <v>996425</v>
      </c>
      <c r="O481" s="235" t="s">
        <v>288</v>
      </c>
      <c r="P481" s="221" t="s">
        <v>211</v>
      </c>
      <c r="Q481" s="340">
        <v>2740</v>
      </c>
      <c r="R481" s="227">
        <v>45962</v>
      </c>
      <c r="S481" s="227">
        <v>45962</v>
      </c>
      <c r="T481" s="221" t="s">
        <v>1703</v>
      </c>
      <c r="U481" s="256" t="s">
        <v>1658</v>
      </c>
      <c r="V481" s="221"/>
      <c r="W481" s="221" t="s">
        <v>742</v>
      </c>
      <c r="Z481" s="20" t="e">
        <f>_xlfn.XLOOKUP(AC481,'[9]PR Conso (Apr 25-Sep 25)'!$P:$P,'[9]PR Conso (Apr 25-Sep 25)'!$Z:$Z)</f>
        <v>#N/A</v>
      </c>
      <c r="AB481" s="20">
        <f t="shared" si="16"/>
        <v>476</v>
      </c>
      <c r="AC481" s="20" t="str">
        <f t="shared" si="15"/>
        <v>27AAACS5269A1ZJIN27/2511/07207476</v>
      </c>
    </row>
    <row r="482" spans="1:29">
      <c r="A482" s="220">
        <v>45962</v>
      </c>
      <c r="B482" s="221" t="s">
        <v>543</v>
      </c>
      <c r="C482" s="221" t="s">
        <v>544</v>
      </c>
      <c r="D482" s="251" t="s">
        <v>767</v>
      </c>
      <c r="E482" s="227" t="s">
        <v>768</v>
      </c>
      <c r="F482" s="224">
        <v>0.17985611510791366</v>
      </c>
      <c r="G482" s="222">
        <v>-204301.44</v>
      </c>
      <c r="H482" s="221">
        <v>-249148.1</v>
      </c>
      <c r="I482" s="221">
        <v>0</v>
      </c>
      <c r="J482" s="221">
        <v>-22423.33</v>
      </c>
      <c r="K482" s="221">
        <v>-22423.33</v>
      </c>
      <c r="L482" s="221">
        <v>-44846.66</v>
      </c>
      <c r="M482" s="221" t="s">
        <v>769</v>
      </c>
      <c r="N482" s="221">
        <v>997331</v>
      </c>
      <c r="O482" s="235" t="s">
        <v>239</v>
      </c>
      <c r="P482" s="221" t="s">
        <v>211</v>
      </c>
      <c r="Q482" s="340">
        <v>2741</v>
      </c>
      <c r="R482" s="227">
        <v>45962</v>
      </c>
      <c r="S482" s="227">
        <v>45962</v>
      </c>
      <c r="T482" s="221" t="s">
        <v>1703</v>
      </c>
      <c r="U482" s="256" t="s">
        <v>1658</v>
      </c>
      <c r="V482" s="221"/>
      <c r="W482" s="221" t="s">
        <v>742</v>
      </c>
      <c r="Z482" s="20" t="e">
        <f>_xlfn.XLOOKUP(AC482,'[9]PR Conso (Apr 25-Sep 25)'!$P:$P,'[9]PR Conso (Apr 25-Sep 25)'!$Z:$Z)</f>
        <v>#N/A</v>
      </c>
      <c r="AB482" s="20">
        <f t="shared" si="16"/>
        <v>477</v>
      </c>
      <c r="AC482" s="20" t="str">
        <f t="shared" si="15"/>
        <v>27AAACE6958L1Z4MEGSI26/20644477</v>
      </c>
    </row>
    <row r="483" spans="1:29">
      <c r="A483" s="220">
        <v>45962</v>
      </c>
      <c r="B483" s="221" t="s">
        <v>412</v>
      </c>
      <c r="C483" s="221" t="s">
        <v>413</v>
      </c>
      <c r="D483" s="251">
        <v>135251106028031</v>
      </c>
      <c r="E483" s="227" t="s">
        <v>770</v>
      </c>
      <c r="F483" s="224">
        <v>0.17985611510791366</v>
      </c>
      <c r="G483" s="222">
        <v>-9249.5999999999985</v>
      </c>
      <c r="H483" s="221">
        <v>-11280</v>
      </c>
      <c r="I483" s="221">
        <v>0</v>
      </c>
      <c r="J483" s="221">
        <v>-1015.2</v>
      </c>
      <c r="K483" s="221">
        <v>-1015.2</v>
      </c>
      <c r="L483" s="221">
        <v>-2030.4</v>
      </c>
      <c r="M483" s="221" t="s">
        <v>771</v>
      </c>
      <c r="N483" s="221">
        <v>997157</v>
      </c>
      <c r="O483" s="235" t="s">
        <v>415</v>
      </c>
      <c r="P483" s="221" t="s">
        <v>211</v>
      </c>
      <c r="Q483" s="340">
        <v>2742</v>
      </c>
      <c r="R483" s="227">
        <v>45962</v>
      </c>
      <c r="S483" s="227">
        <v>45962</v>
      </c>
      <c r="T483" s="221" t="s">
        <v>1703</v>
      </c>
      <c r="U483" s="256" t="s">
        <v>1658</v>
      </c>
      <c r="V483" s="221"/>
      <c r="W483" s="221" t="s">
        <v>742</v>
      </c>
      <c r="Z483" s="20" t="e">
        <f>_xlfn.XLOOKUP(AC483,'[9]PR Conso (Apr 25-Sep 25)'!$P:$P,'[9]PR Conso (Apr 25-Sep 25)'!$Z:$Z)</f>
        <v>#N/A</v>
      </c>
      <c r="AB483" s="20">
        <f t="shared" si="16"/>
        <v>478</v>
      </c>
      <c r="AC483" s="20" t="str">
        <f t="shared" si="15"/>
        <v>27AAACI1195H1ZM135251106028031478</v>
      </c>
    </row>
    <row r="484" spans="1:29">
      <c r="A484" s="220">
        <v>45962</v>
      </c>
      <c r="B484" s="221" t="s">
        <v>412</v>
      </c>
      <c r="C484" s="221" t="s">
        <v>413</v>
      </c>
      <c r="D484" s="251">
        <v>135251107036271</v>
      </c>
      <c r="E484" s="227" t="s">
        <v>772</v>
      </c>
      <c r="F484" s="224">
        <v>0.17985611510791366</v>
      </c>
      <c r="G484" s="222">
        <v>-12405.699999999999</v>
      </c>
      <c r="H484" s="221">
        <v>-15128.9</v>
      </c>
      <c r="I484" s="221">
        <v>0</v>
      </c>
      <c r="J484" s="221">
        <v>-1361.6</v>
      </c>
      <c r="K484" s="221">
        <v>-1361.6</v>
      </c>
      <c r="L484" s="221">
        <v>-2723.2</v>
      </c>
      <c r="M484" s="221" t="s">
        <v>773</v>
      </c>
      <c r="N484" s="221">
        <v>997157</v>
      </c>
      <c r="O484" s="235" t="s">
        <v>415</v>
      </c>
      <c r="P484" s="221" t="s">
        <v>211</v>
      </c>
      <c r="Q484" s="340">
        <v>2743</v>
      </c>
      <c r="R484" s="227">
        <v>45962</v>
      </c>
      <c r="S484" s="227">
        <v>45962</v>
      </c>
      <c r="T484" s="221" t="s">
        <v>1703</v>
      </c>
      <c r="U484" s="256" t="s">
        <v>1658</v>
      </c>
      <c r="V484" s="221"/>
      <c r="W484" s="221" t="s">
        <v>742</v>
      </c>
      <c r="Z484" s="20" t="e">
        <f>_xlfn.XLOOKUP(AC484,'[9]PR Conso (Apr 25-Sep 25)'!$P:$P,'[9]PR Conso (Apr 25-Sep 25)'!$Z:$Z)</f>
        <v>#N/A</v>
      </c>
      <c r="AB484" s="20">
        <f t="shared" si="16"/>
        <v>479</v>
      </c>
      <c r="AC484" s="20" t="str">
        <f t="shared" si="15"/>
        <v>27AAACI1195H1ZM135251107036271479</v>
      </c>
    </row>
    <row r="485" spans="1:29">
      <c r="A485" s="220">
        <v>45962</v>
      </c>
      <c r="B485" s="221" t="s">
        <v>412</v>
      </c>
      <c r="C485" s="221" t="s">
        <v>413</v>
      </c>
      <c r="D485" s="251">
        <v>135251107036359</v>
      </c>
      <c r="E485" s="227" t="s">
        <v>772</v>
      </c>
      <c r="F485" s="224">
        <v>0.17985611510791366</v>
      </c>
      <c r="G485" s="222">
        <v>-11679.179999999998</v>
      </c>
      <c r="H485" s="221">
        <v>-14242.9</v>
      </c>
      <c r="I485" s="221">
        <v>0</v>
      </c>
      <c r="J485" s="221">
        <v>-1281.8599999999999</v>
      </c>
      <c r="K485" s="221">
        <v>-1281.8599999999999</v>
      </c>
      <c r="L485" s="221">
        <v>-2563.7199999999998</v>
      </c>
      <c r="M485" s="221" t="s">
        <v>774</v>
      </c>
      <c r="N485" s="221">
        <v>997157</v>
      </c>
      <c r="O485" s="235" t="s">
        <v>415</v>
      </c>
      <c r="P485" s="221" t="s">
        <v>211</v>
      </c>
      <c r="Q485" s="340">
        <v>2744</v>
      </c>
      <c r="R485" s="227">
        <v>45962</v>
      </c>
      <c r="S485" s="227">
        <v>45962</v>
      </c>
      <c r="T485" s="221" t="s">
        <v>1703</v>
      </c>
      <c r="U485" s="256" t="s">
        <v>1658</v>
      </c>
      <c r="V485" s="221"/>
      <c r="W485" s="221" t="s">
        <v>742</v>
      </c>
      <c r="Z485" s="20" t="e">
        <f>_xlfn.XLOOKUP(AC485,'[9]PR Conso (Apr 25-Sep 25)'!$P:$P,'[9]PR Conso (Apr 25-Sep 25)'!$Z:$Z)</f>
        <v>#N/A</v>
      </c>
      <c r="AB485" s="20">
        <f t="shared" si="16"/>
        <v>480</v>
      </c>
      <c r="AC485" s="20" t="str">
        <f t="shared" si="15"/>
        <v>27AAACI1195H1ZM135251107036359480</v>
      </c>
    </row>
    <row r="486" spans="1:29">
      <c r="A486" s="220">
        <v>45962</v>
      </c>
      <c r="B486" s="221" t="s">
        <v>412</v>
      </c>
      <c r="C486" s="221" t="s">
        <v>413</v>
      </c>
      <c r="D486" s="251">
        <v>135251113065659</v>
      </c>
      <c r="E486" s="227" t="s">
        <v>775</v>
      </c>
      <c r="F486" s="224">
        <v>0.17985611510791366</v>
      </c>
      <c r="G486" s="222">
        <v>-8273.7999999999993</v>
      </c>
      <c r="H486" s="221">
        <v>-10090</v>
      </c>
      <c r="I486" s="221">
        <v>0</v>
      </c>
      <c r="J486" s="221">
        <v>-908.1</v>
      </c>
      <c r="K486" s="221">
        <v>-908.1</v>
      </c>
      <c r="L486" s="221">
        <v>-1816.2</v>
      </c>
      <c r="M486" s="221" t="s">
        <v>776</v>
      </c>
      <c r="N486" s="221">
        <v>997157</v>
      </c>
      <c r="O486" s="235" t="s">
        <v>415</v>
      </c>
      <c r="P486" s="221" t="s">
        <v>211</v>
      </c>
      <c r="Q486" s="340">
        <v>2745</v>
      </c>
      <c r="R486" s="227">
        <v>45962</v>
      </c>
      <c r="S486" s="227">
        <v>45962</v>
      </c>
      <c r="T486" s="221" t="s">
        <v>1703</v>
      </c>
      <c r="U486" s="256" t="s">
        <v>1658</v>
      </c>
      <c r="V486" s="221"/>
      <c r="W486" s="221" t="s">
        <v>742</v>
      </c>
      <c r="Z486" s="20" t="e">
        <f>_xlfn.XLOOKUP(AC486,'[9]PR Conso (Apr 25-Sep 25)'!$P:$P,'[9]PR Conso (Apr 25-Sep 25)'!$Z:$Z)</f>
        <v>#N/A</v>
      </c>
      <c r="AB486" s="20">
        <f t="shared" si="16"/>
        <v>481</v>
      </c>
      <c r="AC486" s="20" t="str">
        <f t="shared" si="15"/>
        <v>27AAACI1195H1ZM135251113065659481</v>
      </c>
    </row>
    <row r="487" spans="1:29">
      <c r="A487" s="220">
        <v>45962</v>
      </c>
      <c r="B487" s="221" t="s">
        <v>412</v>
      </c>
      <c r="C487" s="221" t="s">
        <v>413</v>
      </c>
      <c r="D487" s="251">
        <v>135251117085868</v>
      </c>
      <c r="E487" s="227" t="s">
        <v>777</v>
      </c>
      <c r="F487" s="224">
        <v>0.17985611510791366</v>
      </c>
      <c r="G487" s="222">
        <v>-10945.28</v>
      </c>
      <c r="H487" s="221">
        <v>-13347.9</v>
      </c>
      <c r="I487" s="221">
        <v>0</v>
      </c>
      <c r="J487" s="221">
        <v>-1201.31</v>
      </c>
      <c r="K487" s="221">
        <v>-1201.31</v>
      </c>
      <c r="L487" s="221">
        <v>-2402.62</v>
      </c>
      <c r="M487" s="221" t="s">
        <v>778</v>
      </c>
      <c r="N487" s="221">
        <v>997157</v>
      </c>
      <c r="O487" s="235" t="s">
        <v>415</v>
      </c>
      <c r="P487" s="221" t="s">
        <v>211</v>
      </c>
      <c r="Q487" s="340">
        <v>2746</v>
      </c>
      <c r="R487" s="227">
        <v>45962</v>
      </c>
      <c r="S487" s="227">
        <v>45962</v>
      </c>
      <c r="T487" s="221" t="s">
        <v>1703</v>
      </c>
      <c r="U487" s="256" t="s">
        <v>1658</v>
      </c>
      <c r="V487" s="221"/>
      <c r="W487" s="221" t="s">
        <v>742</v>
      </c>
      <c r="Z487" s="20" t="e">
        <f>_xlfn.XLOOKUP(AC487,'[9]PR Conso (Apr 25-Sep 25)'!$P:$P,'[9]PR Conso (Apr 25-Sep 25)'!$Z:$Z)</f>
        <v>#N/A</v>
      </c>
      <c r="AB487" s="20">
        <f t="shared" si="16"/>
        <v>482</v>
      </c>
      <c r="AC487" s="20" t="str">
        <f t="shared" si="15"/>
        <v>27AAACI1195H1ZM135251117085868482</v>
      </c>
    </row>
    <row r="488" spans="1:29">
      <c r="A488" s="220">
        <v>45962</v>
      </c>
      <c r="B488" s="221" t="s">
        <v>412</v>
      </c>
      <c r="C488" s="221" t="s">
        <v>413</v>
      </c>
      <c r="D488" s="251">
        <v>135251117085896</v>
      </c>
      <c r="E488" s="227" t="s">
        <v>777</v>
      </c>
      <c r="F488" s="224">
        <v>0.17985611510791366</v>
      </c>
      <c r="G488" s="222">
        <v>-12396.84</v>
      </c>
      <c r="H488" s="221">
        <v>-15118.1</v>
      </c>
      <c r="I488" s="221">
        <v>0</v>
      </c>
      <c r="J488" s="221">
        <v>-1360.63</v>
      </c>
      <c r="K488" s="221">
        <v>-1360.63</v>
      </c>
      <c r="L488" s="221">
        <v>-2721.26</v>
      </c>
      <c r="M488" s="221" t="s">
        <v>779</v>
      </c>
      <c r="N488" s="221">
        <v>997157</v>
      </c>
      <c r="O488" s="235" t="s">
        <v>415</v>
      </c>
      <c r="P488" s="221" t="s">
        <v>211</v>
      </c>
      <c r="Q488" s="340">
        <v>2747</v>
      </c>
      <c r="R488" s="227">
        <v>45962</v>
      </c>
      <c r="S488" s="227">
        <v>45962</v>
      </c>
      <c r="T488" s="221" t="s">
        <v>1703</v>
      </c>
      <c r="U488" s="256" t="s">
        <v>1658</v>
      </c>
      <c r="V488" s="221"/>
      <c r="W488" s="221" t="s">
        <v>742</v>
      </c>
      <c r="Z488" s="20" t="e">
        <f>_xlfn.XLOOKUP(AC488,'[9]PR Conso (Apr 25-Sep 25)'!$P:$P,'[9]PR Conso (Apr 25-Sep 25)'!$Z:$Z)</f>
        <v>#N/A</v>
      </c>
      <c r="AB488" s="20">
        <f t="shared" si="16"/>
        <v>483</v>
      </c>
      <c r="AC488" s="20" t="str">
        <f t="shared" si="15"/>
        <v>27AAACI1195H1ZM135251117085896483</v>
      </c>
    </row>
    <row r="489" spans="1:29">
      <c r="A489" s="220">
        <v>45962</v>
      </c>
      <c r="B489" s="221" t="s">
        <v>412</v>
      </c>
      <c r="C489" s="221" t="s">
        <v>413</v>
      </c>
      <c r="D489" s="251">
        <v>135251120106864</v>
      </c>
      <c r="E489" s="227" t="s">
        <v>780</v>
      </c>
      <c r="F489" s="224">
        <v>0.17985611510791366</v>
      </c>
      <c r="G489" s="222">
        <v>-9503.5600000000013</v>
      </c>
      <c r="H489" s="221">
        <v>-11589.7</v>
      </c>
      <c r="I489" s="221">
        <v>0</v>
      </c>
      <c r="J489" s="221">
        <v>-1043.07</v>
      </c>
      <c r="K489" s="221">
        <v>-1043.07</v>
      </c>
      <c r="L489" s="221">
        <v>-2086.14</v>
      </c>
      <c r="M489" s="221" t="s">
        <v>781</v>
      </c>
      <c r="N489" s="221">
        <v>997157</v>
      </c>
      <c r="O489" s="235" t="s">
        <v>415</v>
      </c>
      <c r="P489" s="221" t="s">
        <v>211</v>
      </c>
      <c r="Q489" s="340">
        <v>2748</v>
      </c>
      <c r="R489" s="227">
        <v>45962</v>
      </c>
      <c r="S489" s="227">
        <v>45962</v>
      </c>
      <c r="T489" s="221" t="s">
        <v>1703</v>
      </c>
      <c r="U489" s="256" t="s">
        <v>1658</v>
      </c>
      <c r="V489" s="221"/>
      <c r="W489" s="221" t="s">
        <v>742</v>
      </c>
      <c r="Z489" s="20" t="e">
        <f>_xlfn.XLOOKUP(AC489,'[9]PR Conso (Apr 25-Sep 25)'!$P:$P,'[9]PR Conso (Apr 25-Sep 25)'!$Z:$Z)</f>
        <v>#N/A</v>
      </c>
      <c r="AB489" s="20">
        <f t="shared" si="16"/>
        <v>484</v>
      </c>
      <c r="AC489" s="20" t="str">
        <f t="shared" si="15"/>
        <v>27AAACI1195H1ZM135251120106864484</v>
      </c>
    </row>
    <row r="490" spans="1:29">
      <c r="A490" s="220">
        <v>45962</v>
      </c>
      <c r="B490" s="221" t="s">
        <v>511</v>
      </c>
      <c r="C490" s="221" t="s">
        <v>512</v>
      </c>
      <c r="D490" s="251" t="s">
        <v>782</v>
      </c>
      <c r="E490" s="227" t="s">
        <v>783</v>
      </c>
      <c r="F490" s="224">
        <v>0.17985611510791366</v>
      </c>
      <c r="G490" s="222">
        <v>-11823.96</v>
      </c>
      <c r="H490" s="221">
        <v>-14351.5</v>
      </c>
      <c r="I490" s="221">
        <v>0</v>
      </c>
      <c r="J490" s="221">
        <v>-1263.77</v>
      </c>
      <c r="K490" s="221">
        <v>-1263.77</v>
      </c>
      <c r="L490" s="221">
        <v>-2527.54</v>
      </c>
      <c r="M490" s="221" t="s">
        <v>784</v>
      </c>
      <c r="N490" s="221">
        <v>4015</v>
      </c>
      <c r="O490" s="235" t="s">
        <v>516</v>
      </c>
      <c r="P490" s="221" t="s">
        <v>209</v>
      </c>
      <c r="Q490" s="340">
        <v>2918</v>
      </c>
      <c r="R490" s="227">
        <v>45962</v>
      </c>
      <c r="S490" s="227">
        <v>45962</v>
      </c>
      <c r="T490" s="221" t="s">
        <v>1703</v>
      </c>
      <c r="U490" s="256" t="s">
        <v>1658</v>
      </c>
      <c r="V490" s="221"/>
      <c r="W490" s="221" t="s">
        <v>742</v>
      </c>
      <c r="Z490" s="20" t="e">
        <f>_xlfn.XLOOKUP(AC490,'[9]PR Conso (Apr 25-Sep 25)'!$P:$P,'[9]PR Conso (Apr 25-Sep 25)'!$Z:$Z)</f>
        <v>#N/A</v>
      </c>
      <c r="AB490" s="20">
        <f t="shared" si="16"/>
        <v>485</v>
      </c>
      <c r="AC490" s="20" t="str">
        <f t="shared" si="15"/>
        <v>27BMWPD2551E2ZZS0006352485</v>
      </c>
    </row>
    <row r="491" spans="1:29">
      <c r="A491" s="220">
        <v>45962</v>
      </c>
      <c r="B491" s="221" t="s">
        <v>511</v>
      </c>
      <c r="C491" s="221" t="s">
        <v>512</v>
      </c>
      <c r="D491" s="251" t="s">
        <v>785</v>
      </c>
      <c r="E491" s="227" t="s">
        <v>783</v>
      </c>
      <c r="F491" s="224">
        <v>0.16118534879440499</v>
      </c>
      <c r="G491" s="222">
        <v>-2278.6400000000003</v>
      </c>
      <c r="H491" s="221">
        <v>-2716.5</v>
      </c>
      <c r="I491" s="221">
        <v>0</v>
      </c>
      <c r="J491" s="221">
        <v>-218.93</v>
      </c>
      <c r="K491" s="221">
        <v>-218.93</v>
      </c>
      <c r="L491" s="221">
        <v>-437.86</v>
      </c>
      <c r="M491" s="221" t="s">
        <v>786</v>
      </c>
      <c r="N491" s="221">
        <v>4015</v>
      </c>
      <c r="O491" s="235" t="s">
        <v>516</v>
      </c>
      <c r="P491" s="221" t="s">
        <v>209</v>
      </c>
      <c r="Q491" s="340">
        <v>2917</v>
      </c>
      <c r="R491" s="227">
        <v>45962</v>
      </c>
      <c r="S491" s="227">
        <v>45962</v>
      </c>
      <c r="T491" s="221" t="s">
        <v>1703</v>
      </c>
      <c r="U491" s="256" t="s">
        <v>1658</v>
      </c>
      <c r="V491" s="221"/>
      <c r="W491" s="221" t="s">
        <v>742</v>
      </c>
      <c r="Z491" s="20" t="e">
        <f>_xlfn.XLOOKUP(AC491,'[9]PR Conso (Apr 25-Sep 25)'!$P:$P,'[9]PR Conso (Apr 25-Sep 25)'!$Z:$Z)</f>
        <v>#N/A</v>
      </c>
      <c r="AB491" s="20">
        <f t="shared" si="16"/>
        <v>486</v>
      </c>
      <c r="AC491" s="20" t="str">
        <f t="shared" si="15"/>
        <v>27BMWPD2551E2ZZS0006351486</v>
      </c>
    </row>
    <row r="492" spans="1:29">
      <c r="A492" s="220">
        <v>45962</v>
      </c>
      <c r="B492" s="221" t="s">
        <v>787</v>
      </c>
      <c r="C492" s="221" t="s">
        <v>788</v>
      </c>
      <c r="D492" s="251" t="s">
        <v>789</v>
      </c>
      <c r="E492" s="227" t="s">
        <v>768</v>
      </c>
      <c r="F492" s="224">
        <v>0.17985611510791366</v>
      </c>
      <c r="G492" s="222">
        <v>-193537.72999999998</v>
      </c>
      <c r="H492" s="221">
        <v>-236021.61</v>
      </c>
      <c r="I492" s="221">
        <v>0</v>
      </c>
      <c r="J492" s="221">
        <v>-21241.94</v>
      </c>
      <c r="K492" s="221">
        <v>-21241.94</v>
      </c>
      <c r="L492" s="221">
        <v>-42483.88</v>
      </c>
      <c r="M492" s="221" t="s">
        <v>790</v>
      </c>
      <c r="N492" s="221">
        <v>997133</v>
      </c>
      <c r="O492" s="235" t="s">
        <v>791</v>
      </c>
      <c r="P492" s="221" t="s">
        <v>211</v>
      </c>
      <c r="Q492" s="340">
        <v>2916</v>
      </c>
      <c r="R492" s="227">
        <v>45962</v>
      </c>
      <c r="S492" s="227">
        <v>45962</v>
      </c>
      <c r="T492" s="221" t="s">
        <v>1657</v>
      </c>
      <c r="U492" s="256" t="s">
        <v>1658</v>
      </c>
      <c r="V492" s="221"/>
      <c r="W492" s="221" t="s">
        <v>742</v>
      </c>
      <c r="Z492" s="20" t="e">
        <f>_xlfn.XLOOKUP(AC492,'[9]PR Conso (Apr 25-Sep 25)'!$P:$P,'[9]PR Conso (Apr 25-Sep 25)'!$Z:$Z)</f>
        <v>#N/A</v>
      </c>
      <c r="AB492" s="20">
        <f t="shared" si="16"/>
        <v>487</v>
      </c>
      <c r="AC492" s="20" t="str">
        <f t="shared" si="15"/>
        <v>27AANCA4062G1ZN281250003790A002487</v>
      </c>
    </row>
    <row r="493" spans="1:29">
      <c r="A493" s="220">
        <v>45962</v>
      </c>
      <c r="B493" s="221" t="s">
        <v>787</v>
      </c>
      <c r="C493" s="221" t="s">
        <v>788</v>
      </c>
      <c r="D493" s="251">
        <v>281250003790</v>
      </c>
      <c r="E493" s="227" t="s">
        <v>792</v>
      </c>
      <c r="F493" s="224">
        <v>0.17985611510791366</v>
      </c>
      <c r="G493" s="222">
        <v>-1202512.5899999999</v>
      </c>
      <c r="H493" s="221">
        <v>-1466478.75</v>
      </c>
      <c r="I493" s="221">
        <v>0</v>
      </c>
      <c r="J493" s="221">
        <v>-131983.07999999999</v>
      </c>
      <c r="K493" s="221">
        <v>-131983.07999999999</v>
      </c>
      <c r="L493" s="221">
        <v>-263966.15999999997</v>
      </c>
      <c r="M493" s="221" t="s">
        <v>793</v>
      </c>
      <c r="N493" s="221">
        <v>997133</v>
      </c>
      <c r="O493" s="235" t="s">
        <v>791</v>
      </c>
      <c r="P493" s="221" t="s">
        <v>211</v>
      </c>
      <c r="Q493" s="340">
        <v>2915</v>
      </c>
      <c r="R493" s="227">
        <v>45962</v>
      </c>
      <c r="S493" s="227">
        <v>45962</v>
      </c>
      <c r="T493" s="221" t="s">
        <v>1657</v>
      </c>
      <c r="U493" s="256" t="s">
        <v>1658</v>
      </c>
      <c r="V493" s="221"/>
      <c r="W493" s="221" t="s">
        <v>742</v>
      </c>
      <c r="Z493" s="20" t="e">
        <f>_xlfn.XLOOKUP(AC493,'[9]PR Conso (Apr 25-Sep 25)'!$P:$P,'[9]PR Conso (Apr 25-Sep 25)'!$Z:$Z)</f>
        <v>#N/A</v>
      </c>
      <c r="AB493" s="20">
        <f t="shared" si="16"/>
        <v>488</v>
      </c>
      <c r="AC493" s="20" t="str">
        <f t="shared" si="15"/>
        <v>27AANCA4062G1ZN281250003790488</v>
      </c>
    </row>
    <row r="494" spans="1:29">
      <c r="A494" s="220">
        <v>45962</v>
      </c>
      <c r="B494" s="221" t="s">
        <v>277</v>
      </c>
      <c r="C494" s="221" t="s">
        <v>278</v>
      </c>
      <c r="D494" s="251">
        <v>427100366178</v>
      </c>
      <c r="E494" s="227" t="s">
        <v>780</v>
      </c>
      <c r="F494" s="224">
        <v>0.17985611510791366</v>
      </c>
      <c r="G494" s="222">
        <v>-4052.6599999999994</v>
      </c>
      <c r="H494" s="221">
        <v>-4942.28</v>
      </c>
      <c r="I494" s="221">
        <v>0</v>
      </c>
      <c r="J494" s="221">
        <v>-444.81</v>
      </c>
      <c r="K494" s="221">
        <v>-444.81</v>
      </c>
      <c r="L494" s="221">
        <v>-889.62</v>
      </c>
      <c r="M494" s="221" t="s">
        <v>794</v>
      </c>
      <c r="N494" s="221">
        <v>996813</v>
      </c>
      <c r="O494" s="235" t="s">
        <v>263</v>
      </c>
      <c r="P494" s="221" t="s">
        <v>211</v>
      </c>
      <c r="Q494" s="340">
        <v>2908</v>
      </c>
      <c r="R494" s="227">
        <v>45962</v>
      </c>
      <c r="S494" s="227">
        <v>45962</v>
      </c>
      <c r="T494" s="221" t="s">
        <v>1703</v>
      </c>
      <c r="U494" s="256" t="s">
        <v>1658</v>
      </c>
      <c r="V494" s="221"/>
      <c r="W494" s="221" t="s">
        <v>742</v>
      </c>
      <c r="Z494" s="20" t="e">
        <f>_xlfn.XLOOKUP(AC494,'[9]PR Conso (Apr 25-Sep 25)'!$P:$P,'[9]PR Conso (Apr 25-Sep 25)'!$Z:$Z)</f>
        <v>#N/A</v>
      </c>
      <c r="AB494" s="20">
        <f t="shared" si="16"/>
        <v>489</v>
      </c>
      <c r="AC494" s="20" t="str">
        <f t="shared" si="15"/>
        <v>27AAACU4322N1Z6427100366178489</v>
      </c>
    </row>
    <row r="495" spans="1:29">
      <c r="A495" s="220">
        <v>45962</v>
      </c>
      <c r="B495" s="221" t="s">
        <v>277</v>
      </c>
      <c r="C495" s="221" t="s">
        <v>278</v>
      </c>
      <c r="D495" s="251">
        <v>427100366161</v>
      </c>
      <c r="E495" s="227" t="s">
        <v>780</v>
      </c>
      <c r="F495" s="224">
        <v>0.17985611510791366</v>
      </c>
      <c r="G495" s="222">
        <v>-646.16000000000008</v>
      </c>
      <c r="H495" s="221">
        <v>-788</v>
      </c>
      <c r="I495" s="221">
        <v>0</v>
      </c>
      <c r="J495" s="221">
        <v>-70.92</v>
      </c>
      <c r="K495" s="221">
        <v>-70.92</v>
      </c>
      <c r="L495" s="221">
        <v>-141.84</v>
      </c>
      <c r="M495" s="221" t="s">
        <v>795</v>
      </c>
      <c r="N495" s="221">
        <v>996813</v>
      </c>
      <c r="O495" s="235" t="s">
        <v>263</v>
      </c>
      <c r="P495" s="221" t="s">
        <v>211</v>
      </c>
      <c r="Q495" s="340">
        <v>2907</v>
      </c>
      <c r="R495" s="227">
        <v>45962</v>
      </c>
      <c r="S495" s="227">
        <v>45962</v>
      </c>
      <c r="T495" s="221" t="s">
        <v>1703</v>
      </c>
      <c r="U495" s="256" t="s">
        <v>1658</v>
      </c>
      <c r="V495" s="221"/>
      <c r="W495" s="221" t="s">
        <v>742</v>
      </c>
      <c r="Z495" s="20" t="e">
        <f>_xlfn.XLOOKUP(AC495,'[9]PR Conso (Apr 25-Sep 25)'!$P:$P,'[9]PR Conso (Apr 25-Sep 25)'!$Z:$Z)</f>
        <v>#N/A</v>
      </c>
      <c r="AB495" s="20">
        <f t="shared" si="16"/>
        <v>490</v>
      </c>
      <c r="AC495" s="20" t="str">
        <f t="shared" si="15"/>
        <v>27AAACU4322N1Z6427100366161490</v>
      </c>
    </row>
    <row r="496" spans="1:29">
      <c r="A496" s="220">
        <v>45962</v>
      </c>
      <c r="B496" s="221" t="s">
        <v>277</v>
      </c>
      <c r="C496" s="221" t="s">
        <v>278</v>
      </c>
      <c r="D496" s="251">
        <v>427100364803</v>
      </c>
      <c r="E496" s="227" t="s">
        <v>796</v>
      </c>
      <c r="F496" s="224">
        <v>0.17985611510791366</v>
      </c>
      <c r="G496" s="222">
        <v>-3892.52</v>
      </c>
      <c r="H496" s="221">
        <v>-4746.9799999999996</v>
      </c>
      <c r="I496" s="221">
        <v>0</v>
      </c>
      <c r="J496" s="221">
        <v>-427.23</v>
      </c>
      <c r="K496" s="221">
        <v>-427.23</v>
      </c>
      <c r="L496" s="221">
        <v>-854.46</v>
      </c>
      <c r="M496" s="221" t="s">
        <v>797</v>
      </c>
      <c r="N496" s="221">
        <v>996813</v>
      </c>
      <c r="O496" s="235" t="s">
        <v>263</v>
      </c>
      <c r="P496" s="221" t="s">
        <v>211</v>
      </c>
      <c r="Q496" s="340">
        <v>2906</v>
      </c>
      <c r="R496" s="227">
        <v>45962</v>
      </c>
      <c r="S496" s="227">
        <v>45962</v>
      </c>
      <c r="T496" s="221" t="s">
        <v>1703</v>
      </c>
      <c r="U496" s="256" t="s">
        <v>1658</v>
      </c>
      <c r="V496" s="221"/>
      <c r="W496" s="221" t="s">
        <v>742</v>
      </c>
      <c r="Z496" s="20" t="e">
        <f>_xlfn.XLOOKUP(AC496,'[9]PR Conso (Apr 25-Sep 25)'!$P:$P,'[9]PR Conso (Apr 25-Sep 25)'!$Z:$Z)</f>
        <v>#N/A</v>
      </c>
      <c r="AB496" s="20">
        <f t="shared" si="16"/>
        <v>491</v>
      </c>
      <c r="AC496" s="20" t="str">
        <f t="shared" si="15"/>
        <v>27AAACU4322N1Z6427100364803491</v>
      </c>
    </row>
    <row r="497" spans="1:29">
      <c r="A497" s="220">
        <v>45962</v>
      </c>
      <c r="B497" s="221" t="s">
        <v>277</v>
      </c>
      <c r="C497" s="221" t="s">
        <v>278</v>
      </c>
      <c r="D497" s="251">
        <v>427100364681</v>
      </c>
      <c r="E497" s="227" t="s">
        <v>798</v>
      </c>
      <c r="F497" s="224">
        <v>0.17985611510791366</v>
      </c>
      <c r="G497" s="222">
        <v>-646.16000000000008</v>
      </c>
      <c r="H497" s="221">
        <v>-788</v>
      </c>
      <c r="I497" s="221">
        <v>0</v>
      </c>
      <c r="J497" s="221">
        <v>-70.92</v>
      </c>
      <c r="K497" s="221">
        <v>-70.92</v>
      </c>
      <c r="L497" s="221">
        <v>-141.84</v>
      </c>
      <c r="M497" s="221" t="s">
        <v>799</v>
      </c>
      <c r="N497" s="221">
        <v>996813</v>
      </c>
      <c r="O497" s="235" t="s">
        <v>263</v>
      </c>
      <c r="P497" s="221" t="s">
        <v>211</v>
      </c>
      <c r="Q497" s="340">
        <v>2905</v>
      </c>
      <c r="R497" s="227">
        <v>45962</v>
      </c>
      <c r="S497" s="227">
        <v>45962</v>
      </c>
      <c r="T497" s="221" t="s">
        <v>1703</v>
      </c>
      <c r="U497" s="256" t="s">
        <v>1658</v>
      </c>
      <c r="V497" s="221"/>
      <c r="W497" s="221" t="s">
        <v>742</v>
      </c>
      <c r="Z497" s="20" t="e">
        <f>_xlfn.XLOOKUP(AC497,'[9]PR Conso (Apr 25-Sep 25)'!$P:$P,'[9]PR Conso (Apr 25-Sep 25)'!$Z:$Z)</f>
        <v>#N/A</v>
      </c>
      <c r="AB497" s="20">
        <f t="shared" si="16"/>
        <v>492</v>
      </c>
      <c r="AC497" s="20" t="str">
        <f t="shared" si="15"/>
        <v>27AAACU4322N1Z6427100364681492</v>
      </c>
    </row>
    <row r="498" spans="1:29">
      <c r="A498" s="220">
        <v>45962</v>
      </c>
      <c r="B498" s="221" t="s">
        <v>314</v>
      </c>
      <c r="C498" s="221" t="s">
        <v>315</v>
      </c>
      <c r="D498" s="251" t="s">
        <v>800</v>
      </c>
      <c r="E498" s="227" t="s">
        <v>796</v>
      </c>
      <c r="F498" s="224">
        <v>0.17985611510791366</v>
      </c>
      <c r="G498" s="222">
        <v>-286.17999999999995</v>
      </c>
      <c r="H498" s="221">
        <v>-349</v>
      </c>
      <c r="I498" s="221">
        <v>0</v>
      </c>
      <c r="J498" s="221">
        <v>-31.41</v>
      </c>
      <c r="K498" s="221">
        <v>-31.41</v>
      </c>
      <c r="L498" s="221">
        <v>-62.82</v>
      </c>
      <c r="M498" s="221" t="s">
        <v>801</v>
      </c>
      <c r="N498" s="221">
        <v>998413</v>
      </c>
      <c r="O498" s="235" t="s">
        <v>319</v>
      </c>
      <c r="P498" s="221" t="s">
        <v>211</v>
      </c>
      <c r="Q498" s="340">
        <v>2900</v>
      </c>
      <c r="R498" s="227">
        <v>45962</v>
      </c>
      <c r="S498" s="227">
        <v>45962</v>
      </c>
      <c r="T498" s="221" t="s">
        <v>1703</v>
      </c>
      <c r="U498" s="256" t="s">
        <v>1658</v>
      </c>
      <c r="V498" s="221"/>
      <c r="W498" s="221" t="s">
        <v>742</v>
      </c>
      <c r="Z498" s="20" t="e">
        <f>_xlfn.XLOOKUP(AC498,'[9]PR Conso (Apr 25-Sep 25)'!$P:$P,'[9]PR Conso (Apr 25-Sep 25)'!$Z:$Z)</f>
        <v>#N/A</v>
      </c>
      <c r="AB498" s="20">
        <f t="shared" si="16"/>
        <v>493</v>
      </c>
      <c r="AC498" s="20" t="str">
        <f t="shared" si="15"/>
        <v>27AAACB2100P1ZXMHI1411528950395493</v>
      </c>
    </row>
    <row r="499" spans="1:29">
      <c r="A499" s="220">
        <v>45962</v>
      </c>
      <c r="B499" s="221" t="s">
        <v>399</v>
      </c>
      <c r="C499" s="221" t="s">
        <v>400</v>
      </c>
      <c r="D499" s="251" t="s">
        <v>802</v>
      </c>
      <c r="E499" s="227" t="s">
        <v>803</v>
      </c>
      <c r="F499" s="224">
        <v>0.17985611510791366</v>
      </c>
      <c r="G499" s="222">
        <v>-1300.8000000000002</v>
      </c>
      <c r="H499" s="221">
        <v>-1586.38</v>
      </c>
      <c r="I499" s="221">
        <v>0</v>
      </c>
      <c r="J499" s="221">
        <v>-142.79</v>
      </c>
      <c r="K499" s="221">
        <v>-142.79</v>
      </c>
      <c r="L499" s="221">
        <v>-285.58</v>
      </c>
      <c r="M499" s="221" t="s">
        <v>804</v>
      </c>
      <c r="N499" s="221">
        <v>996311</v>
      </c>
      <c r="O499" s="235" t="s">
        <v>404</v>
      </c>
      <c r="P499" s="221" t="s">
        <v>211</v>
      </c>
      <c r="Q499" s="340">
        <v>2898</v>
      </c>
      <c r="R499" s="227">
        <v>45962</v>
      </c>
      <c r="S499" s="227">
        <v>45962</v>
      </c>
      <c r="T499" s="221" t="s">
        <v>1703</v>
      </c>
      <c r="U499" s="256" t="s">
        <v>1658</v>
      </c>
      <c r="V499" s="221"/>
      <c r="W499" s="221" t="s">
        <v>742</v>
      </c>
      <c r="Z499" s="20" t="e">
        <f>_xlfn.XLOOKUP(AC499,'[9]PR Conso (Apr 25-Sep 25)'!$P:$P,'[9]PR Conso (Apr 25-Sep 25)'!$Z:$Z)</f>
        <v>#N/A</v>
      </c>
      <c r="AB499" s="20">
        <f t="shared" si="16"/>
        <v>494</v>
      </c>
      <c r="AC499" s="20" t="str">
        <f t="shared" si="15"/>
        <v>27AABCR0111M1ZNROCP-2526-14506494</v>
      </c>
    </row>
    <row r="500" spans="1:29">
      <c r="A500" s="220">
        <v>45962</v>
      </c>
      <c r="B500" s="221" t="s">
        <v>805</v>
      </c>
      <c r="C500" s="221" t="s">
        <v>806</v>
      </c>
      <c r="D500" s="251" t="s">
        <v>807</v>
      </c>
      <c r="E500" s="227" t="s">
        <v>777</v>
      </c>
      <c r="F500" s="224">
        <v>0.17985611510791366</v>
      </c>
      <c r="G500" s="222">
        <v>-4100</v>
      </c>
      <c r="H500" s="221">
        <v>-5000</v>
      </c>
      <c r="I500" s="221">
        <v>0</v>
      </c>
      <c r="J500" s="221">
        <v>-450</v>
      </c>
      <c r="K500" s="221">
        <v>-450</v>
      </c>
      <c r="L500" s="221">
        <v>-900</v>
      </c>
      <c r="M500" s="221" t="s">
        <v>808</v>
      </c>
      <c r="N500" s="92">
        <v>997119</v>
      </c>
      <c r="O500" s="92" t="s">
        <v>309</v>
      </c>
      <c r="P500" s="92" t="s">
        <v>211</v>
      </c>
      <c r="Q500" s="340">
        <v>2759</v>
      </c>
      <c r="R500" s="227">
        <v>45962</v>
      </c>
      <c r="S500" s="227">
        <v>45962</v>
      </c>
      <c r="T500" s="221" t="s">
        <v>1703</v>
      </c>
      <c r="U500" s="256" t="s">
        <v>1658</v>
      </c>
      <c r="V500" s="221"/>
      <c r="W500" s="221" t="s">
        <v>742</v>
      </c>
      <c r="X500" s="20" t="s">
        <v>6078</v>
      </c>
      <c r="Z500" s="20" t="e">
        <f>_xlfn.XLOOKUP(AC500,'[9]PR Conso (Apr 25-Sep 25)'!$P:$P,'[9]PR Conso (Apr 25-Sep 25)'!$Z:$Z)</f>
        <v>#N/A</v>
      </c>
      <c r="AB500" s="20">
        <f t="shared" si="16"/>
        <v>495</v>
      </c>
      <c r="AC500" s="20" t="str">
        <f t="shared" si="15"/>
        <v>27AAACI4998N1ZSDGS11246930495</v>
      </c>
    </row>
    <row r="501" spans="1:29">
      <c r="A501" s="220">
        <v>45962</v>
      </c>
      <c r="B501" s="221" t="s">
        <v>389</v>
      </c>
      <c r="C501" s="221" t="s">
        <v>390</v>
      </c>
      <c r="D501" s="251" t="s">
        <v>809</v>
      </c>
      <c r="E501" s="227" t="s">
        <v>768</v>
      </c>
      <c r="F501" s="224">
        <v>0.05</v>
      </c>
      <c r="G501" s="222">
        <v>-1858.1599999999999</v>
      </c>
      <c r="H501" s="221">
        <v>-1964.08</v>
      </c>
      <c r="I501" s="221">
        <v>0</v>
      </c>
      <c r="J501" s="221">
        <v>-52.96</v>
      </c>
      <c r="K501" s="221">
        <v>-52.96</v>
      </c>
      <c r="L501" s="221">
        <v>-105.92</v>
      </c>
      <c r="M501" s="221" t="s">
        <v>810</v>
      </c>
      <c r="N501" s="221">
        <v>29152100</v>
      </c>
      <c r="O501" s="235" t="s">
        <v>393</v>
      </c>
      <c r="P501" s="221" t="s">
        <v>209</v>
      </c>
      <c r="Q501" s="340">
        <v>2887</v>
      </c>
      <c r="R501" s="227">
        <v>45962</v>
      </c>
      <c r="S501" s="227">
        <v>45962</v>
      </c>
      <c r="T501" s="221" t="s">
        <v>1703</v>
      </c>
      <c r="U501" s="256" t="s">
        <v>1658</v>
      </c>
      <c r="V501" s="221"/>
      <c r="W501" s="221" t="s">
        <v>742</v>
      </c>
      <c r="Z501" s="20" t="e">
        <f>_xlfn.XLOOKUP(AC501,'[9]PR Conso (Apr 25-Sep 25)'!$P:$P,'[9]PR Conso (Apr 25-Sep 25)'!$Z:$Z)</f>
        <v>#N/A</v>
      </c>
      <c r="AB501" s="20">
        <f t="shared" si="16"/>
        <v>496</v>
      </c>
      <c r="AC501" s="20" t="str">
        <f t="shared" si="15"/>
        <v>27AISPB8261G1Z0SH0038-0021940496</v>
      </c>
    </row>
    <row r="502" spans="1:29">
      <c r="A502" s="220">
        <v>45962</v>
      </c>
      <c r="B502" s="221" t="s">
        <v>617</v>
      </c>
      <c r="C502" s="221" t="s">
        <v>618</v>
      </c>
      <c r="D502" s="251" t="s">
        <v>811</v>
      </c>
      <c r="E502" s="227" t="s">
        <v>772</v>
      </c>
      <c r="F502" s="224">
        <v>0.17985611510791366</v>
      </c>
      <c r="G502" s="222">
        <v>-21358.13</v>
      </c>
      <c r="H502" s="221">
        <v>-26046.5</v>
      </c>
      <c r="I502" s="221">
        <v>-4688.37</v>
      </c>
      <c r="J502" s="221">
        <v>0</v>
      </c>
      <c r="K502" s="221">
        <v>0</v>
      </c>
      <c r="L502" s="221">
        <v>-4688.37</v>
      </c>
      <c r="M502" s="221" t="s">
        <v>812</v>
      </c>
      <c r="N502" s="221">
        <v>998311</v>
      </c>
      <c r="O502" s="235" t="s">
        <v>309</v>
      </c>
      <c r="P502" s="221" t="s">
        <v>211</v>
      </c>
      <c r="Q502" s="340">
        <v>2886</v>
      </c>
      <c r="R502" s="227">
        <v>45962</v>
      </c>
      <c r="S502" s="227">
        <v>45962</v>
      </c>
      <c r="T502" s="221" t="s">
        <v>1703</v>
      </c>
      <c r="U502" s="256" t="s">
        <v>1658</v>
      </c>
      <c r="V502" s="221"/>
      <c r="W502" s="221" t="s">
        <v>742</v>
      </c>
      <c r="Z502" s="20" t="e">
        <f>_xlfn.XLOOKUP(AC502,'[9]PR Conso (Apr 25-Sep 25)'!$P:$P,'[9]PR Conso (Apr 25-Sep 25)'!$Z:$Z)</f>
        <v>#N/A</v>
      </c>
      <c r="AB502" s="20">
        <f t="shared" si="16"/>
        <v>497</v>
      </c>
      <c r="AC502" s="20" t="str">
        <f t="shared" si="15"/>
        <v>29AACCP2486Q1ZMFY2526/KA/03027497</v>
      </c>
    </row>
    <row r="503" spans="1:29">
      <c r="A503" s="220">
        <v>45962</v>
      </c>
      <c r="B503" s="221" t="s">
        <v>383</v>
      </c>
      <c r="C503" s="221" t="s">
        <v>384</v>
      </c>
      <c r="D503" s="251" t="s">
        <v>813</v>
      </c>
      <c r="E503" s="227" t="s">
        <v>814</v>
      </c>
      <c r="F503" s="224">
        <v>0.17985611510791366</v>
      </c>
      <c r="G503" s="222">
        <v>-682.3900000000001</v>
      </c>
      <c r="H503" s="221">
        <v>-832.21</v>
      </c>
      <c r="I503" s="221">
        <v>0</v>
      </c>
      <c r="J503" s="221">
        <v>-74.91</v>
      </c>
      <c r="K503" s="221">
        <v>-74.91</v>
      </c>
      <c r="L503" s="221">
        <v>-149.82</v>
      </c>
      <c r="M503" s="221" t="s">
        <v>815</v>
      </c>
      <c r="N503" s="221">
        <v>854390</v>
      </c>
      <c r="O503" s="235" t="s">
        <v>388</v>
      </c>
      <c r="P503" s="221" t="s">
        <v>209</v>
      </c>
      <c r="Q503" s="340">
        <v>2885</v>
      </c>
      <c r="R503" s="227">
        <v>45962</v>
      </c>
      <c r="S503" s="227">
        <v>45962</v>
      </c>
      <c r="T503" s="221" t="s">
        <v>1703</v>
      </c>
      <c r="U503" s="256" t="s">
        <v>1658</v>
      </c>
      <c r="V503" s="221"/>
      <c r="W503" s="221" t="s">
        <v>742</v>
      </c>
      <c r="Z503" s="20" t="e">
        <f>_xlfn.XLOOKUP(AC503,'[9]PR Conso (Apr 25-Sep 25)'!$P:$P,'[9]PR Conso (Apr 25-Sep 25)'!$Z:$Z)</f>
        <v>#N/A</v>
      </c>
      <c r="AB503" s="20">
        <f t="shared" si="16"/>
        <v>498</v>
      </c>
      <c r="AC503" s="20" t="str">
        <f t="shared" si="15"/>
        <v>27AALCM3536H1ZAINV2526/320974498</v>
      </c>
    </row>
    <row r="504" spans="1:29">
      <c r="A504" s="220">
        <v>45962</v>
      </c>
      <c r="B504" s="221" t="s">
        <v>299</v>
      </c>
      <c r="C504" s="221" t="s">
        <v>300</v>
      </c>
      <c r="D504" s="251" t="s">
        <v>816</v>
      </c>
      <c r="E504" s="227" t="s">
        <v>780</v>
      </c>
      <c r="F504" s="224">
        <v>0.17985611510791366</v>
      </c>
      <c r="G504" s="222">
        <v>-2365776.2599999998</v>
      </c>
      <c r="H504" s="221">
        <v>-2885093</v>
      </c>
      <c r="I504" s="221">
        <v>0</v>
      </c>
      <c r="J504" s="221">
        <v>-259658.37</v>
      </c>
      <c r="K504" s="221">
        <v>-259658.37</v>
      </c>
      <c r="L504" s="221">
        <v>-519316.74</v>
      </c>
      <c r="M504" s="221" t="s">
        <v>817</v>
      </c>
      <c r="N504" s="221">
        <v>997212</v>
      </c>
      <c r="O504" s="235" t="s">
        <v>304</v>
      </c>
      <c r="P504" s="221" t="s">
        <v>211</v>
      </c>
      <c r="Q504" s="340">
        <v>2878</v>
      </c>
      <c r="R504" s="227">
        <v>45962</v>
      </c>
      <c r="S504" s="227">
        <v>45962</v>
      </c>
      <c r="T504" s="221" t="s">
        <v>1703</v>
      </c>
      <c r="U504" s="256" t="s">
        <v>1658</v>
      </c>
      <c r="V504" s="221"/>
      <c r="W504" s="221" t="s">
        <v>742</v>
      </c>
      <c r="Z504" s="20" t="e">
        <f>_xlfn.XLOOKUP(AC504,'[9]PR Conso (Apr 25-Sep 25)'!$P:$P,'[9]PR Conso (Apr 25-Sep 25)'!$Z:$Z)</f>
        <v>#N/A</v>
      </c>
      <c r="AB504" s="20">
        <f t="shared" si="16"/>
        <v>499</v>
      </c>
      <c r="AC504" s="20" t="str">
        <f t="shared" si="15"/>
        <v>27AAWCS5258F1ZQPUN06/SC25/00834499</v>
      </c>
    </row>
    <row r="505" spans="1:29">
      <c r="A505" s="220">
        <v>45962</v>
      </c>
      <c r="B505" s="221" t="s">
        <v>818</v>
      </c>
      <c r="C505" s="221" t="s">
        <v>819</v>
      </c>
      <c r="D505" s="251" t="s">
        <v>820</v>
      </c>
      <c r="E505" s="227" t="s">
        <v>821</v>
      </c>
      <c r="F505" s="224">
        <v>0.05</v>
      </c>
      <c r="G505" s="222">
        <v>-10925</v>
      </c>
      <c r="H505" s="221">
        <v>-11500</v>
      </c>
      <c r="I505" s="221">
        <v>0</v>
      </c>
      <c r="J505" s="221">
        <v>-287.5</v>
      </c>
      <c r="K505" s="221">
        <v>-287.5</v>
      </c>
      <c r="L505" s="221">
        <v>-575</v>
      </c>
      <c r="M505" s="221" t="s">
        <v>822</v>
      </c>
      <c r="N505" s="221">
        <v>996311</v>
      </c>
      <c r="O505" s="235" t="s">
        <v>404</v>
      </c>
      <c r="P505" s="221" t="s">
        <v>211</v>
      </c>
      <c r="Q505" s="340">
        <v>2870</v>
      </c>
      <c r="R505" s="227">
        <v>45962</v>
      </c>
      <c r="S505" s="227">
        <v>45962</v>
      </c>
      <c r="T505" s="221" t="s">
        <v>1703</v>
      </c>
      <c r="U505" s="256" t="s">
        <v>1658</v>
      </c>
      <c r="V505" s="221"/>
      <c r="W505" s="221" t="s">
        <v>742</v>
      </c>
      <c r="Z505" s="20" t="e">
        <f>_xlfn.XLOOKUP(AC505,'[9]PR Conso (Apr 25-Sep 25)'!$P:$P,'[9]PR Conso (Apr 25-Sep 25)'!$Z:$Z)</f>
        <v>#N/A</v>
      </c>
      <c r="AB505" s="20">
        <f t="shared" si="16"/>
        <v>500</v>
      </c>
      <c r="AC505" s="20" t="str">
        <f t="shared" si="15"/>
        <v>27AADCR3218H1ZIFM0908BIL0011389500</v>
      </c>
    </row>
    <row r="506" spans="1:29">
      <c r="A506" s="220">
        <v>45962</v>
      </c>
      <c r="B506" s="221" t="s">
        <v>818</v>
      </c>
      <c r="C506" s="221" t="s">
        <v>819</v>
      </c>
      <c r="D506" s="251" t="s">
        <v>823</v>
      </c>
      <c r="E506" s="227" t="s">
        <v>821</v>
      </c>
      <c r="F506" s="224">
        <v>0.17985611510791366</v>
      </c>
      <c r="G506" s="222">
        <v>-93.47999999999999</v>
      </c>
      <c r="H506" s="221">
        <v>-114</v>
      </c>
      <c r="I506" s="221">
        <v>0</v>
      </c>
      <c r="J506" s="221">
        <v>-10.26</v>
      </c>
      <c r="K506" s="221">
        <v>-10.26</v>
      </c>
      <c r="L506" s="221">
        <v>-20.52</v>
      </c>
      <c r="M506" s="221" t="s">
        <v>824</v>
      </c>
      <c r="N506" s="221">
        <v>996311</v>
      </c>
      <c r="O506" s="235" t="s">
        <v>404</v>
      </c>
      <c r="P506" s="221" t="s">
        <v>211</v>
      </c>
      <c r="Q506" s="340">
        <v>2869</v>
      </c>
      <c r="R506" s="227">
        <v>45962</v>
      </c>
      <c r="S506" s="227">
        <v>45962</v>
      </c>
      <c r="T506" s="221" t="s">
        <v>1703</v>
      </c>
      <c r="U506" s="256" t="s">
        <v>1658</v>
      </c>
      <c r="V506" s="221"/>
      <c r="W506" s="221" t="s">
        <v>742</v>
      </c>
      <c r="Z506" s="20" t="e">
        <f>_xlfn.XLOOKUP(AC506,'[9]PR Conso (Apr 25-Sep 25)'!$P:$P,'[9]PR Conso (Apr 25-Sep 25)'!$Z:$Z)</f>
        <v>#N/A</v>
      </c>
      <c r="AB506" s="20">
        <f t="shared" si="16"/>
        <v>501</v>
      </c>
      <c r="AC506" s="20" t="str">
        <f t="shared" si="15"/>
        <v>27AADCR3218H1ZIFM0908BIL0011388501</v>
      </c>
    </row>
    <row r="507" spans="1:29">
      <c r="A507" s="220">
        <v>45962</v>
      </c>
      <c r="B507" s="221" t="s">
        <v>432</v>
      </c>
      <c r="C507" s="221" t="s">
        <v>433</v>
      </c>
      <c r="D507" s="251" t="s">
        <v>825</v>
      </c>
      <c r="E507" s="227" t="s">
        <v>826</v>
      </c>
      <c r="F507" s="224">
        <v>0.17985611510791366</v>
      </c>
      <c r="G507" s="222">
        <v>-170822.39999999999</v>
      </c>
      <c r="H507" s="221">
        <v>-208320</v>
      </c>
      <c r="I507" s="221">
        <v>-37497.599999999999</v>
      </c>
      <c r="J507" s="221">
        <v>0</v>
      </c>
      <c r="K507" s="221">
        <v>0</v>
      </c>
      <c r="L507" s="221">
        <v>-37497.599999999999</v>
      </c>
      <c r="M507" s="221" t="s">
        <v>827</v>
      </c>
      <c r="N507" s="221">
        <v>998112</v>
      </c>
      <c r="O507" s="235" t="s">
        <v>309</v>
      </c>
      <c r="P507" s="221" t="s">
        <v>211</v>
      </c>
      <c r="Q507" s="340">
        <v>2867</v>
      </c>
      <c r="R507" s="227">
        <v>45962</v>
      </c>
      <c r="S507" s="227">
        <v>45962</v>
      </c>
      <c r="T507" s="221" t="s">
        <v>1703</v>
      </c>
      <c r="U507" s="256" t="s">
        <v>1658</v>
      </c>
      <c r="V507" s="221"/>
      <c r="W507" s="221" t="s">
        <v>742</v>
      </c>
      <c r="Z507" s="20" t="e">
        <f>_xlfn.XLOOKUP(AC507,'[9]PR Conso (Apr 25-Sep 25)'!$P:$P,'[9]PR Conso (Apr 25-Sep 25)'!$Z:$Z)</f>
        <v>#N/A</v>
      </c>
      <c r="AB507" s="20">
        <f t="shared" si="16"/>
        <v>502</v>
      </c>
      <c r="AC507" s="20" t="str">
        <f t="shared" si="15"/>
        <v>36AAJCA3639B1ZXAE-INV-2526-1021502</v>
      </c>
    </row>
    <row r="508" spans="1:29">
      <c r="A508" s="220">
        <v>45962</v>
      </c>
      <c r="B508" s="221" t="s">
        <v>724</v>
      </c>
      <c r="C508" s="221" t="s">
        <v>725</v>
      </c>
      <c r="D508" s="251" t="s">
        <v>828</v>
      </c>
      <c r="E508" s="227" t="s">
        <v>775</v>
      </c>
      <c r="F508" s="224">
        <v>0.17985611510791366</v>
      </c>
      <c r="G508" s="222">
        <v>-10004</v>
      </c>
      <c r="H508" s="221">
        <v>-12200</v>
      </c>
      <c r="I508" s="221">
        <v>0</v>
      </c>
      <c r="J508" s="221">
        <v>-1098</v>
      </c>
      <c r="K508" s="221">
        <v>-1098</v>
      </c>
      <c r="L508" s="221">
        <v>-2196</v>
      </c>
      <c r="M508" s="221" t="s">
        <v>829</v>
      </c>
      <c r="N508" s="221">
        <v>854690</v>
      </c>
      <c r="O508" s="235" t="s">
        <v>388</v>
      </c>
      <c r="P508" s="221" t="s">
        <v>209</v>
      </c>
      <c r="Q508" s="340">
        <v>2866</v>
      </c>
      <c r="R508" s="227">
        <v>45962</v>
      </c>
      <c r="S508" s="227">
        <v>45962</v>
      </c>
      <c r="T508" s="221" t="s">
        <v>1703</v>
      </c>
      <c r="U508" s="256" t="s">
        <v>1658</v>
      </c>
      <c r="V508" s="221"/>
      <c r="W508" s="221" t="s">
        <v>742</v>
      </c>
      <c r="Z508" s="20" t="e">
        <f>_xlfn.XLOOKUP(AC508,'[9]PR Conso (Apr 25-Sep 25)'!$P:$P,'[9]PR Conso (Apr 25-Sep 25)'!$Z:$Z)</f>
        <v>#N/A</v>
      </c>
      <c r="AB508" s="20">
        <f t="shared" si="16"/>
        <v>503</v>
      </c>
      <c r="AC508" s="20" t="str">
        <f t="shared" si="15"/>
        <v>27AAKFR1575R1ZCRAR/292/25-26503</v>
      </c>
    </row>
    <row r="509" spans="1:29">
      <c r="A509" s="220">
        <v>45962</v>
      </c>
      <c r="B509" s="221" t="s">
        <v>724</v>
      </c>
      <c r="C509" s="221" t="s">
        <v>725</v>
      </c>
      <c r="D509" s="251" t="s">
        <v>830</v>
      </c>
      <c r="E509" s="227" t="s">
        <v>775</v>
      </c>
      <c r="F509" s="224">
        <v>0.17985611510791366</v>
      </c>
      <c r="G509" s="222">
        <v>-12300</v>
      </c>
      <c r="H509" s="221">
        <v>-15000</v>
      </c>
      <c r="I509" s="221">
        <v>0</v>
      </c>
      <c r="J509" s="221">
        <v>-1350</v>
      </c>
      <c r="K509" s="221">
        <v>-1350</v>
      </c>
      <c r="L509" s="221">
        <v>-2700</v>
      </c>
      <c r="M509" s="221" t="s">
        <v>831</v>
      </c>
      <c r="N509" s="221">
        <v>854690</v>
      </c>
      <c r="O509" s="235" t="s">
        <v>388</v>
      </c>
      <c r="P509" s="221" t="s">
        <v>209</v>
      </c>
      <c r="Q509" s="340">
        <v>2865</v>
      </c>
      <c r="R509" s="227">
        <v>45962</v>
      </c>
      <c r="S509" s="227">
        <v>45962</v>
      </c>
      <c r="T509" s="221" t="s">
        <v>1703</v>
      </c>
      <c r="U509" s="256" t="s">
        <v>1658</v>
      </c>
      <c r="V509" s="221"/>
      <c r="W509" s="221" t="s">
        <v>742</v>
      </c>
      <c r="Z509" s="20" t="e">
        <f>_xlfn.XLOOKUP(AC509,'[9]PR Conso (Apr 25-Sep 25)'!$P:$P,'[9]PR Conso (Apr 25-Sep 25)'!$Z:$Z)</f>
        <v>#N/A</v>
      </c>
      <c r="AB509" s="20">
        <f t="shared" si="16"/>
        <v>504</v>
      </c>
      <c r="AC509" s="20" t="str">
        <f t="shared" si="15"/>
        <v>27AAKFR1575R1ZCRAR/290/25-26504</v>
      </c>
    </row>
    <row r="510" spans="1:29">
      <c r="A510" s="220">
        <v>45962</v>
      </c>
      <c r="B510" s="221" t="s">
        <v>248</v>
      </c>
      <c r="C510" s="221" t="s">
        <v>249</v>
      </c>
      <c r="D510" s="251">
        <v>2526399</v>
      </c>
      <c r="E510" s="227" t="s">
        <v>775</v>
      </c>
      <c r="F510" s="224">
        <v>0.17985611510791366</v>
      </c>
      <c r="G510" s="222">
        <v>-62156</v>
      </c>
      <c r="H510" s="221">
        <v>-75800</v>
      </c>
      <c r="I510" s="221">
        <v>0</v>
      </c>
      <c r="J510" s="221">
        <v>-6822</v>
      </c>
      <c r="K510" s="221">
        <v>-6822</v>
      </c>
      <c r="L510" s="221">
        <v>-13644</v>
      </c>
      <c r="M510" s="221" t="s">
        <v>832</v>
      </c>
      <c r="N510" s="221">
        <v>998332</v>
      </c>
      <c r="O510" s="221" t="s">
        <v>1649</v>
      </c>
      <c r="P510" s="48" t="s">
        <v>211</v>
      </c>
      <c r="Q510" s="340">
        <v>2769</v>
      </c>
      <c r="R510" s="227">
        <v>45962</v>
      </c>
      <c r="S510" s="227">
        <v>45962</v>
      </c>
      <c r="T510" s="221" t="s">
        <v>1703</v>
      </c>
      <c r="U510" s="256" t="s">
        <v>1658</v>
      </c>
      <c r="V510" s="221"/>
      <c r="W510" s="221" t="s">
        <v>742</v>
      </c>
      <c r="Z510" s="20" t="e">
        <f>_xlfn.XLOOKUP(AC510,'[9]PR Conso (Apr 25-Sep 25)'!$P:$P,'[9]PR Conso (Apr 25-Sep 25)'!$Z:$Z)</f>
        <v>#N/A</v>
      </c>
      <c r="AB510" s="20">
        <f t="shared" si="16"/>
        <v>505</v>
      </c>
      <c r="AC510" s="20" t="str">
        <f t="shared" si="15"/>
        <v>27AASCS3903K1ZV2526399505</v>
      </c>
    </row>
    <row r="511" spans="1:29">
      <c r="A511" s="220">
        <v>45962</v>
      </c>
      <c r="B511" s="221" t="s">
        <v>394</v>
      </c>
      <c r="C511" s="221" t="s">
        <v>395</v>
      </c>
      <c r="D511" s="251">
        <v>6112</v>
      </c>
      <c r="E511" s="227" t="s">
        <v>765</v>
      </c>
      <c r="F511" s="224">
        <v>0.05</v>
      </c>
      <c r="G511" s="222">
        <v>-9568.4000000000015</v>
      </c>
      <c r="H511" s="221">
        <v>-10072</v>
      </c>
      <c r="I511" s="221">
        <v>0</v>
      </c>
      <c r="J511" s="221">
        <v>-251.8</v>
      </c>
      <c r="K511" s="221">
        <v>-251.8</v>
      </c>
      <c r="L511" s="221">
        <v>-503.6</v>
      </c>
      <c r="M511" s="221" t="s">
        <v>833</v>
      </c>
      <c r="N511" s="221">
        <v>996813</v>
      </c>
      <c r="O511" s="235" t="s">
        <v>397</v>
      </c>
      <c r="P511" s="221" t="s">
        <v>211</v>
      </c>
      <c r="Q511" s="340">
        <v>2862</v>
      </c>
      <c r="R511" s="227">
        <v>45962</v>
      </c>
      <c r="S511" s="227">
        <v>45962</v>
      </c>
      <c r="T511" s="221" t="s">
        <v>1703</v>
      </c>
      <c r="U511" s="256" t="s">
        <v>1658</v>
      </c>
      <c r="V511" s="221"/>
      <c r="W511" s="221" t="s">
        <v>742</v>
      </c>
      <c r="Z511" s="20" t="e">
        <f>_xlfn.XLOOKUP(AC511,'[9]PR Conso (Apr 25-Sep 25)'!$P:$P,'[9]PR Conso (Apr 25-Sep 25)'!$Z:$Z)</f>
        <v>#N/A</v>
      </c>
      <c r="AB511" s="20">
        <f t="shared" si="16"/>
        <v>506</v>
      </c>
      <c r="AC511" s="20" t="str">
        <f t="shared" si="15"/>
        <v>27AZJPG1481H1ZC6112506</v>
      </c>
    </row>
    <row r="512" spans="1:29">
      <c r="A512" s="220">
        <v>45962</v>
      </c>
      <c r="B512" s="221" t="s">
        <v>394</v>
      </c>
      <c r="C512" s="221" t="s">
        <v>395</v>
      </c>
      <c r="D512" s="251">
        <v>6111</v>
      </c>
      <c r="E512" s="227" t="s">
        <v>765</v>
      </c>
      <c r="F512" s="224">
        <v>0.05</v>
      </c>
      <c r="G512" s="222">
        <v>-6207.2999999999993</v>
      </c>
      <c r="H512" s="221">
        <v>-6534</v>
      </c>
      <c r="I512" s="221">
        <v>0</v>
      </c>
      <c r="J512" s="221">
        <v>-163.35</v>
      </c>
      <c r="K512" s="221">
        <v>-163.35</v>
      </c>
      <c r="L512" s="221">
        <v>-326.7</v>
      </c>
      <c r="M512" s="221" t="s">
        <v>834</v>
      </c>
      <c r="N512" s="221">
        <v>996813</v>
      </c>
      <c r="O512" s="235" t="s">
        <v>397</v>
      </c>
      <c r="P512" s="221" t="s">
        <v>211</v>
      </c>
      <c r="Q512" s="340">
        <v>2861</v>
      </c>
      <c r="R512" s="227">
        <v>45962</v>
      </c>
      <c r="S512" s="227">
        <v>45962</v>
      </c>
      <c r="T512" s="221" t="s">
        <v>1703</v>
      </c>
      <c r="U512" s="256" t="s">
        <v>1658</v>
      </c>
      <c r="V512" s="221"/>
      <c r="W512" s="221" t="s">
        <v>742</v>
      </c>
      <c r="Z512" s="20" t="e">
        <f>_xlfn.XLOOKUP(AC512,'[9]PR Conso (Apr 25-Sep 25)'!$P:$P,'[9]PR Conso (Apr 25-Sep 25)'!$Z:$Z)</f>
        <v>#N/A</v>
      </c>
      <c r="AB512" s="20">
        <f t="shared" si="16"/>
        <v>507</v>
      </c>
      <c r="AC512" s="20" t="str">
        <f t="shared" si="15"/>
        <v>27AZJPG1481H1ZC6111507</v>
      </c>
    </row>
    <row r="513" spans="1:29">
      <c r="A513" s="220">
        <v>45962</v>
      </c>
      <c r="B513" s="221" t="s">
        <v>394</v>
      </c>
      <c r="C513" s="221" t="s">
        <v>395</v>
      </c>
      <c r="D513" s="251">
        <v>6110</v>
      </c>
      <c r="E513" s="227" t="s">
        <v>765</v>
      </c>
      <c r="F513" s="224">
        <v>0.05</v>
      </c>
      <c r="G513" s="222">
        <v>-4297.7999999999993</v>
      </c>
      <c r="H513" s="221">
        <v>-4524</v>
      </c>
      <c r="I513" s="221">
        <v>0</v>
      </c>
      <c r="J513" s="221">
        <v>-113.1</v>
      </c>
      <c r="K513" s="221">
        <v>-113.1</v>
      </c>
      <c r="L513" s="221">
        <v>-226.2</v>
      </c>
      <c r="M513" s="221" t="s">
        <v>835</v>
      </c>
      <c r="N513" s="221">
        <v>996813</v>
      </c>
      <c r="O513" s="235" t="s">
        <v>397</v>
      </c>
      <c r="P513" s="221" t="s">
        <v>211</v>
      </c>
      <c r="Q513" s="340">
        <v>2860</v>
      </c>
      <c r="R513" s="227">
        <v>45962</v>
      </c>
      <c r="S513" s="227">
        <v>45962</v>
      </c>
      <c r="T513" s="221" t="s">
        <v>1703</v>
      </c>
      <c r="U513" s="256" t="s">
        <v>1658</v>
      </c>
      <c r="V513" s="221"/>
      <c r="W513" s="221" t="s">
        <v>742</v>
      </c>
      <c r="Z513" s="20" t="e">
        <f>_xlfn.XLOOKUP(AC513,'[9]PR Conso (Apr 25-Sep 25)'!$P:$P,'[9]PR Conso (Apr 25-Sep 25)'!$Z:$Z)</f>
        <v>#N/A</v>
      </c>
      <c r="AB513" s="20">
        <f t="shared" si="16"/>
        <v>508</v>
      </c>
      <c r="AC513" s="20" t="str">
        <f t="shared" si="15"/>
        <v>27AZJPG1481H1ZC6110508</v>
      </c>
    </row>
    <row r="514" spans="1:29">
      <c r="A514" s="220">
        <v>45962</v>
      </c>
      <c r="B514" s="221" t="s">
        <v>647</v>
      </c>
      <c r="C514" s="221" t="s">
        <v>648</v>
      </c>
      <c r="D514" s="251" t="s">
        <v>836</v>
      </c>
      <c r="E514" s="227" t="s">
        <v>780</v>
      </c>
      <c r="F514" s="224">
        <v>0.17985611510791366</v>
      </c>
      <c r="G514" s="222">
        <v>-74210</v>
      </c>
      <c r="H514" s="221">
        <v>-90500</v>
      </c>
      <c r="I514" s="221">
        <v>0</v>
      </c>
      <c r="J514" s="221">
        <v>-8145</v>
      </c>
      <c r="K514" s="221">
        <v>-8145</v>
      </c>
      <c r="L514" s="221">
        <v>-16290</v>
      </c>
      <c r="M514" s="221" t="s">
        <v>837</v>
      </c>
      <c r="N514" s="221">
        <v>997212</v>
      </c>
      <c r="O514" s="235" t="s">
        <v>309</v>
      </c>
      <c r="P514" s="221" t="s">
        <v>211</v>
      </c>
      <c r="Q514" s="340">
        <v>2773</v>
      </c>
      <c r="R514" s="227">
        <v>45962</v>
      </c>
      <c r="S514" s="227">
        <v>45962</v>
      </c>
      <c r="T514" s="221" t="s">
        <v>1703</v>
      </c>
      <c r="U514" s="256" t="s">
        <v>1658</v>
      </c>
      <c r="V514" s="221"/>
      <c r="W514" s="221" t="s">
        <v>742</v>
      </c>
      <c r="Z514" s="20" t="e">
        <f>_xlfn.XLOOKUP(AC514,'[9]PR Conso (Apr 25-Sep 25)'!$P:$P,'[9]PR Conso (Apr 25-Sep 25)'!$Z:$Z)</f>
        <v>#N/A</v>
      </c>
      <c r="AB514" s="20">
        <f t="shared" si="16"/>
        <v>509</v>
      </c>
      <c r="AC514" s="20" t="str">
        <f t="shared" si="15"/>
        <v>27AAFFL6917J1ZZ2526-LLP-1938509</v>
      </c>
    </row>
    <row r="515" spans="1:29">
      <c r="A515" s="220">
        <v>45962</v>
      </c>
      <c r="B515" s="221" t="s">
        <v>717</v>
      </c>
      <c r="C515" s="221" t="s">
        <v>718</v>
      </c>
      <c r="D515" s="251" t="s">
        <v>838</v>
      </c>
      <c r="E515" s="227" t="s">
        <v>839</v>
      </c>
      <c r="F515" s="224">
        <v>0.17985611510791366</v>
      </c>
      <c r="G515" s="222">
        <v>-820</v>
      </c>
      <c r="H515" s="221">
        <v>-1000</v>
      </c>
      <c r="I515" s="221">
        <v>0</v>
      </c>
      <c r="J515" s="221">
        <v>-90</v>
      </c>
      <c r="K515" s="221">
        <v>-90</v>
      </c>
      <c r="L515" s="221">
        <v>-180</v>
      </c>
      <c r="M515" s="221" t="s">
        <v>840</v>
      </c>
      <c r="N515" s="221">
        <v>998559</v>
      </c>
      <c r="O515" s="235" t="s">
        <v>288</v>
      </c>
      <c r="P515" s="221" t="s">
        <v>211</v>
      </c>
      <c r="Q515" s="340">
        <v>2774</v>
      </c>
      <c r="R515" s="227">
        <v>45962</v>
      </c>
      <c r="S515" s="227">
        <v>45962</v>
      </c>
      <c r="T515" s="221" t="s">
        <v>1703</v>
      </c>
      <c r="U515" s="256" t="s">
        <v>1658</v>
      </c>
      <c r="V515" s="221"/>
      <c r="W515" s="221" t="s">
        <v>742</v>
      </c>
      <c r="Z515" s="20" t="e">
        <f>_xlfn.XLOOKUP(AC515,'[9]PR Conso (Apr 25-Sep 25)'!$P:$P,'[9]PR Conso (Apr 25-Sep 25)'!$Z:$Z)</f>
        <v>#N/A</v>
      </c>
      <c r="AB515" s="20">
        <f t="shared" si="16"/>
        <v>510</v>
      </c>
      <c r="AC515" s="20" t="str">
        <f t="shared" si="15"/>
        <v>27AAACA4136A1ZDIS/0000358510</v>
      </c>
    </row>
    <row r="516" spans="1:29">
      <c r="A516" s="220">
        <v>45962</v>
      </c>
      <c r="B516" s="221" t="s">
        <v>394</v>
      </c>
      <c r="C516" s="221" t="s">
        <v>395</v>
      </c>
      <c r="D516" s="251">
        <v>6109</v>
      </c>
      <c r="E516" s="227" t="s">
        <v>765</v>
      </c>
      <c r="F516" s="224">
        <v>0.05</v>
      </c>
      <c r="G516" s="222">
        <v>-4337.7000000000007</v>
      </c>
      <c r="H516" s="221">
        <v>-4566</v>
      </c>
      <c r="I516" s="221">
        <v>0</v>
      </c>
      <c r="J516" s="221">
        <v>-114.15</v>
      </c>
      <c r="K516" s="221">
        <v>-114.15</v>
      </c>
      <c r="L516" s="221">
        <v>-228.3</v>
      </c>
      <c r="M516" s="221" t="s">
        <v>841</v>
      </c>
      <c r="N516" s="221">
        <v>996813</v>
      </c>
      <c r="O516" s="235" t="s">
        <v>397</v>
      </c>
      <c r="P516" s="221" t="s">
        <v>211</v>
      </c>
      <c r="Q516" s="340">
        <v>2859</v>
      </c>
      <c r="R516" s="227">
        <v>45962</v>
      </c>
      <c r="S516" s="227">
        <v>45962</v>
      </c>
      <c r="T516" s="221" t="s">
        <v>1703</v>
      </c>
      <c r="U516" s="256" t="s">
        <v>1658</v>
      </c>
      <c r="V516" s="221"/>
      <c r="W516" s="221" t="s">
        <v>742</v>
      </c>
      <c r="Z516" s="20" t="e">
        <f>_xlfn.XLOOKUP(AC516,'[9]PR Conso (Apr 25-Sep 25)'!$P:$P,'[9]PR Conso (Apr 25-Sep 25)'!$Z:$Z)</f>
        <v>#N/A</v>
      </c>
      <c r="AB516" s="20">
        <f t="shared" si="16"/>
        <v>511</v>
      </c>
      <c r="AC516" s="20" t="str">
        <f t="shared" si="15"/>
        <v>27AZJPG1481H1ZC6109511</v>
      </c>
    </row>
    <row r="517" spans="1:29">
      <c r="A517" s="220">
        <v>45962</v>
      </c>
      <c r="B517" s="221" t="s">
        <v>394</v>
      </c>
      <c r="C517" s="221" t="s">
        <v>395</v>
      </c>
      <c r="D517" s="251">
        <v>6108</v>
      </c>
      <c r="E517" s="227" t="s">
        <v>765</v>
      </c>
      <c r="F517" s="224">
        <v>0.05</v>
      </c>
      <c r="G517" s="222">
        <v>-7455.6</v>
      </c>
      <c r="H517" s="221">
        <v>-7848</v>
      </c>
      <c r="I517" s="221">
        <v>0</v>
      </c>
      <c r="J517" s="221">
        <v>-196.2</v>
      </c>
      <c r="K517" s="221">
        <v>-196.2</v>
      </c>
      <c r="L517" s="221">
        <v>-392.4</v>
      </c>
      <c r="M517" s="221" t="s">
        <v>842</v>
      </c>
      <c r="N517" s="221">
        <v>996813</v>
      </c>
      <c r="O517" s="235" t="s">
        <v>397</v>
      </c>
      <c r="P517" s="221" t="s">
        <v>211</v>
      </c>
      <c r="Q517" s="340">
        <v>2858</v>
      </c>
      <c r="R517" s="227">
        <v>45962</v>
      </c>
      <c r="S517" s="227">
        <v>45962</v>
      </c>
      <c r="T517" s="221" t="s">
        <v>1703</v>
      </c>
      <c r="U517" s="256" t="s">
        <v>1658</v>
      </c>
      <c r="V517" s="221"/>
      <c r="W517" s="221" t="s">
        <v>742</v>
      </c>
      <c r="Z517" s="20" t="e">
        <f>_xlfn.XLOOKUP(AC517,'[9]PR Conso (Apr 25-Sep 25)'!$P:$P,'[9]PR Conso (Apr 25-Sep 25)'!$Z:$Z)</f>
        <v>#N/A</v>
      </c>
      <c r="AB517" s="20">
        <f t="shared" si="16"/>
        <v>512</v>
      </c>
      <c r="AC517" s="20" t="str">
        <f t="shared" si="15"/>
        <v>27AZJPG1481H1ZC6108512</v>
      </c>
    </row>
    <row r="518" spans="1:29">
      <c r="A518" s="220">
        <v>45962</v>
      </c>
      <c r="B518" s="221" t="s">
        <v>339</v>
      </c>
      <c r="C518" s="221" t="s">
        <v>340</v>
      </c>
      <c r="D518" s="251" t="s">
        <v>843</v>
      </c>
      <c r="E518" s="227" t="s">
        <v>796</v>
      </c>
      <c r="F518" s="224">
        <v>0.17985611510791366</v>
      </c>
      <c r="G518" s="222">
        <v>-902</v>
      </c>
      <c r="H518" s="221">
        <v>-1100</v>
      </c>
      <c r="I518" s="221">
        <v>0</v>
      </c>
      <c r="J518" s="221">
        <v>-99</v>
      </c>
      <c r="K518" s="221">
        <v>-99</v>
      </c>
      <c r="L518" s="221">
        <v>-198</v>
      </c>
      <c r="M518" s="221" t="s">
        <v>844</v>
      </c>
      <c r="N518" s="221">
        <v>996812</v>
      </c>
      <c r="O518" s="235" t="s">
        <v>263</v>
      </c>
      <c r="P518" s="221" t="s">
        <v>211</v>
      </c>
      <c r="Q518" s="340">
        <v>2777</v>
      </c>
      <c r="R518" s="227">
        <v>45962</v>
      </c>
      <c r="S518" s="227">
        <v>45962</v>
      </c>
      <c r="T518" s="221" t="s">
        <v>1703</v>
      </c>
      <c r="U518" s="256" t="s">
        <v>1658</v>
      </c>
      <c r="V518" s="221"/>
      <c r="W518" s="221" t="s">
        <v>742</v>
      </c>
      <c r="Z518" s="20" t="e">
        <f>_xlfn.XLOOKUP(AC518,'[9]PR Conso (Apr 25-Sep 25)'!$P:$P,'[9]PR Conso (Apr 25-Sep 25)'!$Z:$Z)</f>
        <v>#N/A</v>
      </c>
      <c r="AB518" s="20">
        <f t="shared" si="16"/>
        <v>513</v>
      </c>
      <c r="AC518" s="20" t="str">
        <f t="shared" si="15"/>
        <v>27AABCD3611Q1ZIBOM778867513</v>
      </c>
    </row>
    <row r="519" spans="1:29">
      <c r="A519" s="220">
        <v>45962</v>
      </c>
      <c r="B519" s="221" t="s">
        <v>339</v>
      </c>
      <c r="C519" s="221" t="s">
        <v>340</v>
      </c>
      <c r="D519" s="251" t="s">
        <v>845</v>
      </c>
      <c r="E519" s="227" t="s">
        <v>814</v>
      </c>
      <c r="F519" s="224">
        <v>0.17985611510791366</v>
      </c>
      <c r="G519" s="222">
        <v>-957.7600000000001</v>
      </c>
      <c r="H519" s="221">
        <v>-1168</v>
      </c>
      <c r="I519" s="221">
        <v>0</v>
      </c>
      <c r="J519" s="221">
        <v>-105.12</v>
      </c>
      <c r="K519" s="221">
        <v>-105.12</v>
      </c>
      <c r="L519" s="221">
        <v>-210.24</v>
      </c>
      <c r="M519" s="221" t="s">
        <v>846</v>
      </c>
      <c r="N519" s="221">
        <v>996812</v>
      </c>
      <c r="O519" s="235" t="s">
        <v>263</v>
      </c>
      <c r="P519" s="221" t="s">
        <v>211</v>
      </c>
      <c r="Q519" s="340">
        <v>2778</v>
      </c>
      <c r="R519" s="227">
        <v>45962</v>
      </c>
      <c r="S519" s="227">
        <v>45962</v>
      </c>
      <c r="T519" s="221" t="s">
        <v>1703</v>
      </c>
      <c r="U519" s="256" t="s">
        <v>1658</v>
      </c>
      <c r="V519" s="221"/>
      <c r="W519" s="221" t="s">
        <v>742</v>
      </c>
      <c r="Z519" s="20" t="e">
        <f>_xlfn.XLOOKUP(AC519,'[9]PR Conso (Apr 25-Sep 25)'!$P:$P,'[9]PR Conso (Apr 25-Sep 25)'!$Z:$Z)</f>
        <v>#N/A</v>
      </c>
      <c r="AB519" s="20">
        <f t="shared" si="16"/>
        <v>514</v>
      </c>
      <c r="AC519" s="20" t="str">
        <f t="shared" ref="AC519:AC582" si="17">CONCATENATE(M519,AB519)</f>
        <v>27AABCD3611Q1ZIBOM794501514</v>
      </c>
    </row>
    <row r="520" spans="1:29">
      <c r="A520" s="220">
        <v>45962</v>
      </c>
      <c r="B520" s="221" t="s">
        <v>394</v>
      </c>
      <c r="C520" s="221" t="s">
        <v>395</v>
      </c>
      <c r="D520" s="251">
        <v>6107</v>
      </c>
      <c r="E520" s="227" t="s">
        <v>765</v>
      </c>
      <c r="F520" s="224">
        <v>0.05</v>
      </c>
      <c r="G520" s="222">
        <v>-4060.2999999999997</v>
      </c>
      <c r="H520" s="221">
        <v>-4274</v>
      </c>
      <c r="I520" s="221">
        <v>0</v>
      </c>
      <c r="J520" s="221">
        <v>-106.85</v>
      </c>
      <c r="K520" s="221">
        <v>-106.85</v>
      </c>
      <c r="L520" s="221">
        <v>-213.7</v>
      </c>
      <c r="M520" s="221" t="s">
        <v>847</v>
      </c>
      <c r="N520" s="221">
        <v>996813</v>
      </c>
      <c r="O520" s="235" t="s">
        <v>397</v>
      </c>
      <c r="P520" s="221" t="s">
        <v>211</v>
      </c>
      <c r="Q520" s="340">
        <v>2857</v>
      </c>
      <c r="R520" s="227">
        <v>45962</v>
      </c>
      <c r="S520" s="227">
        <v>45962</v>
      </c>
      <c r="T520" s="221" t="s">
        <v>1703</v>
      </c>
      <c r="U520" s="256" t="s">
        <v>1658</v>
      </c>
      <c r="V520" s="221"/>
      <c r="W520" s="221" t="s">
        <v>742</v>
      </c>
      <c r="Z520" s="20" t="e">
        <f>_xlfn.XLOOKUP(AC520,'[9]PR Conso (Apr 25-Sep 25)'!$P:$P,'[9]PR Conso (Apr 25-Sep 25)'!$Z:$Z)</f>
        <v>#N/A</v>
      </c>
      <c r="AB520" s="20">
        <f t="shared" ref="AB520:AB583" si="18">AB519+1</f>
        <v>515</v>
      </c>
      <c r="AC520" s="20" t="str">
        <f t="shared" si="17"/>
        <v>27AZJPG1481H1ZC6107515</v>
      </c>
    </row>
    <row r="521" spans="1:29">
      <c r="A521" s="220">
        <v>45962</v>
      </c>
      <c r="B521" s="221" t="s">
        <v>394</v>
      </c>
      <c r="C521" s="221" t="s">
        <v>395</v>
      </c>
      <c r="D521" s="251">
        <v>6067</v>
      </c>
      <c r="E521" s="227" t="s">
        <v>765</v>
      </c>
      <c r="F521" s="224">
        <v>0.05</v>
      </c>
      <c r="G521" s="222">
        <v>-4496.34</v>
      </c>
      <c r="H521" s="221">
        <v>-4733</v>
      </c>
      <c r="I521" s="221">
        <v>0</v>
      </c>
      <c r="J521" s="221">
        <v>-118.33</v>
      </c>
      <c r="K521" s="221">
        <v>-118.33</v>
      </c>
      <c r="L521" s="221">
        <v>-236.66</v>
      </c>
      <c r="M521" s="221" t="s">
        <v>848</v>
      </c>
      <c r="N521" s="221">
        <v>996813</v>
      </c>
      <c r="O521" s="235" t="s">
        <v>397</v>
      </c>
      <c r="P521" s="221" t="s">
        <v>211</v>
      </c>
      <c r="Q521" s="340">
        <v>2856</v>
      </c>
      <c r="R521" s="227">
        <v>45962</v>
      </c>
      <c r="S521" s="227">
        <v>45962</v>
      </c>
      <c r="T521" s="221" t="s">
        <v>1703</v>
      </c>
      <c r="U521" s="256" t="s">
        <v>1658</v>
      </c>
      <c r="V521" s="221"/>
      <c r="W521" s="221" t="s">
        <v>742</v>
      </c>
      <c r="Z521" s="20" t="e">
        <f>_xlfn.XLOOKUP(AC521,'[9]PR Conso (Apr 25-Sep 25)'!$P:$P,'[9]PR Conso (Apr 25-Sep 25)'!$Z:$Z)</f>
        <v>#N/A</v>
      </c>
      <c r="AB521" s="20">
        <f t="shared" si="18"/>
        <v>516</v>
      </c>
      <c r="AC521" s="20" t="str">
        <f t="shared" si="17"/>
        <v>27AZJPG1481H1ZC6067516</v>
      </c>
    </row>
    <row r="522" spans="1:29">
      <c r="A522" s="220">
        <v>45962</v>
      </c>
      <c r="B522" s="221" t="s">
        <v>394</v>
      </c>
      <c r="C522" s="221" t="s">
        <v>395</v>
      </c>
      <c r="D522" s="251">
        <v>5967</v>
      </c>
      <c r="E522" s="227" t="s">
        <v>765</v>
      </c>
      <c r="F522" s="224">
        <v>0.05</v>
      </c>
      <c r="G522" s="222">
        <v>-4060.2999999999997</v>
      </c>
      <c r="H522" s="221">
        <v>-4274</v>
      </c>
      <c r="I522" s="221">
        <v>0</v>
      </c>
      <c r="J522" s="221">
        <v>-106.85</v>
      </c>
      <c r="K522" s="221">
        <v>-106.85</v>
      </c>
      <c r="L522" s="221">
        <v>-213.7</v>
      </c>
      <c r="M522" s="221" t="s">
        <v>849</v>
      </c>
      <c r="N522" s="221">
        <v>996813</v>
      </c>
      <c r="O522" s="235" t="s">
        <v>397</v>
      </c>
      <c r="P522" s="221" t="s">
        <v>211</v>
      </c>
      <c r="Q522" s="340">
        <v>2855</v>
      </c>
      <c r="R522" s="227">
        <v>45962</v>
      </c>
      <c r="S522" s="227">
        <v>45962</v>
      </c>
      <c r="T522" s="221" t="s">
        <v>1703</v>
      </c>
      <c r="U522" s="256" t="s">
        <v>1658</v>
      </c>
      <c r="V522" s="221"/>
      <c r="W522" s="221" t="s">
        <v>742</v>
      </c>
      <c r="Z522" s="20" t="e">
        <f>_xlfn.XLOOKUP(AC522,'[9]PR Conso (Apr 25-Sep 25)'!$P:$P,'[9]PR Conso (Apr 25-Sep 25)'!$Z:$Z)</f>
        <v>#N/A</v>
      </c>
      <c r="AB522" s="20">
        <f t="shared" si="18"/>
        <v>517</v>
      </c>
      <c r="AC522" s="20" t="str">
        <f t="shared" si="17"/>
        <v>27AZJPG1481H1ZC5967517</v>
      </c>
    </row>
    <row r="523" spans="1:29">
      <c r="A523" s="220">
        <v>45962</v>
      </c>
      <c r="B523" s="221" t="s">
        <v>850</v>
      </c>
      <c r="C523" s="221" t="s">
        <v>851</v>
      </c>
      <c r="D523" s="251" t="s">
        <v>852</v>
      </c>
      <c r="E523" s="227" t="s">
        <v>765</v>
      </c>
      <c r="F523" s="224">
        <v>0.05</v>
      </c>
      <c r="G523" s="222">
        <v>-99712</v>
      </c>
      <c r="H523" s="221">
        <v>-104960</v>
      </c>
      <c r="I523" s="221">
        <v>0</v>
      </c>
      <c r="J523" s="221">
        <v>-2624</v>
      </c>
      <c r="K523" s="221">
        <v>-2624</v>
      </c>
      <c r="L523" s="221">
        <v>-5248</v>
      </c>
      <c r="M523" s="221" t="s">
        <v>853</v>
      </c>
      <c r="N523" s="221">
        <v>996425</v>
      </c>
      <c r="O523" s="221" t="s">
        <v>288</v>
      </c>
      <c r="P523" s="48" t="s">
        <v>211</v>
      </c>
      <c r="Q523" s="340">
        <v>2782</v>
      </c>
      <c r="R523" s="227">
        <v>45962</v>
      </c>
      <c r="S523" s="227">
        <v>45962</v>
      </c>
      <c r="T523" s="221" t="s">
        <v>1703</v>
      </c>
      <c r="U523" s="256" t="s">
        <v>1658</v>
      </c>
      <c r="V523" s="221"/>
      <c r="W523" s="221" t="s">
        <v>742</v>
      </c>
      <c r="Z523" s="20" t="e">
        <f>_xlfn.XLOOKUP(AC523,'[9]PR Conso (Apr 25-Sep 25)'!$P:$P,'[9]PR Conso (Apr 25-Sep 25)'!$Z:$Z)</f>
        <v>#N/A</v>
      </c>
      <c r="AB523" s="20">
        <f t="shared" si="18"/>
        <v>518</v>
      </c>
      <c r="AC523" s="20" t="str">
        <f t="shared" si="17"/>
        <v>27AALCA7573J1Z4272616BP11AAA163518</v>
      </c>
    </row>
    <row r="524" spans="1:29">
      <c r="A524" s="220">
        <v>45962</v>
      </c>
      <c r="B524" s="221" t="s">
        <v>394</v>
      </c>
      <c r="C524" s="221" t="s">
        <v>395</v>
      </c>
      <c r="D524" s="251">
        <v>5956</v>
      </c>
      <c r="E524" s="227" t="s">
        <v>765</v>
      </c>
      <c r="F524" s="224">
        <v>0.05</v>
      </c>
      <c r="G524" s="222">
        <v>-10446.200000000001</v>
      </c>
      <c r="H524" s="221">
        <v>-10996</v>
      </c>
      <c r="I524" s="221">
        <v>0</v>
      </c>
      <c r="J524" s="221">
        <v>-274.89999999999998</v>
      </c>
      <c r="K524" s="221">
        <v>-274.89999999999998</v>
      </c>
      <c r="L524" s="221">
        <v>-549.79999999999995</v>
      </c>
      <c r="M524" s="221" t="s">
        <v>854</v>
      </c>
      <c r="N524" s="221">
        <v>996813</v>
      </c>
      <c r="O524" s="235" t="s">
        <v>397</v>
      </c>
      <c r="P524" s="221" t="s">
        <v>211</v>
      </c>
      <c r="Q524" s="340">
        <v>2854</v>
      </c>
      <c r="R524" s="227">
        <v>45962</v>
      </c>
      <c r="S524" s="227">
        <v>45962</v>
      </c>
      <c r="T524" s="221" t="s">
        <v>1703</v>
      </c>
      <c r="U524" s="256" t="s">
        <v>1658</v>
      </c>
      <c r="V524" s="221"/>
      <c r="W524" s="221" t="s">
        <v>742</v>
      </c>
      <c r="Z524" s="20" t="e">
        <f>_xlfn.XLOOKUP(AC524,'[9]PR Conso (Apr 25-Sep 25)'!$P:$P,'[9]PR Conso (Apr 25-Sep 25)'!$Z:$Z)</f>
        <v>#N/A</v>
      </c>
      <c r="AB524" s="20">
        <f t="shared" si="18"/>
        <v>519</v>
      </c>
      <c r="AC524" s="20" t="str">
        <f t="shared" si="17"/>
        <v>27AZJPG1481H1ZC5956519</v>
      </c>
    </row>
    <row r="525" spans="1:29">
      <c r="A525" s="220">
        <v>45962</v>
      </c>
      <c r="B525" s="221" t="s">
        <v>855</v>
      </c>
      <c r="C525" s="221" t="s">
        <v>856</v>
      </c>
      <c r="D525" s="251">
        <v>1011252648504</v>
      </c>
      <c r="E525" s="227" t="s">
        <v>780</v>
      </c>
      <c r="F525" s="224">
        <v>0.17985611510791366</v>
      </c>
      <c r="G525" s="222">
        <v>-37.72</v>
      </c>
      <c r="H525" s="221">
        <v>-46</v>
      </c>
      <c r="I525" s="221">
        <v>0</v>
      </c>
      <c r="J525" s="221">
        <v>-4.1399999999999997</v>
      </c>
      <c r="K525" s="221">
        <v>-4.1399999999999997</v>
      </c>
      <c r="L525" s="221">
        <v>-8.2799999999999994</v>
      </c>
      <c r="M525" s="221" t="s">
        <v>857</v>
      </c>
      <c r="N525" s="221">
        <v>997133</v>
      </c>
      <c r="O525" s="235" t="s">
        <v>791</v>
      </c>
      <c r="P525" s="221" t="s">
        <v>211</v>
      </c>
      <c r="Q525" s="340">
        <v>2784</v>
      </c>
      <c r="R525" s="227">
        <v>45962</v>
      </c>
      <c r="S525" s="227">
        <v>45962</v>
      </c>
      <c r="T525" s="221" t="s">
        <v>1703</v>
      </c>
      <c r="U525" s="256" t="s">
        <v>1658</v>
      </c>
      <c r="V525" s="221"/>
      <c r="W525" s="221" t="s">
        <v>742</v>
      </c>
      <c r="Z525" s="20" t="e">
        <f>_xlfn.XLOOKUP(AC525,'[9]PR Conso (Apr 25-Sep 25)'!$P:$P,'[9]PR Conso (Apr 25-Sep 25)'!$Z:$Z)</f>
        <v>#N/A</v>
      </c>
      <c r="AB525" s="20">
        <f t="shared" si="18"/>
        <v>520</v>
      </c>
      <c r="AC525" s="20" t="str">
        <f t="shared" si="17"/>
        <v>27AAACI7904G1ZN1011252648504520</v>
      </c>
    </row>
    <row r="526" spans="1:29">
      <c r="A526" s="220">
        <v>45962</v>
      </c>
      <c r="B526" s="221" t="s">
        <v>394</v>
      </c>
      <c r="C526" s="221" t="s">
        <v>395</v>
      </c>
      <c r="D526" s="251">
        <v>5954</v>
      </c>
      <c r="E526" s="227" t="s">
        <v>765</v>
      </c>
      <c r="F526" s="224">
        <v>0.05</v>
      </c>
      <c r="G526" s="222">
        <v>-7473</v>
      </c>
      <c r="H526" s="221">
        <v>-7866</v>
      </c>
      <c r="I526" s="221">
        <v>0</v>
      </c>
      <c r="J526" s="221">
        <v>-196.5</v>
      </c>
      <c r="K526" s="221">
        <v>-196.5</v>
      </c>
      <c r="L526" s="221">
        <v>-393</v>
      </c>
      <c r="M526" s="221" t="s">
        <v>858</v>
      </c>
      <c r="N526" s="221">
        <v>996813</v>
      </c>
      <c r="O526" s="235" t="s">
        <v>397</v>
      </c>
      <c r="P526" s="221" t="s">
        <v>211</v>
      </c>
      <c r="Q526" s="340">
        <v>2853</v>
      </c>
      <c r="R526" s="227">
        <v>45962</v>
      </c>
      <c r="S526" s="227">
        <v>45962</v>
      </c>
      <c r="T526" s="221" t="s">
        <v>1703</v>
      </c>
      <c r="U526" s="256" t="s">
        <v>1658</v>
      </c>
      <c r="V526" s="221"/>
      <c r="W526" s="221" t="s">
        <v>742</v>
      </c>
      <c r="Z526" s="20" t="e">
        <f>_xlfn.XLOOKUP(AC526,'[9]PR Conso (Apr 25-Sep 25)'!$P:$P,'[9]PR Conso (Apr 25-Sep 25)'!$Z:$Z)</f>
        <v>#N/A</v>
      </c>
      <c r="AB526" s="20">
        <f t="shared" si="18"/>
        <v>521</v>
      </c>
      <c r="AC526" s="20" t="str">
        <f t="shared" si="17"/>
        <v>27AZJPG1481H1ZC5954521</v>
      </c>
    </row>
    <row r="527" spans="1:29">
      <c r="A527" s="220">
        <v>45962</v>
      </c>
      <c r="B527" s="221" t="s">
        <v>283</v>
      </c>
      <c r="C527" s="221" t="s">
        <v>284</v>
      </c>
      <c r="D527" s="251" t="s">
        <v>859</v>
      </c>
      <c r="E527" s="227" t="s">
        <v>768</v>
      </c>
      <c r="F527" s="224">
        <v>0.17985611510791366</v>
      </c>
      <c r="G527" s="222">
        <v>-574</v>
      </c>
      <c r="H527" s="221">
        <v>-700</v>
      </c>
      <c r="I527" s="221">
        <v>-126</v>
      </c>
      <c r="J527" s="221">
        <v>0</v>
      </c>
      <c r="K527" s="221">
        <v>0</v>
      </c>
      <c r="L527" s="221">
        <v>-126</v>
      </c>
      <c r="M527" s="221" t="s">
        <v>860</v>
      </c>
      <c r="N527" s="221">
        <v>998551</v>
      </c>
      <c r="O527" s="235" t="s">
        <v>288</v>
      </c>
      <c r="P527" s="221" t="s">
        <v>211</v>
      </c>
      <c r="Q527" s="340">
        <v>2850</v>
      </c>
      <c r="R527" s="227">
        <v>45962</v>
      </c>
      <c r="S527" s="227">
        <v>45962</v>
      </c>
      <c r="T527" s="221" t="s">
        <v>1703</v>
      </c>
      <c r="U527" s="256" t="s">
        <v>1658</v>
      </c>
      <c r="V527" s="221"/>
      <c r="W527" s="221" t="s">
        <v>742</v>
      </c>
      <c r="Z527" s="20" t="e">
        <f>_xlfn.XLOOKUP(AC527,'[9]PR Conso (Apr 25-Sep 25)'!$P:$P,'[9]PR Conso (Apr 25-Sep 25)'!$Z:$Z)</f>
        <v>#N/A</v>
      </c>
      <c r="AB527" s="20">
        <f t="shared" si="18"/>
        <v>522</v>
      </c>
      <c r="AC527" s="20" t="str">
        <f t="shared" si="17"/>
        <v>07AAACJ0054A1ZDIP503117522</v>
      </c>
    </row>
    <row r="528" spans="1:29">
      <c r="A528" s="220">
        <v>45962</v>
      </c>
      <c r="B528" s="221" t="s">
        <v>283</v>
      </c>
      <c r="C528" s="221" t="s">
        <v>284</v>
      </c>
      <c r="D528" s="251" t="s">
        <v>861</v>
      </c>
      <c r="E528" s="227" t="s">
        <v>862</v>
      </c>
      <c r="F528" s="224">
        <v>0.17985611510791366</v>
      </c>
      <c r="G528" s="222">
        <v>-574</v>
      </c>
      <c r="H528" s="221">
        <v>-700</v>
      </c>
      <c r="I528" s="221">
        <v>-126</v>
      </c>
      <c r="J528" s="221">
        <v>0</v>
      </c>
      <c r="K528" s="221">
        <v>0</v>
      </c>
      <c r="L528" s="221">
        <v>-126</v>
      </c>
      <c r="M528" s="221" t="s">
        <v>863</v>
      </c>
      <c r="N528" s="221">
        <v>998551</v>
      </c>
      <c r="O528" s="235" t="s">
        <v>288</v>
      </c>
      <c r="P528" s="221" t="s">
        <v>211</v>
      </c>
      <c r="Q528" s="340">
        <v>2849</v>
      </c>
      <c r="R528" s="227">
        <v>45962</v>
      </c>
      <c r="S528" s="227">
        <v>45962</v>
      </c>
      <c r="T528" s="221" t="s">
        <v>1703</v>
      </c>
      <c r="U528" s="256" t="s">
        <v>1658</v>
      </c>
      <c r="V528" s="221"/>
      <c r="W528" s="221" t="s">
        <v>742</v>
      </c>
      <c r="Z528" s="20" t="e">
        <f>_xlfn.XLOOKUP(AC528,'[9]PR Conso (Apr 25-Sep 25)'!$P:$P,'[9]PR Conso (Apr 25-Sep 25)'!$Z:$Z)</f>
        <v>#N/A</v>
      </c>
      <c r="AB528" s="20">
        <f t="shared" si="18"/>
        <v>523</v>
      </c>
      <c r="AC528" s="20" t="str">
        <f t="shared" si="17"/>
        <v>07AAACJ0054A1ZDIP503083523</v>
      </c>
    </row>
    <row r="529" spans="1:29">
      <c r="A529" s="220">
        <v>45962</v>
      </c>
      <c r="B529" s="221" t="s">
        <v>344</v>
      </c>
      <c r="C529" s="221" t="s">
        <v>345</v>
      </c>
      <c r="D529" s="251" t="s">
        <v>864</v>
      </c>
      <c r="E529" s="227" t="s">
        <v>865</v>
      </c>
      <c r="F529" s="224">
        <v>0.17985611510791366</v>
      </c>
      <c r="G529" s="222">
        <v>-1271</v>
      </c>
      <c r="H529" s="221">
        <v>-1550</v>
      </c>
      <c r="I529" s="221">
        <v>0</v>
      </c>
      <c r="J529" s="221">
        <v>-139.5</v>
      </c>
      <c r="K529" s="221">
        <v>-139.5</v>
      </c>
      <c r="L529" s="221">
        <v>-279</v>
      </c>
      <c r="M529" s="221" t="s">
        <v>866</v>
      </c>
      <c r="N529" s="221">
        <v>482090</v>
      </c>
      <c r="O529" s="235" t="s">
        <v>348</v>
      </c>
      <c r="P529" s="221" t="s">
        <v>209</v>
      </c>
      <c r="Q529" s="340">
        <v>2788</v>
      </c>
      <c r="R529" s="227">
        <v>45962</v>
      </c>
      <c r="S529" s="227">
        <v>45962</v>
      </c>
      <c r="T529" s="221" t="s">
        <v>1703</v>
      </c>
      <c r="U529" s="256" t="s">
        <v>1658</v>
      </c>
      <c r="V529" s="221"/>
      <c r="W529" s="221" t="s">
        <v>742</v>
      </c>
      <c r="Z529" s="20" t="e">
        <f>_xlfn.XLOOKUP(AC529,'[9]PR Conso (Apr 25-Sep 25)'!$P:$P,'[9]PR Conso (Apr 25-Sep 25)'!$Z:$Z)</f>
        <v>#N/A</v>
      </c>
      <c r="AB529" s="20">
        <f t="shared" si="18"/>
        <v>524</v>
      </c>
      <c r="AC529" s="20" t="str">
        <f t="shared" si="17"/>
        <v>27AAECI7859N1ZQSOFT/611/25-26524</v>
      </c>
    </row>
    <row r="530" spans="1:29">
      <c r="A530" s="220">
        <v>45962</v>
      </c>
      <c r="B530" s="221" t="s">
        <v>344</v>
      </c>
      <c r="C530" s="221" t="s">
        <v>345</v>
      </c>
      <c r="D530" s="251" t="s">
        <v>867</v>
      </c>
      <c r="E530" s="227" t="s">
        <v>865</v>
      </c>
      <c r="F530" s="224">
        <v>0.17985611510791366</v>
      </c>
      <c r="G530" s="222">
        <v>-143.5</v>
      </c>
      <c r="H530" s="221">
        <v>-175</v>
      </c>
      <c r="I530" s="221">
        <v>0</v>
      </c>
      <c r="J530" s="221">
        <v>-15.75</v>
      </c>
      <c r="K530" s="221">
        <v>-15.75</v>
      </c>
      <c r="L530" s="221">
        <v>-31.5</v>
      </c>
      <c r="M530" s="221" t="s">
        <v>868</v>
      </c>
      <c r="N530" s="221">
        <v>482090</v>
      </c>
      <c r="O530" s="235" t="s">
        <v>348</v>
      </c>
      <c r="P530" s="221" t="s">
        <v>209</v>
      </c>
      <c r="Q530" s="340">
        <v>2789</v>
      </c>
      <c r="R530" s="227">
        <v>45962</v>
      </c>
      <c r="S530" s="227">
        <v>45962</v>
      </c>
      <c r="T530" s="221" t="s">
        <v>1703</v>
      </c>
      <c r="U530" s="256" t="s">
        <v>1658</v>
      </c>
      <c r="V530" s="221"/>
      <c r="W530" s="221" t="s">
        <v>742</v>
      </c>
      <c r="Z530" s="20" t="e">
        <f>_xlfn.XLOOKUP(AC530,'[9]PR Conso (Apr 25-Sep 25)'!$P:$P,'[9]PR Conso (Apr 25-Sep 25)'!$Z:$Z)</f>
        <v>#N/A</v>
      </c>
      <c r="AB530" s="20">
        <f t="shared" si="18"/>
        <v>525</v>
      </c>
      <c r="AC530" s="20" t="str">
        <f t="shared" si="17"/>
        <v>27AAECI7859N1ZQSOFT/613/25-26525</v>
      </c>
    </row>
    <row r="531" spans="1:29">
      <c r="A531" s="220">
        <v>45962</v>
      </c>
      <c r="B531" s="221" t="s">
        <v>344</v>
      </c>
      <c r="C531" s="221" t="s">
        <v>345</v>
      </c>
      <c r="D531" s="251" t="s">
        <v>869</v>
      </c>
      <c r="E531" s="227" t="s">
        <v>870</v>
      </c>
      <c r="F531" s="224">
        <v>0.17985611510791366</v>
      </c>
      <c r="G531" s="222">
        <v>-524.79999999999995</v>
      </c>
      <c r="H531" s="221">
        <v>-640</v>
      </c>
      <c r="I531" s="221">
        <v>0</v>
      </c>
      <c r="J531" s="221">
        <v>-57.6</v>
      </c>
      <c r="K531" s="221">
        <v>-57.6</v>
      </c>
      <c r="L531" s="221">
        <v>-115.2</v>
      </c>
      <c r="M531" s="221" t="s">
        <v>871</v>
      </c>
      <c r="N531" s="221">
        <v>482090</v>
      </c>
      <c r="O531" s="235" t="s">
        <v>348</v>
      </c>
      <c r="P531" s="221" t="s">
        <v>209</v>
      </c>
      <c r="Q531" s="340">
        <v>2790</v>
      </c>
      <c r="R531" s="227">
        <v>45962</v>
      </c>
      <c r="S531" s="227">
        <v>45962</v>
      </c>
      <c r="T531" s="221" t="s">
        <v>1703</v>
      </c>
      <c r="U531" s="256" t="s">
        <v>1658</v>
      </c>
      <c r="V531" s="221"/>
      <c r="W531" s="221" t="s">
        <v>742</v>
      </c>
      <c r="Z531" s="20" t="e">
        <f>_xlfn.XLOOKUP(AC531,'[9]PR Conso (Apr 25-Sep 25)'!$P:$P,'[9]PR Conso (Apr 25-Sep 25)'!$Z:$Z)</f>
        <v>#N/A</v>
      </c>
      <c r="AB531" s="20">
        <f t="shared" si="18"/>
        <v>526</v>
      </c>
      <c r="AC531" s="20" t="str">
        <f t="shared" si="17"/>
        <v>27AAECI7859N1ZQSOFT/620/25-26526</v>
      </c>
    </row>
    <row r="532" spans="1:29">
      <c r="A532" s="220">
        <v>45962</v>
      </c>
      <c r="B532" s="221" t="s">
        <v>344</v>
      </c>
      <c r="C532" s="221" t="s">
        <v>345</v>
      </c>
      <c r="D532" s="251" t="s">
        <v>872</v>
      </c>
      <c r="E532" s="227" t="s">
        <v>772</v>
      </c>
      <c r="F532" s="224">
        <v>0.17985611510791366</v>
      </c>
      <c r="G532" s="222">
        <v>-14415.599999999999</v>
      </c>
      <c r="H532" s="221">
        <v>-17580</v>
      </c>
      <c r="I532" s="221">
        <v>0</v>
      </c>
      <c r="J532" s="221">
        <v>-1582.2</v>
      </c>
      <c r="K532" s="221">
        <v>-1582.2</v>
      </c>
      <c r="L532" s="221">
        <v>-3164.4</v>
      </c>
      <c r="M532" s="221" t="s">
        <v>873</v>
      </c>
      <c r="N532" s="221">
        <v>482090</v>
      </c>
      <c r="O532" s="235" t="s">
        <v>348</v>
      </c>
      <c r="P532" s="221" t="s">
        <v>209</v>
      </c>
      <c r="Q532" s="340">
        <v>2791</v>
      </c>
      <c r="R532" s="227">
        <v>45962</v>
      </c>
      <c r="S532" s="227">
        <v>45962</v>
      </c>
      <c r="T532" s="221" t="s">
        <v>1703</v>
      </c>
      <c r="U532" s="256" t="s">
        <v>1658</v>
      </c>
      <c r="V532" s="221"/>
      <c r="W532" s="221" t="s">
        <v>742</v>
      </c>
      <c r="Z532" s="20" t="e">
        <f>_xlfn.XLOOKUP(AC532,'[9]PR Conso (Apr 25-Sep 25)'!$P:$P,'[9]PR Conso (Apr 25-Sep 25)'!$Z:$Z)</f>
        <v>#N/A</v>
      </c>
      <c r="AB532" s="20">
        <f t="shared" si="18"/>
        <v>527</v>
      </c>
      <c r="AC532" s="20" t="str">
        <f t="shared" si="17"/>
        <v>27AAECI7859N1ZQSOFT/625/25-26527</v>
      </c>
    </row>
    <row r="533" spans="1:29">
      <c r="A533" s="220">
        <v>45962</v>
      </c>
      <c r="B533" s="221" t="s">
        <v>344</v>
      </c>
      <c r="C533" s="221" t="s">
        <v>345</v>
      </c>
      <c r="D533" s="251" t="s">
        <v>874</v>
      </c>
      <c r="E533" s="227" t="s">
        <v>875</v>
      </c>
      <c r="F533" s="224">
        <v>0.17985611510791366</v>
      </c>
      <c r="G533" s="222">
        <v>-348.5</v>
      </c>
      <c r="H533" s="221">
        <v>-425</v>
      </c>
      <c r="I533" s="221">
        <v>0</v>
      </c>
      <c r="J533" s="221">
        <v>-38.25</v>
      </c>
      <c r="K533" s="221">
        <v>-38.25</v>
      </c>
      <c r="L533" s="221">
        <v>-76.5</v>
      </c>
      <c r="M533" s="221" t="s">
        <v>876</v>
      </c>
      <c r="N533" s="221">
        <v>482090</v>
      </c>
      <c r="O533" s="235" t="s">
        <v>348</v>
      </c>
      <c r="P533" s="221" t="s">
        <v>209</v>
      </c>
      <c r="Q533" s="340">
        <v>2792</v>
      </c>
      <c r="R533" s="227">
        <v>45962</v>
      </c>
      <c r="S533" s="227">
        <v>45962</v>
      </c>
      <c r="T533" s="221" t="s">
        <v>1703</v>
      </c>
      <c r="U533" s="256" t="s">
        <v>1658</v>
      </c>
      <c r="V533" s="221"/>
      <c r="W533" s="221" t="s">
        <v>742</v>
      </c>
      <c r="Z533" s="20" t="e">
        <f>_xlfn.XLOOKUP(AC533,'[9]PR Conso (Apr 25-Sep 25)'!$P:$P,'[9]PR Conso (Apr 25-Sep 25)'!$Z:$Z)</f>
        <v>#N/A</v>
      </c>
      <c r="AB533" s="20">
        <f t="shared" si="18"/>
        <v>528</v>
      </c>
      <c r="AC533" s="20" t="str">
        <f t="shared" si="17"/>
        <v>27AAECI7859N1ZQSOFT/633/25-26528</v>
      </c>
    </row>
    <row r="534" spans="1:29">
      <c r="A534" s="220">
        <v>45962</v>
      </c>
      <c r="B534" s="221" t="s">
        <v>344</v>
      </c>
      <c r="C534" s="221" t="s">
        <v>345</v>
      </c>
      <c r="D534" s="251" t="s">
        <v>877</v>
      </c>
      <c r="E534" s="227" t="s">
        <v>878</v>
      </c>
      <c r="F534" s="224">
        <v>0.17985611510791366</v>
      </c>
      <c r="G534" s="222">
        <v>-86.1</v>
      </c>
      <c r="H534" s="221">
        <v>-105</v>
      </c>
      <c r="I534" s="221">
        <v>0</v>
      </c>
      <c r="J534" s="221">
        <v>-9.4499999999999993</v>
      </c>
      <c r="K534" s="221">
        <v>-9.4499999999999993</v>
      </c>
      <c r="L534" s="221">
        <v>-18.899999999999999</v>
      </c>
      <c r="M534" s="221" t="s">
        <v>879</v>
      </c>
      <c r="N534" s="221">
        <v>482090</v>
      </c>
      <c r="O534" s="235" t="s">
        <v>348</v>
      </c>
      <c r="P534" s="221" t="s">
        <v>209</v>
      </c>
      <c r="Q534" s="340">
        <v>2793</v>
      </c>
      <c r="R534" s="227">
        <v>45962</v>
      </c>
      <c r="S534" s="227">
        <v>45962</v>
      </c>
      <c r="T534" s="221" t="s">
        <v>1703</v>
      </c>
      <c r="U534" s="256" t="s">
        <v>1658</v>
      </c>
      <c r="V534" s="221"/>
      <c r="W534" s="221" t="s">
        <v>742</v>
      </c>
      <c r="Z534" s="20" t="e">
        <f>_xlfn.XLOOKUP(AC534,'[9]PR Conso (Apr 25-Sep 25)'!$P:$P,'[9]PR Conso (Apr 25-Sep 25)'!$Z:$Z)</f>
        <v>#N/A</v>
      </c>
      <c r="AB534" s="20">
        <f t="shared" si="18"/>
        <v>529</v>
      </c>
      <c r="AC534" s="20" t="str">
        <f t="shared" si="17"/>
        <v>27AAECI7859N1ZQSOFT/651/25-26529</v>
      </c>
    </row>
    <row r="535" spans="1:29">
      <c r="A535" s="220">
        <v>45962</v>
      </c>
      <c r="B535" s="221" t="s">
        <v>344</v>
      </c>
      <c r="C535" s="221" t="s">
        <v>345</v>
      </c>
      <c r="D535" s="251" t="s">
        <v>880</v>
      </c>
      <c r="E535" s="227" t="s">
        <v>777</v>
      </c>
      <c r="F535" s="224">
        <v>0.17985611510791366</v>
      </c>
      <c r="G535" s="222">
        <v>-1353</v>
      </c>
      <c r="H535" s="221">
        <v>-1650</v>
      </c>
      <c r="I535" s="221">
        <v>0</v>
      </c>
      <c r="J535" s="221">
        <v>-148.5</v>
      </c>
      <c r="K535" s="221">
        <v>-148.5</v>
      </c>
      <c r="L535" s="221">
        <v>-297</v>
      </c>
      <c r="M535" s="221" t="s">
        <v>881</v>
      </c>
      <c r="N535" s="221">
        <v>482090</v>
      </c>
      <c r="O535" s="235" t="s">
        <v>348</v>
      </c>
      <c r="P535" s="221" t="s">
        <v>209</v>
      </c>
      <c r="Q535" s="340">
        <v>2794</v>
      </c>
      <c r="R535" s="227">
        <v>45962</v>
      </c>
      <c r="S535" s="227">
        <v>45962</v>
      </c>
      <c r="T535" s="221" t="s">
        <v>1703</v>
      </c>
      <c r="U535" s="256" t="s">
        <v>1658</v>
      </c>
      <c r="V535" s="221"/>
      <c r="W535" s="221" t="s">
        <v>742</v>
      </c>
      <c r="Z535" s="20" t="e">
        <f>_xlfn.XLOOKUP(AC535,'[9]PR Conso (Apr 25-Sep 25)'!$P:$P,'[9]PR Conso (Apr 25-Sep 25)'!$Z:$Z)</f>
        <v>#N/A</v>
      </c>
      <c r="AB535" s="20">
        <f t="shared" si="18"/>
        <v>530</v>
      </c>
      <c r="AC535" s="20" t="str">
        <f t="shared" si="17"/>
        <v>27AAECI7859N1ZQSOFT/659/25-26530</v>
      </c>
    </row>
    <row r="536" spans="1:29">
      <c r="A536" s="220">
        <v>45962</v>
      </c>
      <c r="B536" s="221" t="s">
        <v>344</v>
      </c>
      <c r="C536" s="221" t="s">
        <v>345</v>
      </c>
      <c r="D536" s="251" t="s">
        <v>882</v>
      </c>
      <c r="E536" s="227" t="s">
        <v>883</v>
      </c>
      <c r="F536" s="224">
        <v>0.17985611510791366</v>
      </c>
      <c r="G536" s="222">
        <v>-1189</v>
      </c>
      <c r="H536" s="221">
        <v>-1450</v>
      </c>
      <c r="I536" s="221">
        <v>0</v>
      </c>
      <c r="J536" s="221">
        <v>-130.5</v>
      </c>
      <c r="K536" s="221">
        <v>-130.5</v>
      </c>
      <c r="L536" s="221">
        <v>-261</v>
      </c>
      <c r="M536" s="221" t="s">
        <v>884</v>
      </c>
      <c r="N536" s="221">
        <v>482090</v>
      </c>
      <c r="O536" s="235" t="s">
        <v>348</v>
      </c>
      <c r="P536" s="221" t="s">
        <v>209</v>
      </c>
      <c r="Q536" s="340">
        <v>2795</v>
      </c>
      <c r="R536" s="227">
        <v>45962</v>
      </c>
      <c r="S536" s="227">
        <v>45962</v>
      </c>
      <c r="T536" s="221" t="s">
        <v>1703</v>
      </c>
      <c r="U536" s="256" t="s">
        <v>1658</v>
      </c>
      <c r="V536" s="221"/>
      <c r="W536" s="221" t="s">
        <v>742</v>
      </c>
      <c r="Z536" s="20" t="e">
        <f>_xlfn.XLOOKUP(AC536,'[9]PR Conso (Apr 25-Sep 25)'!$P:$P,'[9]PR Conso (Apr 25-Sep 25)'!$Z:$Z)</f>
        <v>#N/A</v>
      </c>
      <c r="AB536" s="20">
        <f t="shared" si="18"/>
        <v>531</v>
      </c>
      <c r="AC536" s="20" t="str">
        <f t="shared" si="17"/>
        <v>27AAECI7859N1ZQSOFT/665/25-26531</v>
      </c>
    </row>
    <row r="537" spans="1:29">
      <c r="A537" s="220">
        <v>45962</v>
      </c>
      <c r="B537" s="221" t="s">
        <v>344</v>
      </c>
      <c r="C537" s="221" t="s">
        <v>345</v>
      </c>
      <c r="D537" s="251" t="s">
        <v>885</v>
      </c>
      <c r="E537" s="227" t="s">
        <v>821</v>
      </c>
      <c r="F537" s="224">
        <v>0.17985611510791366</v>
      </c>
      <c r="G537" s="222">
        <v>-151.69999999999999</v>
      </c>
      <c r="H537" s="221">
        <v>-185</v>
      </c>
      <c r="I537" s="221">
        <v>0</v>
      </c>
      <c r="J537" s="221">
        <v>-16.649999999999999</v>
      </c>
      <c r="K537" s="221">
        <v>-16.649999999999999</v>
      </c>
      <c r="L537" s="221">
        <v>-33.299999999999997</v>
      </c>
      <c r="M537" s="221" t="s">
        <v>886</v>
      </c>
      <c r="N537" s="221">
        <v>482090</v>
      </c>
      <c r="O537" s="235" t="s">
        <v>348</v>
      </c>
      <c r="P537" s="221" t="s">
        <v>209</v>
      </c>
      <c r="Q537" s="340">
        <v>2796</v>
      </c>
      <c r="R537" s="227">
        <v>45962</v>
      </c>
      <c r="S537" s="227">
        <v>45962</v>
      </c>
      <c r="T537" s="221" t="s">
        <v>1703</v>
      </c>
      <c r="U537" s="256" t="s">
        <v>1658</v>
      </c>
      <c r="V537" s="221"/>
      <c r="W537" s="221" t="s">
        <v>742</v>
      </c>
      <c r="Z537" s="20" t="e">
        <f>_xlfn.XLOOKUP(AC537,'[9]PR Conso (Apr 25-Sep 25)'!$P:$P,'[9]PR Conso (Apr 25-Sep 25)'!$Z:$Z)</f>
        <v>#N/A</v>
      </c>
      <c r="AB537" s="20">
        <f t="shared" si="18"/>
        <v>532</v>
      </c>
      <c r="AC537" s="20" t="str">
        <f t="shared" si="17"/>
        <v>27AAECI7859N1ZQSOFT/678/25-26532</v>
      </c>
    </row>
    <row r="538" spans="1:29">
      <c r="A538" s="220">
        <v>45962</v>
      </c>
      <c r="B538" s="221" t="s">
        <v>305</v>
      </c>
      <c r="C538" s="221" t="s">
        <v>306</v>
      </c>
      <c r="D538" s="251" t="s">
        <v>887</v>
      </c>
      <c r="E538" s="227" t="s">
        <v>768</v>
      </c>
      <c r="F538" s="224">
        <v>0.17985611510791366</v>
      </c>
      <c r="G538" s="222">
        <v>-11393.9</v>
      </c>
      <c r="H538" s="221">
        <v>-13895</v>
      </c>
      <c r="I538" s="221">
        <v>-2501.1</v>
      </c>
      <c r="J538" s="221">
        <v>0</v>
      </c>
      <c r="K538" s="221">
        <v>0</v>
      </c>
      <c r="L538" s="221">
        <v>-2501.1</v>
      </c>
      <c r="M538" s="221" t="s">
        <v>888</v>
      </c>
      <c r="N538" s="221">
        <v>853669</v>
      </c>
      <c r="O538" s="235" t="s">
        <v>309</v>
      </c>
      <c r="P538" s="221" t="s">
        <v>209</v>
      </c>
      <c r="Q538" s="340">
        <v>2797</v>
      </c>
      <c r="R538" s="227">
        <v>45962</v>
      </c>
      <c r="S538" s="227">
        <v>45962</v>
      </c>
      <c r="T538" s="221" t="s">
        <v>1703</v>
      </c>
      <c r="U538" s="256" t="s">
        <v>1658</v>
      </c>
      <c r="V538" s="221"/>
      <c r="W538" s="221" t="s">
        <v>742</v>
      </c>
      <c r="Z538" s="20" t="e">
        <f>_xlfn.XLOOKUP(AC538,'[9]PR Conso (Apr 25-Sep 25)'!$P:$P,'[9]PR Conso (Apr 25-Sep 25)'!$Z:$Z)</f>
        <v>#N/A</v>
      </c>
      <c r="AB538" s="20">
        <f t="shared" si="18"/>
        <v>533</v>
      </c>
      <c r="AC538" s="20" t="str">
        <f t="shared" si="17"/>
        <v>06AADCH6128C1ZZONGRID061726407533</v>
      </c>
    </row>
    <row r="539" spans="1:29">
      <c r="A539" s="220">
        <v>45962</v>
      </c>
      <c r="B539" s="221" t="s">
        <v>367</v>
      </c>
      <c r="C539" s="221" t="s">
        <v>368</v>
      </c>
      <c r="D539" s="251" t="s">
        <v>889</v>
      </c>
      <c r="E539" s="227" t="s">
        <v>814</v>
      </c>
      <c r="F539" s="224">
        <v>0.17985611510791366</v>
      </c>
      <c r="G539" s="222">
        <v>-80601.899999999994</v>
      </c>
      <c r="H539" s="221">
        <v>-98295</v>
      </c>
      <c r="I539" s="221">
        <v>0</v>
      </c>
      <c r="J539" s="221">
        <v>-8846.5499999999993</v>
      </c>
      <c r="K539" s="221">
        <v>-8846.5499999999993</v>
      </c>
      <c r="L539" s="221">
        <v>-17693.099999999999</v>
      </c>
      <c r="M539" s="221" t="s">
        <v>890</v>
      </c>
      <c r="N539" s="221">
        <v>997315</v>
      </c>
      <c r="O539" s="235" t="s">
        <v>371</v>
      </c>
      <c r="P539" s="221" t="s">
        <v>211</v>
      </c>
      <c r="Q539" s="340">
        <v>2798</v>
      </c>
      <c r="R539" s="227">
        <v>45962</v>
      </c>
      <c r="S539" s="227">
        <v>45962</v>
      </c>
      <c r="T539" s="221" t="s">
        <v>1703</v>
      </c>
      <c r="U539" s="256" t="s">
        <v>1658</v>
      </c>
      <c r="V539" s="221"/>
      <c r="W539" s="221" t="s">
        <v>742</v>
      </c>
      <c r="Z539" s="20" t="e">
        <f>_xlfn.XLOOKUP(AC539,'[9]PR Conso (Apr 25-Sep 25)'!$P:$P,'[9]PR Conso (Apr 25-Sep 25)'!$Z:$Z)</f>
        <v>#N/A</v>
      </c>
      <c r="AB539" s="20">
        <f t="shared" si="18"/>
        <v>534</v>
      </c>
      <c r="AC539" s="20" t="str">
        <f t="shared" si="17"/>
        <v>27AAJCV6293Q1Z8VRSPL/25-26/0854534</v>
      </c>
    </row>
    <row r="540" spans="1:29">
      <c r="A540" s="220">
        <v>45962</v>
      </c>
      <c r="B540" s="221" t="s">
        <v>283</v>
      </c>
      <c r="C540" s="221" t="s">
        <v>284</v>
      </c>
      <c r="D540" s="251" t="s">
        <v>891</v>
      </c>
      <c r="E540" s="227" t="s">
        <v>862</v>
      </c>
      <c r="F540" s="224">
        <v>0.17985611510791366</v>
      </c>
      <c r="G540" s="222">
        <v>-574</v>
      </c>
      <c r="H540" s="221">
        <v>-700</v>
      </c>
      <c r="I540" s="221">
        <v>-126</v>
      </c>
      <c r="J540" s="221">
        <v>0</v>
      </c>
      <c r="K540" s="221">
        <v>0</v>
      </c>
      <c r="L540" s="221">
        <v>-126</v>
      </c>
      <c r="M540" s="221" t="s">
        <v>892</v>
      </c>
      <c r="N540" s="221">
        <v>998551</v>
      </c>
      <c r="O540" s="235" t="s">
        <v>288</v>
      </c>
      <c r="P540" s="221" t="s">
        <v>211</v>
      </c>
      <c r="Q540" s="340">
        <v>2848</v>
      </c>
      <c r="R540" s="227">
        <v>45962</v>
      </c>
      <c r="S540" s="227">
        <v>45962</v>
      </c>
      <c r="T540" s="221" t="s">
        <v>1703</v>
      </c>
      <c r="U540" s="256" t="s">
        <v>1658</v>
      </c>
      <c r="V540" s="221"/>
      <c r="W540" s="221" t="s">
        <v>742</v>
      </c>
      <c r="Z540" s="20" t="e">
        <f>_xlfn.XLOOKUP(AC540,'[9]PR Conso (Apr 25-Sep 25)'!$P:$P,'[9]PR Conso (Apr 25-Sep 25)'!$Z:$Z)</f>
        <v>#N/A</v>
      </c>
      <c r="AB540" s="20">
        <f t="shared" si="18"/>
        <v>535</v>
      </c>
      <c r="AC540" s="20" t="str">
        <f t="shared" si="17"/>
        <v>07AAACJ0054A1ZDIP503077535</v>
      </c>
    </row>
    <row r="541" spans="1:29">
      <c r="A541" s="220">
        <v>45962</v>
      </c>
      <c r="B541" s="221" t="s">
        <v>283</v>
      </c>
      <c r="C541" s="221" t="s">
        <v>284</v>
      </c>
      <c r="D541" s="251" t="s">
        <v>893</v>
      </c>
      <c r="E541" s="227" t="s">
        <v>826</v>
      </c>
      <c r="F541" s="224">
        <v>0.17985611510791366</v>
      </c>
      <c r="G541" s="222">
        <v>-9840</v>
      </c>
      <c r="H541" s="221">
        <v>-12000</v>
      </c>
      <c r="I541" s="221">
        <v>-2160</v>
      </c>
      <c r="J541" s="221">
        <v>0</v>
      </c>
      <c r="K541" s="221">
        <v>0</v>
      </c>
      <c r="L541" s="221">
        <v>-2160</v>
      </c>
      <c r="M541" s="221" t="s">
        <v>894</v>
      </c>
      <c r="N541" s="221">
        <v>998551</v>
      </c>
      <c r="O541" s="235" t="s">
        <v>288</v>
      </c>
      <c r="P541" s="221" t="s">
        <v>211</v>
      </c>
      <c r="Q541" s="340">
        <v>2842</v>
      </c>
      <c r="R541" s="227">
        <v>45962</v>
      </c>
      <c r="S541" s="227">
        <v>45962</v>
      </c>
      <c r="T541" s="221" t="s">
        <v>1703</v>
      </c>
      <c r="U541" s="256" t="s">
        <v>1658</v>
      </c>
      <c r="V541" s="221"/>
      <c r="W541" s="221" t="s">
        <v>742</v>
      </c>
      <c r="Z541" s="20" t="e">
        <f>_xlfn.XLOOKUP(AC541,'[9]PR Conso (Apr 25-Sep 25)'!$P:$P,'[9]PR Conso (Apr 25-Sep 25)'!$Z:$Z)</f>
        <v>#N/A</v>
      </c>
      <c r="AB541" s="20">
        <f t="shared" si="18"/>
        <v>536</v>
      </c>
      <c r="AC541" s="20" t="str">
        <f t="shared" si="17"/>
        <v>07AAACJ0054A1ZDHP501387536</v>
      </c>
    </row>
    <row r="542" spans="1:29">
      <c r="A542" s="220">
        <v>45962</v>
      </c>
      <c r="B542" s="221" t="s">
        <v>283</v>
      </c>
      <c r="C542" s="221" t="s">
        <v>284</v>
      </c>
      <c r="D542" s="251" t="s">
        <v>895</v>
      </c>
      <c r="E542" s="227" t="s">
        <v>826</v>
      </c>
      <c r="F542" s="224">
        <v>0.17985611510791366</v>
      </c>
      <c r="G542" s="222">
        <v>-8692</v>
      </c>
      <c r="H542" s="221">
        <v>-10600</v>
      </c>
      <c r="I542" s="221">
        <v>-1908</v>
      </c>
      <c r="J542" s="221">
        <v>0</v>
      </c>
      <c r="K542" s="221">
        <v>0</v>
      </c>
      <c r="L542" s="221">
        <v>-1908</v>
      </c>
      <c r="M542" s="221" t="s">
        <v>896</v>
      </c>
      <c r="N542" s="221">
        <v>998551</v>
      </c>
      <c r="O542" s="235" t="s">
        <v>288</v>
      </c>
      <c r="P542" s="221" t="s">
        <v>211</v>
      </c>
      <c r="Q542" s="340">
        <v>2841</v>
      </c>
      <c r="R542" s="227">
        <v>45962</v>
      </c>
      <c r="S542" s="227">
        <v>45962</v>
      </c>
      <c r="T542" s="221" t="s">
        <v>1703</v>
      </c>
      <c r="U542" s="256" t="s">
        <v>1658</v>
      </c>
      <c r="V542" s="221"/>
      <c r="W542" s="221" t="s">
        <v>742</v>
      </c>
      <c r="Z542" s="20" t="e">
        <f>_xlfn.XLOOKUP(AC542,'[9]PR Conso (Apr 25-Sep 25)'!$P:$P,'[9]PR Conso (Apr 25-Sep 25)'!$Z:$Z)</f>
        <v>#N/A</v>
      </c>
      <c r="AB542" s="20">
        <f t="shared" si="18"/>
        <v>537</v>
      </c>
      <c r="AC542" s="20" t="str">
        <f t="shared" si="17"/>
        <v>07AAACJ0054A1ZDHP501366537</v>
      </c>
    </row>
    <row r="543" spans="1:29">
      <c r="A543" s="220">
        <v>45962</v>
      </c>
      <c r="B543" s="221" t="s">
        <v>283</v>
      </c>
      <c r="C543" s="221" t="s">
        <v>284</v>
      </c>
      <c r="D543" s="251" t="s">
        <v>897</v>
      </c>
      <c r="E543" s="227" t="s">
        <v>826</v>
      </c>
      <c r="F543" s="224">
        <v>0.17985611510791366</v>
      </c>
      <c r="G543" s="222">
        <v>-7790</v>
      </c>
      <c r="H543" s="221">
        <v>-9500</v>
      </c>
      <c r="I543" s="221">
        <v>-1710</v>
      </c>
      <c r="J543" s="221">
        <v>0</v>
      </c>
      <c r="K543" s="221">
        <v>0</v>
      </c>
      <c r="L543" s="221">
        <v>-1710</v>
      </c>
      <c r="M543" s="221" t="s">
        <v>898</v>
      </c>
      <c r="N543" s="221">
        <v>998551</v>
      </c>
      <c r="O543" s="235" t="s">
        <v>288</v>
      </c>
      <c r="P543" s="221" t="s">
        <v>211</v>
      </c>
      <c r="Q543" s="340">
        <v>2840</v>
      </c>
      <c r="R543" s="227">
        <v>45962</v>
      </c>
      <c r="S543" s="227">
        <v>45962</v>
      </c>
      <c r="T543" s="221" t="s">
        <v>1703</v>
      </c>
      <c r="U543" s="256" t="s">
        <v>1658</v>
      </c>
      <c r="V543" s="221"/>
      <c r="W543" s="221" t="s">
        <v>742</v>
      </c>
      <c r="Z543" s="20" t="e">
        <f>_xlfn.XLOOKUP(AC543,'[9]PR Conso (Apr 25-Sep 25)'!$P:$P,'[9]PR Conso (Apr 25-Sep 25)'!$Z:$Z)</f>
        <v>#N/A</v>
      </c>
      <c r="AB543" s="20">
        <f t="shared" si="18"/>
        <v>538</v>
      </c>
      <c r="AC543" s="20" t="str">
        <f t="shared" si="17"/>
        <v>07AAACJ0054A1ZDHP501365538</v>
      </c>
    </row>
    <row r="544" spans="1:29">
      <c r="A544" s="220">
        <v>45962</v>
      </c>
      <c r="B544" s="221" t="s">
        <v>283</v>
      </c>
      <c r="C544" s="221" t="s">
        <v>284</v>
      </c>
      <c r="D544" s="251" t="s">
        <v>899</v>
      </c>
      <c r="E544" s="227" t="s">
        <v>768</v>
      </c>
      <c r="F544" s="224">
        <v>0.17985611510791366</v>
      </c>
      <c r="G544" s="222">
        <v>-12300</v>
      </c>
      <c r="H544" s="221">
        <v>-15000</v>
      </c>
      <c r="I544" s="221">
        <v>-2700</v>
      </c>
      <c r="J544" s="221">
        <v>0</v>
      </c>
      <c r="K544" s="221">
        <v>0</v>
      </c>
      <c r="L544" s="221">
        <v>-2700</v>
      </c>
      <c r="M544" s="221" t="s">
        <v>900</v>
      </c>
      <c r="N544" s="221">
        <v>998551</v>
      </c>
      <c r="O544" s="235" t="s">
        <v>288</v>
      </c>
      <c r="P544" s="221" t="s">
        <v>211</v>
      </c>
      <c r="Q544" s="340">
        <v>2839</v>
      </c>
      <c r="R544" s="227">
        <v>45962</v>
      </c>
      <c r="S544" s="227">
        <v>45962</v>
      </c>
      <c r="T544" s="221" t="s">
        <v>1703</v>
      </c>
      <c r="U544" s="256" t="s">
        <v>1658</v>
      </c>
      <c r="V544" s="221"/>
      <c r="W544" s="221" t="s">
        <v>742</v>
      </c>
      <c r="Z544" s="20" t="e">
        <f>_xlfn.XLOOKUP(AC544,'[9]PR Conso (Apr 25-Sep 25)'!$P:$P,'[9]PR Conso (Apr 25-Sep 25)'!$Z:$Z)</f>
        <v>#N/A</v>
      </c>
      <c r="AB544" s="20">
        <f t="shared" si="18"/>
        <v>539</v>
      </c>
      <c r="AC544" s="20" t="str">
        <f t="shared" si="17"/>
        <v>07AAACJ0054A1ZDHP501339539</v>
      </c>
    </row>
    <row r="545" spans="1:29">
      <c r="A545" s="220">
        <v>45962</v>
      </c>
      <c r="B545" s="221" t="s">
        <v>283</v>
      </c>
      <c r="C545" s="221" t="s">
        <v>284</v>
      </c>
      <c r="D545" s="251" t="s">
        <v>901</v>
      </c>
      <c r="E545" s="227" t="s">
        <v>839</v>
      </c>
      <c r="F545" s="224">
        <v>0.17985611510791366</v>
      </c>
      <c r="G545" s="222">
        <v>-12300</v>
      </c>
      <c r="H545" s="221">
        <v>-15000</v>
      </c>
      <c r="I545" s="221">
        <v>-2700</v>
      </c>
      <c r="J545" s="221">
        <v>0</v>
      </c>
      <c r="K545" s="221">
        <v>0</v>
      </c>
      <c r="L545" s="221">
        <v>-2700</v>
      </c>
      <c r="M545" s="221" t="s">
        <v>902</v>
      </c>
      <c r="N545" s="221">
        <v>998551</v>
      </c>
      <c r="O545" s="235" t="s">
        <v>288</v>
      </c>
      <c r="P545" s="221" t="s">
        <v>211</v>
      </c>
      <c r="Q545" s="340">
        <v>2838</v>
      </c>
      <c r="R545" s="227">
        <v>45962</v>
      </c>
      <c r="S545" s="227">
        <v>45962</v>
      </c>
      <c r="T545" s="221" t="s">
        <v>1703</v>
      </c>
      <c r="U545" s="256" t="s">
        <v>1658</v>
      </c>
      <c r="V545" s="221"/>
      <c r="W545" s="221" t="s">
        <v>742</v>
      </c>
      <c r="Z545" s="20" t="e">
        <f>_xlfn.XLOOKUP(AC545,'[9]PR Conso (Apr 25-Sep 25)'!$P:$P,'[9]PR Conso (Apr 25-Sep 25)'!$Z:$Z)</f>
        <v>#N/A</v>
      </c>
      <c r="AB545" s="20">
        <f t="shared" si="18"/>
        <v>540</v>
      </c>
      <c r="AC545" s="20" t="str">
        <f t="shared" si="17"/>
        <v>07AAACJ0054A1ZDHP501330540</v>
      </c>
    </row>
    <row r="546" spans="1:29">
      <c r="A546" s="220">
        <v>45962</v>
      </c>
      <c r="B546" s="221" t="s">
        <v>283</v>
      </c>
      <c r="C546" s="221" t="s">
        <v>284</v>
      </c>
      <c r="D546" s="251" t="s">
        <v>903</v>
      </c>
      <c r="E546" s="227" t="s">
        <v>780</v>
      </c>
      <c r="F546" s="224">
        <v>0.05</v>
      </c>
      <c r="G546" s="222">
        <v>-102600</v>
      </c>
      <c r="H546" s="221">
        <v>-108000</v>
      </c>
      <c r="I546" s="221">
        <v>-5400</v>
      </c>
      <c r="J546" s="221">
        <v>0</v>
      </c>
      <c r="K546" s="221">
        <v>0</v>
      </c>
      <c r="L546" s="221">
        <v>-5400</v>
      </c>
      <c r="M546" s="221" t="s">
        <v>904</v>
      </c>
      <c r="N546" s="221">
        <v>998551</v>
      </c>
      <c r="O546" s="235" t="s">
        <v>288</v>
      </c>
      <c r="P546" s="221" t="s">
        <v>211</v>
      </c>
      <c r="Q546" s="340">
        <v>2837</v>
      </c>
      <c r="R546" s="227">
        <v>45962</v>
      </c>
      <c r="S546" s="227">
        <v>45962</v>
      </c>
      <c r="T546" s="221" t="s">
        <v>1703</v>
      </c>
      <c r="U546" s="256" t="s">
        <v>1658</v>
      </c>
      <c r="V546" s="221"/>
      <c r="W546" s="221" t="s">
        <v>742</v>
      </c>
      <c r="Z546" s="20" t="e">
        <f>_xlfn.XLOOKUP(AC546,'[9]PR Conso (Apr 25-Sep 25)'!$P:$P,'[9]PR Conso (Apr 25-Sep 25)'!$Z:$Z)</f>
        <v>#N/A</v>
      </c>
      <c r="AB546" s="20">
        <f t="shared" si="18"/>
        <v>541</v>
      </c>
      <c r="AC546" s="20" t="str">
        <f t="shared" si="17"/>
        <v>07AAACJ0054A1ZDHP501292541</v>
      </c>
    </row>
    <row r="547" spans="1:29">
      <c r="A547" s="220">
        <v>45962</v>
      </c>
      <c r="B547" s="221" t="s">
        <v>283</v>
      </c>
      <c r="C547" s="221" t="s">
        <v>284</v>
      </c>
      <c r="D547" s="251" t="s">
        <v>905</v>
      </c>
      <c r="E547" s="227" t="s">
        <v>768</v>
      </c>
      <c r="F547" s="224">
        <v>0.17985611510791366</v>
      </c>
      <c r="G547" s="222">
        <v>-82</v>
      </c>
      <c r="H547" s="221">
        <v>-100</v>
      </c>
      <c r="I547" s="221">
        <v>-18</v>
      </c>
      <c r="J547" s="221">
        <v>0</v>
      </c>
      <c r="K547" s="221">
        <v>0</v>
      </c>
      <c r="L547" s="221">
        <v>-18</v>
      </c>
      <c r="M547" s="221" t="s">
        <v>906</v>
      </c>
      <c r="N547" s="221">
        <v>998551</v>
      </c>
      <c r="O547" s="235" t="s">
        <v>288</v>
      </c>
      <c r="P547" s="221" t="s">
        <v>211</v>
      </c>
      <c r="Q547" s="340">
        <v>2833</v>
      </c>
      <c r="R547" s="227">
        <v>45962</v>
      </c>
      <c r="S547" s="227">
        <v>45962</v>
      </c>
      <c r="T547" s="221" t="s">
        <v>1703</v>
      </c>
      <c r="U547" s="256" t="s">
        <v>1658</v>
      </c>
      <c r="V547" s="221"/>
      <c r="W547" s="221" t="s">
        <v>742</v>
      </c>
      <c r="Z547" s="20" t="e">
        <f>_xlfn.XLOOKUP(AC547,'[9]PR Conso (Apr 25-Sep 25)'!$P:$P,'[9]PR Conso (Apr 25-Sep 25)'!$Z:$Z)</f>
        <v>#N/A</v>
      </c>
      <c r="AB547" s="20">
        <f t="shared" si="18"/>
        <v>542</v>
      </c>
      <c r="AC547" s="20" t="str">
        <f t="shared" si="17"/>
        <v>07AAACJ0054A1ZDDP531667542</v>
      </c>
    </row>
    <row r="548" spans="1:29">
      <c r="A548" s="220">
        <v>45962</v>
      </c>
      <c r="B548" s="221" t="s">
        <v>283</v>
      </c>
      <c r="C548" s="221" t="s">
        <v>284</v>
      </c>
      <c r="D548" s="251" t="s">
        <v>907</v>
      </c>
      <c r="E548" s="227" t="s">
        <v>821</v>
      </c>
      <c r="F548" s="224">
        <v>0.17985611510791366</v>
      </c>
      <c r="G548" s="222">
        <v>-82</v>
      </c>
      <c r="H548" s="221">
        <v>-100</v>
      </c>
      <c r="I548" s="221">
        <v>-18</v>
      </c>
      <c r="J548" s="221">
        <v>0</v>
      </c>
      <c r="K548" s="221">
        <v>0</v>
      </c>
      <c r="L548" s="221">
        <v>-18</v>
      </c>
      <c r="M548" s="221" t="s">
        <v>908</v>
      </c>
      <c r="N548" s="221">
        <v>998551</v>
      </c>
      <c r="O548" s="235" t="s">
        <v>288</v>
      </c>
      <c r="P548" s="221" t="s">
        <v>211</v>
      </c>
      <c r="Q548" s="340">
        <v>2832</v>
      </c>
      <c r="R548" s="227">
        <v>45962</v>
      </c>
      <c r="S548" s="227">
        <v>45962</v>
      </c>
      <c r="T548" s="221" t="s">
        <v>1703</v>
      </c>
      <c r="U548" s="256" t="s">
        <v>1658</v>
      </c>
      <c r="V548" s="221"/>
      <c r="W548" s="221" t="s">
        <v>742</v>
      </c>
      <c r="Z548" s="20" t="e">
        <f>_xlfn.XLOOKUP(AC548,'[9]PR Conso (Apr 25-Sep 25)'!$P:$P,'[9]PR Conso (Apr 25-Sep 25)'!$Z:$Z)</f>
        <v>#N/A</v>
      </c>
      <c r="AB548" s="20">
        <f t="shared" si="18"/>
        <v>543</v>
      </c>
      <c r="AC548" s="20" t="str">
        <f t="shared" si="17"/>
        <v>07AAACJ0054A1ZDDP531501543</v>
      </c>
    </row>
    <row r="549" spans="1:29">
      <c r="A549" s="220">
        <v>45962</v>
      </c>
      <c r="B549" s="221" t="s">
        <v>283</v>
      </c>
      <c r="C549" s="221" t="s">
        <v>284</v>
      </c>
      <c r="D549" s="251" t="s">
        <v>909</v>
      </c>
      <c r="E549" s="227" t="s">
        <v>821</v>
      </c>
      <c r="F549" s="224">
        <v>0.17985611510791366</v>
      </c>
      <c r="G549" s="222">
        <v>-82</v>
      </c>
      <c r="H549" s="221">
        <v>-100</v>
      </c>
      <c r="I549" s="221">
        <v>-18</v>
      </c>
      <c r="J549" s="221">
        <v>0</v>
      </c>
      <c r="K549" s="221">
        <v>0</v>
      </c>
      <c r="L549" s="221">
        <v>-18</v>
      </c>
      <c r="M549" s="221" t="s">
        <v>910</v>
      </c>
      <c r="N549" s="221">
        <v>998551</v>
      </c>
      <c r="O549" s="235" t="s">
        <v>288</v>
      </c>
      <c r="P549" s="221" t="s">
        <v>211</v>
      </c>
      <c r="Q549" s="340">
        <v>2831</v>
      </c>
      <c r="R549" s="227">
        <v>45962</v>
      </c>
      <c r="S549" s="227">
        <v>45962</v>
      </c>
      <c r="T549" s="221" t="s">
        <v>1703</v>
      </c>
      <c r="U549" s="256" t="s">
        <v>1658</v>
      </c>
      <c r="V549" s="221"/>
      <c r="W549" s="221" t="s">
        <v>742</v>
      </c>
      <c r="Z549" s="20" t="e">
        <f>_xlfn.XLOOKUP(AC549,'[9]PR Conso (Apr 25-Sep 25)'!$P:$P,'[9]PR Conso (Apr 25-Sep 25)'!$Z:$Z)</f>
        <v>#N/A</v>
      </c>
      <c r="AB549" s="20">
        <f t="shared" si="18"/>
        <v>544</v>
      </c>
      <c r="AC549" s="20" t="str">
        <f t="shared" si="17"/>
        <v>07AAACJ0054A1ZDDP531500544</v>
      </c>
    </row>
    <row r="550" spans="1:29">
      <c r="A550" s="220">
        <v>45962</v>
      </c>
      <c r="B550" s="221" t="s">
        <v>283</v>
      </c>
      <c r="C550" s="221" t="s">
        <v>284</v>
      </c>
      <c r="D550" s="251" t="s">
        <v>911</v>
      </c>
      <c r="E550" s="227" t="s">
        <v>821</v>
      </c>
      <c r="F550" s="224">
        <v>0.17985611510791366</v>
      </c>
      <c r="G550" s="222">
        <v>-82</v>
      </c>
      <c r="H550" s="221">
        <v>-100</v>
      </c>
      <c r="I550" s="221">
        <v>-18</v>
      </c>
      <c r="J550" s="221">
        <v>0</v>
      </c>
      <c r="K550" s="221">
        <v>0</v>
      </c>
      <c r="L550" s="221">
        <v>-18</v>
      </c>
      <c r="M550" s="221" t="s">
        <v>912</v>
      </c>
      <c r="N550" s="221">
        <v>998551</v>
      </c>
      <c r="O550" s="235" t="s">
        <v>288</v>
      </c>
      <c r="P550" s="221" t="s">
        <v>211</v>
      </c>
      <c r="Q550" s="340">
        <v>2830</v>
      </c>
      <c r="R550" s="227">
        <v>45962</v>
      </c>
      <c r="S550" s="227">
        <v>45962</v>
      </c>
      <c r="T550" s="221" t="s">
        <v>1703</v>
      </c>
      <c r="U550" s="256" t="s">
        <v>1658</v>
      </c>
      <c r="V550" s="221"/>
      <c r="W550" s="221" t="s">
        <v>742</v>
      </c>
      <c r="Z550" s="20" t="e">
        <f>_xlfn.XLOOKUP(AC550,'[9]PR Conso (Apr 25-Sep 25)'!$P:$P,'[9]PR Conso (Apr 25-Sep 25)'!$Z:$Z)</f>
        <v>#N/A</v>
      </c>
      <c r="AB550" s="20">
        <f t="shared" si="18"/>
        <v>545</v>
      </c>
      <c r="AC550" s="20" t="str">
        <f t="shared" si="17"/>
        <v>07AAACJ0054A1ZDDP531499545</v>
      </c>
    </row>
    <row r="551" spans="1:29">
      <c r="A551" s="220">
        <v>45962</v>
      </c>
      <c r="B551" s="221" t="s">
        <v>283</v>
      </c>
      <c r="C551" s="221" t="s">
        <v>284</v>
      </c>
      <c r="D551" s="251" t="s">
        <v>913</v>
      </c>
      <c r="E551" s="227" t="s">
        <v>821</v>
      </c>
      <c r="F551" s="224">
        <v>0.17985611510791366</v>
      </c>
      <c r="G551" s="222">
        <v>-82</v>
      </c>
      <c r="H551" s="221">
        <v>-100</v>
      </c>
      <c r="I551" s="221">
        <v>-18</v>
      </c>
      <c r="J551" s="221">
        <v>0</v>
      </c>
      <c r="K551" s="221">
        <v>0</v>
      </c>
      <c r="L551" s="221">
        <v>-18</v>
      </c>
      <c r="M551" s="221" t="s">
        <v>914</v>
      </c>
      <c r="N551" s="221">
        <v>998551</v>
      </c>
      <c r="O551" s="235" t="s">
        <v>288</v>
      </c>
      <c r="P551" s="221" t="s">
        <v>211</v>
      </c>
      <c r="Q551" s="340">
        <v>2829</v>
      </c>
      <c r="R551" s="227">
        <v>45962</v>
      </c>
      <c r="S551" s="227">
        <v>45962</v>
      </c>
      <c r="T551" s="221" t="s">
        <v>1703</v>
      </c>
      <c r="U551" s="256" t="s">
        <v>1658</v>
      </c>
      <c r="V551" s="221"/>
      <c r="W551" s="221" t="s">
        <v>742</v>
      </c>
      <c r="Z551" s="20" t="e">
        <f>_xlfn.XLOOKUP(AC551,'[9]PR Conso (Apr 25-Sep 25)'!$P:$P,'[9]PR Conso (Apr 25-Sep 25)'!$Z:$Z)</f>
        <v>#N/A</v>
      </c>
      <c r="AB551" s="20">
        <f t="shared" si="18"/>
        <v>546</v>
      </c>
      <c r="AC551" s="20" t="str">
        <f t="shared" si="17"/>
        <v>07AAACJ0054A1ZDDP531498546</v>
      </c>
    </row>
    <row r="552" spans="1:29">
      <c r="A552" s="220">
        <v>45962</v>
      </c>
      <c r="B552" s="221" t="s">
        <v>283</v>
      </c>
      <c r="C552" s="221" t="s">
        <v>284</v>
      </c>
      <c r="D552" s="251" t="s">
        <v>915</v>
      </c>
      <c r="E552" s="227" t="s">
        <v>821</v>
      </c>
      <c r="F552" s="224">
        <v>0.17985611510791366</v>
      </c>
      <c r="G552" s="222">
        <v>-82</v>
      </c>
      <c r="H552" s="221">
        <v>-100</v>
      </c>
      <c r="I552" s="221">
        <v>-18</v>
      </c>
      <c r="J552" s="221">
        <v>0</v>
      </c>
      <c r="K552" s="221">
        <v>0</v>
      </c>
      <c r="L552" s="221">
        <v>-18</v>
      </c>
      <c r="M552" s="221" t="s">
        <v>916</v>
      </c>
      <c r="N552" s="221">
        <v>998551</v>
      </c>
      <c r="O552" s="235" t="s">
        <v>288</v>
      </c>
      <c r="P552" s="221" t="s">
        <v>211</v>
      </c>
      <c r="Q552" s="340">
        <v>2828</v>
      </c>
      <c r="R552" s="227">
        <v>45962</v>
      </c>
      <c r="S552" s="227">
        <v>45962</v>
      </c>
      <c r="T552" s="221" t="s">
        <v>1703</v>
      </c>
      <c r="U552" s="256" t="s">
        <v>1658</v>
      </c>
      <c r="V552" s="221"/>
      <c r="W552" s="221" t="s">
        <v>742</v>
      </c>
      <c r="Z552" s="20" t="e">
        <f>_xlfn.XLOOKUP(AC552,'[9]PR Conso (Apr 25-Sep 25)'!$P:$P,'[9]PR Conso (Apr 25-Sep 25)'!$Z:$Z)</f>
        <v>#N/A</v>
      </c>
      <c r="AB552" s="20">
        <f t="shared" si="18"/>
        <v>547</v>
      </c>
      <c r="AC552" s="20" t="str">
        <f t="shared" si="17"/>
        <v>07AAACJ0054A1ZDDP531497547</v>
      </c>
    </row>
    <row r="553" spans="1:29">
      <c r="A553" s="220">
        <v>45962</v>
      </c>
      <c r="B553" s="221" t="s">
        <v>283</v>
      </c>
      <c r="C553" s="221" t="s">
        <v>284</v>
      </c>
      <c r="D553" s="251" t="s">
        <v>917</v>
      </c>
      <c r="E553" s="227" t="s">
        <v>821</v>
      </c>
      <c r="F553" s="224">
        <v>0.17985611510791366</v>
      </c>
      <c r="G553" s="222">
        <v>-82</v>
      </c>
      <c r="H553" s="221">
        <v>-100</v>
      </c>
      <c r="I553" s="221">
        <v>-18</v>
      </c>
      <c r="J553" s="221">
        <v>0</v>
      </c>
      <c r="K553" s="221">
        <v>0</v>
      </c>
      <c r="L553" s="221">
        <v>-18</v>
      </c>
      <c r="M553" s="221" t="s">
        <v>918</v>
      </c>
      <c r="N553" s="221">
        <v>998551</v>
      </c>
      <c r="O553" s="235" t="s">
        <v>288</v>
      </c>
      <c r="P553" s="221" t="s">
        <v>211</v>
      </c>
      <c r="Q553" s="340">
        <v>2827</v>
      </c>
      <c r="R553" s="227">
        <v>45962</v>
      </c>
      <c r="S553" s="227">
        <v>45962</v>
      </c>
      <c r="T553" s="221" t="s">
        <v>1703</v>
      </c>
      <c r="U553" s="256" t="s">
        <v>1658</v>
      </c>
      <c r="V553" s="221"/>
      <c r="W553" s="221" t="s">
        <v>742</v>
      </c>
      <c r="Z553" s="20" t="e">
        <f>_xlfn.XLOOKUP(AC553,'[9]PR Conso (Apr 25-Sep 25)'!$P:$P,'[9]PR Conso (Apr 25-Sep 25)'!$Z:$Z)</f>
        <v>#N/A</v>
      </c>
      <c r="AB553" s="20">
        <f t="shared" si="18"/>
        <v>548</v>
      </c>
      <c r="AC553" s="20" t="str">
        <f t="shared" si="17"/>
        <v>07AAACJ0054A1ZDDP531496548</v>
      </c>
    </row>
    <row r="554" spans="1:29">
      <c r="A554" s="220">
        <v>45962</v>
      </c>
      <c r="B554" s="221" t="s">
        <v>334</v>
      </c>
      <c r="C554" s="221" t="s">
        <v>335</v>
      </c>
      <c r="D554" s="251" t="s">
        <v>919</v>
      </c>
      <c r="E554" s="227" t="s">
        <v>768</v>
      </c>
      <c r="F554" s="224">
        <v>0.17985611510791366</v>
      </c>
      <c r="G554" s="222">
        <v>-870.84</v>
      </c>
      <c r="H554" s="221">
        <v>-1062</v>
      </c>
      <c r="I554" s="221">
        <v>-191.16</v>
      </c>
      <c r="J554" s="221">
        <v>0</v>
      </c>
      <c r="K554" s="221">
        <v>0</v>
      </c>
      <c r="L554" s="221">
        <v>-191.16</v>
      </c>
      <c r="M554" s="221" t="s">
        <v>920</v>
      </c>
      <c r="N554" s="221">
        <v>998313</v>
      </c>
      <c r="O554" s="235" t="s">
        <v>338</v>
      </c>
      <c r="P554" s="221" t="s">
        <v>211</v>
      </c>
      <c r="Q554" s="340">
        <v>2816</v>
      </c>
      <c r="R554" s="227">
        <v>45962</v>
      </c>
      <c r="S554" s="227">
        <v>45962</v>
      </c>
      <c r="T554" s="221" t="s">
        <v>1703</v>
      </c>
      <c r="U554" s="256" t="s">
        <v>1658</v>
      </c>
      <c r="V554" s="221"/>
      <c r="W554" s="221" t="s">
        <v>742</v>
      </c>
      <c r="Z554" s="20" t="e">
        <f>_xlfn.XLOOKUP(AC554,'[9]PR Conso (Apr 25-Sep 25)'!$P:$P,'[9]PR Conso (Apr 25-Sep 25)'!$Z:$Z)</f>
        <v>#N/A</v>
      </c>
      <c r="AB554" s="20">
        <f t="shared" si="18"/>
        <v>549</v>
      </c>
      <c r="AC554" s="20" t="str">
        <f t="shared" si="17"/>
        <v>06AAACM5586C1ZLTIO26HR101461769549</v>
      </c>
    </row>
    <row r="555" spans="1:29">
      <c r="A555" s="220">
        <v>45992</v>
      </c>
      <c r="B555" s="221" t="s">
        <v>240</v>
      </c>
      <c r="C555" s="221" t="s">
        <v>1196</v>
      </c>
      <c r="D555" s="251" t="s">
        <v>1197</v>
      </c>
      <c r="E555" s="227">
        <v>45984</v>
      </c>
      <c r="F555" s="224">
        <v>0.17985611510791366</v>
      </c>
      <c r="G555" s="222">
        <v>5140</v>
      </c>
      <c r="H555" s="221">
        <v>4356</v>
      </c>
      <c r="I555" s="221">
        <v>784</v>
      </c>
      <c r="J555" s="221">
        <v>0</v>
      </c>
      <c r="K555" s="221">
        <v>0</v>
      </c>
      <c r="L555" s="221">
        <v>784</v>
      </c>
      <c r="M555" s="221" t="s">
        <v>1197</v>
      </c>
      <c r="N555" s="221">
        <v>0</v>
      </c>
      <c r="O555" s="221" t="s">
        <v>239</v>
      </c>
      <c r="P555" s="221" t="s">
        <v>211</v>
      </c>
      <c r="Q555" s="340" t="s">
        <v>240</v>
      </c>
      <c r="R555" s="227">
        <v>45992</v>
      </c>
      <c r="S555" s="227">
        <v>45992</v>
      </c>
      <c r="T555" s="221" t="s">
        <v>1703</v>
      </c>
      <c r="U555" s="221" t="s">
        <v>240</v>
      </c>
      <c r="V555" s="221"/>
      <c r="W555" s="221" t="s">
        <v>240</v>
      </c>
      <c r="Z555" s="20" t="e">
        <f>_xlfn.XLOOKUP(AC555,'[9]PR Conso (Apr 25-Sep 25)'!$P:$P,'[9]PR Conso (Apr 25-Sep 25)'!$Z:$Z)</f>
        <v>#N/A</v>
      </c>
      <c r="AB555" s="20">
        <f t="shared" si="18"/>
        <v>550</v>
      </c>
      <c r="AC555" s="20" t="str">
        <f t="shared" si="17"/>
        <v>OKKWLP01-0008550</v>
      </c>
    </row>
    <row r="556" spans="1:29">
      <c r="A556" s="220">
        <v>45992</v>
      </c>
      <c r="B556" s="221" t="s">
        <v>240</v>
      </c>
      <c r="C556" s="221" t="s">
        <v>237</v>
      </c>
      <c r="D556" s="251" t="s">
        <v>1198</v>
      </c>
      <c r="E556" s="227">
        <v>46005</v>
      </c>
      <c r="F556" s="224">
        <v>0.17985611510791366</v>
      </c>
      <c r="G556" s="222">
        <v>989</v>
      </c>
      <c r="H556" s="221">
        <v>838</v>
      </c>
      <c r="I556" s="221">
        <v>151</v>
      </c>
      <c r="J556" s="221">
        <v>0</v>
      </c>
      <c r="K556" s="221">
        <v>0</v>
      </c>
      <c r="L556" s="221">
        <v>151</v>
      </c>
      <c r="M556" s="221" t="s">
        <v>1198</v>
      </c>
      <c r="N556" s="221">
        <v>0</v>
      </c>
      <c r="O556" s="221" t="s">
        <v>239</v>
      </c>
      <c r="P556" s="221" t="s">
        <v>211</v>
      </c>
      <c r="Q556" s="340" t="s">
        <v>240</v>
      </c>
      <c r="R556" s="227">
        <v>45992</v>
      </c>
      <c r="S556" s="227">
        <v>45992</v>
      </c>
      <c r="T556" s="221" t="s">
        <v>1703</v>
      </c>
      <c r="U556" s="221" t="s">
        <v>240</v>
      </c>
      <c r="V556" s="221"/>
      <c r="W556" s="221" t="s">
        <v>240</v>
      </c>
      <c r="Z556" s="20" t="e">
        <f>_xlfn.XLOOKUP(AC556,'[9]PR Conso (Apr 25-Sep 25)'!$P:$P,'[9]PR Conso (Apr 25-Sep 25)'!$Z:$Z)</f>
        <v>#N/A</v>
      </c>
      <c r="AB556" s="20">
        <f t="shared" si="18"/>
        <v>551</v>
      </c>
      <c r="AC556" s="20" t="str">
        <f t="shared" si="17"/>
        <v>INV333804758551</v>
      </c>
    </row>
    <row r="557" spans="1:29">
      <c r="A557" s="220">
        <v>45992</v>
      </c>
      <c r="B557" s="221" t="s">
        <v>240</v>
      </c>
      <c r="C557" s="221" t="s">
        <v>241</v>
      </c>
      <c r="D557" s="251" t="s">
        <v>1199</v>
      </c>
      <c r="E557" s="227">
        <v>45989</v>
      </c>
      <c r="F557" s="224">
        <v>0.17985611510791366</v>
      </c>
      <c r="G557" s="222">
        <v>22145</v>
      </c>
      <c r="H557" s="221">
        <v>18767</v>
      </c>
      <c r="I557" s="221">
        <v>3378</v>
      </c>
      <c r="J557" s="221">
        <v>0</v>
      </c>
      <c r="K557" s="221">
        <v>0</v>
      </c>
      <c r="L557" s="221">
        <v>3378</v>
      </c>
      <c r="M557" s="221" t="s">
        <v>1199</v>
      </c>
      <c r="N557" s="221">
        <v>0</v>
      </c>
      <c r="O557" s="221" t="s">
        <v>239</v>
      </c>
      <c r="P557" s="221" t="s">
        <v>211</v>
      </c>
      <c r="Q557" s="340" t="s">
        <v>240</v>
      </c>
      <c r="R557" s="227">
        <v>45992</v>
      </c>
      <c r="S557" s="227">
        <v>45992</v>
      </c>
      <c r="T557" s="221" t="s">
        <v>1703</v>
      </c>
      <c r="U557" s="221" t="s">
        <v>240</v>
      </c>
      <c r="V557" s="221"/>
      <c r="W557" s="221" t="s">
        <v>240</v>
      </c>
      <c r="Z557" s="20" t="e">
        <f>_xlfn.XLOOKUP(AC557,'[9]PR Conso (Apr 25-Sep 25)'!$P:$P,'[9]PR Conso (Apr 25-Sep 25)'!$Z:$Z)</f>
        <v>#N/A</v>
      </c>
      <c r="AB557" s="20">
        <f t="shared" si="18"/>
        <v>552</v>
      </c>
      <c r="AC557" s="20" t="str">
        <f t="shared" si="17"/>
        <v>INV109446983552</v>
      </c>
    </row>
    <row r="558" spans="1:29">
      <c r="A558" s="220">
        <v>45992</v>
      </c>
      <c r="B558" s="221" t="s">
        <v>240</v>
      </c>
      <c r="C558" s="221" t="s">
        <v>1196</v>
      </c>
      <c r="D558" s="251" t="s">
        <v>1200</v>
      </c>
      <c r="E558" s="227">
        <v>46014</v>
      </c>
      <c r="F558" s="224">
        <v>0.17985611510791366</v>
      </c>
      <c r="G558" s="222">
        <v>1594</v>
      </c>
      <c r="H558" s="221">
        <v>1351</v>
      </c>
      <c r="I558" s="221">
        <v>243</v>
      </c>
      <c r="J558" s="221">
        <v>0</v>
      </c>
      <c r="K558" s="221">
        <v>0</v>
      </c>
      <c r="L558" s="221">
        <v>243</v>
      </c>
      <c r="M558" s="221" t="s">
        <v>1200</v>
      </c>
      <c r="N558" s="221">
        <v>0</v>
      </c>
      <c r="O558" s="221" t="s">
        <v>239</v>
      </c>
      <c r="P558" s="221" t="s">
        <v>211</v>
      </c>
      <c r="Q558" s="340" t="s">
        <v>240</v>
      </c>
      <c r="R558" s="227">
        <v>45992</v>
      </c>
      <c r="S558" s="227">
        <v>45992</v>
      </c>
      <c r="T558" s="221" t="s">
        <v>1703</v>
      </c>
      <c r="U558" s="221" t="s">
        <v>240</v>
      </c>
      <c r="V558" s="221"/>
      <c r="W558" s="221" t="s">
        <v>240</v>
      </c>
      <c r="Z558" s="20" t="e">
        <f>_xlfn.XLOOKUP(AC558,'[9]PR Conso (Apr 25-Sep 25)'!$P:$P,'[9]PR Conso (Apr 25-Sep 25)'!$Z:$Z)</f>
        <v>#N/A</v>
      </c>
      <c r="AB558" s="20">
        <f t="shared" si="18"/>
        <v>553</v>
      </c>
      <c r="AC558" s="20" t="str">
        <f t="shared" si="17"/>
        <v>OKKWLP01-0009553</v>
      </c>
    </row>
    <row r="559" spans="1:29">
      <c r="A559" s="220">
        <v>45992</v>
      </c>
      <c r="B559" s="221" t="s">
        <v>240</v>
      </c>
      <c r="C559" s="221" t="s">
        <v>237</v>
      </c>
      <c r="D559" s="251" t="s">
        <v>1201</v>
      </c>
      <c r="E559" s="227">
        <v>46001</v>
      </c>
      <c r="F559" s="224">
        <v>0.17985611510791366</v>
      </c>
      <c r="G559" s="222">
        <v>18560</v>
      </c>
      <c r="H559" s="221">
        <v>15729</v>
      </c>
      <c r="I559" s="221">
        <v>2831</v>
      </c>
      <c r="J559" s="221">
        <v>0</v>
      </c>
      <c r="K559" s="221">
        <v>0</v>
      </c>
      <c r="L559" s="221">
        <v>2831</v>
      </c>
      <c r="M559" s="221" t="s">
        <v>1201</v>
      </c>
      <c r="N559" s="221">
        <v>0</v>
      </c>
      <c r="O559" s="221" t="s">
        <v>239</v>
      </c>
      <c r="P559" s="221" t="s">
        <v>211</v>
      </c>
      <c r="Q559" s="340" t="s">
        <v>240</v>
      </c>
      <c r="R559" s="227">
        <v>45992</v>
      </c>
      <c r="S559" s="227">
        <v>45992</v>
      </c>
      <c r="T559" s="221" t="s">
        <v>1703</v>
      </c>
      <c r="U559" s="221" t="s">
        <v>240</v>
      </c>
      <c r="V559" s="221"/>
      <c r="W559" s="221" t="s">
        <v>240</v>
      </c>
      <c r="Z559" s="20" t="e">
        <f>_xlfn.XLOOKUP(AC559,'[9]PR Conso (Apr 25-Sep 25)'!$P:$P,'[9]PR Conso (Apr 25-Sep 25)'!$Z:$Z)</f>
        <v>#N/A</v>
      </c>
      <c r="AB559" s="20">
        <f t="shared" si="18"/>
        <v>554</v>
      </c>
      <c r="AC559" s="20" t="str">
        <f t="shared" si="17"/>
        <v>INV333319445554</v>
      </c>
    </row>
    <row r="560" spans="1:29">
      <c r="A560" s="220">
        <v>45992</v>
      </c>
      <c r="B560" s="221" t="s">
        <v>240</v>
      </c>
      <c r="C560" s="221" t="s">
        <v>241</v>
      </c>
      <c r="D560" s="251" t="s">
        <v>1202</v>
      </c>
      <c r="E560" s="227">
        <v>45989</v>
      </c>
      <c r="F560" s="224">
        <v>0.17985611510791366</v>
      </c>
      <c r="G560" s="222">
        <v>4862</v>
      </c>
      <c r="H560" s="221">
        <v>4120</v>
      </c>
      <c r="I560" s="221">
        <v>742</v>
      </c>
      <c r="J560" s="221">
        <v>0</v>
      </c>
      <c r="K560" s="221">
        <v>0</v>
      </c>
      <c r="L560" s="221">
        <v>742</v>
      </c>
      <c r="M560" s="221" t="s">
        <v>1202</v>
      </c>
      <c r="N560" s="221">
        <v>0</v>
      </c>
      <c r="O560" s="221" t="s">
        <v>239</v>
      </c>
      <c r="P560" s="221" t="s">
        <v>211</v>
      </c>
      <c r="Q560" s="340" t="s">
        <v>240</v>
      </c>
      <c r="R560" s="227">
        <v>45992</v>
      </c>
      <c r="S560" s="227">
        <v>45992</v>
      </c>
      <c r="T560" s="221" t="s">
        <v>1703</v>
      </c>
      <c r="U560" s="221" t="s">
        <v>240</v>
      </c>
      <c r="V560" s="221"/>
      <c r="W560" s="221" t="s">
        <v>240</v>
      </c>
      <c r="Z560" s="20" t="e">
        <f>_xlfn.XLOOKUP(AC560,'[9]PR Conso (Apr 25-Sep 25)'!$P:$P,'[9]PR Conso (Apr 25-Sep 25)'!$Z:$Z)</f>
        <v>#N/A</v>
      </c>
      <c r="AB560" s="20">
        <f t="shared" si="18"/>
        <v>555</v>
      </c>
      <c r="AC560" s="20" t="str">
        <f t="shared" si="17"/>
        <v>INV109485303555</v>
      </c>
    </row>
    <row r="561" spans="1:29">
      <c r="A561" s="220">
        <v>45992</v>
      </c>
      <c r="B561" s="221" t="s">
        <v>240</v>
      </c>
      <c r="C561" s="221" t="s">
        <v>241</v>
      </c>
      <c r="D561" s="251" t="s">
        <v>1203</v>
      </c>
      <c r="E561" s="227">
        <v>45980</v>
      </c>
      <c r="F561" s="224">
        <v>0.17985611510791366</v>
      </c>
      <c r="G561" s="222">
        <v>1759</v>
      </c>
      <c r="H561" s="221">
        <v>1491</v>
      </c>
      <c r="I561" s="221">
        <v>268</v>
      </c>
      <c r="J561" s="221">
        <v>0</v>
      </c>
      <c r="K561" s="221">
        <v>0</v>
      </c>
      <c r="L561" s="221">
        <v>268</v>
      </c>
      <c r="M561" s="221" t="s">
        <v>1203</v>
      </c>
      <c r="N561" s="221">
        <v>0</v>
      </c>
      <c r="O561" s="221" t="s">
        <v>239</v>
      </c>
      <c r="P561" s="221" t="s">
        <v>211</v>
      </c>
      <c r="Q561" s="340" t="s">
        <v>240</v>
      </c>
      <c r="R561" s="227">
        <v>45992</v>
      </c>
      <c r="S561" s="227">
        <v>45992</v>
      </c>
      <c r="T561" s="221" t="s">
        <v>1703</v>
      </c>
      <c r="U561" s="221" t="s">
        <v>240</v>
      </c>
      <c r="V561" s="221"/>
      <c r="W561" s="221" t="s">
        <v>240</v>
      </c>
      <c r="Z561" s="20" t="e">
        <f>_xlfn.XLOOKUP(AC561,'[9]PR Conso (Apr 25-Sep 25)'!$P:$P,'[9]PR Conso (Apr 25-Sep 25)'!$Z:$Z)</f>
        <v>#N/A</v>
      </c>
      <c r="AB561" s="20">
        <f t="shared" si="18"/>
        <v>556</v>
      </c>
      <c r="AC561" s="20" t="str">
        <f t="shared" si="17"/>
        <v>INV108376068556</v>
      </c>
    </row>
    <row r="562" spans="1:29">
      <c r="A562" s="220">
        <v>45992</v>
      </c>
      <c r="B562" s="221" t="s">
        <v>240</v>
      </c>
      <c r="C562" s="221" t="s">
        <v>241</v>
      </c>
      <c r="D562" s="251" t="s">
        <v>1204</v>
      </c>
      <c r="E562" s="227">
        <v>45992</v>
      </c>
      <c r="F562" s="224">
        <v>0.17985611510791366</v>
      </c>
      <c r="G562" s="222">
        <v>104430</v>
      </c>
      <c r="H562" s="221">
        <v>88500</v>
      </c>
      <c r="I562" s="221">
        <v>15930</v>
      </c>
      <c r="J562" s="221">
        <v>0</v>
      </c>
      <c r="K562" s="221">
        <v>0</v>
      </c>
      <c r="L562" s="221">
        <v>15930</v>
      </c>
      <c r="M562" s="221" t="s">
        <v>1204</v>
      </c>
      <c r="N562" s="221">
        <v>0</v>
      </c>
      <c r="O562" s="221" t="s">
        <v>239</v>
      </c>
      <c r="P562" s="221" t="s">
        <v>211</v>
      </c>
      <c r="Q562" s="340" t="s">
        <v>240</v>
      </c>
      <c r="R562" s="227">
        <v>45992</v>
      </c>
      <c r="S562" s="227">
        <v>45992</v>
      </c>
      <c r="T562" s="221" t="s">
        <v>1703</v>
      </c>
      <c r="U562" s="221" t="s">
        <v>240</v>
      </c>
      <c r="V562" s="221"/>
      <c r="W562" s="221" t="s">
        <v>240</v>
      </c>
      <c r="Z562" s="20" t="e">
        <f>_xlfn.XLOOKUP(AC562,'[9]PR Conso (Apr 25-Sep 25)'!$P:$P,'[9]PR Conso (Apr 25-Sep 25)'!$Z:$Z)</f>
        <v>#N/A</v>
      </c>
      <c r="AB562" s="20">
        <f t="shared" si="18"/>
        <v>557</v>
      </c>
      <c r="AC562" s="20" t="str">
        <f t="shared" si="17"/>
        <v>INV109961973557</v>
      </c>
    </row>
    <row r="563" spans="1:29">
      <c r="A563" s="220">
        <v>45992</v>
      </c>
      <c r="B563" s="221" t="s">
        <v>240</v>
      </c>
      <c r="C563" s="221" t="s">
        <v>241</v>
      </c>
      <c r="D563" s="251" t="s">
        <v>1205</v>
      </c>
      <c r="E563" s="227">
        <v>46019</v>
      </c>
      <c r="F563" s="224">
        <v>0.17985611510791366</v>
      </c>
      <c r="G563" s="222">
        <v>22040</v>
      </c>
      <c r="H563" s="221">
        <v>18678</v>
      </c>
      <c r="I563" s="221">
        <v>3362</v>
      </c>
      <c r="J563" s="221">
        <v>0</v>
      </c>
      <c r="K563" s="221">
        <v>0</v>
      </c>
      <c r="L563" s="221">
        <v>3362</v>
      </c>
      <c r="M563" s="221" t="s">
        <v>1205</v>
      </c>
      <c r="N563" s="221">
        <v>0</v>
      </c>
      <c r="O563" s="221" t="s">
        <v>239</v>
      </c>
      <c r="P563" s="221" t="s">
        <v>211</v>
      </c>
      <c r="Q563" s="340" t="s">
        <v>240</v>
      </c>
      <c r="R563" s="227">
        <v>45992</v>
      </c>
      <c r="S563" s="227">
        <v>45992</v>
      </c>
      <c r="T563" s="221" t="s">
        <v>1703</v>
      </c>
      <c r="U563" s="221" t="s">
        <v>240</v>
      </c>
      <c r="V563" s="221"/>
      <c r="W563" s="221" t="s">
        <v>240</v>
      </c>
      <c r="Z563" s="20" t="e">
        <f>_xlfn.XLOOKUP(AC563,'[9]PR Conso (Apr 25-Sep 25)'!$P:$P,'[9]PR Conso (Apr 25-Sep 25)'!$Z:$Z)</f>
        <v>#N/A</v>
      </c>
      <c r="AB563" s="20">
        <f t="shared" si="18"/>
        <v>558</v>
      </c>
      <c r="AC563" s="20" t="str">
        <f t="shared" si="17"/>
        <v>INV113616634558</v>
      </c>
    </row>
    <row r="564" spans="1:29">
      <c r="A564" s="220">
        <v>45992</v>
      </c>
      <c r="B564" s="221" t="s">
        <v>240</v>
      </c>
      <c r="C564" s="221" t="s">
        <v>241</v>
      </c>
      <c r="D564" s="251" t="s">
        <v>1206</v>
      </c>
      <c r="E564" s="227">
        <v>46016</v>
      </c>
      <c r="F564" s="224">
        <v>0.17985611510791366</v>
      </c>
      <c r="G564" s="222">
        <v>99</v>
      </c>
      <c r="H564" s="221">
        <v>84</v>
      </c>
      <c r="I564" s="221">
        <v>15</v>
      </c>
      <c r="J564" s="221">
        <v>0</v>
      </c>
      <c r="K564" s="221">
        <v>0</v>
      </c>
      <c r="L564" s="221">
        <v>15</v>
      </c>
      <c r="M564" s="221" t="s">
        <v>1206</v>
      </c>
      <c r="N564" s="221">
        <v>0</v>
      </c>
      <c r="O564" s="221" t="s">
        <v>239</v>
      </c>
      <c r="P564" s="221" t="s">
        <v>211</v>
      </c>
      <c r="Q564" s="340" t="s">
        <v>240</v>
      </c>
      <c r="R564" s="227">
        <v>45992</v>
      </c>
      <c r="S564" s="227">
        <v>45992</v>
      </c>
      <c r="T564" s="221" t="s">
        <v>1703</v>
      </c>
      <c r="U564" s="221" t="s">
        <v>240</v>
      </c>
      <c r="V564" s="221"/>
      <c r="W564" s="221" t="s">
        <v>240</v>
      </c>
      <c r="Z564" s="20" t="e">
        <f>_xlfn.XLOOKUP(AC564,'[9]PR Conso (Apr 25-Sep 25)'!$P:$P,'[9]PR Conso (Apr 25-Sep 25)'!$Z:$Z)</f>
        <v>#N/A</v>
      </c>
      <c r="AB564" s="20">
        <f t="shared" si="18"/>
        <v>559</v>
      </c>
      <c r="AC564" s="20" t="str">
        <f t="shared" si="17"/>
        <v>INV113303860559</v>
      </c>
    </row>
    <row r="565" spans="1:29">
      <c r="A565" s="220">
        <v>45992</v>
      </c>
      <c r="B565" s="221" t="s">
        <v>240</v>
      </c>
      <c r="C565" s="221" t="s">
        <v>241</v>
      </c>
      <c r="D565" s="251" t="s">
        <v>1207</v>
      </c>
      <c r="E565" s="227">
        <v>46019</v>
      </c>
      <c r="F565" s="224">
        <v>0.17985611510791366</v>
      </c>
      <c r="G565" s="222">
        <v>4836</v>
      </c>
      <c r="H565" s="221">
        <v>4098</v>
      </c>
      <c r="I565" s="221">
        <v>738</v>
      </c>
      <c r="J565" s="221">
        <v>0</v>
      </c>
      <c r="K565" s="221">
        <v>0</v>
      </c>
      <c r="L565" s="221">
        <v>738</v>
      </c>
      <c r="M565" s="221" t="s">
        <v>1207</v>
      </c>
      <c r="N565" s="221">
        <v>0</v>
      </c>
      <c r="O565" s="221" t="s">
        <v>239</v>
      </c>
      <c r="P565" s="221" t="s">
        <v>211</v>
      </c>
      <c r="Q565" s="340" t="s">
        <v>240</v>
      </c>
      <c r="R565" s="227">
        <v>45992</v>
      </c>
      <c r="S565" s="227">
        <v>45992</v>
      </c>
      <c r="T565" s="221" t="s">
        <v>1703</v>
      </c>
      <c r="U565" s="221" t="s">
        <v>240</v>
      </c>
      <c r="V565" s="221"/>
      <c r="W565" s="221" t="s">
        <v>240</v>
      </c>
      <c r="Z565" s="20" t="e">
        <f>_xlfn.XLOOKUP(AC565,'[9]PR Conso (Apr 25-Sep 25)'!$P:$P,'[9]PR Conso (Apr 25-Sep 25)'!$Z:$Z)</f>
        <v>#N/A</v>
      </c>
      <c r="AB565" s="20">
        <f t="shared" si="18"/>
        <v>560</v>
      </c>
      <c r="AC565" s="20" t="str">
        <f t="shared" si="17"/>
        <v>INV113613164560</v>
      </c>
    </row>
    <row r="566" spans="1:29">
      <c r="A566" s="220">
        <v>45992</v>
      </c>
      <c r="B566" s="221" t="s">
        <v>240</v>
      </c>
      <c r="C566" s="221" t="s">
        <v>1208</v>
      </c>
      <c r="D566" s="251" t="s">
        <v>1209</v>
      </c>
      <c r="E566" s="227">
        <v>46020</v>
      </c>
      <c r="F566" s="224">
        <v>0.17985611510791366</v>
      </c>
      <c r="G566" s="222">
        <v>6813</v>
      </c>
      <c r="H566" s="221">
        <v>5774</v>
      </c>
      <c r="I566" s="221">
        <v>1039</v>
      </c>
      <c r="J566" s="221">
        <v>0</v>
      </c>
      <c r="K566" s="221">
        <v>0</v>
      </c>
      <c r="L566" s="221">
        <v>1039</v>
      </c>
      <c r="M566" s="221" t="s">
        <v>1209</v>
      </c>
      <c r="N566" s="221">
        <v>0</v>
      </c>
      <c r="O566" s="221" t="s">
        <v>239</v>
      </c>
      <c r="P566" s="221" t="s">
        <v>211</v>
      </c>
      <c r="Q566" s="340" t="s">
        <v>240</v>
      </c>
      <c r="R566" s="227">
        <v>45992</v>
      </c>
      <c r="S566" s="227">
        <v>45992</v>
      </c>
      <c r="T566" s="221" t="s">
        <v>1703</v>
      </c>
      <c r="U566" s="221" t="s">
        <v>240</v>
      </c>
      <c r="V566" s="221"/>
      <c r="W566" s="221" t="s">
        <v>240</v>
      </c>
      <c r="Z566" s="20" t="e">
        <f>_xlfn.XLOOKUP(AC566,'[9]PR Conso (Apr 25-Sep 25)'!$P:$P,'[9]PR Conso (Apr 25-Sep 25)'!$Z:$Z)</f>
        <v>#N/A</v>
      </c>
      <c r="AB566" s="20">
        <f t="shared" si="18"/>
        <v>561</v>
      </c>
      <c r="AC566" s="20" t="str">
        <f t="shared" si="17"/>
        <v>COR83134063M656507009561</v>
      </c>
    </row>
    <row r="567" spans="1:29">
      <c r="A567" s="220">
        <v>45992</v>
      </c>
      <c r="B567" s="221" t="s">
        <v>383</v>
      </c>
      <c r="C567" s="221" t="s">
        <v>384</v>
      </c>
      <c r="D567" s="251" t="s">
        <v>1210</v>
      </c>
      <c r="E567" s="227" t="s">
        <v>1211</v>
      </c>
      <c r="F567" s="224">
        <v>0.17985611510791366</v>
      </c>
      <c r="G567" s="222">
        <v>742.04</v>
      </c>
      <c r="H567" s="221">
        <v>628.79999999999995</v>
      </c>
      <c r="I567" s="221">
        <v>0</v>
      </c>
      <c r="J567" s="221">
        <v>56.62</v>
      </c>
      <c r="K567" s="221">
        <v>56.62</v>
      </c>
      <c r="L567" s="221">
        <v>113.24</v>
      </c>
      <c r="M567" s="221" t="s">
        <v>1212</v>
      </c>
      <c r="N567" s="221">
        <v>854390</v>
      </c>
      <c r="O567" s="235" t="s">
        <v>388</v>
      </c>
      <c r="P567" s="221" t="s">
        <v>209</v>
      </c>
      <c r="Q567" s="340">
        <v>3095</v>
      </c>
      <c r="R567" s="227">
        <v>45992</v>
      </c>
      <c r="S567" s="227">
        <v>45992</v>
      </c>
      <c r="T567" s="221" t="s">
        <v>1703</v>
      </c>
      <c r="U567" s="256" t="s">
        <v>1658</v>
      </c>
      <c r="V567" s="221"/>
      <c r="W567" s="221" t="s">
        <v>252</v>
      </c>
      <c r="Z567" s="20" t="e">
        <f>_xlfn.XLOOKUP(AC567,'[9]PR Conso (Apr 25-Sep 25)'!$P:$P,'[9]PR Conso (Apr 25-Sep 25)'!$Z:$Z)</f>
        <v>#N/A</v>
      </c>
      <c r="AB567" s="20">
        <f t="shared" si="18"/>
        <v>562</v>
      </c>
      <c r="AC567" s="20" t="str">
        <f t="shared" si="17"/>
        <v>27AALCM3536H1ZAINV2526/342569562</v>
      </c>
    </row>
    <row r="568" spans="1:29">
      <c r="A568" s="220">
        <v>45992</v>
      </c>
      <c r="B568" s="221" t="s">
        <v>283</v>
      </c>
      <c r="C568" s="221" t="s">
        <v>284</v>
      </c>
      <c r="D568" s="251" t="s">
        <v>1213</v>
      </c>
      <c r="E568" s="227" t="s">
        <v>1214</v>
      </c>
      <c r="F568" s="224">
        <v>0.17985611510791366</v>
      </c>
      <c r="G568" s="222">
        <v>12744</v>
      </c>
      <c r="H568" s="221">
        <v>10800</v>
      </c>
      <c r="I568" s="221">
        <v>1944</v>
      </c>
      <c r="J568" s="221">
        <v>0</v>
      </c>
      <c r="K568" s="221">
        <v>0</v>
      </c>
      <c r="L568" s="221">
        <v>1944</v>
      </c>
      <c r="M568" s="221" t="s">
        <v>1215</v>
      </c>
      <c r="N568" s="221">
        <v>998551</v>
      </c>
      <c r="O568" s="235" t="s">
        <v>288</v>
      </c>
      <c r="P568" s="221" t="s">
        <v>211</v>
      </c>
      <c r="Q568" s="340">
        <v>3090</v>
      </c>
      <c r="R568" s="227">
        <v>45992</v>
      </c>
      <c r="S568" s="227">
        <v>45992</v>
      </c>
      <c r="T568" s="221" t="s">
        <v>1703</v>
      </c>
      <c r="U568" s="256" t="s">
        <v>1658</v>
      </c>
      <c r="V568" s="221"/>
      <c r="W568" s="221" t="s">
        <v>252</v>
      </c>
      <c r="Z568" s="20" t="e">
        <f>_xlfn.XLOOKUP(AC568,'[9]PR Conso (Apr 25-Sep 25)'!$P:$P,'[9]PR Conso (Apr 25-Sep 25)'!$Z:$Z)</f>
        <v>#N/A</v>
      </c>
      <c r="AB568" s="20">
        <f t="shared" si="18"/>
        <v>563</v>
      </c>
      <c r="AC568" s="20" t="str">
        <f t="shared" si="17"/>
        <v>07AAACJ0054A1ZDHP501539563</v>
      </c>
    </row>
    <row r="569" spans="1:29">
      <c r="A569" s="220">
        <v>45992</v>
      </c>
      <c r="B569" s="221" t="s">
        <v>160</v>
      </c>
      <c r="C569" s="221" t="s">
        <v>689</v>
      </c>
      <c r="D569" s="251" t="s">
        <v>1216</v>
      </c>
      <c r="E569" s="227" t="s">
        <v>302</v>
      </c>
      <c r="F569" s="224">
        <v>0.17985611510791366</v>
      </c>
      <c r="G569" s="222">
        <v>2331107.7000000002</v>
      </c>
      <c r="H569" s="221">
        <v>1975515</v>
      </c>
      <c r="I569" s="221">
        <v>0</v>
      </c>
      <c r="J569" s="221">
        <v>177796.35</v>
      </c>
      <c r="K569" s="221">
        <v>177796.35</v>
      </c>
      <c r="L569" s="221">
        <v>355592.7</v>
      </c>
      <c r="M569" s="221" t="s">
        <v>1217</v>
      </c>
      <c r="N569" s="221">
        <v>998312</v>
      </c>
      <c r="O569" s="235" t="s">
        <v>309</v>
      </c>
      <c r="P569" s="221" t="s">
        <v>211</v>
      </c>
      <c r="Q569" s="340">
        <v>2924</v>
      </c>
      <c r="R569" s="227">
        <v>45992</v>
      </c>
      <c r="S569" s="227">
        <v>45992</v>
      </c>
      <c r="T569" s="221" t="s">
        <v>1703</v>
      </c>
      <c r="U569" s="256" t="s">
        <v>1658</v>
      </c>
      <c r="V569" s="221"/>
      <c r="W569" s="221" t="s">
        <v>252</v>
      </c>
      <c r="Z569" s="20" t="e">
        <f>_xlfn.XLOOKUP(AC569,'[9]PR Conso (Apr 25-Sep 25)'!$P:$P,'[9]PR Conso (Apr 25-Sep 25)'!$Z:$Z)</f>
        <v>#N/A</v>
      </c>
      <c r="AB569" s="20">
        <f t="shared" si="18"/>
        <v>564</v>
      </c>
      <c r="AC569" s="20" t="str">
        <f t="shared" si="17"/>
        <v>27AAEFU8529J1ZNUTLLP/25-26/063564</v>
      </c>
    </row>
    <row r="570" spans="1:29">
      <c r="A570" s="220">
        <v>45992</v>
      </c>
      <c r="B570" s="221" t="s">
        <v>283</v>
      </c>
      <c r="C570" s="221" t="s">
        <v>284</v>
      </c>
      <c r="D570" s="251" t="s">
        <v>1218</v>
      </c>
      <c r="E570" s="227" t="s">
        <v>1214</v>
      </c>
      <c r="F570" s="224">
        <v>0.17985611510791366</v>
      </c>
      <c r="G570" s="222">
        <v>12744</v>
      </c>
      <c r="H570" s="221">
        <v>10800</v>
      </c>
      <c r="I570" s="221">
        <v>1944</v>
      </c>
      <c r="J570" s="221">
        <v>0</v>
      </c>
      <c r="K570" s="221">
        <v>0</v>
      </c>
      <c r="L570" s="221">
        <v>1944</v>
      </c>
      <c r="M570" s="221" t="s">
        <v>1219</v>
      </c>
      <c r="N570" s="221">
        <v>998551</v>
      </c>
      <c r="O570" s="235" t="s">
        <v>288</v>
      </c>
      <c r="P570" s="221" t="s">
        <v>211</v>
      </c>
      <c r="Q570" s="340">
        <v>3089</v>
      </c>
      <c r="R570" s="227">
        <v>45992</v>
      </c>
      <c r="S570" s="227">
        <v>45992</v>
      </c>
      <c r="T570" s="221" t="s">
        <v>1703</v>
      </c>
      <c r="U570" s="256" t="s">
        <v>1658</v>
      </c>
      <c r="V570" s="221"/>
      <c r="W570" s="221" t="s">
        <v>252</v>
      </c>
      <c r="Z570" s="20" t="e">
        <f>_xlfn.XLOOKUP(AC570,'[9]PR Conso (Apr 25-Sep 25)'!$P:$P,'[9]PR Conso (Apr 25-Sep 25)'!$Z:$Z)</f>
        <v>#N/A</v>
      </c>
      <c r="AB570" s="20">
        <f t="shared" si="18"/>
        <v>565</v>
      </c>
      <c r="AC570" s="20" t="str">
        <f t="shared" si="17"/>
        <v>07AAACJ0054A1ZDHP501538565</v>
      </c>
    </row>
    <row r="571" spans="1:29">
      <c r="A571" s="220">
        <v>45992</v>
      </c>
      <c r="B571" s="221" t="s">
        <v>283</v>
      </c>
      <c r="C571" s="221" t="s">
        <v>284</v>
      </c>
      <c r="D571" s="251" t="s">
        <v>1220</v>
      </c>
      <c r="E571" s="227" t="s">
        <v>1214</v>
      </c>
      <c r="F571" s="224">
        <v>0.17985611510791366</v>
      </c>
      <c r="G571" s="222">
        <v>8496</v>
      </c>
      <c r="H571" s="221">
        <v>7200</v>
      </c>
      <c r="I571" s="221">
        <v>1296</v>
      </c>
      <c r="J571" s="221">
        <v>0</v>
      </c>
      <c r="K571" s="221">
        <v>0</v>
      </c>
      <c r="L571" s="221">
        <v>1296</v>
      </c>
      <c r="M571" s="221" t="s">
        <v>1221</v>
      </c>
      <c r="N571" s="221">
        <v>998551</v>
      </c>
      <c r="O571" s="235" t="s">
        <v>288</v>
      </c>
      <c r="P571" s="221" t="s">
        <v>211</v>
      </c>
      <c r="Q571" s="340">
        <v>3088</v>
      </c>
      <c r="R571" s="227">
        <v>45992</v>
      </c>
      <c r="S571" s="227">
        <v>45992</v>
      </c>
      <c r="T571" s="221" t="s">
        <v>1703</v>
      </c>
      <c r="U571" s="256" t="s">
        <v>1658</v>
      </c>
      <c r="V571" s="221"/>
      <c r="W571" s="221" t="s">
        <v>252</v>
      </c>
      <c r="Z571" s="20" t="e">
        <f>_xlfn.XLOOKUP(AC571,'[9]PR Conso (Apr 25-Sep 25)'!$P:$P,'[9]PR Conso (Apr 25-Sep 25)'!$Z:$Z)</f>
        <v>#N/A</v>
      </c>
      <c r="AB571" s="20">
        <f t="shared" si="18"/>
        <v>566</v>
      </c>
      <c r="AC571" s="20" t="str">
        <f t="shared" si="17"/>
        <v>07AAACJ0054A1ZDHP501537566</v>
      </c>
    </row>
    <row r="572" spans="1:29">
      <c r="A572" s="220">
        <v>45992</v>
      </c>
      <c r="B572" s="221" t="s">
        <v>283</v>
      </c>
      <c r="C572" s="221" t="s">
        <v>284</v>
      </c>
      <c r="D572" s="251" t="s">
        <v>1222</v>
      </c>
      <c r="E572" s="227" t="s">
        <v>1223</v>
      </c>
      <c r="F572" s="224">
        <v>0.17985611510791366</v>
      </c>
      <c r="G572" s="222">
        <v>118</v>
      </c>
      <c r="H572" s="221">
        <v>100</v>
      </c>
      <c r="I572" s="221">
        <v>18</v>
      </c>
      <c r="J572" s="221">
        <v>0</v>
      </c>
      <c r="K572" s="221">
        <v>0</v>
      </c>
      <c r="L572" s="221">
        <v>18</v>
      </c>
      <c r="M572" s="221" t="s">
        <v>1224</v>
      </c>
      <c r="N572" s="221">
        <v>998551</v>
      </c>
      <c r="O572" s="235" t="s">
        <v>288</v>
      </c>
      <c r="P572" s="221" t="s">
        <v>211</v>
      </c>
      <c r="Q572" s="340">
        <v>3087</v>
      </c>
      <c r="R572" s="227">
        <v>45992</v>
      </c>
      <c r="S572" s="227">
        <v>45992</v>
      </c>
      <c r="T572" s="221" t="s">
        <v>1703</v>
      </c>
      <c r="U572" s="256" t="s">
        <v>1658</v>
      </c>
      <c r="V572" s="221"/>
      <c r="W572" s="221" t="s">
        <v>252</v>
      </c>
      <c r="Z572" s="20" t="e">
        <f>_xlfn.XLOOKUP(AC572,'[9]PR Conso (Apr 25-Sep 25)'!$P:$P,'[9]PR Conso (Apr 25-Sep 25)'!$Z:$Z)</f>
        <v>#N/A</v>
      </c>
      <c r="AB572" s="20">
        <f t="shared" si="18"/>
        <v>567</v>
      </c>
      <c r="AC572" s="20" t="str">
        <f t="shared" si="17"/>
        <v>07AAACJ0054A1ZDDP534448567</v>
      </c>
    </row>
    <row r="573" spans="1:29">
      <c r="A573" s="220">
        <v>45992</v>
      </c>
      <c r="B573" s="221" t="s">
        <v>283</v>
      </c>
      <c r="C573" s="221" t="s">
        <v>284</v>
      </c>
      <c r="D573" s="251" t="s">
        <v>1225</v>
      </c>
      <c r="E573" s="227" t="s">
        <v>1223</v>
      </c>
      <c r="F573" s="224">
        <v>0.17985611510791366</v>
      </c>
      <c r="G573" s="222">
        <v>118</v>
      </c>
      <c r="H573" s="221">
        <v>100</v>
      </c>
      <c r="I573" s="221">
        <v>18</v>
      </c>
      <c r="J573" s="221">
        <v>0</v>
      </c>
      <c r="K573" s="221">
        <v>0</v>
      </c>
      <c r="L573" s="221">
        <v>18</v>
      </c>
      <c r="M573" s="221" t="s">
        <v>1226</v>
      </c>
      <c r="N573" s="221">
        <v>998551</v>
      </c>
      <c r="O573" s="235" t="s">
        <v>288</v>
      </c>
      <c r="P573" s="221" t="s">
        <v>211</v>
      </c>
      <c r="Q573" s="340">
        <v>3086</v>
      </c>
      <c r="R573" s="227">
        <v>45992</v>
      </c>
      <c r="S573" s="227">
        <v>45992</v>
      </c>
      <c r="T573" s="221" t="s">
        <v>1703</v>
      </c>
      <c r="U573" s="256" t="s">
        <v>1658</v>
      </c>
      <c r="V573" s="221"/>
      <c r="W573" s="221" t="s">
        <v>252</v>
      </c>
      <c r="Z573" s="20" t="e">
        <f>_xlfn.XLOOKUP(AC573,'[9]PR Conso (Apr 25-Sep 25)'!$P:$P,'[9]PR Conso (Apr 25-Sep 25)'!$Z:$Z)</f>
        <v>#N/A</v>
      </c>
      <c r="AB573" s="20">
        <f t="shared" si="18"/>
        <v>568</v>
      </c>
      <c r="AC573" s="20" t="str">
        <f t="shared" si="17"/>
        <v>07AAACJ0054A1ZDDP534447568</v>
      </c>
    </row>
    <row r="574" spans="1:29">
      <c r="A574" s="220">
        <v>45992</v>
      </c>
      <c r="B574" s="221" t="s">
        <v>283</v>
      </c>
      <c r="C574" s="221" t="s">
        <v>284</v>
      </c>
      <c r="D574" s="251" t="s">
        <v>1227</v>
      </c>
      <c r="E574" s="227" t="s">
        <v>1223</v>
      </c>
      <c r="F574" s="224">
        <v>0.17985611510791366</v>
      </c>
      <c r="G574" s="222">
        <v>118</v>
      </c>
      <c r="H574" s="221">
        <v>100</v>
      </c>
      <c r="I574" s="221">
        <v>18</v>
      </c>
      <c r="J574" s="221">
        <v>0</v>
      </c>
      <c r="K574" s="221">
        <v>0</v>
      </c>
      <c r="L574" s="221">
        <v>18</v>
      </c>
      <c r="M574" s="221" t="s">
        <v>1228</v>
      </c>
      <c r="N574" s="221">
        <v>998551</v>
      </c>
      <c r="O574" s="235" t="s">
        <v>288</v>
      </c>
      <c r="P574" s="221" t="s">
        <v>211</v>
      </c>
      <c r="Q574" s="340">
        <v>3085</v>
      </c>
      <c r="R574" s="227">
        <v>45992</v>
      </c>
      <c r="S574" s="227">
        <v>45992</v>
      </c>
      <c r="T574" s="221" t="s">
        <v>1703</v>
      </c>
      <c r="U574" s="256" t="s">
        <v>1658</v>
      </c>
      <c r="V574" s="221"/>
      <c r="W574" s="221" t="s">
        <v>252</v>
      </c>
      <c r="Z574" s="20" t="e">
        <f>_xlfn.XLOOKUP(AC574,'[9]PR Conso (Apr 25-Sep 25)'!$P:$P,'[9]PR Conso (Apr 25-Sep 25)'!$Z:$Z)</f>
        <v>#N/A</v>
      </c>
      <c r="AB574" s="20">
        <f t="shared" si="18"/>
        <v>569</v>
      </c>
      <c r="AC574" s="20" t="str">
        <f t="shared" si="17"/>
        <v>07AAACJ0054A1ZDDP534446569</v>
      </c>
    </row>
    <row r="575" spans="1:29">
      <c r="A575" s="220">
        <v>45992</v>
      </c>
      <c r="B575" s="221" t="s">
        <v>283</v>
      </c>
      <c r="C575" s="221" t="s">
        <v>284</v>
      </c>
      <c r="D575" s="251" t="s">
        <v>1229</v>
      </c>
      <c r="E575" s="227" t="s">
        <v>1223</v>
      </c>
      <c r="F575" s="224">
        <v>0.17985611510791366</v>
      </c>
      <c r="G575" s="222">
        <v>118</v>
      </c>
      <c r="H575" s="221">
        <v>100</v>
      </c>
      <c r="I575" s="221">
        <v>18</v>
      </c>
      <c r="J575" s="221">
        <v>0</v>
      </c>
      <c r="K575" s="221">
        <v>0</v>
      </c>
      <c r="L575" s="221">
        <v>18</v>
      </c>
      <c r="M575" s="221" t="s">
        <v>1230</v>
      </c>
      <c r="N575" s="221">
        <v>998551</v>
      </c>
      <c r="O575" s="235" t="s">
        <v>288</v>
      </c>
      <c r="P575" s="221" t="s">
        <v>211</v>
      </c>
      <c r="Q575" s="340">
        <v>3084</v>
      </c>
      <c r="R575" s="227">
        <v>45992</v>
      </c>
      <c r="S575" s="227">
        <v>45992</v>
      </c>
      <c r="T575" s="221" t="s">
        <v>1703</v>
      </c>
      <c r="U575" s="256" t="s">
        <v>1658</v>
      </c>
      <c r="V575" s="221"/>
      <c r="W575" s="221" t="s">
        <v>252</v>
      </c>
      <c r="Z575" s="20" t="e">
        <f>_xlfn.XLOOKUP(AC575,'[9]PR Conso (Apr 25-Sep 25)'!$P:$P,'[9]PR Conso (Apr 25-Sep 25)'!$Z:$Z)</f>
        <v>#N/A</v>
      </c>
      <c r="AB575" s="20">
        <f t="shared" si="18"/>
        <v>570</v>
      </c>
      <c r="AC575" s="20" t="str">
        <f t="shared" si="17"/>
        <v>07AAACJ0054A1ZDDP534445570</v>
      </c>
    </row>
    <row r="576" spans="1:29">
      <c r="A576" s="220">
        <v>45992</v>
      </c>
      <c r="B576" s="221" t="s">
        <v>283</v>
      </c>
      <c r="C576" s="221" t="s">
        <v>284</v>
      </c>
      <c r="D576" s="251" t="s">
        <v>1231</v>
      </c>
      <c r="E576" s="227" t="s">
        <v>1223</v>
      </c>
      <c r="F576" s="224">
        <v>0.17985611510791366</v>
      </c>
      <c r="G576" s="222">
        <v>118</v>
      </c>
      <c r="H576" s="221">
        <v>100</v>
      </c>
      <c r="I576" s="221">
        <v>18</v>
      </c>
      <c r="J576" s="221">
        <v>0</v>
      </c>
      <c r="K576" s="221">
        <v>0</v>
      </c>
      <c r="L576" s="221">
        <v>18</v>
      </c>
      <c r="M576" s="221" t="s">
        <v>1232</v>
      </c>
      <c r="N576" s="221">
        <v>998551</v>
      </c>
      <c r="O576" s="235" t="s">
        <v>288</v>
      </c>
      <c r="P576" s="221" t="s">
        <v>211</v>
      </c>
      <c r="Q576" s="340">
        <v>3083</v>
      </c>
      <c r="R576" s="227">
        <v>45992</v>
      </c>
      <c r="S576" s="227">
        <v>45992</v>
      </c>
      <c r="T576" s="221" t="s">
        <v>1703</v>
      </c>
      <c r="U576" s="256" t="s">
        <v>1658</v>
      </c>
      <c r="V576" s="221"/>
      <c r="W576" s="221" t="s">
        <v>252</v>
      </c>
      <c r="Z576" s="20" t="e">
        <f>_xlfn.XLOOKUP(AC576,'[9]PR Conso (Apr 25-Sep 25)'!$P:$P,'[9]PR Conso (Apr 25-Sep 25)'!$Z:$Z)</f>
        <v>#N/A</v>
      </c>
      <c r="AB576" s="20">
        <f t="shared" si="18"/>
        <v>571</v>
      </c>
      <c r="AC576" s="20" t="str">
        <f t="shared" si="17"/>
        <v>07AAACJ0054A1ZDDP534444571</v>
      </c>
    </row>
    <row r="577" spans="1:29">
      <c r="A577" s="220">
        <v>45992</v>
      </c>
      <c r="B577" s="221" t="s">
        <v>283</v>
      </c>
      <c r="C577" s="221" t="s">
        <v>284</v>
      </c>
      <c r="D577" s="251" t="s">
        <v>1233</v>
      </c>
      <c r="E577" s="227" t="s">
        <v>1223</v>
      </c>
      <c r="F577" s="224">
        <v>0.17985611510791366</v>
      </c>
      <c r="G577" s="222">
        <v>118</v>
      </c>
      <c r="H577" s="221">
        <v>100</v>
      </c>
      <c r="I577" s="221">
        <v>18</v>
      </c>
      <c r="J577" s="221">
        <v>0</v>
      </c>
      <c r="K577" s="221">
        <v>0</v>
      </c>
      <c r="L577" s="221">
        <v>18</v>
      </c>
      <c r="M577" s="221" t="s">
        <v>1234</v>
      </c>
      <c r="N577" s="221">
        <v>998551</v>
      </c>
      <c r="O577" s="235" t="s">
        <v>288</v>
      </c>
      <c r="P577" s="221" t="s">
        <v>211</v>
      </c>
      <c r="Q577" s="340">
        <v>3082</v>
      </c>
      <c r="R577" s="227">
        <v>45992</v>
      </c>
      <c r="S577" s="227">
        <v>45992</v>
      </c>
      <c r="T577" s="221" t="s">
        <v>1703</v>
      </c>
      <c r="U577" s="256" t="s">
        <v>1658</v>
      </c>
      <c r="V577" s="221"/>
      <c r="W577" s="221" t="s">
        <v>252</v>
      </c>
      <c r="Z577" s="20" t="e">
        <f>_xlfn.XLOOKUP(AC577,'[9]PR Conso (Apr 25-Sep 25)'!$P:$P,'[9]PR Conso (Apr 25-Sep 25)'!$Z:$Z)</f>
        <v>#N/A</v>
      </c>
      <c r="AB577" s="20">
        <f t="shared" si="18"/>
        <v>572</v>
      </c>
      <c r="AC577" s="20" t="str">
        <f t="shared" si="17"/>
        <v>07AAACJ0054A1ZDDP534443572</v>
      </c>
    </row>
    <row r="578" spans="1:29">
      <c r="A578" s="220">
        <v>45992</v>
      </c>
      <c r="B578" s="221" t="s">
        <v>389</v>
      </c>
      <c r="C578" s="221" t="s">
        <v>390</v>
      </c>
      <c r="D578" s="251" t="s">
        <v>1235</v>
      </c>
      <c r="E578" s="227" t="s">
        <v>1236</v>
      </c>
      <c r="F578" s="224">
        <v>0.05</v>
      </c>
      <c r="G578" s="222">
        <v>2070</v>
      </c>
      <c r="H578" s="221">
        <v>1964.08</v>
      </c>
      <c r="I578" s="221">
        <v>0</v>
      </c>
      <c r="J578" s="221">
        <v>52.96</v>
      </c>
      <c r="K578" s="221">
        <v>52.96</v>
      </c>
      <c r="L578" s="221">
        <v>105.92</v>
      </c>
      <c r="M578" s="221" t="s">
        <v>1237</v>
      </c>
      <c r="N578" s="221">
        <v>29152100</v>
      </c>
      <c r="O578" s="235" t="s">
        <v>393</v>
      </c>
      <c r="P578" s="221" t="s">
        <v>209</v>
      </c>
      <c r="Q578" s="340">
        <v>3079</v>
      </c>
      <c r="R578" s="227">
        <v>45992</v>
      </c>
      <c r="S578" s="227">
        <v>45992</v>
      </c>
      <c r="T578" s="221" t="s">
        <v>1703</v>
      </c>
      <c r="U578" s="256" t="s">
        <v>1658</v>
      </c>
      <c r="V578" s="221"/>
      <c r="W578" s="221" t="s">
        <v>252</v>
      </c>
      <c r="Z578" s="20" t="e">
        <f>_xlfn.XLOOKUP(AC578,'[9]PR Conso (Apr 25-Sep 25)'!$P:$P,'[9]PR Conso (Apr 25-Sep 25)'!$Z:$Z)</f>
        <v>#N/A</v>
      </c>
      <c r="AB578" s="20">
        <f t="shared" si="18"/>
        <v>573</v>
      </c>
      <c r="AC578" s="20" t="str">
        <f t="shared" si="17"/>
        <v>27AISPB8261G1Z0SH0038-0024133573</v>
      </c>
    </row>
    <row r="579" spans="1:29">
      <c r="A579" s="220">
        <v>45992</v>
      </c>
      <c r="B579" s="221" t="s">
        <v>299</v>
      </c>
      <c r="C579" s="221" t="s">
        <v>300</v>
      </c>
      <c r="D579" s="251" t="s">
        <v>1238</v>
      </c>
      <c r="E579" s="227" t="s">
        <v>1239</v>
      </c>
      <c r="F579" s="224">
        <v>0.17985611510791366</v>
      </c>
      <c r="G579" s="222">
        <v>3404409.74</v>
      </c>
      <c r="H579" s="221">
        <v>2885093</v>
      </c>
      <c r="I579" s="221">
        <v>0</v>
      </c>
      <c r="J579" s="221">
        <v>259658.37</v>
      </c>
      <c r="K579" s="221">
        <v>259658.37</v>
      </c>
      <c r="L579" s="221">
        <v>519316.74</v>
      </c>
      <c r="M579" s="221" t="s">
        <v>1240</v>
      </c>
      <c r="N579" s="221">
        <v>997212</v>
      </c>
      <c r="O579" s="235" t="s">
        <v>304</v>
      </c>
      <c r="P579" s="221" t="s">
        <v>211</v>
      </c>
      <c r="Q579" s="340">
        <v>3078</v>
      </c>
      <c r="R579" s="227">
        <v>45992</v>
      </c>
      <c r="S579" s="227">
        <v>45992</v>
      </c>
      <c r="T579" s="221" t="s">
        <v>1703</v>
      </c>
      <c r="U579" s="256" t="s">
        <v>1658</v>
      </c>
      <c r="V579" s="221"/>
      <c r="W579" s="221" t="s">
        <v>252</v>
      </c>
      <c r="Z579" s="20" t="e">
        <f>_xlfn.XLOOKUP(AC579,'[9]PR Conso (Apr 25-Sep 25)'!$P:$P,'[9]PR Conso (Apr 25-Sep 25)'!$Z:$Z)</f>
        <v>#N/A</v>
      </c>
      <c r="AB579" s="20">
        <f t="shared" si="18"/>
        <v>574</v>
      </c>
      <c r="AC579" s="20" t="str">
        <f t="shared" si="17"/>
        <v>27AAWCS5258F1ZQPUN06/SC25/00979574</v>
      </c>
    </row>
    <row r="580" spans="1:29">
      <c r="A580" s="220">
        <v>45992</v>
      </c>
      <c r="B580" s="221" t="s">
        <v>787</v>
      </c>
      <c r="C580" s="221" t="s">
        <v>788</v>
      </c>
      <c r="D580" s="251" t="s">
        <v>1241</v>
      </c>
      <c r="E580" s="227" t="s">
        <v>1242</v>
      </c>
      <c r="F580" s="224">
        <v>0.17985611510791366</v>
      </c>
      <c r="G580" s="222">
        <v>6116.5700000000006</v>
      </c>
      <c r="H580" s="221">
        <v>5183.55</v>
      </c>
      <c r="I580" s="221">
        <v>0</v>
      </c>
      <c r="J580" s="221">
        <v>466.51</v>
      </c>
      <c r="K580" s="221">
        <v>466.51</v>
      </c>
      <c r="L580" s="221">
        <v>933.02</v>
      </c>
      <c r="M580" s="221" t="s">
        <v>1243</v>
      </c>
      <c r="N580" s="221">
        <v>997133</v>
      </c>
      <c r="O580" s="235" t="s">
        <v>791</v>
      </c>
      <c r="P580" s="221" t="s">
        <v>211</v>
      </c>
      <c r="Q580" s="340">
        <v>3065</v>
      </c>
      <c r="R580" s="227">
        <v>45992</v>
      </c>
      <c r="S580" s="227">
        <v>45992</v>
      </c>
      <c r="T580" s="221" t="s">
        <v>1657</v>
      </c>
      <c r="U580" s="256" t="s">
        <v>1658</v>
      </c>
      <c r="V580" s="221"/>
      <c r="W580" s="221" t="s">
        <v>252</v>
      </c>
      <c r="Z580" s="20" t="e">
        <f>_xlfn.XLOOKUP(AC580,'[9]PR Conso (Apr 25-Sep 25)'!$P:$P,'[9]PR Conso (Apr 25-Sep 25)'!$Z:$Z)</f>
        <v>#N/A</v>
      </c>
      <c r="AB580" s="20">
        <f t="shared" si="18"/>
        <v>575</v>
      </c>
      <c r="AC580" s="20" t="str">
        <f t="shared" si="17"/>
        <v>27AANCA4062G1ZN281250003790A004575</v>
      </c>
    </row>
    <row r="581" spans="1:29">
      <c r="A581" s="220">
        <v>45992</v>
      </c>
      <c r="B581" s="221" t="s">
        <v>787</v>
      </c>
      <c r="C581" s="221" t="s">
        <v>788</v>
      </c>
      <c r="D581" s="251" t="s">
        <v>1244</v>
      </c>
      <c r="E581" s="227" t="s">
        <v>1245</v>
      </c>
      <c r="F581" s="224">
        <v>0.17985611510791366</v>
      </c>
      <c r="G581" s="222">
        <v>34479.599999999999</v>
      </c>
      <c r="H581" s="221">
        <v>29220</v>
      </c>
      <c r="I581" s="221">
        <v>0</v>
      </c>
      <c r="J581" s="221">
        <v>2629.8</v>
      </c>
      <c r="K581" s="221">
        <v>2629.8</v>
      </c>
      <c r="L581" s="221">
        <v>5259.6</v>
      </c>
      <c r="M581" s="221" t="s">
        <v>1246</v>
      </c>
      <c r="N581" s="221">
        <v>997133</v>
      </c>
      <c r="O581" s="235" t="s">
        <v>791</v>
      </c>
      <c r="P581" s="221" t="s">
        <v>211</v>
      </c>
      <c r="Q581" s="340">
        <v>3064</v>
      </c>
      <c r="R581" s="227">
        <v>45992</v>
      </c>
      <c r="S581" s="227">
        <v>45992</v>
      </c>
      <c r="T581" s="221" t="s">
        <v>1657</v>
      </c>
      <c r="U581" s="256" t="s">
        <v>1658</v>
      </c>
      <c r="V581" s="221"/>
      <c r="W581" s="221" t="s">
        <v>252</v>
      </c>
      <c r="Z581" s="20" t="e">
        <f>_xlfn.XLOOKUP(AC581,'[9]PR Conso (Apr 25-Sep 25)'!$P:$P,'[9]PR Conso (Apr 25-Sep 25)'!$Z:$Z)</f>
        <v>#N/A</v>
      </c>
      <c r="AB581" s="20">
        <f t="shared" si="18"/>
        <v>576</v>
      </c>
      <c r="AC581" s="20" t="str">
        <f t="shared" si="17"/>
        <v>27AANCA4062G1ZN281250003790A003576</v>
      </c>
    </row>
    <row r="582" spans="1:29">
      <c r="A582" s="220">
        <v>45992</v>
      </c>
      <c r="B582" s="221" t="s">
        <v>787</v>
      </c>
      <c r="C582" s="221" t="s">
        <v>788</v>
      </c>
      <c r="D582" s="251">
        <v>2522500002462</v>
      </c>
      <c r="E582" s="227" t="s">
        <v>1247</v>
      </c>
      <c r="F582" s="224">
        <v>0.17985611510791366</v>
      </c>
      <c r="G582" s="222">
        <v>147963.21999999997</v>
      </c>
      <c r="H582" s="221">
        <v>125392.56</v>
      </c>
      <c r="I582" s="221">
        <v>0</v>
      </c>
      <c r="J582" s="221">
        <v>11285.33</v>
      </c>
      <c r="K582" s="221">
        <v>11285.33</v>
      </c>
      <c r="L582" s="221">
        <v>22570.66</v>
      </c>
      <c r="M582" s="221" t="s">
        <v>1248</v>
      </c>
      <c r="N582" s="221">
        <v>997133</v>
      </c>
      <c r="O582" s="235" t="s">
        <v>791</v>
      </c>
      <c r="P582" s="221" t="s">
        <v>211</v>
      </c>
      <c r="Q582" s="340">
        <v>3063</v>
      </c>
      <c r="R582" s="227">
        <v>45992</v>
      </c>
      <c r="S582" s="227">
        <v>45992</v>
      </c>
      <c r="T582" s="221" t="s">
        <v>1657</v>
      </c>
      <c r="U582" s="256" t="s">
        <v>1658</v>
      </c>
      <c r="V582" s="221"/>
      <c r="W582" s="221" t="s">
        <v>252</v>
      </c>
      <c r="Z582" s="20" t="e">
        <f>_xlfn.XLOOKUP(AC582,'[9]PR Conso (Apr 25-Sep 25)'!$P:$P,'[9]PR Conso (Apr 25-Sep 25)'!$Z:$Z)</f>
        <v>#N/A</v>
      </c>
      <c r="AB582" s="20">
        <f t="shared" si="18"/>
        <v>577</v>
      </c>
      <c r="AC582" s="20" t="str">
        <f t="shared" si="17"/>
        <v>27AANCA4062G1ZN2522500002462577</v>
      </c>
    </row>
    <row r="583" spans="1:29">
      <c r="A583" s="220">
        <v>45992</v>
      </c>
      <c r="B583" s="221" t="s">
        <v>277</v>
      </c>
      <c r="C583" s="221" t="s">
        <v>278</v>
      </c>
      <c r="D583" s="251">
        <v>427100367620</v>
      </c>
      <c r="E583" s="227" t="s">
        <v>1249</v>
      </c>
      <c r="F583" s="224">
        <v>0.17985611510791366</v>
      </c>
      <c r="G583" s="222">
        <v>929.83999999999992</v>
      </c>
      <c r="H583" s="221">
        <v>788</v>
      </c>
      <c r="I583" s="221">
        <v>0</v>
      </c>
      <c r="J583" s="221">
        <v>70.92</v>
      </c>
      <c r="K583" s="221">
        <v>70.92</v>
      </c>
      <c r="L583" s="221">
        <v>141.84</v>
      </c>
      <c r="M583" s="221" t="s">
        <v>1250</v>
      </c>
      <c r="N583" s="221">
        <v>996813</v>
      </c>
      <c r="O583" s="235" t="s">
        <v>263</v>
      </c>
      <c r="P583" s="221" t="s">
        <v>211</v>
      </c>
      <c r="Q583" s="340">
        <v>2938</v>
      </c>
      <c r="R583" s="227">
        <v>45992</v>
      </c>
      <c r="S583" s="227">
        <v>45992</v>
      </c>
      <c r="T583" s="221" t="s">
        <v>1703</v>
      </c>
      <c r="U583" s="256" t="s">
        <v>1658</v>
      </c>
      <c r="V583" s="221"/>
      <c r="W583" s="221" t="s">
        <v>252</v>
      </c>
      <c r="Z583" s="20" t="e">
        <f>_xlfn.XLOOKUP(AC583,'[9]PR Conso (Apr 25-Sep 25)'!$P:$P,'[9]PR Conso (Apr 25-Sep 25)'!$Z:$Z)</f>
        <v>#N/A</v>
      </c>
      <c r="AB583" s="20">
        <f t="shared" si="18"/>
        <v>578</v>
      </c>
      <c r="AC583" s="20" t="str">
        <f t="shared" ref="AC583:AC646" si="19">CONCATENATE(M583,AB583)</f>
        <v>27AAACU4322N1Z6427100367620578</v>
      </c>
    </row>
    <row r="584" spans="1:29">
      <c r="A584" s="220">
        <v>45992</v>
      </c>
      <c r="B584" s="221" t="s">
        <v>344</v>
      </c>
      <c r="C584" s="221" t="s">
        <v>345</v>
      </c>
      <c r="D584" s="251" t="s">
        <v>1251</v>
      </c>
      <c r="E584" s="227" t="s">
        <v>1247</v>
      </c>
      <c r="F584" s="224">
        <v>0.17985611510791366</v>
      </c>
      <c r="G584" s="222">
        <v>218.3</v>
      </c>
      <c r="H584" s="221">
        <v>185</v>
      </c>
      <c r="I584" s="221">
        <v>0</v>
      </c>
      <c r="J584" s="221">
        <v>16.649999999999999</v>
      </c>
      <c r="K584" s="221">
        <v>16.649999999999999</v>
      </c>
      <c r="L584" s="221">
        <v>33.299999999999997</v>
      </c>
      <c r="M584" s="221" t="s">
        <v>1252</v>
      </c>
      <c r="N584" s="221">
        <v>482090</v>
      </c>
      <c r="O584" s="235" t="s">
        <v>348</v>
      </c>
      <c r="P584" s="221" t="s">
        <v>209</v>
      </c>
      <c r="Q584" s="340">
        <v>2939</v>
      </c>
      <c r="R584" s="227">
        <v>45992</v>
      </c>
      <c r="S584" s="227">
        <v>45992</v>
      </c>
      <c r="T584" s="221" t="s">
        <v>1703</v>
      </c>
      <c r="U584" s="256" t="s">
        <v>1658</v>
      </c>
      <c r="V584" s="221"/>
      <c r="W584" s="221" t="s">
        <v>252</v>
      </c>
      <c r="Z584" s="20" t="e">
        <f>_xlfn.XLOOKUP(AC584,'[9]PR Conso (Apr 25-Sep 25)'!$P:$P,'[9]PR Conso (Apr 25-Sep 25)'!$Z:$Z)</f>
        <v>#N/A</v>
      </c>
      <c r="AB584" s="20">
        <f t="shared" ref="AB584:AB647" si="20">AB583+1</f>
        <v>579</v>
      </c>
      <c r="AC584" s="20" t="str">
        <f t="shared" si="19"/>
        <v>27AAECI7859N1ZQSOFT/731/25-26579</v>
      </c>
    </row>
    <row r="585" spans="1:29">
      <c r="A585" s="220">
        <v>45992</v>
      </c>
      <c r="B585" s="221" t="s">
        <v>344</v>
      </c>
      <c r="C585" s="221" t="s">
        <v>345</v>
      </c>
      <c r="D585" s="251" t="s">
        <v>1253</v>
      </c>
      <c r="E585" s="227" t="s">
        <v>1236</v>
      </c>
      <c r="F585" s="224">
        <v>0.17985611510791366</v>
      </c>
      <c r="G585" s="222">
        <v>495.6</v>
      </c>
      <c r="H585" s="221">
        <v>420</v>
      </c>
      <c r="I585" s="221">
        <v>0</v>
      </c>
      <c r="J585" s="221">
        <v>37.799999999999997</v>
      </c>
      <c r="K585" s="221">
        <v>37.799999999999997</v>
      </c>
      <c r="L585" s="221">
        <v>75.599999999999994</v>
      </c>
      <c r="M585" s="221" t="s">
        <v>1254</v>
      </c>
      <c r="N585" s="221">
        <v>482090</v>
      </c>
      <c r="O585" s="235" t="s">
        <v>348</v>
      </c>
      <c r="P585" s="221" t="s">
        <v>209</v>
      </c>
      <c r="Q585" s="340">
        <v>2940</v>
      </c>
      <c r="R585" s="227">
        <v>45992</v>
      </c>
      <c r="S585" s="227">
        <v>45992</v>
      </c>
      <c r="T585" s="221" t="s">
        <v>1703</v>
      </c>
      <c r="U585" s="256" t="s">
        <v>1658</v>
      </c>
      <c r="V585" s="221"/>
      <c r="W585" s="221" t="s">
        <v>252</v>
      </c>
      <c r="Z585" s="20" t="e">
        <f>_xlfn.XLOOKUP(AC585,'[9]PR Conso (Apr 25-Sep 25)'!$P:$P,'[9]PR Conso (Apr 25-Sep 25)'!$Z:$Z)</f>
        <v>#N/A</v>
      </c>
      <c r="AB585" s="20">
        <f t="shared" si="20"/>
        <v>580</v>
      </c>
      <c r="AC585" s="20" t="str">
        <f t="shared" si="19"/>
        <v>27AAECI7859N1ZQSOFT/762/25-26580</v>
      </c>
    </row>
    <row r="586" spans="1:29">
      <c r="A586" s="220">
        <v>45992</v>
      </c>
      <c r="B586" s="221" t="s">
        <v>938</v>
      </c>
      <c r="C586" s="221" t="s">
        <v>1255</v>
      </c>
      <c r="D586" s="251" t="s">
        <v>1256</v>
      </c>
      <c r="E586" s="227" t="s">
        <v>1223</v>
      </c>
      <c r="F586" s="224">
        <v>0.17985611510791366</v>
      </c>
      <c r="G586" s="222">
        <v>697616</v>
      </c>
      <c r="H586" s="221">
        <v>591200</v>
      </c>
      <c r="I586" s="221">
        <v>0</v>
      </c>
      <c r="J586" s="221">
        <v>53208</v>
      </c>
      <c r="K586" s="221">
        <v>53208</v>
      </c>
      <c r="L586" s="221">
        <v>106416</v>
      </c>
      <c r="M586" s="221" t="s">
        <v>1257</v>
      </c>
      <c r="N586" s="221">
        <v>997331</v>
      </c>
      <c r="O586" s="235" t="s">
        <v>209</v>
      </c>
      <c r="P586" s="221" t="s">
        <v>211</v>
      </c>
      <c r="Q586" s="340">
        <v>2941</v>
      </c>
      <c r="R586" s="227">
        <v>45992</v>
      </c>
      <c r="S586" s="227">
        <v>45992</v>
      </c>
      <c r="T586" s="221" t="s">
        <v>1703</v>
      </c>
      <c r="U586" s="256" t="s">
        <v>1658</v>
      </c>
      <c r="V586" s="221"/>
      <c r="W586" s="221" t="s">
        <v>252</v>
      </c>
      <c r="Z586" s="20" t="e">
        <f>_xlfn.XLOOKUP(AC586,'[9]PR Conso (Apr 25-Sep 25)'!$P:$P,'[9]PR Conso (Apr 25-Sep 25)'!$Z:$Z)</f>
        <v>#N/A</v>
      </c>
      <c r="AB586" s="20">
        <f t="shared" si="20"/>
        <v>581</v>
      </c>
      <c r="AC586" s="20" t="str">
        <f t="shared" si="19"/>
        <v>27AADCS9203M1Z1SR2425-1702581</v>
      </c>
    </row>
    <row r="587" spans="1:29">
      <c r="A587" s="220">
        <v>45992</v>
      </c>
      <c r="B587" s="221" t="s">
        <v>1258</v>
      </c>
      <c r="C587" s="221" t="s">
        <v>1259</v>
      </c>
      <c r="D587" s="251" t="s">
        <v>1260</v>
      </c>
      <c r="E587" s="227" t="s">
        <v>1223</v>
      </c>
      <c r="F587" s="224">
        <v>0.17985611510791366</v>
      </c>
      <c r="G587" s="222">
        <v>28084</v>
      </c>
      <c r="H587" s="221">
        <v>23800</v>
      </c>
      <c r="I587" s="221">
        <v>0</v>
      </c>
      <c r="J587" s="221">
        <v>2142</v>
      </c>
      <c r="K587" s="221">
        <v>2142</v>
      </c>
      <c r="L587" s="221">
        <v>4284</v>
      </c>
      <c r="M587" s="221" t="s">
        <v>1261</v>
      </c>
      <c r="N587" s="221">
        <v>997331</v>
      </c>
      <c r="O587" s="235" t="s">
        <v>239</v>
      </c>
      <c r="P587" s="221" t="s">
        <v>211</v>
      </c>
      <c r="Q587" s="340">
        <v>3059</v>
      </c>
      <c r="R587" s="227">
        <v>45992</v>
      </c>
      <c r="S587" s="227">
        <v>45992</v>
      </c>
      <c r="T587" s="221" t="s">
        <v>1703</v>
      </c>
      <c r="U587" s="256" t="s">
        <v>1658</v>
      </c>
      <c r="V587" s="221"/>
      <c r="W587" s="221" t="s">
        <v>252</v>
      </c>
      <c r="Z587" s="20" t="e">
        <f>_xlfn.XLOOKUP(AC587,'[9]PR Conso (Apr 25-Sep 25)'!$P:$P,'[9]PR Conso (Apr 25-Sep 25)'!$Z:$Z)</f>
        <v>#N/A</v>
      </c>
      <c r="AB587" s="20">
        <f t="shared" si="20"/>
        <v>582</v>
      </c>
      <c r="AC587" s="20" t="str">
        <f t="shared" si="19"/>
        <v>27ACTFS8903M1Z6SIS/2025-26/374582</v>
      </c>
    </row>
    <row r="588" spans="1:29">
      <c r="A588" s="220">
        <v>45992</v>
      </c>
      <c r="B588" s="221" t="s">
        <v>314</v>
      </c>
      <c r="C588" s="221" t="s">
        <v>315</v>
      </c>
      <c r="D588" s="251" t="s">
        <v>1262</v>
      </c>
      <c r="E588" s="227" t="s">
        <v>1263</v>
      </c>
      <c r="F588" s="224">
        <v>0.17985611510791366</v>
      </c>
      <c r="G588" s="222">
        <v>411.82000000000005</v>
      </c>
      <c r="H588" s="221">
        <v>349</v>
      </c>
      <c r="I588" s="221">
        <v>0</v>
      </c>
      <c r="J588" s="221">
        <v>31.41</v>
      </c>
      <c r="K588" s="221">
        <v>31.41</v>
      </c>
      <c r="L588" s="221">
        <v>62.82</v>
      </c>
      <c r="M588" s="221" t="s">
        <v>1264</v>
      </c>
      <c r="N588" s="221">
        <v>998413</v>
      </c>
      <c r="O588" s="235" t="s">
        <v>319</v>
      </c>
      <c r="P588" s="221" t="s">
        <v>211</v>
      </c>
      <c r="Q588" s="340">
        <v>3058</v>
      </c>
      <c r="R588" s="227">
        <v>45992</v>
      </c>
      <c r="S588" s="227">
        <v>45992</v>
      </c>
      <c r="T588" s="221" t="s">
        <v>1703</v>
      </c>
      <c r="U588" s="256" t="s">
        <v>1658</v>
      </c>
      <c r="V588" s="221"/>
      <c r="W588" s="221" t="s">
        <v>252</v>
      </c>
      <c r="Z588" s="20" t="e">
        <f>_xlfn.XLOOKUP(AC588,'[9]PR Conso (Apr 25-Sep 25)'!$P:$P,'[9]PR Conso (Apr 25-Sep 25)'!$Z:$Z)</f>
        <v>#N/A</v>
      </c>
      <c r="AB588" s="20">
        <f t="shared" si="20"/>
        <v>583</v>
      </c>
      <c r="AC588" s="20" t="str">
        <f t="shared" si="19"/>
        <v>27AAACB2100P1ZXMHI1412531434343583</v>
      </c>
    </row>
    <row r="589" spans="1:29">
      <c r="A589" s="220">
        <v>45992</v>
      </c>
      <c r="B589" s="221" t="s">
        <v>1265</v>
      </c>
      <c r="C589" s="221" t="s">
        <v>1266</v>
      </c>
      <c r="D589" s="251" t="s">
        <v>1267</v>
      </c>
      <c r="E589" s="227" t="s">
        <v>1223</v>
      </c>
      <c r="F589" s="224">
        <v>0.17985611510791366</v>
      </c>
      <c r="G589" s="222">
        <v>295000</v>
      </c>
      <c r="H589" s="221">
        <v>250000</v>
      </c>
      <c r="I589" s="221">
        <v>0</v>
      </c>
      <c r="J589" s="221">
        <v>22500</v>
      </c>
      <c r="K589" s="221">
        <v>22500</v>
      </c>
      <c r="L589" s="221">
        <v>45000</v>
      </c>
      <c r="M589" s="221" t="s">
        <v>1268</v>
      </c>
      <c r="N589" s="221">
        <v>998313</v>
      </c>
      <c r="O589" s="235" t="s">
        <v>309</v>
      </c>
      <c r="P589" s="221" t="s">
        <v>211</v>
      </c>
      <c r="Q589" s="340">
        <v>3056</v>
      </c>
      <c r="R589" s="227">
        <v>45992</v>
      </c>
      <c r="S589" s="227">
        <v>45992</v>
      </c>
      <c r="T589" s="221" t="s">
        <v>1703</v>
      </c>
      <c r="U589" s="256" t="s">
        <v>1658</v>
      </c>
      <c r="V589" s="221"/>
      <c r="W589" s="221" t="s">
        <v>252</v>
      </c>
      <c r="Z589" s="20" t="e">
        <f>_xlfn.XLOOKUP(AC589,'[9]PR Conso (Apr 25-Sep 25)'!$P:$P,'[9]PR Conso (Apr 25-Sep 25)'!$Z:$Z)</f>
        <v>#N/A</v>
      </c>
      <c r="AB589" s="20">
        <f t="shared" si="20"/>
        <v>584</v>
      </c>
      <c r="AC589" s="20" t="str">
        <f t="shared" si="19"/>
        <v>27ABJFS4372H1ZUSE/25-26/19584</v>
      </c>
    </row>
    <row r="590" spans="1:29">
      <c r="A590" s="220">
        <v>45992</v>
      </c>
      <c r="B590" s="221" t="s">
        <v>1265</v>
      </c>
      <c r="C590" s="221" t="s">
        <v>1266</v>
      </c>
      <c r="D590" s="251" t="s">
        <v>1269</v>
      </c>
      <c r="E590" s="227" t="s">
        <v>1223</v>
      </c>
      <c r="F590" s="224">
        <v>0.17985611510791366</v>
      </c>
      <c r="G590" s="222">
        <v>295000</v>
      </c>
      <c r="H590" s="221">
        <v>250000</v>
      </c>
      <c r="I590" s="221">
        <v>0</v>
      </c>
      <c r="J590" s="221">
        <v>22500</v>
      </c>
      <c r="K590" s="221">
        <v>22500</v>
      </c>
      <c r="L590" s="221">
        <v>45000</v>
      </c>
      <c r="M590" s="221" t="s">
        <v>1270</v>
      </c>
      <c r="N590" s="221">
        <v>998313</v>
      </c>
      <c r="O590" s="235" t="s">
        <v>309</v>
      </c>
      <c r="P590" s="221" t="s">
        <v>211</v>
      </c>
      <c r="Q590" s="340">
        <v>3055</v>
      </c>
      <c r="R590" s="227">
        <v>45992</v>
      </c>
      <c r="S590" s="227">
        <v>45992</v>
      </c>
      <c r="T590" s="221" t="s">
        <v>1703</v>
      </c>
      <c r="U590" s="256" t="s">
        <v>1658</v>
      </c>
      <c r="V590" s="221"/>
      <c r="W590" s="221" t="s">
        <v>252</v>
      </c>
      <c r="Z590" s="20" t="e">
        <f>_xlfn.XLOOKUP(AC590,'[9]PR Conso (Apr 25-Sep 25)'!$P:$P,'[9]PR Conso (Apr 25-Sep 25)'!$Z:$Z)</f>
        <v>#N/A</v>
      </c>
      <c r="AB590" s="20">
        <f t="shared" si="20"/>
        <v>585</v>
      </c>
      <c r="AC590" s="20" t="str">
        <f t="shared" si="19"/>
        <v>27ABJFS4372H1ZUSE/25-26/18585</v>
      </c>
    </row>
    <row r="591" spans="1:29">
      <c r="A591" s="220">
        <v>45992</v>
      </c>
      <c r="B591" s="221" t="s">
        <v>1265</v>
      </c>
      <c r="C591" s="221" t="s">
        <v>1266</v>
      </c>
      <c r="D591" s="251" t="s">
        <v>1271</v>
      </c>
      <c r="E591" s="227" t="s">
        <v>839</v>
      </c>
      <c r="F591" s="224">
        <v>0.17985611510791366</v>
      </c>
      <c r="G591" s="222">
        <v>295000</v>
      </c>
      <c r="H591" s="221">
        <v>250000</v>
      </c>
      <c r="I591" s="221">
        <v>0</v>
      </c>
      <c r="J591" s="221">
        <v>22500</v>
      </c>
      <c r="K591" s="221">
        <v>22500</v>
      </c>
      <c r="L591" s="221">
        <v>45000</v>
      </c>
      <c r="M591" s="221" t="s">
        <v>1272</v>
      </c>
      <c r="N591" s="221">
        <v>998313</v>
      </c>
      <c r="O591" s="235" t="s">
        <v>309</v>
      </c>
      <c r="P591" s="221" t="s">
        <v>211</v>
      </c>
      <c r="Q591" s="340">
        <v>3054</v>
      </c>
      <c r="R591" s="227">
        <v>45992</v>
      </c>
      <c r="S591" s="227">
        <v>45992</v>
      </c>
      <c r="T591" s="221" t="s">
        <v>1703</v>
      </c>
      <c r="U591" s="256" t="s">
        <v>1658</v>
      </c>
      <c r="V591" s="221"/>
      <c r="W591" s="221" t="s">
        <v>252</v>
      </c>
      <c r="Z591" s="20" t="e">
        <f>_xlfn.XLOOKUP(AC591,'[9]PR Conso (Apr 25-Sep 25)'!$P:$P,'[9]PR Conso (Apr 25-Sep 25)'!$Z:$Z)</f>
        <v>#N/A</v>
      </c>
      <c r="AB591" s="20">
        <f t="shared" si="20"/>
        <v>586</v>
      </c>
      <c r="AC591" s="20" t="str">
        <f t="shared" si="19"/>
        <v>27ABJFS4372H1ZUSE/25-26/17586</v>
      </c>
    </row>
    <row r="592" spans="1:29">
      <c r="A592" s="220">
        <v>45992</v>
      </c>
      <c r="B592" s="221" t="s">
        <v>1265</v>
      </c>
      <c r="C592" s="221" t="s">
        <v>1266</v>
      </c>
      <c r="D592" s="251" t="s">
        <v>1273</v>
      </c>
      <c r="E592" s="227" t="s">
        <v>1274</v>
      </c>
      <c r="F592" s="224">
        <v>0.17985611510791366</v>
      </c>
      <c r="G592" s="222">
        <v>295000</v>
      </c>
      <c r="H592" s="221">
        <v>250000</v>
      </c>
      <c r="I592" s="221">
        <v>0</v>
      </c>
      <c r="J592" s="221">
        <v>22500</v>
      </c>
      <c r="K592" s="221">
        <v>22500</v>
      </c>
      <c r="L592" s="221">
        <v>45000</v>
      </c>
      <c r="M592" s="221" t="s">
        <v>1275</v>
      </c>
      <c r="N592" s="221">
        <v>998313</v>
      </c>
      <c r="O592" s="235" t="s">
        <v>309</v>
      </c>
      <c r="P592" s="221" t="s">
        <v>211</v>
      </c>
      <c r="Q592" s="340">
        <v>3053</v>
      </c>
      <c r="R592" s="227">
        <v>45992</v>
      </c>
      <c r="S592" s="227">
        <v>45992</v>
      </c>
      <c r="T592" s="221" t="s">
        <v>1703</v>
      </c>
      <c r="U592" s="256" t="s">
        <v>1658</v>
      </c>
      <c r="V592" s="221"/>
      <c r="W592" s="221" t="s">
        <v>252</v>
      </c>
      <c r="Z592" s="20" t="e">
        <f>_xlfn.XLOOKUP(AC592,'[9]PR Conso (Apr 25-Sep 25)'!$P:$P,'[9]PR Conso (Apr 25-Sep 25)'!$Z:$Z)</f>
        <v>#N/A</v>
      </c>
      <c r="AB592" s="20">
        <f t="shared" si="20"/>
        <v>587</v>
      </c>
      <c r="AC592" s="20" t="str">
        <f t="shared" si="19"/>
        <v>27ABJFS4372H1ZUSE/25-26/16587</v>
      </c>
    </row>
    <row r="593" spans="1:29">
      <c r="A593" s="220">
        <v>45992</v>
      </c>
      <c r="B593" s="221" t="s">
        <v>1265</v>
      </c>
      <c r="C593" s="221" t="s">
        <v>1266</v>
      </c>
      <c r="D593" s="251" t="s">
        <v>1276</v>
      </c>
      <c r="E593" s="227" t="s">
        <v>875</v>
      </c>
      <c r="F593" s="224">
        <v>0.17985611510791366</v>
      </c>
      <c r="G593" s="222">
        <v>2006000</v>
      </c>
      <c r="H593" s="221">
        <v>1700000</v>
      </c>
      <c r="I593" s="221">
        <v>0</v>
      </c>
      <c r="J593" s="221">
        <v>153000</v>
      </c>
      <c r="K593" s="221">
        <v>153000</v>
      </c>
      <c r="L593" s="221">
        <v>306000</v>
      </c>
      <c r="M593" s="221" t="s">
        <v>1277</v>
      </c>
      <c r="N593" s="221">
        <v>998313</v>
      </c>
      <c r="O593" s="235" t="s">
        <v>309</v>
      </c>
      <c r="P593" s="221" t="s">
        <v>211</v>
      </c>
      <c r="Q593" s="340">
        <v>3052</v>
      </c>
      <c r="R593" s="227">
        <v>45992</v>
      </c>
      <c r="S593" s="227">
        <v>45992</v>
      </c>
      <c r="T593" s="221" t="s">
        <v>1703</v>
      </c>
      <c r="U593" s="256" t="s">
        <v>1658</v>
      </c>
      <c r="V593" s="221"/>
      <c r="W593" s="221" t="s">
        <v>252</v>
      </c>
      <c r="Z593" s="20" t="e">
        <f>_xlfn.XLOOKUP(AC593,'[9]PR Conso (Apr 25-Sep 25)'!$P:$P,'[9]PR Conso (Apr 25-Sep 25)'!$Z:$Z)</f>
        <v>#N/A</v>
      </c>
      <c r="AB593" s="20">
        <f t="shared" si="20"/>
        <v>588</v>
      </c>
      <c r="AC593" s="20" t="str">
        <f t="shared" si="19"/>
        <v>27ABJFS4372H1ZUSE/25-26/15588</v>
      </c>
    </row>
    <row r="594" spans="1:29">
      <c r="A594" s="220">
        <v>45992</v>
      </c>
      <c r="B594" s="221" t="s">
        <v>320</v>
      </c>
      <c r="C594" s="221" t="s">
        <v>321</v>
      </c>
      <c r="D594" s="251" t="s">
        <v>1278</v>
      </c>
      <c r="E594" s="227" t="s">
        <v>1279</v>
      </c>
      <c r="F594" s="224">
        <v>0.17985611510791366</v>
      </c>
      <c r="G594" s="222">
        <v>324500</v>
      </c>
      <c r="H594" s="221">
        <v>275000</v>
      </c>
      <c r="I594" s="221">
        <v>49500</v>
      </c>
      <c r="J594" s="221">
        <v>0</v>
      </c>
      <c r="K594" s="221">
        <v>0</v>
      </c>
      <c r="L594" s="221">
        <v>49500</v>
      </c>
      <c r="M594" s="221" t="s">
        <v>1280</v>
      </c>
      <c r="N594" s="221">
        <v>998313</v>
      </c>
      <c r="O594" s="235" t="s">
        <v>309</v>
      </c>
      <c r="P594" s="221" t="s">
        <v>211</v>
      </c>
      <c r="Q594" s="340">
        <v>2949</v>
      </c>
      <c r="R594" s="227">
        <v>45992</v>
      </c>
      <c r="S594" s="227">
        <v>45992</v>
      </c>
      <c r="T594" s="221" t="s">
        <v>1703</v>
      </c>
      <c r="U594" s="256" t="s">
        <v>1658</v>
      </c>
      <c r="V594" s="221"/>
      <c r="W594" s="221" t="s">
        <v>252</v>
      </c>
      <c r="Z594" s="20" t="e">
        <f>_xlfn.XLOOKUP(AC594,'[9]PR Conso (Apr 25-Sep 25)'!$P:$P,'[9]PR Conso (Apr 25-Sep 25)'!$Z:$Z)</f>
        <v>#N/A</v>
      </c>
      <c r="AB594" s="20">
        <f t="shared" si="20"/>
        <v>589</v>
      </c>
      <c r="AC594" s="20" t="str">
        <f t="shared" si="19"/>
        <v>36AEUPV4314A1ZE018/2025-2026589</v>
      </c>
    </row>
    <row r="595" spans="1:29">
      <c r="A595" s="220">
        <v>45992</v>
      </c>
      <c r="B595" s="221" t="s">
        <v>339</v>
      </c>
      <c r="C595" s="221" t="s">
        <v>340</v>
      </c>
      <c r="D595" s="251" t="s">
        <v>1281</v>
      </c>
      <c r="E595" s="227" t="s">
        <v>1282</v>
      </c>
      <c r="F595" s="224">
        <v>0.17985611510791366</v>
      </c>
      <c r="G595" s="222">
        <v>6842.6999999999989</v>
      </c>
      <c r="H595" s="221">
        <v>5798.9</v>
      </c>
      <c r="I595" s="221">
        <v>0</v>
      </c>
      <c r="J595" s="221">
        <v>521.9</v>
      </c>
      <c r="K595" s="221">
        <v>521.9</v>
      </c>
      <c r="L595" s="221">
        <v>1043.8</v>
      </c>
      <c r="M595" s="221" t="s">
        <v>1283</v>
      </c>
      <c r="N595" s="221">
        <v>996812</v>
      </c>
      <c r="O595" s="235" t="s">
        <v>263</v>
      </c>
      <c r="P595" s="221" t="s">
        <v>211</v>
      </c>
      <c r="Q595" s="340">
        <v>2950</v>
      </c>
      <c r="R595" s="227">
        <v>45992</v>
      </c>
      <c r="S595" s="227">
        <v>45992</v>
      </c>
      <c r="T595" s="221" t="s">
        <v>1703</v>
      </c>
      <c r="U595" s="256" t="s">
        <v>1658</v>
      </c>
      <c r="V595" s="221"/>
      <c r="W595" s="221" t="s">
        <v>252</v>
      </c>
      <c r="Z595" s="20" t="e">
        <f>_xlfn.XLOOKUP(AC595,'[9]PR Conso (Apr 25-Sep 25)'!$P:$P,'[9]PR Conso (Apr 25-Sep 25)'!$Z:$Z)</f>
        <v>#N/A</v>
      </c>
      <c r="AB595" s="20">
        <f t="shared" si="20"/>
        <v>590</v>
      </c>
      <c r="AC595" s="20" t="str">
        <f t="shared" si="19"/>
        <v>27AABCD3611Q1ZIBOM800243590</v>
      </c>
    </row>
    <row r="596" spans="1:29">
      <c r="A596" s="220">
        <v>45992</v>
      </c>
      <c r="B596" s="221" t="s">
        <v>1265</v>
      </c>
      <c r="C596" s="221" t="s">
        <v>1266</v>
      </c>
      <c r="D596" s="251" t="s">
        <v>1284</v>
      </c>
      <c r="E596" s="227" t="s">
        <v>1050</v>
      </c>
      <c r="F596" s="224">
        <v>0.17985611510791366</v>
      </c>
      <c r="G596" s="222">
        <v>295000</v>
      </c>
      <c r="H596" s="221">
        <v>250000</v>
      </c>
      <c r="I596" s="221">
        <v>0</v>
      </c>
      <c r="J596" s="221">
        <v>22500</v>
      </c>
      <c r="K596" s="221">
        <v>22500</v>
      </c>
      <c r="L596" s="221">
        <v>45000</v>
      </c>
      <c r="M596" s="221" t="s">
        <v>1285</v>
      </c>
      <c r="N596" s="221">
        <v>998313</v>
      </c>
      <c r="O596" s="235" t="s">
        <v>309</v>
      </c>
      <c r="P596" s="221" t="s">
        <v>211</v>
      </c>
      <c r="Q596" s="340">
        <v>3051</v>
      </c>
      <c r="R596" s="227">
        <v>45992</v>
      </c>
      <c r="S596" s="227">
        <v>45992</v>
      </c>
      <c r="T596" s="221" t="s">
        <v>1703</v>
      </c>
      <c r="U596" s="256" t="s">
        <v>1658</v>
      </c>
      <c r="V596" s="221"/>
      <c r="W596" s="221" t="s">
        <v>252</v>
      </c>
      <c r="Z596" s="20" t="e">
        <f>_xlfn.XLOOKUP(AC596,'[9]PR Conso (Apr 25-Sep 25)'!$P:$P,'[9]PR Conso (Apr 25-Sep 25)'!$Z:$Z)</f>
        <v>#N/A</v>
      </c>
      <c r="AB596" s="20">
        <f t="shared" si="20"/>
        <v>591</v>
      </c>
      <c r="AC596" s="20" t="str">
        <f t="shared" si="19"/>
        <v>27ABJFS4372H1ZUSE/25-26/14591</v>
      </c>
    </row>
    <row r="597" spans="1:29">
      <c r="A597" s="220">
        <v>45992</v>
      </c>
      <c r="B597" s="221" t="s">
        <v>1265</v>
      </c>
      <c r="C597" s="221" t="s">
        <v>1266</v>
      </c>
      <c r="D597" s="251" t="s">
        <v>1286</v>
      </c>
      <c r="E597" s="227" t="s">
        <v>373</v>
      </c>
      <c r="F597" s="224">
        <v>0.17985611510791366</v>
      </c>
      <c r="G597" s="222">
        <v>295000</v>
      </c>
      <c r="H597" s="221">
        <v>250000</v>
      </c>
      <c r="I597" s="221">
        <v>0</v>
      </c>
      <c r="J597" s="221">
        <v>22500</v>
      </c>
      <c r="K597" s="221">
        <v>22500</v>
      </c>
      <c r="L597" s="221">
        <v>45000</v>
      </c>
      <c r="M597" s="221" t="s">
        <v>1287</v>
      </c>
      <c r="N597" s="221">
        <v>998313</v>
      </c>
      <c r="O597" s="235" t="s">
        <v>309</v>
      </c>
      <c r="P597" s="221" t="s">
        <v>211</v>
      </c>
      <c r="Q597" s="340">
        <v>3050</v>
      </c>
      <c r="R597" s="227">
        <v>45992</v>
      </c>
      <c r="S597" s="227">
        <v>45992</v>
      </c>
      <c r="T597" s="221" t="s">
        <v>1703</v>
      </c>
      <c r="U597" s="256" t="s">
        <v>1658</v>
      </c>
      <c r="V597" s="221"/>
      <c r="W597" s="221" t="s">
        <v>252</v>
      </c>
      <c r="Z597" s="20" t="e">
        <f>_xlfn.XLOOKUP(AC597,'[9]PR Conso (Apr 25-Sep 25)'!$P:$P,'[9]PR Conso (Apr 25-Sep 25)'!$Z:$Z)</f>
        <v>#N/A</v>
      </c>
      <c r="AB597" s="20">
        <f t="shared" si="20"/>
        <v>592</v>
      </c>
      <c r="AC597" s="20" t="str">
        <f t="shared" si="19"/>
        <v>27ABJFS4372H1ZUSE/25-26/13592</v>
      </c>
    </row>
    <row r="598" spans="1:29">
      <c r="A598" s="220">
        <v>45992</v>
      </c>
      <c r="B598" s="221" t="s">
        <v>334</v>
      </c>
      <c r="C598" s="221" t="s">
        <v>335</v>
      </c>
      <c r="D598" s="251" t="s">
        <v>1288</v>
      </c>
      <c r="E598" s="227" t="s">
        <v>1242</v>
      </c>
      <c r="F598" s="224">
        <v>0.17985611510791366</v>
      </c>
      <c r="G598" s="222">
        <v>1253.1600000000001</v>
      </c>
      <c r="H598" s="221">
        <v>1062</v>
      </c>
      <c r="I598" s="221">
        <v>191.16</v>
      </c>
      <c r="J598" s="221">
        <v>0</v>
      </c>
      <c r="K598" s="221">
        <v>0</v>
      </c>
      <c r="L598" s="221">
        <v>191.16</v>
      </c>
      <c r="M598" s="221" t="s">
        <v>1289</v>
      </c>
      <c r="N598" s="221">
        <v>998313</v>
      </c>
      <c r="O598" s="235" t="s">
        <v>338</v>
      </c>
      <c r="P598" s="221" t="s">
        <v>211</v>
      </c>
      <c r="Q598" s="340">
        <v>3049</v>
      </c>
      <c r="R598" s="227">
        <v>45992</v>
      </c>
      <c r="S598" s="227">
        <v>45992</v>
      </c>
      <c r="T598" s="221" t="s">
        <v>1703</v>
      </c>
      <c r="U598" s="256" t="s">
        <v>1658</v>
      </c>
      <c r="V598" s="221"/>
      <c r="W598" s="221" t="s">
        <v>252</v>
      </c>
      <c r="Z598" s="20" t="e">
        <f>_xlfn.XLOOKUP(AC598,'[9]PR Conso (Apr 25-Sep 25)'!$P:$P,'[9]PR Conso (Apr 25-Sep 25)'!$Z:$Z)</f>
        <v>#N/A</v>
      </c>
      <c r="AB598" s="20">
        <f t="shared" si="20"/>
        <v>593</v>
      </c>
      <c r="AC598" s="20" t="str">
        <f t="shared" si="19"/>
        <v>06AAACM5586C1ZLTIO26HR101672998593</v>
      </c>
    </row>
    <row r="599" spans="1:29">
      <c r="A599" s="220">
        <v>45992</v>
      </c>
      <c r="B599" s="221" t="s">
        <v>617</v>
      </c>
      <c r="C599" s="221" t="s">
        <v>618</v>
      </c>
      <c r="D599" s="251" t="s">
        <v>1290</v>
      </c>
      <c r="E599" s="227" t="s">
        <v>1291</v>
      </c>
      <c r="F599" s="224">
        <v>0.17985611510791366</v>
      </c>
      <c r="G599" s="222">
        <v>31080.91</v>
      </c>
      <c r="H599" s="221">
        <v>26339.75</v>
      </c>
      <c r="I599" s="221">
        <v>4741.16</v>
      </c>
      <c r="J599" s="221">
        <v>0</v>
      </c>
      <c r="K599" s="221">
        <v>0</v>
      </c>
      <c r="L599" s="221">
        <v>4741.16</v>
      </c>
      <c r="M599" s="221" t="s">
        <v>1292</v>
      </c>
      <c r="N599" s="221">
        <v>998311</v>
      </c>
      <c r="O599" s="235" t="s">
        <v>309</v>
      </c>
      <c r="P599" s="221" t="s">
        <v>211</v>
      </c>
      <c r="Q599" s="340">
        <v>3048</v>
      </c>
      <c r="R599" s="227">
        <v>45992</v>
      </c>
      <c r="S599" s="227">
        <v>45992</v>
      </c>
      <c r="T599" s="221" t="s">
        <v>1703</v>
      </c>
      <c r="U599" s="256" t="s">
        <v>1658</v>
      </c>
      <c r="V599" s="221"/>
      <c r="W599" s="221" t="s">
        <v>252</v>
      </c>
      <c r="Z599" s="20" t="e">
        <f>_xlfn.XLOOKUP(AC599,'[9]PR Conso (Apr 25-Sep 25)'!$P:$P,'[9]PR Conso (Apr 25-Sep 25)'!$Z:$Z)</f>
        <v>#N/A</v>
      </c>
      <c r="AB599" s="20">
        <f t="shared" si="20"/>
        <v>594</v>
      </c>
      <c r="AC599" s="20" t="str">
        <f t="shared" si="19"/>
        <v>29AACCP2486Q1ZMFY2526/KA/03603594</v>
      </c>
    </row>
    <row r="600" spans="1:29">
      <c r="A600" s="220">
        <v>45992</v>
      </c>
      <c r="B600" s="221" t="s">
        <v>1293</v>
      </c>
      <c r="C600" s="221" t="s">
        <v>1294</v>
      </c>
      <c r="D600" s="251" t="s">
        <v>1295</v>
      </c>
      <c r="E600" s="227" t="s">
        <v>1296</v>
      </c>
      <c r="F600" s="224">
        <v>0.05</v>
      </c>
      <c r="G600" s="222">
        <v>1261</v>
      </c>
      <c r="H600" s="221">
        <v>1200.95</v>
      </c>
      <c r="I600" s="221">
        <v>60.05</v>
      </c>
      <c r="J600" s="221">
        <v>0</v>
      </c>
      <c r="K600" s="221">
        <v>0</v>
      </c>
      <c r="L600" s="221">
        <v>60.05</v>
      </c>
      <c r="M600" s="221" t="s">
        <v>1297</v>
      </c>
      <c r="N600" s="221">
        <v>0</v>
      </c>
      <c r="O600" s="235">
        <v>0</v>
      </c>
      <c r="P600" s="221"/>
      <c r="Q600" s="340">
        <v>3046</v>
      </c>
      <c r="R600" s="227">
        <v>45992</v>
      </c>
      <c r="S600" s="227">
        <v>45992</v>
      </c>
      <c r="T600" s="221" t="s">
        <v>1703</v>
      </c>
      <c r="U600" s="256" t="s">
        <v>1658</v>
      </c>
      <c r="V600" s="221"/>
      <c r="W600" s="221" t="s">
        <v>252</v>
      </c>
      <c r="X600" s="20" t="s">
        <v>6078</v>
      </c>
      <c r="Z600" s="20" t="e">
        <f>_xlfn.XLOOKUP(AC600,'[9]PR Conso (Apr 25-Sep 25)'!$P:$P,'[9]PR Conso (Apr 25-Sep 25)'!$Z:$Z)</f>
        <v>#N/A</v>
      </c>
      <c r="AB600" s="20">
        <f t="shared" si="20"/>
        <v>595</v>
      </c>
      <c r="AC600" s="20" t="str">
        <f t="shared" si="19"/>
        <v>06AALFE5327R1ZU2526/12/IN-58902595</v>
      </c>
    </row>
    <row r="601" spans="1:29">
      <c r="A601" s="220">
        <v>45992</v>
      </c>
      <c r="B601" s="221" t="s">
        <v>499</v>
      </c>
      <c r="C601" s="221" t="s">
        <v>500</v>
      </c>
      <c r="D601" s="251" t="s">
        <v>1298</v>
      </c>
      <c r="E601" s="227" t="s">
        <v>1211</v>
      </c>
      <c r="F601" s="224">
        <v>0.17985611510791366</v>
      </c>
      <c r="G601" s="222">
        <v>156444</v>
      </c>
      <c r="H601" s="221">
        <v>132579</v>
      </c>
      <c r="I601" s="221">
        <v>0</v>
      </c>
      <c r="J601" s="221">
        <v>11932.5</v>
      </c>
      <c r="K601" s="221">
        <v>11932.5</v>
      </c>
      <c r="L601" s="221">
        <v>23865</v>
      </c>
      <c r="M601" s="221" t="s">
        <v>1299</v>
      </c>
      <c r="N601" s="221">
        <v>996425</v>
      </c>
      <c r="O601" s="235" t="s">
        <v>288</v>
      </c>
      <c r="P601" s="221" t="s">
        <v>211</v>
      </c>
      <c r="Q601" s="340">
        <v>3045</v>
      </c>
      <c r="R601" s="227">
        <v>45992</v>
      </c>
      <c r="S601" s="227">
        <v>45992</v>
      </c>
      <c r="T601" s="221" t="s">
        <v>1703</v>
      </c>
      <c r="U601" s="256" t="s">
        <v>1658</v>
      </c>
      <c r="V601" s="221"/>
      <c r="W601" s="221" t="s">
        <v>252</v>
      </c>
      <c r="Z601" s="20" t="e">
        <f>_xlfn.XLOOKUP(AC601,'[9]PR Conso (Apr 25-Sep 25)'!$P:$P,'[9]PR Conso (Apr 25-Sep 25)'!$Z:$Z)</f>
        <v>#N/A</v>
      </c>
      <c r="AB601" s="20">
        <f t="shared" si="20"/>
        <v>596</v>
      </c>
      <c r="AC601" s="20" t="str">
        <f t="shared" si="19"/>
        <v>27AACCN6194P1ZP272612BP12AEA896596</v>
      </c>
    </row>
    <row r="602" spans="1:29">
      <c r="A602" s="220">
        <v>45992</v>
      </c>
      <c r="B602" s="221" t="s">
        <v>499</v>
      </c>
      <c r="C602" s="221" t="s">
        <v>500</v>
      </c>
      <c r="D602" s="251" t="s">
        <v>1300</v>
      </c>
      <c r="E602" s="227" t="s">
        <v>1211</v>
      </c>
      <c r="F602" s="224">
        <v>0.17985611510791366</v>
      </c>
      <c r="G602" s="222">
        <v>156444</v>
      </c>
      <c r="H602" s="221">
        <v>132579</v>
      </c>
      <c r="I602" s="221">
        <v>0</v>
      </c>
      <c r="J602" s="221">
        <v>11932.5</v>
      </c>
      <c r="K602" s="221">
        <v>11932.5</v>
      </c>
      <c r="L602" s="221">
        <v>23865</v>
      </c>
      <c r="M602" s="221" t="s">
        <v>1301</v>
      </c>
      <c r="N602" s="221">
        <v>996425</v>
      </c>
      <c r="O602" s="235" t="s">
        <v>288</v>
      </c>
      <c r="P602" s="221" t="s">
        <v>211</v>
      </c>
      <c r="Q602" s="340">
        <v>3044</v>
      </c>
      <c r="R602" s="227">
        <v>45992</v>
      </c>
      <c r="S602" s="227">
        <v>45992</v>
      </c>
      <c r="T602" s="221" t="s">
        <v>1703</v>
      </c>
      <c r="U602" s="256" t="s">
        <v>1658</v>
      </c>
      <c r="V602" s="221"/>
      <c r="W602" s="221" t="s">
        <v>252</v>
      </c>
      <c r="Z602" s="20" t="e">
        <f>_xlfn.XLOOKUP(AC602,'[9]PR Conso (Apr 25-Sep 25)'!$P:$P,'[9]PR Conso (Apr 25-Sep 25)'!$Z:$Z)</f>
        <v>#N/A</v>
      </c>
      <c r="AB602" s="20">
        <f t="shared" si="20"/>
        <v>597</v>
      </c>
      <c r="AC602" s="20" t="str">
        <f t="shared" si="19"/>
        <v>27AACCN6194P1ZP272612BP12AEA430597</v>
      </c>
    </row>
    <row r="603" spans="1:29">
      <c r="A603" s="220">
        <v>45992</v>
      </c>
      <c r="B603" s="221" t="s">
        <v>499</v>
      </c>
      <c r="C603" s="221" t="s">
        <v>500</v>
      </c>
      <c r="D603" s="251" t="s">
        <v>1302</v>
      </c>
      <c r="E603" s="227" t="s">
        <v>1211</v>
      </c>
      <c r="F603" s="224">
        <v>0.17985611510791366</v>
      </c>
      <c r="G603" s="222">
        <v>156444</v>
      </c>
      <c r="H603" s="221">
        <v>132579</v>
      </c>
      <c r="I603" s="221">
        <v>0</v>
      </c>
      <c r="J603" s="221">
        <v>11932.5</v>
      </c>
      <c r="K603" s="221">
        <v>11932.5</v>
      </c>
      <c r="L603" s="221">
        <v>23865</v>
      </c>
      <c r="M603" s="221" t="s">
        <v>1303</v>
      </c>
      <c r="N603" s="221">
        <v>996425</v>
      </c>
      <c r="O603" s="235" t="s">
        <v>288</v>
      </c>
      <c r="P603" s="221" t="s">
        <v>211</v>
      </c>
      <c r="Q603" s="340">
        <v>3043</v>
      </c>
      <c r="R603" s="227">
        <v>45992</v>
      </c>
      <c r="S603" s="227">
        <v>45992</v>
      </c>
      <c r="T603" s="221" t="s">
        <v>1703</v>
      </c>
      <c r="U603" s="256" t="s">
        <v>1658</v>
      </c>
      <c r="V603" s="221"/>
      <c r="W603" s="221" t="s">
        <v>252</v>
      </c>
      <c r="Z603" s="20" t="e">
        <f>_xlfn.XLOOKUP(AC603,'[9]PR Conso (Apr 25-Sep 25)'!$P:$P,'[9]PR Conso (Apr 25-Sep 25)'!$Z:$Z)</f>
        <v>#N/A</v>
      </c>
      <c r="AB603" s="20">
        <f t="shared" si="20"/>
        <v>598</v>
      </c>
      <c r="AC603" s="20" t="str">
        <f t="shared" si="19"/>
        <v>27AACCN6194P1ZP272612BP12ADZ931598</v>
      </c>
    </row>
    <row r="604" spans="1:29">
      <c r="A604" s="220">
        <v>45992</v>
      </c>
      <c r="B604" s="221" t="s">
        <v>499</v>
      </c>
      <c r="C604" s="221" t="s">
        <v>500</v>
      </c>
      <c r="D604" s="251" t="s">
        <v>1304</v>
      </c>
      <c r="E604" s="227" t="s">
        <v>1211</v>
      </c>
      <c r="F604" s="224">
        <v>0.17985611510791366</v>
      </c>
      <c r="G604" s="222">
        <v>156444</v>
      </c>
      <c r="H604" s="221">
        <v>132579</v>
      </c>
      <c r="I604" s="221">
        <v>0</v>
      </c>
      <c r="J604" s="221">
        <v>11932.5</v>
      </c>
      <c r="K604" s="221">
        <v>11932.5</v>
      </c>
      <c r="L604" s="221">
        <v>23865</v>
      </c>
      <c r="M604" s="221" t="s">
        <v>1305</v>
      </c>
      <c r="N604" s="221">
        <v>996425</v>
      </c>
      <c r="O604" s="235" t="s">
        <v>288</v>
      </c>
      <c r="P604" s="221" t="s">
        <v>211</v>
      </c>
      <c r="Q604" s="340">
        <v>3042</v>
      </c>
      <c r="R604" s="227">
        <v>45992</v>
      </c>
      <c r="S604" s="227">
        <v>45992</v>
      </c>
      <c r="T604" s="221" t="s">
        <v>1703</v>
      </c>
      <c r="U604" s="256" t="s">
        <v>1658</v>
      </c>
      <c r="V604" s="221"/>
      <c r="W604" s="221" t="s">
        <v>252</v>
      </c>
      <c r="Z604" s="20" t="e">
        <f>_xlfn.XLOOKUP(AC604,'[9]PR Conso (Apr 25-Sep 25)'!$P:$P,'[9]PR Conso (Apr 25-Sep 25)'!$Z:$Z)</f>
        <v>#N/A</v>
      </c>
      <c r="AB604" s="20">
        <f t="shared" si="20"/>
        <v>599</v>
      </c>
      <c r="AC604" s="20" t="str">
        <f t="shared" si="19"/>
        <v>27AACCN6194P1ZP272612BP12ADY780599</v>
      </c>
    </row>
    <row r="605" spans="1:29">
      <c r="A605" s="220">
        <v>45992</v>
      </c>
      <c r="B605" s="221" t="s">
        <v>685</v>
      </c>
      <c r="C605" s="221" t="s">
        <v>686</v>
      </c>
      <c r="D605" s="251" t="s">
        <v>1306</v>
      </c>
      <c r="E605" s="227" t="s">
        <v>1214</v>
      </c>
      <c r="F605" s="224">
        <v>0.17985611510791366</v>
      </c>
      <c r="G605" s="222">
        <v>99238</v>
      </c>
      <c r="H605" s="221">
        <v>84100</v>
      </c>
      <c r="I605" s="221">
        <v>0</v>
      </c>
      <c r="J605" s="221">
        <v>7569</v>
      </c>
      <c r="K605" s="221">
        <v>7569</v>
      </c>
      <c r="L605" s="221">
        <v>15138</v>
      </c>
      <c r="M605" s="221" t="s">
        <v>1307</v>
      </c>
      <c r="N605" s="221">
        <v>9973</v>
      </c>
      <c r="O605" s="235" t="s">
        <v>371</v>
      </c>
      <c r="P605" s="221" t="s">
        <v>211</v>
      </c>
      <c r="Q605" s="340">
        <v>3041</v>
      </c>
      <c r="R605" s="227">
        <v>45992</v>
      </c>
      <c r="S605" s="227">
        <v>45992</v>
      </c>
      <c r="T605" s="221" t="s">
        <v>1703</v>
      </c>
      <c r="U605" s="256" t="s">
        <v>1658</v>
      </c>
      <c r="V605" s="221"/>
      <c r="W605" s="221" t="s">
        <v>252</v>
      </c>
      <c r="Z605" s="20" t="e">
        <f>_xlfn.XLOOKUP(AC605,'[9]PR Conso (Apr 25-Sep 25)'!$P:$P,'[9]PR Conso (Apr 25-Sep 25)'!$Z:$Z)</f>
        <v>#N/A</v>
      </c>
      <c r="AB605" s="20">
        <f t="shared" si="20"/>
        <v>600</v>
      </c>
      <c r="AC605" s="20" t="str">
        <f t="shared" si="19"/>
        <v>27AAGFO4867R1ZAINV/25-26/461600</v>
      </c>
    </row>
    <row r="606" spans="1:29">
      <c r="A606" s="220">
        <v>45992</v>
      </c>
      <c r="B606" s="221" t="s">
        <v>432</v>
      </c>
      <c r="C606" s="221" t="s">
        <v>433</v>
      </c>
      <c r="D606" s="251" t="s">
        <v>1308</v>
      </c>
      <c r="E606" s="227" t="s">
        <v>1279</v>
      </c>
      <c r="F606" s="224">
        <v>0.17985611510791366</v>
      </c>
      <c r="G606" s="222">
        <v>233923.20000000001</v>
      </c>
      <c r="H606" s="221">
        <v>198240</v>
      </c>
      <c r="I606" s="221">
        <v>35683.199999999997</v>
      </c>
      <c r="J606" s="221">
        <v>0</v>
      </c>
      <c r="K606" s="221">
        <v>0</v>
      </c>
      <c r="L606" s="221">
        <v>35683.199999999997</v>
      </c>
      <c r="M606" s="221" t="s">
        <v>1309</v>
      </c>
      <c r="N606" s="221">
        <v>998112</v>
      </c>
      <c r="O606" s="235" t="s">
        <v>309</v>
      </c>
      <c r="P606" s="221" t="s">
        <v>211</v>
      </c>
      <c r="Q606" s="340">
        <v>3019</v>
      </c>
      <c r="R606" s="227">
        <v>45992</v>
      </c>
      <c r="S606" s="227">
        <v>45992</v>
      </c>
      <c r="T606" s="221" t="s">
        <v>1703</v>
      </c>
      <c r="U606" s="256" t="s">
        <v>1658</v>
      </c>
      <c r="V606" s="221"/>
      <c r="W606" s="221" t="s">
        <v>252</v>
      </c>
      <c r="Z606" s="20" t="e">
        <f>_xlfn.XLOOKUP(AC606,'[9]PR Conso (Apr 25-Sep 25)'!$P:$P,'[9]PR Conso (Apr 25-Sep 25)'!$Z:$Z)</f>
        <v>#N/A</v>
      </c>
      <c r="AB606" s="20">
        <f t="shared" si="20"/>
        <v>601</v>
      </c>
      <c r="AC606" s="20" t="str">
        <f t="shared" si="19"/>
        <v>36AAJCA3639B1ZXAE-INV-2526-1176601</v>
      </c>
    </row>
    <row r="607" spans="1:29">
      <c r="A607" s="220">
        <v>45992</v>
      </c>
      <c r="B607" s="221" t="s">
        <v>394</v>
      </c>
      <c r="C607" s="221" t="s">
        <v>395</v>
      </c>
      <c r="D607" s="251">
        <v>6366</v>
      </c>
      <c r="E607" s="227" t="s">
        <v>1214</v>
      </c>
      <c r="F607" s="224">
        <v>0.17985611510791366</v>
      </c>
      <c r="G607" s="222">
        <v>12008.86</v>
      </c>
      <c r="H607" s="221">
        <v>10177</v>
      </c>
      <c r="I607" s="221">
        <v>0</v>
      </c>
      <c r="J607" s="221">
        <v>915.93</v>
      </c>
      <c r="K607" s="221">
        <v>915.93</v>
      </c>
      <c r="L607" s="221">
        <v>1831.86</v>
      </c>
      <c r="M607" s="221" t="s">
        <v>1310</v>
      </c>
      <c r="N607" s="221">
        <v>996813</v>
      </c>
      <c r="O607" s="235" t="s">
        <v>397</v>
      </c>
      <c r="P607" s="221" t="s">
        <v>211</v>
      </c>
      <c r="Q607" s="340">
        <v>3017</v>
      </c>
      <c r="R607" s="227">
        <v>45992</v>
      </c>
      <c r="S607" s="227">
        <v>45992</v>
      </c>
      <c r="T607" s="221" t="s">
        <v>1703</v>
      </c>
      <c r="U607" s="256" t="s">
        <v>1658</v>
      </c>
      <c r="V607" s="221"/>
      <c r="W607" s="221" t="s">
        <v>252</v>
      </c>
      <c r="Z607" s="20" t="e">
        <f>_xlfn.XLOOKUP(AC607,'[9]PR Conso (Apr 25-Sep 25)'!$P:$P,'[9]PR Conso (Apr 25-Sep 25)'!$Z:$Z)</f>
        <v>#N/A</v>
      </c>
      <c r="AB607" s="20">
        <f t="shared" si="20"/>
        <v>602</v>
      </c>
      <c r="AC607" s="20" t="str">
        <f t="shared" si="19"/>
        <v>27AZJPG1481H1ZC6366602</v>
      </c>
    </row>
    <row r="608" spans="1:29">
      <c r="A608" s="220">
        <v>45992</v>
      </c>
      <c r="B608" s="221" t="s">
        <v>357</v>
      </c>
      <c r="C608" s="221" t="s">
        <v>358</v>
      </c>
      <c r="D608" s="251" t="s">
        <v>1311</v>
      </c>
      <c r="E608" s="227" t="s">
        <v>1312</v>
      </c>
      <c r="F608" s="224">
        <v>0.05</v>
      </c>
      <c r="G608" s="222">
        <v>9922.5</v>
      </c>
      <c r="H608" s="221">
        <v>9450</v>
      </c>
      <c r="I608" s="221">
        <v>0</v>
      </c>
      <c r="J608" s="221">
        <v>236.25</v>
      </c>
      <c r="K608" s="221">
        <v>236.25</v>
      </c>
      <c r="L608" s="221">
        <v>472.5</v>
      </c>
      <c r="M608" s="221" t="s">
        <v>1313</v>
      </c>
      <c r="N608" s="221">
        <v>99633</v>
      </c>
      <c r="O608" s="235" t="s">
        <v>361</v>
      </c>
      <c r="P608" s="221" t="s">
        <v>211</v>
      </c>
      <c r="Q608" s="340">
        <v>2963</v>
      </c>
      <c r="R608" s="227">
        <v>45992</v>
      </c>
      <c r="S608" s="227">
        <v>45992</v>
      </c>
      <c r="T608" s="221" t="s">
        <v>1703</v>
      </c>
      <c r="U608" s="256" t="s">
        <v>1658</v>
      </c>
      <c r="V608" s="221"/>
      <c r="W608" s="221" t="s">
        <v>252</v>
      </c>
      <c r="Z608" s="20" t="e">
        <f>_xlfn.XLOOKUP(AC608,'[9]PR Conso (Apr 25-Sep 25)'!$P:$P,'[9]PR Conso (Apr 25-Sep 25)'!$Z:$Z)</f>
        <v>#N/A</v>
      </c>
      <c r="AB608" s="20">
        <f t="shared" si="20"/>
        <v>603</v>
      </c>
      <c r="AC608" s="20" t="str">
        <f t="shared" si="19"/>
        <v>27DBRPP0459R1ZK2025-26/485603</v>
      </c>
    </row>
    <row r="609" spans="1:29">
      <c r="A609" s="220">
        <v>45992</v>
      </c>
      <c r="B609" s="221" t="s">
        <v>357</v>
      </c>
      <c r="C609" s="221" t="s">
        <v>358</v>
      </c>
      <c r="D609" s="251" t="s">
        <v>1314</v>
      </c>
      <c r="E609" s="227" t="s">
        <v>1214</v>
      </c>
      <c r="F609" s="224">
        <v>0.05</v>
      </c>
      <c r="G609" s="222">
        <v>808.5</v>
      </c>
      <c r="H609" s="221">
        <v>770</v>
      </c>
      <c r="I609" s="221">
        <v>0</v>
      </c>
      <c r="J609" s="221">
        <v>19.25</v>
      </c>
      <c r="K609" s="221">
        <v>19.25</v>
      </c>
      <c r="L609" s="221">
        <v>38.5</v>
      </c>
      <c r="M609" s="221" t="s">
        <v>1315</v>
      </c>
      <c r="N609" s="221">
        <v>99633</v>
      </c>
      <c r="O609" s="235" t="s">
        <v>361</v>
      </c>
      <c r="P609" s="221" t="s">
        <v>211</v>
      </c>
      <c r="Q609" s="340">
        <v>2964</v>
      </c>
      <c r="R609" s="227">
        <v>45992</v>
      </c>
      <c r="S609" s="227">
        <v>45992</v>
      </c>
      <c r="T609" s="221" t="s">
        <v>1703</v>
      </c>
      <c r="U609" s="256" t="s">
        <v>1658</v>
      </c>
      <c r="V609" s="221"/>
      <c r="W609" s="221" t="s">
        <v>252</v>
      </c>
      <c r="Z609" s="20" t="e">
        <f>_xlfn.XLOOKUP(AC609,'[9]PR Conso (Apr 25-Sep 25)'!$P:$P,'[9]PR Conso (Apr 25-Sep 25)'!$Z:$Z)</f>
        <v>#N/A</v>
      </c>
      <c r="AB609" s="20">
        <f t="shared" si="20"/>
        <v>604</v>
      </c>
      <c r="AC609" s="20" t="str">
        <f t="shared" si="19"/>
        <v>27DBRPP0459R1ZK2025-26/490604</v>
      </c>
    </row>
    <row r="610" spans="1:29">
      <c r="A610" s="220">
        <v>45992</v>
      </c>
      <c r="B610" s="221" t="s">
        <v>357</v>
      </c>
      <c r="C610" s="221" t="s">
        <v>358</v>
      </c>
      <c r="D610" s="251" t="s">
        <v>1316</v>
      </c>
      <c r="E610" s="227" t="s">
        <v>1214</v>
      </c>
      <c r="F610" s="224">
        <v>0.05</v>
      </c>
      <c r="G610" s="222">
        <v>3664.5</v>
      </c>
      <c r="H610" s="221">
        <v>3490</v>
      </c>
      <c r="I610" s="221">
        <v>0</v>
      </c>
      <c r="J610" s="221">
        <v>87.25</v>
      </c>
      <c r="K610" s="221">
        <v>87.25</v>
      </c>
      <c r="L610" s="221">
        <v>174.5</v>
      </c>
      <c r="M610" s="221" t="s">
        <v>1317</v>
      </c>
      <c r="N610" s="221">
        <v>99633</v>
      </c>
      <c r="O610" s="235" t="s">
        <v>361</v>
      </c>
      <c r="P610" s="221" t="s">
        <v>211</v>
      </c>
      <c r="Q610" s="340">
        <v>2965</v>
      </c>
      <c r="R610" s="227">
        <v>45992</v>
      </c>
      <c r="S610" s="227">
        <v>45992</v>
      </c>
      <c r="T610" s="221" t="s">
        <v>1703</v>
      </c>
      <c r="U610" s="256" t="s">
        <v>1658</v>
      </c>
      <c r="V610" s="221"/>
      <c r="W610" s="221" t="s">
        <v>252</v>
      </c>
      <c r="Z610" s="20" t="e">
        <f>_xlfn.XLOOKUP(AC610,'[9]PR Conso (Apr 25-Sep 25)'!$P:$P,'[9]PR Conso (Apr 25-Sep 25)'!$Z:$Z)</f>
        <v>#N/A</v>
      </c>
      <c r="AB610" s="20">
        <f t="shared" si="20"/>
        <v>605</v>
      </c>
      <c r="AC610" s="20" t="str">
        <f t="shared" si="19"/>
        <v>27DBRPP0459R1ZK2025-26/491605</v>
      </c>
    </row>
    <row r="611" spans="1:29">
      <c r="A611" s="220">
        <v>45992</v>
      </c>
      <c r="B611" s="221" t="s">
        <v>362</v>
      </c>
      <c r="C611" s="221" t="s">
        <v>363</v>
      </c>
      <c r="D611" s="251" t="s">
        <v>1318</v>
      </c>
      <c r="E611" s="227" t="s">
        <v>1214</v>
      </c>
      <c r="F611" s="224">
        <v>0.17985611510791366</v>
      </c>
      <c r="G611" s="222">
        <v>118</v>
      </c>
      <c r="H611" s="221">
        <v>100</v>
      </c>
      <c r="I611" s="221">
        <v>0</v>
      </c>
      <c r="J611" s="221">
        <v>9</v>
      </c>
      <c r="K611" s="221">
        <v>9</v>
      </c>
      <c r="L611" s="221">
        <v>18</v>
      </c>
      <c r="M611" s="221" t="s">
        <v>1319</v>
      </c>
      <c r="N611" s="221">
        <v>440173</v>
      </c>
      <c r="O611" s="235" t="s">
        <v>366</v>
      </c>
      <c r="P611" s="221" t="s">
        <v>209</v>
      </c>
      <c r="Q611" s="340">
        <v>2966</v>
      </c>
      <c r="R611" s="227">
        <v>45992</v>
      </c>
      <c r="S611" s="227">
        <v>45992</v>
      </c>
      <c r="T611" s="221" t="s">
        <v>1703</v>
      </c>
      <c r="U611" s="256" t="s">
        <v>1658</v>
      </c>
      <c r="V611" s="221"/>
      <c r="W611" s="221" t="s">
        <v>252</v>
      </c>
      <c r="Z611" s="20" t="e">
        <f>_xlfn.XLOOKUP(AC611,'[9]PR Conso (Apr 25-Sep 25)'!$P:$P,'[9]PR Conso (Apr 25-Sep 25)'!$Z:$Z)</f>
        <v>#N/A</v>
      </c>
      <c r="AB611" s="20">
        <f t="shared" si="20"/>
        <v>606</v>
      </c>
      <c r="AC611" s="20" t="str">
        <f t="shared" si="19"/>
        <v>27AAACC2498P1Z326271C0004521412606</v>
      </c>
    </row>
    <row r="612" spans="1:29">
      <c r="A612" s="220">
        <v>45992</v>
      </c>
      <c r="B612" s="221" t="s">
        <v>394</v>
      </c>
      <c r="C612" s="221" t="s">
        <v>395</v>
      </c>
      <c r="D612" s="251">
        <v>6319</v>
      </c>
      <c r="E612" s="227" t="s">
        <v>1214</v>
      </c>
      <c r="F612" s="224">
        <v>0.17985611510791366</v>
      </c>
      <c r="G612" s="222">
        <v>2360</v>
      </c>
      <c r="H612" s="221">
        <v>2000</v>
      </c>
      <c r="I612" s="221">
        <v>0</v>
      </c>
      <c r="J612" s="221">
        <v>180</v>
      </c>
      <c r="K612" s="221">
        <v>180</v>
      </c>
      <c r="L612" s="221">
        <v>360</v>
      </c>
      <c r="M612" s="221" t="s">
        <v>1320</v>
      </c>
      <c r="N612" s="221">
        <v>996813</v>
      </c>
      <c r="O612" s="235" t="s">
        <v>397</v>
      </c>
      <c r="P612" s="221" t="s">
        <v>211</v>
      </c>
      <c r="Q612" s="340">
        <v>3016</v>
      </c>
      <c r="R612" s="227">
        <v>45992</v>
      </c>
      <c r="S612" s="227">
        <v>45992</v>
      </c>
      <c r="T612" s="221" t="s">
        <v>1703</v>
      </c>
      <c r="U612" s="256" t="s">
        <v>1658</v>
      </c>
      <c r="V612" s="221"/>
      <c r="W612" s="221" t="s">
        <v>252</v>
      </c>
      <c r="Z612" s="20" t="e">
        <f>_xlfn.XLOOKUP(AC612,'[9]PR Conso (Apr 25-Sep 25)'!$P:$P,'[9]PR Conso (Apr 25-Sep 25)'!$Z:$Z)</f>
        <v>#N/A</v>
      </c>
      <c r="AB612" s="20">
        <f t="shared" si="20"/>
        <v>607</v>
      </c>
      <c r="AC612" s="20" t="str">
        <f t="shared" si="19"/>
        <v>27AZJPG1481H1ZC6319607</v>
      </c>
    </row>
    <row r="613" spans="1:29">
      <c r="A613" s="220">
        <v>45992</v>
      </c>
      <c r="B613" s="221" t="s">
        <v>394</v>
      </c>
      <c r="C613" s="221" t="s">
        <v>395</v>
      </c>
      <c r="D613" s="251">
        <v>6309</v>
      </c>
      <c r="E613" s="227" t="s">
        <v>1214</v>
      </c>
      <c r="F613" s="224">
        <v>0.17985611510791366</v>
      </c>
      <c r="G613" s="222">
        <v>5503.52</v>
      </c>
      <c r="H613" s="221">
        <v>4664</v>
      </c>
      <c r="I613" s="221">
        <v>0</v>
      </c>
      <c r="J613" s="221">
        <v>419.76</v>
      </c>
      <c r="K613" s="221">
        <v>419.76</v>
      </c>
      <c r="L613" s="221">
        <v>839.52</v>
      </c>
      <c r="M613" s="221" t="s">
        <v>1321</v>
      </c>
      <c r="N613" s="221">
        <v>996813</v>
      </c>
      <c r="O613" s="235" t="s">
        <v>397</v>
      </c>
      <c r="P613" s="221" t="s">
        <v>211</v>
      </c>
      <c r="Q613" s="340">
        <v>3015</v>
      </c>
      <c r="R613" s="227">
        <v>45992</v>
      </c>
      <c r="S613" s="227">
        <v>45992</v>
      </c>
      <c r="T613" s="221" t="s">
        <v>1703</v>
      </c>
      <c r="U613" s="256" t="s">
        <v>1658</v>
      </c>
      <c r="V613" s="221"/>
      <c r="W613" s="221" t="s">
        <v>252</v>
      </c>
      <c r="Z613" s="20" t="e">
        <f>_xlfn.XLOOKUP(AC613,'[9]PR Conso (Apr 25-Sep 25)'!$P:$P,'[9]PR Conso (Apr 25-Sep 25)'!$Z:$Z)</f>
        <v>#N/A</v>
      </c>
      <c r="AB613" s="20">
        <f t="shared" si="20"/>
        <v>608</v>
      </c>
      <c r="AC613" s="20" t="str">
        <f t="shared" si="19"/>
        <v>27AZJPG1481H1ZC6309608</v>
      </c>
    </row>
    <row r="614" spans="1:29">
      <c r="A614" s="220">
        <v>45992</v>
      </c>
      <c r="B614" s="221" t="s">
        <v>394</v>
      </c>
      <c r="C614" s="221" t="s">
        <v>395</v>
      </c>
      <c r="D614" s="251">
        <v>6282</v>
      </c>
      <c r="E614" s="227" t="s">
        <v>1214</v>
      </c>
      <c r="F614" s="224">
        <v>0.17985611510791366</v>
      </c>
      <c r="G614" s="222">
        <v>12583.52</v>
      </c>
      <c r="H614" s="221">
        <v>10664</v>
      </c>
      <c r="I614" s="221">
        <v>0</v>
      </c>
      <c r="J614" s="221">
        <v>959.76</v>
      </c>
      <c r="K614" s="221">
        <v>959.76</v>
      </c>
      <c r="L614" s="221">
        <v>1919.52</v>
      </c>
      <c r="M614" s="221" t="s">
        <v>1322</v>
      </c>
      <c r="N614" s="221">
        <v>996813</v>
      </c>
      <c r="O614" s="235" t="s">
        <v>397</v>
      </c>
      <c r="P614" s="221" t="s">
        <v>211</v>
      </c>
      <c r="Q614" s="340">
        <v>3014</v>
      </c>
      <c r="R614" s="227">
        <v>45992</v>
      </c>
      <c r="S614" s="227">
        <v>45992</v>
      </c>
      <c r="T614" s="221" t="s">
        <v>1703</v>
      </c>
      <c r="U614" s="256" t="s">
        <v>1658</v>
      </c>
      <c r="V614" s="221"/>
      <c r="W614" s="221" t="s">
        <v>252</v>
      </c>
      <c r="Z614" s="20" t="e">
        <f>_xlfn.XLOOKUP(AC614,'[9]PR Conso (Apr 25-Sep 25)'!$P:$P,'[9]PR Conso (Apr 25-Sep 25)'!$Z:$Z)</f>
        <v>#N/A</v>
      </c>
      <c r="AB614" s="20">
        <f t="shared" si="20"/>
        <v>609</v>
      </c>
      <c r="AC614" s="20" t="str">
        <f t="shared" si="19"/>
        <v>27AZJPG1481H1ZC6282609</v>
      </c>
    </row>
    <row r="615" spans="1:29">
      <c r="A615" s="220">
        <v>45992</v>
      </c>
      <c r="B615" s="221" t="s">
        <v>1323</v>
      </c>
      <c r="C615" s="221" t="s">
        <v>1324</v>
      </c>
      <c r="D615" s="251" t="s">
        <v>1325</v>
      </c>
      <c r="E615" s="227" t="s">
        <v>1296</v>
      </c>
      <c r="F615" s="224">
        <v>0.17985611510791366</v>
      </c>
      <c r="G615" s="222">
        <v>1040.01</v>
      </c>
      <c r="H615" s="221">
        <v>881.36</v>
      </c>
      <c r="I615" s="221">
        <v>158.65</v>
      </c>
      <c r="J615" s="221">
        <v>0</v>
      </c>
      <c r="K615" s="221">
        <v>0</v>
      </c>
      <c r="L615" s="221">
        <v>158.65</v>
      </c>
      <c r="M615" s="221" t="s">
        <v>1326</v>
      </c>
      <c r="N615" s="221">
        <v>0</v>
      </c>
      <c r="O615" s="235">
        <v>0</v>
      </c>
      <c r="P615" s="221"/>
      <c r="Q615" s="340">
        <v>2970</v>
      </c>
      <c r="R615" s="227">
        <v>45992</v>
      </c>
      <c r="S615" s="227">
        <v>45992</v>
      </c>
      <c r="T615" s="221" t="s">
        <v>1703</v>
      </c>
      <c r="U615" s="256" t="s">
        <v>1658</v>
      </c>
      <c r="V615" s="221"/>
      <c r="W615" s="221" t="s">
        <v>252</v>
      </c>
      <c r="X615" s="20" t="s">
        <v>6078</v>
      </c>
      <c r="Z615" s="20" t="e">
        <f>_xlfn.XLOOKUP(AC615,'[9]PR Conso (Apr 25-Sep 25)'!$P:$P,'[9]PR Conso (Apr 25-Sep 25)'!$Z:$Z)</f>
        <v>#N/A</v>
      </c>
      <c r="AB615" s="20">
        <f t="shared" si="20"/>
        <v>610</v>
      </c>
      <c r="AC615" s="20" t="str">
        <f t="shared" si="19"/>
        <v>24BVGPB8277G1ZJIN184610</v>
      </c>
    </row>
    <row r="616" spans="1:29">
      <c r="A616" s="220">
        <v>45992</v>
      </c>
      <c r="B616" s="221" t="s">
        <v>717</v>
      </c>
      <c r="C616" s="221" t="s">
        <v>718</v>
      </c>
      <c r="D616" s="251" t="s">
        <v>1327</v>
      </c>
      <c r="E616" s="227" t="s">
        <v>1211</v>
      </c>
      <c r="F616" s="224">
        <v>0.17985611510791366</v>
      </c>
      <c r="G616" s="222">
        <v>1180</v>
      </c>
      <c r="H616" s="221">
        <v>1000</v>
      </c>
      <c r="I616" s="221">
        <v>0</v>
      </c>
      <c r="J616" s="221">
        <v>90</v>
      </c>
      <c r="K616" s="221">
        <v>90</v>
      </c>
      <c r="L616" s="221">
        <v>180</v>
      </c>
      <c r="M616" s="221" t="s">
        <v>1328</v>
      </c>
      <c r="N616" s="221">
        <v>998559</v>
      </c>
      <c r="O616" s="235" t="s">
        <v>288</v>
      </c>
      <c r="P616" s="221" t="s">
        <v>211</v>
      </c>
      <c r="Q616" s="340">
        <v>2971</v>
      </c>
      <c r="R616" s="227">
        <v>45992</v>
      </c>
      <c r="S616" s="227">
        <v>45992</v>
      </c>
      <c r="T616" s="221" t="s">
        <v>1703</v>
      </c>
      <c r="U616" s="256" t="s">
        <v>1658</v>
      </c>
      <c r="V616" s="221"/>
      <c r="W616" s="221" t="s">
        <v>252</v>
      </c>
      <c r="Z616" s="20" t="e">
        <f>_xlfn.XLOOKUP(AC616,'[9]PR Conso (Apr 25-Sep 25)'!$P:$P,'[9]PR Conso (Apr 25-Sep 25)'!$Z:$Z)</f>
        <v>#N/A</v>
      </c>
      <c r="AB616" s="20">
        <f t="shared" si="20"/>
        <v>611</v>
      </c>
      <c r="AC616" s="20" t="str">
        <f t="shared" si="19"/>
        <v>27AAACA4136A1ZDIS/0000385611</v>
      </c>
    </row>
    <row r="617" spans="1:29">
      <c r="A617" s="220">
        <v>45992</v>
      </c>
      <c r="B617" s="221" t="s">
        <v>394</v>
      </c>
      <c r="C617" s="221" t="s">
        <v>395</v>
      </c>
      <c r="D617" s="251">
        <v>6266</v>
      </c>
      <c r="E617" s="227" t="s">
        <v>1214</v>
      </c>
      <c r="F617" s="224">
        <v>0.17985611510791366</v>
      </c>
      <c r="G617" s="222">
        <v>5413.84</v>
      </c>
      <c r="H617" s="221">
        <v>4588</v>
      </c>
      <c r="I617" s="221">
        <v>0</v>
      </c>
      <c r="J617" s="221">
        <v>412.92</v>
      </c>
      <c r="K617" s="221">
        <v>412.92</v>
      </c>
      <c r="L617" s="221">
        <v>825.84</v>
      </c>
      <c r="M617" s="221" t="s">
        <v>1329</v>
      </c>
      <c r="N617" s="221">
        <v>996813</v>
      </c>
      <c r="O617" s="235" t="s">
        <v>397</v>
      </c>
      <c r="P617" s="221" t="s">
        <v>211</v>
      </c>
      <c r="Q617" s="340">
        <v>3013</v>
      </c>
      <c r="R617" s="227">
        <v>45992</v>
      </c>
      <c r="S617" s="227">
        <v>45992</v>
      </c>
      <c r="T617" s="221" t="s">
        <v>1703</v>
      </c>
      <c r="U617" s="256" t="s">
        <v>1658</v>
      </c>
      <c r="V617" s="221"/>
      <c r="W617" s="221" t="s">
        <v>252</v>
      </c>
      <c r="Z617" s="20" t="e">
        <f>_xlfn.XLOOKUP(AC617,'[9]PR Conso (Apr 25-Sep 25)'!$P:$P,'[9]PR Conso (Apr 25-Sep 25)'!$Z:$Z)</f>
        <v>#N/A</v>
      </c>
      <c r="AB617" s="20">
        <f t="shared" si="20"/>
        <v>612</v>
      </c>
      <c r="AC617" s="20" t="str">
        <f t="shared" si="19"/>
        <v>27AZJPG1481H1ZC6266612</v>
      </c>
    </row>
    <row r="618" spans="1:29">
      <c r="A618" s="220">
        <v>45992</v>
      </c>
      <c r="B618" s="221" t="s">
        <v>394</v>
      </c>
      <c r="C618" s="221" t="s">
        <v>395</v>
      </c>
      <c r="D618" s="251">
        <v>6265</v>
      </c>
      <c r="E618" s="227" t="s">
        <v>1214</v>
      </c>
      <c r="F618" s="224">
        <v>0.17985611510791366</v>
      </c>
      <c r="G618" s="222">
        <v>8031.08</v>
      </c>
      <c r="H618" s="221">
        <v>6806</v>
      </c>
      <c r="I618" s="221">
        <v>0</v>
      </c>
      <c r="J618" s="221">
        <v>612.54</v>
      </c>
      <c r="K618" s="221">
        <v>612.54</v>
      </c>
      <c r="L618" s="221">
        <v>1225.08</v>
      </c>
      <c r="M618" s="221" t="s">
        <v>1330</v>
      </c>
      <c r="N618" s="221">
        <v>996813</v>
      </c>
      <c r="O618" s="235" t="s">
        <v>397</v>
      </c>
      <c r="P618" s="221" t="s">
        <v>211</v>
      </c>
      <c r="Q618" s="340">
        <v>3012</v>
      </c>
      <c r="R618" s="227">
        <v>45992</v>
      </c>
      <c r="S618" s="227">
        <v>45992</v>
      </c>
      <c r="T618" s="221" t="s">
        <v>1703</v>
      </c>
      <c r="U618" s="256" t="s">
        <v>1658</v>
      </c>
      <c r="V618" s="221"/>
      <c r="W618" s="221" t="s">
        <v>252</v>
      </c>
      <c r="Z618" s="20" t="e">
        <f>_xlfn.XLOOKUP(AC618,'[9]PR Conso (Apr 25-Sep 25)'!$P:$P,'[9]PR Conso (Apr 25-Sep 25)'!$Z:$Z)</f>
        <v>#N/A</v>
      </c>
      <c r="AB618" s="20">
        <f t="shared" si="20"/>
        <v>613</v>
      </c>
      <c r="AC618" s="20" t="str">
        <f t="shared" si="19"/>
        <v>27AZJPG1481H1ZC6265613</v>
      </c>
    </row>
    <row r="619" spans="1:29">
      <c r="A619" s="220">
        <v>45992</v>
      </c>
      <c r="B619" s="221" t="s">
        <v>305</v>
      </c>
      <c r="C619" s="221" t="s">
        <v>306</v>
      </c>
      <c r="D619" s="251" t="s">
        <v>1331</v>
      </c>
      <c r="E619" s="227" t="s">
        <v>1279</v>
      </c>
      <c r="F619" s="224">
        <v>0.17985611510791366</v>
      </c>
      <c r="G619" s="222">
        <v>14460.9</v>
      </c>
      <c r="H619" s="221">
        <v>12255</v>
      </c>
      <c r="I619" s="221">
        <v>2205.9</v>
      </c>
      <c r="J619" s="221">
        <v>0</v>
      </c>
      <c r="K619" s="221">
        <v>0</v>
      </c>
      <c r="L619" s="221">
        <v>2205.9</v>
      </c>
      <c r="M619" s="221" t="s">
        <v>1332</v>
      </c>
      <c r="N619" s="221">
        <v>853669</v>
      </c>
      <c r="O619" s="235" t="s">
        <v>309</v>
      </c>
      <c r="P619" s="221" t="s">
        <v>209</v>
      </c>
      <c r="Q619" s="340">
        <v>2974</v>
      </c>
      <c r="R619" s="227">
        <v>45992</v>
      </c>
      <c r="S619" s="227">
        <v>45992</v>
      </c>
      <c r="T619" s="221" t="s">
        <v>1703</v>
      </c>
      <c r="U619" s="256" t="s">
        <v>1658</v>
      </c>
      <c r="V619" s="221"/>
      <c r="W619" s="221" t="s">
        <v>252</v>
      </c>
      <c r="Z619" s="20" t="e">
        <f>_xlfn.XLOOKUP(AC619,'[9]PR Conso (Apr 25-Sep 25)'!$P:$P,'[9]PR Conso (Apr 25-Sep 25)'!$Z:$Z)</f>
        <v>#N/A</v>
      </c>
      <c r="AB619" s="20">
        <f t="shared" si="20"/>
        <v>614</v>
      </c>
      <c r="AC619" s="20" t="str">
        <f t="shared" si="19"/>
        <v>06AADCH6128C1ZZONGRID061730293614</v>
      </c>
    </row>
    <row r="620" spans="1:29">
      <c r="A620" s="220">
        <v>45992</v>
      </c>
      <c r="B620" s="221" t="s">
        <v>320</v>
      </c>
      <c r="C620" s="221" t="s">
        <v>321</v>
      </c>
      <c r="D620" s="251" t="s">
        <v>1333</v>
      </c>
      <c r="E620" s="227" t="s">
        <v>814</v>
      </c>
      <c r="F620" s="224">
        <v>0.17985611510791366</v>
      </c>
      <c r="G620" s="222">
        <v>280250</v>
      </c>
      <c r="H620" s="221">
        <v>237500</v>
      </c>
      <c r="I620" s="221">
        <v>42750</v>
      </c>
      <c r="J620" s="221">
        <v>0</v>
      </c>
      <c r="K620" s="221">
        <v>0</v>
      </c>
      <c r="L620" s="221">
        <v>42750</v>
      </c>
      <c r="M620" s="221" t="s">
        <v>1334</v>
      </c>
      <c r="N620" s="221">
        <v>998313</v>
      </c>
      <c r="O620" s="235" t="s">
        <v>309</v>
      </c>
      <c r="P620" s="221" t="s">
        <v>211</v>
      </c>
      <c r="Q620" s="340">
        <v>2975</v>
      </c>
      <c r="R620" s="227">
        <v>45992</v>
      </c>
      <c r="S620" s="227">
        <v>45992</v>
      </c>
      <c r="T620" s="221" t="s">
        <v>1703</v>
      </c>
      <c r="U620" s="256" t="s">
        <v>1658</v>
      </c>
      <c r="V620" s="221"/>
      <c r="W620" s="221" t="s">
        <v>252</v>
      </c>
      <c r="Z620" s="20" t="e">
        <f>_xlfn.XLOOKUP(AC620,'[9]PR Conso (Apr 25-Sep 25)'!$P:$P,'[9]PR Conso (Apr 25-Sep 25)'!$Z:$Z)</f>
        <v>#N/A</v>
      </c>
      <c r="AB620" s="20">
        <f t="shared" si="20"/>
        <v>615</v>
      </c>
      <c r="AC620" s="20" t="str">
        <f t="shared" si="19"/>
        <v>36AEUPV4314A1ZE015/2025-2026615</v>
      </c>
    </row>
    <row r="621" spans="1:29">
      <c r="A621" s="220">
        <v>45992</v>
      </c>
      <c r="B621" s="221" t="s">
        <v>367</v>
      </c>
      <c r="C621" s="221" t="s">
        <v>368</v>
      </c>
      <c r="D621" s="251" t="s">
        <v>1335</v>
      </c>
      <c r="E621" s="227" t="s">
        <v>1279</v>
      </c>
      <c r="F621" s="224">
        <v>0.17985611510791366</v>
      </c>
      <c r="G621" s="222">
        <v>117634.21</v>
      </c>
      <c r="H621" s="221">
        <v>99690.01</v>
      </c>
      <c r="I621" s="221">
        <v>0</v>
      </c>
      <c r="J621" s="221">
        <v>8972.1</v>
      </c>
      <c r="K621" s="221">
        <v>8972.1</v>
      </c>
      <c r="L621" s="221">
        <v>17944.2</v>
      </c>
      <c r="M621" s="221" t="s">
        <v>1336</v>
      </c>
      <c r="N621" s="221">
        <v>997315</v>
      </c>
      <c r="O621" s="235" t="s">
        <v>371</v>
      </c>
      <c r="P621" s="221" t="s">
        <v>211</v>
      </c>
      <c r="Q621" s="340">
        <v>2976</v>
      </c>
      <c r="R621" s="227">
        <v>45992</v>
      </c>
      <c r="S621" s="227">
        <v>45992</v>
      </c>
      <c r="T621" s="221" t="s">
        <v>1703</v>
      </c>
      <c r="U621" s="256" t="s">
        <v>1658</v>
      </c>
      <c r="V621" s="221"/>
      <c r="W621" s="221" t="s">
        <v>252</v>
      </c>
      <c r="Z621" s="20" t="e">
        <f>_xlfn.XLOOKUP(AC621,'[9]PR Conso (Apr 25-Sep 25)'!$P:$P,'[9]PR Conso (Apr 25-Sep 25)'!$Z:$Z)</f>
        <v>#N/A</v>
      </c>
      <c r="AB621" s="20">
        <f t="shared" si="20"/>
        <v>616</v>
      </c>
      <c r="AC621" s="20" t="str">
        <f t="shared" si="19"/>
        <v>27AAJCV6293Q1Z8VRSPL/25-26/0977616</v>
      </c>
    </row>
    <row r="622" spans="1:29">
      <c r="A622" s="220">
        <v>45992</v>
      </c>
      <c r="B622" s="221" t="s">
        <v>1337</v>
      </c>
      <c r="C622" s="221" t="s">
        <v>1338</v>
      </c>
      <c r="D622" s="251" t="s">
        <v>1339</v>
      </c>
      <c r="E622" s="227" t="s">
        <v>1236</v>
      </c>
      <c r="F622" s="224">
        <v>0.17985611510791366</v>
      </c>
      <c r="G622" s="222">
        <v>590000</v>
      </c>
      <c r="H622" s="221">
        <v>500000</v>
      </c>
      <c r="I622" s="221">
        <v>0</v>
      </c>
      <c r="J622" s="221">
        <v>45000</v>
      </c>
      <c r="K622" s="221">
        <v>45000</v>
      </c>
      <c r="L622" s="221">
        <v>90000</v>
      </c>
      <c r="M622" s="221" t="s">
        <v>1340</v>
      </c>
      <c r="N622" s="221">
        <v>998312</v>
      </c>
      <c r="O622" s="235" t="s">
        <v>309</v>
      </c>
      <c r="P622" s="221" t="s">
        <v>211</v>
      </c>
      <c r="Q622" s="340">
        <v>3007</v>
      </c>
      <c r="R622" s="227">
        <v>45992</v>
      </c>
      <c r="S622" s="227">
        <v>45992</v>
      </c>
      <c r="T622" s="221" t="s">
        <v>1703</v>
      </c>
      <c r="U622" s="256" t="s">
        <v>1658</v>
      </c>
      <c r="V622" s="221"/>
      <c r="W622" s="221" t="s">
        <v>252</v>
      </c>
      <c r="Z622" s="20" t="e">
        <f>_xlfn.XLOOKUP(AC622,'[9]PR Conso (Apr 25-Sep 25)'!$P:$P,'[9]PR Conso (Apr 25-Sep 25)'!$Z:$Z)</f>
        <v>#N/A</v>
      </c>
      <c r="AB622" s="20">
        <f t="shared" si="20"/>
        <v>617</v>
      </c>
      <c r="AC622" s="20" t="str">
        <f t="shared" si="19"/>
        <v>27AAACD1798F2ZLDEL/25-26/037617</v>
      </c>
    </row>
    <row r="623" spans="1:29">
      <c r="A623" s="220">
        <v>45992</v>
      </c>
      <c r="B623" s="221" t="s">
        <v>1337</v>
      </c>
      <c r="C623" s="221" t="s">
        <v>1338</v>
      </c>
      <c r="D623" s="251" t="s">
        <v>1341</v>
      </c>
      <c r="E623" s="227" t="s">
        <v>1214</v>
      </c>
      <c r="F623" s="224">
        <v>0.17985611510791366</v>
      </c>
      <c r="G623" s="222">
        <v>75225</v>
      </c>
      <c r="H623" s="221">
        <v>63750</v>
      </c>
      <c r="I623" s="221">
        <v>0</v>
      </c>
      <c r="J623" s="221">
        <v>5737.5</v>
      </c>
      <c r="K623" s="221">
        <v>5737.5</v>
      </c>
      <c r="L623" s="221">
        <v>11475</v>
      </c>
      <c r="M623" s="221" t="s">
        <v>1342</v>
      </c>
      <c r="N623" s="221">
        <v>998312</v>
      </c>
      <c r="O623" s="235" t="s">
        <v>309</v>
      </c>
      <c r="P623" s="221" t="s">
        <v>211</v>
      </c>
      <c r="Q623" s="340">
        <v>3006</v>
      </c>
      <c r="R623" s="227">
        <v>45992</v>
      </c>
      <c r="S623" s="227">
        <v>45992</v>
      </c>
      <c r="T623" s="221" t="s">
        <v>1703</v>
      </c>
      <c r="U623" s="256" t="s">
        <v>1658</v>
      </c>
      <c r="V623" s="221"/>
      <c r="W623" s="221" t="s">
        <v>252</v>
      </c>
      <c r="Z623" s="20" t="e">
        <f>_xlfn.XLOOKUP(AC623,'[9]PR Conso (Apr 25-Sep 25)'!$P:$P,'[9]PR Conso (Apr 25-Sep 25)'!$Z:$Z)</f>
        <v>#N/A</v>
      </c>
      <c r="AB623" s="20">
        <f t="shared" si="20"/>
        <v>618</v>
      </c>
      <c r="AC623" s="20" t="str">
        <f t="shared" si="19"/>
        <v>27AAACD1798F2ZLDEL/25-26/036618</v>
      </c>
    </row>
    <row r="624" spans="1:29">
      <c r="A624" s="220">
        <v>45992</v>
      </c>
      <c r="B624" s="221" t="s">
        <v>1337</v>
      </c>
      <c r="C624" s="221" t="s">
        <v>1338</v>
      </c>
      <c r="D624" s="251" t="s">
        <v>1343</v>
      </c>
      <c r="E624" s="227" t="s">
        <v>1214</v>
      </c>
      <c r="F624" s="224">
        <v>0.17985611510791366</v>
      </c>
      <c r="G624" s="222">
        <v>91450</v>
      </c>
      <c r="H624" s="221">
        <v>77500</v>
      </c>
      <c r="I624" s="221">
        <v>0</v>
      </c>
      <c r="J624" s="221">
        <v>6975</v>
      </c>
      <c r="K624" s="221">
        <v>6975</v>
      </c>
      <c r="L624" s="221">
        <v>13950</v>
      </c>
      <c r="M624" s="221" t="s">
        <v>1344</v>
      </c>
      <c r="N624" s="221">
        <v>998312</v>
      </c>
      <c r="O624" s="235" t="s">
        <v>309</v>
      </c>
      <c r="P624" s="221" t="s">
        <v>211</v>
      </c>
      <c r="Q624" s="340">
        <v>3005</v>
      </c>
      <c r="R624" s="227">
        <v>45992</v>
      </c>
      <c r="S624" s="227">
        <v>45992</v>
      </c>
      <c r="T624" s="221" t="s">
        <v>1703</v>
      </c>
      <c r="U624" s="256" t="s">
        <v>1658</v>
      </c>
      <c r="V624" s="221"/>
      <c r="W624" s="221" t="s">
        <v>252</v>
      </c>
      <c r="Z624" s="20" t="e">
        <f>_xlfn.XLOOKUP(AC624,'[9]PR Conso (Apr 25-Sep 25)'!$P:$P,'[9]PR Conso (Apr 25-Sep 25)'!$Z:$Z)</f>
        <v>#N/A</v>
      </c>
      <c r="AB624" s="20">
        <f t="shared" si="20"/>
        <v>619</v>
      </c>
      <c r="AC624" s="20" t="str">
        <f t="shared" si="19"/>
        <v>27AAACD1798F2ZLDEL/25-26/035619</v>
      </c>
    </row>
    <row r="625" spans="1:29">
      <c r="A625" s="220">
        <v>45992</v>
      </c>
      <c r="B625" s="221" t="s">
        <v>1337</v>
      </c>
      <c r="C625" s="221" t="s">
        <v>1338</v>
      </c>
      <c r="D625" s="251" t="s">
        <v>1345</v>
      </c>
      <c r="E625" s="227" t="s">
        <v>1214</v>
      </c>
      <c r="F625" s="224">
        <v>0.17985611510791366</v>
      </c>
      <c r="G625" s="222">
        <v>236000</v>
      </c>
      <c r="H625" s="221">
        <v>200000</v>
      </c>
      <c r="I625" s="221">
        <v>0</v>
      </c>
      <c r="J625" s="221">
        <v>18000</v>
      </c>
      <c r="K625" s="221">
        <v>18000</v>
      </c>
      <c r="L625" s="221">
        <v>36000</v>
      </c>
      <c r="M625" s="221" t="s">
        <v>1346</v>
      </c>
      <c r="N625" s="221">
        <v>998312</v>
      </c>
      <c r="O625" s="235" t="s">
        <v>309</v>
      </c>
      <c r="P625" s="221" t="s">
        <v>211</v>
      </c>
      <c r="Q625" s="340">
        <v>3004</v>
      </c>
      <c r="R625" s="227">
        <v>45992</v>
      </c>
      <c r="S625" s="227">
        <v>45992</v>
      </c>
      <c r="T625" s="221" t="s">
        <v>1703</v>
      </c>
      <c r="U625" s="256" t="s">
        <v>1658</v>
      </c>
      <c r="V625" s="221"/>
      <c r="W625" s="221" t="s">
        <v>252</v>
      </c>
      <c r="Z625" s="20" t="e">
        <f>_xlfn.XLOOKUP(AC625,'[9]PR Conso (Apr 25-Sep 25)'!$P:$P,'[9]PR Conso (Apr 25-Sep 25)'!$Z:$Z)</f>
        <v>#N/A</v>
      </c>
      <c r="AB625" s="20">
        <f t="shared" si="20"/>
        <v>620</v>
      </c>
      <c r="AC625" s="20" t="str">
        <f t="shared" si="19"/>
        <v>27AAACD1798F2ZLDEL/25-26/034620</v>
      </c>
    </row>
    <row r="626" spans="1:29">
      <c r="A626" s="220">
        <v>45992</v>
      </c>
      <c r="B626" s="221" t="s">
        <v>1337</v>
      </c>
      <c r="C626" s="221" t="s">
        <v>1338</v>
      </c>
      <c r="D626" s="251" t="s">
        <v>1347</v>
      </c>
      <c r="E626" s="227" t="s">
        <v>821</v>
      </c>
      <c r="F626" s="224">
        <v>0.17985611510791366</v>
      </c>
      <c r="G626" s="222">
        <v>590000</v>
      </c>
      <c r="H626" s="221">
        <v>500000</v>
      </c>
      <c r="I626" s="221">
        <v>0</v>
      </c>
      <c r="J626" s="221">
        <v>45000</v>
      </c>
      <c r="K626" s="221">
        <v>45000</v>
      </c>
      <c r="L626" s="221">
        <v>90000</v>
      </c>
      <c r="M626" s="221" t="s">
        <v>1348</v>
      </c>
      <c r="N626" s="221">
        <v>998312</v>
      </c>
      <c r="O626" s="235" t="s">
        <v>309</v>
      </c>
      <c r="P626" s="221" t="s">
        <v>211</v>
      </c>
      <c r="Q626" s="340">
        <v>3003</v>
      </c>
      <c r="R626" s="227">
        <v>45992</v>
      </c>
      <c r="S626" s="227">
        <v>45992</v>
      </c>
      <c r="T626" s="221" t="s">
        <v>1703</v>
      </c>
      <c r="U626" s="256" t="s">
        <v>1658</v>
      </c>
      <c r="V626" s="221"/>
      <c r="W626" s="221" t="s">
        <v>252</v>
      </c>
      <c r="Z626" s="20" t="e">
        <f>_xlfn.XLOOKUP(AC626,'[9]PR Conso (Apr 25-Sep 25)'!$P:$P,'[9]PR Conso (Apr 25-Sep 25)'!$Z:$Z)</f>
        <v>#N/A</v>
      </c>
      <c r="AB626" s="20">
        <f t="shared" si="20"/>
        <v>621</v>
      </c>
      <c r="AC626" s="20" t="str">
        <f t="shared" si="19"/>
        <v>27AAACD1798F2ZLDEL/25-26/033621</v>
      </c>
    </row>
    <row r="627" spans="1:29">
      <c r="A627" s="220">
        <v>45992</v>
      </c>
      <c r="B627" s="221" t="s">
        <v>1337</v>
      </c>
      <c r="C627" s="221" t="s">
        <v>1338</v>
      </c>
      <c r="D627" s="251" t="s">
        <v>1349</v>
      </c>
      <c r="E627" s="227" t="s">
        <v>765</v>
      </c>
      <c r="F627" s="224">
        <v>0.17985611510791366</v>
      </c>
      <c r="G627" s="222">
        <v>75225</v>
      </c>
      <c r="H627" s="221">
        <v>63750</v>
      </c>
      <c r="I627" s="221">
        <v>0</v>
      </c>
      <c r="J627" s="221">
        <v>5737.5</v>
      </c>
      <c r="K627" s="221">
        <v>5737.5</v>
      </c>
      <c r="L627" s="221">
        <v>11475</v>
      </c>
      <c r="M627" s="221" t="s">
        <v>1350</v>
      </c>
      <c r="N627" s="221">
        <v>998312</v>
      </c>
      <c r="O627" s="235" t="s">
        <v>309</v>
      </c>
      <c r="P627" s="221" t="s">
        <v>211</v>
      </c>
      <c r="Q627" s="340">
        <v>3002</v>
      </c>
      <c r="R627" s="227">
        <v>45992</v>
      </c>
      <c r="S627" s="227">
        <v>45992</v>
      </c>
      <c r="T627" s="221" t="s">
        <v>1703</v>
      </c>
      <c r="U627" s="256" t="s">
        <v>1658</v>
      </c>
      <c r="V627" s="221"/>
      <c r="W627" s="221" t="s">
        <v>252</v>
      </c>
      <c r="Z627" s="20" t="e">
        <f>_xlfn.XLOOKUP(AC627,'[9]PR Conso (Apr 25-Sep 25)'!$P:$P,'[9]PR Conso (Apr 25-Sep 25)'!$Z:$Z)</f>
        <v>#N/A</v>
      </c>
      <c r="AB627" s="20">
        <f t="shared" si="20"/>
        <v>622</v>
      </c>
      <c r="AC627" s="20" t="str">
        <f t="shared" si="19"/>
        <v>27AAACD1798F2ZLDEL/25-26/032622</v>
      </c>
    </row>
    <row r="628" spans="1:29">
      <c r="A628" s="220">
        <v>45992</v>
      </c>
      <c r="B628" s="221" t="s">
        <v>1337</v>
      </c>
      <c r="C628" s="221" t="s">
        <v>1338</v>
      </c>
      <c r="D628" s="251" t="s">
        <v>1351</v>
      </c>
      <c r="E628" s="227" t="s">
        <v>765</v>
      </c>
      <c r="F628" s="224">
        <v>0.17985611510791366</v>
      </c>
      <c r="G628" s="222">
        <v>91450</v>
      </c>
      <c r="H628" s="221">
        <v>77500</v>
      </c>
      <c r="I628" s="221">
        <v>0</v>
      </c>
      <c r="J628" s="221">
        <v>6975</v>
      </c>
      <c r="K628" s="221">
        <v>6975</v>
      </c>
      <c r="L628" s="221">
        <v>13950</v>
      </c>
      <c r="M628" s="221" t="s">
        <v>1352</v>
      </c>
      <c r="N628" s="221">
        <v>998312</v>
      </c>
      <c r="O628" s="235" t="s">
        <v>309</v>
      </c>
      <c r="P628" s="221" t="s">
        <v>211</v>
      </c>
      <c r="Q628" s="340">
        <v>3001</v>
      </c>
      <c r="R628" s="227">
        <v>45992</v>
      </c>
      <c r="S628" s="227">
        <v>45992</v>
      </c>
      <c r="T628" s="221" t="s">
        <v>1703</v>
      </c>
      <c r="U628" s="256" t="s">
        <v>1658</v>
      </c>
      <c r="V628" s="221"/>
      <c r="W628" s="221" t="s">
        <v>252</v>
      </c>
      <c r="Z628" s="20" t="e">
        <f>_xlfn.XLOOKUP(AC628,'[9]PR Conso (Apr 25-Sep 25)'!$P:$P,'[9]PR Conso (Apr 25-Sep 25)'!$Z:$Z)</f>
        <v>#N/A</v>
      </c>
      <c r="AB628" s="20">
        <f t="shared" si="20"/>
        <v>623</v>
      </c>
      <c r="AC628" s="20" t="str">
        <f t="shared" si="19"/>
        <v>27AAACD1798F2ZLDEL/25-26/031623</v>
      </c>
    </row>
    <row r="629" spans="1:29">
      <c r="A629" s="220">
        <v>45992</v>
      </c>
      <c r="B629" s="221" t="s">
        <v>1337</v>
      </c>
      <c r="C629" s="221" t="s">
        <v>1338</v>
      </c>
      <c r="D629" s="251" t="s">
        <v>1353</v>
      </c>
      <c r="E629" s="227" t="s">
        <v>765</v>
      </c>
      <c r="F629" s="224">
        <v>0.17985611510791366</v>
      </c>
      <c r="G629" s="222">
        <v>236000</v>
      </c>
      <c r="H629" s="221">
        <v>200000</v>
      </c>
      <c r="I629" s="221">
        <v>0</v>
      </c>
      <c r="J629" s="221">
        <v>18000</v>
      </c>
      <c r="K629" s="221">
        <v>18000</v>
      </c>
      <c r="L629" s="221">
        <v>36000</v>
      </c>
      <c r="M629" s="221" t="s">
        <v>1354</v>
      </c>
      <c r="N629" s="221">
        <v>998312</v>
      </c>
      <c r="O629" s="235" t="s">
        <v>309</v>
      </c>
      <c r="P629" s="221" t="s">
        <v>211</v>
      </c>
      <c r="Q629" s="340">
        <v>3000</v>
      </c>
      <c r="R629" s="227">
        <v>45992</v>
      </c>
      <c r="S629" s="227">
        <v>45992</v>
      </c>
      <c r="T629" s="221" t="s">
        <v>1703</v>
      </c>
      <c r="U629" s="256" t="s">
        <v>1658</v>
      </c>
      <c r="V629" s="221"/>
      <c r="W629" s="221" t="s">
        <v>252</v>
      </c>
      <c r="Z629" s="20" t="e">
        <f>_xlfn.XLOOKUP(AC629,'[9]PR Conso (Apr 25-Sep 25)'!$P:$P,'[9]PR Conso (Apr 25-Sep 25)'!$Z:$Z)</f>
        <v>#N/A</v>
      </c>
      <c r="AB629" s="20">
        <f t="shared" si="20"/>
        <v>624</v>
      </c>
      <c r="AC629" s="20" t="str">
        <f t="shared" si="19"/>
        <v>27AAACD1798F2ZLDEL/25-26/030624</v>
      </c>
    </row>
    <row r="630" spans="1:29">
      <c r="A630" s="220">
        <v>45992</v>
      </c>
      <c r="B630" s="221" t="s">
        <v>1337</v>
      </c>
      <c r="C630" s="221" t="s">
        <v>1338</v>
      </c>
      <c r="D630" s="251" t="s">
        <v>1355</v>
      </c>
      <c r="E630" s="227" t="s">
        <v>323</v>
      </c>
      <c r="F630" s="224">
        <v>0.17985611510791366</v>
      </c>
      <c r="G630" s="222">
        <v>590000</v>
      </c>
      <c r="H630" s="221">
        <v>500000</v>
      </c>
      <c r="I630" s="221">
        <v>0</v>
      </c>
      <c r="J630" s="221">
        <v>45000</v>
      </c>
      <c r="K630" s="221">
        <v>45000</v>
      </c>
      <c r="L630" s="221">
        <v>90000</v>
      </c>
      <c r="M630" s="221" t="s">
        <v>1356</v>
      </c>
      <c r="N630" s="221">
        <v>998312</v>
      </c>
      <c r="O630" s="235" t="s">
        <v>309</v>
      </c>
      <c r="P630" s="221" t="s">
        <v>211</v>
      </c>
      <c r="Q630" s="340">
        <v>2999</v>
      </c>
      <c r="R630" s="227">
        <v>45992</v>
      </c>
      <c r="S630" s="227">
        <v>45992</v>
      </c>
      <c r="T630" s="221" t="s">
        <v>1703</v>
      </c>
      <c r="U630" s="256" t="s">
        <v>1658</v>
      </c>
      <c r="V630" s="221"/>
      <c r="W630" s="221" t="s">
        <v>252</v>
      </c>
      <c r="Z630" s="20" t="e">
        <f>_xlfn.XLOOKUP(AC630,'[9]PR Conso (Apr 25-Sep 25)'!$P:$P,'[9]PR Conso (Apr 25-Sep 25)'!$Z:$Z)</f>
        <v>#N/A</v>
      </c>
      <c r="AB630" s="20">
        <f t="shared" si="20"/>
        <v>625</v>
      </c>
      <c r="AC630" s="20" t="str">
        <f t="shared" si="19"/>
        <v>27AAACD1798F2ZLDEL/25-26/029625</v>
      </c>
    </row>
    <row r="631" spans="1:29">
      <c r="A631" s="220">
        <v>45992</v>
      </c>
      <c r="B631" s="221" t="s">
        <v>1337</v>
      </c>
      <c r="C631" s="221" t="s">
        <v>1338</v>
      </c>
      <c r="D631" s="251" t="s">
        <v>1357</v>
      </c>
      <c r="E631" s="227" t="s">
        <v>323</v>
      </c>
      <c r="F631" s="224">
        <v>0.17985611510791366</v>
      </c>
      <c r="G631" s="222">
        <v>75225</v>
      </c>
      <c r="H631" s="221">
        <v>63750</v>
      </c>
      <c r="I631" s="221">
        <v>0</v>
      </c>
      <c r="J631" s="221">
        <v>5737.5</v>
      </c>
      <c r="K631" s="221">
        <v>5737.5</v>
      </c>
      <c r="L631" s="221">
        <v>11475</v>
      </c>
      <c r="M631" s="221" t="s">
        <v>1358</v>
      </c>
      <c r="N631" s="221">
        <v>998312</v>
      </c>
      <c r="O631" s="235" t="s">
        <v>309</v>
      </c>
      <c r="P631" s="221" t="s">
        <v>211</v>
      </c>
      <c r="Q631" s="340">
        <v>2998</v>
      </c>
      <c r="R631" s="227">
        <v>45992</v>
      </c>
      <c r="S631" s="227">
        <v>45992</v>
      </c>
      <c r="T631" s="221" t="s">
        <v>1703</v>
      </c>
      <c r="U631" s="256" t="s">
        <v>1658</v>
      </c>
      <c r="V631" s="221"/>
      <c r="W631" s="221" t="s">
        <v>252</v>
      </c>
      <c r="Z631" s="20" t="e">
        <f>_xlfn.XLOOKUP(AC631,'[9]PR Conso (Apr 25-Sep 25)'!$P:$P,'[9]PR Conso (Apr 25-Sep 25)'!$Z:$Z)</f>
        <v>#N/A</v>
      </c>
      <c r="AB631" s="20">
        <f t="shared" si="20"/>
        <v>626</v>
      </c>
      <c r="AC631" s="20" t="str">
        <f t="shared" si="19"/>
        <v>27AAACD1798F2ZLDEL/25-26/028626</v>
      </c>
    </row>
    <row r="632" spans="1:29">
      <c r="A632" s="220">
        <v>45992</v>
      </c>
      <c r="B632" s="221" t="s">
        <v>1337</v>
      </c>
      <c r="C632" s="221" t="s">
        <v>1338</v>
      </c>
      <c r="D632" s="251" t="s">
        <v>1359</v>
      </c>
      <c r="E632" s="227" t="s">
        <v>323</v>
      </c>
      <c r="F632" s="224">
        <v>0.17985611510791366</v>
      </c>
      <c r="G632" s="222">
        <v>91450</v>
      </c>
      <c r="H632" s="221">
        <v>77500</v>
      </c>
      <c r="I632" s="221">
        <v>0</v>
      </c>
      <c r="J632" s="221">
        <v>6975</v>
      </c>
      <c r="K632" s="221">
        <v>6975</v>
      </c>
      <c r="L632" s="221">
        <v>13950</v>
      </c>
      <c r="M632" s="221" t="s">
        <v>1360</v>
      </c>
      <c r="N632" s="221">
        <v>998312</v>
      </c>
      <c r="O632" s="235" t="s">
        <v>309</v>
      </c>
      <c r="P632" s="221" t="s">
        <v>211</v>
      </c>
      <c r="Q632" s="340">
        <v>2997</v>
      </c>
      <c r="R632" s="227">
        <v>45992</v>
      </c>
      <c r="S632" s="227">
        <v>45992</v>
      </c>
      <c r="T632" s="221" t="s">
        <v>1703</v>
      </c>
      <c r="U632" s="256" t="s">
        <v>1658</v>
      </c>
      <c r="V632" s="221"/>
      <c r="W632" s="221" t="s">
        <v>252</v>
      </c>
      <c r="Z632" s="20" t="e">
        <f>_xlfn.XLOOKUP(AC632,'[9]PR Conso (Apr 25-Sep 25)'!$P:$P,'[9]PR Conso (Apr 25-Sep 25)'!$Z:$Z)</f>
        <v>#N/A</v>
      </c>
      <c r="AB632" s="20">
        <f t="shared" si="20"/>
        <v>627</v>
      </c>
      <c r="AC632" s="20" t="str">
        <f t="shared" si="19"/>
        <v>27AAACD1798F2ZLDEL/25-26/027627</v>
      </c>
    </row>
    <row r="633" spans="1:29">
      <c r="A633" s="220">
        <v>45992</v>
      </c>
      <c r="B633" s="221" t="s">
        <v>1337</v>
      </c>
      <c r="C633" s="221" t="s">
        <v>1338</v>
      </c>
      <c r="D633" s="251" t="s">
        <v>1361</v>
      </c>
      <c r="E633" s="227" t="s">
        <v>323</v>
      </c>
      <c r="F633" s="224">
        <v>0.17985611510791366</v>
      </c>
      <c r="G633" s="222">
        <v>236000</v>
      </c>
      <c r="H633" s="221">
        <v>200000</v>
      </c>
      <c r="I633" s="221">
        <v>0</v>
      </c>
      <c r="J633" s="221">
        <v>18000</v>
      </c>
      <c r="K633" s="221">
        <v>18000</v>
      </c>
      <c r="L633" s="221">
        <v>36000</v>
      </c>
      <c r="M633" s="221" t="s">
        <v>1362</v>
      </c>
      <c r="N633" s="221">
        <v>998312</v>
      </c>
      <c r="O633" s="235" t="s">
        <v>309</v>
      </c>
      <c r="P633" s="221" t="s">
        <v>211</v>
      </c>
      <c r="Q633" s="340">
        <v>2996</v>
      </c>
      <c r="R633" s="227">
        <v>45992</v>
      </c>
      <c r="S633" s="227">
        <v>45992</v>
      </c>
      <c r="T633" s="221" t="s">
        <v>1703</v>
      </c>
      <c r="U633" s="256" t="s">
        <v>1658</v>
      </c>
      <c r="V633" s="221"/>
      <c r="W633" s="221" t="s">
        <v>252</v>
      </c>
      <c r="Z633" s="20" t="e">
        <f>_xlfn.XLOOKUP(AC633,'[9]PR Conso (Apr 25-Sep 25)'!$P:$P,'[9]PR Conso (Apr 25-Sep 25)'!$Z:$Z)</f>
        <v>#N/A</v>
      </c>
      <c r="AB633" s="20">
        <f t="shared" si="20"/>
        <v>628</v>
      </c>
      <c r="AC633" s="20" t="str">
        <f t="shared" si="19"/>
        <v>27AAACD1798F2ZLDEL/25-26/026628</v>
      </c>
    </row>
    <row r="634" spans="1:29">
      <c r="A634" s="220">
        <v>45992</v>
      </c>
      <c r="B634" s="221" t="s">
        <v>412</v>
      </c>
      <c r="C634" s="221" t="s">
        <v>413</v>
      </c>
      <c r="D634" s="251">
        <v>135251217099409</v>
      </c>
      <c r="E634" s="227" t="s">
        <v>1363</v>
      </c>
      <c r="F634" s="224">
        <v>0.17985611510791366</v>
      </c>
      <c r="G634" s="222">
        <v>21236.29</v>
      </c>
      <c r="H634" s="221">
        <v>17996.849999999999</v>
      </c>
      <c r="I634" s="221">
        <v>0</v>
      </c>
      <c r="J634" s="221">
        <v>1619.72</v>
      </c>
      <c r="K634" s="221">
        <v>1619.72</v>
      </c>
      <c r="L634" s="221">
        <v>3239.44</v>
      </c>
      <c r="M634" s="221" t="s">
        <v>1364</v>
      </c>
      <c r="N634" s="221">
        <v>997157</v>
      </c>
      <c r="O634" s="235" t="s">
        <v>415</v>
      </c>
      <c r="P634" s="221" t="s">
        <v>211</v>
      </c>
      <c r="Q634" s="340">
        <v>2994</v>
      </c>
      <c r="R634" s="227">
        <v>45992</v>
      </c>
      <c r="S634" s="227">
        <v>45992</v>
      </c>
      <c r="T634" s="221" t="s">
        <v>1703</v>
      </c>
      <c r="U634" s="256" t="s">
        <v>1658</v>
      </c>
      <c r="V634" s="221"/>
      <c r="W634" s="221" t="s">
        <v>252</v>
      </c>
      <c r="Z634" s="20" t="e">
        <f>_xlfn.XLOOKUP(AC634,'[9]PR Conso (Apr 25-Sep 25)'!$P:$P,'[9]PR Conso (Apr 25-Sep 25)'!$Z:$Z)</f>
        <v>#N/A</v>
      </c>
      <c r="AB634" s="20">
        <f t="shared" si="20"/>
        <v>629</v>
      </c>
      <c r="AC634" s="20" t="str">
        <f t="shared" si="19"/>
        <v>27AAACI1195H1ZM135251217099409629</v>
      </c>
    </row>
    <row r="635" spans="1:29">
      <c r="A635" s="220">
        <v>45992</v>
      </c>
      <c r="B635" s="221" t="s">
        <v>412</v>
      </c>
      <c r="C635" s="221" t="s">
        <v>413</v>
      </c>
      <c r="D635" s="251">
        <v>135251212075189</v>
      </c>
      <c r="E635" s="227" t="s">
        <v>1365</v>
      </c>
      <c r="F635" s="224">
        <v>0.17985611510791366</v>
      </c>
      <c r="G635" s="222">
        <v>21285.84</v>
      </c>
      <c r="H635" s="221">
        <v>18038.84</v>
      </c>
      <c r="I635" s="221">
        <v>0</v>
      </c>
      <c r="J635" s="221">
        <v>1623.5</v>
      </c>
      <c r="K635" s="221">
        <v>1623.5</v>
      </c>
      <c r="L635" s="221">
        <v>3247</v>
      </c>
      <c r="M635" s="221" t="s">
        <v>1366</v>
      </c>
      <c r="N635" s="221">
        <v>997157</v>
      </c>
      <c r="O635" s="235" t="s">
        <v>415</v>
      </c>
      <c r="P635" s="221" t="s">
        <v>211</v>
      </c>
      <c r="Q635" s="340">
        <v>2993</v>
      </c>
      <c r="R635" s="227">
        <v>45992</v>
      </c>
      <c r="S635" s="227">
        <v>45992</v>
      </c>
      <c r="T635" s="221" t="s">
        <v>1703</v>
      </c>
      <c r="U635" s="256" t="s">
        <v>1658</v>
      </c>
      <c r="V635" s="221"/>
      <c r="W635" s="221" t="s">
        <v>252</v>
      </c>
      <c r="Z635" s="20" t="e">
        <f>_xlfn.XLOOKUP(AC635,'[9]PR Conso (Apr 25-Sep 25)'!$P:$P,'[9]PR Conso (Apr 25-Sep 25)'!$Z:$Z)</f>
        <v>#N/A</v>
      </c>
      <c r="AB635" s="20">
        <f t="shared" si="20"/>
        <v>630</v>
      </c>
      <c r="AC635" s="20" t="str">
        <f t="shared" si="19"/>
        <v>27AAACI1195H1ZM135251212075189630</v>
      </c>
    </row>
    <row r="636" spans="1:29">
      <c r="A636" s="220">
        <v>45992</v>
      </c>
      <c r="B636" s="221" t="s">
        <v>412</v>
      </c>
      <c r="C636" s="221" t="s">
        <v>413</v>
      </c>
      <c r="D636" s="251">
        <v>135251203020023</v>
      </c>
      <c r="E636" s="227" t="s">
        <v>1367</v>
      </c>
      <c r="F636" s="224">
        <v>0.17985611510791366</v>
      </c>
      <c r="G636" s="222">
        <v>21250.449999999997</v>
      </c>
      <c r="H636" s="221">
        <v>18008.849999999999</v>
      </c>
      <c r="I636" s="221">
        <v>0</v>
      </c>
      <c r="J636" s="221">
        <v>1620.8</v>
      </c>
      <c r="K636" s="221">
        <v>1620.8</v>
      </c>
      <c r="L636" s="221">
        <v>3241.6</v>
      </c>
      <c r="M636" s="221" t="s">
        <v>1368</v>
      </c>
      <c r="N636" s="221">
        <v>997157</v>
      </c>
      <c r="O636" s="235" t="s">
        <v>415</v>
      </c>
      <c r="P636" s="221" t="s">
        <v>211</v>
      </c>
      <c r="Q636" s="340">
        <v>2992</v>
      </c>
      <c r="R636" s="227">
        <v>45992</v>
      </c>
      <c r="S636" s="227">
        <v>45992</v>
      </c>
      <c r="T636" s="221" t="s">
        <v>1703</v>
      </c>
      <c r="U636" s="256" t="s">
        <v>1658</v>
      </c>
      <c r="V636" s="221"/>
      <c r="W636" s="221" t="s">
        <v>252</v>
      </c>
      <c r="Z636" s="20" t="e">
        <f>_xlfn.XLOOKUP(AC636,'[9]PR Conso (Apr 25-Sep 25)'!$P:$P,'[9]PR Conso (Apr 25-Sep 25)'!$Z:$Z)</f>
        <v>#N/A</v>
      </c>
      <c r="AB636" s="20">
        <f t="shared" si="20"/>
        <v>631</v>
      </c>
      <c r="AC636" s="20" t="str">
        <f t="shared" si="19"/>
        <v>27AAACI1195H1ZM135251203020023631</v>
      </c>
    </row>
    <row r="637" spans="1:29">
      <c r="A637" s="220">
        <v>45992</v>
      </c>
      <c r="B637" s="221" t="s">
        <v>1369</v>
      </c>
      <c r="C637" s="221" t="s">
        <v>1370</v>
      </c>
      <c r="D637" s="251" t="s">
        <v>1371</v>
      </c>
      <c r="E637" s="227" t="s">
        <v>1239</v>
      </c>
      <c r="F637" s="224">
        <v>0.17985611510791366</v>
      </c>
      <c r="G637" s="222">
        <v>354000</v>
      </c>
      <c r="H637" s="221">
        <v>300000</v>
      </c>
      <c r="I637" s="221">
        <v>54000</v>
      </c>
      <c r="J637" s="221">
        <v>0</v>
      </c>
      <c r="K637" s="221">
        <v>0</v>
      </c>
      <c r="L637" s="221">
        <v>54000</v>
      </c>
      <c r="M637" s="221" t="s">
        <v>1372</v>
      </c>
      <c r="N637" s="221">
        <v>998513</v>
      </c>
      <c r="O637" s="221" t="s">
        <v>1373</v>
      </c>
      <c r="P637" s="221" t="s">
        <v>211</v>
      </c>
      <c r="Q637" s="340">
        <v>2922</v>
      </c>
      <c r="R637" s="227">
        <v>45992</v>
      </c>
      <c r="S637" s="227">
        <v>45992</v>
      </c>
      <c r="T637" s="221" t="s">
        <v>1703</v>
      </c>
      <c r="U637" s="256" t="s">
        <v>1658</v>
      </c>
      <c r="V637" s="221"/>
      <c r="W637" s="221" t="s">
        <v>252</v>
      </c>
      <c r="Z637" s="20" t="e">
        <f>_xlfn.XLOOKUP(AC637,'[9]PR Conso (Apr 25-Sep 25)'!$P:$P,'[9]PR Conso (Apr 25-Sep 25)'!$Z:$Z)</f>
        <v>#N/A</v>
      </c>
      <c r="AB637" s="20">
        <f t="shared" si="20"/>
        <v>632</v>
      </c>
      <c r="AC637" s="20" t="str">
        <f t="shared" si="19"/>
        <v>09AABCF2665C1ZVFY26087632</v>
      </c>
    </row>
    <row r="638" spans="1:29">
      <c r="A638" s="220">
        <v>45992</v>
      </c>
      <c r="B638" s="221" t="s">
        <v>1374</v>
      </c>
      <c r="C638" s="221" t="s">
        <v>1042</v>
      </c>
      <c r="D638" s="251" t="s">
        <v>1375</v>
      </c>
      <c r="E638" s="227" t="s">
        <v>1223</v>
      </c>
      <c r="F638" s="224">
        <v>0.05</v>
      </c>
      <c r="G638" s="222">
        <v>9918</v>
      </c>
      <c r="H638" s="221">
        <v>9446</v>
      </c>
      <c r="I638" s="221">
        <v>472</v>
      </c>
      <c r="J638" s="221">
        <v>0</v>
      </c>
      <c r="K638" s="221">
        <v>0</v>
      </c>
      <c r="L638" s="221">
        <v>472</v>
      </c>
      <c r="M638" s="221" t="s">
        <v>1376</v>
      </c>
      <c r="N638" s="221">
        <v>996425</v>
      </c>
      <c r="O638" s="221" t="s">
        <v>288</v>
      </c>
      <c r="P638" s="221" t="s">
        <v>211</v>
      </c>
      <c r="Q638" s="340">
        <v>2923</v>
      </c>
      <c r="R638" s="227">
        <v>45992</v>
      </c>
      <c r="S638" s="227">
        <v>45992</v>
      </c>
      <c r="T638" s="221" t="s">
        <v>1703</v>
      </c>
      <c r="U638" s="256" t="s">
        <v>1658</v>
      </c>
      <c r="V638" s="221"/>
      <c r="W638" s="221" t="s">
        <v>252</v>
      </c>
      <c r="Z638" s="20" t="e">
        <f>_xlfn.XLOOKUP(AC638,'[9]PR Conso (Apr 25-Sep 25)'!$P:$P,'[9]PR Conso (Apr 25-Sep 25)'!$Z:$Z)</f>
        <v>#N/A</v>
      </c>
      <c r="AB638" s="20">
        <f t="shared" si="20"/>
        <v>633</v>
      </c>
      <c r="AC638" s="20" t="str">
        <f t="shared" si="19"/>
        <v>33AABCI2726B1Z9TN1252612CA53230633</v>
      </c>
    </row>
    <row r="639" spans="1:29">
      <c r="A639" s="220">
        <v>45992</v>
      </c>
      <c r="B639" s="221" t="s">
        <v>1377</v>
      </c>
      <c r="C639" s="221" t="s">
        <v>1378</v>
      </c>
      <c r="D639" s="251" t="s">
        <v>1379</v>
      </c>
      <c r="E639" s="227" t="s">
        <v>1296</v>
      </c>
      <c r="F639" s="224">
        <v>0.17985611510791366</v>
      </c>
      <c r="G639" s="222">
        <v>383500</v>
      </c>
      <c r="H639" s="221">
        <v>325000</v>
      </c>
      <c r="I639" s="221">
        <v>58500</v>
      </c>
      <c r="J639" s="221">
        <v>0</v>
      </c>
      <c r="K639" s="221">
        <v>0</v>
      </c>
      <c r="L639" s="221">
        <v>58500</v>
      </c>
      <c r="M639" s="221" t="s">
        <v>1380</v>
      </c>
      <c r="N639" s="221">
        <v>999293</v>
      </c>
      <c r="O639" s="221" t="s">
        <v>1373</v>
      </c>
      <c r="P639" s="221" t="s">
        <v>211</v>
      </c>
      <c r="Q639" s="340">
        <v>3099</v>
      </c>
      <c r="R639" s="227">
        <v>45992</v>
      </c>
      <c r="S639" s="227">
        <v>45992</v>
      </c>
      <c r="T639" s="221" t="s">
        <v>1703</v>
      </c>
      <c r="U639" s="256" t="s">
        <v>1658</v>
      </c>
      <c r="V639" s="221"/>
      <c r="W639" s="221" t="s">
        <v>252</v>
      </c>
      <c r="Z639" s="20" t="e">
        <f>_xlfn.XLOOKUP(AC639,'[9]PR Conso (Apr 25-Sep 25)'!$P:$P,'[9]PR Conso (Apr 25-Sep 25)'!$Z:$Z)</f>
        <v>#N/A</v>
      </c>
      <c r="AB639" s="20">
        <f t="shared" si="20"/>
        <v>634</v>
      </c>
      <c r="AC639" s="20" t="str">
        <f t="shared" si="19"/>
        <v>36AFMPC9163M1ZXTVI/FSD/11225634</v>
      </c>
    </row>
    <row r="640" spans="1:29">
      <c r="A640" s="220">
        <v>45992</v>
      </c>
      <c r="B640" s="221" t="s">
        <v>1381</v>
      </c>
      <c r="C640" s="221" t="s">
        <v>1382</v>
      </c>
      <c r="D640" s="251" t="s">
        <v>1383</v>
      </c>
      <c r="E640" s="227" t="s">
        <v>1247</v>
      </c>
      <c r="F640" s="224">
        <v>0.17985611510791366</v>
      </c>
      <c r="G640" s="222">
        <v>799</v>
      </c>
      <c r="H640" s="221">
        <v>677.12</v>
      </c>
      <c r="I640" s="221">
        <v>121.88</v>
      </c>
      <c r="J640" s="221">
        <v>0</v>
      </c>
      <c r="K640" s="221">
        <v>0</v>
      </c>
      <c r="L640" s="221">
        <v>121.88</v>
      </c>
      <c r="M640" s="221" t="s">
        <v>1384</v>
      </c>
      <c r="N640" s="221">
        <v>854411</v>
      </c>
      <c r="O640" s="221" t="s">
        <v>388</v>
      </c>
      <c r="P640" s="221" t="s">
        <v>209</v>
      </c>
      <c r="Q640" s="340">
        <v>3098</v>
      </c>
      <c r="R640" s="227">
        <v>45992</v>
      </c>
      <c r="S640" s="227">
        <v>45992</v>
      </c>
      <c r="T640" s="221" t="s">
        <v>1703</v>
      </c>
      <c r="U640" s="256" t="s">
        <v>1658</v>
      </c>
      <c r="V640" s="221"/>
      <c r="W640" s="221" t="s">
        <v>252</v>
      </c>
      <c r="Z640" s="20" t="e">
        <f>_xlfn.XLOOKUP(AC640,'[9]PR Conso (Apr 25-Sep 25)'!$P:$P,'[9]PR Conso (Apr 25-Sep 25)'!$Z:$Z)</f>
        <v>#N/A</v>
      </c>
      <c r="AB640" s="20">
        <f t="shared" si="20"/>
        <v>635</v>
      </c>
      <c r="AC640" s="20" t="str">
        <f t="shared" si="19"/>
        <v>29AAJCC9783E1Z3BLR8-4212538635</v>
      </c>
    </row>
    <row r="641" spans="1:29">
      <c r="A641" s="220">
        <v>45992</v>
      </c>
      <c r="B641" s="221" t="s">
        <v>383</v>
      </c>
      <c r="C641" s="221" t="s">
        <v>384</v>
      </c>
      <c r="D641" s="251" t="s">
        <v>1385</v>
      </c>
      <c r="E641" s="227" t="s">
        <v>1214</v>
      </c>
      <c r="F641" s="224">
        <v>0.17985611510791366</v>
      </c>
      <c r="G641" s="222">
        <v>33796.25</v>
      </c>
      <c r="H641" s="221">
        <v>28640.73</v>
      </c>
      <c r="I641" s="221">
        <v>0</v>
      </c>
      <c r="J641" s="221">
        <v>2577.7600000000002</v>
      </c>
      <c r="K641" s="221">
        <v>2577.7600000000002</v>
      </c>
      <c r="L641" s="221">
        <v>5155.5200000000004</v>
      </c>
      <c r="M641" s="221" t="s">
        <v>1386</v>
      </c>
      <c r="N641" s="221">
        <v>854390</v>
      </c>
      <c r="O641" s="221" t="s">
        <v>388</v>
      </c>
      <c r="P641" s="221" t="s">
        <v>209</v>
      </c>
      <c r="Q641" s="340">
        <v>3097</v>
      </c>
      <c r="R641" s="227">
        <v>45992</v>
      </c>
      <c r="S641" s="227">
        <v>45992</v>
      </c>
      <c r="T641" s="221" t="s">
        <v>1703</v>
      </c>
      <c r="U641" s="256" t="s">
        <v>1658</v>
      </c>
      <c r="V641" s="221"/>
      <c r="W641" s="221" t="s">
        <v>252</v>
      </c>
      <c r="Z641" s="20" t="e">
        <f>_xlfn.XLOOKUP(AC641,'[9]PR Conso (Apr 25-Sep 25)'!$P:$P,'[9]PR Conso (Apr 25-Sep 25)'!$Z:$Z)</f>
        <v>#N/A</v>
      </c>
      <c r="AB641" s="20">
        <f t="shared" si="20"/>
        <v>636</v>
      </c>
      <c r="AC641" s="20" t="str">
        <f t="shared" si="19"/>
        <v>27AALCM3536H1ZAINV2526/368432636</v>
      </c>
    </row>
    <row r="642" spans="1:29">
      <c r="A642" s="220">
        <v>45992</v>
      </c>
      <c r="B642" s="221" t="s">
        <v>383</v>
      </c>
      <c r="C642" s="221" t="s">
        <v>384</v>
      </c>
      <c r="D642" s="251" t="s">
        <v>1387</v>
      </c>
      <c r="E642" s="227" t="s">
        <v>1296</v>
      </c>
      <c r="F642" s="224">
        <v>0.17985611510791366</v>
      </c>
      <c r="G642" s="222">
        <v>10514.03</v>
      </c>
      <c r="H642" s="221">
        <v>8910.17</v>
      </c>
      <c r="I642" s="221">
        <v>0</v>
      </c>
      <c r="J642" s="221">
        <v>801.93</v>
      </c>
      <c r="K642" s="221">
        <v>801.93</v>
      </c>
      <c r="L642" s="221">
        <v>1603.86</v>
      </c>
      <c r="M642" s="221" t="s">
        <v>1388</v>
      </c>
      <c r="N642" s="221">
        <v>84733010</v>
      </c>
      <c r="O642" s="221" t="s">
        <v>388</v>
      </c>
      <c r="P642" s="221" t="s">
        <v>209</v>
      </c>
      <c r="Q642" s="340">
        <v>3096</v>
      </c>
      <c r="R642" s="227">
        <v>45992</v>
      </c>
      <c r="S642" s="227">
        <v>45992</v>
      </c>
      <c r="T642" s="221" t="s">
        <v>1703</v>
      </c>
      <c r="U642" s="256" t="s">
        <v>1658</v>
      </c>
      <c r="V642" s="221"/>
      <c r="W642" s="221" t="s">
        <v>252</v>
      </c>
      <c r="Z642" s="20" t="e">
        <f>_xlfn.XLOOKUP(AC642,'[9]PR Conso (Apr 25-Sep 25)'!$P:$P,'[9]PR Conso (Apr 25-Sep 25)'!$Z:$Z)</f>
        <v>#N/A</v>
      </c>
      <c r="AB642" s="20">
        <f t="shared" si="20"/>
        <v>637</v>
      </c>
      <c r="AC642" s="20" t="str">
        <f t="shared" si="19"/>
        <v>27AALCM3536H1ZAINV2526/346159637</v>
      </c>
    </row>
    <row r="643" spans="1:29">
      <c r="A643" s="220">
        <v>45992</v>
      </c>
      <c r="B643" s="221" t="s">
        <v>283</v>
      </c>
      <c r="C643" s="221" t="s">
        <v>284</v>
      </c>
      <c r="D643" s="251" t="s">
        <v>1389</v>
      </c>
      <c r="E643" s="227" t="s">
        <v>1296</v>
      </c>
      <c r="F643" s="224">
        <v>0.17985611510791366</v>
      </c>
      <c r="G643" s="222">
        <v>826</v>
      </c>
      <c r="H643" s="221">
        <v>700</v>
      </c>
      <c r="I643" s="221">
        <v>126</v>
      </c>
      <c r="J643" s="221">
        <v>0</v>
      </c>
      <c r="K643" s="221">
        <v>0</v>
      </c>
      <c r="L643" s="221">
        <v>126</v>
      </c>
      <c r="M643" s="221" t="s">
        <v>1390</v>
      </c>
      <c r="N643" s="221">
        <v>998551</v>
      </c>
      <c r="O643" s="221" t="s">
        <v>288</v>
      </c>
      <c r="P643" s="221" t="s">
        <v>211</v>
      </c>
      <c r="Q643" s="340">
        <v>3094</v>
      </c>
      <c r="R643" s="227">
        <v>45992</v>
      </c>
      <c r="S643" s="227">
        <v>45992</v>
      </c>
      <c r="T643" s="221" t="s">
        <v>1703</v>
      </c>
      <c r="U643" s="256" t="s">
        <v>1658</v>
      </c>
      <c r="V643" s="221"/>
      <c r="W643" s="221" t="s">
        <v>252</v>
      </c>
      <c r="Z643" s="20" t="e">
        <f>_xlfn.XLOOKUP(AC643,'[9]PR Conso (Apr 25-Sep 25)'!$P:$P,'[9]PR Conso (Apr 25-Sep 25)'!$Z:$Z)</f>
        <v>#N/A</v>
      </c>
      <c r="AB643" s="20">
        <f t="shared" si="20"/>
        <v>638</v>
      </c>
      <c r="AC643" s="20" t="str">
        <f t="shared" si="19"/>
        <v>07AAACJ0054A1ZDIP503306638</v>
      </c>
    </row>
    <row r="644" spans="1:29">
      <c r="A644" s="220">
        <v>45992</v>
      </c>
      <c r="B644" s="221" t="s">
        <v>283</v>
      </c>
      <c r="C644" s="221" t="s">
        <v>284</v>
      </c>
      <c r="D644" s="251" t="s">
        <v>1391</v>
      </c>
      <c r="E644" s="227" t="s">
        <v>1245</v>
      </c>
      <c r="F644" s="224">
        <v>0.17985611510791366</v>
      </c>
      <c r="G644" s="222">
        <v>826</v>
      </c>
      <c r="H644" s="221">
        <v>700</v>
      </c>
      <c r="I644" s="221">
        <v>126</v>
      </c>
      <c r="J644" s="221">
        <v>0</v>
      </c>
      <c r="K644" s="221">
        <v>0</v>
      </c>
      <c r="L644" s="221">
        <v>126</v>
      </c>
      <c r="M644" s="221" t="s">
        <v>1392</v>
      </c>
      <c r="N644" s="221">
        <v>998551</v>
      </c>
      <c r="O644" s="221" t="s">
        <v>288</v>
      </c>
      <c r="P644" s="221" t="s">
        <v>211</v>
      </c>
      <c r="Q644" s="340">
        <v>3093</v>
      </c>
      <c r="R644" s="227">
        <v>45992</v>
      </c>
      <c r="S644" s="227">
        <v>45992</v>
      </c>
      <c r="T644" s="221" t="s">
        <v>1703</v>
      </c>
      <c r="U644" s="256" t="s">
        <v>1658</v>
      </c>
      <c r="V644" s="221"/>
      <c r="W644" s="221" t="s">
        <v>252</v>
      </c>
      <c r="Z644" s="20" t="e">
        <f>_xlfn.XLOOKUP(AC644,'[9]PR Conso (Apr 25-Sep 25)'!$P:$P,'[9]PR Conso (Apr 25-Sep 25)'!$Z:$Z)</f>
        <v>#N/A</v>
      </c>
      <c r="AB644" s="20">
        <f t="shared" si="20"/>
        <v>639</v>
      </c>
      <c r="AC644" s="20" t="str">
        <f t="shared" si="19"/>
        <v>07AAACJ0054A1ZDIP503217639</v>
      </c>
    </row>
    <row r="645" spans="1:29">
      <c r="A645" s="220">
        <v>45992</v>
      </c>
      <c r="B645" s="221" t="s">
        <v>160</v>
      </c>
      <c r="C645" s="221" t="s">
        <v>689</v>
      </c>
      <c r="D645" s="251" t="s">
        <v>1393</v>
      </c>
      <c r="E645" s="227" t="s">
        <v>1236</v>
      </c>
      <c r="F645" s="224">
        <v>0.17985611510791366</v>
      </c>
      <c r="G645" s="222">
        <v>154279.09999999998</v>
      </c>
      <c r="H645" s="221">
        <v>130745</v>
      </c>
      <c r="I645" s="221">
        <v>0</v>
      </c>
      <c r="J645" s="221">
        <v>11767.05</v>
      </c>
      <c r="K645" s="221">
        <v>11767.05</v>
      </c>
      <c r="L645" s="221">
        <v>23534.1</v>
      </c>
      <c r="M645" s="221" t="s">
        <v>1394</v>
      </c>
      <c r="N645" s="221">
        <v>998312</v>
      </c>
      <c r="O645" s="221" t="s">
        <v>309</v>
      </c>
      <c r="P645" s="221" t="s">
        <v>211</v>
      </c>
      <c r="Q645" s="340">
        <v>2930</v>
      </c>
      <c r="R645" s="227">
        <v>45992</v>
      </c>
      <c r="S645" s="227">
        <v>45992</v>
      </c>
      <c r="T645" s="221" t="s">
        <v>1703</v>
      </c>
      <c r="U645" s="256" t="s">
        <v>1658</v>
      </c>
      <c r="V645" s="221"/>
      <c r="W645" s="221" t="s">
        <v>252</v>
      </c>
      <c r="Z645" s="20" t="e">
        <f>_xlfn.XLOOKUP(AC645,'[9]PR Conso (Apr 25-Sep 25)'!$P:$P,'[9]PR Conso (Apr 25-Sep 25)'!$Z:$Z)</f>
        <v>#N/A</v>
      </c>
      <c r="AB645" s="20">
        <f t="shared" si="20"/>
        <v>640</v>
      </c>
      <c r="AC645" s="20" t="str">
        <f t="shared" si="19"/>
        <v>27AAEFU8529J1ZNUTLLP/25-26/076640</v>
      </c>
    </row>
    <row r="646" spans="1:29">
      <c r="A646" s="220">
        <v>45992</v>
      </c>
      <c r="B646" s="221" t="s">
        <v>160</v>
      </c>
      <c r="C646" s="221" t="s">
        <v>689</v>
      </c>
      <c r="D646" s="251" t="s">
        <v>1395</v>
      </c>
      <c r="E646" s="227" t="s">
        <v>1236</v>
      </c>
      <c r="F646" s="224">
        <v>0.17985611510791366</v>
      </c>
      <c r="G646" s="222">
        <v>1623012.12</v>
      </c>
      <c r="H646" s="221">
        <v>1375434</v>
      </c>
      <c r="I646" s="221">
        <v>0</v>
      </c>
      <c r="J646" s="221">
        <v>123789.06</v>
      </c>
      <c r="K646" s="221">
        <v>123789.06</v>
      </c>
      <c r="L646" s="221">
        <v>247578.12</v>
      </c>
      <c r="M646" s="221" t="s">
        <v>1396</v>
      </c>
      <c r="N646" s="221">
        <v>998312</v>
      </c>
      <c r="O646" s="221" t="s">
        <v>309</v>
      </c>
      <c r="P646" s="221" t="s">
        <v>211</v>
      </c>
      <c r="Q646" s="340">
        <v>2931</v>
      </c>
      <c r="R646" s="227">
        <v>45992</v>
      </c>
      <c r="S646" s="227">
        <v>45992</v>
      </c>
      <c r="T646" s="221" t="s">
        <v>1703</v>
      </c>
      <c r="U646" s="256" t="s">
        <v>1658</v>
      </c>
      <c r="V646" s="221"/>
      <c r="W646" s="221" t="s">
        <v>252</v>
      </c>
      <c r="Z646" s="20" t="e">
        <f>_xlfn.XLOOKUP(AC646,'[9]PR Conso (Apr 25-Sep 25)'!$P:$P,'[9]PR Conso (Apr 25-Sep 25)'!$Z:$Z)</f>
        <v>#N/A</v>
      </c>
      <c r="AB646" s="20">
        <f t="shared" si="20"/>
        <v>641</v>
      </c>
      <c r="AC646" s="20" t="str">
        <f t="shared" si="19"/>
        <v>27AAEFU8529J1ZNUTLLP/25-26/077641</v>
      </c>
    </row>
    <row r="647" spans="1:29">
      <c r="A647" s="220">
        <v>45992</v>
      </c>
      <c r="B647" s="221" t="s">
        <v>160</v>
      </c>
      <c r="C647" s="221" t="s">
        <v>689</v>
      </c>
      <c r="D647" s="251" t="s">
        <v>1397</v>
      </c>
      <c r="E647" s="227" t="s">
        <v>1236</v>
      </c>
      <c r="F647" s="224">
        <v>0.17985611510791366</v>
      </c>
      <c r="G647" s="222">
        <v>354000</v>
      </c>
      <c r="H647" s="221">
        <v>300000</v>
      </c>
      <c r="I647" s="221">
        <v>0</v>
      </c>
      <c r="J647" s="221">
        <v>27000</v>
      </c>
      <c r="K647" s="221">
        <v>27000</v>
      </c>
      <c r="L647" s="221">
        <v>54000</v>
      </c>
      <c r="M647" s="221" t="s">
        <v>1398</v>
      </c>
      <c r="N647" s="221">
        <v>998312</v>
      </c>
      <c r="O647" s="221" t="s">
        <v>309</v>
      </c>
      <c r="P647" s="221" t="s">
        <v>211</v>
      </c>
      <c r="Q647" s="340">
        <v>2932</v>
      </c>
      <c r="R647" s="227">
        <v>45992</v>
      </c>
      <c r="S647" s="227">
        <v>45992</v>
      </c>
      <c r="T647" s="221" t="s">
        <v>1703</v>
      </c>
      <c r="U647" s="256" t="s">
        <v>1658</v>
      </c>
      <c r="V647" s="221"/>
      <c r="W647" s="221" t="s">
        <v>252</v>
      </c>
      <c r="Z647" s="20" t="e">
        <f>_xlfn.XLOOKUP(AC647,'[9]PR Conso (Apr 25-Sep 25)'!$P:$P,'[9]PR Conso (Apr 25-Sep 25)'!$Z:$Z)</f>
        <v>#N/A</v>
      </c>
      <c r="AB647" s="20">
        <f t="shared" si="20"/>
        <v>642</v>
      </c>
      <c r="AC647" s="20" t="str">
        <f t="shared" ref="AC647:AC710" si="21">CONCATENATE(M647,AB647)</f>
        <v>27AAEFU8529J1ZNUTLLP/25-26/079642</v>
      </c>
    </row>
    <row r="648" spans="1:29">
      <c r="A648" s="220">
        <v>45992</v>
      </c>
      <c r="B648" s="221" t="s">
        <v>535</v>
      </c>
      <c r="C648" s="221" t="s">
        <v>536</v>
      </c>
      <c r="D648" s="251" t="s">
        <v>1399</v>
      </c>
      <c r="E648" s="227" t="s">
        <v>1400</v>
      </c>
      <c r="F648" s="224">
        <v>0.17985611510791366</v>
      </c>
      <c r="G648" s="222">
        <v>71302.679999999993</v>
      </c>
      <c r="H648" s="221">
        <v>60426</v>
      </c>
      <c r="I648" s="221">
        <v>0</v>
      </c>
      <c r="J648" s="221">
        <v>5438.34</v>
      </c>
      <c r="K648" s="221">
        <v>5438.34</v>
      </c>
      <c r="L648" s="221">
        <v>10876.68</v>
      </c>
      <c r="M648" s="221" t="s">
        <v>1401</v>
      </c>
      <c r="N648" s="221">
        <v>996812</v>
      </c>
      <c r="O648" s="221" t="s">
        <v>539</v>
      </c>
      <c r="P648" s="221" t="s">
        <v>211</v>
      </c>
      <c r="Q648" s="340">
        <v>2933</v>
      </c>
      <c r="R648" s="227">
        <v>45992</v>
      </c>
      <c r="S648" s="227">
        <v>45992</v>
      </c>
      <c r="T648" s="221" t="s">
        <v>1703</v>
      </c>
      <c r="U648" s="256" t="s">
        <v>1658</v>
      </c>
      <c r="V648" s="221"/>
      <c r="W648" s="221" t="s">
        <v>252</v>
      </c>
      <c r="Z648" s="20" t="e">
        <f>_xlfn.XLOOKUP(AC648,'[9]PR Conso (Apr 25-Sep 25)'!$P:$P,'[9]PR Conso (Apr 25-Sep 25)'!$Z:$Z)</f>
        <v>#N/A</v>
      </c>
      <c r="AB648" s="20">
        <f t="shared" ref="AB648:AB711" si="22">AB647+1</f>
        <v>643</v>
      </c>
      <c r="AC648" s="20" t="str">
        <f t="shared" si="21"/>
        <v>27ABJCS6128G1Z41110/2025-26643</v>
      </c>
    </row>
    <row r="649" spans="1:29">
      <c r="A649" s="220">
        <v>45992</v>
      </c>
      <c r="B649" s="221" t="s">
        <v>535</v>
      </c>
      <c r="C649" s="221" t="s">
        <v>536</v>
      </c>
      <c r="D649" s="251" t="s">
        <v>1402</v>
      </c>
      <c r="E649" s="227" t="s">
        <v>1400</v>
      </c>
      <c r="F649" s="224">
        <v>0.17985611510791366</v>
      </c>
      <c r="G649" s="222">
        <v>558.1400000000001</v>
      </c>
      <c r="H649" s="221">
        <v>473</v>
      </c>
      <c r="I649" s="221">
        <v>0</v>
      </c>
      <c r="J649" s="221">
        <v>42.57</v>
      </c>
      <c r="K649" s="221">
        <v>42.57</v>
      </c>
      <c r="L649" s="221">
        <v>85.14</v>
      </c>
      <c r="M649" s="221" t="s">
        <v>1403</v>
      </c>
      <c r="N649" s="221">
        <v>996812</v>
      </c>
      <c r="O649" s="221" t="s">
        <v>539</v>
      </c>
      <c r="P649" s="221" t="s">
        <v>211</v>
      </c>
      <c r="Q649" s="340">
        <v>2934</v>
      </c>
      <c r="R649" s="227">
        <v>45992</v>
      </c>
      <c r="S649" s="227">
        <v>45992</v>
      </c>
      <c r="T649" s="221" t="s">
        <v>1703</v>
      </c>
      <c r="U649" s="256" t="s">
        <v>1658</v>
      </c>
      <c r="V649" s="221"/>
      <c r="W649" s="221" t="s">
        <v>252</v>
      </c>
      <c r="Z649" s="20" t="e">
        <f>_xlfn.XLOOKUP(AC649,'[9]PR Conso (Apr 25-Sep 25)'!$P:$P,'[9]PR Conso (Apr 25-Sep 25)'!$Z:$Z)</f>
        <v>#N/A</v>
      </c>
      <c r="AB649" s="20">
        <f t="shared" si="22"/>
        <v>644</v>
      </c>
      <c r="AC649" s="20" t="str">
        <f t="shared" si="21"/>
        <v>27ABJCS6128G1Z41111/2025-26644</v>
      </c>
    </row>
    <row r="650" spans="1:29">
      <c r="A650" s="220">
        <v>45992</v>
      </c>
      <c r="B650" s="221" t="s">
        <v>535</v>
      </c>
      <c r="C650" s="221" t="s">
        <v>536</v>
      </c>
      <c r="D650" s="251" t="s">
        <v>1404</v>
      </c>
      <c r="E650" s="227" t="s">
        <v>1400</v>
      </c>
      <c r="F650" s="224">
        <v>0.17985611510791366</v>
      </c>
      <c r="G650" s="222">
        <v>430.70000000000005</v>
      </c>
      <c r="H650" s="221">
        <v>365</v>
      </c>
      <c r="I650" s="221">
        <v>0</v>
      </c>
      <c r="J650" s="221">
        <v>32.85</v>
      </c>
      <c r="K650" s="221">
        <v>32.85</v>
      </c>
      <c r="L650" s="221">
        <v>65.7</v>
      </c>
      <c r="M650" s="221" t="s">
        <v>1405</v>
      </c>
      <c r="N650" s="221">
        <v>996812</v>
      </c>
      <c r="O650" s="221" t="s">
        <v>539</v>
      </c>
      <c r="P650" s="221" t="s">
        <v>211</v>
      </c>
      <c r="Q650" s="340">
        <v>2935</v>
      </c>
      <c r="R650" s="227">
        <v>45992</v>
      </c>
      <c r="S650" s="227">
        <v>45992</v>
      </c>
      <c r="T650" s="221" t="s">
        <v>1703</v>
      </c>
      <c r="U650" s="256" t="s">
        <v>1658</v>
      </c>
      <c r="V650" s="221"/>
      <c r="W650" s="221" t="s">
        <v>252</v>
      </c>
      <c r="Z650" s="20" t="e">
        <f>_xlfn.XLOOKUP(AC650,'[9]PR Conso (Apr 25-Sep 25)'!$P:$P,'[9]PR Conso (Apr 25-Sep 25)'!$Z:$Z)</f>
        <v>#N/A</v>
      </c>
      <c r="AB650" s="20">
        <f t="shared" si="22"/>
        <v>645</v>
      </c>
      <c r="AC650" s="20" t="str">
        <f t="shared" si="21"/>
        <v>27ABJCS6128G1Z41112/2025-26645</v>
      </c>
    </row>
    <row r="651" spans="1:29">
      <c r="A651" s="220">
        <v>45992</v>
      </c>
      <c r="B651" s="221" t="s">
        <v>283</v>
      </c>
      <c r="C651" s="221" t="s">
        <v>284</v>
      </c>
      <c r="D651" s="251" t="s">
        <v>1406</v>
      </c>
      <c r="E651" s="227" t="s">
        <v>1245</v>
      </c>
      <c r="F651" s="224">
        <v>0.17985611510791366</v>
      </c>
      <c r="G651" s="222">
        <v>826</v>
      </c>
      <c r="H651" s="221">
        <v>700</v>
      </c>
      <c r="I651" s="221">
        <v>126</v>
      </c>
      <c r="J651" s="221">
        <v>0</v>
      </c>
      <c r="K651" s="221">
        <v>0</v>
      </c>
      <c r="L651" s="221">
        <v>126</v>
      </c>
      <c r="M651" s="221" t="s">
        <v>1407</v>
      </c>
      <c r="N651" s="221">
        <v>998551</v>
      </c>
      <c r="O651" s="221" t="s">
        <v>288</v>
      </c>
      <c r="P651" s="221" t="s">
        <v>211</v>
      </c>
      <c r="Q651" s="340">
        <v>3092</v>
      </c>
      <c r="R651" s="227">
        <v>45992</v>
      </c>
      <c r="S651" s="227">
        <v>45992</v>
      </c>
      <c r="T651" s="221" t="s">
        <v>1703</v>
      </c>
      <c r="U651" s="256" t="s">
        <v>1658</v>
      </c>
      <c r="V651" s="221"/>
      <c r="W651" s="221" t="s">
        <v>252</v>
      </c>
      <c r="Z651" s="20" t="e">
        <f>_xlfn.XLOOKUP(AC651,'[9]PR Conso (Apr 25-Sep 25)'!$P:$P,'[9]PR Conso (Apr 25-Sep 25)'!$Z:$Z)</f>
        <v>#N/A</v>
      </c>
      <c r="AB651" s="20">
        <f t="shared" si="22"/>
        <v>646</v>
      </c>
      <c r="AC651" s="20" t="str">
        <f t="shared" si="21"/>
        <v>07AAACJ0054A1ZDIP503216646</v>
      </c>
    </row>
    <row r="652" spans="1:29">
      <c r="A652" s="220">
        <v>45992</v>
      </c>
      <c r="B652" s="221" t="s">
        <v>1408</v>
      </c>
      <c r="C652" s="221" t="s">
        <v>1409</v>
      </c>
      <c r="D652" s="251" t="s">
        <v>1410</v>
      </c>
      <c r="E652" s="227" t="s">
        <v>1279</v>
      </c>
      <c r="F652" s="224">
        <v>0.17985611510791366</v>
      </c>
      <c r="G652" s="222">
        <v>578.01</v>
      </c>
      <c r="H652" s="221">
        <v>489.84</v>
      </c>
      <c r="I652" s="221">
        <v>88.17</v>
      </c>
      <c r="J652" s="221">
        <v>0</v>
      </c>
      <c r="K652" s="221">
        <v>0</v>
      </c>
      <c r="L652" s="221">
        <v>88.17</v>
      </c>
      <c r="M652" s="221" t="s">
        <v>1411</v>
      </c>
      <c r="N652" s="221">
        <v>8504</v>
      </c>
      <c r="O652" s="221" t="s">
        <v>388</v>
      </c>
      <c r="P652" s="221" t="s">
        <v>209</v>
      </c>
      <c r="Q652" s="340">
        <v>2937</v>
      </c>
      <c r="R652" s="227">
        <v>45992</v>
      </c>
      <c r="S652" s="227">
        <v>45992</v>
      </c>
      <c r="T652" s="221" t="s">
        <v>1703</v>
      </c>
      <c r="U652" s="256" t="s">
        <v>1658</v>
      </c>
      <c r="V652" s="221"/>
      <c r="W652" s="221" t="s">
        <v>252</v>
      </c>
      <c r="Z652" s="20" t="e">
        <f>_xlfn.XLOOKUP(AC652,'[9]PR Conso (Apr 25-Sep 25)'!$P:$P,'[9]PR Conso (Apr 25-Sep 25)'!$Z:$Z)</f>
        <v>#N/A</v>
      </c>
      <c r="AB652" s="20">
        <f t="shared" si="22"/>
        <v>647</v>
      </c>
      <c r="AC652" s="20" t="str">
        <f t="shared" si="21"/>
        <v>09AAMCR6323A1ZHPRVL-519647</v>
      </c>
    </row>
    <row r="653" spans="1:29">
      <c r="A653" s="220">
        <v>45992</v>
      </c>
      <c r="B653" s="221" t="s">
        <v>283</v>
      </c>
      <c r="C653" s="221" t="s">
        <v>284</v>
      </c>
      <c r="D653" s="251" t="s">
        <v>1412</v>
      </c>
      <c r="E653" s="227" t="s">
        <v>1245</v>
      </c>
      <c r="F653" s="224">
        <v>0.17985611510791366</v>
      </c>
      <c r="G653" s="222">
        <v>826</v>
      </c>
      <c r="H653" s="221">
        <v>700</v>
      </c>
      <c r="I653" s="221">
        <v>126</v>
      </c>
      <c r="J653" s="221">
        <v>0</v>
      </c>
      <c r="K653" s="221">
        <v>0</v>
      </c>
      <c r="L653" s="221">
        <v>126</v>
      </c>
      <c r="M653" s="221" t="s">
        <v>1413</v>
      </c>
      <c r="N653" s="221">
        <v>998551</v>
      </c>
      <c r="O653" s="221" t="s">
        <v>288</v>
      </c>
      <c r="P653" s="221" t="s">
        <v>211</v>
      </c>
      <c r="Q653" s="340">
        <v>3091</v>
      </c>
      <c r="R653" s="227">
        <v>45992</v>
      </c>
      <c r="S653" s="227">
        <v>45992</v>
      </c>
      <c r="T653" s="221" t="s">
        <v>1703</v>
      </c>
      <c r="U653" s="256" t="s">
        <v>1658</v>
      </c>
      <c r="V653" s="221"/>
      <c r="W653" s="221" t="s">
        <v>252</v>
      </c>
      <c r="Z653" s="20" t="e">
        <f>_xlfn.XLOOKUP(AC653,'[9]PR Conso (Apr 25-Sep 25)'!$P:$P,'[9]PR Conso (Apr 25-Sep 25)'!$Z:$Z)</f>
        <v>#N/A</v>
      </c>
      <c r="AB653" s="20">
        <f t="shared" si="22"/>
        <v>648</v>
      </c>
      <c r="AC653" s="20" t="str">
        <f t="shared" si="21"/>
        <v>07AAACJ0054A1ZDIP503215648</v>
      </c>
    </row>
    <row r="654" spans="1:29">
      <c r="A654" s="220">
        <v>45992</v>
      </c>
      <c r="B654" s="221" t="s">
        <v>283</v>
      </c>
      <c r="C654" s="221" t="s">
        <v>284</v>
      </c>
      <c r="D654" s="251" t="s">
        <v>1414</v>
      </c>
      <c r="E654" s="227" t="s">
        <v>1263</v>
      </c>
      <c r="F654" s="224">
        <v>0.17985611510791366</v>
      </c>
      <c r="G654" s="222">
        <v>118</v>
      </c>
      <c r="H654" s="221">
        <v>100</v>
      </c>
      <c r="I654" s="221">
        <v>18</v>
      </c>
      <c r="J654" s="221">
        <v>0</v>
      </c>
      <c r="K654" s="221">
        <v>0</v>
      </c>
      <c r="L654" s="221">
        <v>18</v>
      </c>
      <c r="M654" s="221" t="s">
        <v>1415</v>
      </c>
      <c r="N654" s="221">
        <v>998551</v>
      </c>
      <c r="O654" s="221" t="s">
        <v>288</v>
      </c>
      <c r="P654" s="221" t="s">
        <v>211</v>
      </c>
      <c r="Q654" s="340">
        <v>3081</v>
      </c>
      <c r="R654" s="227">
        <v>45992</v>
      </c>
      <c r="S654" s="227">
        <v>45992</v>
      </c>
      <c r="T654" s="221" t="s">
        <v>1703</v>
      </c>
      <c r="U654" s="256" t="s">
        <v>1658</v>
      </c>
      <c r="V654" s="221"/>
      <c r="W654" s="221" t="s">
        <v>252</v>
      </c>
      <c r="Z654" s="20" t="e">
        <f>_xlfn.XLOOKUP(AC654,'[9]PR Conso (Apr 25-Sep 25)'!$P:$P,'[9]PR Conso (Apr 25-Sep 25)'!$Z:$Z)</f>
        <v>#N/A</v>
      </c>
      <c r="AB654" s="20">
        <f t="shared" si="22"/>
        <v>649</v>
      </c>
      <c r="AC654" s="20" t="str">
        <f t="shared" si="21"/>
        <v>07AAACJ0054A1ZDDP533029649</v>
      </c>
    </row>
    <row r="655" spans="1:29">
      <c r="A655" s="220">
        <v>45992</v>
      </c>
      <c r="B655" s="221" t="s">
        <v>283</v>
      </c>
      <c r="C655" s="221" t="s">
        <v>284</v>
      </c>
      <c r="D655" s="251" t="s">
        <v>1416</v>
      </c>
      <c r="E655" s="227" t="s">
        <v>1417</v>
      </c>
      <c r="F655" s="224">
        <v>0.17985611510791366</v>
      </c>
      <c r="G655" s="222">
        <v>118</v>
      </c>
      <c r="H655" s="221">
        <v>100</v>
      </c>
      <c r="I655" s="221">
        <v>18</v>
      </c>
      <c r="J655" s="221">
        <v>0</v>
      </c>
      <c r="K655" s="221">
        <v>0</v>
      </c>
      <c r="L655" s="221">
        <v>18</v>
      </c>
      <c r="M655" s="221" t="s">
        <v>1418</v>
      </c>
      <c r="N655" s="221">
        <v>998551</v>
      </c>
      <c r="O655" s="221" t="s">
        <v>288</v>
      </c>
      <c r="P655" s="221" t="s">
        <v>211</v>
      </c>
      <c r="Q655" s="340">
        <v>3080</v>
      </c>
      <c r="R655" s="227">
        <v>45992</v>
      </c>
      <c r="S655" s="227">
        <v>45992</v>
      </c>
      <c r="T655" s="221" t="s">
        <v>1703</v>
      </c>
      <c r="U655" s="256" t="s">
        <v>1658</v>
      </c>
      <c r="V655" s="221"/>
      <c r="W655" s="221" t="s">
        <v>252</v>
      </c>
      <c r="Z655" s="20" t="e">
        <f>_xlfn.XLOOKUP(AC655,'[9]PR Conso (Apr 25-Sep 25)'!$P:$P,'[9]PR Conso (Apr 25-Sep 25)'!$Z:$Z)</f>
        <v>#N/A</v>
      </c>
      <c r="AB655" s="20">
        <f t="shared" si="22"/>
        <v>650</v>
      </c>
      <c r="AC655" s="20" t="str">
        <f t="shared" si="21"/>
        <v>07AAACJ0054A1ZDDP532627650</v>
      </c>
    </row>
    <row r="656" spans="1:29">
      <c r="A656" s="220">
        <v>45992</v>
      </c>
      <c r="B656" s="221" t="s">
        <v>527</v>
      </c>
      <c r="C656" s="221" t="s">
        <v>528</v>
      </c>
      <c r="D656" s="251" t="s">
        <v>1419</v>
      </c>
      <c r="E656" s="227" t="s">
        <v>1367</v>
      </c>
      <c r="F656" s="224">
        <v>0.17985611510791366</v>
      </c>
      <c r="G656" s="222">
        <v>393496.95999999996</v>
      </c>
      <c r="H656" s="221">
        <v>333472</v>
      </c>
      <c r="I656" s="221">
        <v>0</v>
      </c>
      <c r="J656" s="221">
        <v>30012.48</v>
      </c>
      <c r="K656" s="221">
        <v>30012.48</v>
      </c>
      <c r="L656" s="221">
        <v>60024.959999999999</v>
      </c>
      <c r="M656" s="221" t="s">
        <v>1420</v>
      </c>
      <c r="N656" s="221">
        <v>997212</v>
      </c>
      <c r="O656" s="221" t="s">
        <v>304</v>
      </c>
      <c r="P656" s="221" t="s">
        <v>211</v>
      </c>
      <c r="Q656" s="340">
        <v>3077</v>
      </c>
      <c r="R656" s="227">
        <v>45992</v>
      </c>
      <c r="S656" s="227">
        <v>45992</v>
      </c>
      <c r="T656" s="221" t="s">
        <v>1703</v>
      </c>
      <c r="U656" s="256" t="s">
        <v>1658</v>
      </c>
      <c r="V656" s="221"/>
      <c r="W656" s="221" t="s">
        <v>252</v>
      </c>
      <c r="Z656" s="20" t="e">
        <f>_xlfn.XLOOKUP(AC656,'[9]PR Conso (Apr 25-Sep 25)'!$P:$P,'[9]PR Conso (Apr 25-Sep 25)'!$Z:$Z)</f>
        <v>#N/A</v>
      </c>
      <c r="AB656" s="20">
        <f t="shared" si="22"/>
        <v>651</v>
      </c>
      <c r="AC656" s="20" t="str">
        <f t="shared" si="21"/>
        <v>27AATPE1295N1Z2DEC-2025-304651</v>
      </c>
    </row>
    <row r="657" spans="1:29">
      <c r="A657" s="220">
        <v>45992</v>
      </c>
      <c r="B657" s="221" t="s">
        <v>938</v>
      </c>
      <c r="C657" s="221" t="s">
        <v>1255</v>
      </c>
      <c r="D657" s="251" t="s">
        <v>1421</v>
      </c>
      <c r="E657" s="227" t="s">
        <v>1223</v>
      </c>
      <c r="F657" s="224">
        <v>0.17985611510791366</v>
      </c>
      <c r="G657" s="222">
        <v>697616</v>
      </c>
      <c r="H657" s="221">
        <v>591200</v>
      </c>
      <c r="I657" s="221">
        <v>0</v>
      </c>
      <c r="J657" s="221">
        <v>53208</v>
      </c>
      <c r="K657" s="221">
        <v>53208</v>
      </c>
      <c r="L657" s="221">
        <v>106416</v>
      </c>
      <c r="M657" s="221" t="s">
        <v>1422</v>
      </c>
      <c r="N657" s="221">
        <v>997331</v>
      </c>
      <c r="O657" s="221" t="s">
        <v>239</v>
      </c>
      <c r="P657" s="221" t="s">
        <v>211</v>
      </c>
      <c r="Q657" s="340">
        <v>2942</v>
      </c>
      <c r="R657" s="227">
        <v>45992</v>
      </c>
      <c r="S657" s="227">
        <v>45992</v>
      </c>
      <c r="T657" s="221" t="s">
        <v>1703</v>
      </c>
      <c r="U657" s="256" t="s">
        <v>1658</v>
      </c>
      <c r="V657" s="221"/>
      <c r="W657" s="221" t="s">
        <v>252</v>
      </c>
      <c r="Z657" s="20" t="e">
        <f>_xlfn.XLOOKUP(AC657,'[9]PR Conso (Apr 25-Sep 25)'!$P:$P,'[9]PR Conso (Apr 25-Sep 25)'!$Z:$Z)</f>
        <v>#N/A</v>
      </c>
      <c r="AB657" s="20">
        <f t="shared" si="22"/>
        <v>652</v>
      </c>
      <c r="AC657" s="20" t="str">
        <f t="shared" si="21"/>
        <v>27AADCS9203M1Z1SRAJ/2025/02306652</v>
      </c>
    </row>
    <row r="658" spans="1:29">
      <c r="A658" s="220">
        <v>45992</v>
      </c>
      <c r="B658" s="221" t="s">
        <v>938</v>
      </c>
      <c r="C658" s="221" t="s">
        <v>1255</v>
      </c>
      <c r="D658" s="251" t="s">
        <v>1423</v>
      </c>
      <c r="E658" s="227" t="s">
        <v>1223</v>
      </c>
      <c r="F658" s="224">
        <v>0.17985611510791366</v>
      </c>
      <c r="G658" s="222">
        <v>254762</v>
      </c>
      <c r="H658" s="221">
        <v>215900</v>
      </c>
      <c r="I658" s="221">
        <v>0</v>
      </c>
      <c r="J658" s="221">
        <v>19431</v>
      </c>
      <c r="K658" s="221">
        <v>19431</v>
      </c>
      <c r="L658" s="221">
        <v>38862</v>
      </c>
      <c r="M658" s="221" t="s">
        <v>1424</v>
      </c>
      <c r="N658" s="221">
        <v>997331</v>
      </c>
      <c r="O658" s="221" t="s">
        <v>239</v>
      </c>
      <c r="P658" s="221" t="s">
        <v>211</v>
      </c>
      <c r="Q658" s="340">
        <v>2943</v>
      </c>
      <c r="R658" s="227">
        <v>45992</v>
      </c>
      <c r="S658" s="227">
        <v>45992</v>
      </c>
      <c r="T658" s="221" t="s">
        <v>1703</v>
      </c>
      <c r="U658" s="256" t="s">
        <v>1658</v>
      </c>
      <c r="V658" s="221"/>
      <c r="W658" s="221" t="s">
        <v>252</v>
      </c>
      <c r="Z658" s="20" t="e">
        <f>_xlfn.XLOOKUP(AC658,'[9]PR Conso (Apr 25-Sep 25)'!$P:$P,'[9]PR Conso (Apr 25-Sep 25)'!$Z:$Z)</f>
        <v>#N/A</v>
      </c>
      <c r="AB658" s="20">
        <f t="shared" si="22"/>
        <v>653</v>
      </c>
      <c r="AC658" s="20" t="str">
        <f t="shared" si="21"/>
        <v>27AADCS9203M1Z1SRAJ/2025/02307653</v>
      </c>
    </row>
    <row r="659" spans="1:29">
      <c r="A659" s="220">
        <v>45992</v>
      </c>
      <c r="B659" s="221" t="s">
        <v>543</v>
      </c>
      <c r="C659" s="221" t="s">
        <v>544</v>
      </c>
      <c r="D659" s="251" t="s">
        <v>1425</v>
      </c>
      <c r="E659" s="227" t="s">
        <v>1279</v>
      </c>
      <c r="F659" s="224">
        <v>0.17985611510791366</v>
      </c>
      <c r="G659" s="222">
        <v>291078.84000000003</v>
      </c>
      <c r="H659" s="221">
        <v>246676.98</v>
      </c>
      <c r="I659" s="221">
        <v>0</v>
      </c>
      <c r="J659" s="221">
        <v>22200.93</v>
      </c>
      <c r="K659" s="221">
        <v>22200.93</v>
      </c>
      <c r="L659" s="221">
        <v>44401.86</v>
      </c>
      <c r="M659" s="221" t="s">
        <v>1426</v>
      </c>
      <c r="N659" s="221">
        <v>997331</v>
      </c>
      <c r="O659" s="221" t="s">
        <v>239</v>
      </c>
      <c r="P659" s="221" t="s">
        <v>211</v>
      </c>
      <c r="Q659" s="340">
        <v>2944</v>
      </c>
      <c r="R659" s="227">
        <v>45992</v>
      </c>
      <c r="S659" s="227">
        <v>45992</v>
      </c>
      <c r="T659" s="221" t="s">
        <v>1703</v>
      </c>
      <c r="U659" s="256" t="s">
        <v>1658</v>
      </c>
      <c r="V659" s="221"/>
      <c r="W659" s="221" t="s">
        <v>252</v>
      </c>
      <c r="Z659" s="20" t="e">
        <f>_xlfn.XLOOKUP(AC659,'[9]PR Conso (Apr 25-Sep 25)'!$P:$P,'[9]PR Conso (Apr 25-Sep 25)'!$Z:$Z)</f>
        <v>#N/A</v>
      </c>
      <c r="AB659" s="20">
        <f t="shared" si="22"/>
        <v>654</v>
      </c>
      <c r="AC659" s="20" t="str">
        <f t="shared" si="21"/>
        <v>27AAACE6958L1Z4MEGSI26/20745654</v>
      </c>
    </row>
    <row r="660" spans="1:29">
      <c r="A660" s="220">
        <v>45992</v>
      </c>
      <c r="B660" s="221" t="s">
        <v>1041</v>
      </c>
      <c r="C660" s="221" t="s">
        <v>1042</v>
      </c>
      <c r="D660" s="251" t="s">
        <v>1427</v>
      </c>
      <c r="E660" s="227" t="s">
        <v>1417</v>
      </c>
      <c r="F660" s="224">
        <v>0.05</v>
      </c>
      <c r="G660" s="222">
        <v>499</v>
      </c>
      <c r="H660" s="221">
        <v>475</v>
      </c>
      <c r="I660" s="221">
        <v>0</v>
      </c>
      <c r="J660" s="221">
        <v>12</v>
      </c>
      <c r="K660" s="221">
        <v>12</v>
      </c>
      <c r="L660" s="221">
        <v>24</v>
      </c>
      <c r="M660" s="221" t="s">
        <v>1428</v>
      </c>
      <c r="N660" s="221">
        <v>996425</v>
      </c>
      <c r="O660" s="221" t="s">
        <v>288</v>
      </c>
      <c r="P660" s="221" t="s">
        <v>211</v>
      </c>
      <c r="Q660" s="340">
        <v>2945</v>
      </c>
      <c r="R660" s="227">
        <v>45992</v>
      </c>
      <c r="S660" s="227">
        <v>45992</v>
      </c>
      <c r="T660" s="221" t="s">
        <v>1703</v>
      </c>
      <c r="U660" s="256" t="s">
        <v>1658</v>
      </c>
      <c r="V660" s="221"/>
      <c r="W660" s="221" t="s">
        <v>252</v>
      </c>
      <c r="Z660" s="20" t="e">
        <f>_xlfn.XLOOKUP(AC660,'[9]PR Conso (Apr 25-Sep 25)'!$P:$P,'[9]PR Conso (Apr 25-Sep 25)'!$Z:$Z)</f>
        <v>#N/A</v>
      </c>
      <c r="AB660" s="20">
        <f t="shared" si="22"/>
        <v>655</v>
      </c>
      <c r="AC660" s="20" t="str">
        <f t="shared" si="21"/>
        <v>27AABCI2726B1Z2MH1252612DR79690655</v>
      </c>
    </row>
    <row r="661" spans="1:29">
      <c r="A661" s="220">
        <v>45992</v>
      </c>
      <c r="B661" s="221" t="s">
        <v>1041</v>
      </c>
      <c r="C661" s="221" t="s">
        <v>1042</v>
      </c>
      <c r="D661" s="251" t="s">
        <v>1429</v>
      </c>
      <c r="E661" s="227" t="s">
        <v>1291</v>
      </c>
      <c r="F661" s="224">
        <v>0.05</v>
      </c>
      <c r="G661" s="222">
        <v>499</v>
      </c>
      <c r="H661" s="221">
        <v>475</v>
      </c>
      <c r="I661" s="221">
        <v>0</v>
      </c>
      <c r="J661" s="221">
        <v>12</v>
      </c>
      <c r="K661" s="221">
        <v>12</v>
      </c>
      <c r="L661" s="221">
        <v>24</v>
      </c>
      <c r="M661" s="221" t="s">
        <v>1430</v>
      </c>
      <c r="N661" s="221">
        <v>996425</v>
      </c>
      <c r="O661" s="221" t="s">
        <v>288</v>
      </c>
      <c r="P661" s="221" t="s">
        <v>211</v>
      </c>
      <c r="Q661" s="340">
        <v>2946</v>
      </c>
      <c r="R661" s="227">
        <v>45992</v>
      </c>
      <c r="S661" s="227">
        <v>45992</v>
      </c>
      <c r="T661" s="221" t="s">
        <v>1703</v>
      </c>
      <c r="U661" s="256" t="s">
        <v>1658</v>
      </c>
      <c r="V661" s="221"/>
      <c r="W661" s="221" t="s">
        <v>252</v>
      </c>
      <c r="Z661" s="20" t="e">
        <f>_xlfn.XLOOKUP(AC661,'[9]PR Conso (Apr 25-Sep 25)'!$P:$P,'[9]PR Conso (Apr 25-Sep 25)'!$Z:$Z)</f>
        <v>#N/A</v>
      </c>
      <c r="AB661" s="20">
        <f t="shared" si="22"/>
        <v>656</v>
      </c>
      <c r="AC661" s="20" t="str">
        <f t="shared" si="21"/>
        <v>27AABCI2726B1Z2MH1252612DT26171656</v>
      </c>
    </row>
    <row r="662" spans="1:29">
      <c r="A662" s="220">
        <v>45992</v>
      </c>
      <c r="B662" s="221" t="s">
        <v>483</v>
      </c>
      <c r="C662" s="221" t="s">
        <v>484</v>
      </c>
      <c r="D662" s="251" t="s">
        <v>1431</v>
      </c>
      <c r="E662" s="227" t="s">
        <v>1263</v>
      </c>
      <c r="F662" s="224">
        <v>5.8645341088089178E-2</v>
      </c>
      <c r="G662" s="222">
        <v>8737</v>
      </c>
      <c r="H662" s="221">
        <v>8253</v>
      </c>
      <c r="I662" s="221">
        <v>484</v>
      </c>
      <c r="J662" s="221">
        <v>0</v>
      </c>
      <c r="K662" s="221">
        <v>0</v>
      </c>
      <c r="L662" s="221">
        <v>484</v>
      </c>
      <c r="M662" s="221" t="s">
        <v>1432</v>
      </c>
      <c r="N662" s="221">
        <v>996425</v>
      </c>
      <c r="O662" s="221" t="s">
        <v>288</v>
      </c>
      <c r="P662" s="221" t="s">
        <v>211</v>
      </c>
      <c r="Q662" s="340">
        <v>2947</v>
      </c>
      <c r="R662" s="227">
        <v>45992</v>
      </c>
      <c r="S662" s="227">
        <v>45992</v>
      </c>
      <c r="T662" s="221" t="s">
        <v>1703</v>
      </c>
      <c r="U662" s="256" t="s">
        <v>1658</v>
      </c>
      <c r="V662" s="221"/>
      <c r="W662" s="221" t="s">
        <v>252</v>
      </c>
      <c r="Z662" s="20" t="e">
        <f>_xlfn.XLOOKUP(AC662,'[9]PR Conso (Apr 25-Sep 25)'!$P:$P,'[9]PR Conso (Apr 25-Sep 25)'!$Z:$Z)</f>
        <v>#N/A</v>
      </c>
      <c r="AB662" s="20">
        <f t="shared" si="22"/>
        <v>657</v>
      </c>
      <c r="AC662" s="20" t="str">
        <f t="shared" si="21"/>
        <v>36AABCI2726B1Z3TS1252612BP80529657</v>
      </c>
    </row>
    <row r="663" spans="1:29">
      <c r="A663" s="220">
        <v>45992</v>
      </c>
      <c r="B663" s="221" t="s">
        <v>483</v>
      </c>
      <c r="C663" s="221" t="s">
        <v>484</v>
      </c>
      <c r="D663" s="251" t="s">
        <v>1433</v>
      </c>
      <c r="E663" s="227" t="s">
        <v>1291</v>
      </c>
      <c r="F663" s="224">
        <v>0.05</v>
      </c>
      <c r="G663" s="222">
        <v>499</v>
      </c>
      <c r="H663" s="221">
        <v>475</v>
      </c>
      <c r="I663" s="221">
        <v>24</v>
      </c>
      <c r="J663" s="221">
        <v>0</v>
      </c>
      <c r="K663" s="221">
        <v>0</v>
      </c>
      <c r="L663" s="221">
        <v>24</v>
      </c>
      <c r="M663" s="221" t="s">
        <v>1434</v>
      </c>
      <c r="N663" s="221">
        <v>996425</v>
      </c>
      <c r="O663" s="221" t="s">
        <v>288</v>
      </c>
      <c r="P663" s="221" t="s">
        <v>211</v>
      </c>
      <c r="Q663" s="340">
        <v>2948</v>
      </c>
      <c r="R663" s="227">
        <v>45992</v>
      </c>
      <c r="S663" s="227">
        <v>45992</v>
      </c>
      <c r="T663" s="221" t="s">
        <v>1703</v>
      </c>
      <c r="U663" s="256" t="s">
        <v>1658</v>
      </c>
      <c r="V663" s="221"/>
      <c r="W663" s="221" t="s">
        <v>252</v>
      </c>
      <c r="Z663" s="20" t="e">
        <f>_xlfn.XLOOKUP(AC663,'[9]PR Conso (Apr 25-Sep 25)'!$P:$P,'[9]PR Conso (Apr 25-Sep 25)'!$Z:$Z)</f>
        <v>#N/A</v>
      </c>
      <c r="AB663" s="20">
        <f t="shared" si="22"/>
        <v>658</v>
      </c>
      <c r="AC663" s="20" t="str">
        <f t="shared" si="21"/>
        <v>36AABCI2726B1Z3TS1252612BQ00184658</v>
      </c>
    </row>
    <row r="664" spans="1:29">
      <c r="A664" s="220">
        <v>45992</v>
      </c>
      <c r="B664" s="221" t="s">
        <v>527</v>
      </c>
      <c r="C664" s="221" t="s">
        <v>528</v>
      </c>
      <c r="D664" s="251" t="s">
        <v>1435</v>
      </c>
      <c r="E664" s="227" t="s">
        <v>1367</v>
      </c>
      <c r="F664" s="224">
        <v>0.17985611510791366</v>
      </c>
      <c r="G664" s="222">
        <v>413877.92000000004</v>
      </c>
      <c r="H664" s="221">
        <v>350744</v>
      </c>
      <c r="I664" s="221">
        <v>0</v>
      </c>
      <c r="J664" s="221">
        <v>31566.959999999999</v>
      </c>
      <c r="K664" s="221">
        <v>31566.959999999999</v>
      </c>
      <c r="L664" s="221">
        <v>63133.919999999998</v>
      </c>
      <c r="M664" s="221" t="s">
        <v>1436</v>
      </c>
      <c r="N664" s="221">
        <v>997212</v>
      </c>
      <c r="O664" s="221" t="s">
        <v>304</v>
      </c>
      <c r="P664" s="221" t="s">
        <v>211</v>
      </c>
      <c r="Q664" s="340">
        <v>3076</v>
      </c>
      <c r="R664" s="227">
        <v>45992</v>
      </c>
      <c r="S664" s="227">
        <v>45992</v>
      </c>
      <c r="T664" s="221" t="s">
        <v>1703</v>
      </c>
      <c r="U664" s="256" t="s">
        <v>1658</v>
      </c>
      <c r="V664" s="221"/>
      <c r="W664" s="221" t="s">
        <v>252</v>
      </c>
      <c r="Z664" s="20" t="e">
        <f>_xlfn.XLOOKUP(AC664,'[9]PR Conso (Apr 25-Sep 25)'!$P:$P,'[9]PR Conso (Apr 25-Sep 25)'!$Z:$Z)</f>
        <v>#N/A</v>
      </c>
      <c r="AB664" s="20">
        <f t="shared" si="22"/>
        <v>659</v>
      </c>
      <c r="AC664" s="20" t="str">
        <f t="shared" si="21"/>
        <v>27AATPE1295N1Z2DEC-2025-303659</v>
      </c>
    </row>
    <row r="665" spans="1:29">
      <c r="A665" s="220">
        <v>45992</v>
      </c>
      <c r="B665" s="221" t="s">
        <v>1437</v>
      </c>
      <c r="C665" s="221" t="s">
        <v>1438</v>
      </c>
      <c r="D665" s="251" t="s">
        <v>1439</v>
      </c>
      <c r="E665" s="227" t="s">
        <v>1263</v>
      </c>
      <c r="F665" s="224">
        <v>0.17985611510791366</v>
      </c>
      <c r="G665" s="222">
        <v>6633.84</v>
      </c>
      <c r="H665" s="221">
        <v>5621.9</v>
      </c>
      <c r="I665" s="221">
        <v>0</v>
      </c>
      <c r="J665" s="221">
        <v>505.97</v>
      </c>
      <c r="K665" s="221">
        <v>505.97</v>
      </c>
      <c r="L665" s="221">
        <v>1011.94</v>
      </c>
      <c r="M665" s="221" t="s">
        <v>1440</v>
      </c>
      <c r="N665" s="221">
        <v>850440</v>
      </c>
      <c r="O665" s="221" t="s">
        <v>388</v>
      </c>
      <c r="P665" s="221" t="s">
        <v>209</v>
      </c>
      <c r="Q665" s="340">
        <v>3075</v>
      </c>
      <c r="R665" s="227">
        <v>45992</v>
      </c>
      <c r="S665" s="227">
        <v>45992</v>
      </c>
      <c r="T665" s="221" t="s">
        <v>1703</v>
      </c>
      <c r="U665" s="256" t="s">
        <v>1658</v>
      </c>
      <c r="V665" s="221"/>
      <c r="W665" s="221" t="s">
        <v>252</v>
      </c>
      <c r="Z665" s="20" t="e">
        <f>_xlfn.XLOOKUP(AC665,'[9]PR Conso (Apr 25-Sep 25)'!$P:$P,'[9]PR Conso (Apr 25-Sep 25)'!$Z:$Z)</f>
        <v>#N/A</v>
      </c>
      <c r="AB665" s="20">
        <f t="shared" si="22"/>
        <v>660</v>
      </c>
      <c r="AC665" s="20" t="str">
        <f t="shared" si="21"/>
        <v>27AYNPP5525G1Z2PNQ3-450660</v>
      </c>
    </row>
    <row r="666" spans="1:29">
      <c r="A666" s="220">
        <v>45992</v>
      </c>
      <c r="B666" s="221" t="s">
        <v>1441</v>
      </c>
      <c r="C666" s="221" t="s">
        <v>1382</v>
      </c>
      <c r="D666" s="251" t="s">
        <v>1442</v>
      </c>
      <c r="E666" s="227" t="s">
        <v>1443</v>
      </c>
      <c r="F666" s="224">
        <v>0.17985611510791366</v>
      </c>
      <c r="G666" s="222">
        <v>599</v>
      </c>
      <c r="H666" s="221">
        <v>507.62</v>
      </c>
      <c r="I666" s="221">
        <v>0</v>
      </c>
      <c r="J666" s="221">
        <v>45.69</v>
      </c>
      <c r="K666" s="221">
        <v>45.69</v>
      </c>
      <c r="L666" s="221">
        <v>91.38</v>
      </c>
      <c r="M666" s="221" t="s">
        <v>1444</v>
      </c>
      <c r="N666" s="221">
        <v>853690</v>
      </c>
      <c r="O666" s="221" t="s">
        <v>388</v>
      </c>
      <c r="P666" s="221" t="s">
        <v>209</v>
      </c>
      <c r="Q666" s="340">
        <v>2951</v>
      </c>
      <c r="R666" s="227">
        <v>45992</v>
      </c>
      <c r="S666" s="227">
        <v>45992</v>
      </c>
      <c r="T666" s="221" t="s">
        <v>1703</v>
      </c>
      <c r="U666" s="256" t="s">
        <v>1658</v>
      </c>
      <c r="V666" s="221"/>
      <c r="W666" s="221" t="s">
        <v>252</v>
      </c>
      <c r="Z666" s="20" t="e">
        <f>_xlfn.XLOOKUP(AC666,'[9]PR Conso (Apr 25-Sep 25)'!$P:$P,'[9]PR Conso (Apr 25-Sep 25)'!$Z:$Z)</f>
        <v>#N/A</v>
      </c>
      <c r="AB666" s="20">
        <f t="shared" si="22"/>
        <v>661</v>
      </c>
      <c r="AC666" s="20" t="str">
        <f t="shared" si="21"/>
        <v>27AAJCC9783E1Z7BOM7-2599503661</v>
      </c>
    </row>
    <row r="667" spans="1:29">
      <c r="A667" s="220">
        <v>45992</v>
      </c>
      <c r="B667" s="221" t="s">
        <v>647</v>
      </c>
      <c r="C667" s="221" t="s">
        <v>648</v>
      </c>
      <c r="D667" s="251" t="s">
        <v>1445</v>
      </c>
      <c r="E667" s="227" t="s">
        <v>1417</v>
      </c>
      <c r="F667" s="224">
        <v>0.17985611510791366</v>
      </c>
      <c r="G667" s="222">
        <v>83013</v>
      </c>
      <c r="H667" s="221">
        <v>70350</v>
      </c>
      <c r="I667" s="221">
        <v>0</v>
      </c>
      <c r="J667" s="221">
        <v>6331.5</v>
      </c>
      <c r="K667" s="221">
        <v>6331.5</v>
      </c>
      <c r="L667" s="221">
        <v>12663</v>
      </c>
      <c r="M667" s="221" t="s">
        <v>1446</v>
      </c>
      <c r="N667" s="221">
        <v>997212</v>
      </c>
      <c r="O667" s="235" t="s">
        <v>309</v>
      </c>
      <c r="P667" s="221" t="s">
        <v>211</v>
      </c>
      <c r="Q667" s="340">
        <v>2952</v>
      </c>
      <c r="R667" s="227">
        <v>45992</v>
      </c>
      <c r="S667" s="227">
        <v>45992</v>
      </c>
      <c r="T667" s="221" t="s">
        <v>1703</v>
      </c>
      <c r="U667" s="256" t="s">
        <v>1658</v>
      </c>
      <c r="V667" s="221"/>
      <c r="W667" s="221" t="s">
        <v>252</v>
      </c>
      <c r="Z667" s="20" t="e">
        <f>_xlfn.XLOOKUP(AC667,'[9]PR Conso (Apr 25-Sep 25)'!$P:$P,'[9]PR Conso (Apr 25-Sep 25)'!$Z:$Z)</f>
        <v>#N/A</v>
      </c>
      <c r="AB667" s="20">
        <f t="shared" si="22"/>
        <v>662</v>
      </c>
      <c r="AC667" s="20" t="str">
        <f t="shared" si="21"/>
        <v>27AAFFL6917J1ZZ2526-LLP-2165662</v>
      </c>
    </row>
    <row r="668" spans="1:29">
      <c r="A668" s="220">
        <v>45992</v>
      </c>
      <c r="B668" s="221" t="s">
        <v>1447</v>
      </c>
      <c r="C668" s="221" t="s">
        <v>1382</v>
      </c>
      <c r="D668" s="251" t="s">
        <v>1448</v>
      </c>
      <c r="E668" s="227" t="s">
        <v>1247</v>
      </c>
      <c r="F668" s="224">
        <v>0.17985611510791366</v>
      </c>
      <c r="G668" s="222">
        <v>2348.0099999999998</v>
      </c>
      <c r="H668" s="221">
        <v>1989.84</v>
      </c>
      <c r="I668" s="221">
        <v>358.17</v>
      </c>
      <c r="J668" s="221">
        <v>0</v>
      </c>
      <c r="K668" s="221">
        <v>0</v>
      </c>
      <c r="L668" s="221">
        <v>358.17</v>
      </c>
      <c r="M668" s="221" t="s">
        <v>1449</v>
      </c>
      <c r="N668" s="221">
        <v>847330</v>
      </c>
      <c r="O668" s="221" t="s">
        <v>388</v>
      </c>
      <c r="P668" s="221" t="s">
        <v>209</v>
      </c>
      <c r="Q668" s="340">
        <v>2953</v>
      </c>
      <c r="R668" s="227">
        <v>45992</v>
      </c>
      <c r="S668" s="227">
        <v>45992</v>
      </c>
      <c r="T668" s="221" t="s">
        <v>1703</v>
      </c>
      <c r="U668" s="256" t="s">
        <v>1658</v>
      </c>
      <c r="V668" s="221"/>
      <c r="W668" s="221" t="s">
        <v>252</v>
      </c>
      <c r="Z668" s="20" t="e">
        <f>_xlfn.XLOOKUP(AC668,'[9]PR Conso (Apr 25-Sep 25)'!$P:$P,'[9]PR Conso (Apr 25-Sep 25)'!$Z:$Z)</f>
        <v>#N/A</v>
      </c>
      <c r="AB668" s="20">
        <f t="shared" si="22"/>
        <v>663</v>
      </c>
      <c r="AC668" s="20" t="str">
        <f t="shared" si="21"/>
        <v>36AAJCC9783E1Z8HYD8-4682419663</v>
      </c>
    </row>
    <row r="669" spans="1:29">
      <c r="A669" s="220">
        <v>45992</v>
      </c>
      <c r="B669" s="221" t="s">
        <v>1450</v>
      </c>
      <c r="C669" s="221" t="s">
        <v>1451</v>
      </c>
      <c r="D669" s="251" t="s">
        <v>1452</v>
      </c>
      <c r="E669" s="227" t="s">
        <v>1453</v>
      </c>
      <c r="F669" s="224">
        <v>0.17985611510791366</v>
      </c>
      <c r="G669" s="222">
        <v>27999</v>
      </c>
      <c r="H669" s="221">
        <v>23727.96</v>
      </c>
      <c r="I669" s="221">
        <v>0</v>
      </c>
      <c r="J669" s="221">
        <v>2135.52</v>
      </c>
      <c r="K669" s="221">
        <v>2135.52</v>
      </c>
      <c r="L669" s="221">
        <v>4271.04</v>
      </c>
      <c r="M669" s="221" t="s">
        <v>1454</v>
      </c>
      <c r="N669" s="221">
        <v>847141</v>
      </c>
      <c r="O669" s="221" t="s">
        <v>388</v>
      </c>
      <c r="P669" s="221" t="s">
        <v>209</v>
      </c>
      <c r="Q669" s="340">
        <v>2954</v>
      </c>
      <c r="R669" s="227">
        <v>45992</v>
      </c>
      <c r="S669" s="227">
        <v>45992</v>
      </c>
      <c r="T669" s="221" t="s">
        <v>1703</v>
      </c>
      <c r="U669" s="256" t="s">
        <v>1658</v>
      </c>
      <c r="V669" s="221"/>
      <c r="W669" s="221" t="s">
        <v>252</v>
      </c>
      <c r="Z669" s="20" t="e">
        <f>_xlfn.XLOOKUP(AC669,'[9]PR Conso (Apr 25-Sep 25)'!$P:$P,'[9]PR Conso (Apr 25-Sep 25)'!$Z:$Z)</f>
        <v>#N/A</v>
      </c>
      <c r="AB669" s="20">
        <f t="shared" si="22"/>
        <v>664</v>
      </c>
      <c r="AC669" s="20" t="str">
        <f t="shared" si="21"/>
        <v>27ABMCS1281R1ZIBOM5-107664</v>
      </c>
    </row>
    <row r="670" spans="1:29">
      <c r="A670" s="220">
        <v>45992</v>
      </c>
      <c r="B670" s="221" t="s">
        <v>540</v>
      </c>
      <c r="C670" s="221" t="s">
        <v>541</v>
      </c>
      <c r="D670" s="251">
        <v>2171934474</v>
      </c>
      <c r="E670" s="227" t="s">
        <v>1367</v>
      </c>
      <c r="F670" s="224">
        <v>0.17985611510791366</v>
      </c>
      <c r="G670" s="222">
        <v>13216</v>
      </c>
      <c r="H670" s="221">
        <v>11200</v>
      </c>
      <c r="I670" s="221">
        <v>0</v>
      </c>
      <c r="J670" s="221">
        <v>1008</v>
      </c>
      <c r="K670" s="221">
        <v>1008</v>
      </c>
      <c r="L670" s="221">
        <v>2016</v>
      </c>
      <c r="M670" s="221" t="s">
        <v>1455</v>
      </c>
      <c r="N670" s="221">
        <v>998412</v>
      </c>
      <c r="O670" s="221" t="s">
        <v>319</v>
      </c>
      <c r="P670" s="221" t="s">
        <v>211</v>
      </c>
      <c r="Q670" s="340">
        <v>2955</v>
      </c>
      <c r="R670" s="227">
        <v>45992</v>
      </c>
      <c r="S670" s="227">
        <v>45992</v>
      </c>
      <c r="T670" s="221" t="s">
        <v>1703</v>
      </c>
      <c r="U670" s="256" t="s">
        <v>1658</v>
      </c>
      <c r="V670" s="221"/>
      <c r="W670" s="221" t="s">
        <v>252</v>
      </c>
      <c r="Z670" s="20" t="e">
        <f>_xlfn.XLOOKUP(AC670,'[9]PR Conso (Apr 25-Sep 25)'!$P:$P,'[9]PR Conso (Apr 25-Sep 25)'!$Z:$Z)</f>
        <v>#N/A</v>
      </c>
      <c r="AB670" s="20">
        <f t="shared" si="22"/>
        <v>665</v>
      </c>
      <c r="AC670" s="20" t="str">
        <f t="shared" si="21"/>
        <v>27AAACH1458C1ZZ2171934474665</v>
      </c>
    </row>
    <row r="671" spans="1:29">
      <c r="A671" s="220">
        <v>45992</v>
      </c>
      <c r="B671" s="221" t="s">
        <v>540</v>
      </c>
      <c r="C671" s="221" t="s">
        <v>541</v>
      </c>
      <c r="D671" s="251">
        <v>2171958375</v>
      </c>
      <c r="E671" s="227" t="s">
        <v>1296</v>
      </c>
      <c r="F671" s="224">
        <v>0.17985611510791366</v>
      </c>
      <c r="G671" s="222">
        <v>6478.2000000000007</v>
      </c>
      <c r="H671" s="221">
        <v>5490</v>
      </c>
      <c r="I671" s="221">
        <v>0</v>
      </c>
      <c r="J671" s="221">
        <v>494.1</v>
      </c>
      <c r="K671" s="221">
        <v>494.1</v>
      </c>
      <c r="L671" s="221">
        <v>988.2</v>
      </c>
      <c r="M671" s="221" t="s">
        <v>1456</v>
      </c>
      <c r="N671" s="221">
        <v>998412</v>
      </c>
      <c r="O671" s="221" t="s">
        <v>319</v>
      </c>
      <c r="P671" s="221" t="s">
        <v>211</v>
      </c>
      <c r="Q671" s="340">
        <v>2956</v>
      </c>
      <c r="R671" s="227">
        <v>45992</v>
      </c>
      <c r="S671" s="227">
        <v>45992</v>
      </c>
      <c r="T671" s="221" t="s">
        <v>1703</v>
      </c>
      <c r="U671" s="256" t="s">
        <v>1658</v>
      </c>
      <c r="V671" s="221"/>
      <c r="W671" s="221" t="s">
        <v>252</v>
      </c>
      <c r="Z671" s="20" t="e">
        <f>_xlfn.XLOOKUP(AC671,'[9]PR Conso (Apr 25-Sep 25)'!$P:$P,'[9]PR Conso (Apr 25-Sep 25)'!$Z:$Z)</f>
        <v>#N/A</v>
      </c>
      <c r="AB671" s="20">
        <f t="shared" si="22"/>
        <v>666</v>
      </c>
      <c r="AC671" s="20" t="str">
        <f t="shared" si="21"/>
        <v>27AAACH1458C1ZZ2171958375666</v>
      </c>
    </row>
    <row r="672" spans="1:29">
      <c r="A672" s="220">
        <v>45992</v>
      </c>
      <c r="B672" s="221" t="s">
        <v>552</v>
      </c>
      <c r="C672" s="221" t="s">
        <v>553</v>
      </c>
      <c r="D672" s="251" t="s">
        <v>1457</v>
      </c>
      <c r="E672" s="227" t="s">
        <v>1249</v>
      </c>
      <c r="F672" s="224">
        <v>0.17985611510791366</v>
      </c>
      <c r="G672" s="222">
        <v>312098.77999999997</v>
      </c>
      <c r="H672" s="221">
        <v>264490.49</v>
      </c>
      <c r="I672" s="221">
        <v>47608.29</v>
      </c>
      <c r="J672" s="221">
        <v>0</v>
      </c>
      <c r="K672" s="221">
        <v>0</v>
      </c>
      <c r="L672" s="221">
        <v>47608.29</v>
      </c>
      <c r="M672" s="221" t="s">
        <v>1458</v>
      </c>
      <c r="N672" s="221">
        <v>998315</v>
      </c>
      <c r="O672" s="221" t="s">
        <v>239</v>
      </c>
      <c r="P672" s="221" t="s">
        <v>211</v>
      </c>
      <c r="Q672" s="340">
        <v>2957</v>
      </c>
      <c r="R672" s="227">
        <v>45992</v>
      </c>
      <c r="S672" s="227">
        <v>45992</v>
      </c>
      <c r="T672" s="221" t="s">
        <v>1703</v>
      </c>
      <c r="U672" s="256" t="s">
        <v>1658</v>
      </c>
      <c r="V672" s="221"/>
      <c r="W672" s="221" t="s">
        <v>252</v>
      </c>
      <c r="Z672" s="20" t="e">
        <f>_xlfn.XLOOKUP(AC672,'[9]PR Conso (Apr 25-Sep 25)'!$P:$P,'[9]PR Conso (Apr 25-Sep 25)'!$Z:$Z)</f>
        <v>#N/A</v>
      </c>
      <c r="AB672" s="20">
        <f t="shared" si="22"/>
        <v>667</v>
      </c>
      <c r="AC672" s="20" t="str">
        <f t="shared" si="21"/>
        <v>07AAJCA9880A1ZLAIN2526003085093667</v>
      </c>
    </row>
    <row r="673" spans="1:29">
      <c r="A673" s="220">
        <v>45992</v>
      </c>
      <c r="B673" s="221" t="s">
        <v>552</v>
      </c>
      <c r="C673" s="221" t="s">
        <v>553</v>
      </c>
      <c r="D673" s="251" t="s">
        <v>1459</v>
      </c>
      <c r="E673" s="227" t="s">
        <v>1249</v>
      </c>
      <c r="F673" s="224">
        <v>0.17985611510791366</v>
      </c>
      <c r="G673" s="222">
        <v>101434.63</v>
      </c>
      <c r="H673" s="221">
        <v>85961.55</v>
      </c>
      <c r="I673" s="221">
        <v>15473.08</v>
      </c>
      <c r="J673" s="221">
        <v>0</v>
      </c>
      <c r="K673" s="221">
        <v>0</v>
      </c>
      <c r="L673" s="221">
        <v>15473.08</v>
      </c>
      <c r="M673" s="221" t="s">
        <v>1460</v>
      </c>
      <c r="N673" s="221">
        <v>998315</v>
      </c>
      <c r="O673" s="221" t="s">
        <v>239</v>
      </c>
      <c r="P673" s="221" t="s">
        <v>211</v>
      </c>
      <c r="Q673" s="340">
        <v>2958</v>
      </c>
      <c r="R673" s="227">
        <v>45992</v>
      </c>
      <c r="S673" s="227">
        <v>45992</v>
      </c>
      <c r="T673" s="221" t="s">
        <v>1703</v>
      </c>
      <c r="U673" s="256" t="s">
        <v>1658</v>
      </c>
      <c r="V673" s="221"/>
      <c r="W673" s="221" t="s">
        <v>252</v>
      </c>
      <c r="Z673" s="20" t="e">
        <f>_xlfn.XLOOKUP(AC673,'[9]PR Conso (Apr 25-Sep 25)'!$P:$P,'[9]PR Conso (Apr 25-Sep 25)'!$Z:$Z)</f>
        <v>#N/A</v>
      </c>
      <c r="AB673" s="20">
        <f t="shared" si="22"/>
        <v>668</v>
      </c>
      <c r="AC673" s="20" t="str">
        <f t="shared" si="21"/>
        <v>07AAJCA9880A1ZLAIN2526003086066668</v>
      </c>
    </row>
    <row r="674" spans="1:29">
      <c r="A674" s="220">
        <v>45992</v>
      </c>
      <c r="B674" s="221" t="s">
        <v>552</v>
      </c>
      <c r="C674" s="221" t="s">
        <v>553</v>
      </c>
      <c r="D674" s="251" t="s">
        <v>1461</v>
      </c>
      <c r="E674" s="227" t="s">
        <v>1453</v>
      </c>
      <c r="F674" s="224">
        <v>0.17985611510791366</v>
      </c>
      <c r="G674" s="222">
        <v>19802.97</v>
      </c>
      <c r="H674" s="221">
        <v>16782.18</v>
      </c>
      <c r="I674" s="221">
        <v>3020.79</v>
      </c>
      <c r="J674" s="221">
        <v>0</v>
      </c>
      <c r="K674" s="221">
        <v>0</v>
      </c>
      <c r="L674" s="221">
        <v>3020.79</v>
      </c>
      <c r="M674" s="221" t="s">
        <v>1462</v>
      </c>
      <c r="N674" s="221">
        <v>998315</v>
      </c>
      <c r="O674" s="221" t="s">
        <v>239</v>
      </c>
      <c r="P674" s="221" t="s">
        <v>211</v>
      </c>
      <c r="Q674" s="340">
        <v>2959</v>
      </c>
      <c r="R674" s="227">
        <v>45992</v>
      </c>
      <c r="S674" s="227">
        <v>45992</v>
      </c>
      <c r="T674" s="221" t="s">
        <v>1703</v>
      </c>
      <c r="U674" s="256" t="s">
        <v>1658</v>
      </c>
      <c r="V674" s="221"/>
      <c r="W674" s="221" t="s">
        <v>252</v>
      </c>
      <c r="Z674" s="20" t="e">
        <f>_xlfn.XLOOKUP(AC674,'[9]PR Conso (Apr 25-Sep 25)'!$P:$P,'[9]PR Conso (Apr 25-Sep 25)'!$Z:$Z)</f>
        <v>#N/A</v>
      </c>
      <c r="AB674" s="20">
        <f t="shared" si="22"/>
        <v>669</v>
      </c>
      <c r="AC674" s="20" t="str">
        <f t="shared" si="21"/>
        <v>07AAJCA9880A1ZLAIN2526003314418669</v>
      </c>
    </row>
    <row r="675" spans="1:29">
      <c r="A675" s="220">
        <v>45992</v>
      </c>
      <c r="B675" s="221" t="s">
        <v>523</v>
      </c>
      <c r="C675" s="221" t="s">
        <v>524</v>
      </c>
      <c r="D675" s="251" t="s">
        <v>1463</v>
      </c>
      <c r="E675" s="227" t="s">
        <v>1367</v>
      </c>
      <c r="F675" s="224">
        <v>0.17985611510791366</v>
      </c>
      <c r="G675" s="222">
        <v>413877.92000000004</v>
      </c>
      <c r="H675" s="221">
        <v>350744</v>
      </c>
      <c r="I675" s="221">
        <v>0</v>
      </c>
      <c r="J675" s="221">
        <v>31566.959999999999</v>
      </c>
      <c r="K675" s="221">
        <v>31566.959999999999</v>
      </c>
      <c r="L675" s="221">
        <v>63133.919999999998</v>
      </c>
      <c r="M675" s="221" t="s">
        <v>1464</v>
      </c>
      <c r="N675" s="221">
        <v>997212</v>
      </c>
      <c r="O675" s="221" t="s">
        <v>304</v>
      </c>
      <c r="P675" s="221" t="s">
        <v>211</v>
      </c>
      <c r="Q675" s="340">
        <v>3073</v>
      </c>
      <c r="R675" s="227">
        <v>45992</v>
      </c>
      <c r="S675" s="227">
        <v>45992</v>
      </c>
      <c r="T675" s="221" t="s">
        <v>1703</v>
      </c>
      <c r="U675" s="256" t="s">
        <v>1658</v>
      </c>
      <c r="V675" s="221"/>
      <c r="W675" s="221" t="s">
        <v>252</v>
      </c>
      <c r="Z675" s="20" t="e">
        <f>_xlfn.XLOOKUP(AC675,'[9]PR Conso (Apr 25-Sep 25)'!$P:$P,'[9]PR Conso (Apr 25-Sep 25)'!$Z:$Z)</f>
        <v>#N/A</v>
      </c>
      <c r="AB675" s="20">
        <f t="shared" si="22"/>
        <v>670</v>
      </c>
      <c r="AC675" s="20" t="str">
        <f t="shared" si="21"/>
        <v>27AATPE1292M1Z7DEC-2025-302670</v>
      </c>
    </row>
    <row r="676" spans="1:29">
      <c r="A676" s="220">
        <v>45992</v>
      </c>
      <c r="B676" s="221" t="s">
        <v>523</v>
      </c>
      <c r="C676" s="221" t="s">
        <v>524</v>
      </c>
      <c r="D676" s="251" t="s">
        <v>1465</v>
      </c>
      <c r="E676" s="227" t="s">
        <v>1367</v>
      </c>
      <c r="F676" s="224">
        <v>0.17985611510791366</v>
      </c>
      <c r="G676" s="222">
        <v>393496.95999999996</v>
      </c>
      <c r="H676" s="221">
        <v>333472</v>
      </c>
      <c r="I676" s="221">
        <v>0</v>
      </c>
      <c r="J676" s="221">
        <v>30012.48</v>
      </c>
      <c r="K676" s="221">
        <v>30012.48</v>
      </c>
      <c r="L676" s="221">
        <v>60024.959999999999</v>
      </c>
      <c r="M676" s="221" t="s">
        <v>1466</v>
      </c>
      <c r="N676" s="221">
        <v>997212</v>
      </c>
      <c r="O676" s="221" t="s">
        <v>304</v>
      </c>
      <c r="P676" s="221" t="s">
        <v>211</v>
      </c>
      <c r="Q676" s="340">
        <v>3072</v>
      </c>
      <c r="R676" s="227">
        <v>45992</v>
      </c>
      <c r="S676" s="227">
        <v>45992</v>
      </c>
      <c r="T676" s="221" t="s">
        <v>1703</v>
      </c>
      <c r="U676" s="256" t="s">
        <v>1658</v>
      </c>
      <c r="V676" s="221"/>
      <c r="W676" s="221" t="s">
        <v>252</v>
      </c>
      <c r="Z676" s="20" t="e">
        <f>_xlfn.XLOOKUP(AC676,'[9]PR Conso (Apr 25-Sep 25)'!$P:$P,'[9]PR Conso (Apr 25-Sep 25)'!$Z:$Z)</f>
        <v>#N/A</v>
      </c>
      <c r="AB676" s="20">
        <f t="shared" si="22"/>
        <v>671</v>
      </c>
      <c r="AC676" s="20" t="str">
        <f t="shared" si="21"/>
        <v>27AATPE1292M1Z7DEC-2025-301671</v>
      </c>
    </row>
    <row r="677" spans="1:29">
      <c r="A677" s="220">
        <v>45992</v>
      </c>
      <c r="B677" s="221" t="s">
        <v>596</v>
      </c>
      <c r="C677" s="221" t="s">
        <v>597</v>
      </c>
      <c r="D677" s="251">
        <v>1025260411024</v>
      </c>
      <c r="E677" s="227" t="s">
        <v>1263</v>
      </c>
      <c r="F677" s="224">
        <v>0.17985611510791366</v>
      </c>
      <c r="G677" s="222">
        <v>25417.200000000001</v>
      </c>
      <c r="H677" s="221">
        <v>21540</v>
      </c>
      <c r="I677" s="221">
        <v>3877.2</v>
      </c>
      <c r="J677" s="221">
        <v>0</v>
      </c>
      <c r="K677" s="221">
        <v>0</v>
      </c>
      <c r="L677" s="221">
        <v>3877.2</v>
      </c>
      <c r="M677" s="221" t="s">
        <v>1467</v>
      </c>
      <c r="N677" s="221">
        <v>997331</v>
      </c>
      <c r="O677" s="221" t="s">
        <v>599</v>
      </c>
      <c r="P677" s="221" t="s">
        <v>211</v>
      </c>
      <c r="Q677" s="340">
        <v>3071</v>
      </c>
      <c r="R677" s="227">
        <v>45992</v>
      </c>
      <c r="S677" s="227">
        <v>45992</v>
      </c>
      <c r="T677" s="221" t="s">
        <v>1703</v>
      </c>
      <c r="U677" s="256" t="s">
        <v>1658</v>
      </c>
      <c r="V677" s="221"/>
      <c r="W677" s="221" t="s">
        <v>252</v>
      </c>
      <c r="Z677" s="20" t="e">
        <f>_xlfn.XLOOKUP(AC677,'[9]PR Conso (Apr 25-Sep 25)'!$P:$P,'[9]PR Conso (Apr 25-Sep 25)'!$Z:$Z)</f>
        <v>#N/A</v>
      </c>
      <c r="AB677" s="20">
        <f t="shared" si="22"/>
        <v>672</v>
      </c>
      <c r="AC677" s="20" t="str">
        <f t="shared" si="21"/>
        <v>33AAACZ4322M2Z91025260411024672</v>
      </c>
    </row>
    <row r="678" spans="1:29">
      <c r="A678" s="220">
        <v>45992</v>
      </c>
      <c r="B678" s="221" t="s">
        <v>1468</v>
      </c>
      <c r="C678" s="221" t="s">
        <v>1469</v>
      </c>
      <c r="D678" s="251" t="s">
        <v>1470</v>
      </c>
      <c r="E678" s="227" t="s">
        <v>1223</v>
      </c>
      <c r="F678" s="224">
        <v>0.05</v>
      </c>
      <c r="G678" s="222">
        <v>357</v>
      </c>
      <c r="H678" s="221">
        <v>340</v>
      </c>
      <c r="I678" s="221">
        <v>0</v>
      </c>
      <c r="J678" s="221">
        <v>8.5</v>
      </c>
      <c r="K678" s="221">
        <v>8.5</v>
      </c>
      <c r="L678" s="221">
        <v>17</v>
      </c>
      <c r="M678" s="221" t="s">
        <v>1471</v>
      </c>
      <c r="N678" s="221">
        <v>996425</v>
      </c>
      <c r="O678" s="221" t="s">
        <v>288</v>
      </c>
      <c r="P678" s="221" t="s">
        <v>211</v>
      </c>
      <c r="Q678" s="340">
        <v>3070</v>
      </c>
      <c r="R678" s="227">
        <v>45992</v>
      </c>
      <c r="S678" s="227">
        <v>45992</v>
      </c>
      <c r="T678" s="221" t="s">
        <v>1703</v>
      </c>
      <c r="U678" s="256" t="s">
        <v>1658</v>
      </c>
      <c r="V678" s="221"/>
      <c r="W678" s="221" t="s">
        <v>252</v>
      </c>
      <c r="Z678" s="20" t="e">
        <f>_xlfn.XLOOKUP(AC678,'[9]PR Conso (Apr 25-Sep 25)'!$P:$P,'[9]PR Conso (Apr 25-Sep 25)'!$Z:$Z)</f>
        <v>#N/A</v>
      </c>
      <c r="AB678" s="20">
        <f t="shared" si="22"/>
        <v>673</v>
      </c>
      <c r="AC678" s="20" t="str">
        <f t="shared" si="21"/>
        <v>27AABCA0522B1ZKIPNQ251200045471673</v>
      </c>
    </row>
    <row r="679" spans="1:29">
      <c r="A679" s="220">
        <v>45992</v>
      </c>
      <c r="B679" s="221" t="s">
        <v>1468</v>
      </c>
      <c r="C679" s="221" t="s">
        <v>1469</v>
      </c>
      <c r="D679" s="251" t="s">
        <v>1472</v>
      </c>
      <c r="E679" s="227" t="s">
        <v>1223</v>
      </c>
      <c r="F679" s="224">
        <v>0.05</v>
      </c>
      <c r="G679" s="222">
        <v>6433.9999999999991</v>
      </c>
      <c r="H679" s="221">
        <v>6127.62</v>
      </c>
      <c r="I679" s="221">
        <v>0</v>
      </c>
      <c r="J679" s="221">
        <v>153.19</v>
      </c>
      <c r="K679" s="221">
        <v>153.19</v>
      </c>
      <c r="L679" s="221">
        <v>306.38</v>
      </c>
      <c r="M679" s="221" t="s">
        <v>1473</v>
      </c>
      <c r="N679" s="221">
        <v>996425</v>
      </c>
      <c r="O679" s="221" t="s">
        <v>288</v>
      </c>
      <c r="P679" s="221" t="s">
        <v>211</v>
      </c>
      <c r="Q679" s="340">
        <v>3069</v>
      </c>
      <c r="R679" s="227">
        <v>45992</v>
      </c>
      <c r="S679" s="227">
        <v>45992</v>
      </c>
      <c r="T679" s="221" t="s">
        <v>1703</v>
      </c>
      <c r="U679" s="256" t="s">
        <v>1658</v>
      </c>
      <c r="V679" s="221"/>
      <c r="W679" s="221" t="s">
        <v>252</v>
      </c>
      <c r="Z679" s="20" t="e">
        <f>_xlfn.XLOOKUP(AC679,'[9]PR Conso (Apr 25-Sep 25)'!$P:$P,'[9]PR Conso (Apr 25-Sep 25)'!$Z:$Z)</f>
        <v>#N/A</v>
      </c>
      <c r="AB679" s="20">
        <f t="shared" si="22"/>
        <v>674</v>
      </c>
      <c r="AC679" s="20" t="str">
        <f t="shared" si="21"/>
        <v>27AABCA0522B1ZKIPNQ251200045470674</v>
      </c>
    </row>
    <row r="680" spans="1:29">
      <c r="A680" s="220">
        <v>45992</v>
      </c>
      <c r="B680" s="221" t="s">
        <v>1468</v>
      </c>
      <c r="C680" s="221" t="s">
        <v>1469</v>
      </c>
      <c r="D680" s="251" t="s">
        <v>1474</v>
      </c>
      <c r="E680" s="227" t="s">
        <v>1223</v>
      </c>
      <c r="F680" s="224">
        <v>0.05</v>
      </c>
      <c r="G680" s="222">
        <v>714</v>
      </c>
      <c r="H680" s="221">
        <v>680</v>
      </c>
      <c r="I680" s="221">
        <v>0</v>
      </c>
      <c r="J680" s="221">
        <v>17</v>
      </c>
      <c r="K680" s="221">
        <v>17</v>
      </c>
      <c r="L680" s="221">
        <v>34</v>
      </c>
      <c r="M680" s="221" t="s">
        <v>1475</v>
      </c>
      <c r="N680" s="221">
        <v>996425</v>
      </c>
      <c r="O680" s="221" t="s">
        <v>288</v>
      </c>
      <c r="P680" s="221" t="s">
        <v>211</v>
      </c>
      <c r="Q680" s="340">
        <v>3068</v>
      </c>
      <c r="R680" s="227">
        <v>45992</v>
      </c>
      <c r="S680" s="227">
        <v>45992</v>
      </c>
      <c r="T680" s="221" t="s">
        <v>1703</v>
      </c>
      <c r="U680" s="256" t="s">
        <v>1658</v>
      </c>
      <c r="V680" s="221"/>
      <c r="W680" s="221" t="s">
        <v>252</v>
      </c>
      <c r="Z680" s="20" t="e">
        <f>_xlfn.XLOOKUP(AC680,'[9]PR Conso (Apr 25-Sep 25)'!$P:$P,'[9]PR Conso (Apr 25-Sep 25)'!$Z:$Z)</f>
        <v>#N/A</v>
      </c>
      <c r="AB680" s="20">
        <f t="shared" si="22"/>
        <v>675</v>
      </c>
      <c r="AC680" s="20" t="str">
        <f t="shared" si="21"/>
        <v>27AABCA0522B1ZKIPNQ251200045032675</v>
      </c>
    </row>
    <row r="681" spans="1:29">
      <c r="A681" s="220">
        <v>45992</v>
      </c>
      <c r="B681" s="221" t="s">
        <v>1468</v>
      </c>
      <c r="C681" s="221" t="s">
        <v>1469</v>
      </c>
      <c r="D681" s="251" t="s">
        <v>1476</v>
      </c>
      <c r="E681" s="227" t="s">
        <v>1223</v>
      </c>
      <c r="F681" s="224">
        <v>0.05</v>
      </c>
      <c r="G681" s="222">
        <v>12867.999999999998</v>
      </c>
      <c r="H681" s="221">
        <v>12255.24</v>
      </c>
      <c r="I681" s="221">
        <v>0</v>
      </c>
      <c r="J681" s="221">
        <v>306.38</v>
      </c>
      <c r="K681" s="221">
        <v>306.38</v>
      </c>
      <c r="L681" s="221">
        <v>612.76</v>
      </c>
      <c r="M681" s="221" t="s">
        <v>1477</v>
      </c>
      <c r="N681" s="221">
        <v>996425</v>
      </c>
      <c r="O681" s="221" t="s">
        <v>288</v>
      </c>
      <c r="P681" s="221" t="s">
        <v>211</v>
      </c>
      <c r="Q681" s="340">
        <v>3067</v>
      </c>
      <c r="R681" s="227">
        <v>45992</v>
      </c>
      <c r="S681" s="227">
        <v>45992</v>
      </c>
      <c r="T681" s="221" t="s">
        <v>1703</v>
      </c>
      <c r="U681" s="256" t="s">
        <v>1658</v>
      </c>
      <c r="V681" s="221"/>
      <c r="W681" s="221" t="s">
        <v>252</v>
      </c>
      <c r="Z681" s="20" t="e">
        <f>_xlfn.XLOOKUP(AC681,'[9]PR Conso (Apr 25-Sep 25)'!$P:$P,'[9]PR Conso (Apr 25-Sep 25)'!$Z:$Z)</f>
        <v>#N/A</v>
      </c>
      <c r="AB681" s="20">
        <f t="shared" si="22"/>
        <v>676</v>
      </c>
      <c r="AC681" s="20" t="str">
        <f t="shared" si="21"/>
        <v>27AABCA0522B1ZKIPNQ251200045031676</v>
      </c>
    </row>
    <row r="682" spans="1:29">
      <c r="A682" s="220">
        <v>45992</v>
      </c>
      <c r="B682" s="221" t="s">
        <v>1478</v>
      </c>
      <c r="C682" s="221" t="s">
        <v>1479</v>
      </c>
      <c r="D682" s="251" t="s">
        <v>1480</v>
      </c>
      <c r="E682" s="227" t="s">
        <v>1247</v>
      </c>
      <c r="F682" s="224">
        <v>0.17985611510791366</v>
      </c>
      <c r="G682" s="222">
        <v>796</v>
      </c>
      <c r="H682" s="221">
        <v>674.58</v>
      </c>
      <c r="I682" s="221">
        <v>121.42</v>
      </c>
      <c r="J682" s="221">
        <v>0</v>
      </c>
      <c r="K682" s="221">
        <v>0</v>
      </c>
      <c r="L682" s="221">
        <v>121.42</v>
      </c>
      <c r="M682" s="221" t="s">
        <v>1481</v>
      </c>
      <c r="N682" s="221">
        <v>854442</v>
      </c>
      <c r="O682" s="221" t="s">
        <v>388</v>
      </c>
      <c r="P682" s="221" t="s">
        <v>209</v>
      </c>
      <c r="Q682" s="340">
        <v>2967</v>
      </c>
      <c r="R682" s="227">
        <v>45992</v>
      </c>
      <c r="S682" s="227">
        <v>45992</v>
      </c>
      <c r="T682" s="221" t="s">
        <v>1703</v>
      </c>
      <c r="U682" s="256" t="s">
        <v>1658</v>
      </c>
      <c r="V682" s="221"/>
      <c r="W682" s="221" t="s">
        <v>252</v>
      </c>
      <c r="Z682" s="20" t="e">
        <f>_xlfn.XLOOKUP(AC682,'[9]PR Conso (Apr 25-Sep 25)'!$P:$P,'[9]PR Conso (Apr 25-Sep 25)'!$Z:$Z)</f>
        <v>#N/A</v>
      </c>
      <c r="AB682" s="20">
        <f t="shared" si="22"/>
        <v>677</v>
      </c>
      <c r="AC682" s="20" t="str">
        <f t="shared" si="21"/>
        <v>36AAJCC8517E1ZMHYD8-7317136677</v>
      </c>
    </row>
    <row r="683" spans="1:29">
      <c r="A683" s="220">
        <v>45992</v>
      </c>
      <c r="B683" s="221" t="s">
        <v>585</v>
      </c>
      <c r="C683" s="221" t="s">
        <v>586</v>
      </c>
      <c r="D683" s="251">
        <v>78</v>
      </c>
      <c r="E683" s="227" t="s">
        <v>1249</v>
      </c>
      <c r="F683" s="224">
        <v>0.17985611510791366</v>
      </c>
      <c r="G683" s="222">
        <v>19397.18</v>
      </c>
      <c r="H683" s="221">
        <v>16438.28</v>
      </c>
      <c r="I683" s="221">
        <v>0</v>
      </c>
      <c r="J683" s="221">
        <v>1479.45</v>
      </c>
      <c r="K683" s="221">
        <v>1479.45</v>
      </c>
      <c r="L683" s="221">
        <v>2958.9</v>
      </c>
      <c r="M683" s="221" t="s">
        <v>1482</v>
      </c>
      <c r="N683" s="221">
        <v>998519</v>
      </c>
      <c r="O683" s="221" t="s">
        <v>588</v>
      </c>
      <c r="P683" s="221" t="s">
        <v>211</v>
      </c>
      <c r="Q683" s="340">
        <v>2968</v>
      </c>
      <c r="R683" s="227">
        <v>45992</v>
      </c>
      <c r="S683" s="227">
        <v>45992</v>
      </c>
      <c r="T683" s="221" t="s">
        <v>1703</v>
      </c>
      <c r="U683" s="256" t="s">
        <v>1658</v>
      </c>
      <c r="V683" s="221"/>
      <c r="W683" s="221" t="s">
        <v>252</v>
      </c>
      <c r="Z683" s="20" t="e">
        <f>_xlfn.XLOOKUP(AC683,'[9]PR Conso (Apr 25-Sep 25)'!$P:$P,'[9]PR Conso (Apr 25-Sep 25)'!$Z:$Z)</f>
        <v>#N/A</v>
      </c>
      <c r="AB683" s="20">
        <f t="shared" si="22"/>
        <v>678</v>
      </c>
      <c r="AC683" s="20" t="str">
        <f t="shared" si="21"/>
        <v>27ABMCS9481K1ZE78678</v>
      </c>
    </row>
    <row r="684" spans="1:29">
      <c r="A684" s="220">
        <v>45992</v>
      </c>
      <c r="B684" s="221" t="s">
        <v>585</v>
      </c>
      <c r="C684" s="221" t="s">
        <v>586</v>
      </c>
      <c r="D684" s="251">
        <v>79</v>
      </c>
      <c r="E684" s="227" t="s">
        <v>1249</v>
      </c>
      <c r="F684" s="224">
        <v>0.17985611510791366</v>
      </c>
      <c r="G684" s="222">
        <v>58763.859999999993</v>
      </c>
      <c r="H684" s="221">
        <v>49799.88</v>
      </c>
      <c r="I684" s="221">
        <v>0</v>
      </c>
      <c r="J684" s="221">
        <v>4481.99</v>
      </c>
      <c r="K684" s="221">
        <v>4481.99</v>
      </c>
      <c r="L684" s="221">
        <v>8963.98</v>
      </c>
      <c r="M684" s="221" t="s">
        <v>1483</v>
      </c>
      <c r="N684" s="221">
        <v>998519</v>
      </c>
      <c r="O684" s="221" t="s">
        <v>588</v>
      </c>
      <c r="P684" s="221" t="s">
        <v>211</v>
      </c>
      <c r="Q684" s="340">
        <v>2969</v>
      </c>
      <c r="R684" s="227">
        <v>45992</v>
      </c>
      <c r="S684" s="227">
        <v>45992</v>
      </c>
      <c r="T684" s="221" t="s">
        <v>1703</v>
      </c>
      <c r="U684" s="256" t="s">
        <v>1658</v>
      </c>
      <c r="V684" s="221"/>
      <c r="W684" s="221" t="s">
        <v>252</v>
      </c>
      <c r="Z684" s="20" t="e">
        <f>_xlfn.XLOOKUP(AC684,'[9]PR Conso (Apr 25-Sep 25)'!$P:$P,'[9]PR Conso (Apr 25-Sep 25)'!$Z:$Z)</f>
        <v>#N/A</v>
      </c>
      <c r="AB684" s="20">
        <f t="shared" si="22"/>
        <v>679</v>
      </c>
      <c r="AC684" s="20" t="str">
        <f t="shared" si="21"/>
        <v>27ABMCS9481K1ZE79679</v>
      </c>
    </row>
    <row r="685" spans="1:29">
      <c r="A685" s="220">
        <v>45992</v>
      </c>
      <c r="B685" s="221" t="s">
        <v>1468</v>
      </c>
      <c r="C685" s="221" t="s">
        <v>1469</v>
      </c>
      <c r="D685" s="251" t="s">
        <v>1484</v>
      </c>
      <c r="E685" s="227" t="s">
        <v>1417</v>
      </c>
      <c r="F685" s="224">
        <v>0.05</v>
      </c>
      <c r="G685" s="222">
        <v>11943.999999999998</v>
      </c>
      <c r="H685" s="221">
        <v>11375.24</v>
      </c>
      <c r="I685" s="221">
        <v>0</v>
      </c>
      <c r="J685" s="221">
        <v>284.38</v>
      </c>
      <c r="K685" s="221">
        <v>284.38</v>
      </c>
      <c r="L685" s="221">
        <v>568.76</v>
      </c>
      <c r="M685" s="221" t="s">
        <v>1485</v>
      </c>
      <c r="N685" s="221">
        <v>996425</v>
      </c>
      <c r="O685" s="221" t="s">
        <v>288</v>
      </c>
      <c r="P685" s="221" t="s">
        <v>211</v>
      </c>
      <c r="Q685" s="340">
        <v>3066</v>
      </c>
      <c r="R685" s="227">
        <v>45992</v>
      </c>
      <c r="S685" s="227">
        <v>45992</v>
      </c>
      <c r="T685" s="221" t="s">
        <v>1703</v>
      </c>
      <c r="U685" s="256" t="s">
        <v>1658</v>
      </c>
      <c r="V685" s="221"/>
      <c r="W685" s="221" t="s">
        <v>252</v>
      </c>
      <c r="Z685" s="20" t="e">
        <f>_xlfn.XLOOKUP(AC685,'[9]PR Conso (Apr 25-Sep 25)'!$P:$P,'[9]PR Conso (Apr 25-Sep 25)'!$Z:$Z)</f>
        <v>#N/A</v>
      </c>
      <c r="AB685" s="20">
        <f t="shared" si="22"/>
        <v>680</v>
      </c>
      <c r="AC685" s="20" t="str">
        <f t="shared" si="21"/>
        <v>27AABCA0522B1ZKIPNQ251200010170680</v>
      </c>
    </row>
    <row r="686" spans="1:29">
      <c r="A686" s="220">
        <v>45992</v>
      </c>
      <c r="B686" s="221" t="s">
        <v>1486</v>
      </c>
      <c r="C686" s="221" t="s">
        <v>1487</v>
      </c>
      <c r="D686" s="251" t="s">
        <v>1488</v>
      </c>
      <c r="E686" s="227" t="s">
        <v>1247</v>
      </c>
      <c r="F686" s="224">
        <v>0.17985611510791366</v>
      </c>
      <c r="G686" s="222">
        <v>754</v>
      </c>
      <c r="H686" s="221">
        <v>638.98</v>
      </c>
      <c r="I686" s="221">
        <v>115.02</v>
      </c>
      <c r="J686" s="221">
        <v>0</v>
      </c>
      <c r="K686" s="221">
        <v>0</v>
      </c>
      <c r="L686" s="221">
        <v>115.02</v>
      </c>
      <c r="M686" s="221" t="s">
        <v>1489</v>
      </c>
      <c r="N686" s="221">
        <v>8504</v>
      </c>
      <c r="O686" s="221" t="s">
        <v>388</v>
      </c>
      <c r="P686" s="221" t="s">
        <v>209</v>
      </c>
      <c r="Q686" s="340">
        <v>3062</v>
      </c>
      <c r="R686" s="227">
        <v>45992</v>
      </c>
      <c r="S686" s="227">
        <v>45992</v>
      </c>
      <c r="T686" s="221" t="s">
        <v>1703</v>
      </c>
      <c r="U686" s="256" t="s">
        <v>1658</v>
      </c>
      <c r="V686" s="221"/>
      <c r="W686" s="221" t="s">
        <v>252</v>
      </c>
      <c r="Z686" s="20" t="e">
        <f>_xlfn.XLOOKUP(AC686,'[9]PR Conso (Apr 25-Sep 25)'!$P:$P,'[9]PR Conso (Apr 25-Sep 25)'!$Z:$Z)</f>
        <v>#N/A</v>
      </c>
      <c r="AB686" s="20">
        <f t="shared" si="22"/>
        <v>681</v>
      </c>
      <c r="AC686" s="20" t="str">
        <f t="shared" si="21"/>
        <v>06AWJPN1796M1ZURNLH-7625681</v>
      </c>
    </row>
    <row r="687" spans="1:29">
      <c r="A687" s="220">
        <v>45992</v>
      </c>
      <c r="B687" s="221" t="s">
        <v>717</v>
      </c>
      <c r="C687" s="221" t="s">
        <v>718</v>
      </c>
      <c r="D687" s="251" t="s">
        <v>1490</v>
      </c>
      <c r="E687" s="227" t="s">
        <v>1211</v>
      </c>
      <c r="F687" s="224">
        <v>0.17985611510791366</v>
      </c>
      <c r="G687" s="222">
        <v>1180</v>
      </c>
      <c r="H687" s="221">
        <v>1000</v>
      </c>
      <c r="I687" s="221">
        <v>0</v>
      </c>
      <c r="J687" s="221">
        <v>90</v>
      </c>
      <c r="K687" s="221">
        <v>90</v>
      </c>
      <c r="L687" s="221">
        <v>180</v>
      </c>
      <c r="M687" s="221" t="s">
        <v>1491</v>
      </c>
      <c r="N687" s="221">
        <v>998559</v>
      </c>
      <c r="O687" s="221" t="s">
        <v>288</v>
      </c>
      <c r="P687" s="221" t="s">
        <v>211</v>
      </c>
      <c r="Q687" s="340">
        <v>2972</v>
      </c>
      <c r="R687" s="227">
        <v>45992</v>
      </c>
      <c r="S687" s="227">
        <v>45992</v>
      </c>
      <c r="T687" s="221" t="s">
        <v>1703</v>
      </c>
      <c r="U687" s="256" t="s">
        <v>1658</v>
      </c>
      <c r="V687" s="221"/>
      <c r="W687" s="221" t="s">
        <v>252</v>
      </c>
      <c r="Z687" s="20" t="e">
        <f>_xlfn.XLOOKUP(AC687,'[9]PR Conso (Apr 25-Sep 25)'!$P:$P,'[9]PR Conso (Apr 25-Sep 25)'!$Z:$Z)</f>
        <v>#N/A</v>
      </c>
      <c r="AB687" s="20">
        <f t="shared" si="22"/>
        <v>682</v>
      </c>
      <c r="AC687" s="20" t="str">
        <f t="shared" si="21"/>
        <v>27AAACA4136A1ZDIS/0000386682</v>
      </c>
    </row>
    <row r="688" spans="1:29">
      <c r="A688" s="220">
        <v>45992</v>
      </c>
      <c r="B688" s="221" t="s">
        <v>717</v>
      </c>
      <c r="C688" s="221" t="s">
        <v>718</v>
      </c>
      <c r="D688" s="251" t="s">
        <v>1492</v>
      </c>
      <c r="E688" s="227" t="s">
        <v>1211</v>
      </c>
      <c r="F688" s="224">
        <v>0.17985611510791366</v>
      </c>
      <c r="G688" s="222">
        <v>1180</v>
      </c>
      <c r="H688" s="221">
        <v>1000</v>
      </c>
      <c r="I688" s="221">
        <v>0</v>
      </c>
      <c r="J688" s="221">
        <v>90</v>
      </c>
      <c r="K688" s="221">
        <v>90</v>
      </c>
      <c r="L688" s="221">
        <v>180</v>
      </c>
      <c r="M688" s="221" t="s">
        <v>1493</v>
      </c>
      <c r="N688" s="221">
        <v>998559</v>
      </c>
      <c r="O688" s="221" t="s">
        <v>288</v>
      </c>
      <c r="P688" s="221" t="s">
        <v>211</v>
      </c>
      <c r="Q688" s="340">
        <v>2973</v>
      </c>
      <c r="R688" s="227">
        <v>45992</v>
      </c>
      <c r="S688" s="227">
        <v>45992</v>
      </c>
      <c r="T688" s="221" t="s">
        <v>1703</v>
      </c>
      <c r="U688" s="256" t="s">
        <v>1658</v>
      </c>
      <c r="V688" s="221"/>
      <c r="W688" s="221" t="s">
        <v>252</v>
      </c>
      <c r="Z688" s="20" t="e">
        <f>_xlfn.XLOOKUP(AC688,'[9]PR Conso (Apr 25-Sep 25)'!$P:$P,'[9]PR Conso (Apr 25-Sep 25)'!$Z:$Z)</f>
        <v>#N/A</v>
      </c>
      <c r="AB688" s="20">
        <f t="shared" si="22"/>
        <v>683</v>
      </c>
      <c r="AC688" s="20" t="str">
        <f t="shared" si="21"/>
        <v>27AAACA4136A1ZDIS/0000387683</v>
      </c>
    </row>
    <row r="689" spans="1:29">
      <c r="A689" s="220">
        <v>45992</v>
      </c>
      <c r="B689" s="221" t="s">
        <v>1486</v>
      </c>
      <c r="C689" s="221" t="s">
        <v>1487</v>
      </c>
      <c r="D689" s="251" t="s">
        <v>1494</v>
      </c>
      <c r="E689" s="227" t="s">
        <v>1296</v>
      </c>
      <c r="F689" s="224">
        <v>0.17985611510791366</v>
      </c>
      <c r="G689" s="222">
        <v>3197.38</v>
      </c>
      <c r="H689" s="221">
        <v>2709.64</v>
      </c>
      <c r="I689" s="221">
        <v>487.74</v>
      </c>
      <c r="J689" s="221">
        <v>0</v>
      </c>
      <c r="K689" s="221">
        <v>0</v>
      </c>
      <c r="L689" s="221">
        <v>487.74</v>
      </c>
      <c r="M689" s="221" t="s">
        <v>1495</v>
      </c>
      <c r="N689" s="221">
        <v>8504</v>
      </c>
      <c r="O689" s="221" t="s">
        <v>388</v>
      </c>
      <c r="P689" s="221" t="s">
        <v>209</v>
      </c>
      <c r="Q689" s="340">
        <v>3061</v>
      </c>
      <c r="R689" s="227">
        <v>45992</v>
      </c>
      <c r="S689" s="227">
        <v>45992</v>
      </c>
      <c r="T689" s="221" t="s">
        <v>1703</v>
      </c>
      <c r="U689" s="256" t="s">
        <v>1658</v>
      </c>
      <c r="V689" s="221"/>
      <c r="W689" s="221" t="s">
        <v>252</v>
      </c>
      <c r="Z689" s="20" t="e">
        <f>_xlfn.XLOOKUP(AC689,'[9]PR Conso (Apr 25-Sep 25)'!$P:$P,'[9]PR Conso (Apr 25-Sep 25)'!$Z:$Z)</f>
        <v>#N/A</v>
      </c>
      <c r="AB689" s="20">
        <f t="shared" si="22"/>
        <v>684</v>
      </c>
      <c r="AC689" s="20" t="str">
        <f t="shared" si="21"/>
        <v>06AWJPN1796M1ZURNLH-7607684</v>
      </c>
    </row>
    <row r="690" spans="1:29">
      <c r="A690" s="220">
        <v>45992</v>
      </c>
      <c r="B690" s="221" t="s">
        <v>1486</v>
      </c>
      <c r="C690" s="221" t="s">
        <v>1487</v>
      </c>
      <c r="D690" s="251" t="s">
        <v>1496</v>
      </c>
      <c r="E690" s="227" t="s">
        <v>1291</v>
      </c>
      <c r="F690" s="224">
        <v>0.17985611510791366</v>
      </c>
      <c r="G690" s="222">
        <v>753.01</v>
      </c>
      <c r="H690" s="221">
        <v>638.14</v>
      </c>
      <c r="I690" s="221">
        <v>114.87</v>
      </c>
      <c r="J690" s="221">
        <v>0</v>
      </c>
      <c r="K690" s="221">
        <v>0</v>
      </c>
      <c r="L690" s="221">
        <v>114.87</v>
      </c>
      <c r="M690" s="221" t="s">
        <v>1497</v>
      </c>
      <c r="N690" s="221">
        <v>8504</v>
      </c>
      <c r="O690" s="221" t="s">
        <v>388</v>
      </c>
      <c r="P690" s="221" t="s">
        <v>209</v>
      </c>
      <c r="Q690" s="340">
        <v>3060</v>
      </c>
      <c r="R690" s="227">
        <v>45992</v>
      </c>
      <c r="S690" s="227">
        <v>45992</v>
      </c>
      <c r="T690" s="221" t="s">
        <v>1703</v>
      </c>
      <c r="U690" s="256" t="s">
        <v>1658</v>
      </c>
      <c r="V690" s="221"/>
      <c r="W690" s="221" t="s">
        <v>252</v>
      </c>
      <c r="Z690" s="20" t="e">
        <f>_xlfn.XLOOKUP(AC690,'[9]PR Conso (Apr 25-Sep 25)'!$P:$P,'[9]PR Conso (Apr 25-Sep 25)'!$Z:$Z)</f>
        <v>#N/A</v>
      </c>
      <c r="AB690" s="20">
        <f t="shared" si="22"/>
        <v>685</v>
      </c>
      <c r="AC690" s="20" t="str">
        <f t="shared" si="21"/>
        <v>06AWJPN1796M1ZURNLH-7465685</v>
      </c>
    </row>
    <row r="691" spans="1:29">
      <c r="A691" s="220">
        <v>45992</v>
      </c>
      <c r="B691" s="221" t="s">
        <v>1265</v>
      </c>
      <c r="C691" s="221" t="s">
        <v>1266</v>
      </c>
      <c r="D691" s="251" t="s">
        <v>1498</v>
      </c>
      <c r="E691" s="227" t="s">
        <v>1223</v>
      </c>
      <c r="F691" s="224">
        <v>0.17985611510791366</v>
      </c>
      <c r="G691" s="222">
        <v>1770000</v>
      </c>
      <c r="H691" s="221">
        <v>1500000</v>
      </c>
      <c r="I691" s="221">
        <v>0</v>
      </c>
      <c r="J691" s="221">
        <v>135000</v>
      </c>
      <c r="K691" s="221">
        <v>135000</v>
      </c>
      <c r="L691" s="221">
        <v>270000</v>
      </c>
      <c r="M691" s="221" t="s">
        <v>1499</v>
      </c>
      <c r="N691" s="221">
        <v>998313</v>
      </c>
      <c r="O691" s="235" t="s">
        <v>309</v>
      </c>
      <c r="P691" s="221" t="s">
        <v>211</v>
      </c>
      <c r="Q691" s="340">
        <v>3057</v>
      </c>
      <c r="R691" s="227">
        <v>45992</v>
      </c>
      <c r="S691" s="227">
        <v>45992</v>
      </c>
      <c r="T691" s="221" t="s">
        <v>1703</v>
      </c>
      <c r="U691" s="256" t="s">
        <v>1658</v>
      </c>
      <c r="V691" s="221"/>
      <c r="W691" s="221" t="s">
        <v>252</v>
      </c>
      <c r="Z691" s="20" t="e">
        <f>_xlfn.XLOOKUP(AC691,'[9]PR Conso (Apr 25-Sep 25)'!$P:$P,'[9]PR Conso (Apr 25-Sep 25)'!$Z:$Z)</f>
        <v>#N/A</v>
      </c>
      <c r="AB691" s="20">
        <f t="shared" si="22"/>
        <v>686</v>
      </c>
      <c r="AC691" s="20" t="str">
        <f t="shared" si="21"/>
        <v>27ABJFS4372H1ZUSE/25-26/20686</v>
      </c>
    </row>
    <row r="692" spans="1:29">
      <c r="A692" s="220">
        <v>45992</v>
      </c>
      <c r="B692" s="221" t="s">
        <v>443</v>
      </c>
      <c r="C692" s="221" t="s">
        <v>444</v>
      </c>
      <c r="D692" s="251" t="s">
        <v>1500</v>
      </c>
      <c r="E692" s="227" t="s">
        <v>1249</v>
      </c>
      <c r="F692" s="224">
        <v>0.17985611510791366</v>
      </c>
      <c r="G692" s="222">
        <v>31306.6</v>
      </c>
      <c r="H692" s="221">
        <v>26530.6</v>
      </c>
      <c r="I692" s="221">
        <v>0</v>
      </c>
      <c r="J692" s="221">
        <v>2388</v>
      </c>
      <c r="K692" s="221">
        <v>2388</v>
      </c>
      <c r="L692" s="221">
        <v>4776</v>
      </c>
      <c r="M692" s="221" t="s">
        <v>1501</v>
      </c>
      <c r="N692" s="221">
        <v>997221</v>
      </c>
      <c r="O692" s="221" t="s">
        <v>448</v>
      </c>
      <c r="P692" s="221" t="s">
        <v>211</v>
      </c>
      <c r="Q692" s="340">
        <v>2977</v>
      </c>
      <c r="R692" s="227">
        <v>45992</v>
      </c>
      <c r="S692" s="227">
        <v>45992</v>
      </c>
      <c r="T692" s="221" t="s">
        <v>1703</v>
      </c>
      <c r="U692" s="256" t="s">
        <v>1658</v>
      </c>
      <c r="V692" s="221"/>
      <c r="W692" s="221" t="s">
        <v>252</v>
      </c>
      <c r="Z692" s="20" t="e">
        <f>_xlfn.XLOOKUP(AC692,'[9]PR Conso (Apr 25-Sep 25)'!$P:$P,'[9]PR Conso (Apr 25-Sep 25)'!$Z:$Z)</f>
        <v>#N/A</v>
      </c>
      <c r="AB692" s="20">
        <f t="shared" si="22"/>
        <v>687</v>
      </c>
      <c r="AC692" s="20" t="str">
        <f t="shared" si="21"/>
        <v>27AABCM2461K1ZFLMP01261201178687</v>
      </c>
    </row>
    <row r="693" spans="1:29">
      <c r="A693" s="220">
        <v>45992</v>
      </c>
      <c r="B693" s="221" t="s">
        <v>443</v>
      </c>
      <c r="C693" s="221" t="s">
        <v>444</v>
      </c>
      <c r="D693" s="251" t="s">
        <v>1502</v>
      </c>
      <c r="E693" s="227" t="s">
        <v>1249</v>
      </c>
      <c r="F693" s="224">
        <v>0.17985611510791366</v>
      </c>
      <c r="G693" s="222">
        <v>32926.800000000003</v>
      </c>
      <c r="H693" s="221">
        <v>27904.799999999999</v>
      </c>
      <c r="I693" s="221">
        <v>0</v>
      </c>
      <c r="J693" s="221">
        <v>2511</v>
      </c>
      <c r="K693" s="221">
        <v>2511</v>
      </c>
      <c r="L693" s="221">
        <v>5022</v>
      </c>
      <c r="M693" s="221" t="s">
        <v>1503</v>
      </c>
      <c r="N693" s="221">
        <v>997221</v>
      </c>
      <c r="O693" s="221" t="s">
        <v>448</v>
      </c>
      <c r="P693" s="221" t="s">
        <v>211</v>
      </c>
      <c r="Q693" s="340">
        <v>2978</v>
      </c>
      <c r="R693" s="227">
        <v>45992</v>
      </c>
      <c r="S693" s="227">
        <v>45992</v>
      </c>
      <c r="T693" s="221" t="s">
        <v>1703</v>
      </c>
      <c r="U693" s="256" t="s">
        <v>1658</v>
      </c>
      <c r="V693" s="221"/>
      <c r="W693" s="221" t="s">
        <v>252</v>
      </c>
      <c r="Z693" s="20" t="e">
        <f>_xlfn.XLOOKUP(AC693,'[9]PR Conso (Apr 25-Sep 25)'!$P:$P,'[9]PR Conso (Apr 25-Sep 25)'!$Z:$Z)</f>
        <v>#N/A</v>
      </c>
      <c r="AB693" s="20">
        <f t="shared" si="22"/>
        <v>688</v>
      </c>
      <c r="AC693" s="20" t="str">
        <f t="shared" si="21"/>
        <v>27AABCM2461K1ZFLMP01261201179688</v>
      </c>
    </row>
    <row r="694" spans="1:29">
      <c r="A694" s="220">
        <v>45992</v>
      </c>
      <c r="B694" s="221" t="s">
        <v>443</v>
      </c>
      <c r="C694" s="221" t="s">
        <v>444</v>
      </c>
      <c r="D694" s="251" t="s">
        <v>1504</v>
      </c>
      <c r="E694" s="227" t="s">
        <v>1249</v>
      </c>
      <c r="F694" s="224">
        <v>0.17985611510791366</v>
      </c>
      <c r="G694" s="222">
        <v>32926.800000000003</v>
      </c>
      <c r="H694" s="221">
        <v>27904.799999999999</v>
      </c>
      <c r="I694" s="221">
        <v>0</v>
      </c>
      <c r="J694" s="221">
        <v>2511</v>
      </c>
      <c r="K694" s="221">
        <v>2511</v>
      </c>
      <c r="L694" s="221">
        <v>5022</v>
      </c>
      <c r="M694" s="221" t="s">
        <v>1505</v>
      </c>
      <c r="N694" s="221">
        <v>997221</v>
      </c>
      <c r="O694" s="221" t="s">
        <v>448</v>
      </c>
      <c r="P694" s="221" t="s">
        <v>211</v>
      </c>
      <c r="Q694" s="340">
        <v>2979</v>
      </c>
      <c r="R694" s="227">
        <v>45992</v>
      </c>
      <c r="S694" s="227">
        <v>45992</v>
      </c>
      <c r="T694" s="221" t="s">
        <v>1703</v>
      </c>
      <c r="U694" s="256" t="s">
        <v>1658</v>
      </c>
      <c r="V694" s="221"/>
      <c r="W694" s="221" t="s">
        <v>252</v>
      </c>
      <c r="Z694" s="20" t="e">
        <f>_xlfn.XLOOKUP(AC694,'[9]PR Conso (Apr 25-Sep 25)'!$P:$P,'[9]PR Conso (Apr 25-Sep 25)'!$Z:$Z)</f>
        <v>#N/A</v>
      </c>
      <c r="AB694" s="20">
        <f t="shared" si="22"/>
        <v>689</v>
      </c>
      <c r="AC694" s="20" t="str">
        <f t="shared" si="21"/>
        <v>27AABCM2461K1ZFLMP01261201180689</v>
      </c>
    </row>
    <row r="695" spans="1:29">
      <c r="A695" s="220">
        <v>45992</v>
      </c>
      <c r="B695" s="221" t="s">
        <v>443</v>
      </c>
      <c r="C695" s="221" t="s">
        <v>444</v>
      </c>
      <c r="D695" s="251" t="s">
        <v>1506</v>
      </c>
      <c r="E695" s="227" t="s">
        <v>1249</v>
      </c>
      <c r="F695" s="224">
        <v>0.17985611510791366</v>
      </c>
      <c r="G695" s="222">
        <v>31306.6</v>
      </c>
      <c r="H695" s="221">
        <v>26530.6</v>
      </c>
      <c r="I695" s="221">
        <v>0</v>
      </c>
      <c r="J695" s="221">
        <v>2388</v>
      </c>
      <c r="K695" s="221">
        <v>2388</v>
      </c>
      <c r="L695" s="221">
        <v>4776</v>
      </c>
      <c r="M695" s="221" t="s">
        <v>1507</v>
      </c>
      <c r="N695" s="221">
        <v>997221</v>
      </c>
      <c r="O695" s="221" t="s">
        <v>448</v>
      </c>
      <c r="P695" s="221" t="s">
        <v>211</v>
      </c>
      <c r="Q695" s="340">
        <v>2980</v>
      </c>
      <c r="R695" s="227">
        <v>45992</v>
      </c>
      <c r="S695" s="227">
        <v>45992</v>
      </c>
      <c r="T695" s="221" t="s">
        <v>1703</v>
      </c>
      <c r="U695" s="256" t="s">
        <v>1658</v>
      </c>
      <c r="V695" s="221"/>
      <c r="W695" s="221" t="s">
        <v>252</v>
      </c>
      <c r="Z695" s="20" t="e">
        <f>_xlfn.XLOOKUP(AC695,'[9]PR Conso (Apr 25-Sep 25)'!$P:$P,'[9]PR Conso (Apr 25-Sep 25)'!$Z:$Z)</f>
        <v>#N/A</v>
      </c>
      <c r="AB695" s="20">
        <f t="shared" si="22"/>
        <v>690</v>
      </c>
      <c r="AC695" s="20" t="str">
        <f t="shared" si="21"/>
        <v>27AABCM2461K1ZFLMP01261201181690</v>
      </c>
    </row>
    <row r="696" spans="1:29">
      <c r="A696" s="220">
        <v>45992</v>
      </c>
      <c r="B696" s="221" t="s">
        <v>443</v>
      </c>
      <c r="C696" s="221" t="s">
        <v>444</v>
      </c>
      <c r="D696" s="251" t="s">
        <v>1508</v>
      </c>
      <c r="E696" s="227" t="s">
        <v>1249</v>
      </c>
      <c r="F696" s="224">
        <v>0.17985611510791366</v>
      </c>
      <c r="G696" s="222">
        <v>759.2</v>
      </c>
      <c r="H696" s="221">
        <v>643.20000000000005</v>
      </c>
      <c r="I696" s="221">
        <v>0</v>
      </c>
      <c r="J696" s="221">
        <v>58</v>
      </c>
      <c r="K696" s="221">
        <v>58</v>
      </c>
      <c r="L696" s="221">
        <v>116</v>
      </c>
      <c r="M696" s="221" t="s">
        <v>1509</v>
      </c>
      <c r="N696" s="221">
        <v>997221</v>
      </c>
      <c r="O696" s="221" t="s">
        <v>448</v>
      </c>
      <c r="P696" s="221" t="s">
        <v>211</v>
      </c>
      <c r="Q696" s="340">
        <v>2981</v>
      </c>
      <c r="R696" s="227">
        <v>45992</v>
      </c>
      <c r="S696" s="227">
        <v>45992</v>
      </c>
      <c r="T696" s="221" t="s">
        <v>1703</v>
      </c>
      <c r="U696" s="256" t="s">
        <v>1658</v>
      </c>
      <c r="V696" s="221"/>
      <c r="W696" s="221" t="s">
        <v>252</v>
      </c>
      <c r="Z696" s="20" t="e">
        <f>_xlfn.XLOOKUP(AC696,'[9]PR Conso (Apr 25-Sep 25)'!$P:$P,'[9]PR Conso (Apr 25-Sep 25)'!$Z:$Z)</f>
        <v>#N/A</v>
      </c>
      <c r="AB696" s="20">
        <f t="shared" si="22"/>
        <v>691</v>
      </c>
      <c r="AC696" s="20" t="str">
        <f t="shared" si="21"/>
        <v>27AABCM2461K1ZFPM012612/024648691</v>
      </c>
    </row>
    <row r="697" spans="1:29">
      <c r="A697" s="220">
        <v>45992</v>
      </c>
      <c r="B697" s="221" t="s">
        <v>443</v>
      </c>
      <c r="C697" s="221" t="s">
        <v>444</v>
      </c>
      <c r="D697" s="251" t="s">
        <v>1510</v>
      </c>
      <c r="E697" s="227" t="s">
        <v>1249</v>
      </c>
      <c r="F697" s="224">
        <v>0.17985611510791366</v>
      </c>
      <c r="G697" s="222">
        <v>759.2</v>
      </c>
      <c r="H697" s="221">
        <v>643.20000000000005</v>
      </c>
      <c r="I697" s="221">
        <v>0</v>
      </c>
      <c r="J697" s="221">
        <v>58</v>
      </c>
      <c r="K697" s="221">
        <v>58</v>
      </c>
      <c r="L697" s="221">
        <v>116</v>
      </c>
      <c r="M697" s="221" t="s">
        <v>1511</v>
      </c>
      <c r="N697" s="221">
        <v>997221</v>
      </c>
      <c r="O697" s="221" t="s">
        <v>448</v>
      </c>
      <c r="P697" s="221" t="s">
        <v>211</v>
      </c>
      <c r="Q697" s="340">
        <v>2982</v>
      </c>
      <c r="R697" s="227">
        <v>45992</v>
      </c>
      <c r="S697" s="227">
        <v>45992</v>
      </c>
      <c r="T697" s="221" t="s">
        <v>1703</v>
      </c>
      <c r="U697" s="256" t="s">
        <v>1658</v>
      </c>
      <c r="V697" s="221"/>
      <c r="W697" s="221" t="s">
        <v>252</v>
      </c>
      <c r="Z697" s="20" t="e">
        <f>_xlfn.XLOOKUP(AC697,'[9]PR Conso (Apr 25-Sep 25)'!$P:$P,'[9]PR Conso (Apr 25-Sep 25)'!$Z:$Z)</f>
        <v>#N/A</v>
      </c>
      <c r="AB697" s="20">
        <f t="shared" si="22"/>
        <v>692</v>
      </c>
      <c r="AC697" s="20" t="str">
        <f t="shared" si="21"/>
        <v>27AABCM2461K1ZFPM012612/024649692</v>
      </c>
    </row>
    <row r="698" spans="1:29">
      <c r="A698" s="220">
        <v>45992</v>
      </c>
      <c r="B698" s="221" t="s">
        <v>443</v>
      </c>
      <c r="C698" s="221" t="s">
        <v>444</v>
      </c>
      <c r="D698" s="251" t="s">
        <v>1512</v>
      </c>
      <c r="E698" s="227" t="s">
        <v>1249</v>
      </c>
      <c r="F698" s="224">
        <v>0.17985611510791366</v>
      </c>
      <c r="G698" s="222">
        <v>759.2</v>
      </c>
      <c r="H698" s="221">
        <v>643.20000000000005</v>
      </c>
      <c r="I698" s="221">
        <v>0</v>
      </c>
      <c r="J698" s="221">
        <v>58</v>
      </c>
      <c r="K698" s="221">
        <v>58</v>
      </c>
      <c r="L698" s="221">
        <v>116</v>
      </c>
      <c r="M698" s="221" t="s">
        <v>1513</v>
      </c>
      <c r="N698" s="221">
        <v>997221</v>
      </c>
      <c r="O698" s="221" t="s">
        <v>448</v>
      </c>
      <c r="P698" s="221" t="s">
        <v>211</v>
      </c>
      <c r="Q698" s="340">
        <v>2983</v>
      </c>
      <c r="R698" s="227">
        <v>45992</v>
      </c>
      <c r="S698" s="227">
        <v>45992</v>
      </c>
      <c r="T698" s="221" t="s">
        <v>1703</v>
      </c>
      <c r="U698" s="256" t="s">
        <v>1658</v>
      </c>
      <c r="V698" s="221"/>
      <c r="W698" s="221" t="s">
        <v>252</v>
      </c>
      <c r="Z698" s="20" t="e">
        <f>_xlfn.XLOOKUP(AC698,'[9]PR Conso (Apr 25-Sep 25)'!$P:$P,'[9]PR Conso (Apr 25-Sep 25)'!$Z:$Z)</f>
        <v>#N/A</v>
      </c>
      <c r="AB698" s="20">
        <f t="shared" si="22"/>
        <v>693</v>
      </c>
      <c r="AC698" s="20" t="str">
        <f t="shared" si="21"/>
        <v>27AABCM2461K1ZFPM012612/024651693</v>
      </c>
    </row>
    <row r="699" spans="1:29">
      <c r="A699" s="220">
        <v>45992</v>
      </c>
      <c r="B699" s="221" t="s">
        <v>1514</v>
      </c>
      <c r="C699" s="221" t="s">
        <v>1438</v>
      </c>
      <c r="D699" s="251" t="s">
        <v>1515</v>
      </c>
      <c r="E699" s="227" t="s">
        <v>1263</v>
      </c>
      <c r="F699" s="224">
        <v>0.17985611510791366</v>
      </c>
      <c r="G699" s="222">
        <v>13267.650000000001</v>
      </c>
      <c r="H699" s="221">
        <v>11243.77</v>
      </c>
      <c r="I699" s="221">
        <v>2023.88</v>
      </c>
      <c r="J699" s="221">
        <v>0</v>
      </c>
      <c r="K699" s="221">
        <v>0</v>
      </c>
      <c r="L699" s="221">
        <v>2023.88</v>
      </c>
      <c r="M699" s="221" t="s">
        <v>1516</v>
      </c>
      <c r="N699" s="221">
        <v>850440</v>
      </c>
      <c r="O699" s="221" t="s">
        <v>388</v>
      </c>
      <c r="P699" s="221" t="s">
        <v>209</v>
      </c>
      <c r="Q699" s="340">
        <v>2984</v>
      </c>
      <c r="R699" s="227">
        <v>45992</v>
      </c>
      <c r="S699" s="227">
        <v>45992</v>
      </c>
      <c r="T699" s="221" t="s">
        <v>1703</v>
      </c>
      <c r="U699" s="256" t="s">
        <v>1658</v>
      </c>
      <c r="V699" s="221"/>
      <c r="W699" s="221" t="s">
        <v>252</v>
      </c>
      <c r="Z699" s="20" t="e">
        <f>_xlfn.XLOOKUP(AC699,'[9]PR Conso (Apr 25-Sep 25)'!$P:$P,'[9]PR Conso (Apr 25-Sep 25)'!$Z:$Z)</f>
        <v>#N/A</v>
      </c>
      <c r="AB699" s="20">
        <f t="shared" si="22"/>
        <v>694</v>
      </c>
      <c r="AC699" s="20" t="str">
        <f t="shared" si="21"/>
        <v>36AYNPP5525G1Z3HYD8-1047694</v>
      </c>
    </row>
    <row r="700" spans="1:29">
      <c r="A700" s="220">
        <v>45992</v>
      </c>
      <c r="B700" s="221" t="s">
        <v>1517</v>
      </c>
      <c r="C700" s="221" t="s">
        <v>1518</v>
      </c>
      <c r="D700" s="251">
        <v>202326536</v>
      </c>
      <c r="E700" s="227" t="s">
        <v>1249</v>
      </c>
      <c r="F700" s="224">
        <v>0.17985611510791366</v>
      </c>
      <c r="G700" s="222">
        <v>324500</v>
      </c>
      <c r="H700" s="221">
        <v>275000</v>
      </c>
      <c r="I700" s="221">
        <v>0</v>
      </c>
      <c r="J700" s="221">
        <v>24750</v>
      </c>
      <c r="K700" s="221">
        <v>24750</v>
      </c>
      <c r="L700" s="221">
        <v>49500</v>
      </c>
      <c r="M700" s="221" t="s">
        <v>1519</v>
      </c>
      <c r="N700" s="221">
        <v>998422</v>
      </c>
      <c r="O700" s="221" t="s">
        <v>319</v>
      </c>
      <c r="P700" s="221" t="s">
        <v>211</v>
      </c>
      <c r="Q700" s="340">
        <v>2985</v>
      </c>
      <c r="R700" s="227">
        <v>45992</v>
      </c>
      <c r="S700" s="227">
        <v>45992</v>
      </c>
      <c r="T700" s="221" t="s">
        <v>1703</v>
      </c>
      <c r="U700" s="256" t="s">
        <v>1658</v>
      </c>
      <c r="V700" s="221"/>
      <c r="W700" s="221" t="s">
        <v>252</v>
      </c>
      <c r="Z700" s="20" t="e">
        <f>_xlfn.XLOOKUP(AC700,'[9]PR Conso (Apr 25-Sep 25)'!$P:$P,'[9]PR Conso (Apr 25-Sep 25)'!$Z:$Z)</f>
        <v>#N/A</v>
      </c>
      <c r="AB700" s="20">
        <f t="shared" si="22"/>
        <v>695</v>
      </c>
      <c r="AC700" s="20" t="str">
        <f t="shared" si="21"/>
        <v>27AAICC1247J1ZM202326536695</v>
      </c>
    </row>
    <row r="701" spans="1:29">
      <c r="A701" s="220">
        <v>45992</v>
      </c>
      <c r="B701" s="221" t="s">
        <v>1517</v>
      </c>
      <c r="C701" s="221" t="s">
        <v>1518</v>
      </c>
      <c r="D701" s="251">
        <v>202326665</v>
      </c>
      <c r="E701" s="227" t="s">
        <v>1249</v>
      </c>
      <c r="F701" s="224">
        <v>0.17985611510791366</v>
      </c>
      <c r="G701" s="222">
        <v>213875</v>
      </c>
      <c r="H701" s="221">
        <v>181250</v>
      </c>
      <c r="I701" s="221">
        <v>0</v>
      </c>
      <c r="J701" s="221">
        <v>16312.5</v>
      </c>
      <c r="K701" s="221">
        <v>16312.5</v>
      </c>
      <c r="L701" s="221">
        <v>32625</v>
      </c>
      <c r="M701" s="221" t="s">
        <v>1520</v>
      </c>
      <c r="N701" s="221">
        <v>998422</v>
      </c>
      <c r="O701" s="221" t="s">
        <v>319</v>
      </c>
      <c r="P701" s="221" t="s">
        <v>211</v>
      </c>
      <c r="Q701" s="340">
        <v>2986</v>
      </c>
      <c r="R701" s="227">
        <v>45992</v>
      </c>
      <c r="S701" s="227">
        <v>45992</v>
      </c>
      <c r="T701" s="221" t="s">
        <v>1703</v>
      </c>
      <c r="U701" s="256" t="s">
        <v>1658</v>
      </c>
      <c r="V701" s="221"/>
      <c r="W701" s="221" t="s">
        <v>252</v>
      </c>
      <c r="Z701" s="20" t="e">
        <f>_xlfn.XLOOKUP(AC701,'[9]PR Conso (Apr 25-Sep 25)'!$P:$P,'[9]PR Conso (Apr 25-Sep 25)'!$Z:$Z)</f>
        <v>#N/A</v>
      </c>
      <c r="AB701" s="20">
        <f t="shared" si="22"/>
        <v>696</v>
      </c>
      <c r="AC701" s="20" t="str">
        <f t="shared" si="21"/>
        <v>27AAICC1247J1ZM202326665696</v>
      </c>
    </row>
    <row r="702" spans="1:29">
      <c r="A702" s="220">
        <v>45992</v>
      </c>
      <c r="B702" s="221" t="s">
        <v>1517</v>
      </c>
      <c r="C702" s="221" t="s">
        <v>1518</v>
      </c>
      <c r="D702" s="251">
        <v>202326669</v>
      </c>
      <c r="E702" s="227" t="s">
        <v>1249</v>
      </c>
      <c r="F702" s="224">
        <v>0.17985611510791366</v>
      </c>
      <c r="G702" s="222">
        <v>88500</v>
      </c>
      <c r="H702" s="221">
        <v>75000</v>
      </c>
      <c r="I702" s="221">
        <v>0</v>
      </c>
      <c r="J702" s="221">
        <v>6750</v>
      </c>
      <c r="K702" s="221">
        <v>6750</v>
      </c>
      <c r="L702" s="221">
        <v>13500</v>
      </c>
      <c r="M702" s="221" t="s">
        <v>1521</v>
      </c>
      <c r="N702" s="221">
        <v>998422</v>
      </c>
      <c r="O702" s="221" t="s">
        <v>319</v>
      </c>
      <c r="P702" s="221" t="s">
        <v>211</v>
      </c>
      <c r="Q702" s="340">
        <v>2987</v>
      </c>
      <c r="R702" s="227">
        <v>45992</v>
      </c>
      <c r="S702" s="227">
        <v>45992</v>
      </c>
      <c r="T702" s="221" t="s">
        <v>1703</v>
      </c>
      <c r="U702" s="256" t="s">
        <v>1658</v>
      </c>
      <c r="V702" s="221"/>
      <c r="W702" s="221" t="s">
        <v>252</v>
      </c>
      <c r="Z702" s="20" t="e">
        <f>_xlfn.XLOOKUP(AC702,'[9]PR Conso (Apr 25-Sep 25)'!$P:$P,'[9]PR Conso (Apr 25-Sep 25)'!$Z:$Z)</f>
        <v>#N/A</v>
      </c>
      <c r="AB702" s="20">
        <f t="shared" si="22"/>
        <v>697</v>
      </c>
      <c r="AC702" s="20" t="str">
        <f t="shared" si="21"/>
        <v>27AAICC1247J1ZM202326669697</v>
      </c>
    </row>
    <row r="703" spans="1:29">
      <c r="A703" s="220">
        <v>45992</v>
      </c>
      <c r="B703" s="221" t="s">
        <v>1517</v>
      </c>
      <c r="C703" s="221" t="s">
        <v>1518</v>
      </c>
      <c r="D703" s="251">
        <v>202326670</v>
      </c>
      <c r="E703" s="227" t="s">
        <v>1249</v>
      </c>
      <c r="F703" s="224">
        <v>0.17985611510791366</v>
      </c>
      <c r="G703" s="222">
        <v>88500</v>
      </c>
      <c r="H703" s="221">
        <v>75000</v>
      </c>
      <c r="I703" s="221">
        <v>0</v>
      </c>
      <c r="J703" s="221">
        <v>6750</v>
      </c>
      <c r="K703" s="221">
        <v>6750</v>
      </c>
      <c r="L703" s="221">
        <v>13500</v>
      </c>
      <c r="M703" s="221" t="s">
        <v>1522</v>
      </c>
      <c r="N703" s="221">
        <v>998422</v>
      </c>
      <c r="O703" s="221" t="s">
        <v>319</v>
      </c>
      <c r="P703" s="221" t="s">
        <v>211</v>
      </c>
      <c r="Q703" s="340">
        <v>2988</v>
      </c>
      <c r="R703" s="227">
        <v>45992</v>
      </c>
      <c r="S703" s="227">
        <v>45992</v>
      </c>
      <c r="T703" s="221" t="s">
        <v>1703</v>
      </c>
      <c r="U703" s="256" t="s">
        <v>1658</v>
      </c>
      <c r="V703" s="221"/>
      <c r="W703" s="221" t="s">
        <v>252</v>
      </c>
      <c r="Z703" s="20" t="e">
        <f>_xlfn.XLOOKUP(AC703,'[9]PR Conso (Apr 25-Sep 25)'!$P:$P,'[9]PR Conso (Apr 25-Sep 25)'!$Z:$Z)</f>
        <v>#N/A</v>
      </c>
      <c r="AB703" s="20">
        <f t="shared" si="22"/>
        <v>698</v>
      </c>
      <c r="AC703" s="20" t="str">
        <f t="shared" si="21"/>
        <v>27AAICC1247J1ZM202326670698</v>
      </c>
    </row>
    <row r="704" spans="1:29">
      <c r="A704" s="220">
        <v>45992</v>
      </c>
      <c r="B704" s="221" t="s">
        <v>1523</v>
      </c>
      <c r="C704" s="221" t="s">
        <v>1524</v>
      </c>
      <c r="D704" s="251" t="s">
        <v>1525</v>
      </c>
      <c r="E704" s="227" t="s">
        <v>1214</v>
      </c>
      <c r="F704" s="224">
        <v>0.17985611510791366</v>
      </c>
      <c r="G704" s="222">
        <v>95580</v>
      </c>
      <c r="H704" s="221">
        <v>81000</v>
      </c>
      <c r="I704" s="221">
        <v>0</v>
      </c>
      <c r="J704" s="221">
        <v>7290</v>
      </c>
      <c r="K704" s="221">
        <v>7290</v>
      </c>
      <c r="L704" s="221">
        <v>14580</v>
      </c>
      <c r="M704" s="221" t="s">
        <v>1526</v>
      </c>
      <c r="N704" s="221">
        <v>997331</v>
      </c>
      <c r="O704" s="221" t="s">
        <v>239</v>
      </c>
      <c r="P704" s="221" t="s">
        <v>211</v>
      </c>
      <c r="Q704" s="340">
        <v>2989</v>
      </c>
      <c r="R704" s="227">
        <v>45992</v>
      </c>
      <c r="S704" s="227">
        <v>45992</v>
      </c>
      <c r="T704" s="221" t="s">
        <v>1703</v>
      </c>
      <c r="U704" s="256" t="s">
        <v>1658</v>
      </c>
      <c r="V704" s="221"/>
      <c r="W704" s="221" t="s">
        <v>252</v>
      </c>
      <c r="Z704" s="20" t="e">
        <f>_xlfn.XLOOKUP(AC704,'[9]PR Conso (Apr 25-Sep 25)'!$P:$P,'[9]PR Conso (Apr 25-Sep 25)'!$Z:$Z)</f>
        <v>#N/A</v>
      </c>
      <c r="AB704" s="20">
        <f t="shared" si="22"/>
        <v>699</v>
      </c>
      <c r="AC704" s="20" t="str">
        <f t="shared" si="21"/>
        <v>27AACCL9467B1ZEINV-2526-131699</v>
      </c>
    </row>
    <row r="705" spans="1:29">
      <c r="A705" s="220">
        <v>45992</v>
      </c>
      <c r="B705" s="221" t="s">
        <v>580</v>
      </c>
      <c r="C705" s="221" t="s">
        <v>581</v>
      </c>
      <c r="D705" s="251" t="s">
        <v>1527</v>
      </c>
      <c r="E705" s="227" t="s">
        <v>1367</v>
      </c>
      <c r="F705" s="224">
        <v>0.17985611510791366</v>
      </c>
      <c r="G705" s="222">
        <v>73438.86</v>
      </c>
      <c r="H705" s="221">
        <v>62236.32</v>
      </c>
      <c r="I705" s="221">
        <v>0</v>
      </c>
      <c r="J705" s="221">
        <v>5601.27</v>
      </c>
      <c r="K705" s="221">
        <v>5601.27</v>
      </c>
      <c r="L705" s="221">
        <v>11202.54</v>
      </c>
      <c r="M705" s="221" t="s">
        <v>1528</v>
      </c>
      <c r="N705" s="221">
        <v>998525</v>
      </c>
      <c r="O705" s="221" t="s">
        <v>584</v>
      </c>
      <c r="P705" s="221" t="s">
        <v>211</v>
      </c>
      <c r="Q705" s="340">
        <v>2990</v>
      </c>
      <c r="R705" s="227">
        <v>45992</v>
      </c>
      <c r="S705" s="227">
        <v>45992</v>
      </c>
      <c r="T705" s="221" t="s">
        <v>1703</v>
      </c>
      <c r="U705" s="256" t="s">
        <v>1658</v>
      </c>
      <c r="V705" s="221"/>
      <c r="W705" s="221" t="s">
        <v>252</v>
      </c>
      <c r="Z705" s="20" t="e">
        <f>_xlfn.XLOOKUP(AC705,'[9]PR Conso (Apr 25-Sep 25)'!$P:$P,'[9]PR Conso (Apr 25-Sep 25)'!$Z:$Z)</f>
        <v>#N/A</v>
      </c>
      <c r="AB705" s="20">
        <f t="shared" si="22"/>
        <v>700</v>
      </c>
      <c r="AC705" s="20" t="str">
        <f t="shared" si="21"/>
        <v>27AAACM3692H1ZCSAPV11/0059/2526700</v>
      </c>
    </row>
    <row r="706" spans="1:29">
      <c r="A706" s="220">
        <v>45992</v>
      </c>
      <c r="B706" s="221" t="s">
        <v>580</v>
      </c>
      <c r="C706" s="221" t="s">
        <v>581</v>
      </c>
      <c r="D706" s="251" t="s">
        <v>1529</v>
      </c>
      <c r="E706" s="227" t="s">
        <v>1367</v>
      </c>
      <c r="F706" s="224">
        <v>0.17985611510791366</v>
      </c>
      <c r="G706" s="222">
        <v>38994.589999999997</v>
      </c>
      <c r="H706" s="221">
        <v>33046.269999999997</v>
      </c>
      <c r="I706" s="221">
        <v>0</v>
      </c>
      <c r="J706" s="221">
        <v>2974.16</v>
      </c>
      <c r="K706" s="221">
        <v>2974.16</v>
      </c>
      <c r="L706" s="221">
        <v>5948.32</v>
      </c>
      <c r="M706" s="221" t="s">
        <v>1530</v>
      </c>
      <c r="N706" s="221">
        <v>998525</v>
      </c>
      <c r="O706" s="221" t="s">
        <v>584</v>
      </c>
      <c r="P706" s="221" t="s">
        <v>211</v>
      </c>
      <c r="Q706" s="340">
        <v>2991</v>
      </c>
      <c r="R706" s="227">
        <v>45992</v>
      </c>
      <c r="S706" s="227">
        <v>45992</v>
      </c>
      <c r="T706" s="221" t="s">
        <v>1703</v>
      </c>
      <c r="U706" s="256" t="s">
        <v>1658</v>
      </c>
      <c r="V706" s="221"/>
      <c r="W706" s="221" t="s">
        <v>252</v>
      </c>
      <c r="Z706" s="20" t="e">
        <f>_xlfn.XLOOKUP(AC706,'[9]PR Conso (Apr 25-Sep 25)'!$P:$P,'[9]PR Conso (Apr 25-Sep 25)'!$Z:$Z)</f>
        <v>#N/A</v>
      </c>
      <c r="AB706" s="20">
        <f t="shared" si="22"/>
        <v>701</v>
      </c>
      <c r="AC706" s="20" t="str">
        <f t="shared" si="21"/>
        <v>27AAACM3692H1ZCSAPV11/0060/2526701</v>
      </c>
    </row>
    <row r="707" spans="1:29">
      <c r="A707" s="220">
        <v>45992</v>
      </c>
      <c r="B707" s="221" t="s">
        <v>1531</v>
      </c>
      <c r="C707" s="221" t="s">
        <v>1382</v>
      </c>
      <c r="D707" s="251" t="s">
        <v>1532</v>
      </c>
      <c r="E707" s="227" t="s">
        <v>1296</v>
      </c>
      <c r="F707" s="224">
        <v>0.17985611510791366</v>
      </c>
      <c r="G707" s="222">
        <v>1236.03</v>
      </c>
      <c r="H707" s="221">
        <v>1047.48</v>
      </c>
      <c r="I707" s="221">
        <v>188.55</v>
      </c>
      <c r="J707" s="221">
        <v>0</v>
      </c>
      <c r="K707" s="221">
        <v>0</v>
      </c>
      <c r="L707" s="221">
        <v>188.55</v>
      </c>
      <c r="M707" s="221" t="s">
        <v>1533</v>
      </c>
      <c r="N707" s="221">
        <v>8536</v>
      </c>
      <c r="O707" s="221" t="s">
        <v>388</v>
      </c>
      <c r="P707" s="221" t="s">
        <v>209</v>
      </c>
      <c r="Q707" s="340">
        <v>3047</v>
      </c>
      <c r="R707" s="227">
        <v>45992</v>
      </c>
      <c r="S707" s="227">
        <v>45992</v>
      </c>
      <c r="T707" s="221" t="s">
        <v>1703</v>
      </c>
      <c r="U707" s="256" t="s">
        <v>1658</v>
      </c>
      <c r="V707" s="221"/>
      <c r="W707" s="221" t="s">
        <v>252</v>
      </c>
      <c r="Z707" s="20" t="e">
        <f>_xlfn.XLOOKUP(AC707,'[9]PR Conso (Apr 25-Sep 25)'!$P:$P,'[9]PR Conso (Apr 25-Sep 25)'!$Z:$Z)</f>
        <v>#N/A</v>
      </c>
      <c r="AB707" s="20">
        <f t="shared" si="22"/>
        <v>702</v>
      </c>
      <c r="AC707" s="20" t="str">
        <f t="shared" si="21"/>
        <v>24AAJCC9783E1ZDFXRY-6284702</v>
      </c>
    </row>
    <row r="708" spans="1:29">
      <c r="A708" s="220">
        <v>45992</v>
      </c>
      <c r="B708" s="221" t="s">
        <v>685</v>
      </c>
      <c r="C708" s="221" t="s">
        <v>686</v>
      </c>
      <c r="D708" s="251" t="s">
        <v>1534</v>
      </c>
      <c r="E708" s="227" t="s">
        <v>765</v>
      </c>
      <c r="F708" s="224">
        <v>0.17985611510791366</v>
      </c>
      <c r="G708" s="222">
        <v>104725</v>
      </c>
      <c r="H708" s="221">
        <v>88749</v>
      </c>
      <c r="I708" s="221">
        <v>0</v>
      </c>
      <c r="J708" s="221">
        <v>7988</v>
      </c>
      <c r="K708" s="221">
        <v>7988</v>
      </c>
      <c r="L708" s="221">
        <v>15976</v>
      </c>
      <c r="M708" s="221" t="s">
        <v>1535</v>
      </c>
      <c r="N708" s="221">
        <v>9973</v>
      </c>
      <c r="O708" s="221" t="s">
        <v>371</v>
      </c>
      <c r="P708" s="221" t="s">
        <v>211</v>
      </c>
      <c r="Q708" s="340">
        <v>3040</v>
      </c>
      <c r="R708" s="227">
        <v>45992</v>
      </c>
      <c r="S708" s="227">
        <v>45992</v>
      </c>
      <c r="T708" s="221" t="s">
        <v>1703</v>
      </c>
      <c r="U708" s="256" t="s">
        <v>1658</v>
      </c>
      <c r="V708" s="221"/>
      <c r="W708" s="221" t="s">
        <v>252</v>
      </c>
      <c r="Z708" s="20" t="e">
        <f>_xlfn.XLOOKUP(AC708,'[9]PR Conso (Apr 25-Sep 25)'!$P:$P,'[9]PR Conso (Apr 25-Sep 25)'!$Z:$Z)</f>
        <v>#N/A</v>
      </c>
      <c r="AB708" s="20">
        <f t="shared" si="22"/>
        <v>703</v>
      </c>
      <c r="AC708" s="20" t="str">
        <f t="shared" si="21"/>
        <v>27AAGFO4867R1ZAINV/25-26/422703</v>
      </c>
    </row>
    <row r="709" spans="1:29">
      <c r="A709" s="220">
        <v>45992</v>
      </c>
      <c r="B709" s="221" t="s">
        <v>1536</v>
      </c>
      <c r="C709" s="221" t="s">
        <v>1537</v>
      </c>
      <c r="D709" s="251" t="s">
        <v>1538</v>
      </c>
      <c r="E709" s="227" t="s">
        <v>1249</v>
      </c>
      <c r="F709" s="224">
        <v>0.17985611510791366</v>
      </c>
      <c r="G709" s="222">
        <v>32486.870000000003</v>
      </c>
      <c r="H709" s="221">
        <v>27531.25</v>
      </c>
      <c r="I709" s="221">
        <v>0</v>
      </c>
      <c r="J709" s="221">
        <v>2477.81</v>
      </c>
      <c r="K709" s="221">
        <v>2477.81</v>
      </c>
      <c r="L709" s="221">
        <v>4955.62</v>
      </c>
      <c r="M709" s="221" t="s">
        <v>1539</v>
      </c>
      <c r="N709" s="221">
        <v>998719</v>
      </c>
      <c r="O709" s="235" t="s">
        <v>1540</v>
      </c>
      <c r="P709" s="221" t="s">
        <v>211</v>
      </c>
      <c r="Q709" s="340">
        <v>3038</v>
      </c>
      <c r="R709" s="227">
        <v>45992</v>
      </c>
      <c r="S709" s="227">
        <v>45992</v>
      </c>
      <c r="T709" s="221" t="s">
        <v>1703</v>
      </c>
      <c r="U709" s="256" t="s">
        <v>1658</v>
      </c>
      <c r="V709" s="221"/>
      <c r="W709" s="221" t="s">
        <v>252</v>
      </c>
      <c r="Z709" s="20" t="e">
        <f>_xlfn.XLOOKUP(AC709,'[9]PR Conso (Apr 25-Sep 25)'!$P:$P,'[9]PR Conso (Apr 25-Sep 25)'!$Z:$Z)</f>
        <v>#N/A</v>
      </c>
      <c r="AB709" s="20">
        <f t="shared" si="22"/>
        <v>704</v>
      </c>
      <c r="AC709" s="20" t="str">
        <f t="shared" si="21"/>
        <v>27AAICP4248A1ZLPVIPL/25-26/0672704</v>
      </c>
    </row>
    <row r="710" spans="1:29">
      <c r="A710" s="220">
        <v>45992</v>
      </c>
      <c r="B710" s="221" t="s">
        <v>1541</v>
      </c>
      <c r="C710" s="221" t="s">
        <v>1542</v>
      </c>
      <c r="D710" s="251" t="s">
        <v>1543</v>
      </c>
      <c r="E710" s="227" t="s">
        <v>1296</v>
      </c>
      <c r="F710" s="224">
        <v>0.17985611510791366</v>
      </c>
      <c r="G710" s="222">
        <v>1398</v>
      </c>
      <c r="H710" s="221">
        <v>1184.74</v>
      </c>
      <c r="I710" s="221">
        <v>213.26</v>
      </c>
      <c r="J710" s="221">
        <v>0</v>
      </c>
      <c r="K710" s="221">
        <v>0</v>
      </c>
      <c r="L710" s="221">
        <v>213.26</v>
      </c>
      <c r="M710" s="221" t="s">
        <v>1544</v>
      </c>
      <c r="N710" s="221">
        <v>741310</v>
      </c>
      <c r="O710" s="221" t="s">
        <v>388</v>
      </c>
      <c r="P710" s="221" t="s">
        <v>209</v>
      </c>
      <c r="Q710" s="340">
        <v>2995</v>
      </c>
      <c r="R710" s="227">
        <v>45992</v>
      </c>
      <c r="S710" s="227">
        <v>45992</v>
      </c>
      <c r="T710" s="221" t="s">
        <v>1703</v>
      </c>
      <c r="U710" s="256" t="s">
        <v>1658</v>
      </c>
      <c r="V710" s="221"/>
      <c r="W710" s="221" t="s">
        <v>252</v>
      </c>
      <c r="Z710" s="20" t="e">
        <f>_xlfn.XLOOKUP(AC710,'[9]PR Conso (Apr 25-Sep 25)'!$P:$P,'[9]PR Conso (Apr 25-Sep 25)'!$Z:$Z)</f>
        <v>#N/A</v>
      </c>
      <c r="AB710" s="20">
        <f t="shared" si="22"/>
        <v>705</v>
      </c>
      <c r="AC710" s="20" t="str">
        <f t="shared" si="21"/>
        <v>07AHSPG5597P1Z8IN-438705</v>
      </c>
    </row>
    <row r="711" spans="1:29">
      <c r="A711" s="220">
        <v>45992</v>
      </c>
      <c r="B711" s="221" t="s">
        <v>487</v>
      </c>
      <c r="C711" s="221" t="s">
        <v>488</v>
      </c>
      <c r="D711" s="251" t="s">
        <v>1545</v>
      </c>
      <c r="E711" s="227" t="s">
        <v>1296</v>
      </c>
      <c r="F711" s="224">
        <v>0.17985611510791366</v>
      </c>
      <c r="G711" s="222">
        <v>9440</v>
      </c>
      <c r="H711" s="221">
        <v>8000</v>
      </c>
      <c r="I711" s="221">
        <v>0</v>
      </c>
      <c r="J711" s="221">
        <v>720</v>
      </c>
      <c r="K711" s="221">
        <v>720</v>
      </c>
      <c r="L711" s="221">
        <v>1440</v>
      </c>
      <c r="M711" s="221" t="s">
        <v>1546</v>
      </c>
      <c r="N711" s="221">
        <v>997315</v>
      </c>
      <c r="O711" s="221" t="s">
        <v>371</v>
      </c>
      <c r="P711" s="221" t="s">
        <v>211</v>
      </c>
      <c r="Q711" s="340">
        <v>3036</v>
      </c>
      <c r="R711" s="227">
        <v>45992</v>
      </c>
      <c r="S711" s="227">
        <v>45992</v>
      </c>
      <c r="T711" s="221" t="s">
        <v>1703</v>
      </c>
      <c r="U711" s="256" t="s">
        <v>1658</v>
      </c>
      <c r="V711" s="221"/>
      <c r="W711" s="221" t="s">
        <v>252</v>
      </c>
      <c r="Z711" s="20" t="e">
        <f>_xlfn.XLOOKUP(AC711,'[9]PR Conso (Apr 25-Sep 25)'!$P:$P,'[9]PR Conso (Apr 25-Sep 25)'!$Z:$Z)</f>
        <v>#N/A</v>
      </c>
      <c r="AB711" s="20">
        <f t="shared" si="22"/>
        <v>706</v>
      </c>
      <c r="AC711" s="20" t="str">
        <f t="shared" ref="AC711:AC774" si="23">CONCATENATE(M711,AB711)</f>
        <v>27AAECG2483J1ZEGNR/R/25-26/3727706</v>
      </c>
    </row>
    <row r="712" spans="1:29">
      <c r="A712" s="220">
        <v>45992</v>
      </c>
      <c r="B712" s="221" t="s">
        <v>487</v>
      </c>
      <c r="C712" s="221" t="s">
        <v>488</v>
      </c>
      <c r="D712" s="251" t="s">
        <v>1547</v>
      </c>
      <c r="E712" s="227" t="s">
        <v>1263</v>
      </c>
      <c r="F712" s="224">
        <v>0.17985611510791366</v>
      </c>
      <c r="G712" s="222">
        <v>2360</v>
      </c>
      <c r="H712" s="221">
        <v>2000</v>
      </c>
      <c r="I712" s="221">
        <v>0</v>
      </c>
      <c r="J712" s="221">
        <v>180</v>
      </c>
      <c r="K712" s="221">
        <v>180</v>
      </c>
      <c r="L712" s="221">
        <v>360</v>
      </c>
      <c r="M712" s="221" t="s">
        <v>1548</v>
      </c>
      <c r="N712" s="221">
        <v>997315</v>
      </c>
      <c r="O712" s="221" t="s">
        <v>371</v>
      </c>
      <c r="P712" s="221" t="s">
        <v>211</v>
      </c>
      <c r="Q712" s="340">
        <v>3035</v>
      </c>
      <c r="R712" s="227">
        <v>45992</v>
      </c>
      <c r="S712" s="227">
        <v>45992</v>
      </c>
      <c r="T712" s="221" t="s">
        <v>1703</v>
      </c>
      <c r="U712" s="256" t="s">
        <v>1658</v>
      </c>
      <c r="V712" s="221"/>
      <c r="W712" s="221" t="s">
        <v>252</v>
      </c>
      <c r="Z712" s="20" t="e">
        <f>_xlfn.XLOOKUP(AC712,'[9]PR Conso (Apr 25-Sep 25)'!$P:$P,'[9]PR Conso (Apr 25-Sep 25)'!$Z:$Z)</f>
        <v>#N/A</v>
      </c>
      <c r="AB712" s="20">
        <f t="shared" ref="AB712:AB775" si="24">AB711+1</f>
        <v>707</v>
      </c>
      <c r="AC712" s="20" t="str">
        <f t="shared" si="23"/>
        <v>27AAECG2483J1ZEGNR/R/25-26/3654707</v>
      </c>
    </row>
    <row r="713" spans="1:29">
      <c r="A713" s="220">
        <v>45992</v>
      </c>
      <c r="B713" s="221" t="s">
        <v>487</v>
      </c>
      <c r="C713" s="221" t="s">
        <v>488</v>
      </c>
      <c r="D713" s="251" t="s">
        <v>1549</v>
      </c>
      <c r="E713" s="227" t="s">
        <v>1263</v>
      </c>
      <c r="F713" s="224">
        <v>0.17985611510791366</v>
      </c>
      <c r="G713" s="222">
        <v>478241.02</v>
      </c>
      <c r="H713" s="221">
        <v>405289</v>
      </c>
      <c r="I713" s="221">
        <v>0</v>
      </c>
      <c r="J713" s="221">
        <v>36476.01</v>
      </c>
      <c r="K713" s="221">
        <v>36476.01</v>
      </c>
      <c r="L713" s="221">
        <v>72952.02</v>
      </c>
      <c r="M713" s="221" t="s">
        <v>1550</v>
      </c>
      <c r="N713" s="221">
        <v>997315</v>
      </c>
      <c r="O713" s="221" t="s">
        <v>371</v>
      </c>
      <c r="P713" s="221" t="s">
        <v>211</v>
      </c>
      <c r="Q713" s="340">
        <v>3034</v>
      </c>
      <c r="R713" s="227">
        <v>45992</v>
      </c>
      <c r="S713" s="227">
        <v>45992</v>
      </c>
      <c r="T713" s="221" t="s">
        <v>1703</v>
      </c>
      <c r="U713" s="256" t="s">
        <v>1658</v>
      </c>
      <c r="V713" s="221"/>
      <c r="W713" s="221" t="s">
        <v>252</v>
      </c>
      <c r="Z713" s="20" t="e">
        <f>_xlfn.XLOOKUP(AC713,'[9]PR Conso (Apr 25-Sep 25)'!$P:$P,'[9]PR Conso (Apr 25-Sep 25)'!$Z:$Z)</f>
        <v>#N/A</v>
      </c>
      <c r="AB713" s="20">
        <f t="shared" si="24"/>
        <v>708</v>
      </c>
      <c r="AC713" s="20" t="str">
        <f t="shared" si="23"/>
        <v>27AAECG2483J1ZEGNR/R/25-26/3653708</v>
      </c>
    </row>
    <row r="714" spans="1:29">
      <c r="A714" s="220">
        <v>45992</v>
      </c>
      <c r="B714" s="221" t="s">
        <v>487</v>
      </c>
      <c r="C714" s="221" t="s">
        <v>488</v>
      </c>
      <c r="D714" s="251" t="s">
        <v>1551</v>
      </c>
      <c r="E714" s="227" t="s">
        <v>1263</v>
      </c>
      <c r="F714" s="224">
        <v>0.17985611510791366</v>
      </c>
      <c r="G714" s="222">
        <v>4720</v>
      </c>
      <c r="H714" s="221">
        <v>4000</v>
      </c>
      <c r="I714" s="221">
        <v>0</v>
      </c>
      <c r="J714" s="221">
        <v>360</v>
      </c>
      <c r="K714" s="221">
        <v>360</v>
      </c>
      <c r="L714" s="221">
        <v>720</v>
      </c>
      <c r="M714" s="221" t="s">
        <v>1552</v>
      </c>
      <c r="N714" s="221">
        <v>997315</v>
      </c>
      <c r="O714" s="221" t="s">
        <v>371</v>
      </c>
      <c r="P714" s="221" t="s">
        <v>211</v>
      </c>
      <c r="Q714" s="340">
        <v>3033</v>
      </c>
      <c r="R714" s="227">
        <v>45992</v>
      </c>
      <c r="S714" s="227">
        <v>45992</v>
      </c>
      <c r="T714" s="221" t="s">
        <v>1703</v>
      </c>
      <c r="U714" s="256" t="s">
        <v>1658</v>
      </c>
      <c r="V714" s="221"/>
      <c r="W714" s="221" t="s">
        <v>252</v>
      </c>
      <c r="Z714" s="20" t="e">
        <f>_xlfn.XLOOKUP(AC714,'[9]PR Conso (Apr 25-Sep 25)'!$P:$P,'[9]PR Conso (Apr 25-Sep 25)'!$Z:$Z)</f>
        <v>#N/A</v>
      </c>
      <c r="AB714" s="20">
        <f t="shared" si="24"/>
        <v>709</v>
      </c>
      <c r="AC714" s="20" t="str">
        <f t="shared" si="23"/>
        <v>27AAECG2483J1ZEGNR/R/25-26/3652709</v>
      </c>
    </row>
    <row r="715" spans="1:29">
      <c r="A715" s="220">
        <v>45992</v>
      </c>
      <c r="B715" s="221" t="s">
        <v>487</v>
      </c>
      <c r="C715" s="221" t="s">
        <v>488</v>
      </c>
      <c r="D715" s="251" t="s">
        <v>1553</v>
      </c>
      <c r="E715" s="227" t="s">
        <v>1263</v>
      </c>
      <c r="F715" s="224">
        <v>0.17985611510791366</v>
      </c>
      <c r="G715" s="222">
        <v>10266</v>
      </c>
      <c r="H715" s="221">
        <v>8700</v>
      </c>
      <c r="I715" s="221">
        <v>0</v>
      </c>
      <c r="J715" s="221">
        <v>783</v>
      </c>
      <c r="K715" s="221">
        <v>783</v>
      </c>
      <c r="L715" s="221">
        <v>1566</v>
      </c>
      <c r="M715" s="221" t="s">
        <v>1554</v>
      </c>
      <c r="N715" s="221">
        <v>997315</v>
      </c>
      <c r="O715" s="221" t="s">
        <v>371</v>
      </c>
      <c r="P715" s="221" t="s">
        <v>211</v>
      </c>
      <c r="Q715" s="340">
        <v>3032</v>
      </c>
      <c r="R715" s="227">
        <v>45992</v>
      </c>
      <c r="S715" s="227">
        <v>45992</v>
      </c>
      <c r="T715" s="221" t="s">
        <v>1703</v>
      </c>
      <c r="U715" s="256" t="s">
        <v>1658</v>
      </c>
      <c r="V715" s="221"/>
      <c r="W715" s="221" t="s">
        <v>252</v>
      </c>
      <c r="Z715" s="20" t="e">
        <f>_xlfn.XLOOKUP(AC715,'[9]PR Conso (Apr 25-Sep 25)'!$P:$P,'[9]PR Conso (Apr 25-Sep 25)'!$Z:$Z)</f>
        <v>#N/A</v>
      </c>
      <c r="AB715" s="20">
        <f t="shared" si="24"/>
        <v>710</v>
      </c>
      <c r="AC715" s="20" t="str">
        <f t="shared" si="23"/>
        <v>27AAECG2483J1ZEGNR/R/25-26/3651710</v>
      </c>
    </row>
    <row r="716" spans="1:29">
      <c r="A716" s="220">
        <v>45992</v>
      </c>
      <c r="B716" s="221" t="s">
        <v>487</v>
      </c>
      <c r="C716" s="221" t="s">
        <v>488</v>
      </c>
      <c r="D716" s="251" t="s">
        <v>1555</v>
      </c>
      <c r="E716" s="227" t="s">
        <v>1263</v>
      </c>
      <c r="F716" s="224">
        <v>0.17985611510791366</v>
      </c>
      <c r="G716" s="222">
        <v>13452</v>
      </c>
      <c r="H716" s="221">
        <v>11400</v>
      </c>
      <c r="I716" s="221">
        <v>0</v>
      </c>
      <c r="J716" s="221">
        <v>1026</v>
      </c>
      <c r="K716" s="221">
        <v>1026</v>
      </c>
      <c r="L716" s="221">
        <v>2052</v>
      </c>
      <c r="M716" s="221" t="s">
        <v>1556</v>
      </c>
      <c r="N716" s="221">
        <v>997315</v>
      </c>
      <c r="O716" s="221" t="s">
        <v>371</v>
      </c>
      <c r="P716" s="221" t="s">
        <v>211</v>
      </c>
      <c r="Q716" s="340">
        <v>3031</v>
      </c>
      <c r="R716" s="227">
        <v>45992</v>
      </c>
      <c r="S716" s="227">
        <v>45992</v>
      </c>
      <c r="T716" s="221" t="s">
        <v>1703</v>
      </c>
      <c r="U716" s="256" t="s">
        <v>1658</v>
      </c>
      <c r="V716" s="221"/>
      <c r="W716" s="221" t="s">
        <v>252</v>
      </c>
      <c r="Z716" s="20" t="e">
        <f>_xlfn.XLOOKUP(AC716,'[9]PR Conso (Apr 25-Sep 25)'!$P:$P,'[9]PR Conso (Apr 25-Sep 25)'!$Z:$Z)</f>
        <v>#N/A</v>
      </c>
      <c r="AB716" s="20">
        <f t="shared" si="24"/>
        <v>711</v>
      </c>
      <c r="AC716" s="20" t="str">
        <f t="shared" si="23"/>
        <v>27AAECG2483J1ZEGNR/R/25-26/3650711</v>
      </c>
    </row>
    <row r="717" spans="1:29">
      <c r="A717" s="220">
        <v>45992</v>
      </c>
      <c r="B717" s="221" t="s">
        <v>487</v>
      </c>
      <c r="C717" s="221" t="s">
        <v>488</v>
      </c>
      <c r="D717" s="251" t="s">
        <v>1557</v>
      </c>
      <c r="E717" s="227" t="s">
        <v>1263</v>
      </c>
      <c r="F717" s="224">
        <v>0.17985611510791366</v>
      </c>
      <c r="G717" s="222">
        <v>1770</v>
      </c>
      <c r="H717" s="221">
        <v>1500</v>
      </c>
      <c r="I717" s="221">
        <v>0</v>
      </c>
      <c r="J717" s="221">
        <v>135</v>
      </c>
      <c r="K717" s="221">
        <v>135</v>
      </c>
      <c r="L717" s="221">
        <v>270</v>
      </c>
      <c r="M717" s="221" t="s">
        <v>1558</v>
      </c>
      <c r="N717" s="221">
        <v>997315</v>
      </c>
      <c r="O717" s="221" t="s">
        <v>371</v>
      </c>
      <c r="P717" s="221" t="s">
        <v>211</v>
      </c>
      <c r="Q717" s="340">
        <v>3030</v>
      </c>
      <c r="R717" s="227">
        <v>45992</v>
      </c>
      <c r="S717" s="227">
        <v>45992</v>
      </c>
      <c r="T717" s="221" t="s">
        <v>1703</v>
      </c>
      <c r="U717" s="256" t="s">
        <v>1658</v>
      </c>
      <c r="V717" s="221"/>
      <c r="W717" s="221" t="s">
        <v>252</v>
      </c>
      <c r="Z717" s="20" t="e">
        <f>_xlfn.XLOOKUP(AC717,'[9]PR Conso (Apr 25-Sep 25)'!$P:$P,'[9]PR Conso (Apr 25-Sep 25)'!$Z:$Z)</f>
        <v>#N/A</v>
      </c>
      <c r="AB717" s="20">
        <f t="shared" si="24"/>
        <v>712</v>
      </c>
      <c r="AC717" s="20" t="str">
        <f t="shared" si="23"/>
        <v>27AAECG2483J1ZEGNR/R/25-26/3649712</v>
      </c>
    </row>
    <row r="718" spans="1:29">
      <c r="A718" s="220">
        <v>45992</v>
      </c>
      <c r="B718" s="221" t="s">
        <v>487</v>
      </c>
      <c r="C718" s="221" t="s">
        <v>488</v>
      </c>
      <c r="D718" s="251" t="s">
        <v>1559</v>
      </c>
      <c r="E718" s="227" t="s">
        <v>1263</v>
      </c>
      <c r="F718" s="224">
        <v>0.17985611510791366</v>
      </c>
      <c r="G718" s="222">
        <v>10030</v>
      </c>
      <c r="H718" s="221">
        <v>8500</v>
      </c>
      <c r="I718" s="221">
        <v>0</v>
      </c>
      <c r="J718" s="221">
        <v>765</v>
      </c>
      <c r="K718" s="221">
        <v>765</v>
      </c>
      <c r="L718" s="221">
        <v>1530</v>
      </c>
      <c r="M718" s="221" t="s">
        <v>1560</v>
      </c>
      <c r="N718" s="221">
        <v>997315</v>
      </c>
      <c r="O718" s="221" t="s">
        <v>371</v>
      </c>
      <c r="P718" s="221" t="s">
        <v>211</v>
      </c>
      <c r="Q718" s="340">
        <v>3029</v>
      </c>
      <c r="R718" s="227">
        <v>45992</v>
      </c>
      <c r="S718" s="227">
        <v>45992</v>
      </c>
      <c r="T718" s="221" t="s">
        <v>1703</v>
      </c>
      <c r="U718" s="256" t="s">
        <v>1658</v>
      </c>
      <c r="V718" s="221"/>
      <c r="W718" s="221" t="s">
        <v>252</v>
      </c>
      <c r="Z718" s="20" t="e">
        <f>_xlfn.XLOOKUP(AC718,'[9]PR Conso (Apr 25-Sep 25)'!$P:$P,'[9]PR Conso (Apr 25-Sep 25)'!$Z:$Z)</f>
        <v>#N/A</v>
      </c>
      <c r="AB718" s="20">
        <f t="shared" si="24"/>
        <v>713</v>
      </c>
      <c r="AC718" s="20" t="str">
        <f t="shared" si="23"/>
        <v>27AAECG2483J1ZEGNR/R/25-26/3648713</v>
      </c>
    </row>
    <row r="719" spans="1:29">
      <c r="A719" s="220">
        <v>45992</v>
      </c>
      <c r="B719" s="221" t="s">
        <v>487</v>
      </c>
      <c r="C719" s="221" t="s">
        <v>488</v>
      </c>
      <c r="D719" s="251" t="s">
        <v>1561</v>
      </c>
      <c r="E719" s="227" t="s">
        <v>1263</v>
      </c>
      <c r="F719" s="224">
        <v>0.17985611510791366</v>
      </c>
      <c r="G719" s="222">
        <v>354</v>
      </c>
      <c r="H719" s="221">
        <v>300</v>
      </c>
      <c r="I719" s="221">
        <v>0</v>
      </c>
      <c r="J719" s="221">
        <v>27</v>
      </c>
      <c r="K719" s="221">
        <v>27</v>
      </c>
      <c r="L719" s="221">
        <v>54</v>
      </c>
      <c r="M719" s="221" t="s">
        <v>1562</v>
      </c>
      <c r="N719" s="221">
        <v>997315</v>
      </c>
      <c r="O719" s="221" t="s">
        <v>371</v>
      </c>
      <c r="P719" s="221" t="s">
        <v>211</v>
      </c>
      <c r="Q719" s="340">
        <v>3028</v>
      </c>
      <c r="R719" s="227">
        <v>45992</v>
      </c>
      <c r="S719" s="227">
        <v>45992</v>
      </c>
      <c r="T719" s="221" t="s">
        <v>1703</v>
      </c>
      <c r="U719" s="256" t="s">
        <v>1658</v>
      </c>
      <c r="V719" s="221"/>
      <c r="W719" s="221" t="s">
        <v>252</v>
      </c>
      <c r="Z719" s="20" t="e">
        <f>_xlfn.XLOOKUP(AC719,'[9]PR Conso (Apr 25-Sep 25)'!$P:$P,'[9]PR Conso (Apr 25-Sep 25)'!$Z:$Z)</f>
        <v>#N/A</v>
      </c>
      <c r="AB719" s="20">
        <f t="shared" si="24"/>
        <v>714</v>
      </c>
      <c r="AC719" s="20" t="str">
        <f t="shared" si="23"/>
        <v>27AAECG2483J1ZEGNR/R/25-26/3647714</v>
      </c>
    </row>
    <row r="720" spans="1:29">
      <c r="A720" s="220">
        <v>45992</v>
      </c>
      <c r="B720" s="221" t="s">
        <v>487</v>
      </c>
      <c r="C720" s="221" t="s">
        <v>488</v>
      </c>
      <c r="D720" s="251" t="s">
        <v>1563</v>
      </c>
      <c r="E720" s="227" t="s">
        <v>1263</v>
      </c>
      <c r="F720" s="224">
        <v>0.17985611510791366</v>
      </c>
      <c r="G720" s="222">
        <v>354</v>
      </c>
      <c r="H720" s="221">
        <v>300</v>
      </c>
      <c r="I720" s="221">
        <v>0</v>
      </c>
      <c r="J720" s="221">
        <v>27</v>
      </c>
      <c r="K720" s="221">
        <v>27</v>
      </c>
      <c r="L720" s="221">
        <v>54</v>
      </c>
      <c r="M720" s="221" t="s">
        <v>1564</v>
      </c>
      <c r="N720" s="221">
        <v>997315</v>
      </c>
      <c r="O720" s="221" t="s">
        <v>371</v>
      </c>
      <c r="P720" s="221" t="s">
        <v>211</v>
      </c>
      <c r="Q720" s="340">
        <v>3027</v>
      </c>
      <c r="R720" s="227">
        <v>45992</v>
      </c>
      <c r="S720" s="227">
        <v>45992</v>
      </c>
      <c r="T720" s="221" t="s">
        <v>1703</v>
      </c>
      <c r="U720" s="256" t="s">
        <v>1658</v>
      </c>
      <c r="V720" s="221"/>
      <c r="W720" s="221" t="s">
        <v>252</v>
      </c>
      <c r="Z720" s="20" t="e">
        <f>_xlfn.XLOOKUP(AC720,'[9]PR Conso (Apr 25-Sep 25)'!$P:$P,'[9]PR Conso (Apr 25-Sep 25)'!$Z:$Z)</f>
        <v>#N/A</v>
      </c>
      <c r="AB720" s="20">
        <f t="shared" si="24"/>
        <v>715</v>
      </c>
      <c r="AC720" s="20" t="str">
        <f t="shared" si="23"/>
        <v>27AAECG2483J1ZEGNR/R/25-26/3646715</v>
      </c>
    </row>
    <row r="721" spans="1:29">
      <c r="A721" s="220">
        <v>45992</v>
      </c>
      <c r="B721" s="221" t="s">
        <v>487</v>
      </c>
      <c r="C721" s="221" t="s">
        <v>488</v>
      </c>
      <c r="D721" s="251" t="s">
        <v>1565</v>
      </c>
      <c r="E721" s="227" t="s">
        <v>1263</v>
      </c>
      <c r="F721" s="224">
        <v>0.17985611510791366</v>
      </c>
      <c r="G721" s="222">
        <v>10879.599999999999</v>
      </c>
      <c r="H721" s="221">
        <v>9220</v>
      </c>
      <c r="I721" s="221">
        <v>0</v>
      </c>
      <c r="J721" s="221">
        <v>829.8</v>
      </c>
      <c r="K721" s="221">
        <v>829.8</v>
      </c>
      <c r="L721" s="221">
        <v>1659.6</v>
      </c>
      <c r="M721" s="221" t="s">
        <v>1566</v>
      </c>
      <c r="N721" s="221">
        <v>997315</v>
      </c>
      <c r="O721" s="221" t="s">
        <v>371</v>
      </c>
      <c r="P721" s="221" t="s">
        <v>211</v>
      </c>
      <c r="Q721" s="340">
        <v>3026</v>
      </c>
      <c r="R721" s="227">
        <v>45992</v>
      </c>
      <c r="S721" s="227">
        <v>45992</v>
      </c>
      <c r="T721" s="221" t="s">
        <v>1703</v>
      </c>
      <c r="U721" s="256" t="s">
        <v>1658</v>
      </c>
      <c r="V721" s="221"/>
      <c r="W721" s="221" t="s">
        <v>252</v>
      </c>
      <c r="Z721" s="20" t="e">
        <f>_xlfn.XLOOKUP(AC721,'[9]PR Conso (Apr 25-Sep 25)'!$P:$P,'[9]PR Conso (Apr 25-Sep 25)'!$Z:$Z)</f>
        <v>#N/A</v>
      </c>
      <c r="AB721" s="20">
        <f t="shared" si="24"/>
        <v>716</v>
      </c>
      <c r="AC721" s="20" t="str">
        <f t="shared" si="23"/>
        <v>27AAECG2483J1ZEGNR/R/25-26/3645716</v>
      </c>
    </row>
    <row r="722" spans="1:29">
      <c r="A722" s="220">
        <v>45992</v>
      </c>
      <c r="B722" s="221" t="s">
        <v>449</v>
      </c>
      <c r="C722" s="221" t="s">
        <v>450</v>
      </c>
      <c r="D722" s="251" t="s">
        <v>1567</v>
      </c>
      <c r="E722" s="227" t="s">
        <v>1363</v>
      </c>
      <c r="F722" s="224">
        <v>0.17985611510791366</v>
      </c>
      <c r="G722" s="222">
        <v>1210.6599999999999</v>
      </c>
      <c r="H722" s="221">
        <v>1025.98</v>
      </c>
      <c r="I722" s="221">
        <v>0</v>
      </c>
      <c r="J722" s="221">
        <v>92.34</v>
      </c>
      <c r="K722" s="221">
        <v>92.34</v>
      </c>
      <c r="L722" s="221">
        <v>184.68</v>
      </c>
      <c r="M722" s="221" t="s">
        <v>1568</v>
      </c>
      <c r="N722" s="221">
        <v>997157</v>
      </c>
      <c r="O722" s="221" t="s">
        <v>453</v>
      </c>
      <c r="P722" s="221" t="s">
        <v>211</v>
      </c>
      <c r="Q722" s="340">
        <v>3025</v>
      </c>
      <c r="R722" s="227">
        <v>45992</v>
      </c>
      <c r="S722" s="227">
        <v>45992</v>
      </c>
      <c r="T722" s="221" t="s">
        <v>1703</v>
      </c>
      <c r="U722" s="256" t="s">
        <v>1658</v>
      </c>
      <c r="V722" s="221"/>
      <c r="W722" s="221" t="s">
        <v>252</v>
      </c>
      <c r="Z722" s="20" t="e">
        <f>_xlfn.XLOOKUP(AC722,'[9]PR Conso (Apr 25-Sep 25)'!$P:$P,'[9]PR Conso (Apr 25-Sep 25)'!$Z:$Z)</f>
        <v>#N/A</v>
      </c>
      <c r="AB722" s="20">
        <f t="shared" si="24"/>
        <v>717</v>
      </c>
      <c r="AC722" s="20" t="str">
        <f t="shared" si="23"/>
        <v>27AABCK3418J1ZKSP/2526/2/3743717</v>
      </c>
    </row>
    <row r="723" spans="1:29">
      <c r="A723" s="220">
        <v>45992</v>
      </c>
      <c r="B723" s="221" t="s">
        <v>970</v>
      </c>
      <c r="C723" s="221" t="s">
        <v>971</v>
      </c>
      <c r="D723" s="251" t="s">
        <v>1569</v>
      </c>
      <c r="E723" s="227" t="s">
        <v>1245</v>
      </c>
      <c r="F723" s="224">
        <v>0.05</v>
      </c>
      <c r="G723" s="222">
        <v>575</v>
      </c>
      <c r="H723" s="221">
        <v>547.62</v>
      </c>
      <c r="I723" s="221">
        <v>27.38</v>
      </c>
      <c r="J723" s="221">
        <v>0</v>
      </c>
      <c r="K723" s="221">
        <v>0</v>
      </c>
      <c r="L723" s="221">
        <v>27.38</v>
      </c>
      <c r="M723" s="221" t="s">
        <v>1570</v>
      </c>
      <c r="N723" s="221">
        <v>996425</v>
      </c>
      <c r="O723" s="221" t="s">
        <v>288</v>
      </c>
      <c r="P723" s="221" t="s">
        <v>211</v>
      </c>
      <c r="Q723" s="340">
        <v>3008</v>
      </c>
      <c r="R723" s="227">
        <v>45992</v>
      </c>
      <c r="S723" s="227">
        <v>45992</v>
      </c>
      <c r="T723" s="221" t="s">
        <v>1703</v>
      </c>
      <c r="U723" s="256" t="s">
        <v>1658</v>
      </c>
      <c r="V723" s="221"/>
      <c r="W723" s="221" t="s">
        <v>252</v>
      </c>
      <c r="Z723" s="20" t="e">
        <f>_xlfn.XLOOKUP(AC723,'[9]PR Conso (Apr 25-Sep 25)'!$P:$P,'[9]PR Conso (Apr 25-Sep 25)'!$Z:$Z)</f>
        <v>#N/A</v>
      </c>
      <c r="AB723" s="20">
        <f t="shared" si="24"/>
        <v>718</v>
      </c>
      <c r="AC723" s="20" t="str">
        <f t="shared" si="23"/>
        <v>33AABCA0522B1ZRIMAA251200004108718</v>
      </c>
    </row>
    <row r="724" spans="1:29">
      <c r="A724" s="220">
        <v>45992</v>
      </c>
      <c r="B724" s="221" t="s">
        <v>970</v>
      </c>
      <c r="C724" s="221" t="s">
        <v>971</v>
      </c>
      <c r="D724" s="251" t="s">
        <v>1571</v>
      </c>
      <c r="E724" s="227" t="s">
        <v>1223</v>
      </c>
      <c r="F724" s="224">
        <v>0.05</v>
      </c>
      <c r="G724" s="222">
        <v>4256</v>
      </c>
      <c r="H724" s="221">
        <v>4053.33</v>
      </c>
      <c r="I724" s="221">
        <v>202.67</v>
      </c>
      <c r="J724" s="221">
        <v>0</v>
      </c>
      <c r="K724" s="221">
        <v>0</v>
      </c>
      <c r="L724" s="221">
        <v>202.67</v>
      </c>
      <c r="M724" s="221" t="s">
        <v>1572</v>
      </c>
      <c r="N724" s="221">
        <v>996425</v>
      </c>
      <c r="O724" s="221" t="s">
        <v>288</v>
      </c>
      <c r="P724" s="221" t="s">
        <v>211</v>
      </c>
      <c r="Q724" s="340">
        <v>3009</v>
      </c>
      <c r="R724" s="227">
        <v>45992</v>
      </c>
      <c r="S724" s="227">
        <v>45992</v>
      </c>
      <c r="T724" s="221" t="s">
        <v>1703</v>
      </c>
      <c r="U724" s="256" t="s">
        <v>1658</v>
      </c>
      <c r="V724" s="221"/>
      <c r="W724" s="221" t="s">
        <v>252</v>
      </c>
      <c r="Z724" s="20" t="e">
        <f>_xlfn.XLOOKUP(AC724,'[9]PR Conso (Apr 25-Sep 25)'!$P:$P,'[9]PR Conso (Apr 25-Sep 25)'!$Z:$Z)</f>
        <v>#N/A</v>
      </c>
      <c r="AB724" s="20">
        <f t="shared" si="24"/>
        <v>719</v>
      </c>
      <c r="AC724" s="20" t="str">
        <f t="shared" si="23"/>
        <v>33AABCA0522B1ZRIMAA251200028388719</v>
      </c>
    </row>
    <row r="725" spans="1:29">
      <c r="A725" s="220">
        <v>45992</v>
      </c>
      <c r="B725" s="221" t="s">
        <v>970</v>
      </c>
      <c r="C725" s="221" t="s">
        <v>971</v>
      </c>
      <c r="D725" s="251" t="s">
        <v>1573</v>
      </c>
      <c r="E725" s="227" t="s">
        <v>1223</v>
      </c>
      <c r="F725" s="224">
        <v>0.05</v>
      </c>
      <c r="G725" s="222">
        <v>357</v>
      </c>
      <c r="H725" s="221">
        <v>340</v>
      </c>
      <c r="I725" s="221">
        <v>17</v>
      </c>
      <c r="J725" s="221">
        <v>0</v>
      </c>
      <c r="K725" s="221">
        <v>0</v>
      </c>
      <c r="L725" s="221">
        <v>17</v>
      </c>
      <c r="M725" s="221" t="s">
        <v>1574</v>
      </c>
      <c r="N725" s="221">
        <v>996425</v>
      </c>
      <c r="O725" s="221" t="s">
        <v>288</v>
      </c>
      <c r="P725" s="221" t="s">
        <v>211</v>
      </c>
      <c r="Q725" s="340">
        <v>3010</v>
      </c>
      <c r="R725" s="227">
        <v>45992</v>
      </c>
      <c r="S725" s="227">
        <v>45992</v>
      </c>
      <c r="T725" s="221" t="s">
        <v>1703</v>
      </c>
      <c r="U725" s="256" t="s">
        <v>1658</v>
      </c>
      <c r="V725" s="221"/>
      <c r="W725" s="221" t="s">
        <v>252</v>
      </c>
      <c r="Z725" s="20" t="e">
        <f>_xlfn.XLOOKUP(AC725,'[9]PR Conso (Apr 25-Sep 25)'!$P:$P,'[9]PR Conso (Apr 25-Sep 25)'!$Z:$Z)</f>
        <v>#N/A</v>
      </c>
      <c r="AB725" s="20">
        <f t="shared" si="24"/>
        <v>720</v>
      </c>
      <c r="AC725" s="20" t="str">
        <f t="shared" si="23"/>
        <v>33AABCA0522B1ZRIMAA251200028389720</v>
      </c>
    </row>
    <row r="726" spans="1:29">
      <c r="A726" s="220">
        <v>45992</v>
      </c>
      <c r="B726" s="221" t="s">
        <v>562</v>
      </c>
      <c r="C726" s="221" t="s">
        <v>563</v>
      </c>
      <c r="D726" s="251" t="s">
        <v>1575</v>
      </c>
      <c r="E726" s="227" t="s">
        <v>1576</v>
      </c>
      <c r="F726" s="224">
        <v>0.17985611510791366</v>
      </c>
      <c r="G726" s="222">
        <v>8850</v>
      </c>
      <c r="H726" s="221">
        <v>7500</v>
      </c>
      <c r="I726" s="221">
        <v>0</v>
      </c>
      <c r="J726" s="221">
        <v>675</v>
      </c>
      <c r="K726" s="221">
        <v>675</v>
      </c>
      <c r="L726" s="221">
        <v>1350</v>
      </c>
      <c r="M726" s="221" t="s">
        <v>1577</v>
      </c>
      <c r="N726" s="221">
        <v>998313</v>
      </c>
      <c r="O726" s="221" t="s">
        <v>309</v>
      </c>
      <c r="P726" s="221" t="s">
        <v>211</v>
      </c>
      <c r="Q726" s="340">
        <v>3011</v>
      </c>
      <c r="R726" s="227">
        <v>45992</v>
      </c>
      <c r="S726" s="227">
        <v>45992</v>
      </c>
      <c r="T726" s="221" t="s">
        <v>1703</v>
      </c>
      <c r="U726" s="256" t="s">
        <v>1658</v>
      </c>
      <c r="V726" s="221"/>
      <c r="W726" s="221" t="s">
        <v>252</v>
      </c>
      <c r="Z726" s="20" t="e">
        <f>_xlfn.XLOOKUP(AC726,'[9]PR Conso (Apr 25-Sep 25)'!$P:$P,'[9]PR Conso (Apr 25-Sep 25)'!$Z:$Z)</f>
        <v>#N/A</v>
      </c>
      <c r="AB726" s="20">
        <f t="shared" si="24"/>
        <v>721</v>
      </c>
      <c r="AC726" s="20" t="str">
        <f t="shared" si="23"/>
        <v>27AAMFS2232C1ZGSK/2077/2526721</v>
      </c>
    </row>
    <row r="727" spans="1:29">
      <c r="A727" s="220">
        <v>45992</v>
      </c>
      <c r="B727" s="221" t="s">
        <v>449</v>
      </c>
      <c r="C727" s="221" t="s">
        <v>450</v>
      </c>
      <c r="D727" s="251" t="s">
        <v>1578</v>
      </c>
      <c r="E727" s="227" t="s">
        <v>1363</v>
      </c>
      <c r="F727" s="224">
        <v>0.17985611510791366</v>
      </c>
      <c r="G727" s="222">
        <v>1930.64</v>
      </c>
      <c r="H727" s="221">
        <v>1636.14</v>
      </c>
      <c r="I727" s="221">
        <v>0</v>
      </c>
      <c r="J727" s="221">
        <v>147.25</v>
      </c>
      <c r="K727" s="221">
        <v>147.25</v>
      </c>
      <c r="L727" s="221">
        <v>294.5</v>
      </c>
      <c r="M727" s="221" t="s">
        <v>1579</v>
      </c>
      <c r="N727" s="221">
        <v>997157</v>
      </c>
      <c r="O727" s="221" t="s">
        <v>453</v>
      </c>
      <c r="P727" s="221" t="s">
        <v>211</v>
      </c>
      <c r="Q727" s="340">
        <v>3024</v>
      </c>
      <c r="R727" s="227">
        <v>45992</v>
      </c>
      <c r="S727" s="227">
        <v>45992</v>
      </c>
      <c r="T727" s="221" t="s">
        <v>1703</v>
      </c>
      <c r="U727" s="256" t="s">
        <v>1658</v>
      </c>
      <c r="V727" s="221"/>
      <c r="W727" s="221" t="s">
        <v>252</v>
      </c>
      <c r="Z727" s="20" t="e">
        <f>_xlfn.XLOOKUP(AC727,'[9]PR Conso (Apr 25-Sep 25)'!$P:$P,'[9]PR Conso (Apr 25-Sep 25)'!$Z:$Z)</f>
        <v>#N/A</v>
      </c>
      <c r="AB727" s="20">
        <f t="shared" si="24"/>
        <v>722</v>
      </c>
      <c r="AC727" s="20" t="str">
        <f t="shared" si="23"/>
        <v>27AABCK3418J1ZKSP/2526/2/3740722</v>
      </c>
    </row>
    <row r="728" spans="1:29">
      <c r="A728" s="220">
        <v>45992</v>
      </c>
      <c r="B728" s="221" t="s">
        <v>449</v>
      </c>
      <c r="C728" s="221" t="s">
        <v>450</v>
      </c>
      <c r="D728" s="251" t="s">
        <v>1580</v>
      </c>
      <c r="E728" s="227" t="s">
        <v>1214</v>
      </c>
      <c r="F728" s="224">
        <v>0.17985611510791366</v>
      </c>
      <c r="G728" s="222">
        <v>1061.78</v>
      </c>
      <c r="H728" s="221">
        <v>899.82</v>
      </c>
      <c r="I728" s="221">
        <v>0</v>
      </c>
      <c r="J728" s="221">
        <v>80.98</v>
      </c>
      <c r="K728" s="221">
        <v>80.98</v>
      </c>
      <c r="L728" s="221">
        <v>161.96</v>
      </c>
      <c r="M728" s="221" t="s">
        <v>1581</v>
      </c>
      <c r="N728" s="221">
        <v>997157</v>
      </c>
      <c r="O728" s="221" t="s">
        <v>453</v>
      </c>
      <c r="P728" s="221" t="s">
        <v>211</v>
      </c>
      <c r="Q728" s="340">
        <v>3023</v>
      </c>
      <c r="R728" s="227">
        <v>45992</v>
      </c>
      <c r="S728" s="227">
        <v>45992</v>
      </c>
      <c r="T728" s="221" t="s">
        <v>1703</v>
      </c>
      <c r="U728" s="256" t="s">
        <v>1658</v>
      </c>
      <c r="V728" s="221"/>
      <c r="W728" s="221" t="s">
        <v>252</v>
      </c>
      <c r="Z728" s="20" t="e">
        <f>_xlfn.XLOOKUP(AC728,'[9]PR Conso (Apr 25-Sep 25)'!$P:$P,'[9]PR Conso (Apr 25-Sep 25)'!$Z:$Z)</f>
        <v>#N/A</v>
      </c>
      <c r="AB728" s="20">
        <f t="shared" si="24"/>
        <v>723</v>
      </c>
      <c r="AC728" s="20" t="str">
        <f t="shared" si="23"/>
        <v>27AABCK3418J1ZKPP/2526/2/859723</v>
      </c>
    </row>
    <row r="729" spans="1:29">
      <c r="A729" s="220">
        <v>45992</v>
      </c>
      <c r="B729" s="221" t="s">
        <v>449</v>
      </c>
      <c r="C729" s="221" t="s">
        <v>450</v>
      </c>
      <c r="D729" s="251" t="s">
        <v>1582</v>
      </c>
      <c r="E729" s="227" t="s">
        <v>1214</v>
      </c>
      <c r="F729" s="224">
        <v>0.17985611510791366</v>
      </c>
      <c r="G729" s="222">
        <v>295</v>
      </c>
      <c r="H729" s="221">
        <v>250</v>
      </c>
      <c r="I729" s="221">
        <v>0</v>
      </c>
      <c r="J729" s="221">
        <v>22.5</v>
      </c>
      <c r="K729" s="221">
        <v>22.5</v>
      </c>
      <c r="L729" s="221">
        <v>45</v>
      </c>
      <c r="M729" s="221" t="s">
        <v>1583</v>
      </c>
      <c r="N729" s="221">
        <v>997157</v>
      </c>
      <c r="O729" s="221" t="s">
        <v>453</v>
      </c>
      <c r="P729" s="221" t="s">
        <v>211</v>
      </c>
      <c r="Q729" s="340">
        <v>3022</v>
      </c>
      <c r="R729" s="227">
        <v>45992</v>
      </c>
      <c r="S729" s="227">
        <v>45992</v>
      </c>
      <c r="T729" s="221" t="s">
        <v>1703</v>
      </c>
      <c r="U729" s="256" t="s">
        <v>1658</v>
      </c>
      <c r="V729" s="221"/>
      <c r="W729" s="221" t="s">
        <v>252</v>
      </c>
      <c r="Z729" s="20" t="e">
        <f>_xlfn.XLOOKUP(AC729,'[9]PR Conso (Apr 25-Sep 25)'!$P:$P,'[9]PR Conso (Apr 25-Sep 25)'!$Z:$Z)</f>
        <v>#N/A</v>
      </c>
      <c r="AB729" s="20">
        <f t="shared" si="24"/>
        <v>724</v>
      </c>
      <c r="AC729" s="20" t="str">
        <f t="shared" si="23"/>
        <v>27AABCK3418J1ZKPP/2526/2/854724</v>
      </c>
    </row>
    <row r="730" spans="1:29">
      <c r="A730" s="220">
        <v>45992</v>
      </c>
      <c r="B730" s="221" t="s">
        <v>449</v>
      </c>
      <c r="C730" s="221" t="s">
        <v>450</v>
      </c>
      <c r="D730" s="251" t="s">
        <v>1584</v>
      </c>
      <c r="E730" s="227" t="s">
        <v>1236</v>
      </c>
      <c r="F730" s="224">
        <v>0.17985611510791366</v>
      </c>
      <c r="G730" s="222">
        <v>465.07000000000005</v>
      </c>
      <c r="H730" s="221">
        <v>394.13</v>
      </c>
      <c r="I730" s="221">
        <v>0</v>
      </c>
      <c r="J730" s="221">
        <v>35.47</v>
      </c>
      <c r="K730" s="221">
        <v>35.47</v>
      </c>
      <c r="L730" s="221">
        <v>70.94</v>
      </c>
      <c r="M730" s="221" t="s">
        <v>1585</v>
      </c>
      <c r="N730" s="221">
        <v>997157</v>
      </c>
      <c r="O730" s="221" t="s">
        <v>453</v>
      </c>
      <c r="P730" s="221" t="s">
        <v>211</v>
      </c>
      <c r="Q730" s="340">
        <v>3021</v>
      </c>
      <c r="R730" s="227">
        <v>45992</v>
      </c>
      <c r="S730" s="227">
        <v>45992</v>
      </c>
      <c r="T730" s="221" t="s">
        <v>1703</v>
      </c>
      <c r="U730" s="256" t="s">
        <v>1658</v>
      </c>
      <c r="V730" s="221"/>
      <c r="W730" s="221" t="s">
        <v>252</v>
      </c>
      <c r="Z730" s="20" t="e">
        <f>_xlfn.XLOOKUP(AC730,'[9]PR Conso (Apr 25-Sep 25)'!$P:$P,'[9]PR Conso (Apr 25-Sep 25)'!$Z:$Z)</f>
        <v>#N/A</v>
      </c>
      <c r="AB730" s="20">
        <f t="shared" si="24"/>
        <v>725</v>
      </c>
      <c r="AC730" s="20" t="str">
        <f t="shared" si="23"/>
        <v>27AABCK3418J1ZKPP/2526/2/830725</v>
      </c>
    </row>
    <row r="731" spans="1:29">
      <c r="A731" s="220">
        <v>45992</v>
      </c>
      <c r="B731" s="221" t="s">
        <v>449</v>
      </c>
      <c r="C731" s="221" t="s">
        <v>450</v>
      </c>
      <c r="D731" s="251" t="s">
        <v>1586</v>
      </c>
      <c r="E731" s="227" t="s">
        <v>1365</v>
      </c>
      <c r="F731" s="224">
        <v>0.17985611510791366</v>
      </c>
      <c r="G731" s="222">
        <v>295</v>
      </c>
      <c r="H731" s="221">
        <v>250</v>
      </c>
      <c r="I731" s="221">
        <v>0</v>
      </c>
      <c r="J731" s="221">
        <v>22.5</v>
      </c>
      <c r="K731" s="221">
        <v>22.5</v>
      </c>
      <c r="L731" s="221">
        <v>45</v>
      </c>
      <c r="M731" s="221" t="s">
        <v>1587</v>
      </c>
      <c r="N731" s="221">
        <v>997157</v>
      </c>
      <c r="O731" s="221" t="s">
        <v>453</v>
      </c>
      <c r="P731" s="221" t="s">
        <v>211</v>
      </c>
      <c r="Q731" s="340">
        <v>3020</v>
      </c>
      <c r="R731" s="227">
        <v>45992</v>
      </c>
      <c r="S731" s="227">
        <v>45992</v>
      </c>
      <c r="T731" s="221" t="s">
        <v>1703</v>
      </c>
      <c r="U731" s="256" t="s">
        <v>1658</v>
      </c>
      <c r="V731" s="221"/>
      <c r="W731" s="221" t="s">
        <v>252</v>
      </c>
      <c r="Z731" s="20" t="e">
        <f>_xlfn.XLOOKUP(AC731,'[9]PR Conso (Apr 25-Sep 25)'!$P:$P,'[9]PR Conso (Apr 25-Sep 25)'!$Z:$Z)</f>
        <v>#N/A</v>
      </c>
      <c r="AB731" s="20">
        <f t="shared" si="24"/>
        <v>726</v>
      </c>
      <c r="AC731" s="20" t="str">
        <f t="shared" si="23"/>
        <v>27AABCK3418J1ZKPP/2526/2/788726</v>
      </c>
    </row>
    <row r="732" spans="1:29">
      <c r="A732" s="220">
        <v>45992</v>
      </c>
      <c r="B732" s="221" t="s">
        <v>631</v>
      </c>
      <c r="C732" s="221" t="s">
        <v>1588</v>
      </c>
      <c r="D732" s="251" t="s">
        <v>1589</v>
      </c>
      <c r="E732" s="227">
        <v>46022</v>
      </c>
      <c r="F732" s="224">
        <v>0.17985611510791366</v>
      </c>
      <c r="G732" s="222">
        <v>704.46</v>
      </c>
      <c r="H732" s="221">
        <v>597</v>
      </c>
      <c r="I732" s="221">
        <v>0</v>
      </c>
      <c r="J732" s="221">
        <v>53.73</v>
      </c>
      <c r="K732" s="221">
        <v>53.73</v>
      </c>
      <c r="L732" s="221">
        <v>107.46</v>
      </c>
      <c r="M732" s="221" t="s">
        <v>1590</v>
      </c>
      <c r="N732" s="221">
        <v>998599</v>
      </c>
      <c r="O732" s="221" t="s">
        <v>309</v>
      </c>
      <c r="P732" s="221" t="s">
        <v>211</v>
      </c>
      <c r="Q732" s="340">
        <v>3074</v>
      </c>
      <c r="R732" s="227">
        <v>45992</v>
      </c>
      <c r="S732" s="227">
        <v>45992</v>
      </c>
      <c r="T732" s="221" t="s">
        <v>1703</v>
      </c>
      <c r="U732" s="256" t="s">
        <v>1658</v>
      </c>
      <c r="V732" s="221"/>
      <c r="W732" s="221" t="s">
        <v>252</v>
      </c>
      <c r="Z732" s="20" t="e">
        <f>_xlfn.XLOOKUP(AC732,'[9]PR Conso (Apr 25-Sep 25)'!$P:$P,'[9]PR Conso (Apr 25-Sep 25)'!$Z:$Z)</f>
        <v>#N/A</v>
      </c>
      <c r="AB732" s="20">
        <f t="shared" si="24"/>
        <v>727</v>
      </c>
      <c r="AC732" s="20" t="str">
        <f t="shared" si="23"/>
        <v>27AALCS9822Q1ZC2526CI0000246117727</v>
      </c>
    </row>
    <row r="733" spans="1:29">
      <c r="A733" s="220">
        <v>45992</v>
      </c>
      <c r="B733" s="221" t="s">
        <v>357</v>
      </c>
      <c r="C733" s="221" t="s">
        <v>358</v>
      </c>
      <c r="D733" s="251" t="s">
        <v>1591</v>
      </c>
      <c r="E733" s="227">
        <v>45991</v>
      </c>
      <c r="F733" s="224">
        <v>0.05</v>
      </c>
      <c r="G733" s="222">
        <v>5885.25</v>
      </c>
      <c r="H733" s="221">
        <v>5605</v>
      </c>
      <c r="I733" s="221">
        <v>0</v>
      </c>
      <c r="J733" s="221">
        <v>140.125</v>
      </c>
      <c r="K733" s="221">
        <v>140.125</v>
      </c>
      <c r="L733" s="221">
        <v>280.25</v>
      </c>
      <c r="M733" s="221" t="s">
        <v>1592</v>
      </c>
      <c r="N733" s="221">
        <v>99633</v>
      </c>
      <c r="O733" s="221" t="s">
        <v>361</v>
      </c>
      <c r="P733" s="221" t="s">
        <v>211</v>
      </c>
      <c r="Q733" s="340">
        <v>2962</v>
      </c>
      <c r="R733" s="227">
        <v>45992</v>
      </c>
      <c r="S733" s="227">
        <v>45992</v>
      </c>
      <c r="T733" s="221" t="s">
        <v>1703</v>
      </c>
      <c r="U733" s="256" t="s">
        <v>1658</v>
      </c>
      <c r="V733" s="221"/>
      <c r="W733" s="221" t="s">
        <v>252</v>
      </c>
      <c r="Z733" s="20" t="e">
        <f>_xlfn.XLOOKUP(AC733,'[9]PR Conso (Apr 25-Sep 25)'!$P:$P,'[9]PR Conso (Apr 25-Sep 25)'!$Z:$Z)</f>
        <v>#N/A</v>
      </c>
      <c r="AB733" s="20">
        <f t="shared" si="24"/>
        <v>728</v>
      </c>
      <c r="AC733" s="20" t="str">
        <f t="shared" si="23"/>
        <v>27DBRPP0459R1ZK2025-26/482728</v>
      </c>
    </row>
    <row r="734" spans="1:29">
      <c r="A734" s="220">
        <v>45992</v>
      </c>
      <c r="B734" s="221" t="s">
        <v>357</v>
      </c>
      <c r="C734" s="221" t="s">
        <v>358</v>
      </c>
      <c r="D734" s="251" t="s">
        <v>1593</v>
      </c>
      <c r="E734" s="227">
        <v>45991</v>
      </c>
      <c r="F734" s="224">
        <v>0.05</v>
      </c>
      <c r="G734" s="222">
        <v>3843</v>
      </c>
      <c r="H734" s="221">
        <v>3660</v>
      </c>
      <c r="I734" s="221">
        <v>0</v>
      </c>
      <c r="J734" s="221">
        <v>91.5</v>
      </c>
      <c r="K734" s="221">
        <v>91.5</v>
      </c>
      <c r="L734" s="221">
        <v>183</v>
      </c>
      <c r="M734" s="221" t="s">
        <v>1594</v>
      </c>
      <c r="N734" s="221">
        <v>99633</v>
      </c>
      <c r="O734" s="221" t="s">
        <v>361</v>
      </c>
      <c r="P734" s="221" t="s">
        <v>211</v>
      </c>
      <c r="Q734" s="340">
        <v>2961</v>
      </c>
      <c r="R734" s="227">
        <v>45992</v>
      </c>
      <c r="S734" s="227">
        <v>45992</v>
      </c>
      <c r="T734" s="221" t="s">
        <v>1703</v>
      </c>
      <c r="U734" s="256" t="s">
        <v>1658</v>
      </c>
      <c r="V734" s="221"/>
      <c r="W734" s="221" t="s">
        <v>252</v>
      </c>
      <c r="Z734" s="20" t="e">
        <f>_xlfn.XLOOKUP(AC734,'[9]PR Conso (Apr 25-Sep 25)'!$P:$P,'[9]PR Conso (Apr 25-Sep 25)'!$Z:$Z)</f>
        <v>#N/A</v>
      </c>
      <c r="AB734" s="20">
        <f t="shared" si="24"/>
        <v>729</v>
      </c>
      <c r="AC734" s="20" t="str">
        <f t="shared" si="23"/>
        <v>27DBRPP0459R1ZK2025-26/481729</v>
      </c>
    </row>
    <row r="735" spans="1:29">
      <c r="A735" s="220">
        <v>45992</v>
      </c>
      <c r="B735" s="221" t="s">
        <v>685</v>
      </c>
      <c r="C735" s="221" t="s">
        <v>686</v>
      </c>
      <c r="D735" s="251" t="s">
        <v>1595</v>
      </c>
      <c r="E735" s="227" t="s">
        <v>286</v>
      </c>
      <c r="F735" s="224">
        <v>0.17985611510791366</v>
      </c>
      <c r="G735" s="222">
        <v>102660</v>
      </c>
      <c r="H735" s="221">
        <v>87000</v>
      </c>
      <c r="I735" s="221">
        <v>0</v>
      </c>
      <c r="J735" s="221">
        <v>7830</v>
      </c>
      <c r="K735" s="221">
        <v>7830</v>
      </c>
      <c r="L735" s="221">
        <v>15660</v>
      </c>
      <c r="M735" s="221" t="s">
        <v>1596</v>
      </c>
      <c r="N735" s="221">
        <v>9973</v>
      </c>
      <c r="O735" s="221" t="s">
        <v>371</v>
      </c>
      <c r="P735" s="221" t="s">
        <v>211</v>
      </c>
      <c r="Q735" s="340">
        <v>3039</v>
      </c>
      <c r="R735" s="227">
        <v>45992</v>
      </c>
      <c r="S735" s="227">
        <v>45992</v>
      </c>
      <c r="T735" s="221" t="s">
        <v>1703</v>
      </c>
      <c r="U735" s="256" t="s">
        <v>1658</v>
      </c>
      <c r="V735" s="221"/>
      <c r="W735" s="221" t="s">
        <v>252</v>
      </c>
      <c r="Z735" s="20" t="e">
        <f>_xlfn.XLOOKUP(AC735,'[9]PR Conso (Apr 25-Sep 25)'!$P:$P,'[9]PR Conso (Apr 25-Sep 25)'!$Z:$Z)</f>
        <v>#N/A</v>
      </c>
      <c r="AB735" s="20">
        <f t="shared" si="24"/>
        <v>730</v>
      </c>
      <c r="AC735" s="20" t="str">
        <f t="shared" si="23"/>
        <v>27AAGFO4867R1ZAINV/25-26/370730</v>
      </c>
    </row>
    <row r="736" spans="1:29">
      <c r="A736" s="220">
        <v>45992</v>
      </c>
      <c r="B736" s="221" t="s">
        <v>1597</v>
      </c>
      <c r="C736" s="221" t="s">
        <v>1598</v>
      </c>
      <c r="D736" s="251" t="s">
        <v>1599</v>
      </c>
      <c r="E736" s="227" t="s">
        <v>1148</v>
      </c>
      <c r="F736" s="224">
        <v>0.17985611510791366</v>
      </c>
      <c r="G736" s="222">
        <v>2499</v>
      </c>
      <c r="H736" s="221">
        <v>2117.8000000000002</v>
      </c>
      <c r="I736" s="221">
        <v>381.2</v>
      </c>
      <c r="J736" s="221">
        <v>0</v>
      </c>
      <c r="K736" s="221">
        <v>0</v>
      </c>
      <c r="L736" s="221">
        <v>381.2</v>
      </c>
      <c r="M736" s="221" t="s">
        <v>1600</v>
      </c>
      <c r="N736" s="221">
        <v>3919</v>
      </c>
      <c r="O736" s="221" t="s">
        <v>388</v>
      </c>
      <c r="P736" s="221" t="s">
        <v>209</v>
      </c>
      <c r="Q736" s="340">
        <v>3037</v>
      </c>
      <c r="R736" s="227">
        <v>45992</v>
      </c>
      <c r="S736" s="227">
        <v>45992</v>
      </c>
      <c r="T736" s="221" t="s">
        <v>1703</v>
      </c>
      <c r="U736" s="256" t="s">
        <v>1658</v>
      </c>
      <c r="V736" s="221"/>
      <c r="W736" s="221" t="s">
        <v>252</v>
      </c>
      <c r="Z736" s="20" t="e">
        <f>_xlfn.XLOOKUP(AC736,'[9]PR Conso (Apr 25-Sep 25)'!$P:$P,'[9]PR Conso (Apr 25-Sep 25)'!$Z:$Z)</f>
        <v>#N/A</v>
      </c>
      <c r="AB736" s="20">
        <f t="shared" si="24"/>
        <v>731</v>
      </c>
      <c r="AC736" s="20" t="str">
        <f t="shared" si="23"/>
        <v>07AAXFT7232J1ZHIN-462731</v>
      </c>
    </row>
    <row r="737" spans="1:29">
      <c r="A737" s="220">
        <v>45992</v>
      </c>
      <c r="B737" s="221" t="s">
        <v>1601</v>
      </c>
      <c r="C737" s="221" t="s">
        <v>1602</v>
      </c>
      <c r="D737" s="251" t="s">
        <v>1603</v>
      </c>
      <c r="E737" s="227" t="s">
        <v>770</v>
      </c>
      <c r="F737" s="224">
        <v>0.17985611510791366</v>
      </c>
      <c r="G737" s="222">
        <v>1798.27</v>
      </c>
      <c r="H737" s="221">
        <v>1524</v>
      </c>
      <c r="I737" s="221">
        <v>274.27</v>
      </c>
      <c r="J737" s="221">
        <v>0</v>
      </c>
      <c r="K737" s="221">
        <v>0</v>
      </c>
      <c r="L737" s="221">
        <v>274.27</v>
      </c>
      <c r="M737" s="221" t="s">
        <v>1604</v>
      </c>
      <c r="N737" s="221">
        <v>854420</v>
      </c>
      <c r="O737" s="221" t="s">
        <v>388</v>
      </c>
      <c r="P737" s="221" t="s">
        <v>209</v>
      </c>
      <c r="Q737" s="340">
        <v>3018</v>
      </c>
      <c r="R737" s="227">
        <v>45992</v>
      </c>
      <c r="S737" s="227">
        <v>45992</v>
      </c>
      <c r="T737" s="221" t="s">
        <v>1703</v>
      </c>
      <c r="U737" s="256" t="s">
        <v>1658</v>
      </c>
      <c r="V737" s="221"/>
      <c r="W737" s="221" t="s">
        <v>252</v>
      </c>
      <c r="Z737" s="20" t="e">
        <f>_xlfn.XLOOKUP(AC737,'[9]PR Conso (Apr 25-Sep 25)'!$P:$P,'[9]PR Conso (Apr 25-Sep 25)'!$Z:$Z)</f>
        <v>#N/A</v>
      </c>
      <c r="AB737" s="20">
        <f t="shared" si="24"/>
        <v>732</v>
      </c>
      <c r="AC737" s="20" t="str">
        <f t="shared" si="23"/>
        <v>23BWZPK8851P1ZCIN-2024732</v>
      </c>
    </row>
    <row r="738" spans="1:29">
      <c r="A738" s="220">
        <v>45992</v>
      </c>
      <c r="B738" s="221" t="s">
        <v>160</v>
      </c>
      <c r="C738" s="221" t="s">
        <v>689</v>
      </c>
      <c r="D738" s="251" t="s">
        <v>1605</v>
      </c>
      <c r="E738" s="227" t="s">
        <v>323</v>
      </c>
      <c r="F738" s="224">
        <v>0.17985611510791366</v>
      </c>
      <c r="G738" s="222">
        <v>154279.09999999998</v>
      </c>
      <c r="H738" s="221">
        <v>130745</v>
      </c>
      <c r="I738" s="221">
        <v>0</v>
      </c>
      <c r="J738" s="221">
        <v>11767.05</v>
      </c>
      <c r="K738" s="221">
        <v>11767.05</v>
      </c>
      <c r="L738" s="221">
        <v>23534.1</v>
      </c>
      <c r="M738" s="221" t="s">
        <v>1606</v>
      </c>
      <c r="N738" s="221">
        <v>998312</v>
      </c>
      <c r="O738" s="221" t="s">
        <v>309</v>
      </c>
      <c r="P738" s="221" t="s">
        <v>211</v>
      </c>
      <c r="Q738" s="340">
        <v>2925</v>
      </c>
      <c r="R738" s="227">
        <v>45992</v>
      </c>
      <c r="S738" s="227">
        <v>45992</v>
      </c>
      <c r="T738" s="221" t="s">
        <v>1703</v>
      </c>
      <c r="U738" s="256" t="s">
        <v>1658</v>
      </c>
      <c r="V738" s="221"/>
      <c r="W738" s="221" t="s">
        <v>252</v>
      </c>
      <c r="Z738" s="20" t="e">
        <f>_xlfn.XLOOKUP(AC738,'[9]PR Conso (Apr 25-Sep 25)'!$P:$P,'[9]PR Conso (Apr 25-Sep 25)'!$Z:$Z)</f>
        <v>#N/A</v>
      </c>
      <c r="AB738" s="20">
        <f t="shared" si="24"/>
        <v>733</v>
      </c>
      <c r="AC738" s="20" t="str">
        <f t="shared" si="23"/>
        <v>27AAEFU8529J1ZNUTLLP/25-26/066733</v>
      </c>
    </row>
    <row r="739" spans="1:29">
      <c r="A739" s="220">
        <v>45992</v>
      </c>
      <c r="B739" s="221" t="s">
        <v>160</v>
      </c>
      <c r="C739" s="221" t="s">
        <v>689</v>
      </c>
      <c r="D739" s="251" t="s">
        <v>1607</v>
      </c>
      <c r="E739" s="227" t="s">
        <v>323</v>
      </c>
      <c r="F739" s="224">
        <v>0.17985611510791366</v>
      </c>
      <c r="G739" s="222">
        <v>354000</v>
      </c>
      <c r="H739" s="221">
        <v>300000</v>
      </c>
      <c r="I739" s="221">
        <v>0</v>
      </c>
      <c r="J739" s="221">
        <v>27000</v>
      </c>
      <c r="K739" s="221">
        <v>27000</v>
      </c>
      <c r="L739" s="221">
        <v>54000</v>
      </c>
      <c r="M739" s="221" t="s">
        <v>1608</v>
      </c>
      <c r="N739" s="221">
        <v>998312</v>
      </c>
      <c r="O739" s="221" t="s">
        <v>309</v>
      </c>
      <c r="P739" s="221" t="s">
        <v>211</v>
      </c>
      <c r="Q739" s="340">
        <v>2926</v>
      </c>
      <c r="R739" s="227">
        <v>45992</v>
      </c>
      <c r="S739" s="227">
        <v>45992</v>
      </c>
      <c r="T739" s="221" t="s">
        <v>1703</v>
      </c>
      <c r="U739" s="256" t="s">
        <v>1658</v>
      </c>
      <c r="V739" s="221"/>
      <c r="W739" s="221" t="s">
        <v>252</v>
      </c>
      <c r="Z739" s="20" t="e">
        <f>_xlfn.XLOOKUP(AC739,'[9]PR Conso (Apr 25-Sep 25)'!$P:$P,'[9]PR Conso (Apr 25-Sep 25)'!$Z:$Z)</f>
        <v>#N/A</v>
      </c>
      <c r="AB739" s="20">
        <f t="shared" si="24"/>
        <v>734</v>
      </c>
      <c r="AC739" s="20" t="str">
        <f t="shared" si="23"/>
        <v>27AAEFU8529J1ZNUTLLP/25-26/068734</v>
      </c>
    </row>
    <row r="740" spans="1:29">
      <c r="A740" s="220">
        <v>45992</v>
      </c>
      <c r="B740" s="221" t="s">
        <v>160</v>
      </c>
      <c r="C740" s="221" t="s">
        <v>689</v>
      </c>
      <c r="D740" s="251" t="s">
        <v>1609</v>
      </c>
      <c r="E740" s="227" t="s">
        <v>821</v>
      </c>
      <c r="F740" s="224">
        <v>0.17985611510791366</v>
      </c>
      <c r="G740" s="222">
        <v>154279.09999999998</v>
      </c>
      <c r="H740" s="221">
        <v>130745</v>
      </c>
      <c r="I740" s="221">
        <v>0</v>
      </c>
      <c r="J740" s="221">
        <v>11767.05</v>
      </c>
      <c r="K740" s="221">
        <v>11767.05</v>
      </c>
      <c r="L740" s="221">
        <v>23534.1</v>
      </c>
      <c r="M740" s="221" t="s">
        <v>1610</v>
      </c>
      <c r="N740" s="221">
        <v>998312</v>
      </c>
      <c r="O740" s="221" t="s">
        <v>309</v>
      </c>
      <c r="P740" s="221" t="s">
        <v>211</v>
      </c>
      <c r="Q740" s="340">
        <v>2927</v>
      </c>
      <c r="R740" s="227">
        <v>45992</v>
      </c>
      <c r="S740" s="227">
        <v>45992</v>
      </c>
      <c r="T740" s="221" t="s">
        <v>1703</v>
      </c>
      <c r="U740" s="256" t="s">
        <v>1658</v>
      </c>
      <c r="V740" s="221"/>
      <c r="W740" s="221" t="s">
        <v>252</v>
      </c>
      <c r="Z740" s="20" t="e">
        <f>_xlfn.XLOOKUP(AC740,'[9]PR Conso (Apr 25-Sep 25)'!$P:$P,'[9]PR Conso (Apr 25-Sep 25)'!$Z:$Z)</f>
        <v>#N/A</v>
      </c>
      <c r="AB740" s="20">
        <f t="shared" si="24"/>
        <v>735</v>
      </c>
      <c r="AC740" s="20" t="str">
        <f t="shared" si="23"/>
        <v>27AAEFU8529J1ZNUTLLP/25-26/070735</v>
      </c>
    </row>
    <row r="741" spans="1:29">
      <c r="A741" s="220">
        <v>45992</v>
      </c>
      <c r="B741" s="221" t="s">
        <v>160</v>
      </c>
      <c r="C741" s="221" t="s">
        <v>689</v>
      </c>
      <c r="D741" s="251" t="s">
        <v>1611</v>
      </c>
      <c r="E741" s="227" t="s">
        <v>821</v>
      </c>
      <c r="F741" s="224">
        <v>0.17985611510791366</v>
      </c>
      <c r="G741" s="222">
        <v>1656814.4</v>
      </c>
      <c r="H741" s="221">
        <v>1404080</v>
      </c>
      <c r="I741" s="221">
        <v>0</v>
      </c>
      <c r="J741" s="221">
        <v>126367.2</v>
      </c>
      <c r="K741" s="221">
        <v>126367.2</v>
      </c>
      <c r="L741" s="221">
        <v>252734.4</v>
      </c>
      <c r="M741" s="221" t="s">
        <v>1612</v>
      </c>
      <c r="N741" s="221">
        <v>998312</v>
      </c>
      <c r="O741" s="221" t="s">
        <v>309</v>
      </c>
      <c r="P741" s="221" t="s">
        <v>211</v>
      </c>
      <c r="Q741" s="340">
        <v>2928</v>
      </c>
      <c r="R741" s="227">
        <v>45992</v>
      </c>
      <c r="S741" s="227">
        <v>45992</v>
      </c>
      <c r="T741" s="221" t="s">
        <v>1703</v>
      </c>
      <c r="U741" s="256" t="s">
        <v>1658</v>
      </c>
      <c r="V741" s="221"/>
      <c r="W741" s="221" t="s">
        <v>252</v>
      </c>
      <c r="Z741" s="20" t="e">
        <f>_xlfn.XLOOKUP(AC741,'[9]PR Conso (Apr 25-Sep 25)'!$P:$P,'[9]PR Conso (Apr 25-Sep 25)'!$Z:$Z)</f>
        <v>#N/A</v>
      </c>
      <c r="AB741" s="20">
        <f t="shared" si="24"/>
        <v>736</v>
      </c>
      <c r="AC741" s="20" t="str">
        <f t="shared" si="23"/>
        <v>27AAEFU8529J1ZNUTLLP/25-26/071736</v>
      </c>
    </row>
    <row r="742" spans="1:29">
      <c r="A742" s="220">
        <v>45992</v>
      </c>
      <c r="B742" s="221" t="s">
        <v>160</v>
      </c>
      <c r="C742" s="221" t="s">
        <v>689</v>
      </c>
      <c r="D742" s="251" t="s">
        <v>1613</v>
      </c>
      <c r="E742" s="227" t="s">
        <v>821</v>
      </c>
      <c r="F742" s="224">
        <v>0.17985611510791366</v>
      </c>
      <c r="G742" s="222">
        <v>354000</v>
      </c>
      <c r="H742" s="221">
        <v>300000</v>
      </c>
      <c r="I742" s="221">
        <v>0</v>
      </c>
      <c r="J742" s="221">
        <v>27000</v>
      </c>
      <c r="K742" s="221">
        <v>27000</v>
      </c>
      <c r="L742" s="221">
        <v>54000</v>
      </c>
      <c r="M742" s="221" t="s">
        <v>1614</v>
      </c>
      <c r="N742" s="221">
        <v>998312</v>
      </c>
      <c r="O742" s="221" t="s">
        <v>309</v>
      </c>
      <c r="P742" s="221" t="s">
        <v>211</v>
      </c>
      <c r="Q742" s="340">
        <v>2929</v>
      </c>
      <c r="R742" s="227">
        <v>45992</v>
      </c>
      <c r="S742" s="227">
        <v>45992</v>
      </c>
      <c r="T742" s="221" t="s">
        <v>1703</v>
      </c>
      <c r="U742" s="256" t="s">
        <v>1658</v>
      </c>
      <c r="V742" s="221"/>
      <c r="W742" s="221" t="s">
        <v>252</v>
      </c>
      <c r="Z742" s="20" t="e">
        <f>_xlfn.XLOOKUP(AC742,'[9]PR Conso (Apr 25-Sep 25)'!$P:$P,'[9]PR Conso (Apr 25-Sep 25)'!$Z:$Z)</f>
        <v>#N/A</v>
      </c>
      <c r="AB742" s="20">
        <f t="shared" si="24"/>
        <v>737</v>
      </c>
      <c r="AC742" s="20" t="str">
        <f t="shared" si="23"/>
        <v>27AAEFU8529J1ZNUTLLP/25-26/073737</v>
      </c>
    </row>
    <row r="743" spans="1:29">
      <c r="A743" s="220">
        <v>45992</v>
      </c>
      <c r="B743" s="221" t="s">
        <v>357</v>
      </c>
      <c r="C743" s="221" t="s">
        <v>358</v>
      </c>
      <c r="D743" s="251" t="s">
        <v>1615</v>
      </c>
      <c r="E743" s="227">
        <v>45991</v>
      </c>
      <c r="F743" s="224">
        <v>0.05</v>
      </c>
      <c r="G743" s="222">
        <v>2115.75</v>
      </c>
      <c r="H743" s="221">
        <v>2015</v>
      </c>
      <c r="I743" s="221">
        <v>0</v>
      </c>
      <c r="J743" s="221">
        <v>50.375</v>
      </c>
      <c r="K743" s="221">
        <v>50.375</v>
      </c>
      <c r="L743" s="221">
        <v>100.75</v>
      </c>
      <c r="M743" s="221" t="s">
        <v>1616</v>
      </c>
      <c r="N743" s="221">
        <v>99633</v>
      </c>
      <c r="O743" s="221" t="s">
        <v>361</v>
      </c>
      <c r="P743" s="221" t="s">
        <v>211</v>
      </c>
      <c r="Q743" s="340">
        <v>2960</v>
      </c>
      <c r="R743" s="227">
        <v>45992</v>
      </c>
      <c r="S743" s="227">
        <v>45992</v>
      </c>
      <c r="T743" s="221" t="s">
        <v>1703</v>
      </c>
      <c r="U743" s="256" t="s">
        <v>1658</v>
      </c>
      <c r="V743" s="221"/>
      <c r="W743" s="221" t="s">
        <v>252</v>
      </c>
      <c r="Z743" s="20" t="e">
        <f>_xlfn.XLOOKUP(AC743,'[9]PR Conso (Apr 25-Sep 25)'!$P:$P,'[9]PR Conso (Apr 25-Sep 25)'!$Z:$Z)</f>
        <v>#N/A</v>
      </c>
      <c r="AB743" s="20">
        <f t="shared" si="24"/>
        <v>738</v>
      </c>
      <c r="AC743" s="20" t="str">
        <f t="shared" si="23"/>
        <v>27DBRPP0459R1ZK2025-26/480738</v>
      </c>
    </row>
    <row r="744" spans="1:29">
      <c r="A744" s="220">
        <v>45992</v>
      </c>
      <c r="B744" s="221" t="s">
        <v>483</v>
      </c>
      <c r="C744" s="221" t="s">
        <v>484</v>
      </c>
      <c r="D744" s="251" t="s">
        <v>1617</v>
      </c>
      <c r="E744" s="227" t="s">
        <v>1618</v>
      </c>
      <c r="F744" s="224">
        <v>0.05</v>
      </c>
      <c r="G744" s="222">
        <v>-499</v>
      </c>
      <c r="H744" s="221">
        <v>-475</v>
      </c>
      <c r="I744" s="221">
        <v>-24</v>
      </c>
      <c r="J744" s="221">
        <v>0</v>
      </c>
      <c r="K744" s="221">
        <v>0</v>
      </c>
      <c r="L744" s="221">
        <v>-24</v>
      </c>
      <c r="M744" s="221" t="s">
        <v>1619</v>
      </c>
      <c r="N744" s="221">
        <v>996425</v>
      </c>
      <c r="O744" s="235" t="s">
        <v>288</v>
      </c>
      <c r="P744" s="221" t="s">
        <v>211</v>
      </c>
      <c r="Q744" s="340">
        <v>3250</v>
      </c>
      <c r="R744" s="227">
        <v>45992</v>
      </c>
      <c r="S744" s="227">
        <v>45992</v>
      </c>
      <c r="T744" s="221" t="s">
        <v>1703</v>
      </c>
      <c r="U744" s="256" t="s">
        <v>1658</v>
      </c>
      <c r="V744" s="221"/>
      <c r="W744" s="221" t="s">
        <v>252</v>
      </c>
      <c r="Z744" s="20" t="e">
        <f>_xlfn.XLOOKUP(AC744,'[9]PR Conso (Apr 25-Sep 25)'!$P:$P,'[9]PR Conso (Apr 25-Sep 25)'!$Z:$Z)</f>
        <v>#N/A</v>
      </c>
      <c r="AB744" s="20">
        <f t="shared" si="24"/>
        <v>739</v>
      </c>
      <c r="AC744" s="20" t="str">
        <f t="shared" si="23"/>
        <v>36AABCI2726B1Z3TS2252612AF58700739</v>
      </c>
    </row>
    <row r="745" spans="1:29">
      <c r="A745" s="220">
        <v>45992</v>
      </c>
      <c r="B745" s="221" t="s">
        <v>483</v>
      </c>
      <c r="C745" s="221" t="s">
        <v>484</v>
      </c>
      <c r="D745" s="251" t="s">
        <v>1620</v>
      </c>
      <c r="E745" s="227" t="s">
        <v>1291</v>
      </c>
      <c r="F745" s="224">
        <v>0.05</v>
      </c>
      <c r="G745" s="222">
        <v>-9995</v>
      </c>
      <c r="H745" s="221">
        <v>-9519</v>
      </c>
      <c r="I745" s="221">
        <v>-476</v>
      </c>
      <c r="J745" s="221">
        <v>0</v>
      </c>
      <c r="K745" s="221">
        <v>0</v>
      </c>
      <c r="L745" s="221">
        <v>-476</v>
      </c>
      <c r="M745" s="221" t="s">
        <v>1621</v>
      </c>
      <c r="N745" s="221">
        <v>996425</v>
      </c>
      <c r="O745" s="235" t="s">
        <v>288</v>
      </c>
      <c r="P745" s="221" t="s">
        <v>211</v>
      </c>
      <c r="Q745" s="340">
        <v>3249</v>
      </c>
      <c r="R745" s="227">
        <v>45992</v>
      </c>
      <c r="S745" s="227">
        <v>45992</v>
      </c>
      <c r="T745" s="221" t="s">
        <v>1703</v>
      </c>
      <c r="U745" s="256" t="s">
        <v>1658</v>
      </c>
      <c r="V745" s="221"/>
      <c r="W745" s="221" t="s">
        <v>252</v>
      </c>
      <c r="Z745" s="20" t="e">
        <f>_xlfn.XLOOKUP(AC745,'[9]PR Conso (Apr 25-Sep 25)'!$P:$P,'[9]PR Conso (Apr 25-Sep 25)'!$Z:$Z)</f>
        <v>#N/A</v>
      </c>
      <c r="AB745" s="20">
        <f t="shared" si="24"/>
        <v>740</v>
      </c>
      <c r="AC745" s="20" t="str">
        <f t="shared" si="23"/>
        <v>36AABCI2726B1Z3TS2252612AF28823740</v>
      </c>
    </row>
    <row r="746" spans="1:29">
      <c r="A746" s="220">
        <v>45992</v>
      </c>
      <c r="B746" s="221" t="s">
        <v>483</v>
      </c>
      <c r="C746" s="221" t="s">
        <v>484</v>
      </c>
      <c r="D746" s="251" t="s">
        <v>1622</v>
      </c>
      <c r="E746" s="227" t="s">
        <v>1263</v>
      </c>
      <c r="F746" s="224">
        <v>5.5092059838895285E-2</v>
      </c>
      <c r="G746" s="222">
        <v>-7335</v>
      </c>
      <c r="H746" s="221">
        <v>-6952</v>
      </c>
      <c r="I746" s="221">
        <v>-383</v>
      </c>
      <c r="J746" s="221">
        <v>0</v>
      </c>
      <c r="K746" s="221">
        <v>0</v>
      </c>
      <c r="L746" s="221">
        <v>-383</v>
      </c>
      <c r="M746" s="221" t="s">
        <v>1623</v>
      </c>
      <c r="N746" s="221">
        <v>996425</v>
      </c>
      <c r="O746" s="235" t="s">
        <v>288</v>
      </c>
      <c r="P746" s="221" t="s">
        <v>211</v>
      </c>
      <c r="Q746" s="340">
        <v>3248</v>
      </c>
      <c r="R746" s="227">
        <v>45992</v>
      </c>
      <c r="S746" s="227">
        <v>45992</v>
      </c>
      <c r="T746" s="221" t="s">
        <v>1703</v>
      </c>
      <c r="U746" s="256" t="s">
        <v>1658</v>
      </c>
      <c r="V746" s="221"/>
      <c r="W746" s="221" t="s">
        <v>252</v>
      </c>
      <c r="Z746" s="20" t="e">
        <f>_xlfn.XLOOKUP(AC746,'[9]PR Conso (Apr 25-Sep 25)'!$P:$P,'[9]PR Conso (Apr 25-Sep 25)'!$Z:$Z)</f>
        <v>#N/A</v>
      </c>
      <c r="AB746" s="20">
        <f t="shared" si="24"/>
        <v>741</v>
      </c>
      <c r="AC746" s="20" t="str">
        <f t="shared" si="23"/>
        <v>36AABCI2726B1Z3TS2252612AF19079741</v>
      </c>
    </row>
    <row r="747" spans="1:29">
      <c r="A747" s="220">
        <v>45992</v>
      </c>
      <c r="B747" s="221" t="s">
        <v>1041</v>
      </c>
      <c r="C747" s="221" t="s">
        <v>1042</v>
      </c>
      <c r="D747" s="251" t="s">
        <v>1624</v>
      </c>
      <c r="E747" s="227" t="s">
        <v>1618</v>
      </c>
      <c r="F747" s="224">
        <v>0.05</v>
      </c>
      <c r="G747" s="222">
        <v>-499</v>
      </c>
      <c r="H747" s="221">
        <v>-475</v>
      </c>
      <c r="I747" s="221">
        <v>0</v>
      </c>
      <c r="J747" s="221">
        <v>-12</v>
      </c>
      <c r="K747" s="221">
        <v>-12</v>
      </c>
      <c r="L747" s="221">
        <v>-24</v>
      </c>
      <c r="M747" s="221" t="s">
        <v>1625</v>
      </c>
      <c r="N747" s="221">
        <v>996425</v>
      </c>
      <c r="O747" s="235" t="s">
        <v>1626</v>
      </c>
      <c r="P747" s="221" t="s">
        <v>211</v>
      </c>
      <c r="Q747" s="340">
        <v>3246</v>
      </c>
      <c r="R747" s="227">
        <v>45992</v>
      </c>
      <c r="S747" s="227">
        <v>45992</v>
      </c>
      <c r="T747" s="221" t="s">
        <v>1703</v>
      </c>
      <c r="U747" s="256" t="s">
        <v>1658</v>
      </c>
      <c r="V747" s="221"/>
      <c r="W747" s="221" t="s">
        <v>252</v>
      </c>
      <c r="Z747" s="20" t="e">
        <f>_xlfn.XLOOKUP(AC747,'[9]PR Conso (Apr 25-Sep 25)'!$P:$P,'[9]PR Conso (Apr 25-Sep 25)'!$Z:$Z)</f>
        <v>#N/A</v>
      </c>
      <c r="AB747" s="20">
        <f t="shared" si="24"/>
        <v>742</v>
      </c>
      <c r="AC747" s="20" t="str">
        <f t="shared" si="23"/>
        <v>27AABCI2726B1Z2MH2252612AO00102742</v>
      </c>
    </row>
    <row r="748" spans="1:29">
      <c r="A748" s="220">
        <v>45992</v>
      </c>
      <c r="B748" s="221" t="s">
        <v>1041</v>
      </c>
      <c r="C748" s="221" t="s">
        <v>1042</v>
      </c>
      <c r="D748" s="251" t="s">
        <v>1627</v>
      </c>
      <c r="E748" s="227" t="s">
        <v>1291</v>
      </c>
      <c r="F748" s="224">
        <v>0.05</v>
      </c>
      <c r="G748" s="222">
        <v>-14667</v>
      </c>
      <c r="H748" s="221">
        <v>-13969</v>
      </c>
      <c r="I748" s="221">
        <v>0</v>
      </c>
      <c r="J748" s="221">
        <v>-349</v>
      </c>
      <c r="K748" s="221">
        <v>-349</v>
      </c>
      <c r="L748" s="221">
        <v>-698</v>
      </c>
      <c r="M748" s="221" t="s">
        <v>1628</v>
      </c>
      <c r="N748" s="221">
        <v>996425</v>
      </c>
      <c r="O748" s="235" t="s">
        <v>1626</v>
      </c>
      <c r="P748" s="221" t="s">
        <v>211</v>
      </c>
      <c r="Q748" s="340">
        <v>3245</v>
      </c>
      <c r="R748" s="227">
        <v>45992</v>
      </c>
      <c r="S748" s="227">
        <v>45992</v>
      </c>
      <c r="T748" s="221" t="s">
        <v>1703</v>
      </c>
      <c r="U748" s="256" t="s">
        <v>1658</v>
      </c>
      <c r="V748" s="221"/>
      <c r="W748" s="221" t="s">
        <v>252</v>
      </c>
      <c r="Z748" s="20" t="e">
        <f>_xlfn.XLOOKUP(AC748,'[9]PR Conso (Apr 25-Sep 25)'!$P:$P,'[9]PR Conso (Apr 25-Sep 25)'!$Z:$Z)</f>
        <v>#N/A</v>
      </c>
      <c r="AB748" s="20">
        <f t="shared" si="24"/>
        <v>743</v>
      </c>
      <c r="AC748" s="20" t="str">
        <f t="shared" si="23"/>
        <v>27AABCI2726B1Z2MH2252612AN32281743</v>
      </c>
    </row>
    <row r="749" spans="1:29">
      <c r="A749" s="220">
        <v>45992</v>
      </c>
      <c r="B749" s="221" t="s">
        <v>1041</v>
      </c>
      <c r="C749" s="221" t="s">
        <v>1042</v>
      </c>
      <c r="D749" s="251" t="s">
        <v>1629</v>
      </c>
      <c r="E749" s="227" t="s">
        <v>1417</v>
      </c>
      <c r="F749" s="224">
        <v>0.05</v>
      </c>
      <c r="G749" s="222">
        <v>-12334</v>
      </c>
      <c r="H749" s="221">
        <v>-11713</v>
      </c>
      <c r="I749" s="221">
        <v>0</v>
      </c>
      <c r="J749" s="221">
        <v>-310.5</v>
      </c>
      <c r="K749" s="221">
        <v>-310.5</v>
      </c>
      <c r="L749" s="221">
        <v>-621</v>
      </c>
      <c r="M749" s="221" t="s">
        <v>1630</v>
      </c>
      <c r="N749" s="221">
        <v>996425</v>
      </c>
      <c r="O749" s="235" t="s">
        <v>1626</v>
      </c>
      <c r="P749" s="221" t="s">
        <v>211</v>
      </c>
      <c r="Q749" s="340">
        <v>3244</v>
      </c>
      <c r="R749" s="227">
        <v>45992</v>
      </c>
      <c r="S749" s="227">
        <v>45992</v>
      </c>
      <c r="T749" s="221" t="s">
        <v>1703</v>
      </c>
      <c r="U749" s="256" t="s">
        <v>1658</v>
      </c>
      <c r="V749" s="221"/>
      <c r="W749" s="221" t="s">
        <v>252</v>
      </c>
      <c r="Z749" s="20" t="e">
        <f>_xlfn.XLOOKUP(AC749,'[9]PR Conso (Apr 25-Sep 25)'!$P:$P,'[9]PR Conso (Apr 25-Sep 25)'!$Z:$Z)</f>
        <v>#N/A</v>
      </c>
      <c r="AB749" s="20">
        <f t="shared" si="24"/>
        <v>744</v>
      </c>
      <c r="AC749" s="20" t="str">
        <f t="shared" si="23"/>
        <v>27AABCI2726B1Z2MH2252612AM10973744</v>
      </c>
    </row>
    <row r="750" spans="1:29">
      <c r="A750" s="220">
        <v>45992</v>
      </c>
      <c r="B750" s="221" t="s">
        <v>552</v>
      </c>
      <c r="C750" s="221" t="s">
        <v>553</v>
      </c>
      <c r="D750" s="251" t="s">
        <v>1631</v>
      </c>
      <c r="E750" s="227" t="s">
        <v>1618</v>
      </c>
      <c r="F750" s="224">
        <v>0.17985611510791366</v>
      </c>
      <c r="G750" s="222">
        <v>-80467.73000000001</v>
      </c>
      <c r="H750" s="221">
        <v>-68192.990000000005</v>
      </c>
      <c r="I750" s="221">
        <v>-12274.74</v>
      </c>
      <c r="J750" s="221">
        <v>0</v>
      </c>
      <c r="K750" s="221">
        <v>0</v>
      </c>
      <c r="L750" s="221">
        <v>-12274.74</v>
      </c>
      <c r="M750" s="221" t="s">
        <v>1632</v>
      </c>
      <c r="N750" s="221">
        <v>998315</v>
      </c>
      <c r="O750" s="235" t="s">
        <v>239</v>
      </c>
      <c r="P750" s="221" t="s">
        <v>211</v>
      </c>
      <c r="Q750" s="340">
        <v>3240</v>
      </c>
      <c r="R750" s="227">
        <v>45992</v>
      </c>
      <c r="S750" s="227">
        <v>45992</v>
      </c>
      <c r="T750" s="221" t="s">
        <v>1703</v>
      </c>
      <c r="U750" s="256" t="s">
        <v>1658</v>
      </c>
      <c r="V750" s="221"/>
      <c r="W750" s="221" t="s">
        <v>252</v>
      </c>
      <c r="Z750" s="20" t="e">
        <f>_xlfn.XLOOKUP(AC750,'[9]PR Conso (Apr 25-Sep 25)'!$P:$P,'[9]PR Conso (Apr 25-Sep 25)'!$Z:$Z)</f>
        <v>#N/A</v>
      </c>
      <c r="AB750" s="20">
        <f t="shared" si="24"/>
        <v>745</v>
      </c>
      <c r="AC750" s="20" t="str">
        <f t="shared" si="23"/>
        <v>07AAJCA9880A1ZLACN2526000058808745</v>
      </c>
    </row>
    <row r="751" spans="1:29">
      <c r="A751" s="220">
        <v>45992</v>
      </c>
      <c r="B751" s="221" t="s">
        <v>394</v>
      </c>
      <c r="C751" s="221" t="s">
        <v>1633</v>
      </c>
      <c r="D751" s="251">
        <v>6112</v>
      </c>
      <c r="E751" s="227">
        <v>45983</v>
      </c>
      <c r="F751" s="224">
        <v>0.05</v>
      </c>
      <c r="G751" s="222">
        <v>10575.599999999999</v>
      </c>
      <c r="H751" s="221">
        <v>10072</v>
      </c>
      <c r="I751" s="221">
        <v>0</v>
      </c>
      <c r="J751" s="221">
        <v>251.8</v>
      </c>
      <c r="K751" s="221">
        <v>251.8</v>
      </c>
      <c r="L751" s="221">
        <v>503.6</v>
      </c>
      <c r="M751" s="221" t="s">
        <v>833</v>
      </c>
      <c r="N751" s="221">
        <v>9964</v>
      </c>
      <c r="O751" s="221" t="s">
        <v>397</v>
      </c>
      <c r="P751" s="221" t="s">
        <v>211</v>
      </c>
      <c r="Q751" s="340">
        <v>2862</v>
      </c>
      <c r="R751" s="227">
        <v>45992</v>
      </c>
      <c r="S751" s="227">
        <v>45992</v>
      </c>
      <c r="T751" s="221" t="s">
        <v>1657</v>
      </c>
      <c r="U751" s="256" t="s">
        <v>1658</v>
      </c>
      <c r="V751" s="221"/>
      <c r="W751" s="221" t="s">
        <v>252</v>
      </c>
      <c r="Z751" s="20" t="e">
        <f>_xlfn.XLOOKUP(AC751,'[9]PR Conso (Apr 25-Sep 25)'!$P:$P,'[9]PR Conso (Apr 25-Sep 25)'!$Z:$Z)</f>
        <v>#N/A</v>
      </c>
      <c r="AB751" s="20">
        <f t="shared" si="24"/>
        <v>746</v>
      </c>
      <c r="AC751" s="20" t="str">
        <f t="shared" si="23"/>
        <v>27AZJPG1481H1ZC6112746</v>
      </c>
    </row>
    <row r="752" spans="1:29">
      <c r="A752" s="220">
        <v>45992</v>
      </c>
      <c r="B752" s="221" t="s">
        <v>394</v>
      </c>
      <c r="C752" s="221" t="s">
        <v>1633</v>
      </c>
      <c r="D752" s="251">
        <v>6111</v>
      </c>
      <c r="E752" s="227">
        <v>45983</v>
      </c>
      <c r="F752" s="224">
        <v>0.05</v>
      </c>
      <c r="G752" s="222">
        <v>7175.7000000000007</v>
      </c>
      <c r="H752" s="221">
        <v>6834</v>
      </c>
      <c r="I752" s="221">
        <v>0</v>
      </c>
      <c r="J752" s="221">
        <v>170.85000000000002</v>
      </c>
      <c r="K752" s="221">
        <v>170.85000000000002</v>
      </c>
      <c r="L752" s="221">
        <v>341.70000000000005</v>
      </c>
      <c r="M752" s="221" t="s">
        <v>834</v>
      </c>
      <c r="N752" s="221">
        <v>9964</v>
      </c>
      <c r="O752" s="221" t="s">
        <v>397</v>
      </c>
      <c r="P752" s="221" t="s">
        <v>211</v>
      </c>
      <c r="Q752" s="340">
        <v>2861</v>
      </c>
      <c r="R752" s="227">
        <v>45992</v>
      </c>
      <c r="S752" s="227">
        <v>45992</v>
      </c>
      <c r="T752" s="221" t="s">
        <v>1657</v>
      </c>
      <c r="U752" s="256" t="s">
        <v>1658</v>
      </c>
      <c r="V752" s="221"/>
      <c r="W752" s="221" t="s">
        <v>252</v>
      </c>
      <c r="Z752" s="20" t="e">
        <f>_xlfn.XLOOKUP(AC752,'[9]PR Conso (Apr 25-Sep 25)'!$P:$P,'[9]PR Conso (Apr 25-Sep 25)'!$Z:$Z)</f>
        <v>#N/A</v>
      </c>
      <c r="AB752" s="20">
        <f t="shared" si="24"/>
        <v>747</v>
      </c>
      <c r="AC752" s="20" t="str">
        <f t="shared" si="23"/>
        <v>27AZJPG1481H1ZC6111747</v>
      </c>
    </row>
    <row r="753" spans="1:29">
      <c r="A753" s="220">
        <v>45992</v>
      </c>
      <c r="B753" s="221" t="s">
        <v>394</v>
      </c>
      <c r="C753" s="221" t="s">
        <v>1633</v>
      </c>
      <c r="D753" s="251">
        <v>6110</v>
      </c>
      <c r="E753" s="227">
        <v>45952</v>
      </c>
      <c r="F753" s="224">
        <v>0.05</v>
      </c>
      <c r="G753" s="222">
        <v>4750.2000000000007</v>
      </c>
      <c r="H753" s="221">
        <v>4524</v>
      </c>
      <c r="I753" s="221">
        <v>0</v>
      </c>
      <c r="J753" s="221">
        <v>113.10000000000001</v>
      </c>
      <c r="K753" s="221">
        <v>113.10000000000001</v>
      </c>
      <c r="L753" s="221">
        <v>226.20000000000002</v>
      </c>
      <c r="M753" s="221" t="s">
        <v>835</v>
      </c>
      <c r="N753" s="221">
        <v>9964</v>
      </c>
      <c r="O753" s="221" t="s">
        <v>397</v>
      </c>
      <c r="P753" s="221" t="s">
        <v>211</v>
      </c>
      <c r="Q753" s="340">
        <v>2860</v>
      </c>
      <c r="R753" s="227">
        <v>45992</v>
      </c>
      <c r="S753" s="227">
        <v>45992</v>
      </c>
      <c r="T753" s="221" t="s">
        <v>1657</v>
      </c>
      <c r="U753" s="256" t="s">
        <v>1658</v>
      </c>
      <c r="V753" s="221"/>
      <c r="W753" s="221" t="s">
        <v>252</v>
      </c>
      <c r="Z753" s="20" t="e">
        <f>_xlfn.XLOOKUP(AC753,'[9]PR Conso (Apr 25-Sep 25)'!$P:$P,'[9]PR Conso (Apr 25-Sep 25)'!$Z:$Z)</f>
        <v>#N/A</v>
      </c>
      <c r="AB753" s="20">
        <f t="shared" si="24"/>
        <v>748</v>
      </c>
      <c r="AC753" s="20" t="str">
        <f t="shared" si="23"/>
        <v>27AZJPG1481H1ZC6110748</v>
      </c>
    </row>
    <row r="754" spans="1:29">
      <c r="A754" s="220">
        <v>45992</v>
      </c>
      <c r="B754" s="221" t="s">
        <v>394</v>
      </c>
      <c r="C754" s="221" t="s">
        <v>1633</v>
      </c>
      <c r="D754" s="251">
        <v>6109</v>
      </c>
      <c r="E754" s="227">
        <v>45983</v>
      </c>
      <c r="F754" s="224">
        <v>0.05</v>
      </c>
      <c r="G754" s="222">
        <v>4794.2999999999993</v>
      </c>
      <c r="H754" s="221">
        <v>4566</v>
      </c>
      <c r="I754" s="221">
        <v>0</v>
      </c>
      <c r="J754" s="221">
        <v>114.15</v>
      </c>
      <c r="K754" s="221">
        <v>114.15</v>
      </c>
      <c r="L754" s="221">
        <v>228.3</v>
      </c>
      <c r="M754" s="221" t="s">
        <v>841</v>
      </c>
      <c r="N754" s="221">
        <v>9964</v>
      </c>
      <c r="O754" s="221" t="s">
        <v>397</v>
      </c>
      <c r="P754" s="221" t="s">
        <v>211</v>
      </c>
      <c r="Q754" s="340">
        <v>2859</v>
      </c>
      <c r="R754" s="227">
        <v>45992</v>
      </c>
      <c r="S754" s="227">
        <v>45992</v>
      </c>
      <c r="T754" s="221" t="s">
        <v>1657</v>
      </c>
      <c r="U754" s="256" t="s">
        <v>1658</v>
      </c>
      <c r="V754" s="221"/>
      <c r="W754" s="221" t="s">
        <v>252</v>
      </c>
      <c r="Z754" s="20" t="e">
        <f>_xlfn.XLOOKUP(AC754,'[9]PR Conso (Apr 25-Sep 25)'!$P:$P,'[9]PR Conso (Apr 25-Sep 25)'!$Z:$Z)</f>
        <v>#N/A</v>
      </c>
      <c r="AB754" s="20">
        <f t="shared" si="24"/>
        <v>749</v>
      </c>
      <c r="AC754" s="20" t="str">
        <f t="shared" si="23"/>
        <v>27AZJPG1481H1ZC6109749</v>
      </c>
    </row>
    <row r="755" spans="1:29">
      <c r="A755" s="220">
        <v>45992</v>
      </c>
      <c r="B755" s="221" t="s">
        <v>394</v>
      </c>
      <c r="C755" s="221" t="s">
        <v>1633</v>
      </c>
      <c r="D755" s="251">
        <v>6108</v>
      </c>
      <c r="E755" s="227">
        <v>45981</v>
      </c>
      <c r="F755" s="224">
        <v>0.05</v>
      </c>
      <c r="G755" s="222">
        <v>8240.4</v>
      </c>
      <c r="H755" s="221">
        <v>7848</v>
      </c>
      <c r="I755" s="221">
        <v>0</v>
      </c>
      <c r="J755" s="221">
        <v>196.20000000000002</v>
      </c>
      <c r="K755" s="221">
        <v>196.20000000000002</v>
      </c>
      <c r="L755" s="221">
        <v>392.40000000000003</v>
      </c>
      <c r="M755" s="221" t="s">
        <v>842</v>
      </c>
      <c r="N755" s="221">
        <v>9964</v>
      </c>
      <c r="O755" s="221" t="s">
        <v>397</v>
      </c>
      <c r="P755" s="221" t="s">
        <v>211</v>
      </c>
      <c r="Q755" s="340">
        <v>2858</v>
      </c>
      <c r="R755" s="227">
        <v>45992</v>
      </c>
      <c r="S755" s="227">
        <v>45992</v>
      </c>
      <c r="T755" s="221" t="s">
        <v>1657</v>
      </c>
      <c r="U755" s="256" t="s">
        <v>1658</v>
      </c>
      <c r="V755" s="221"/>
      <c r="W755" s="221" t="s">
        <v>252</v>
      </c>
      <c r="Z755" s="20" t="e">
        <f>_xlfn.XLOOKUP(AC755,'[9]PR Conso (Apr 25-Sep 25)'!$P:$P,'[9]PR Conso (Apr 25-Sep 25)'!$Z:$Z)</f>
        <v>#N/A</v>
      </c>
      <c r="AB755" s="20">
        <f t="shared" si="24"/>
        <v>750</v>
      </c>
      <c r="AC755" s="20" t="str">
        <f t="shared" si="23"/>
        <v>27AZJPG1481H1ZC6108750</v>
      </c>
    </row>
    <row r="756" spans="1:29">
      <c r="A756" s="220">
        <v>45992</v>
      </c>
      <c r="B756" s="221" t="s">
        <v>394</v>
      </c>
      <c r="C756" s="221" t="s">
        <v>1633</v>
      </c>
      <c r="D756" s="251">
        <v>6107</v>
      </c>
      <c r="E756" s="227">
        <v>45981</v>
      </c>
      <c r="F756" s="224">
        <v>0.05</v>
      </c>
      <c r="G756" s="222">
        <v>4487.7000000000007</v>
      </c>
      <c r="H756" s="221">
        <v>4274</v>
      </c>
      <c r="I756" s="221">
        <v>0</v>
      </c>
      <c r="J756" s="221">
        <v>106.85000000000001</v>
      </c>
      <c r="K756" s="221">
        <v>106.85000000000001</v>
      </c>
      <c r="L756" s="221">
        <v>213.70000000000002</v>
      </c>
      <c r="M756" s="221" t="s">
        <v>847</v>
      </c>
      <c r="N756" s="221">
        <v>9964</v>
      </c>
      <c r="O756" s="221" t="s">
        <v>397</v>
      </c>
      <c r="P756" s="221" t="s">
        <v>211</v>
      </c>
      <c r="Q756" s="340">
        <v>2857</v>
      </c>
      <c r="R756" s="227">
        <v>45992</v>
      </c>
      <c r="S756" s="227">
        <v>45992</v>
      </c>
      <c r="T756" s="221" t="s">
        <v>1657</v>
      </c>
      <c r="U756" s="256" t="s">
        <v>1658</v>
      </c>
      <c r="V756" s="221"/>
      <c r="W756" s="221" t="s">
        <v>252</v>
      </c>
      <c r="Z756" s="20" t="e">
        <f>_xlfn.XLOOKUP(AC756,'[9]PR Conso (Apr 25-Sep 25)'!$P:$P,'[9]PR Conso (Apr 25-Sep 25)'!$Z:$Z)</f>
        <v>#N/A</v>
      </c>
      <c r="AB756" s="20">
        <f t="shared" si="24"/>
        <v>751</v>
      </c>
      <c r="AC756" s="20" t="str">
        <f t="shared" si="23"/>
        <v>27AZJPG1481H1ZC6107751</v>
      </c>
    </row>
    <row r="757" spans="1:29">
      <c r="A757" s="220">
        <v>45992</v>
      </c>
      <c r="B757" s="221" t="s">
        <v>394</v>
      </c>
      <c r="C757" s="221" t="s">
        <v>1633</v>
      </c>
      <c r="D757" s="251">
        <v>6067</v>
      </c>
      <c r="E757" s="227">
        <v>45962</v>
      </c>
      <c r="F757" s="224">
        <v>0.05</v>
      </c>
      <c r="G757" s="222">
        <v>4970.7000000000007</v>
      </c>
      <c r="H757" s="221">
        <v>4734</v>
      </c>
      <c r="I757" s="221">
        <v>0</v>
      </c>
      <c r="J757" s="221">
        <v>118.35000000000001</v>
      </c>
      <c r="K757" s="221">
        <v>118.35000000000001</v>
      </c>
      <c r="L757" s="221">
        <v>236.70000000000002</v>
      </c>
      <c r="M757" s="221" t="s">
        <v>848</v>
      </c>
      <c r="N757" s="221">
        <v>9964</v>
      </c>
      <c r="O757" s="221" t="s">
        <v>397</v>
      </c>
      <c r="P757" s="221" t="s">
        <v>211</v>
      </c>
      <c r="Q757" s="340">
        <v>2856</v>
      </c>
      <c r="R757" s="227">
        <v>45992</v>
      </c>
      <c r="S757" s="227">
        <v>45992</v>
      </c>
      <c r="T757" s="221" t="s">
        <v>1657</v>
      </c>
      <c r="U757" s="256" t="s">
        <v>1658</v>
      </c>
      <c r="V757" s="221"/>
      <c r="W757" s="221" t="s">
        <v>252</v>
      </c>
      <c r="Z757" s="20" t="e">
        <f>_xlfn.XLOOKUP(AC757,'[9]PR Conso (Apr 25-Sep 25)'!$P:$P,'[9]PR Conso (Apr 25-Sep 25)'!$Z:$Z)</f>
        <v>#N/A</v>
      </c>
      <c r="AB757" s="20">
        <f t="shared" si="24"/>
        <v>752</v>
      </c>
      <c r="AC757" s="20" t="str">
        <f t="shared" si="23"/>
        <v>27AZJPG1481H1ZC6067752</v>
      </c>
    </row>
    <row r="758" spans="1:29">
      <c r="A758" s="220">
        <v>45992</v>
      </c>
      <c r="B758" s="221" t="s">
        <v>394</v>
      </c>
      <c r="C758" s="221" t="s">
        <v>1633</v>
      </c>
      <c r="D758" s="251">
        <v>5967</v>
      </c>
      <c r="E758" s="227">
        <v>45968</v>
      </c>
      <c r="F758" s="224">
        <v>0.05</v>
      </c>
      <c r="G758" s="222">
        <v>4487.7000000000007</v>
      </c>
      <c r="H758" s="221">
        <v>4274</v>
      </c>
      <c r="I758" s="221">
        <v>0</v>
      </c>
      <c r="J758" s="221">
        <v>106.85000000000001</v>
      </c>
      <c r="K758" s="221">
        <v>106.85000000000001</v>
      </c>
      <c r="L758" s="221">
        <v>213.70000000000002</v>
      </c>
      <c r="M758" s="221" t="s">
        <v>849</v>
      </c>
      <c r="N758" s="221">
        <v>9964</v>
      </c>
      <c r="O758" s="221" t="s">
        <v>397</v>
      </c>
      <c r="P758" s="221" t="s">
        <v>211</v>
      </c>
      <c r="Q758" s="340">
        <v>2855</v>
      </c>
      <c r="R758" s="227">
        <v>45992</v>
      </c>
      <c r="S758" s="227">
        <v>45992</v>
      </c>
      <c r="T758" s="221" t="s">
        <v>1657</v>
      </c>
      <c r="U758" s="256" t="s">
        <v>1658</v>
      </c>
      <c r="V758" s="221"/>
      <c r="W758" s="221" t="s">
        <v>252</v>
      </c>
      <c r="Z758" s="20" t="e">
        <f>_xlfn.XLOOKUP(AC758,'[9]PR Conso (Apr 25-Sep 25)'!$P:$P,'[9]PR Conso (Apr 25-Sep 25)'!$Z:$Z)</f>
        <v>#N/A</v>
      </c>
      <c r="AB758" s="20">
        <f t="shared" si="24"/>
        <v>753</v>
      </c>
      <c r="AC758" s="20" t="str">
        <f t="shared" si="23"/>
        <v>27AZJPG1481H1ZC5967753</v>
      </c>
    </row>
    <row r="759" spans="1:29">
      <c r="A759" s="220">
        <v>45992</v>
      </c>
      <c r="B759" s="221" t="s">
        <v>394</v>
      </c>
      <c r="C759" s="221" t="s">
        <v>1633</v>
      </c>
      <c r="D759" s="251">
        <v>5956</v>
      </c>
      <c r="E759" s="227">
        <v>45963</v>
      </c>
      <c r="F759" s="224">
        <v>0.05</v>
      </c>
      <c r="G759" s="222">
        <v>11545.8</v>
      </c>
      <c r="H759" s="221">
        <v>10996</v>
      </c>
      <c r="I759" s="221">
        <v>0</v>
      </c>
      <c r="J759" s="221">
        <v>274.90000000000003</v>
      </c>
      <c r="K759" s="221">
        <v>274.90000000000003</v>
      </c>
      <c r="L759" s="221">
        <v>549.80000000000007</v>
      </c>
      <c r="M759" s="221" t="s">
        <v>854</v>
      </c>
      <c r="N759" s="221">
        <v>9964</v>
      </c>
      <c r="O759" s="221" t="s">
        <v>397</v>
      </c>
      <c r="P759" s="221" t="s">
        <v>211</v>
      </c>
      <c r="Q759" s="340">
        <v>2854</v>
      </c>
      <c r="R759" s="227">
        <v>45992</v>
      </c>
      <c r="S759" s="227">
        <v>45992</v>
      </c>
      <c r="T759" s="221" t="s">
        <v>1657</v>
      </c>
      <c r="U759" s="256" t="s">
        <v>1658</v>
      </c>
      <c r="V759" s="221"/>
      <c r="W759" s="221" t="s">
        <v>252</v>
      </c>
      <c r="Z759" s="20" t="e">
        <f>_xlfn.XLOOKUP(AC759,'[9]PR Conso (Apr 25-Sep 25)'!$P:$P,'[9]PR Conso (Apr 25-Sep 25)'!$Z:$Z)</f>
        <v>#N/A</v>
      </c>
      <c r="AB759" s="20">
        <f t="shared" si="24"/>
        <v>754</v>
      </c>
      <c r="AC759" s="20" t="str">
        <f t="shared" si="23"/>
        <v>27AZJPG1481H1ZC5956754</v>
      </c>
    </row>
    <row r="760" spans="1:29">
      <c r="A760" s="220">
        <v>45992</v>
      </c>
      <c r="B760" s="221" t="s">
        <v>394</v>
      </c>
      <c r="C760" s="221" t="s">
        <v>1633</v>
      </c>
      <c r="D760" s="251">
        <v>5954</v>
      </c>
      <c r="E760" s="227">
        <v>45963</v>
      </c>
      <c r="F760" s="224">
        <v>0.05</v>
      </c>
      <c r="G760" s="222">
        <v>8259.2999999999993</v>
      </c>
      <c r="H760" s="221">
        <v>7866</v>
      </c>
      <c r="I760" s="221">
        <v>0</v>
      </c>
      <c r="J760" s="221">
        <v>196.65</v>
      </c>
      <c r="K760" s="221">
        <v>196.65</v>
      </c>
      <c r="L760" s="221">
        <v>393.3</v>
      </c>
      <c r="M760" s="221" t="s">
        <v>858</v>
      </c>
      <c r="N760" s="221">
        <v>9964</v>
      </c>
      <c r="O760" s="221" t="s">
        <v>397</v>
      </c>
      <c r="P760" s="221" t="s">
        <v>211</v>
      </c>
      <c r="Q760" s="340">
        <v>2853</v>
      </c>
      <c r="R760" s="227">
        <v>45992</v>
      </c>
      <c r="S760" s="227">
        <v>45992</v>
      </c>
      <c r="T760" s="221" t="s">
        <v>1657</v>
      </c>
      <c r="U760" s="256" t="s">
        <v>1658</v>
      </c>
      <c r="V760" s="221"/>
      <c r="W760" s="221" t="s">
        <v>252</v>
      </c>
      <c r="Z760" s="20" t="e">
        <f>_xlfn.XLOOKUP(AC760,'[9]PR Conso (Apr 25-Sep 25)'!$P:$P,'[9]PR Conso (Apr 25-Sep 25)'!$Z:$Z)</f>
        <v>#N/A</v>
      </c>
      <c r="AB760" s="20">
        <f t="shared" si="24"/>
        <v>755</v>
      </c>
      <c r="AC760" s="20" t="str">
        <f t="shared" si="23"/>
        <v>27AZJPG1481H1ZC5954755</v>
      </c>
    </row>
    <row r="761" spans="1:29">
      <c r="A761" s="220">
        <v>45992</v>
      </c>
      <c r="B761" s="221" t="s">
        <v>299</v>
      </c>
      <c r="C761" s="221" t="s">
        <v>1634</v>
      </c>
      <c r="D761" s="251" t="s">
        <v>816</v>
      </c>
      <c r="E761" s="227">
        <v>45981</v>
      </c>
      <c r="F761" s="224">
        <v>0.17985611510791366</v>
      </c>
      <c r="G761" s="222">
        <v>3404409.74</v>
      </c>
      <c r="H761" s="221">
        <v>2885093</v>
      </c>
      <c r="I761" s="221">
        <v>0</v>
      </c>
      <c r="J761" s="221">
        <v>259658.37</v>
      </c>
      <c r="K761" s="221">
        <v>259658.37</v>
      </c>
      <c r="L761" s="221">
        <v>519316.74</v>
      </c>
      <c r="M761" s="221" t="s">
        <v>817</v>
      </c>
      <c r="N761" s="221">
        <v>997212</v>
      </c>
      <c r="O761" s="221" t="s">
        <v>304</v>
      </c>
      <c r="P761" s="221" t="s">
        <v>211</v>
      </c>
      <c r="Q761" s="340">
        <v>2878</v>
      </c>
      <c r="R761" s="227">
        <v>45992</v>
      </c>
      <c r="S761" s="227">
        <v>45992</v>
      </c>
      <c r="T761" s="221" t="s">
        <v>1703</v>
      </c>
      <c r="U761" s="256" t="s">
        <v>1658</v>
      </c>
      <c r="V761" s="221"/>
      <c r="W761" s="221" t="s">
        <v>252</v>
      </c>
      <c r="Z761" s="20" t="e">
        <f>_xlfn.XLOOKUP(AC761,'[9]PR Conso (Apr 25-Sep 25)'!$P:$P,'[9]PR Conso (Apr 25-Sep 25)'!$Z:$Z)</f>
        <v>#N/A</v>
      </c>
      <c r="AB761" s="20">
        <f t="shared" si="24"/>
        <v>756</v>
      </c>
      <c r="AC761" s="20" t="str">
        <f t="shared" si="23"/>
        <v>27AAWCS5258F1ZQPUN06/SC25/00834756</v>
      </c>
    </row>
    <row r="762" spans="1:29">
      <c r="A762" s="220">
        <v>45992</v>
      </c>
      <c r="B762" s="221" t="s">
        <v>305</v>
      </c>
      <c r="C762" s="221" t="s">
        <v>306</v>
      </c>
      <c r="D762" s="251" t="s">
        <v>887</v>
      </c>
      <c r="E762" s="227">
        <v>45988</v>
      </c>
      <c r="F762" s="224">
        <v>0.17985611510791366</v>
      </c>
      <c r="G762" s="222">
        <v>16396.099999999999</v>
      </c>
      <c r="H762" s="221">
        <v>13895</v>
      </c>
      <c r="I762" s="221">
        <v>2501.1</v>
      </c>
      <c r="J762" s="221">
        <v>0</v>
      </c>
      <c r="K762" s="221">
        <v>0</v>
      </c>
      <c r="L762" s="221">
        <v>2501.1</v>
      </c>
      <c r="M762" s="221" t="s">
        <v>888</v>
      </c>
      <c r="N762" s="221">
        <v>998599</v>
      </c>
      <c r="O762" s="221" t="s">
        <v>309</v>
      </c>
      <c r="P762" s="221" t="s">
        <v>211</v>
      </c>
      <c r="Q762" s="340">
        <v>2797</v>
      </c>
      <c r="R762" s="227">
        <v>45992</v>
      </c>
      <c r="S762" s="227">
        <v>45992</v>
      </c>
      <c r="T762" s="221" t="s">
        <v>1703</v>
      </c>
      <c r="U762" s="256" t="s">
        <v>1658</v>
      </c>
      <c r="V762" s="221"/>
      <c r="W762" s="221" t="s">
        <v>252</v>
      </c>
      <c r="Z762" s="20" t="e">
        <f>_xlfn.XLOOKUP(AC762,'[9]PR Conso (Apr 25-Sep 25)'!$P:$P,'[9]PR Conso (Apr 25-Sep 25)'!$Z:$Z)</f>
        <v>#N/A</v>
      </c>
      <c r="AB762" s="20">
        <f t="shared" si="24"/>
        <v>757</v>
      </c>
      <c r="AC762" s="20" t="str">
        <f t="shared" si="23"/>
        <v>06AADCH6128C1ZZONGRID061726407757</v>
      </c>
    </row>
    <row r="763" spans="1:29">
      <c r="A763" s="220">
        <v>45992</v>
      </c>
      <c r="B763" s="221" t="s">
        <v>305</v>
      </c>
      <c r="C763" s="221" t="s">
        <v>306</v>
      </c>
      <c r="D763" s="251" t="s">
        <v>307</v>
      </c>
      <c r="E763" s="227">
        <v>45959</v>
      </c>
      <c r="F763" s="224">
        <v>0.17985611510791366</v>
      </c>
      <c r="G763" s="222">
        <v>7278.24</v>
      </c>
      <c r="H763" s="221">
        <v>6168</v>
      </c>
      <c r="I763" s="221">
        <v>1110.24</v>
      </c>
      <c r="J763" s="221">
        <v>0</v>
      </c>
      <c r="K763" s="221">
        <v>0</v>
      </c>
      <c r="L763" s="221">
        <v>1110.24</v>
      </c>
      <c r="M763" s="221" t="s">
        <v>308</v>
      </c>
      <c r="N763" s="221">
        <v>998599</v>
      </c>
      <c r="O763" s="221" t="s">
        <v>309</v>
      </c>
      <c r="P763" s="221" t="s">
        <v>211</v>
      </c>
      <c r="Q763" s="340">
        <v>2695</v>
      </c>
      <c r="R763" s="227">
        <v>45992</v>
      </c>
      <c r="S763" s="227">
        <v>45992</v>
      </c>
      <c r="T763" s="221" t="s">
        <v>1703</v>
      </c>
      <c r="U763" s="256" t="s">
        <v>1658</v>
      </c>
      <c r="V763" s="221"/>
      <c r="W763" s="221" t="s">
        <v>252</v>
      </c>
      <c r="Z763" s="20" t="e">
        <f>_xlfn.XLOOKUP(AC763,'[9]PR Conso (Apr 25-Sep 25)'!$P:$P,'[9]PR Conso (Apr 25-Sep 25)'!$Z:$Z)</f>
        <v>#N/A</v>
      </c>
      <c r="AB763" s="20">
        <f t="shared" si="24"/>
        <v>758</v>
      </c>
      <c r="AC763" s="20" t="str">
        <f t="shared" si="23"/>
        <v>06AADCH6128C1ZZONGRID061722397758</v>
      </c>
    </row>
    <row r="764" spans="1:29">
      <c r="A764" s="220">
        <v>45992</v>
      </c>
      <c r="B764" s="221" t="s">
        <v>511</v>
      </c>
      <c r="C764" s="221" t="s">
        <v>1635</v>
      </c>
      <c r="D764" s="251" t="s">
        <v>785</v>
      </c>
      <c r="E764" s="227">
        <v>45983</v>
      </c>
      <c r="F764" s="224">
        <v>0.17985611510791366</v>
      </c>
      <c r="G764" s="222">
        <v>2870.9399999999996</v>
      </c>
      <c r="H764" s="221">
        <v>2433</v>
      </c>
      <c r="I764" s="221">
        <v>0</v>
      </c>
      <c r="J764" s="221">
        <v>218.97</v>
      </c>
      <c r="K764" s="221">
        <v>218.97</v>
      </c>
      <c r="L764" s="221">
        <v>437.94</v>
      </c>
      <c r="M764" s="221" t="s">
        <v>786</v>
      </c>
      <c r="N764" s="221">
        <v>3926</v>
      </c>
      <c r="O764" s="221" t="s">
        <v>516</v>
      </c>
      <c r="P764" s="221" t="s">
        <v>209</v>
      </c>
      <c r="Q764" s="340">
        <v>2917</v>
      </c>
      <c r="R764" s="227">
        <v>45992</v>
      </c>
      <c r="S764" s="227">
        <v>45992</v>
      </c>
      <c r="T764" s="221" t="s">
        <v>1703</v>
      </c>
      <c r="U764" s="256" t="s">
        <v>1658</v>
      </c>
      <c r="V764" s="221"/>
      <c r="W764" s="221" t="s">
        <v>252</v>
      </c>
      <c r="Z764" s="20" t="e">
        <f>_xlfn.XLOOKUP(AC764,'[9]PR Conso (Apr 25-Sep 25)'!$P:$P,'[9]PR Conso (Apr 25-Sep 25)'!$Z:$Z)</f>
        <v>#N/A</v>
      </c>
      <c r="AB764" s="20">
        <f t="shared" si="24"/>
        <v>759</v>
      </c>
      <c r="AC764" s="20" t="str">
        <f t="shared" si="23"/>
        <v>27BMWPD2551E2ZZS0006351759</v>
      </c>
    </row>
    <row r="765" spans="1:29">
      <c r="A765" s="220">
        <v>45992</v>
      </c>
      <c r="B765" s="221" t="s">
        <v>511</v>
      </c>
      <c r="C765" s="221" t="s">
        <v>1635</v>
      </c>
      <c r="D765" s="251" t="s">
        <v>785</v>
      </c>
      <c r="E765" s="227">
        <v>45983</v>
      </c>
      <c r="F765" s="224">
        <v>0</v>
      </c>
      <c r="G765" s="222">
        <v>283</v>
      </c>
      <c r="H765" s="221">
        <v>283</v>
      </c>
      <c r="I765" s="221">
        <v>0</v>
      </c>
      <c r="J765" s="221">
        <v>0</v>
      </c>
      <c r="K765" s="221">
        <v>0</v>
      </c>
      <c r="L765" s="221">
        <v>0</v>
      </c>
      <c r="M765" s="221" t="s">
        <v>786</v>
      </c>
      <c r="N765" s="221">
        <v>3926</v>
      </c>
      <c r="O765" s="221" t="s">
        <v>516</v>
      </c>
      <c r="P765" s="221" t="s">
        <v>209</v>
      </c>
      <c r="Q765" s="340">
        <v>2917</v>
      </c>
      <c r="R765" s="227">
        <v>45992</v>
      </c>
      <c r="S765" s="227">
        <v>45992</v>
      </c>
      <c r="T765" s="221" t="s">
        <v>1703</v>
      </c>
      <c r="U765" s="256" t="s">
        <v>1658</v>
      </c>
      <c r="V765" s="221"/>
      <c r="W765" s="221" t="s">
        <v>252</v>
      </c>
      <c r="Z765" s="20" t="e">
        <f>_xlfn.XLOOKUP(AC765,'[9]PR Conso (Apr 25-Sep 25)'!$P:$P,'[9]PR Conso (Apr 25-Sep 25)'!$Z:$Z)</f>
        <v>#N/A</v>
      </c>
      <c r="AB765" s="20">
        <f t="shared" si="24"/>
        <v>760</v>
      </c>
      <c r="AC765" s="20" t="str">
        <f t="shared" si="23"/>
        <v>27BMWPD2551E2ZZS0006351760</v>
      </c>
    </row>
    <row r="766" spans="1:29">
      <c r="A766" s="220">
        <v>45992</v>
      </c>
      <c r="B766" s="221" t="s">
        <v>511</v>
      </c>
      <c r="C766" s="221" t="s">
        <v>1635</v>
      </c>
      <c r="D766" s="251" t="s">
        <v>782</v>
      </c>
      <c r="E766" s="227">
        <v>45983</v>
      </c>
      <c r="F766" s="224">
        <v>0.17985611510791366</v>
      </c>
      <c r="G766" s="222">
        <v>16560.12</v>
      </c>
      <c r="H766" s="221">
        <v>14034</v>
      </c>
      <c r="I766" s="221">
        <v>0</v>
      </c>
      <c r="J766" s="221">
        <v>1263.06</v>
      </c>
      <c r="K766" s="221">
        <v>1263.06</v>
      </c>
      <c r="L766" s="221">
        <v>2526.12</v>
      </c>
      <c r="M766" s="221" t="s">
        <v>784</v>
      </c>
      <c r="N766" s="221">
        <v>3926</v>
      </c>
      <c r="O766" s="221" t="s">
        <v>516</v>
      </c>
      <c r="P766" s="221" t="s">
        <v>209</v>
      </c>
      <c r="Q766" s="340">
        <v>2918</v>
      </c>
      <c r="R766" s="227">
        <v>45992</v>
      </c>
      <c r="S766" s="227">
        <v>45992</v>
      </c>
      <c r="T766" s="221" t="s">
        <v>1703</v>
      </c>
      <c r="U766" s="256" t="s">
        <v>1658</v>
      </c>
      <c r="V766" s="221"/>
      <c r="W766" s="221" t="s">
        <v>252</v>
      </c>
      <c r="Z766" s="20" t="e">
        <f>_xlfn.XLOOKUP(AC766,'[9]PR Conso (Apr 25-Sep 25)'!$P:$P,'[9]PR Conso (Apr 25-Sep 25)'!$Z:$Z)</f>
        <v>#N/A</v>
      </c>
      <c r="AB766" s="20">
        <f t="shared" si="24"/>
        <v>761</v>
      </c>
      <c r="AC766" s="20" t="str">
        <f t="shared" si="23"/>
        <v>27BMWPD2551E2ZZS0006352761</v>
      </c>
    </row>
    <row r="767" spans="1:29">
      <c r="A767" s="220">
        <v>45992</v>
      </c>
      <c r="B767" s="221" t="s">
        <v>511</v>
      </c>
      <c r="C767" s="221" t="s">
        <v>1635</v>
      </c>
      <c r="D767" s="251" t="s">
        <v>782</v>
      </c>
      <c r="E767" s="227">
        <v>45983</v>
      </c>
      <c r="F767" s="224">
        <v>5.9999999999999991E-2</v>
      </c>
      <c r="G767" s="222">
        <v>31.799999999999997</v>
      </c>
      <c r="H767" s="221">
        <v>30</v>
      </c>
      <c r="I767" s="221">
        <v>0</v>
      </c>
      <c r="J767" s="221">
        <v>0.89999999999999991</v>
      </c>
      <c r="K767" s="221">
        <v>0.89999999999999991</v>
      </c>
      <c r="L767" s="221">
        <v>1.7999999999999998</v>
      </c>
      <c r="M767" s="221" t="s">
        <v>784</v>
      </c>
      <c r="N767" s="221">
        <v>3926</v>
      </c>
      <c r="O767" s="221" t="s">
        <v>516</v>
      </c>
      <c r="P767" s="221" t="s">
        <v>209</v>
      </c>
      <c r="Q767" s="340">
        <v>2918</v>
      </c>
      <c r="R767" s="227">
        <v>45992</v>
      </c>
      <c r="S767" s="227">
        <v>45992</v>
      </c>
      <c r="T767" s="221" t="s">
        <v>1703</v>
      </c>
      <c r="U767" s="256" t="s">
        <v>1658</v>
      </c>
      <c r="V767" s="221"/>
      <c r="W767" s="221" t="s">
        <v>252</v>
      </c>
      <c r="Z767" s="20" t="e">
        <f>_xlfn.XLOOKUP(AC767,'[9]PR Conso (Apr 25-Sep 25)'!$P:$P,'[9]PR Conso (Apr 25-Sep 25)'!$Z:$Z)</f>
        <v>#N/A</v>
      </c>
      <c r="AB767" s="20">
        <f t="shared" si="24"/>
        <v>762</v>
      </c>
      <c r="AC767" s="20" t="str">
        <f t="shared" si="23"/>
        <v>27BMWPD2551E2ZZS0006352762</v>
      </c>
    </row>
    <row r="768" spans="1:29">
      <c r="A768" s="220">
        <v>45992</v>
      </c>
      <c r="B768" s="221" t="s">
        <v>511</v>
      </c>
      <c r="C768" s="221" t="s">
        <v>1635</v>
      </c>
      <c r="D768" s="251" t="s">
        <v>782</v>
      </c>
      <c r="E768" s="227">
        <v>45983</v>
      </c>
      <c r="F768" s="224">
        <v>0</v>
      </c>
      <c r="G768" s="222">
        <v>287</v>
      </c>
      <c r="H768" s="221">
        <v>287</v>
      </c>
      <c r="I768" s="221">
        <v>0</v>
      </c>
      <c r="J768" s="221">
        <v>0</v>
      </c>
      <c r="K768" s="221">
        <v>0</v>
      </c>
      <c r="L768" s="221">
        <v>0</v>
      </c>
      <c r="M768" s="221" t="s">
        <v>784</v>
      </c>
      <c r="N768" s="221">
        <v>3926</v>
      </c>
      <c r="O768" s="221" t="s">
        <v>516</v>
      </c>
      <c r="P768" s="221" t="s">
        <v>209</v>
      </c>
      <c r="Q768" s="340">
        <v>2918</v>
      </c>
      <c r="R768" s="227">
        <v>45992</v>
      </c>
      <c r="S768" s="227">
        <v>45992</v>
      </c>
      <c r="T768" s="221" t="s">
        <v>1703</v>
      </c>
      <c r="U768" s="256" t="s">
        <v>1658</v>
      </c>
      <c r="V768" s="221"/>
      <c r="W768" s="221" t="s">
        <v>252</v>
      </c>
      <c r="Z768" s="20" t="e">
        <f>_xlfn.XLOOKUP(AC768,'[9]PR Conso (Apr 25-Sep 25)'!$P:$P,'[9]PR Conso (Apr 25-Sep 25)'!$Z:$Z)</f>
        <v>#N/A</v>
      </c>
      <c r="AB768" s="20">
        <f t="shared" si="24"/>
        <v>763</v>
      </c>
      <c r="AC768" s="20" t="str">
        <f t="shared" si="23"/>
        <v>27BMWPD2551E2ZZS0006352763</v>
      </c>
    </row>
    <row r="769" spans="1:29">
      <c r="A769" s="220">
        <v>45992</v>
      </c>
      <c r="B769" s="221" t="s">
        <v>724</v>
      </c>
      <c r="C769" s="221" t="s">
        <v>1636</v>
      </c>
      <c r="D769" s="251" t="s">
        <v>828</v>
      </c>
      <c r="E769" s="227">
        <v>45974</v>
      </c>
      <c r="F769" s="224">
        <v>0.17985611510791366</v>
      </c>
      <c r="G769" s="222">
        <v>14396</v>
      </c>
      <c r="H769" s="221">
        <v>12200</v>
      </c>
      <c r="I769" s="221">
        <v>0</v>
      </c>
      <c r="J769" s="221">
        <v>1098</v>
      </c>
      <c r="K769" s="221">
        <v>1098</v>
      </c>
      <c r="L769" s="221">
        <v>2196</v>
      </c>
      <c r="M769" s="221" t="s">
        <v>829</v>
      </c>
      <c r="N769" s="221">
        <v>854690</v>
      </c>
      <c r="O769" s="221" t="s">
        <v>388</v>
      </c>
      <c r="P769" s="221" t="s">
        <v>209</v>
      </c>
      <c r="Q769" s="340">
        <v>2866</v>
      </c>
      <c r="R769" s="227">
        <v>45992</v>
      </c>
      <c r="S769" s="227">
        <v>45992</v>
      </c>
      <c r="T769" s="221" t="s">
        <v>1703</v>
      </c>
      <c r="U769" s="256" t="s">
        <v>1658</v>
      </c>
      <c r="V769" s="221"/>
      <c r="W769" s="221" t="s">
        <v>252</v>
      </c>
      <c r="Z769" s="20" t="e">
        <f>_xlfn.XLOOKUP(AC769,'[9]PR Conso (Apr 25-Sep 25)'!$P:$P,'[9]PR Conso (Apr 25-Sep 25)'!$Z:$Z)</f>
        <v>#N/A</v>
      </c>
      <c r="AB769" s="20">
        <f t="shared" si="24"/>
        <v>764</v>
      </c>
      <c r="AC769" s="20" t="str">
        <f t="shared" si="23"/>
        <v>27AAKFR1575R1ZCRAR/292/25-26764</v>
      </c>
    </row>
    <row r="770" spans="1:29">
      <c r="A770" s="220">
        <v>45992</v>
      </c>
      <c r="B770" s="221" t="s">
        <v>383</v>
      </c>
      <c r="C770" s="221" t="s">
        <v>1637</v>
      </c>
      <c r="D770" s="251" t="s">
        <v>813</v>
      </c>
      <c r="E770" s="227">
        <v>45989</v>
      </c>
      <c r="F770" s="224">
        <v>0.17985611510791366</v>
      </c>
      <c r="G770" s="222">
        <v>981.76</v>
      </c>
      <c r="H770" s="221">
        <v>832</v>
      </c>
      <c r="I770" s="221">
        <v>0</v>
      </c>
      <c r="J770" s="221">
        <v>74.88</v>
      </c>
      <c r="K770" s="221">
        <v>74.88</v>
      </c>
      <c r="L770" s="221">
        <v>149.76</v>
      </c>
      <c r="M770" s="221" t="s">
        <v>815</v>
      </c>
      <c r="N770" s="221">
        <v>84733010</v>
      </c>
      <c r="O770" s="221" t="s">
        <v>388</v>
      </c>
      <c r="P770" s="221" t="s">
        <v>209</v>
      </c>
      <c r="Q770" s="340">
        <v>2885</v>
      </c>
      <c r="R770" s="227">
        <v>45992</v>
      </c>
      <c r="S770" s="227">
        <v>45992</v>
      </c>
      <c r="T770" s="221" t="s">
        <v>1703</v>
      </c>
      <c r="U770" s="256" t="s">
        <v>1658</v>
      </c>
      <c r="V770" s="221"/>
      <c r="W770" s="221" t="s">
        <v>252</v>
      </c>
      <c r="Z770" s="20" t="e">
        <f>_xlfn.XLOOKUP(AC770,'[9]PR Conso (Apr 25-Sep 25)'!$P:$P,'[9]PR Conso (Apr 25-Sep 25)'!$Z:$Z)</f>
        <v>#N/A</v>
      </c>
      <c r="AB770" s="20">
        <f t="shared" si="24"/>
        <v>765</v>
      </c>
      <c r="AC770" s="20" t="str">
        <f t="shared" si="23"/>
        <v>27AALCM3536H1ZAINV2526/320974765</v>
      </c>
    </row>
    <row r="771" spans="1:29">
      <c r="A771" s="220">
        <v>45992</v>
      </c>
      <c r="B771" s="221" t="s">
        <v>543</v>
      </c>
      <c r="C771" s="221" t="s">
        <v>1638</v>
      </c>
      <c r="D771" s="251" t="s">
        <v>767</v>
      </c>
      <c r="E771" s="227">
        <v>45988</v>
      </c>
      <c r="F771" s="224">
        <v>0.17985611510791366</v>
      </c>
      <c r="G771" s="222">
        <v>293994.64</v>
      </c>
      <c r="H771" s="221">
        <v>249148</v>
      </c>
      <c r="I771" s="221">
        <v>0</v>
      </c>
      <c r="J771" s="221">
        <v>22423.32</v>
      </c>
      <c r="K771" s="221">
        <v>22423.32</v>
      </c>
      <c r="L771" s="221">
        <v>44846.64</v>
      </c>
      <c r="M771" s="221" t="s">
        <v>769</v>
      </c>
      <c r="N771" s="221">
        <v>997331</v>
      </c>
      <c r="O771" s="221" t="s">
        <v>239</v>
      </c>
      <c r="P771" s="221" t="s">
        <v>211</v>
      </c>
      <c r="Q771" s="340">
        <v>2741</v>
      </c>
      <c r="R771" s="227">
        <v>45992</v>
      </c>
      <c r="S771" s="227">
        <v>45992</v>
      </c>
      <c r="T771" s="221" t="s">
        <v>1703</v>
      </c>
      <c r="U771" s="256" t="s">
        <v>1658</v>
      </c>
      <c r="V771" s="221"/>
      <c r="W771" s="221" t="s">
        <v>252</v>
      </c>
      <c r="Z771" s="20" t="e">
        <f>_xlfn.XLOOKUP(AC771,'[9]PR Conso (Apr 25-Sep 25)'!$P:$P,'[9]PR Conso (Apr 25-Sep 25)'!$Z:$Z)</f>
        <v>#N/A</v>
      </c>
      <c r="AB771" s="20">
        <f t="shared" si="24"/>
        <v>766</v>
      </c>
      <c r="AC771" s="20" t="str">
        <f t="shared" si="23"/>
        <v>27AAACE6958L1Z4MEGSI26/20644766</v>
      </c>
    </row>
    <row r="772" spans="1:29">
      <c r="A772" s="220">
        <v>45992</v>
      </c>
      <c r="B772" s="221" t="s">
        <v>305</v>
      </c>
      <c r="C772" s="221" t="s">
        <v>306</v>
      </c>
      <c r="D772" s="251" t="s">
        <v>1639</v>
      </c>
      <c r="E772" s="227">
        <v>45929</v>
      </c>
      <c r="F772" s="224">
        <v>0.17985611510791366</v>
      </c>
      <c r="G772" s="222">
        <v>11657.22</v>
      </c>
      <c r="H772" s="221">
        <v>9879</v>
      </c>
      <c r="I772" s="221">
        <v>1778.22</v>
      </c>
      <c r="J772" s="221">
        <v>0</v>
      </c>
      <c r="K772" s="221">
        <v>0</v>
      </c>
      <c r="L772" s="221">
        <v>1778.22</v>
      </c>
      <c r="M772" s="221" t="s">
        <v>1640</v>
      </c>
      <c r="N772" s="221">
        <v>998599</v>
      </c>
      <c r="O772" s="221" t="s">
        <v>309</v>
      </c>
      <c r="P772" s="221" t="s">
        <v>211</v>
      </c>
      <c r="Q772" s="340">
        <v>844</v>
      </c>
      <c r="R772" s="227">
        <v>45992</v>
      </c>
      <c r="S772" s="227">
        <v>45992</v>
      </c>
      <c r="T772" s="221" t="s">
        <v>1703</v>
      </c>
      <c r="U772" s="256" t="s">
        <v>1658</v>
      </c>
      <c r="V772" s="221"/>
      <c r="W772" s="221" t="s">
        <v>252</v>
      </c>
      <c r="Z772" s="20" t="e">
        <f>_xlfn.XLOOKUP(AC772,'[9]PR Conso (Apr 25-Sep 25)'!$P:$P,'[9]PR Conso (Apr 25-Sep 25)'!$Z:$Z)</f>
        <v>#N/A</v>
      </c>
      <c r="AB772" s="20">
        <f t="shared" si="24"/>
        <v>767</v>
      </c>
      <c r="AC772" s="20" t="str">
        <f t="shared" si="23"/>
        <v>06AADCH6128C1ZZONGRID061719218767</v>
      </c>
    </row>
    <row r="773" spans="1:29">
      <c r="A773" s="220">
        <v>45992</v>
      </c>
      <c r="B773" s="221" t="s">
        <v>305</v>
      </c>
      <c r="C773" s="221" t="s">
        <v>306</v>
      </c>
      <c r="D773" s="251" t="s">
        <v>1641</v>
      </c>
      <c r="E773" s="227">
        <v>45926</v>
      </c>
      <c r="F773" s="224">
        <v>0.17985611510791366</v>
      </c>
      <c r="G773" s="222">
        <v>5098.78</v>
      </c>
      <c r="H773" s="221">
        <v>4321</v>
      </c>
      <c r="I773" s="221">
        <v>777.78</v>
      </c>
      <c r="J773" s="221">
        <v>0</v>
      </c>
      <c r="K773" s="221">
        <v>0</v>
      </c>
      <c r="L773" s="221">
        <v>777.78</v>
      </c>
      <c r="M773" s="221" t="s">
        <v>1642</v>
      </c>
      <c r="N773" s="221">
        <v>998599</v>
      </c>
      <c r="O773" s="221" t="s">
        <v>309</v>
      </c>
      <c r="P773" s="221" t="s">
        <v>211</v>
      </c>
      <c r="Q773" s="340">
        <v>843</v>
      </c>
      <c r="R773" s="227">
        <v>45992</v>
      </c>
      <c r="S773" s="227">
        <v>45992</v>
      </c>
      <c r="T773" s="221" t="s">
        <v>1703</v>
      </c>
      <c r="U773" s="256" t="s">
        <v>1658</v>
      </c>
      <c r="V773" s="221"/>
      <c r="W773" s="221" t="s">
        <v>252</v>
      </c>
      <c r="Z773" s="20" t="e">
        <f>_xlfn.XLOOKUP(AC773,'[9]PR Conso (Apr 25-Sep 25)'!$P:$P,'[9]PR Conso (Apr 25-Sep 25)'!$Z:$Z)</f>
        <v>#N/A</v>
      </c>
      <c r="AB773" s="20">
        <f t="shared" si="24"/>
        <v>768</v>
      </c>
      <c r="AC773" s="20" t="str">
        <f t="shared" si="23"/>
        <v>06AADCH6128C1ZZONGRID061718295768</v>
      </c>
    </row>
    <row r="774" spans="1:29">
      <c r="A774" s="220">
        <v>45992</v>
      </c>
      <c r="B774" s="221" t="s">
        <v>617</v>
      </c>
      <c r="C774" s="221" t="s">
        <v>1643</v>
      </c>
      <c r="D774" s="251" t="s">
        <v>811</v>
      </c>
      <c r="E774" s="227">
        <v>45968</v>
      </c>
      <c r="F774" s="224">
        <v>0.17985611510791366</v>
      </c>
      <c r="G774" s="222">
        <v>30735.46</v>
      </c>
      <c r="H774" s="221">
        <v>26047</v>
      </c>
      <c r="I774" s="221">
        <v>4688.46</v>
      </c>
      <c r="J774" s="221">
        <v>0</v>
      </c>
      <c r="K774" s="221">
        <v>0</v>
      </c>
      <c r="L774" s="221">
        <v>4688.46</v>
      </c>
      <c r="M774" s="221" t="s">
        <v>812</v>
      </c>
      <c r="N774" s="221">
        <v>998311</v>
      </c>
      <c r="O774" s="221" t="s">
        <v>309</v>
      </c>
      <c r="P774" s="221" t="s">
        <v>211</v>
      </c>
      <c r="Q774" s="340">
        <v>2886</v>
      </c>
      <c r="R774" s="227">
        <v>45992</v>
      </c>
      <c r="S774" s="227">
        <v>45992</v>
      </c>
      <c r="T774" s="221" t="s">
        <v>1703</v>
      </c>
      <c r="U774" s="256" t="s">
        <v>1658</v>
      </c>
      <c r="V774" s="221"/>
      <c r="W774" s="221" t="s">
        <v>252</v>
      </c>
      <c r="Z774" s="20" t="e">
        <f>_xlfn.XLOOKUP(AC774,'[9]PR Conso (Apr 25-Sep 25)'!$P:$P,'[9]PR Conso (Apr 25-Sep 25)'!$Z:$Z)</f>
        <v>#N/A</v>
      </c>
      <c r="AB774" s="20">
        <f t="shared" si="24"/>
        <v>769</v>
      </c>
      <c r="AC774" s="20" t="str">
        <f t="shared" si="23"/>
        <v>29AACCP2486Q1ZMFY2526/KA/03027769</v>
      </c>
    </row>
    <row r="775" spans="1:29">
      <c r="A775" s="220">
        <v>45992</v>
      </c>
      <c r="B775" s="221" t="s">
        <v>283</v>
      </c>
      <c r="C775" s="221" t="s">
        <v>1644</v>
      </c>
      <c r="D775" s="251" t="s">
        <v>859</v>
      </c>
      <c r="E775" s="227">
        <v>45988</v>
      </c>
      <c r="F775" s="224">
        <v>0.17985611510791366</v>
      </c>
      <c r="G775" s="222">
        <v>826</v>
      </c>
      <c r="H775" s="221">
        <v>700</v>
      </c>
      <c r="I775" s="221">
        <v>126</v>
      </c>
      <c r="J775" s="221">
        <v>0</v>
      </c>
      <c r="K775" s="221">
        <v>0</v>
      </c>
      <c r="L775" s="221">
        <v>126</v>
      </c>
      <c r="M775" s="221" t="s">
        <v>860</v>
      </c>
      <c r="N775" s="221">
        <v>998551</v>
      </c>
      <c r="O775" s="221" t="s">
        <v>288</v>
      </c>
      <c r="P775" s="221" t="s">
        <v>211</v>
      </c>
      <c r="Q775" s="340">
        <v>2850</v>
      </c>
      <c r="R775" s="227">
        <v>45992</v>
      </c>
      <c r="S775" s="227">
        <v>45992</v>
      </c>
      <c r="T775" s="221" t="s">
        <v>1703</v>
      </c>
      <c r="U775" s="256" t="s">
        <v>1658</v>
      </c>
      <c r="V775" s="221"/>
      <c r="W775" s="221" t="s">
        <v>252</v>
      </c>
      <c r="Z775" s="20" t="e">
        <f>_xlfn.XLOOKUP(AC775,'[9]PR Conso (Apr 25-Sep 25)'!$P:$P,'[9]PR Conso (Apr 25-Sep 25)'!$Z:$Z)</f>
        <v>#N/A</v>
      </c>
      <c r="AB775" s="20">
        <f t="shared" si="24"/>
        <v>770</v>
      </c>
      <c r="AC775" s="20" t="str">
        <f t="shared" ref="AC775:AC838" si="25">CONCATENATE(M775,AB775)</f>
        <v>07AAACJ0054A1ZDIP503117770</v>
      </c>
    </row>
    <row r="776" spans="1:29">
      <c r="A776" s="220">
        <v>45992</v>
      </c>
      <c r="B776" s="221" t="s">
        <v>283</v>
      </c>
      <c r="C776" s="221" t="s">
        <v>1644</v>
      </c>
      <c r="D776" s="251" t="s">
        <v>861</v>
      </c>
      <c r="E776" s="227">
        <v>45986</v>
      </c>
      <c r="F776" s="224">
        <v>0.17985611510791366</v>
      </c>
      <c r="G776" s="222">
        <v>826</v>
      </c>
      <c r="H776" s="221">
        <v>700</v>
      </c>
      <c r="I776" s="221">
        <v>126</v>
      </c>
      <c r="J776" s="221">
        <v>0</v>
      </c>
      <c r="K776" s="221">
        <v>0</v>
      </c>
      <c r="L776" s="221">
        <v>126</v>
      </c>
      <c r="M776" s="221" t="s">
        <v>863</v>
      </c>
      <c r="N776" s="221">
        <v>998551</v>
      </c>
      <c r="O776" s="221" t="s">
        <v>288</v>
      </c>
      <c r="P776" s="221" t="s">
        <v>211</v>
      </c>
      <c r="Q776" s="340">
        <v>2849</v>
      </c>
      <c r="R776" s="227">
        <v>45992</v>
      </c>
      <c r="S776" s="227">
        <v>45992</v>
      </c>
      <c r="T776" s="221" t="s">
        <v>1703</v>
      </c>
      <c r="U776" s="256" t="s">
        <v>1658</v>
      </c>
      <c r="V776" s="221"/>
      <c r="W776" s="221" t="s">
        <v>252</v>
      </c>
      <c r="Z776" s="20" t="e">
        <f>_xlfn.XLOOKUP(AC776,'[9]PR Conso (Apr 25-Sep 25)'!$P:$P,'[9]PR Conso (Apr 25-Sep 25)'!$Z:$Z)</f>
        <v>#N/A</v>
      </c>
      <c r="AB776" s="20">
        <f t="shared" ref="AB776:AB839" si="26">AB775+1</f>
        <v>771</v>
      </c>
      <c r="AC776" s="20" t="str">
        <f t="shared" si="25"/>
        <v>07AAACJ0054A1ZDIP503083771</v>
      </c>
    </row>
    <row r="777" spans="1:29">
      <c r="A777" s="220">
        <v>45992</v>
      </c>
      <c r="B777" s="221" t="s">
        <v>283</v>
      </c>
      <c r="C777" s="221" t="s">
        <v>1644</v>
      </c>
      <c r="D777" s="251" t="s">
        <v>891</v>
      </c>
      <c r="E777" s="227">
        <v>45986</v>
      </c>
      <c r="F777" s="224">
        <v>0.17985611510791366</v>
      </c>
      <c r="G777" s="222">
        <v>826</v>
      </c>
      <c r="H777" s="221">
        <v>700</v>
      </c>
      <c r="I777" s="221">
        <v>126</v>
      </c>
      <c r="J777" s="221">
        <v>0</v>
      </c>
      <c r="K777" s="221">
        <v>0</v>
      </c>
      <c r="L777" s="221">
        <v>126</v>
      </c>
      <c r="M777" s="221" t="s">
        <v>892</v>
      </c>
      <c r="N777" s="221">
        <v>998551</v>
      </c>
      <c r="O777" s="221" t="s">
        <v>288</v>
      </c>
      <c r="P777" s="221" t="s">
        <v>211</v>
      </c>
      <c r="Q777" s="340">
        <v>2848</v>
      </c>
      <c r="R777" s="227">
        <v>45992</v>
      </c>
      <c r="S777" s="227">
        <v>45992</v>
      </c>
      <c r="T777" s="221" t="s">
        <v>1703</v>
      </c>
      <c r="U777" s="256" t="s">
        <v>1658</v>
      </c>
      <c r="V777" s="221"/>
      <c r="W777" s="221" t="s">
        <v>252</v>
      </c>
      <c r="Z777" s="20" t="e">
        <f>_xlfn.XLOOKUP(AC777,'[9]PR Conso (Apr 25-Sep 25)'!$P:$P,'[9]PR Conso (Apr 25-Sep 25)'!$Z:$Z)</f>
        <v>#N/A</v>
      </c>
      <c r="AB777" s="20">
        <f t="shared" si="26"/>
        <v>772</v>
      </c>
      <c r="AC777" s="20" t="str">
        <f t="shared" si="25"/>
        <v>07AAACJ0054A1ZDIP503077772</v>
      </c>
    </row>
    <row r="778" spans="1:29">
      <c r="A778" s="220">
        <v>45992</v>
      </c>
      <c r="B778" s="221" t="s">
        <v>283</v>
      </c>
      <c r="C778" s="221" t="s">
        <v>1644</v>
      </c>
      <c r="D778" s="251" t="s">
        <v>905</v>
      </c>
      <c r="E778" s="227">
        <v>45988</v>
      </c>
      <c r="F778" s="224">
        <v>0.17985611510791366</v>
      </c>
      <c r="G778" s="222">
        <v>118</v>
      </c>
      <c r="H778" s="221">
        <v>100</v>
      </c>
      <c r="I778" s="221">
        <v>18</v>
      </c>
      <c r="J778" s="221">
        <v>0</v>
      </c>
      <c r="K778" s="221">
        <v>0</v>
      </c>
      <c r="L778" s="221">
        <v>18</v>
      </c>
      <c r="M778" s="221" t="s">
        <v>906</v>
      </c>
      <c r="N778" s="221">
        <v>998551</v>
      </c>
      <c r="O778" s="221" t="s">
        <v>288</v>
      </c>
      <c r="P778" s="221" t="s">
        <v>211</v>
      </c>
      <c r="Q778" s="340">
        <v>2833</v>
      </c>
      <c r="R778" s="227">
        <v>45992</v>
      </c>
      <c r="S778" s="227">
        <v>45992</v>
      </c>
      <c r="T778" s="221" t="s">
        <v>1703</v>
      </c>
      <c r="U778" s="256" t="s">
        <v>1658</v>
      </c>
      <c r="V778" s="221"/>
      <c r="W778" s="221" t="s">
        <v>252</v>
      </c>
      <c r="Z778" s="20" t="e">
        <f>_xlfn.XLOOKUP(AC778,'[9]PR Conso (Apr 25-Sep 25)'!$P:$P,'[9]PR Conso (Apr 25-Sep 25)'!$Z:$Z)</f>
        <v>#N/A</v>
      </c>
      <c r="AB778" s="20">
        <f t="shared" si="26"/>
        <v>773</v>
      </c>
      <c r="AC778" s="20" t="str">
        <f t="shared" si="25"/>
        <v>07AAACJ0054A1ZDDP531667773</v>
      </c>
    </row>
    <row r="779" spans="1:29">
      <c r="A779" s="220">
        <v>45992</v>
      </c>
      <c r="B779" s="221" t="s">
        <v>283</v>
      </c>
      <c r="C779" s="221" t="s">
        <v>1644</v>
      </c>
      <c r="D779" s="251" t="s">
        <v>907</v>
      </c>
      <c r="E779" s="227">
        <v>45987</v>
      </c>
      <c r="F779" s="224">
        <v>0.17985611510791366</v>
      </c>
      <c r="G779" s="222">
        <v>118</v>
      </c>
      <c r="H779" s="221">
        <v>100</v>
      </c>
      <c r="I779" s="221">
        <v>18</v>
      </c>
      <c r="J779" s="221">
        <v>0</v>
      </c>
      <c r="K779" s="221">
        <v>0</v>
      </c>
      <c r="L779" s="221">
        <v>18</v>
      </c>
      <c r="M779" s="221" t="s">
        <v>908</v>
      </c>
      <c r="N779" s="221">
        <v>998551</v>
      </c>
      <c r="O779" s="221" t="s">
        <v>288</v>
      </c>
      <c r="P779" s="221" t="s">
        <v>211</v>
      </c>
      <c r="Q779" s="340">
        <v>2832</v>
      </c>
      <c r="R779" s="227">
        <v>45992</v>
      </c>
      <c r="S779" s="227">
        <v>45992</v>
      </c>
      <c r="T779" s="221" t="s">
        <v>1703</v>
      </c>
      <c r="U779" s="256" t="s">
        <v>1658</v>
      </c>
      <c r="V779" s="221"/>
      <c r="W779" s="221" t="s">
        <v>252</v>
      </c>
      <c r="Z779" s="20" t="e">
        <f>_xlfn.XLOOKUP(AC779,'[9]PR Conso (Apr 25-Sep 25)'!$P:$P,'[9]PR Conso (Apr 25-Sep 25)'!$Z:$Z)</f>
        <v>#N/A</v>
      </c>
      <c r="AB779" s="20">
        <f t="shared" si="26"/>
        <v>774</v>
      </c>
      <c r="AC779" s="20" t="str">
        <f t="shared" si="25"/>
        <v>07AAACJ0054A1ZDDP531501774</v>
      </c>
    </row>
    <row r="780" spans="1:29">
      <c r="A780" s="220">
        <v>45992</v>
      </c>
      <c r="B780" s="221" t="s">
        <v>283</v>
      </c>
      <c r="C780" s="221" t="s">
        <v>1644</v>
      </c>
      <c r="D780" s="251" t="s">
        <v>909</v>
      </c>
      <c r="E780" s="227">
        <v>45987</v>
      </c>
      <c r="F780" s="224">
        <v>0.17985611510791366</v>
      </c>
      <c r="G780" s="222">
        <v>118</v>
      </c>
      <c r="H780" s="221">
        <v>100</v>
      </c>
      <c r="I780" s="221">
        <v>18</v>
      </c>
      <c r="J780" s="221">
        <v>0</v>
      </c>
      <c r="K780" s="221">
        <v>0</v>
      </c>
      <c r="L780" s="221">
        <v>18</v>
      </c>
      <c r="M780" s="221" t="s">
        <v>910</v>
      </c>
      <c r="N780" s="221">
        <v>998551</v>
      </c>
      <c r="O780" s="221" t="s">
        <v>288</v>
      </c>
      <c r="P780" s="221" t="s">
        <v>211</v>
      </c>
      <c r="Q780" s="340">
        <v>2831</v>
      </c>
      <c r="R780" s="227">
        <v>45992</v>
      </c>
      <c r="S780" s="227">
        <v>45992</v>
      </c>
      <c r="T780" s="221" t="s">
        <v>1703</v>
      </c>
      <c r="U780" s="256" t="s">
        <v>1658</v>
      </c>
      <c r="V780" s="221"/>
      <c r="W780" s="221" t="s">
        <v>252</v>
      </c>
      <c r="Z780" s="20" t="e">
        <f>_xlfn.XLOOKUP(AC780,'[9]PR Conso (Apr 25-Sep 25)'!$P:$P,'[9]PR Conso (Apr 25-Sep 25)'!$Z:$Z)</f>
        <v>#N/A</v>
      </c>
      <c r="AB780" s="20">
        <f t="shared" si="26"/>
        <v>775</v>
      </c>
      <c r="AC780" s="20" t="str">
        <f t="shared" si="25"/>
        <v>07AAACJ0054A1ZDDP531500775</v>
      </c>
    </row>
    <row r="781" spans="1:29">
      <c r="A781" s="220">
        <v>45992</v>
      </c>
      <c r="B781" s="221" t="s">
        <v>283</v>
      </c>
      <c r="C781" s="221" t="s">
        <v>1644</v>
      </c>
      <c r="D781" s="251" t="s">
        <v>911</v>
      </c>
      <c r="E781" s="227">
        <v>45987</v>
      </c>
      <c r="F781" s="224">
        <v>0.17985611510791366</v>
      </c>
      <c r="G781" s="222">
        <v>118</v>
      </c>
      <c r="H781" s="221">
        <v>100</v>
      </c>
      <c r="I781" s="221">
        <v>18</v>
      </c>
      <c r="J781" s="221">
        <v>0</v>
      </c>
      <c r="K781" s="221">
        <v>0</v>
      </c>
      <c r="L781" s="221">
        <v>18</v>
      </c>
      <c r="M781" s="221" t="s">
        <v>912</v>
      </c>
      <c r="N781" s="221">
        <v>998551</v>
      </c>
      <c r="O781" s="221" t="s">
        <v>288</v>
      </c>
      <c r="P781" s="221" t="s">
        <v>211</v>
      </c>
      <c r="Q781" s="340">
        <v>2830</v>
      </c>
      <c r="R781" s="227">
        <v>45992</v>
      </c>
      <c r="S781" s="227">
        <v>45992</v>
      </c>
      <c r="T781" s="221" t="s">
        <v>1703</v>
      </c>
      <c r="U781" s="256" t="s">
        <v>1658</v>
      </c>
      <c r="V781" s="221"/>
      <c r="W781" s="221" t="s">
        <v>252</v>
      </c>
      <c r="Z781" s="20" t="e">
        <f>_xlfn.XLOOKUP(AC781,'[9]PR Conso (Apr 25-Sep 25)'!$P:$P,'[9]PR Conso (Apr 25-Sep 25)'!$Z:$Z)</f>
        <v>#N/A</v>
      </c>
      <c r="AB781" s="20">
        <f t="shared" si="26"/>
        <v>776</v>
      </c>
      <c r="AC781" s="20" t="str">
        <f t="shared" si="25"/>
        <v>07AAACJ0054A1ZDDP531499776</v>
      </c>
    </row>
    <row r="782" spans="1:29">
      <c r="A782" s="220">
        <v>45992</v>
      </c>
      <c r="B782" s="221" t="s">
        <v>850</v>
      </c>
      <c r="C782" s="221" t="s">
        <v>1645</v>
      </c>
      <c r="D782" s="251" t="s">
        <v>852</v>
      </c>
      <c r="E782" s="227">
        <v>45991</v>
      </c>
      <c r="F782" s="224">
        <v>0.05</v>
      </c>
      <c r="G782" s="222">
        <v>110208</v>
      </c>
      <c r="H782" s="221">
        <v>104960</v>
      </c>
      <c r="I782" s="221">
        <v>0</v>
      </c>
      <c r="J782" s="221">
        <v>2624</v>
      </c>
      <c r="K782" s="221">
        <v>2624</v>
      </c>
      <c r="L782" s="221">
        <v>5248</v>
      </c>
      <c r="M782" s="221" t="s">
        <v>853</v>
      </c>
      <c r="N782" s="221">
        <v>996425</v>
      </c>
      <c r="O782" s="221" t="s">
        <v>288</v>
      </c>
      <c r="P782" s="221" t="s">
        <v>211</v>
      </c>
      <c r="Q782" s="340">
        <v>2782</v>
      </c>
      <c r="R782" s="227">
        <v>45992</v>
      </c>
      <c r="S782" s="227">
        <v>45992</v>
      </c>
      <c r="T782" s="221" t="s">
        <v>1703</v>
      </c>
      <c r="U782" s="256" t="s">
        <v>1658</v>
      </c>
      <c r="V782" s="221"/>
      <c r="W782" s="221" t="s">
        <v>252</v>
      </c>
      <c r="Z782" s="20" t="e">
        <f>_xlfn.XLOOKUP(AC782,'[9]PR Conso (Apr 25-Sep 25)'!$P:$P,'[9]PR Conso (Apr 25-Sep 25)'!$Z:$Z)</f>
        <v>#N/A</v>
      </c>
      <c r="AB782" s="20">
        <f t="shared" si="26"/>
        <v>777</v>
      </c>
      <c r="AC782" s="20" t="str">
        <f t="shared" si="25"/>
        <v>27AALCA7573J1Z4272616BP11AAA163777</v>
      </c>
    </row>
    <row r="783" spans="1:29">
      <c r="A783" s="220">
        <v>45992</v>
      </c>
      <c r="B783" s="221" t="s">
        <v>283</v>
      </c>
      <c r="C783" s="221" t="s">
        <v>1644</v>
      </c>
      <c r="D783" s="251" t="s">
        <v>913</v>
      </c>
      <c r="E783" s="227">
        <v>45987</v>
      </c>
      <c r="F783" s="224">
        <v>0.17985611510791366</v>
      </c>
      <c r="G783" s="222">
        <v>118</v>
      </c>
      <c r="H783" s="221">
        <v>100</v>
      </c>
      <c r="I783" s="221">
        <v>18</v>
      </c>
      <c r="J783" s="221">
        <v>0</v>
      </c>
      <c r="K783" s="221">
        <v>0</v>
      </c>
      <c r="L783" s="221">
        <v>18</v>
      </c>
      <c r="M783" s="221" t="s">
        <v>914</v>
      </c>
      <c r="N783" s="221">
        <v>998551</v>
      </c>
      <c r="O783" s="221" t="s">
        <v>288</v>
      </c>
      <c r="P783" s="221" t="s">
        <v>211</v>
      </c>
      <c r="Q783" s="340">
        <v>2829</v>
      </c>
      <c r="R783" s="227">
        <v>45992</v>
      </c>
      <c r="S783" s="227">
        <v>45992</v>
      </c>
      <c r="T783" s="221" t="s">
        <v>1703</v>
      </c>
      <c r="U783" s="256" t="s">
        <v>1658</v>
      </c>
      <c r="V783" s="221"/>
      <c r="W783" s="221" t="s">
        <v>252</v>
      </c>
      <c r="Z783" s="20" t="e">
        <f>_xlfn.XLOOKUP(AC783,'[9]PR Conso (Apr 25-Sep 25)'!$P:$P,'[9]PR Conso (Apr 25-Sep 25)'!$Z:$Z)</f>
        <v>#N/A</v>
      </c>
      <c r="AB783" s="20">
        <f t="shared" si="26"/>
        <v>778</v>
      </c>
      <c r="AC783" s="20" t="str">
        <f t="shared" si="25"/>
        <v>07AAACJ0054A1ZDDP531498778</v>
      </c>
    </row>
    <row r="784" spans="1:29">
      <c r="A784" s="220">
        <v>45992</v>
      </c>
      <c r="B784" s="221" t="s">
        <v>283</v>
      </c>
      <c r="C784" s="221" t="s">
        <v>1644</v>
      </c>
      <c r="D784" s="251" t="s">
        <v>915</v>
      </c>
      <c r="E784" s="227">
        <v>45987</v>
      </c>
      <c r="F784" s="224">
        <v>0.17985611510791366</v>
      </c>
      <c r="G784" s="222">
        <v>118</v>
      </c>
      <c r="H784" s="221">
        <v>100</v>
      </c>
      <c r="I784" s="221">
        <v>18</v>
      </c>
      <c r="J784" s="221">
        <v>0</v>
      </c>
      <c r="K784" s="221">
        <v>0</v>
      </c>
      <c r="L784" s="221">
        <v>18</v>
      </c>
      <c r="M784" s="221" t="s">
        <v>916</v>
      </c>
      <c r="N784" s="221">
        <v>998551</v>
      </c>
      <c r="O784" s="221" t="s">
        <v>288</v>
      </c>
      <c r="P784" s="221" t="s">
        <v>211</v>
      </c>
      <c r="Q784" s="340">
        <v>2828</v>
      </c>
      <c r="R784" s="227">
        <v>45992</v>
      </c>
      <c r="S784" s="227">
        <v>45992</v>
      </c>
      <c r="T784" s="221" t="s">
        <v>1703</v>
      </c>
      <c r="U784" s="256" t="s">
        <v>1658</v>
      </c>
      <c r="V784" s="221"/>
      <c r="W784" s="221" t="s">
        <v>252</v>
      </c>
      <c r="Z784" s="20" t="e">
        <f>_xlfn.XLOOKUP(AC784,'[9]PR Conso (Apr 25-Sep 25)'!$P:$P,'[9]PR Conso (Apr 25-Sep 25)'!$Z:$Z)</f>
        <v>#N/A</v>
      </c>
      <c r="AB784" s="20">
        <f t="shared" si="26"/>
        <v>779</v>
      </c>
      <c r="AC784" s="20" t="str">
        <f t="shared" si="25"/>
        <v>07AAACJ0054A1ZDDP531497779</v>
      </c>
    </row>
    <row r="785" spans="1:29">
      <c r="A785" s="220">
        <v>45992</v>
      </c>
      <c r="B785" s="221" t="s">
        <v>1646</v>
      </c>
      <c r="C785" s="221" t="s">
        <v>1647</v>
      </c>
      <c r="D785" s="251" t="s">
        <v>836</v>
      </c>
      <c r="E785" s="227">
        <v>45981</v>
      </c>
      <c r="F785" s="224">
        <v>0.17985611510791366</v>
      </c>
      <c r="G785" s="222">
        <v>106790</v>
      </c>
      <c r="H785" s="221">
        <v>90500</v>
      </c>
      <c r="I785" s="221">
        <v>0</v>
      </c>
      <c r="J785" s="221">
        <v>8145</v>
      </c>
      <c r="K785" s="221">
        <v>8145</v>
      </c>
      <c r="L785" s="221">
        <v>16290</v>
      </c>
      <c r="M785" s="221" t="s">
        <v>1648</v>
      </c>
      <c r="N785" s="221">
        <v>998216</v>
      </c>
      <c r="O785" s="221" t="s">
        <v>1649</v>
      </c>
      <c r="P785" s="221" t="s">
        <v>211</v>
      </c>
      <c r="Q785" s="342">
        <v>2773</v>
      </c>
      <c r="R785" s="227">
        <v>45992</v>
      </c>
      <c r="S785" s="227">
        <v>45992</v>
      </c>
      <c r="T785" s="221" t="s">
        <v>1703</v>
      </c>
      <c r="U785" s="256" t="s">
        <v>1658</v>
      </c>
      <c r="V785" s="221"/>
      <c r="W785" s="221" t="s">
        <v>252</v>
      </c>
      <c r="Z785" s="20" t="e">
        <f>_xlfn.XLOOKUP(AC785,'[9]PR Conso (Apr 25-Sep 25)'!$P:$P,'[9]PR Conso (Apr 25-Sep 25)'!$Z:$Z)</f>
        <v>#N/A</v>
      </c>
      <c r="AB785" s="20">
        <f t="shared" si="26"/>
        <v>780</v>
      </c>
      <c r="AC785" s="20" t="str">
        <f t="shared" si="25"/>
        <v>27AAFFL1052J1ZF2526-LLP-1938780</v>
      </c>
    </row>
    <row r="786" spans="1:29">
      <c r="A786" s="220">
        <v>45992</v>
      </c>
      <c r="B786" s="221" t="s">
        <v>283</v>
      </c>
      <c r="C786" s="221" t="s">
        <v>1644</v>
      </c>
      <c r="D786" s="251" t="s">
        <v>917</v>
      </c>
      <c r="E786" s="227">
        <v>45987</v>
      </c>
      <c r="F786" s="224">
        <v>0.17985611510791366</v>
      </c>
      <c r="G786" s="222">
        <v>118</v>
      </c>
      <c r="H786" s="221">
        <v>100</v>
      </c>
      <c r="I786" s="221">
        <v>18</v>
      </c>
      <c r="J786" s="221">
        <v>0</v>
      </c>
      <c r="K786" s="221">
        <v>0</v>
      </c>
      <c r="L786" s="221">
        <v>18</v>
      </c>
      <c r="M786" s="221" t="s">
        <v>918</v>
      </c>
      <c r="N786" s="221">
        <v>998551</v>
      </c>
      <c r="O786" s="221" t="s">
        <v>288</v>
      </c>
      <c r="P786" s="221" t="s">
        <v>211</v>
      </c>
      <c r="Q786" s="340">
        <v>2827</v>
      </c>
      <c r="R786" s="227">
        <v>45992</v>
      </c>
      <c r="S786" s="227">
        <v>45992</v>
      </c>
      <c r="T786" s="221" t="s">
        <v>1703</v>
      </c>
      <c r="U786" s="256" t="s">
        <v>1658</v>
      </c>
      <c r="V786" s="221"/>
      <c r="W786" s="221" t="s">
        <v>252</v>
      </c>
      <c r="Z786" s="20" t="e">
        <f>_xlfn.XLOOKUP(AC786,'[9]PR Conso (Apr 25-Sep 25)'!$P:$P,'[9]PR Conso (Apr 25-Sep 25)'!$Z:$Z)</f>
        <v>#N/A</v>
      </c>
      <c r="AB786" s="20">
        <f t="shared" si="26"/>
        <v>781</v>
      </c>
      <c r="AC786" s="20" t="str">
        <f t="shared" si="25"/>
        <v>07AAACJ0054A1ZDDP531496781</v>
      </c>
    </row>
    <row r="787" spans="1:29">
      <c r="A787" s="220">
        <v>45992</v>
      </c>
      <c r="B787" s="221" t="s">
        <v>283</v>
      </c>
      <c r="C787" s="221" t="s">
        <v>1644</v>
      </c>
      <c r="D787" s="251" t="s">
        <v>893</v>
      </c>
      <c r="E787" s="227">
        <v>45990</v>
      </c>
      <c r="F787" s="224">
        <v>0.17985611510791366</v>
      </c>
      <c r="G787" s="222">
        <v>14160</v>
      </c>
      <c r="H787" s="221">
        <v>12000</v>
      </c>
      <c r="I787" s="221">
        <v>2160</v>
      </c>
      <c r="J787" s="221">
        <v>0</v>
      </c>
      <c r="K787" s="221">
        <v>0</v>
      </c>
      <c r="L787" s="221">
        <v>2160</v>
      </c>
      <c r="M787" s="221" t="s">
        <v>894</v>
      </c>
      <c r="N787" s="221">
        <v>998552</v>
      </c>
      <c r="O787" s="221" t="s">
        <v>404</v>
      </c>
      <c r="P787" s="221" t="s">
        <v>211</v>
      </c>
      <c r="Q787" s="340">
        <v>2842</v>
      </c>
      <c r="R787" s="227">
        <v>45992</v>
      </c>
      <c r="S787" s="227">
        <v>45992</v>
      </c>
      <c r="T787" s="221" t="s">
        <v>1703</v>
      </c>
      <c r="U787" s="256" t="s">
        <v>1658</v>
      </c>
      <c r="V787" s="221"/>
      <c r="W787" s="221" t="s">
        <v>252</v>
      </c>
      <c r="Z787" s="20" t="e">
        <f>_xlfn.XLOOKUP(AC787,'[9]PR Conso (Apr 25-Sep 25)'!$P:$P,'[9]PR Conso (Apr 25-Sep 25)'!$Z:$Z)</f>
        <v>#N/A</v>
      </c>
      <c r="AB787" s="20">
        <f t="shared" si="26"/>
        <v>782</v>
      </c>
      <c r="AC787" s="20" t="str">
        <f t="shared" si="25"/>
        <v>07AAACJ0054A1ZDHP501387782</v>
      </c>
    </row>
    <row r="788" spans="1:29">
      <c r="A788" s="220">
        <v>45992</v>
      </c>
      <c r="B788" s="221" t="s">
        <v>283</v>
      </c>
      <c r="C788" s="221" t="s">
        <v>1644</v>
      </c>
      <c r="D788" s="251" t="s">
        <v>895</v>
      </c>
      <c r="E788" s="227">
        <v>45990</v>
      </c>
      <c r="F788" s="224">
        <v>0.17985611510791366</v>
      </c>
      <c r="G788" s="222">
        <v>12508</v>
      </c>
      <c r="H788" s="221">
        <v>10600</v>
      </c>
      <c r="I788" s="221">
        <v>1908</v>
      </c>
      <c r="J788" s="221">
        <v>0</v>
      </c>
      <c r="K788" s="221">
        <v>0</v>
      </c>
      <c r="L788" s="221">
        <v>1908</v>
      </c>
      <c r="M788" s="221" t="s">
        <v>896</v>
      </c>
      <c r="N788" s="221">
        <v>998552</v>
      </c>
      <c r="O788" s="221" t="s">
        <v>404</v>
      </c>
      <c r="P788" s="221" t="s">
        <v>211</v>
      </c>
      <c r="Q788" s="340">
        <v>2841</v>
      </c>
      <c r="R788" s="227">
        <v>45992</v>
      </c>
      <c r="S788" s="227">
        <v>45992</v>
      </c>
      <c r="T788" s="221" t="s">
        <v>1703</v>
      </c>
      <c r="U788" s="256" t="s">
        <v>1658</v>
      </c>
      <c r="V788" s="221"/>
      <c r="W788" s="221" t="s">
        <v>252</v>
      </c>
      <c r="Z788" s="20" t="e">
        <f>_xlfn.XLOOKUP(AC788,'[9]PR Conso (Apr 25-Sep 25)'!$P:$P,'[9]PR Conso (Apr 25-Sep 25)'!$Z:$Z)</f>
        <v>#N/A</v>
      </c>
      <c r="AB788" s="20">
        <f t="shared" si="26"/>
        <v>783</v>
      </c>
      <c r="AC788" s="20" t="str">
        <f t="shared" si="25"/>
        <v>07AAACJ0054A1ZDHP501366783</v>
      </c>
    </row>
    <row r="789" spans="1:29">
      <c r="A789" s="220">
        <v>45992</v>
      </c>
      <c r="B789" s="221" t="s">
        <v>283</v>
      </c>
      <c r="C789" s="221" t="s">
        <v>1644</v>
      </c>
      <c r="D789" s="251" t="s">
        <v>897</v>
      </c>
      <c r="E789" s="227">
        <v>45990</v>
      </c>
      <c r="F789" s="224">
        <v>0.17985611510791366</v>
      </c>
      <c r="G789" s="222">
        <v>11210</v>
      </c>
      <c r="H789" s="221">
        <v>9500</v>
      </c>
      <c r="I789" s="221">
        <v>1710</v>
      </c>
      <c r="J789" s="221">
        <v>0</v>
      </c>
      <c r="K789" s="221">
        <v>0</v>
      </c>
      <c r="L789" s="221">
        <v>1710</v>
      </c>
      <c r="M789" s="221" t="s">
        <v>898</v>
      </c>
      <c r="N789" s="221">
        <v>998552</v>
      </c>
      <c r="O789" s="221" t="s">
        <v>404</v>
      </c>
      <c r="P789" s="221" t="s">
        <v>211</v>
      </c>
      <c r="Q789" s="340">
        <v>2840</v>
      </c>
      <c r="R789" s="227">
        <v>45992</v>
      </c>
      <c r="S789" s="227">
        <v>45992</v>
      </c>
      <c r="T789" s="221" t="s">
        <v>1703</v>
      </c>
      <c r="U789" s="256" t="s">
        <v>1658</v>
      </c>
      <c r="V789" s="221"/>
      <c r="W789" s="221" t="s">
        <v>252</v>
      </c>
      <c r="Z789" s="20" t="e">
        <f>_xlfn.XLOOKUP(AC789,'[9]PR Conso (Apr 25-Sep 25)'!$P:$P,'[9]PR Conso (Apr 25-Sep 25)'!$Z:$Z)</f>
        <v>#N/A</v>
      </c>
      <c r="AB789" s="20">
        <f t="shared" si="26"/>
        <v>784</v>
      </c>
      <c r="AC789" s="20" t="str">
        <f t="shared" si="25"/>
        <v>07AAACJ0054A1ZDHP501365784</v>
      </c>
    </row>
    <row r="790" spans="1:29">
      <c r="A790" s="220">
        <v>45992</v>
      </c>
      <c r="B790" s="221" t="s">
        <v>248</v>
      </c>
      <c r="C790" s="221" t="s">
        <v>1650</v>
      </c>
      <c r="D790" s="251">
        <v>2526399</v>
      </c>
      <c r="E790" s="227">
        <v>45974</v>
      </c>
      <c r="F790" s="224">
        <v>0.17985611510791366</v>
      </c>
      <c r="G790" s="222">
        <v>89444</v>
      </c>
      <c r="H790" s="221">
        <v>75800</v>
      </c>
      <c r="I790" s="221">
        <v>0</v>
      </c>
      <c r="J790" s="221">
        <v>6822</v>
      </c>
      <c r="K790" s="221">
        <v>6822</v>
      </c>
      <c r="L790" s="221">
        <v>13644</v>
      </c>
      <c r="M790" s="221" t="s">
        <v>832</v>
      </c>
      <c r="N790" s="221">
        <v>998332</v>
      </c>
      <c r="O790" s="221" t="s">
        <v>1649</v>
      </c>
      <c r="P790" s="221" t="s">
        <v>211</v>
      </c>
      <c r="Q790" s="340">
        <v>2769</v>
      </c>
      <c r="R790" s="227">
        <v>45992</v>
      </c>
      <c r="S790" s="227">
        <v>45992</v>
      </c>
      <c r="T790" s="221" t="s">
        <v>1703</v>
      </c>
      <c r="U790" s="256" t="s">
        <v>1658</v>
      </c>
      <c r="V790" s="221"/>
      <c r="W790" s="221" t="s">
        <v>252</v>
      </c>
      <c r="Z790" s="20" t="e">
        <f>_xlfn.XLOOKUP(AC790,'[9]PR Conso (Apr 25-Sep 25)'!$P:$P,'[9]PR Conso (Apr 25-Sep 25)'!$Z:$Z)</f>
        <v>#N/A</v>
      </c>
      <c r="AB790" s="20">
        <f t="shared" si="26"/>
        <v>785</v>
      </c>
      <c r="AC790" s="20" t="str">
        <f t="shared" si="25"/>
        <v>27AASCS3903K1ZV2526399785</v>
      </c>
    </row>
    <row r="791" spans="1:29">
      <c r="A791" s="220">
        <v>45992</v>
      </c>
      <c r="B791" s="221" t="s">
        <v>283</v>
      </c>
      <c r="C791" s="221" t="s">
        <v>1644</v>
      </c>
      <c r="D791" s="251" t="s">
        <v>899</v>
      </c>
      <c r="E791" s="227">
        <v>45988</v>
      </c>
      <c r="F791" s="224">
        <v>0.17985611510791366</v>
      </c>
      <c r="G791" s="222">
        <v>17700</v>
      </c>
      <c r="H791" s="221">
        <v>15000</v>
      </c>
      <c r="I791" s="221">
        <v>2700</v>
      </c>
      <c r="J791" s="221">
        <v>0</v>
      </c>
      <c r="K791" s="221">
        <v>0</v>
      </c>
      <c r="L791" s="221">
        <v>2700</v>
      </c>
      <c r="M791" s="221" t="s">
        <v>900</v>
      </c>
      <c r="N791" s="221">
        <v>998552</v>
      </c>
      <c r="O791" s="221" t="s">
        <v>404</v>
      </c>
      <c r="P791" s="221" t="s">
        <v>211</v>
      </c>
      <c r="Q791" s="340">
        <v>2839</v>
      </c>
      <c r="R791" s="227">
        <v>45992</v>
      </c>
      <c r="S791" s="227">
        <v>45992</v>
      </c>
      <c r="T791" s="221" t="s">
        <v>1703</v>
      </c>
      <c r="U791" s="256" t="s">
        <v>1658</v>
      </c>
      <c r="V791" s="221"/>
      <c r="W791" s="221" t="s">
        <v>252</v>
      </c>
      <c r="Z791" s="20" t="e">
        <f>_xlfn.XLOOKUP(AC791,'[9]PR Conso (Apr 25-Sep 25)'!$P:$P,'[9]PR Conso (Apr 25-Sep 25)'!$Z:$Z)</f>
        <v>#N/A</v>
      </c>
      <c r="AB791" s="20">
        <f t="shared" si="26"/>
        <v>786</v>
      </c>
      <c r="AC791" s="20" t="str">
        <f t="shared" si="25"/>
        <v>07AAACJ0054A1ZDHP501339786</v>
      </c>
    </row>
    <row r="792" spans="1:29">
      <c r="A792" s="220">
        <v>45992</v>
      </c>
      <c r="B792" s="221" t="s">
        <v>283</v>
      </c>
      <c r="C792" s="221" t="s">
        <v>1644</v>
      </c>
      <c r="D792" s="251" t="s">
        <v>901</v>
      </c>
      <c r="E792" s="227">
        <v>45985</v>
      </c>
      <c r="F792" s="224">
        <v>0.17985611510791366</v>
      </c>
      <c r="G792" s="222">
        <v>17700</v>
      </c>
      <c r="H792" s="221">
        <v>15000</v>
      </c>
      <c r="I792" s="221">
        <v>2700</v>
      </c>
      <c r="J792" s="221">
        <v>0</v>
      </c>
      <c r="K792" s="221">
        <v>0</v>
      </c>
      <c r="L792" s="221">
        <v>2700</v>
      </c>
      <c r="M792" s="221" t="s">
        <v>902</v>
      </c>
      <c r="N792" s="221">
        <v>998552</v>
      </c>
      <c r="O792" s="221" t="s">
        <v>404</v>
      </c>
      <c r="P792" s="221" t="s">
        <v>211</v>
      </c>
      <c r="Q792" s="340">
        <v>2838</v>
      </c>
      <c r="R792" s="227">
        <v>45992</v>
      </c>
      <c r="S792" s="227">
        <v>45992</v>
      </c>
      <c r="T792" s="221" t="s">
        <v>1703</v>
      </c>
      <c r="U792" s="256" t="s">
        <v>1658</v>
      </c>
      <c r="V792" s="221"/>
      <c r="W792" s="221" t="s">
        <v>252</v>
      </c>
      <c r="Z792" s="20" t="e">
        <f>_xlfn.XLOOKUP(AC792,'[9]PR Conso (Apr 25-Sep 25)'!$P:$P,'[9]PR Conso (Apr 25-Sep 25)'!$Z:$Z)</f>
        <v>#N/A</v>
      </c>
      <c r="AB792" s="20">
        <f t="shared" si="26"/>
        <v>787</v>
      </c>
      <c r="AC792" s="20" t="str">
        <f t="shared" si="25"/>
        <v>07AAACJ0054A1ZDHP501330787</v>
      </c>
    </row>
    <row r="793" spans="1:29">
      <c r="A793" s="220">
        <v>45992</v>
      </c>
      <c r="B793" s="221" t="s">
        <v>283</v>
      </c>
      <c r="C793" s="221" t="s">
        <v>1644</v>
      </c>
      <c r="D793" s="251" t="s">
        <v>903</v>
      </c>
      <c r="E793" s="227">
        <v>45981</v>
      </c>
      <c r="F793" s="224">
        <v>0.05</v>
      </c>
      <c r="G793" s="222">
        <v>113400</v>
      </c>
      <c r="H793" s="221">
        <v>108000</v>
      </c>
      <c r="I793" s="221">
        <v>5400</v>
      </c>
      <c r="J793" s="221">
        <v>0</v>
      </c>
      <c r="K793" s="221">
        <v>0</v>
      </c>
      <c r="L793" s="221">
        <v>5400</v>
      </c>
      <c r="M793" s="221" t="s">
        <v>904</v>
      </c>
      <c r="N793" s="221">
        <v>998552</v>
      </c>
      <c r="O793" s="221" t="s">
        <v>404</v>
      </c>
      <c r="P793" s="221" t="s">
        <v>211</v>
      </c>
      <c r="Q793" s="340">
        <v>2837</v>
      </c>
      <c r="R793" s="227">
        <v>45992</v>
      </c>
      <c r="S793" s="227">
        <v>45992</v>
      </c>
      <c r="T793" s="221" t="s">
        <v>1703</v>
      </c>
      <c r="U793" s="256" t="s">
        <v>1658</v>
      </c>
      <c r="V793" s="221"/>
      <c r="W793" s="221" t="s">
        <v>252</v>
      </c>
      <c r="Z793" s="20" t="e">
        <f>_xlfn.XLOOKUP(AC793,'[9]PR Conso (Apr 25-Sep 25)'!$P:$P,'[9]PR Conso (Apr 25-Sep 25)'!$Z:$Z)</f>
        <v>#N/A</v>
      </c>
      <c r="AB793" s="20">
        <f t="shared" si="26"/>
        <v>788</v>
      </c>
      <c r="AC793" s="20" t="str">
        <f t="shared" si="25"/>
        <v>07AAACJ0054A1ZDHP501292788</v>
      </c>
    </row>
    <row r="794" spans="1:29">
      <c r="A794" s="220">
        <v>45992</v>
      </c>
      <c r="B794" s="221" t="s">
        <v>432</v>
      </c>
      <c r="C794" s="221" t="s">
        <v>1651</v>
      </c>
      <c r="D794" s="251" t="s">
        <v>825</v>
      </c>
      <c r="E794" s="227">
        <v>45990</v>
      </c>
      <c r="F794" s="224">
        <v>0.17985611510791366</v>
      </c>
      <c r="G794" s="222">
        <v>245817.60000000001</v>
      </c>
      <c r="H794" s="221">
        <v>208320</v>
      </c>
      <c r="I794" s="221">
        <v>37497.599999999999</v>
      </c>
      <c r="J794" s="221">
        <v>0</v>
      </c>
      <c r="K794" s="221">
        <v>0</v>
      </c>
      <c r="L794" s="221">
        <v>37497.599999999999</v>
      </c>
      <c r="M794" s="221" t="s">
        <v>827</v>
      </c>
      <c r="N794" s="221">
        <v>998112</v>
      </c>
      <c r="O794" s="221" t="s">
        <v>1652</v>
      </c>
      <c r="P794" s="221" t="s">
        <v>211</v>
      </c>
      <c r="Q794" s="340">
        <v>2867</v>
      </c>
      <c r="R794" s="227">
        <v>45992</v>
      </c>
      <c r="S794" s="227">
        <v>45992</v>
      </c>
      <c r="T794" s="221" t="s">
        <v>1703</v>
      </c>
      <c r="U794" s="256" t="s">
        <v>1658</v>
      </c>
      <c r="V794" s="221"/>
      <c r="W794" s="221" t="s">
        <v>252</v>
      </c>
      <c r="Z794" s="20" t="e">
        <f>_xlfn.XLOOKUP(AC794,'[9]PR Conso (Apr 25-Sep 25)'!$P:$P,'[9]PR Conso (Apr 25-Sep 25)'!$Z:$Z)</f>
        <v>#N/A</v>
      </c>
      <c r="AB794" s="20">
        <f t="shared" si="26"/>
        <v>789</v>
      </c>
      <c r="AC794" s="20" t="str">
        <f t="shared" si="25"/>
        <v>36AAJCA3639B1ZXAE-INV-2526-1021789</v>
      </c>
    </row>
    <row r="795" spans="1:29">
      <c r="A795" s="220">
        <v>45992</v>
      </c>
      <c r="B795" s="221" t="s">
        <v>344</v>
      </c>
      <c r="C795" s="221" t="s">
        <v>1653</v>
      </c>
      <c r="D795" s="251" t="s">
        <v>864</v>
      </c>
      <c r="E795" s="227">
        <v>45965</v>
      </c>
      <c r="F795" s="224">
        <v>0.17985611510791366</v>
      </c>
      <c r="G795" s="222">
        <v>1829</v>
      </c>
      <c r="H795" s="221">
        <v>1550</v>
      </c>
      <c r="I795" s="221">
        <v>0</v>
      </c>
      <c r="J795" s="221">
        <v>139.5</v>
      </c>
      <c r="K795" s="221">
        <v>139.5</v>
      </c>
      <c r="L795" s="221">
        <v>279</v>
      </c>
      <c r="M795" s="221" t="s">
        <v>866</v>
      </c>
      <c r="N795" s="221">
        <v>482090</v>
      </c>
      <c r="O795" s="221" t="s">
        <v>348</v>
      </c>
      <c r="P795" s="221" t="s">
        <v>209</v>
      </c>
      <c r="Q795" s="340">
        <v>2788</v>
      </c>
      <c r="R795" s="227">
        <v>45992</v>
      </c>
      <c r="S795" s="227">
        <v>45992</v>
      </c>
      <c r="T795" s="221" t="s">
        <v>1703</v>
      </c>
      <c r="U795" s="256" t="s">
        <v>1658</v>
      </c>
      <c r="V795" s="221"/>
      <c r="W795" s="221" t="s">
        <v>252</v>
      </c>
      <c r="Z795" s="20" t="e">
        <f>_xlfn.XLOOKUP(AC795,'[9]PR Conso (Apr 25-Sep 25)'!$P:$P,'[9]PR Conso (Apr 25-Sep 25)'!$Z:$Z)</f>
        <v>#N/A</v>
      </c>
      <c r="AB795" s="20">
        <f t="shared" si="26"/>
        <v>790</v>
      </c>
      <c r="AC795" s="20" t="str">
        <f t="shared" si="25"/>
        <v>27AAECI7859N1ZQSOFT/611/25-26790</v>
      </c>
    </row>
    <row r="796" spans="1:29">
      <c r="A796" s="220">
        <v>45992</v>
      </c>
      <c r="B796" s="221" t="s">
        <v>344</v>
      </c>
      <c r="C796" s="221" t="s">
        <v>1653</v>
      </c>
      <c r="D796" s="251" t="s">
        <v>874</v>
      </c>
      <c r="E796" s="227">
        <v>45971</v>
      </c>
      <c r="F796" s="224">
        <v>0.17985611510791366</v>
      </c>
      <c r="G796" s="222">
        <v>502.67999999999995</v>
      </c>
      <c r="H796" s="221">
        <v>426</v>
      </c>
      <c r="I796" s="221">
        <v>0</v>
      </c>
      <c r="J796" s="221">
        <v>38.339999999999996</v>
      </c>
      <c r="K796" s="221">
        <v>38.339999999999996</v>
      </c>
      <c r="L796" s="221">
        <v>76.679999999999993</v>
      </c>
      <c r="M796" s="221" t="s">
        <v>876</v>
      </c>
      <c r="N796" s="221">
        <v>482090</v>
      </c>
      <c r="O796" s="221" t="s">
        <v>348</v>
      </c>
      <c r="P796" s="221" t="s">
        <v>209</v>
      </c>
      <c r="Q796" s="340">
        <v>2792</v>
      </c>
      <c r="R796" s="227">
        <v>45992</v>
      </c>
      <c r="S796" s="227">
        <v>45992</v>
      </c>
      <c r="T796" s="221" t="s">
        <v>1703</v>
      </c>
      <c r="U796" s="256" t="s">
        <v>1658</v>
      </c>
      <c r="V796" s="221"/>
      <c r="W796" s="221" t="s">
        <v>252</v>
      </c>
      <c r="Z796" s="20" t="e">
        <f>_xlfn.XLOOKUP(AC796,'[9]PR Conso (Apr 25-Sep 25)'!$P:$P,'[9]PR Conso (Apr 25-Sep 25)'!$Z:$Z)</f>
        <v>#N/A</v>
      </c>
      <c r="AB796" s="20">
        <f t="shared" si="26"/>
        <v>791</v>
      </c>
      <c r="AC796" s="20" t="str">
        <f t="shared" si="25"/>
        <v>27AAECI7859N1ZQSOFT/633/25-26791</v>
      </c>
    </row>
    <row r="797" spans="1:29">
      <c r="A797" s="220">
        <v>45992</v>
      </c>
      <c r="B797" s="221" t="s">
        <v>344</v>
      </c>
      <c r="C797" s="221" t="s">
        <v>1653</v>
      </c>
      <c r="D797" s="251" t="s">
        <v>877</v>
      </c>
      <c r="E797" s="227">
        <v>45976</v>
      </c>
      <c r="F797" s="224">
        <v>0.17985611510791366</v>
      </c>
      <c r="G797" s="222">
        <v>125.07999999999998</v>
      </c>
      <c r="H797" s="221">
        <v>106</v>
      </c>
      <c r="I797" s="221">
        <v>0</v>
      </c>
      <c r="J797" s="221">
        <v>9.5399999999999991</v>
      </c>
      <c r="K797" s="221">
        <v>9.5399999999999991</v>
      </c>
      <c r="L797" s="221">
        <v>19.079999999999998</v>
      </c>
      <c r="M797" s="221" t="s">
        <v>879</v>
      </c>
      <c r="N797" s="221">
        <v>482090</v>
      </c>
      <c r="O797" s="221" t="s">
        <v>348</v>
      </c>
      <c r="P797" s="221" t="s">
        <v>209</v>
      </c>
      <c r="Q797" s="340">
        <v>2793</v>
      </c>
      <c r="R797" s="227">
        <v>45992</v>
      </c>
      <c r="S797" s="227">
        <v>45992</v>
      </c>
      <c r="T797" s="221" t="s">
        <v>1703</v>
      </c>
      <c r="U797" s="256" t="s">
        <v>1658</v>
      </c>
      <c r="V797" s="221"/>
      <c r="W797" s="221" t="s">
        <v>252</v>
      </c>
      <c r="Z797" s="20" t="e">
        <f>_xlfn.XLOOKUP(AC797,'[9]PR Conso (Apr 25-Sep 25)'!$P:$P,'[9]PR Conso (Apr 25-Sep 25)'!$Z:$Z)</f>
        <v>#N/A</v>
      </c>
      <c r="AB797" s="20">
        <f t="shared" si="26"/>
        <v>792</v>
      </c>
      <c r="AC797" s="20" t="str">
        <f t="shared" si="25"/>
        <v>27AAECI7859N1ZQSOFT/651/25-26792</v>
      </c>
    </row>
    <row r="798" spans="1:29">
      <c r="A798" s="220">
        <v>45992</v>
      </c>
      <c r="B798" s="221" t="s">
        <v>344</v>
      </c>
      <c r="C798" s="221" t="s">
        <v>1653</v>
      </c>
      <c r="D798" s="251" t="s">
        <v>869</v>
      </c>
      <c r="E798" s="227">
        <v>45966</v>
      </c>
      <c r="F798" s="224">
        <v>0.17985611510791366</v>
      </c>
      <c r="G798" s="222">
        <v>756.38000000000011</v>
      </c>
      <c r="H798" s="221">
        <v>641</v>
      </c>
      <c r="I798" s="221">
        <v>0</v>
      </c>
      <c r="J798" s="221">
        <v>57.69</v>
      </c>
      <c r="K798" s="221">
        <v>57.69</v>
      </c>
      <c r="L798" s="221">
        <v>115.38</v>
      </c>
      <c r="M798" s="221" t="s">
        <v>871</v>
      </c>
      <c r="N798" s="221">
        <v>482090</v>
      </c>
      <c r="O798" s="221" t="s">
        <v>348</v>
      </c>
      <c r="P798" s="221" t="s">
        <v>209</v>
      </c>
      <c r="Q798" s="340">
        <v>2790</v>
      </c>
      <c r="R798" s="227">
        <v>45992</v>
      </c>
      <c r="S798" s="227">
        <v>45992</v>
      </c>
      <c r="T798" s="221" t="s">
        <v>1703</v>
      </c>
      <c r="U798" s="256" t="s">
        <v>1658</v>
      </c>
      <c r="V798" s="221"/>
      <c r="W798" s="221" t="s">
        <v>252</v>
      </c>
      <c r="Z798" s="20" t="e">
        <f>_xlfn.XLOOKUP(AC798,'[9]PR Conso (Apr 25-Sep 25)'!$P:$P,'[9]PR Conso (Apr 25-Sep 25)'!$Z:$Z)</f>
        <v>#N/A</v>
      </c>
      <c r="AB798" s="20">
        <f t="shared" si="26"/>
        <v>793</v>
      </c>
      <c r="AC798" s="20" t="str">
        <f t="shared" si="25"/>
        <v>27AAECI7859N1ZQSOFT/620/25-26793</v>
      </c>
    </row>
    <row r="799" spans="1:29">
      <c r="A799" s="220">
        <v>45992</v>
      </c>
      <c r="B799" s="221" t="s">
        <v>344</v>
      </c>
      <c r="C799" s="221" t="s">
        <v>1653</v>
      </c>
      <c r="D799" s="251" t="s">
        <v>882</v>
      </c>
      <c r="E799" s="227">
        <v>45980</v>
      </c>
      <c r="F799" s="224">
        <v>0.17985611510791366</v>
      </c>
      <c r="G799" s="222">
        <v>1712.1799999999998</v>
      </c>
      <c r="H799" s="221">
        <v>1451</v>
      </c>
      <c r="I799" s="221">
        <v>0</v>
      </c>
      <c r="J799" s="221">
        <v>130.59</v>
      </c>
      <c r="K799" s="221">
        <v>130.59</v>
      </c>
      <c r="L799" s="221">
        <v>261.18</v>
      </c>
      <c r="M799" s="221" t="s">
        <v>884</v>
      </c>
      <c r="N799" s="221">
        <v>482090</v>
      </c>
      <c r="O799" s="221" t="s">
        <v>348</v>
      </c>
      <c r="P799" s="221" t="s">
        <v>209</v>
      </c>
      <c r="Q799" s="340">
        <v>2795</v>
      </c>
      <c r="R799" s="227">
        <v>45992</v>
      </c>
      <c r="S799" s="227">
        <v>45992</v>
      </c>
      <c r="T799" s="221" t="s">
        <v>1703</v>
      </c>
      <c r="U799" s="256" t="s">
        <v>1658</v>
      </c>
      <c r="V799" s="221"/>
      <c r="W799" s="221" t="s">
        <v>252</v>
      </c>
      <c r="Z799" s="20" t="e">
        <f>_xlfn.XLOOKUP(AC799,'[9]PR Conso (Apr 25-Sep 25)'!$P:$P,'[9]PR Conso (Apr 25-Sep 25)'!$Z:$Z)</f>
        <v>#N/A</v>
      </c>
      <c r="AB799" s="20">
        <f t="shared" si="26"/>
        <v>794</v>
      </c>
      <c r="AC799" s="20" t="str">
        <f t="shared" si="25"/>
        <v>27AAECI7859N1ZQSOFT/665/25-26794</v>
      </c>
    </row>
    <row r="800" spans="1:29">
      <c r="A800" s="220">
        <v>45992</v>
      </c>
      <c r="B800" s="221" t="s">
        <v>412</v>
      </c>
      <c r="C800" s="221" t="s">
        <v>1654</v>
      </c>
      <c r="D800" s="251" t="s">
        <v>422</v>
      </c>
      <c r="E800" s="227">
        <v>45961</v>
      </c>
      <c r="F800" s="224">
        <v>0.17985611510791366</v>
      </c>
      <c r="G800" s="222">
        <v>590</v>
      </c>
      <c r="H800" s="221">
        <v>500</v>
      </c>
      <c r="I800" s="221">
        <v>0</v>
      </c>
      <c r="J800" s="221">
        <v>45</v>
      </c>
      <c r="K800" s="221">
        <v>45</v>
      </c>
      <c r="L800" s="221">
        <v>90</v>
      </c>
      <c r="M800" s="221" t="s">
        <v>423</v>
      </c>
      <c r="N800" s="221">
        <v>997157</v>
      </c>
      <c r="O800" s="221" t="s">
        <v>415</v>
      </c>
      <c r="P800" s="221" t="s">
        <v>211</v>
      </c>
      <c r="Q800" s="340">
        <v>2647</v>
      </c>
      <c r="R800" s="227">
        <v>45992</v>
      </c>
      <c r="S800" s="227">
        <v>45992</v>
      </c>
      <c r="T800" s="221" t="s">
        <v>1703</v>
      </c>
      <c r="U800" s="256" t="s">
        <v>1658</v>
      </c>
      <c r="V800" s="221"/>
      <c r="W800" s="221" t="s">
        <v>252</v>
      </c>
      <c r="Z800" s="20" t="e">
        <f>_xlfn.XLOOKUP(AC800,'[9]PR Conso (Apr 25-Sep 25)'!$P:$P,'[9]PR Conso (Apr 25-Sep 25)'!$Z:$Z)</f>
        <v>#N/A</v>
      </c>
      <c r="AB800" s="20">
        <f t="shared" si="26"/>
        <v>795</v>
      </c>
      <c r="AC800" s="20" t="str">
        <f t="shared" si="25"/>
        <v>27AAACI1195H1ZMTS61315298202510795</v>
      </c>
    </row>
    <row r="801" spans="1:29">
      <c r="A801" s="220">
        <v>45992</v>
      </c>
      <c r="B801" s="221" t="s">
        <v>412</v>
      </c>
      <c r="C801" s="221" t="s">
        <v>1654</v>
      </c>
      <c r="D801" s="251" t="s">
        <v>424</v>
      </c>
      <c r="E801" s="227">
        <v>45961</v>
      </c>
      <c r="F801" s="224">
        <v>0.17985611510791366</v>
      </c>
      <c r="G801" s="222">
        <v>2360</v>
      </c>
      <c r="H801" s="221">
        <v>2000</v>
      </c>
      <c r="I801" s="221">
        <v>0</v>
      </c>
      <c r="J801" s="221">
        <v>180</v>
      </c>
      <c r="K801" s="221">
        <v>180</v>
      </c>
      <c r="L801" s="221">
        <v>360</v>
      </c>
      <c r="M801" s="221" t="s">
        <v>425</v>
      </c>
      <c r="N801" s="221">
        <v>997157</v>
      </c>
      <c r="O801" s="221" t="s">
        <v>415</v>
      </c>
      <c r="P801" s="221" t="s">
        <v>211</v>
      </c>
      <c r="Q801" s="340">
        <v>2648</v>
      </c>
      <c r="R801" s="227">
        <v>45992</v>
      </c>
      <c r="S801" s="227">
        <v>45992</v>
      </c>
      <c r="T801" s="221" t="s">
        <v>1703</v>
      </c>
      <c r="U801" s="256" t="s">
        <v>1658</v>
      </c>
      <c r="V801" s="221"/>
      <c r="W801" s="221" t="s">
        <v>252</v>
      </c>
      <c r="Z801" s="20" t="e">
        <f>_xlfn.XLOOKUP(AC801,'[9]PR Conso (Apr 25-Sep 25)'!$P:$P,'[9]PR Conso (Apr 25-Sep 25)'!$Z:$Z)</f>
        <v>#N/A</v>
      </c>
      <c r="AB801" s="20">
        <f t="shared" si="26"/>
        <v>796</v>
      </c>
      <c r="AC801" s="20" t="str">
        <f t="shared" si="25"/>
        <v>27AAACI1195H1ZMTS61898693202510796</v>
      </c>
    </row>
    <row r="802" spans="1:29">
      <c r="A802" s="220">
        <v>45992</v>
      </c>
      <c r="B802" s="221" t="s">
        <v>412</v>
      </c>
      <c r="C802" s="221" t="s">
        <v>1654</v>
      </c>
      <c r="D802" s="251" t="s">
        <v>426</v>
      </c>
      <c r="E802" s="227">
        <v>45961</v>
      </c>
      <c r="F802" s="224">
        <v>0.17985611510791366</v>
      </c>
      <c r="G802" s="222">
        <v>4720</v>
      </c>
      <c r="H802" s="221">
        <v>4000</v>
      </c>
      <c r="I802" s="221">
        <v>0</v>
      </c>
      <c r="J802" s="221">
        <v>360</v>
      </c>
      <c r="K802" s="221">
        <v>360</v>
      </c>
      <c r="L802" s="221">
        <v>720</v>
      </c>
      <c r="M802" s="221" t="s">
        <v>427</v>
      </c>
      <c r="N802" s="221">
        <v>997157</v>
      </c>
      <c r="O802" s="221" t="s">
        <v>415</v>
      </c>
      <c r="P802" s="221" t="s">
        <v>211</v>
      </c>
      <c r="Q802" s="340">
        <v>2649</v>
      </c>
      <c r="R802" s="227">
        <v>45992</v>
      </c>
      <c r="S802" s="227">
        <v>45992</v>
      </c>
      <c r="T802" s="221" t="s">
        <v>1703</v>
      </c>
      <c r="U802" s="256" t="s">
        <v>1658</v>
      </c>
      <c r="V802" s="221"/>
      <c r="W802" s="221" t="s">
        <v>252</v>
      </c>
      <c r="Z802" s="20" t="e">
        <f>_xlfn.XLOOKUP(AC802,'[9]PR Conso (Apr 25-Sep 25)'!$P:$P,'[9]PR Conso (Apr 25-Sep 25)'!$Z:$Z)</f>
        <v>#N/A</v>
      </c>
      <c r="AB802" s="20">
        <f t="shared" si="26"/>
        <v>797</v>
      </c>
      <c r="AC802" s="20" t="str">
        <f t="shared" si="25"/>
        <v>27AAACI1195H1ZMTS63153615202510797</v>
      </c>
    </row>
    <row r="803" spans="1:29">
      <c r="A803" s="220">
        <v>45992</v>
      </c>
      <c r="B803" s="221" t="s">
        <v>412</v>
      </c>
      <c r="C803" s="221" t="s">
        <v>1654</v>
      </c>
      <c r="D803" s="251">
        <v>135251106028031</v>
      </c>
      <c r="E803" s="227">
        <v>45967</v>
      </c>
      <c r="F803" s="224">
        <v>0.17985611510791366</v>
      </c>
      <c r="G803" s="222">
        <v>13310.400000000001</v>
      </c>
      <c r="H803" s="221">
        <v>11280</v>
      </c>
      <c r="I803" s="221">
        <v>0</v>
      </c>
      <c r="J803" s="221">
        <v>1015.1999999999999</v>
      </c>
      <c r="K803" s="221">
        <v>1015.1999999999999</v>
      </c>
      <c r="L803" s="221">
        <v>2030.3999999999999</v>
      </c>
      <c r="M803" s="221" t="s">
        <v>771</v>
      </c>
      <c r="N803" s="221">
        <v>997157</v>
      </c>
      <c r="O803" s="221" t="s">
        <v>415</v>
      </c>
      <c r="P803" s="221" t="s">
        <v>211</v>
      </c>
      <c r="Q803" s="340">
        <v>2742</v>
      </c>
      <c r="R803" s="227">
        <v>45992</v>
      </c>
      <c r="S803" s="227">
        <v>45992</v>
      </c>
      <c r="T803" s="221" t="s">
        <v>1703</v>
      </c>
      <c r="U803" s="256" t="s">
        <v>1658</v>
      </c>
      <c r="V803" s="221"/>
      <c r="W803" s="221" t="s">
        <v>252</v>
      </c>
      <c r="Z803" s="20" t="e">
        <f>_xlfn.XLOOKUP(AC803,'[9]PR Conso (Apr 25-Sep 25)'!$P:$P,'[9]PR Conso (Apr 25-Sep 25)'!$Z:$Z)</f>
        <v>#N/A</v>
      </c>
      <c r="AB803" s="20">
        <f t="shared" si="26"/>
        <v>798</v>
      </c>
      <c r="AC803" s="20" t="str">
        <f t="shared" si="25"/>
        <v>27AAACI1195H1ZM135251106028031798</v>
      </c>
    </row>
    <row r="804" spans="1:29">
      <c r="A804" s="220">
        <v>45992</v>
      </c>
      <c r="B804" s="221" t="s">
        <v>412</v>
      </c>
      <c r="C804" s="221" t="s">
        <v>1654</v>
      </c>
      <c r="D804" s="251">
        <v>135251107036271</v>
      </c>
      <c r="E804" s="227">
        <v>45968</v>
      </c>
      <c r="F804" s="224">
        <v>0.17985611510791366</v>
      </c>
      <c r="G804" s="222">
        <v>17852.22</v>
      </c>
      <c r="H804" s="221">
        <v>15129</v>
      </c>
      <c r="I804" s="221">
        <v>0</v>
      </c>
      <c r="J804" s="221">
        <v>1361.61</v>
      </c>
      <c r="K804" s="221">
        <v>1361.61</v>
      </c>
      <c r="L804" s="221">
        <v>2723.22</v>
      </c>
      <c r="M804" s="221" t="s">
        <v>773</v>
      </c>
      <c r="N804" s="221">
        <v>997157</v>
      </c>
      <c r="O804" s="221" t="s">
        <v>415</v>
      </c>
      <c r="P804" s="221" t="s">
        <v>211</v>
      </c>
      <c r="Q804" s="340">
        <v>2743</v>
      </c>
      <c r="R804" s="227">
        <v>45992</v>
      </c>
      <c r="S804" s="227">
        <v>45992</v>
      </c>
      <c r="T804" s="221" t="s">
        <v>1703</v>
      </c>
      <c r="U804" s="256" t="s">
        <v>1658</v>
      </c>
      <c r="V804" s="221"/>
      <c r="W804" s="221" t="s">
        <v>252</v>
      </c>
      <c r="Z804" s="20" t="e">
        <f>_xlfn.XLOOKUP(AC804,'[9]PR Conso (Apr 25-Sep 25)'!$P:$P,'[9]PR Conso (Apr 25-Sep 25)'!$Z:$Z)</f>
        <v>#N/A</v>
      </c>
      <c r="AB804" s="20">
        <f t="shared" si="26"/>
        <v>799</v>
      </c>
      <c r="AC804" s="20" t="str">
        <f t="shared" si="25"/>
        <v>27AAACI1195H1ZM135251107036271799</v>
      </c>
    </row>
    <row r="805" spans="1:29">
      <c r="A805" s="220">
        <v>45992</v>
      </c>
      <c r="B805" s="221" t="s">
        <v>412</v>
      </c>
      <c r="C805" s="221" t="s">
        <v>1654</v>
      </c>
      <c r="D805" s="251">
        <v>135251107036359</v>
      </c>
      <c r="E805" s="227">
        <v>45968</v>
      </c>
      <c r="F805" s="224">
        <v>0.17985611510791366</v>
      </c>
      <c r="G805" s="222">
        <v>16806.739999999998</v>
      </c>
      <c r="H805" s="221">
        <v>14243</v>
      </c>
      <c r="I805" s="221">
        <v>0</v>
      </c>
      <c r="J805" s="221">
        <v>1281.8699999999999</v>
      </c>
      <c r="K805" s="221">
        <v>1281.8699999999999</v>
      </c>
      <c r="L805" s="221">
        <v>2563.7399999999998</v>
      </c>
      <c r="M805" s="221" t="s">
        <v>774</v>
      </c>
      <c r="N805" s="221">
        <v>997157</v>
      </c>
      <c r="O805" s="221" t="s">
        <v>415</v>
      </c>
      <c r="P805" s="221" t="s">
        <v>211</v>
      </c>
      <c r="Q805" s="340">
        <v>2744</v>
      </c>
      <c r="R805" s="227">
        <v>45992</v>
      </c>
      <c r="S805" s="227">
        <v>45992</v>
      </c>
      <c r="T805" s="221" t="s">
        <v>1703</v>
      </c>
      <c r="U805" s="256" t="s">
        <v>1658</v>
      </c>
      <c r="V805" s="221"/>
      <c r="W805" s="221" t="s">
        <v>252</v>
      </c>
      <c r="Z805" s="20" t="e">
        <f>_xlfn.XLOOKUP(AC805,'[9]PR Conso (Apr 25-Sep 25)'!$P:$P,'[9]PR Conso (Apr 25-Sep 25)'!$Z:$Z)</f>
        <v>#N/A</v>
      </c>
      <c r="AB805" s="20">
        <f t="shared" si="26"/>
        <v>800</v>
      </c>
      <c r="AC805" s="20" t="str">
        <f t="shared" si="25"/>
        <v>27AAACI1195H1ZM135251107036359800</v>
      </c>
    </row>
    <row r="806" spans="1:29">
      <c r="A806" s="220">
        <v>45992</v>
      </c>
      <c r="B806" s="221" t="s">
        <v>412</v>
      </c>
      <c r="C806" s="221" t="s">
        <v>1654</v>
      </c>
      <c r="D806" s="251">
        <v>135251113065659</v>
      </c>
      <c r="E806" s="227">
        <v>45974</v>
      </c>
      <c r="F806" s="224">
        <v>0.17985611510791366</v>
      </c>
      <c r="G806" s="222">
        <v>11906.2</v>
      </c>
      <c r="H806" s="221">
        <v>10090</v>
      </c>
      <c r="I806" s="221">
        <v>0</v>
      </c>
      <c r="J806" s="221">
        <v>908.1</v>
      </c>
      <c r="K806" s="221">
        <v>908.1</v>
      </c>
      <c r="L806" s="221">
        <v>1816.2</v>
      </c>
      <c r="M806" s="221" t="s">
        <v>776</v>
      </c>
      <c r="N806" s="221">
        <v>997157</v>
      </c>
      <c r="O806" s="221" t="s">
        <v>415</v>
      </c>
      <c r="P806" s="221" t="s">
        <v>211</v>
      </c>
      <c r="Q806" s="340">
        <v>2745</v>
      </c>
      <c r="R806" s="227">
        <v>45992</v>
      </c>
      <c r="S806" s="227">
        <v>45992</v>
      </c>
      <c r="T806" s="221" t="s">
        <v>1703</v>
      </c>
      <c r="U806" s="256" t="s">
        <v>1658</v>
      </c>
      <c r="V806" s="221"/>
      <c r="W806" s="221" t="s">
        <v>252</v>
      </c>
      <c r="Z806" s="20" t="e">
        <f>_xlfn.XLOOKUP(AC806,'[9]PR Conso (Apr 25-Sep 25)'!$P:$P,'[9]PR Conso (Apr 25-Sep 25)'!$Z:$Z)</f>
        <v>#N/A</v>
      </c>
      <c r="AB806" s="20">
        <f t="shared" si="26"/>
        <v>801</v>
      </c>
      <c r="AC806" s="20" t="str">
        <f t="shared" si="25"/>
        <v>27AAACI1195H1ZM135251113065659801</v>
      </c>
    </row>
    <row r="807" spans="1:29">
      <c r="A807" s="220">
        <v>45992</v>
      </c>
      <c r="B807" s="221" t="s">
        <v>412</v>
      </c>
      <c r="C807" s="221" t="s">
        <v>1654</v>
      </c>
      <c r="D807" s="251">
        <v>135251117085868</v>
      </c>
      <c r="E807" s="227">
        <v>45978</v>
      </c>
      <c r="F807" s="224">
        <v>0.17985611510791366</v>
      </c>
      <c r="G807" s="222">
        <v>15750.64</v>
      </c>
      <c r="H807" s="221">
        <v>13348</v>
      </c>
      <c r="I807" s="221">
        <v>0</v>
      </c>
      <c r="J807" s="221">
        <v>1201.32</v>
      </c>
      <c r="K807" s="221">
        <v>1201.32</v>
      </c>
      <c r="L807" s="221">
        <v>2402.64</v>
      </c>
      <c r="M807" s="221" t="s">
        <v>778</v>
      </c>
      <c r="N807" s="221">
        <v>997157</v>
      </c>
      <c r="O807" s="221" t="s">
        <v>415</v>
      </c>
      <c r="P807" s="221" t="s">
        <v>211</v>
      </c>
      <c r="Q807" s="340">
        <v>2746</v>
      </c>
      <c r="R807" s="227">
        <v>45992</v>
      </c>
      <c r="S807" s="227">
        <v>45992</v>
      </c>
      <c r="T807" s="221" t="s">
        <v>1703</v>
      </c>
      <c r="U807" s="256" t="s">
        <v>1658</v>
      </c>
      <c r="V807" s="221"/>
      <c r="W807" s="221" t="s">
        <v>252</v>
      </c>
      <c r="Z807" s="20" t="e">
        <f>_xlfn.XLOOKUP(AC807,'[9]PR Conso (Apr 25-Sep 25)'!$P:$P,'[9]PR Conso (Apr 25-Sep 25)'!$Z:$Z)</f>
        <v>#N/A</v>
      </c>
      <c r="AB807" s="20">
        <f t="shared" si="26"/>
        <v>802</v>
      </c>
      <c r="AC807" s="20" t="str">
        <f t="shared" si="25"/>
        <v>27AAACI1195H1ZM135251117085868802</v>
      </c>
    </row>
    <row r="808" spans="1:29">
      <c r="A808" s="220">
        <v>45992</v>
      </c>
      <c r="B808" s="221" t="s">
        <v>412</v>
      </c>
      <c r="C808" s="221" t="s">
        <v>1654</v>
      </c>
      <c r="D808" s="251">
        <v>135251117085896</v>
      </c>
      <c r="E808" s="227">
        <v>45978</v>
      </c>
      <c r="F808" s="224">
        <v>0.17985611510791366</v>
      </c>
      <c r="G808" s="222">
        <v>17839.239999999998</v>
      </c>
      <c r="H808" s="221">
        <v>15118</v>
      </c>
      <c r="I808" s="221">
        <v>0</v>
      </c>
      <c r="J808" s="221">
        <v>1360.62</v>
      </c>
      <c r="K808" s="221">
        <v>1360.62</v>
      </c>
      <c r="L808" s="221">
        <v>2721.24</v>
      </c>
      <c r="M808" s="221" t="s">
        <v>779</v>
      </c>
      <c r="N808" s="221">
        <v>997157</v>
      </c>
      <c r="O808" s="221" t="s">
        <v>415</v>
      </c>
      <c r="P808" s="221" t="s">
        <v>211</v>
      </c>
      <c r="Q808" s="340">
        <v>2747</v>
      </c>
      <c r="R808" s="227">
        <v>45992</v>
      </c>
      <c r="S808" s="227">
        <v>45992</v>
      </c>
      <c r="T808" s="221" t="s">
        <v>1703</v>
      </c>
      <c r="U808" s="256" t="s">
        <v>1658</v>
      </c>
      <c r="V808" s="221"/>
      <c r="W808" s="221" t="s">
        <v>252</v>
      </c>
      <c r="Z808" s="20" t="e">
        <f>_xlfn.XLOOKUP(AC808,'[9]PR Conso (Apr 25-Sep 25)'!$P:$P,'[9]PR Conso (Apr 25-Sep 25)'!$Z:$Z)</f>
        <v>#N/A</v>
      </c>
      <c r="AB808" s="20">
        <f t="shared" si="26"/>
        <v>803</v>
      </c>
      <c r="AC808" s="20" t="str">
        <f t="shared" si="25"/>
        <v>27AAACI1195H1ZM135251117085896803</v>
      </c>
    </row>
    <row r="809" spans="1:29">
      <c r="A809" s="220">
        <v>45992</v>
      </c>
      <c r="B809" s="221" t="s">
        <v>412</v>
      </c>
      <c r="C809" s="221" t="s">
        <v>1654</v>
      </c>
      <c r="D809" s="251">
        <v>135251120106864</v>
      </c>
      <c r="E809" s="227">
        <v>45981</v>
      </c>
      <c r="F809" s="224">
        <v>0.17985611510791366</v>
      </c>
      <c r="G809" s="222">
        <v>13676.2</v>
      </c>
      <c r="H809" s="221">
        <v>11590</v>
      </c>
      <c r="I809" s="221">
        <v>0</v>
      </c>
      <c r="J809" s="221">
        <v>1043.0999999999999</v>
      </c>
      <c r="K809" s="221">
        <v>1043.0999999999999</v>
      </c>
      <c r="L809" s="221">
        <v>2086.1999999999998</v>
      </c>
      <c r="M809" s="221" t="s">
        <v>781</v>
      </c>
      <c r="N809" s="221">
        <v>997157</v>
      </c>
      <c r="O809" s="221" t="s">
        <v>415</v>
      </c>
      <c r="P809" s="221" t="s">
        <v>211</v>
      </c>
      <c r="Q809" s="340">
        <v>2748</v>
      </c>
      <c r="R809" s="227">
        <v>45992</v>
      </c>
      <c r="S809" s="227">
        <v>45992</v>
      </c>
      <c r="T809" s="221" t="s">
        <v>1703</v>
      </c>
      <c r="U809" s="256" t="s">
        <v>1658</v>
      </c>
      <c r="V809" s="221"/>
      <c r="W809" s="221" t="s">
        <v>252</v>
      </c>
      <c r="Z809" s="20" t="e">
        <f>_xlfn.XLOOKUP(AC809,'[9]PR Conso (Apr 25-Sep 25)'!$P:$P,'[9]PR Conso (Apr 25-Sep 25)'!$Z:$Z)</f>
        <v>#N/A</v>
      </c>
      <c r="AB809" s="20">
        <f t="shared" si="26"/>
        <v>804</v>
      </c>
      <c r="AC809" s="20" t="str">
        <f t="shared" si="25"/>
        <v>27AAACI1195H1ZM135251120106864804</v>
      </c>
    </row>
    <row r="810" spans="1:29">
      <c r="A810" s="220">
        <v>45992</v>
      </c>
      <c r="B810" s="221" t="s">
        <v>344</v>
      </c>
      <c r="C810" s="221" t="s">
        <v>1653</v>
      </c>
      <c r="D810" s="251" t="s">
        <v>872</v>
      </c>
      <c r="E810" s="227">
        <v>45968</v>
      </c>
      <c r="F810" s="224">
        <v>0.17985611510791366</v>
      </c>
      <c r="G810" s="222">
        <v>20744.400000000001</v>
      </c>
      <c r="H810" s="221">
        <v>17580</v>
      </c>
      <c r="I810" s="221">
        <v>0</v>
      </c>
      <c r="J810" s="221">
        <v>1582.2</v>
      </c>
      <c r="K810" s="221">
        <v>1582.2</v>
      </c>
      <c r="L810" s="221">
        <v>3164.4</v>
      </c>
      <c r="M810" s="221" t="s">
        <v>873</v>
      </c>
      <c r="N810" s="221">
        <v>482090</v>
      </c>
      <c r="O810" s="221" t="s">
        <v>348</v>
      </c>
      <c r="P810" s="221" t="s">
        <v>209</v>
      </c>
      <c r="Q810" s="340">
        <v>2791</v>
      </c>
      <c r="R810" s="227">
        <v>45992</v>
      </c>
      <c r="S810" s="227">
        <v>45992</v>
      </c>
      <c r="T810" s="221" t="s">
        <v>1703</v>
      </c>
      <c r="U810" s="256" t="s">
        <v>1658</v>
      </c>
      <c r="V810" s="221"/>
      <c r="W810" s="221" t="s">
        <v>252</v>
      </c>
      <c r="Z810" s="20" t="e">
        <f>_xlfn.XLOOKUP(AC810,'[9]PR Conso (Apr 25-Sep 25)'!$P:$P,'[9]PR Conso (Apr 25-Sep 25)'!$Z:$Z)</f>
        <v>#N/A</v>
      </c>
      <c r="AB810" s="20">
        <f t="shared" si="26"/>
        <v>805</v>
      </c>
      <c r="AC810" s="20" t="str">
        <f t="shared" si="25"/>
        <v>27AAECI7859N1ZQSOFT/625/25-26805</v>
      </c>
    </row>
    <row r="811" spans="1:29">
      <c r="A811" s="220">
        <v>45992</v>
      </c>
      <c r="B811" s="221" t="s">
        <v>344</v>
      </c>
      <c r="C811" s="221" t="s">
        <v>1653</v>
      </c>
      <c r="D811" s="251" t="s">
        <v>880</v>
      </c>
      <c r="E811" s="227">
        <v>45978</v>
      </c>
      <c r="F811" s="224">
        <v>0.17985611510791366</v>
      </c>
      <c r="G811" s="222">
        <v>1948.1799999999998</v>
      </c>
      <c r="H811" s="221">
        <v>1651</v>
      </c>
      <c r="I811" s="221">
        <v>0</v>
      </c>
      <c r="J811" s="221">
        <v>148.59</v>
      </c>
      <c r="K811" s="221">
        <v>148.59</v>
      </c>
      <c r="L811" s="221">
        <v>297.18</v>
      </c>
      <c r="M811" s="221" t="s">
        <v>881</v>
      </c>
      <c r="N811" s="221">
        <v>482090</v>
      </c>
      <c r="O811" s="221" t="s">
        <v>348</v>
      </c>
      <c r="P811" s="221" t="s">
        <v>209</v>
      </c>
      <c r="Q811" s="340">
        <v>2794</v>
      </c>
      <c r="R811" s="227">
        <v>45992</v>
      </c>
      <c r="S811" s="227">
        <v>45992</v>
      </c>
      <c r="T811" s="221" t="s">
        <v>1703</v>
      </c>
      <c r="U811" s="256" t="s">
        <v>1658</v>
      </c>
      <c r="V811" s="221"/>
      <c r="W811" s="221" t="s">
        <v>252</v>
      </c>
      <c r="Z811" s="20" t="e">
        <f>_xlfn.XLOOKUP(AC811,'[9]PR Conso (Apr 25-Sep 25)'!$P:$P,'[9]PR Conso (Apr 25-Sep 25)'!$Z:$Z)</f>
        <v>#N/A</v>
      </c>
      <c r="AB811" s="20">
        <f t="shared" si="26"/>
        <v>806</v>
      </c>
      <c r="AC811" s="20" t="str">
        <f t="shared" si="25"/>
        <v>27AAECI7859N1ZQSOFT/659/25-26806</v>
      </c>
    </row>
    <row r="812" spans="1:29">
      <c r="A812" s="220">
        <v>45992</v>
      </c>
      <c r="B812" s="221" t="s">
        <v>344</v>
      </c>
      <c r="C812" s="221" t="s">
        <v>1653</v>
      </c>
      <c r="D812" s="251" t="s">
        <v>867</v>
      </c>
      <c r="E812" s="227">
        <v>45965</v>
      </c>
      <c r="F812" s="224">
        <v>0.17985611510791366</v>
      </c>
      <c r="G812" s="222">
        <v>206.5</v>
      </c>
      <c r="H812" s="221">
        <v>175</v>
      </c>
      <c r="I812" s="221">
        <v>0</v>
      </c>
      <c r="J812" s="221">
        <v>15.75</v>
      </c>
      <c r="K812" s="221">
        <v>15.75</v>
      </c>
      <c r="L812" s="221">
        <v>31.5</v>
      </c>
      <c r="M812" s="221" t="s">
        <v>868</v>
      </c>
      <c r="N812" s="221">
        <v>482090</v>
      </c>
      <c r="O812" s="221" t="s">
        <v>348</v>
      </c>
      <c r="P812" s="221" t="s">
        <v>209</v>
      </c>
      <c r="Q812" s="340">
        <v>2789</v>
      </c>
      <c r="R812" s="227">
        <v>45992</v>
      </c>
      <c r="S812" s="227">
        <v>45992</v>
      </c>
      <c r="T812" s="221" t="s">
        <v>1703</v>
      </c>
      <c r="U812" s="256" t="s">
        <v>1658</v>
      </c>
      <c r="V812" s="221"/>
      <c r="W812" s="221" t="s">
        <v>252</v>
      </c>
      <c r="Z812" s="20" t="e">
        <f>_xlfn.XLOOKUP(AC812,'[9]PR Conso (Apr 25-Sep 25)'!$P:$P,'[9]PR Conso (Apr 25-Sep 25)'!$Z:$Z)</f>
        <v>#N/A</v>
      </c>
      <c r="AB812" s="20">
        <f t="shared" si="26"/>
        <v>807</v>
      </c>
      <c r="AC812" s="20" t="str">
        <f t="shared" si="25"/>
        <v>27AAECI7859N1ZQSOFT/613/25-26807</v>
      </c>
    </row>
    <row r="813" spans="1:29">
      <c r="A813" s="220">
        <v>45992</v>
      </c>
      <c r="B813" s="221" t="s">
        <v>344</v>
      </c>
      <c r="C813" s="221" t="s">
        <v>1653</v>
      </c>
      <c r="D813" s="251" t="s">
        <v>885</v>
      </c>
      <c r="E813" s="227">
        <v>45987</v>
      </c>
      <c r="F813" s="224">
        <v>0.17985611510791366</v>
      </c>
      <c r="G813" s="222">
        <v>217.12</v>
      </c>
      <c r="H813" s="221">
        <v>184</v>
      </c>
      <c r="I813" s="221">
        <v>0</v>
      </c>
      <c r="J813" s="221">
        <v>16.559999999999999</v>
      </c>
      <c r="K813" s="221">
        <v>16.559999999999999</v>
      </c>
      <c r="L813" s="221">
        <v>33.119999999999997</v>
      </c>
      <c r="M813" s="221" t="s">
        <v>886</v>
      </c>
      <c r="N813" s="221">
        <v>482090</v>
      </c>
      <c r="O813" s="221" t="s">
        <v>348</v>
      </c>
      <c r="P813" s="221" t="s">
        <v>209</v>
      </c>
      <c r="Q813" s="340">
        <v>2796</v>
      </c>
      <c r="R813" s="227">
        <v>45992</v>
      </c>
      <c r="S813" s="227">
        <v>45992</v>
      </c>
      <c r="T813" s="221" t="s">
        <v>1703</v>
      </c>
      <c r="U813" s="256" t="s">
        <v>1658</v>
      </c>
      <c r="V813" s="221"/>
      <c r="W813" s="221" t="s">
        <v>252</v>
      </c>
      <c r="Z813" s="20" t="e">
        <f>_xlfn.XLOOKUP(AC813,'[9]PR Conso (Apr 25-Sep 25)'!$P:$P,'[9]PR Conso (Apr 25-Sep 25)'!$Z:$Z)</f>
        <v>#N/A</v>
      </c>
      <c r="AB813" s="20">
        <f t="shared" si="26"/>
        <v>808</v>
      </c>
      <c r="AC813" s="20" t="str">
        <f t="shared" si="25"/>
        <v>27AAECI7859N1ZQSOFT/678/25-26808</v>
      </c>
    </row>
    <row r="814" spans="1:29">
      <c r="A814" s="220">
        <v>45992</v>
      </c>
      <c r="B814" s="221" t="s">
        <v>762</v>
      </c>
      <c r="C814" s="221" t="s">
        <v>1655</v>
      </c>
      <c r="D814" s="251" t="s">
        <v>764</v>
      </c>
      <c r="E814" s="227">
        <v>45991</v>
      </c>
      <c r="F814" s="224">
        <v>0.17985611510791366</v>
      </c>
      <c r="G814" s="222">
        <v>114665.32</v>
      </c>
      <c r="H814" s="221">
        <v>97174</v>
      </c>
      <c r="I814" s="221">
        <v>0</v>
      </c>
      <c r="J814" s="221">
        <v>8745.66</v>
      </c>
      <c r="K814" s="221">
        <v>8745.66</v>
      </c>
      <c r="L814" s="221">
        <v>17491.32</v>
      </c>
      <c r="M814" s="221" t="s">
        <v>766</v>
      </c>
      <c r="N814" s="221">
        <v>996425</v>
      </c>
      <c r="O814" s="221" t="s">
        <v>288</v>
      </c>
      <c r="P814" s="221" t="s">
        <v>211</v>
      </c>
      <c r="Q814" s="340">
        <v>2740</v>
      </c>
      <c r="R814" s="227">
        <v>45992</v>
      </c>
      <c r="S814" s="227">
        <v>45992</v>
      </c>
      <c r="T814" s="221" t="s">
        <v>1703</v>
      </c>
      <c r="U814" s="256" t="s">
        <v>1658</v>
      </c>
      <c r="V814" s="221"/>
      <c r="W814" s="221" t="s">
        <v>252</v>
      </c>
      <c r="Z814" s="20" t="e">
        <f>_xlfn.XLOOKUP(AC814,'[9]PR Conso (Apr 25-Sep 25)'!$P:$P,'[9]PR Conso (Apr 25-Sep 25)'!$Z:$Z)</f>
        <v>#N/A</v>
      </c>
      <c r="AB814" s="20">
        <f t="shared" si="26"/>
        <v>809</v>
      </c>
      <c r="AC814" s="20" t="str">
        <f t="shared" si="25"/>
        <v>27AAACS5269A1ZJIN27/2511/07207809</v>
      </c>
    </row>
    <row r="815" spans="1:29">
      <c r="A815" s="220">
        <v>45992</v>
      </c>
      <c r="B815" s="221" t="s">
        <v>367</v>
      </c>
      <c r="C815" s="221" t="s">
        <v>1656</v>
      </c>
      <c r="D815" s="251" t="s">
        <v>889</v>
      </c>
      <c r="E815" s="227">
        <v>45989</v>
      </c>
      <c r="F815" s="224">
        <v>0.17985611510791366</v>
      </c>
      <c r="G815" s="222">
        <v>115988.1</v>
      </c>
      <c r="H815" s="221">
        <v>98295</v>
      </c>
      <c r="I815" s="221">
        <v>0</v>
      </c>
      <c r="J815" s="221">
        <v>8846.5499999999993</v>
      </c>
      <c r="K815" s="221">
        <v>8846.5499999999993</v>
      </c>
      <c r="L815" s="221">
        <v>17693.099999999999</v>
      </c>
      <c r="M815" s="221" t="s">
        <v>890</v>
      </c>
      <c r="N815" s="221">
        <v>997315</v>
      </c>
      <c r="O815" s="221" t="s">
        <v>371</v>
      </c>
      <c r="P815" s="221" t="s">
        <v>211</v>
      </c>
      <c r="Q815" s="340">
        <v>2798</v>
      </c>
      <c r="R815" s="227">
        <v>45992</v>
      </c>
      <c r="S815" s="227">
        <v>45992</v>
      </c>
      <c r="T815" s="221" t="s">
        <v>1703</v>
      </c>
      <c r="U815" s="256" t="s">
        <v>1658</v>
      </c>
      <c r="V815" s="221"/>
      <c r="W815" s="221" t="s">
        <v>252</v>
      </c>
      <c r="Z815" s="20" t="e">
        <f>_xlfn.XLOOKUP(AC815,'[9]PR Conso (Apr 25-Sep 25)'!$P:$P,'[9]PR Conso (Apr 25-Sep 25)'!$Z:$Z)</f>
        <v>#N/A</v>
      </c>
      <c r="AB815" s="20">
        <f t="shared" si="26"/>
        <v>810</v>
      </c>
      <c r="AC815" s="20" t="str">
        <f t="shared" si="25"/>
        <v>27AAJCV6293Q1Z8VRSPL/25-26/0854810</v>
      </c>
    </row>
    <row r="816" spans="1:29">
      <c r="A816" s="220">
        <v>45992</v>
      </c>
      <c r="B816" s="221" t="s">
        <v>740</v>
      </c>
      <c r="C816" s="221" t="s">
        <v>740</v>
      </c>
      <c r="D816" s="251"/>
      <c r="E816" s="227"/>
      <c r="F816" s="224" t="e">
        <v>#DIV/0!</v>
      </c>
      <c r="G816" s="222">
        <v>-484861.21826632938</v>
      </c>
      <c r="H816" s="221"/>
      <c r="I816" s="221">
        <v>-48492.212991370798</v>
      </c>
      <c r="J816" s="221">
        <v>-218184.50263747931</v>
      </c>
      <c r="K816" s="221">
        <v>-218184.50263747931</v>
      </c>
      <c r="L816" s="221">
        <v>-484861.21826632938</v>
      </c>
      <c r="M816" s="221" t="s">
        <v>740</v>
      </c>
      <c r="N816" s="221">
        <v>0</v>
      </c>
      <c r="O816" s="235" t="s">
        <v>741</v>
      </c>
      <c r="P816" s="221" t="s">
        <v>211</v>
      </c>
      <c r="Q816" s="341">
        <v>0</v>
      </c>
      <c r="R816" s="227">
        <v>45992</v>
      </c>
      <c r="S816" s="227">
        <v>45992</v>
      </c>
      <c r="T816" s="251" t="s">
        <v>1657</v>
      </c>
      <c r="U816" s="257" t="s">
        <v>1659</v>
      </c>
      <c r="V816" s="221"/>
      <c r="W816" s="221" t="s">
        <v>739</v>
      </c>
      <c r="Z816" s="20" t="e">
        <f>_xlfn.XLOOKUP(AC816,'[9]PR Conso (Apr 25-Sep 25)'!$P:$P,'[9]PR Conso (Apr 25-Sep 25)'!$Z:$Z)</f>
        <v>#N/A</v>
      </c>
      <c r="AB816" s="20">
        <f t="shared" si="26"/>
        <v>811</v>
      </c>
      <c r="AC816" s="20" t="str">
        <f t="shared" si="25"/>
        <v>ITC Reversal as per rule 42811</v>
      </c>
    </row>
    <row r="817" spans="1:29">
      <c r="A817" s="220">
        <v>45992</v>
      </c>
      <c r="B817" s="221" t="s">
        <v>631</v>
      </c>
      <c r="C817" s="221" t="s">
        <v>1588</v>
      </c>
      <c r="D817" s="251" t="s">
        <v>1589</v>
      </c>
      <c r="E817" s="227">
        <v>46022</v>
      </c>
      <c r="F817" s="224">
        <v>0.17985611510791366</v>
      </c>
      <c r="G817" s="222">
        <v>489.53999999999996</v>
      </c>
      <c r="H817" s="221">
        <v>597</v>
      </c>
      <c r="I817" s="221">
        <v>0</v>
      </c>
      <c r="J817" s="221">
        <v>-53.73</v>
      </c>
      <c r="K817" s="221">
        <v>-53.73</v>
      </c>
      <c r="L817" s="221">
        <v>-107.46</v>
      </c>
      <c r="M817" s="221" t="s">
        <v>1590</v>
      </c>
      <c r="N817" s="221">
        <v>998599</v>
      </c>
      <c r="O817" s="221" t="s">
        <v>309</v>
      </c>
      <c r="P817" s="221" t="s">
        <v>211</v>
      </c>
      <c r="Q817" s="340">
        <v>3074</v>
      </c>
      <c r="R817" s="227">
        <v>45992</v>
      </c>
      <c r="S817" s="227">
        <v>45992</v>
      </c>
      <c r="T817" s="251" t="s">
        <v>1657</v>
      </c>
      <c r="U817" s="256" t="s">
        <v>1658</v>
      </c>
      <c r="V817" s="221"/>
      <c r="W817" s="221" t="s">
        <v>739</v>
      </c>
      <c r="Z817" s="20" t="e">
        <f>_xlfn.XLOOKUP(AC817,'[9]PR Conso (Apr 25-Sep 25)'!$P:$P,'[9]PR Conso (Apr 25-Sep 25)'!$Z:$Z)</f>
        <v>#N/A</v>
      </c>
      <c r="AB817" s="20">
        <f t="shared" si="26"/>
        <v>812</v>
      </c>
      <c r="AC817" s="20" t="str">
        <f t="shared" si="25"/>
        <v>27AALCS9822Q1ZC2526CI0000246117812</v>
      </c>
    </row>
    <row r="818" spans="1:29">
      <c r="A818" s="220">
        <v>45992</v>
      </c>
      <c r="B818" s="221" t="s">
        <v>357</v>
      </c>
      <c r="C818" s="221" t="s">
        <v>358</v>
      </c>
      <c r="D818" s="251" t="s">
        <v>1591</v>
      </c>
      <c r="E818" s="227">
        <v>45991</v>
      </c>
      <c r="F818" s="224">
        <v>0.05</v>
      </c>
      <c r="G818" s="222">
        <v>5324.75</v>
      </c>
      <c r="H818" s="221">
        <v>5605</v>
      </c>
      <c r="I818" s="221">
        <v>0</v>
      </c>
      <c r="J818" s="221">
        <v>-140.125</v>
      </c>
      <c r="K818" s="221">
        <v>-140.125</v>
      </c>
      <c r="L818" s="221">
        <v>-280.25</v>
      </c>
      <c r="M818" s="221" t="s">
        <v>1592</v>
      </c>
      <c r="N818" s="221">
        <v>99633</v>
      </c>
      <c r="O818" s="221" t="s">
        <v>361</v>
      </c>
      <c r="P818" s="221" t="s">
        <v>211</v>
      </c>
      <c r="Q818" s="340">
        <v>2962</v>
      </c>
      <c r="R818" s="227">
        <v>45992</v>
      </c>
      <c r="S818" s="227">
        <v>45992</v>
      </c>
      <c r="T818" s="251" t="s">
        <v>1657</v>
      </c>
      <c r="U818" s="256" t="s">
        <v>1658</v>
      </c>
      <c r="V818" s="221"/>
      <c r="W818" s="221" t="s">
        <v>739</v>
      </c>
      <c r="Z818" s="20" t="e">
        <f>_xlfn.XLOOKUP(AC818,'[9]PR Conso (Apr 25-Sep 25)'!$P:$P,'[9]PR Conso (Apr 25-Sep 25)'!$Z:$Z)</f>
        <v>#N/A</v>
      </c>
      <c r="AB818" s="20">
        <f t="shared" si="26"/>
        <v>813</v>
      </c>
      <c r="AC818" s="20" t="str">
        <f t="shared" si="25"/>
        <v>27DBRPP0459R1ZK2025-26/482813</v>
      </c>
    </row>
    <row r="819" spans="1:29">
      <c r="A819" s="220">
        <v>45992</v>
      </c>
      <c r="B819" s="221" t="s">
        <v>357</v>
      </c>
      <c r="C819" s="221" t="s">
        <v>358</v>
      </c>
      <c r="D819" s="251" t="s">
        <v>1593</v>
      </c>
      <c r="E819" s="227">
        <v>45991</v>
      </c>
      <c r="F819" s="224">
        <v>0.05</v>
      </c>
      <c r="G819" s="222">
        <v>3477</v>
      </c>
      <c r="H819" s="221">
        <v>3660</v>
      </c>
      <c r="I819" s="221">
        <v>0</v>
      </c>
      <c r="J819" s="221">
        <v>-91.5</v>
      </c>
      <c r="K819" s="221">
        <v>-91.5</v>
      </c>
      <c r="L819" s="221">
        <v>-183</v>
      </c>
      <c r="M819" s="221" t="s">
        <v>1594</v>
      </c>
      <c r="N819" s="221">
        <v>99633</v>
      </c>
      <c r="O819" s="221" t="s">
        <v>361</v>
      </c>
      <c r="P819" s="221" t="s">
        <v>211</v>
      </c>
      <c r="Q819" s="340">
        <v>2961</v>
      </c>
      <c r="R819" s="227">
        <v>45992</v>
      </c>
      <c r="S819" s="227">
        <v>45992</v>
      </c>
      <c r="T819" s="251" t="s">
        <v>1657</v>
      </c>
      <c r="U819" s="256" t="s">
        <v>1658</v>
      </c>
      <c r="V819" s="221"/>
      <c r="W819" s="221" t="s">
        <v>739</v>
      </c>
      <c r="Z819" s="20" t="e">
        <f>_xlfn.XLOOKUP(AC819,'[9]PR Conso (Apr 25-Sep 25)'!$P:$P,'[9]PR Conso (Apr 25-Sep 25)'!$Z:$Z)</f>
        <v>#N/A</v>
      </c>
      <c r="AB819" s="20">
        <f t="shared" si="26"/>
        <v>814</v>
      </c>
      <c r="AC819" s="20" t="str">
        <f t="shared" si="25"/>
        <v>27DBRPP0459R1ZK2025-26/481814</v>
      </c>
    </row>
    <row r="820" spans="1:29">
      <c r="A820" s="220">
        <v>45992</v>
      </c>
      <c r="B820" s="221" t="s">
        <v>357</v>
      </c>
      <c r="C820" s="221" t="s">
        <v>358</v>
      </c>
      <c r="D820" s="251" t="s">
        <v>1615</v>
      </c>
      <c r="E820" s="227">
        <v>45991</v>
      </c>
      <c r="F820" s="224">
        <v>0.05</v>
      </c>
      <c r="G820" s="222">
        <v>1914.25</v>
      </c>
      <c r="H820" s="221">
        <v>2015</v>
      </c>
      <c r="I820" s="221">
        <v>0</v>
      </c>
      <c r="J820" s="221">
        <v>-50.375</v>
      </c>
      <c r="K820" s="221">
        <v>-50.375</v>
      </c>
      <c r="L820" s="221">
        <v>-100.75</v>
      </c>
      <c r="M820" s="221" t="s">
        <v>1616</v>
      </c>
      <c r="N820" s="221">
        <v>99633</v>
      </c>
      <c r="O820" s="221" t="s">
        <v>361</v>
      </c>
      <c r="P820" s="221" t="s">
        <v>211</v>
      </c>
      <c r="Q820" s="340">
        <v>2960</v>
      </c>
      <c r="R820" s="227">
        <v>45992</v>
      </c>
      <c r="S820" s="227">
        <v>45992</v>
      </c>
      <c r="T820" s="251" t="s">
        <v>1657</v>
      </c>
      <c r="U820" s="256" t="s">
        <v>1658</v>
      </c>
      <c r="V820" s="221"/>
      <c r="W820" s="221" t="s">
        <v>739</v>
      </c>
      <c r="Z820" s="20" t="e">
        <f>_xlfn.XLOOKUP(AC820,'[9]PR Conso (Apr 25-Sep 25)'!$P:$P,'[9]PR Conso (Apr 25-Sep 25)'!$Z:$Z)</f>
        <v>#N/A</v>
      </c>
      <c r="AB820" s="20">
        <f t="shared" si="26"/>
        <v>815</v>
      </c>
      <c r="AC820" s="20" t="str">
        <f t="shared" si="25"/>
        <v>27DBRPP0459R1ZK2025-26/480815</v>
      </c>
    </row>
    <row r="821" spans="1:29">
      <c r="A821" s="220">
        <v>45992</v>
      </c>
      <c r="B821" s="221" t="s">
        <v>394</v>
      </c>
      <c r="C821" s="221" t="s">
        <v>1633</v>
      </c>
      <c r="D821" s="251">
        <v>6112</v>
      </c>
      <c r="E821" s="227">
        <v>45983</v>
      </c>
      <c r="F821" s="224">
        <v>0.05</v>
      </c>
      <c r="G821" s="222">
        <v>9568.4000000000015</v>
      </c>
      <c r="H821" s="221">
        <v>10072</v>
      </c>
      <c r="I821" s="221">
        <v>0</v>
      </c>
      <c r="J821" s="221">
        <v>-251.8</v>
      </c>
      <c r="K821" s="221">
        <v>-251.8</v>
      </c>
      <c r="L821" s="221">
        <v>-503.6</v>
      </c>
      <c r="M821" s="221" t="s">
        <v>833</v>
      </c>
      <c r="N821" s="221">
        <v>9964</v>
      </c>
      <c r="O821" s="221" t="s">
        <v>397</v>
      </c>
      <c r="P821" s="221" t="s">
        <v>211</v>
      </c>
      <c r="Q821" s="340">
        <v>2862</v>
      </c>
      <c r="R821" s="227">
        <v>45992</v>
      </c>
      <c r="S821" s="227">
        <v>45992</v>
      </c>
      <c r="T821" s="221" t="s">
        <v>1657</v>
      </c>
      <c r="U821" s="256" t="s">
        <v>1658</v>
      </c>
      <c r="V821" s="221"/>
      <c r="W821" s="221" t="s">
        <v>739</v>
      </c>
      <c r="Z821" s="20" t="e">
        <f>_xlfn.XLOOKUP(AC821,'[9]PR Conso (Apr 25-Sep 25)'!$P:$P,'[9]PR Conso (Apr 25-Sep 25)'!$Z:$Z)</f>
        <v>#N/A</v>
      </c>
      <c r="AB821" s="20">
        <f t="shared" si="26"/>
        <v>816</v>
      </c>
      <c r="AC821" s="20" t="str">
        <f t="shared" si="25"/>
        <v>27AZJPG1481H1ZC6112816</v>
      </c>
    </row>
    <row r="822" spans="1:29">
      <c r="A822" s="220">
        <v>45992</v>
      </c>
      <c r="B822" s="221" t="s">
        <v>394</v>
      </c>
      <c r="C822" s="221" t="s">
        <v>1633</v>
      </c>
      <c r="D822" s="251">
        <v>6111</v>
      </c>
      <c r="E822" s="227">
        <v>45983</v>
      </c>
      <c r="F822" s="224">
        <v>0.05</v>
      </c>
      <c r="G822" s="222">
        <v>6492.2999999999993</v>
      </c>
      <c r="H822" s="221">
        <v>6834</v>
      </c>
      <c r="I822" s="221">
        <v>0</v>
      </c>
      <c r="J822" s="221">
        <v>-170.85000000000002</v>
      </c>
      <c r="K822" s="221">
        <v>-170.85000000000002</v>
      </c>
      <c r="L822" s="221">
        <v>-341.70000000000005</v>
      </c>
      <c r="M822" s="221" t="s">
        <v>834</v>
      </c>
      <c r="N822" s="221">
        <v>9964</v>
      </c>
      <c r="O822" s="221" t="s">
        <v>397</v>
      </c>
      <c r="P822" s="221" t="s">
        <v>211</v>
      </c>
      <c r="Q822" s="340">
        <v>2861</v>
      </c>
      <c r="R822" s="227">
        <v>45992</v>
      </c>
      <c r="S822" s="227">
        <v>45992</v>
      </c>
      <c r="T822" s="221" t="s">
        <v>1657</v>
      </c>
      <c r="U822" s="256" t="s">
        <v>1658</v>
      </c>
      <c r="V822" s="221"/>
      <c r="W822" s="221" t="s">
        <v>739</v>
      </c>
      <c r="Z822" s="20" t="e">
        <f>_xlfn.XLOOKUP(AC822,'[9]PR Conso (Apr 25-Sep 25)'!$P:$P,'[9]PR Conso (Apr 25-Sep 25)'!$Z:$Z)</f>
        <v>#N/A</v>
      </c>
      <c r="AB822" s="20">
        <f t="shared" si="26"/>
        <v>817</v>
      </c>
      <c r="AC822" s="20" t="str">
        <f t="shared" si="25"/>
        <v>27AZJPG1481H1ZC6111817</v>
      </c>
    </row>
    <row r="823" spans="1:29">
      <c r="A823" s="220">
        <v>45992</v>
      </c>
      <c r="B823" s="221" t="s">
        <v>394</v>
      </c>
      <c r="C823" s="221" t="s">
        <v>1633</v>
      </c>
      <c r="D823" s="251">
        <v>6110</v>
      </c>
      <c r="E823" s="227">
        <v>45952</v>
      </c>
      <c r="F823" s="224">
        <v>0.05</v>
      </c>
      <c r="G823" s="222">
        <v>4297.7999999999993</v>
      </c>
      <c r="H823" s="221">
        <v>4524</v>
      </c>
      <c r="I823" s="221">
        <v>0</v>
      </c>
      <c r="J823" s="221">
        <v>-113.10000000000001</v>
      </c>
      <c r="K823" s="221">
        <v>-113.10000000000001</v>
      </c>
      <c r="L823" s="221">
        <v>-226.20000000000002</v>
      </c>
      <c r="M823" s="221" t="s">
        <v>835</v>
      </c>
      <c r="N823" s="221">
        <v>9964</v>
      </c>
      <c r="O823" s="221" t="s">
        <v>397</v>
      </c>
      <c r="P823" s="221" t="s">
        <v>211</v>
      </c>
      <c r="Q823" s="340">
        <v>2860</v>
      </c>
      <c r="R823" s="227">
        <v>45992</v>
      </c>
      <c r="S823" s="227">
        <v>45992</v>
      </c>
      <c r="T823" s="221" t="s">
        <v>1657</v>
      </c>
      <c r="U823" s="256" t="s">
        <v>1658</v>
      </c>
      <c r="V823" s="221"/>
      <c r="W823" s="221" t="s">
        <v>739</v>
      </c>
      <c r="Z823" s="20" t="e">
        <f>_xlfn.XLOOKUP(AC823,'[9]PR Conso (Apr 25-Sep 25)'!$P:$P,'[9]PR Conso (Apr 25-Sep 25)'!$Z:$Z)</f>
        <v>#N/A</v>
      </c>
      <c r="AB823" s="20">
        <f t="shared" si="26"/>
        <v>818</v>
      </c>
      <c r="AC823" s="20" t="str">
        <f t="shared" si="25"/>
        <v>27AZJPG1481H1ZC6110818</v>
      </c>
    </row>
    <row r="824" spans="1:29">
      <c r="A824" s="220">
        <v>45992</v>
      </c>
      <c r="B824" s="221" t="s">
        <v>394</v>
      </c>
      <c r="C824" s="221" t="s">
        <v>1633</v>
      </c>
      <c r="D824" s="251">
        <v>6109</v>
      </c>
      <c r="E824" s="227">
        <v>45983</v>
      </c>
      <c r="F824" s="224">
        <v>0.05</v>
      </c>
      <c r="G824" s="222">
        <v>4337.7000000000007</v>
      </c>
      <c r="H824" s="221">
        <v>4566</v>
      </c>
      <c r="I824" s="221">
        <v>0</v>
      </c>
      <c r="J824" s="221">
        <v>-114.15</v>
      </c>
      <c r="K824" s="221">
        <v>-114.15</v>
      </c>
      <c r="L824" s="221">
        <v>-228.3</v>
      </c>
      <c r="M824" s="221" t="s">
        <v>841</v>
      </c>
      <c r="N824" s="221">
        <v>9964</v>
      </c>
      <c r="O824" s="221" t="s">
        <v>397</v>
      </c>
      <c r="P824" s="221" t="s">
        <v>211</v>
      </c>
      <c r="Q824" s="340">
        <v>2859</v>
      </c>
      <c r="R824" s="227">
        <v>45992</v>
      </c>
      <c r="S824" s="227">
        <v>45992</v>
      </c>
      <c r="T824" s="221" t="s">
        <v>1657</v>
      </c>
      <c r="U824" s="256" t="s">
        <v>1658</v>
      </c>
      <c r="V824" s="221"/>
      <c r="W824" s="221" t="s">
        <v>739</v>
      </c>
      <c r="Z824" s="20" t="e">
        <f>_xlfn.XLOOKUP(AC824,'[9]PR Conso (Apr 25-Sep 25)'!$P:$P,'[9]PR Conso (Apr 25-Sep 25)'!$Z:$Z)</f>
        <v>#N/A</v>
      </c>
      <c r="AB824" s="20">
        <f t="shared" si="26"/>
        <v>819</v>
      </c>
      <c r="AC824" s="20" t="str">
        <f t="shared" si="25"/>
        <v>27AZJPG1481H1ZC6109819</v>
      </c>
    </row>
    <row r="825" spans="1:29">
      <c r="A825" s="220">
        <v>45992</v>
      </c>
      <c r="B825" s="221" t="s">
        <v>394</v>
      </c>
      <c r="C825" s="221" t="s">
        <v>1633</v>
      </c>
      <c r="D825" s="251">
        <v>6108</v>
      </c>
      <c r="E825" s="227">
        <v>45981</v>
      </c>
      <c r="F825" s="224">
        <v>0.05</v>
      </c>
      <c r="G825" s="222">
        <v>7455.6</v>
      </c>
      <c r="H825" s="221">
        <v>7848</v>
      </c>
      <c r="I825" s="221">
        <v>0</v>
      </c>
      <c r="J825" s="221">
        <v>-196.20000000000002</v>
      </c>
      <c r="K825" s="221">
        <v>-196.20000000000002</v>
      </c>
      <c r="L825" s="221">
        <v>-392.40000000000003</v>
      </c>
      <c r="M825" s="221" t="s">
        <v>842</v>
      </c>
      <c r="N825" s="221">
        <v>9964</v>
      </c>
      <c r="O825" s="221" t="s">
        <v>397</v>
      </c>
      <c r="P825" s="221" t="s">
        <v>211</v>
      </c>
      <c r="Q825" s="340">
        <v>2858</v>
      </c>
      <c r="R825" s="227">
        <v>45992</v>
      </c>
      <c r="S825" s="227">
        <v>45992</v>
      </c>
      <c r="T825" s="221" t="s">
        <v>1657</v>
      </c>
      <c r="U825" s="256" t="s">
        <v>1658</v>
      </c>
      <c r="V825" s="221"/>
      <c r="W825" s="221" t="s">
        <v>739</v>
      </c>
      <c r="Z825" s="20" t="e">
        <f>_xlfn.XLOOKUP(AC825,'[9]PR Conso (Apr 25-Sep 25)'!$P:$P,'[9]PR Conso (Apr 25-Sep 25)'!$Z:$Z)</f>
        <v>#N/A</v>
      </c>
      <c r="AB825" s="20">
        <f t="shared" si="26"/>
        <v>820</v>
      </c>
      <c r="AC825" s="20" t="str">
        <f t="shared" si="25"/>
        <v>27AZJPG1481H1ZC6108820</v>
      </c>
    </row>
    <row r="826" spans="1:29">
      <c r="A826" s="220">
        <v>45992</v>
      </c>
      <c r="B826" s="221" t="s">
        <v>394</v>
      </c>
      <c r="C826" s="221" t="s">
        <v>1633</v>
      </c>
      <c r="D826" s="251">
        <v>6107</v>
      </c>
      <c r="E826" s="227">
        <v>45981</v>
      </c>
      <c r="F826" s="224">
        <v>0.05</v>
      </c>
      <c r="G826" s="222">
        <v>4060.2999999999997</v>
      </c>
      <c r="H826" s="221">
        <v>4274</v>
      </c>
      <c r="I826" s="221">
        <v>0</v>
      </c>
      <c r="J826" s="221">
        <v>-106.85000000000001</v>
      </c>
      <c r="K826" s="221">
        <v>-106.85000000000001</v>
      </c>
      <c r="L826" s="221">
        <v>-213.70000000000002</v>
      </c>
      <c r="M826" s="221" t="s">
        <v>847</v>
      </c>
      <c r="N826" s="221">
        <v>9964</v>
      </c>
      <c r="O826" s="221" t="s">
        <v>397</v>
      </c>
      <c r="P826" s="221" t="s">
        <v>211</v>
      </c>
      <c r="Q826" s="340">
        <v>2857</v>
      </c>
      <c r="R826" s="227">
        <v>45992</v>
      </c>
      <c r="S826" s="227">
        <v>45992</v>
      </c>
      <c r="T826" s="221" t="s">
        <v>1657</v>
      </c>
      <c r="U826" s="256" t="s">
        <v>1658</v>
      </c>
      <c r="V826" s="221"/>
      <c r="W826" s="221" t="s">
        <v>739</v>
      </c>
      <c r="Z826" s="20" t="e">
        <f>_xlfn.XLOOKUP(AC826,'[9]PR Conso (Apr 25-Sep 25)'!$P:$P,'[9]PR Conso (Apr 25-Sep 25)'!$Z:$Z)</f>
        <v>#N/A</v>
      </c>
      <c r="AB826" s="20">
        <f t="shared" si="26"/>
        <v>821</v>
      </c>
      <c r="AC826" s="20" t="str">
        <f t="shared" si="25"/>
        <v>27AZJPG1481H1ZC6107821</v>
      </c>
    </row>
    <row r="827" spans="1:29">
      <c r="A827" s="220">
        <v>45992</v>
      </c>
      <c r="B827" s="221" t="s">
        <v>394</v>
      </c>
      <c r="C827" s="221" t="s">
        <v>1633</v>
      </c>
      <c r="D827" s="251">
        <v>6067</v>
      </c>
      <c r="E827" s="227">
        <v>45962</v>
      </c>
      <c r="F827" s="224">
        <v>0.05</v>
      </c>
      <c r="G827" s="222">
        <v>4497.2999999999993</v>
      </c>
      <c r="H827" s="221">
        <v>4734</v>
      </c>
      <c r="I827" s="221">
        <v>0</v>
      </c>
      <c r="J827" s="221">
        <v>-118.35000000000001</v>
      </c>
      <c r="K827" s="221">
        <v>-118.35000000000001</v>
      </c>
      <c r="L827" s="221">
        <v>-236.70000000000002</v>
      </c>
      <c r="M827" s="221" t="s">
        <v>848</v>
      </c>
      <c r="N827" s="221">
        <v>9964</v>
      </c>
      <c r="O827" s="221" t="s">
        <v>397</v>
      </c>
      <c r="P827" s="221" t="s">
        <v>211</v>
      </c>
      <c r="Q827" s="340">
        <v>2856</v>
      </c>
      <c r="R827" s="227">
        <v>45992</v>
      </c>
      <c r="S827" s="227">
        <v>45992</v>
      </c>
      <c r="T827" s="221" t="s">
        <v>1657</v>
      </c>
      <c r="U827" s="256" t="s">
        <v>1658</v>
      </c>
      <c r="V827" s="221"/>
      <c r="W827" s="221" t="s">
        <v>739</v>
      </c>
      <c r="Z827" s="20" t="e">
        <f>_xlfn.XLOOKUP(AC827,'[9]PR Conso (Apr 25-Sep 25)'!$P:$P,'[9]PR Conso (Apr 25-Sep 25)'!$Z:$Z)</f>
        <v>#N/A</v>
      </c>
      <c r="AB827" s="20">
        <f t="shared" si="26"/>
        <v>822</v>
      </c>
      <c r="AC827" s="20" t="str">
        <f t="shared" si="25"/>
        <v>27AZJPG1481H1ZC6067822</v>
      </c>
    </row>
    <row r="828" spans="1:29">
      <c r="A828" s="220">
        <v>45992</v>
      </c>
      <c r="B828" s="221" t="s">
        <v>394</v>
      </c>
      <c r="C828" s="221" t="s">
        <v>1633</v>
      </c>
      <c r="D828" s="251">
        <v>5967</v>
      </c>
      <c r="E828" s="227">
        <v>45968</v>
      </c>
      <c r="F828" s="224">
        <v>0.05</v>
      </c>
      <c r="G828" s="222">
        <v>4060.2999999999997</v>
      </c>
      <c r="H828" s="221">
        <v>4274</v>
      </c>
      <c r="I828" s="221">
        <v>0</v>
      </c>
      <c r="J828" s="221">
        <v>-106.85000000000001</v>
      </c>
      <c r="K828" s="221">
        <v>-106.85000000000001</v>
      </c>
      <c r="L828" s="221">
        <v>-213.70000000000002</v>
      </c>
      <c r="M828" s="221" t="s">
        <v>849</v>
      </c>
      <c r="N828" s="221">
        <v>9964</v>
      </c>
      <c r="O828" s="221" t="s">
        <v>397</v>
      </c>
      <c r="P828" s="221" t="s">
        <v>211</v>
      </c>
      <c r="Q828" s="340">
        <v>2855</v>
      </c>
      <c r="R828" s="227">
        <v>45992</v>
      </c>
      <c r="S828" s="227">
        <v>45992</v>
      </c>
      <c r="T828" s="221" t="s">
        <v>1657</v>
      </c>
      <c r="U828" s="256" t="s">
        <v>1658</v>
      </c>
      <c r="V828" s="221"/>
      <c r="W828" s="221" t="s">
        <v>739</v>
      </c>
      <c r="Z828" s="20" t="e">
        <f>_xlfn.XLOOKUP(AC828,'[9]PR Conso (Apr 25-Sep 25)'!$P:$P,'[9]PR Conso (Apr 25-Sep 25)'!$Z:$Z)</f>
        <v>#N/A</v>
      </c>
      <c r="AB828" s="20">
        <f t="shared" si="26"/>
        <v>823</v>
      </c>
      <c r="AC828" s="20" t="str">
        <f t="shared" si="25"/>
        <v>27AZJPG1481H1ZC5967823</v>
      </c>
    </row>
    <row r="829" spans="1:29">
      <c r="A829" s="220">
        <v>45992</v>
      </c>
      <c r="B829" s="221" t="s">
        <v>394</v>
      </c>
      <c r="C829" s="221" t="s">
        <v>1633</v>
      </c>
      <c r="D829" s="251">
        <v>5956</v>
      </c>
      <c r="E829" s="227">
        <v>45963</v>
      </c>
      <c r="F829" s="224">
        <v>0.05</v>
      </c>
      <c r="G829" s="222">
        <v>10446.200000000001</v>
      </c>
      <c r="H829" s="221">
        <v>10996</v>
      </c>
      <c r="I829" s="221">
        <v>0</v>
      </c>
      <c r="J829" s="221">
        <v>-274.90000000000003</v>
      </c>
      <c r="K829" s="221">
        <v>-274.90000000000003</v>
      </c>
      <c r="L829" s="221">
        <v>-549.80000000000007</v>
      </c>
      <c r="M829" s="221" t="s">
        <v>854</v>
      </c>
      <c r="N829" s="221">
        <v>9964</v>
      </c>
      <c r="O829" s="221" t="s">
        <v>397</v>
      </c>
      <c r="P829" s="221" t="s">
        <v>211</v>
      </c>
      <c r="Q829" s="340">
        <v>2854</v>
      </c>
      <c r="R829" s="227">
        <v>45992</v>
      </c>
      <c r="S829" s="227">
        <v>45992</v>
      </c>
      <c r="T829" s="221" t="s">
        <v>1657</v>
      </c>
      <c r="U829" s="256" t="s">
        <v>1658</v>
      </c>
      <c r="V829" s="221"/>
      <c r="W829" s="221" t="s">
        <v>739</v>
      </c>
      <c r="Z829" s="20" t="e">
        <f>_xlfn.XLOOKUP(AC829,'[9]PR Conso (Apr 25-Sep 25)'!$P:$P,'[9]PR Conso (Apr 25-Sep 25)'!$Z:$Z)</f>
        <v>#N/A</v>
      </c>
      <c r="AB829" s="20">
        <f t="shared" si="26"/>
        <v>824</v>
      </c>
      <c r="AC829" s="20" t="str">
        <f t="shared" si="25"/>
        <v>27AZJPG1481H1ZC5956824</v>
      </c>
    </row>
    <row r="830" spans="1:29">
      <c r="A830" s="220">
        <v>45992</v>
      </c>
      <c r="B830" s="221" t="s">
        <v>394</v>
      </c>
      <c r="C830" s="221" t="s">
        <v>1633</v>
      </c>
      <c r="D830" s="251">
        <v>5954</v>
      </c>
      <c r="E830" s="227">
        <v>45963</v>
      </c>
      <c r="F830" s="224">
        <v>0.05</v>
      </c>
      <c r="G830" s="222">
        <v>7472.7000000000007</v>
      </c>
      <c r="H830" s="221">
        <v>7866</v>
      </c>
      <c r="I830" s="221">
        <v>0</v>
      </c>
      <c r="J830" s="221">
        <v>-196.65</v>
      </c>
      <c r="K830" s="221">
        <v>-196.65</v>
      </c>
      <c r="L830" s="221">
        <v>-393.3</v>
      </c>
      <c r="M830" s="221" t="s">
        <v>858</v>
      </c>
      <c r="N830" s="221">
        <v>9964</v>
      </c>
      <c r="O830" s="221" t="s">
        <v>397</v>
      </c>
      <c r="P830" s="221" t="s">
        <v>211</v>
      </c>
      <c r="Q830" s="340">
        <v>2853</v>
      </c>
      <c r="R830" s="227">
        <v>45992</v>
      </c>
      <c r="S830" s="227">
        <v>45992</v>
      </c>
      <c r="T830" s="221" t="s">
        <v>1657</v>
      </c>
      <c r="U830" s="256" t="s">
        <v>1658</v>
      </c>
      <c r="V830" s="221"/>
      <c r="W830" s="221" t="s">
        <v>739</v>
      </c>
      <c r="Z830" s="20" t="e">
        <f>_xlfn.XLOOKUP(AC830,'[9]PR Conso (Apr 25-Sep 25)'!$P:$P,'[9]PR Conso (Apr 25-Sep 25)'!$Z:$Z)</f>
        <v>#N/A</v>
      </c>
      <c r="AB830" s="20">
        <f t="shared" si="26"/>
        <v>825</v>
      </c>
      <c r="AC830" s="20" t="str">
        <f t="shared" si="25"/>
        <v>27AZJPG1481H1ZC5954825</v>
      </c>
    </row>
    <row r="831" spans="1:29">
      <c r="A831" s="220">
        <v>45992</v>
      </c>
      <c r="B831" s="221" t="s">
        <v>383</v>
      </c>
      <c r="C831" s="221" t="s">
        <v>384</v>
      </c>
      <c r="D831" s="251" t="s">
        <v>1210</v>
      </c>
      <c r="E831" s="227" t="s">
        <v>1211</v>
      </c>
      <c r="F831" s="224">
        <v>0.17985611510791366</v>
      </c>
      <c r="G831" s="222">
        <v>-515.55999999999995</v>
      </c>
      <c r="H831" s="221">
        <v>-628.79999999999995</v>
      </c>
      <c r="I831" s="221">
        <v>0</v>
      </c>
      <c r="J831" s="221">
        <v>-56.62</v>
      </c>
      <c r="K831" s="221">
        <v>-56.62</v>
      </c>
      <c r="L831" s="221">
        <v>-113.24</v>
      </c>
      <c r="M831" s="221" t="s">
        <v>1212</v>
      </c>
      <c r="N831" s="221">
        <v>854390</v>
      </c>
      <c r="O831" s="235" t="s">
        <v>388</v>
      </c>
      <c r="P831" s="221" t="s">
        <v>209</v>
      </c>
      <c r="Q831" s="340">
        <v>3095</v>
      </c>
      <c r="R831" s="227">
        <v>45992</v>
      </c>
      <c r="S831" s="227">
        <v>45992</v>
      </c>
      <c r="T831" s="221" t="s">
        <v>1703</v>
      </c>
      <c r="U831" s="256" t="s">
        <v>1658</v>
      </c>
      <c r="V831" s="221"/>
      <c r="W831" s="221" t="s">
        <v>742</v>
      </c>
      <c r="Z831" s="20" t="e">
        <f>_xlfn.XLOOKUP(AC831,'[9]PR Conso (Apr 25-Sep 25)'!$P:$P,'[9]PR Conso (Apr 25-Sep 25)'!$Z:$Z)</f>
        <v>#N/A</v>
      </c>
      <c r="AB831" s="20">
        <f t="shared" si="26"/>
        <v>826</v>
      </c>
      <c r="AC831" s="20" t="str">
        <f t="shared" si="25"/>
        <v>27AALCM3536H1ZAINV2526/342569826</v>
      </c>
    </row>
    <row r="832" spans="1:29">
      <c r="A832" s="220">
        <v>45992</v>
      </c>
      <c r="B832" s="221" t="s">
        <v>283</v>
      </c>
      <c r="C832" s="221" t="s">
        <v>284</v>
      </c>
      <c r="D832" s="251" t="s">
        <v>1213</v>
      </c>
      <c r="E832" s="227" t="s">
        <v>1214</v>
      </c>
      <c r="F832" s="224">
        <v>0.17985611510791366</v>
      </c>
      <c r="G832" s="222">
        <v>-8856</v>
      </c>
      <c r="H832" s="221">
        <v>-10800</v>
      </c>
      <c r="I832" s="221">
        <v>-1944</v>
      </c>
      <c r="J832" s="221">
        <v>0</v>
      </c>
      <c r="K832" s="221">
        <v>0</v>
      </c>
      <c r="L832" s="221">
        <v>-1944</v>
      </c>
      <c r="M832" s="221" t="s">
        <v>1215</v>
      </c>
      <c r="N832" s="221">
        <v>998551</v>
      </c>
      <c r="O832" s="235" t="s">
        <v>288</v>
      </c>
      <c r="P832" s="221" t="s">
        <v>211</v>
      </c>
      <c r="Q832" s="340">
        <v>3090</v>
      </c>
      <c r="R832" s="227">
        <v>45992</v>
      </c>
      <c r="S832" s="227">
        <v>45992</v>
      </c>
      <c r="T832" s="221" t="s">
        <v>1703</v>
      </c>
      <c r="U832" s="256" t="s">
        <v>1658</v>
      </c>
      <c r="V832" s="221"/>
      <c r="W832" s="221" t="s">
        <v>742</v>
      </c>
      <c r="Z832" s="20" t="e">
        <f>_xlfn.XLOOKUP(AC832,'[9]PR Conso (Apr 25-Sep 25)'!$P:$P,'[9]PR Conso (Apr 25-Sep 25)'!$Z:$Z)</f>
        <v>#N/A</v>
      </c>
      <c r="AB832" s="20">
        <f t="shared" si="26"/>
        <v>827</v>
      </c>
      <c r="AC832" s="20" t="str">
        <f t="shared" si="25"/>
        <v>07AAACJ0054A1ZDHP501539827</v>
      </c>
    </row>
    <row r="833" spans="1:29">
      <c r="A833" s="220">
        <v>45992</v>
      </c>
      <c r="B833" s="221" t="s">
        <v>160</v>
      </c>
      <c r="C833" s="221" t="s">
        <v>689</v>
      </c>
      <c r="D833" s="251" t="s">
        <v>1216</v>
      </c>
      <c r="E833" s="227" t="s">
        <v>302</v>
      </c>
      <c r="F833" s="224">
        <v>0.17985611510791366</v>
      </c>
      <c r="G833" s="222">
        <v>-1619922.2999999998</v>
      </c>
      <c r="H833" s="221">
        <v>-1975515</v>
      </c>
      <c r="I833" s="221">
        <v>0</v>
      </c>
      <c r="J833" s="221">
        <v>-177796.35</v>
      </c>
      <c r="K833" s="221">
        <v>-177796.35</v>
      </c>
      <c r="L833" s="221">
        <v>-355592.7</v>
      </c>
      <c r="M833" s="221" t="s">
        <v>1217</v>
      </c>
      <c r="N833" s="221">
        <v>998312</v>
      </c>
      <c r="O833" s="235" t="s">
        <v>309</v>
      </c>
      <c r="P833" s="221" t="s">
        <v>211</v>
      </c>
      <c r="Q833" s="340">
        <v>2924</v>
      </c>
      <c r="R833" s="227">
        <v>45992</v>
      </c>
      <c r="S833" s="227">
        <v>45992</v>
      </c>
      <c r="T833" s="221" t="s">
        <v>1703</v>
      </c>
      <c r="U833" s="256" t="s">
        <v>1658</v>
      </c>
      <c r="V833" s="221"/>
      <c r="W833" s="221" t="s">
        <v>742</v>
      </c>
      <c r="Z833" s="20" t="e">
        <f>_xlfn.XLOOKUP(AC833,'[9]PR Conso (Apr 25-Sep 25)'!$P:$P,'[9]PR Conso (Apr 25-Sep 25)'!$Z:$Z)</f>
        <v>#N/A</v>
      </c>
      <c r="AB833" s="20">
        <f t="shared" si="26"/>
        <v>828</v>
      </c>
      <c r="AC833" s="20" t="str">
        <f t="shared" si="25"/>
        <v>27AAEFU8529J1ZNUTLLP/25-26/063828</v>
      </c>
    </row>
    <row r="834" spans="1:29">
      <c r="A834" s="220">
        <v>45992</v>
      </c>
      <c r="B834" s="221" t="s">
        <v>283</v>
      </c>
      <c r="C834" s="221" t="s">
        <v>284</v>
      </c>
      <c r="D834" s="251" t="s">
        <v>1218</v>
      </c>
      <c r="E834" s="227" t="s">
        <v>1214</v>
      </c>
      <c r="F834" s="224">
        <v>0.17985611510791366</v>
      </c>
      <c r="G834" s="222">
        <v>-8856</v>
      </c>
      <c r="H834" s="221">
        <v>-10800</v>
      </c>
      <c r="I834" s="221">
        <v>-1944</v>
      </c>
      <c r="J834" s="221">
        <v>0</v>
      </c>
      <c r="K834" s="221">
        <v>0</v>
      </c>
      <c r="L834" s="221">
        <v>-1944</v>
      </c>
      <c r="M834" s="221" t="s">
        <v>1219</v>
      </c>
      <c r="N834" s="221">
        <v>998551</v>
      </c>
      <c r="O834" s="235" t="s">
        <v>288</v>
      </c>
      <c r="P834" s="221" t="s">
        <v>211</v>
      </c>
      <c r="Q834" s="340">
        <v>3089</v>
      </c>
      <c r="R834" s="227">
        <v>45992</v>
      </c>
      <c r="S834" s="227">
        <v>45992</v>
      </c>
      <c r="T834" s="221" t="s">
        <v>1703</v>
      </c>
      <c r="U834" s="256" t="s">
        <v>1658</v>
      </c>
      <c r="V834" s="221"/>
      <c r="W834" s="221" t="s">
        <v>742</v>
      </c>
      <c r="Z834" s="20" t="e">
        <f>_xlfn.XLOOKUP(AC834,'[9]PR Conso (Apr 25-Sep 25)'!$P:$P,'[9]PR Conso (Apr 25-Sep 25)'!$Z:$Z)</f>
        <v>#N/A</v>
      </c>
      <c r="AB834" s="20">
        <f t="shared" si="26"/>
        <v>829</v>
      </c>
      <c r="AC834" s="20" t="str">
        <f t="shared" si="25"/>
        <v>07AAACJ0054A1ZDHP501538829</v>
      </c>
    </row>
    <row r="835" spans="1:29">
      <c r="A835" s="220">
        <v>45992</v>
      </c>
      <c r="B835" s="221" t="s">
        <v>283</v>
      </c>
      <c r="C835" s="221" t="s">
        <v>284</v>
      </c>
      <c r="D835" s="251" t="s">
        <v>1220</v>
      </c>
      <c r="E835" s="227" t="s">
        <v>1214</v>
      </c>
      <c r="F835" s="224">
        <v>0.17985611510791366</v>
      </c>
      <c r="G835" s="222">
        <v>-5904</v>
      </c>
      <c r="H835" s="221">
        <v>-7200</v>
      </c>
      <c r="I835" s="221">
        <v>-1296</v>
      </c>
      <c r="J835" s="221">
        <v>0</v>
      </c>
      <c r="K835" s="221">
        <v>0</v>
      </c>
      <c r="L835" s="221">
        <v>-1296</v>
      </c>
      <c r="M835" s="221" t="s">
        <v>1221</v>
      </c>
      <c r="N835" s="221">
        <v>998551</v>
      </c>
      <c r="O835" s="235" t="s">
        <v>288</v>
      </c>
      <c r="P835" s="221" t="s">
        <v>211</v>
      </c>
      <c r="Q835" s="340">
        <v>3088</v>
      </c>
      <c r="R835" s="227">
        <v>45992</v>
      </c>
      <c r="S835" s="227">
        <v>45992</v>
      </c>
      <c r="T835" s="221" t="s">
        <v>1703</v>
      </c>
      <c r="U835" s="256" t="s">
        <v>1658</v>
      </c>
      <c r="V835" s="221"/>
      <c r="W835" s="221" t="s">
        <v>742</v>
      </c>
      <c r="Z835" s="20" t="e">
        <f>_xlfn.XLOOKUP(AC835,'[9]PR Conso (Apr 25-Sep 25)'!$P:$P,'[9]PR Conso (Apr 25-Sep 25)'!$Z:$Z)</f>
        <v>#N/A</v>
      </c>
      <c r="AB835" s="20">
        <f t="shared" si="26"/>
        <v>830</v>
      </c>
      <c r="AC835" s="20" t="str">
        <f t="shared" si="25"/>
        <v>07AAACJ0054A1ZDHP501537830</v>
      </c>
    </row>
    <row r="836" spans="1:29">
      <c r="A836" s="220">
        <v>45992</v>
      </c>
      <c r="B836" s="221" t="s">
        <v>283</v>
      </c>
      <c r="C836" s="221" t="s">
        <v>284</v>
      </c>
      <c r="D836" s="251" t="s">
        <v>1222</v>
      </c>
      <c r="E836" s="227" t="s">
        <v>1223</v>
      </c>
      <c r="F836" s="224">
        <v>0.17985611510791366</v>
      </c>
      <c r="G836" s="222">
        <v>-82</v>
      </c>
      <c r="H836" s="221">
        <v>-100</v>
      </c>
      <c r="I836" s="221">
        <v>-18</v>
      </c>
      <c r="J836" s="221">
        <v>0</v>
      </c>
      <c r="K836" s="221">
        <v>0</v>
      </c>
      <c r="L836" s="221">
        <v>-18</v>
      </c>
      <c r="M836" s="221" t="s">
        <v>1224</v>
      </c>
      <c r="N836" s="221">
        <v>998551</v>
      </c>
      <c r="O836" s="235" t="s">
        <v>288</v>
      </c>
      <c r="P836" s="221" t="s">
        <v>211</v>
      </c>
      <c r="Q836" s="340">
        <v>3087</v>
      </c>
      <c r="R836" s="227">
        <v>45992</v>
      </c>
      <c r="S836" s="227">
        <v>45992</v>
      </c>
      <c r="T836" s="221" t="s">
        <v>1703</v>
      </c>
      <c r="U836" s="256" t="s">
        <v>1658</v>
      </c>
      <c r="V836" s="221"/>
      <c r="W836" s="221" t="s">
        <v>742</v>
      </c>
      <c r="Z836" s="20" t="e">
        <f>_xlfn.XLOOKUP(AC836,'[9]PR Conso (Apr 25-Sep 25)'!$P:$P,'[9]PR Conso (Apr 25-Sep 25)'!$Z:$Z)</f>
        <v>#N/A</v>
      </c>
      <c r="AB836" s="20">
        <f t="shared" si="26"/>
        <v>831</v>
      </c>
      <c r="AC836" s="20" t="str">
        <f t="shared" si="25"/>
        <v>07AAACJ0054A1ZDDP534448831</v>
      </c>
    </row>
    <row r="837" spans="1:29">
      <c r="A837" s="220">
        <v>45992</v>
      </c>
      <c r="B837" s="221" t="s">
        <v>283</v>
      </c>
      <c r="C837" s="221" t="s">
        <v>284</v>
      </c>
      <c r="D837" s="251" t="s">
        <v>1225</v>
      </c>
      <c r="E837" s="227" t="s">
        <v>1223</v>
      </c>
      <c r="F837" s="224">
        <v>0.17985611510791366</v>
      </c>
      <c r="G837" s="222">
        <v>-82</v>
      </c>
      <c r="H837" s="221">
        <v>-100</v>
      </c>
      <c r="I837" s="221">
        <v>-18</v>
      </c>
      <c r="J837" s="221">
        <v>0</v>
      </c>
      <c r="K837" s="221">
        <v>0</v>
      </c>
      <c r="L837" s="221">
        <v>-18</v>
      </c>
      <c r="M837" s="221" t="s">
        <v>1226</v>
      </c>
      <c r="N837" s="221">
        <v>998551</v>
      </c>
      <c r="O837" s="235" t="s">
        <v>288</v>
      </c>
      <c r="P837" s="221" t="s">
        <v>211</v>
      </c>
      <c r="Q837" s="340">
        <v>3086</v>
      </c>
      <c r="R837" s="227">
        <v>45992</v>
      </c>
      <c r="S837" s="227">
        <v>45992</v>
      </c>
      <c r="T837" s="221" t="s">
        <v>1703</v>
      </c>
      <c r="U837" s="256" t="s">
        <v>1658</v>
      </c>
      <c r="V837" s="221"/>
      <c r="W837" s="221" t="s">
        <v>742</v>
      </c>
      <c r="Z837" s="20" t="e">
        <f>_xlfn.XLOOKUP(AC837,'[9]PR Conso (Apr 25-Sep 25)'!$P:$P,'[9]PR Conso (Apr 25-Sep 25)'!$Z:$Z)</f>
        <v>#N/A</v>
      </c>
      <c r="AB837" s="20">
        <f t="shared" si="26"/>
        <v>832</v>
      </c>
      <c r="AC837" s="20" t="str">
        <f t="shared" si="25"/>
        <v>07AAACJ0054A1ZDDP534447832</v>
      </c>
    </row>
    <row r="838" spans="1:29">
      <c r="A838" s="220">
        <v>45992</v>
      </c>
      <c r="B838" s="221" t="s">
        <v>283</v>
      </c>
      <c r="C838" s="221" t="s">
        <v>284</v>
      </c>
      <c r="D838" s="251" t="s">
        <v>1227</v>
      </c>
      <c r="E838" s="227" t="s">
        <v>1223</v>
      </c>
      <c r="F838" s="224">
        <v>0.17985611510791366</v>
      </c>
      <c r="G838" s="222">
        <v>-82</v>
      </c>
      <c r="H838" s="221">
        <v>-100</v>
      </c>
      <c r="I838" s="221">
        <v>-18</v>
      </c>
      <c r="J838" s="221">
        <v>0</v>
      </c>
      <c r="K838" s="221">
        <v>0</v>
      </c>
      <c r="L838" s="221">
        <v>-18</v>
      </c>
      <c r="M838" s="221" t="s">
        <v>1228</v>
      </c>
      <c r="N838" s="221">
        <v>998551</v>
      </c>
      <c r="O838" s="235" t="s">
        <v>288</v>
      </c>
      <c r="P838" s="221" t="s">
        <v>211</v>
      </c>
      <c r="Q838" s="340">
        <v>3085</v>
      </c>
      <c r="R838" s="227">
        <v>45992</v>
      </c>
      <c r="S838" s="227">
        <v>45992</v>
      </c>
      <c r="T838" s="221" t="s">
        <v>1703</v>
      </c>
      <c r="U838" s="256" t="s">
        <v>1658</v>
      </c>
      <c r="V838" s="221"/>
      <c r="W838" s="221" t="s">
        <v>742</v>
      </c>
      <c r="Z838" s="20" t="e">
        <f>_xlfn.XLOOKUP(AC838,'[9]PR Conso (Apr 25-Sep 25)'!$P:$P,'[9]PR Conso (Apr 25-Sep 25)'!$Z:$Z)</f>
        <v>#N/A</v>
      </c>
      <c r="AB838" s="20">
        <f t="shared" si="26"/>
        <v>833</v>
      </c>
      <c r="AC838" s="20" t="str">
        <f t="shared" si="25"/>
        <v>07AAACJ0054A1ZDDP534446833</v>
      </c>
    </row>
    <row r="839" spans="1:29">
      <c r="A839" s="220">
        <v>45992</v>
      </c>
      <c r="B839" s="221" t="s">
        <v>283</v>
      </c>
      <c r="C839" s="221" t="s">
        <v>284</v>
      </c>
      <c r="D839" s="251" t="s">
        <v>1229</v>
      </c>
      <c r="E839" s="227" t="s">
        <v>1223</v>
      </c>
      <c r="F839" s="224">
        <v>0.17985611510791366</v>
      </c>
      <c r="G839" s="222">
        <v>-82</v>
      </c>
      <c r="H839" s="221">
        <v>-100</v>
      </c>
      <c r="I839" s="221">
        <v>-18</v>
      </c>
      <c r="J839" s="221">
        <v>0</v>
      </c>
      <c r="K839" s="221">
        <v>0</v>
      </c>
      <c r="L839" s="221">
        <v>-18</v>
      </c>
      <c r="M839" s="221" t="s">
        <v>1230</v>
      </c>
      <c r="N839" s="221">
        <v>998551</v>
      </c>
      <c r="O839" s="235" t="s">
        <v>288</v>
      </c>
      <c r="P839" s="221" t="s">
        <v>211</v>
      </c>
      <c r="Q839" s="340">
        <v>3084</v>
      </c>
      <c r="R839" s="227">
        <v>45992</v>
      </c>
      <c r="S839" s="227">
        <v>45992</v>
      </c>
      <c r="T839" s="221" t="s">
        <v>1703</v>
      </c>
      <c r="U839" s="256" t="s">
        <v>1658</v>
      </c>
      <c r="V839" s="221"/>
      <c r="W839" s="221" t="s">
        <v>742</v>
      </c>
      <c r="Z839" s="20" t="e">
        <f>_xlfn.XLOOKUP(AC839,'[9]PR Conso (Apr 25-Sep 25)'!$P:$P,'[9]PR Conso (Apr 25-Sep 25)'!$Z:$Z)</f>
        <v>#N/A</v>
      </c>
      <c r="AB839" s="20">
        <f t="shared" si="26"/>
        <v>834</v>
      </c>
      <c r="AC839" s="20" t="str">
        <f t="shared" ref="AC839:AC900" si="27">CONCATENATE(M839,AB839)</f>
        <v>07AAACJ0054A1ZDDP534445834</v>
      </c>
    </row>
    <row r="840" spans="1:29">
      <c r="A840" s="220">
        <v>45992</v>
      </c>
      <c r="B840" s="221" t="s">
        <v>283</v>
      </c>
      <c r="C840" s="221" t="s">
        <v>284</v>
      </c>
      <c r="D840" s="251" t="s">
        <v>1231</v>
      </c>
      <c r="E840" s="227" t="s">
        <v>1223</v>
      </c>
      <c r="F840" s="224">
        <v>0.17985611510791366</v>
      </c>
      <c r="G840" s="222">
        <v>-82</v>
      </c>
      <c r="H840" s="221">
        <v>-100</v>
      </c>
      <c r="I840" s="221">
        <v>-18</v>
      </c>
      <c r="J840" s="221">
        <v>0</v>
      </c>
      <c r="K840" s="221">
        <v>0</v>
      </c>
      <c r="L840" s="221">
        <v>-18</v>
      </c>
      <c r="M840" s="221" t="s">
        <v>1232</v>
      </c>
      <c r="N840" s="221">
        <v>998551</v>
      </c>
      <c r="O840" s="235" t="s">
        <v>288</v>
      </c>
      <c r="P840" s="221" t="s">
        <v>211</v>
      </c>
      <c r="Q840" s="340">
        <v>3083</v>
      </c>
      <c r="R840" s="227">
        <v>45992</v>
      </c>
      <c r="S840" s="227">
        <v>45992</v>
      </c>
      <c r="T840" s="221" t="s">
        <v>1703</v>
      </c>
      <c r="U840" s="256" t="s">
        <v>1658</v>
      </c>
      <c r="V840" s="221"/>
      <c r="W840" s="221" t="s">
        <v>742</v>
      </c>
      <c r="Z840" s="20" t="e">
        <f>_xlfn.XLOOKUP(AC840,'[9]PR Conso (Apr 25-Sep 25)'!$P:$P,'[9]PR Conso (Apr 25-Sep 25)'!$Z:$Z)</f>
        <v>#N/A</v>
      </c>
      <c r="AB840" s="20">
        <f t="shared" ref="AB840:AB900" si="28">AB839+1</f>
        <v>835</v>
      </c>
      <c r="AC840" s="20" t="str">
        <f t="shared" si="27"/>
        <v>07AAACJ0054A1ZDDP534444835</v>
      </c>
    </row>
    <row r="841" spans="1:29">
      <c r="A841" s="220">
        <v>45992</v>
      </c>
      <c r="B841" s="221" t="s">
        <v>283</v>
      </c>
      <c r="C841" s="221" t="s">
        <v>284</v>
      </c>
      <c r="D841" s="251" t="s">
        <v>1233</v>
      </c>
      <c r="E841" s="227" t="s">
        <v>1223</v>
      </c>
      <c r="F841" s="224">
        <v>0.17985611510791366</v>
      </c>
      <c r="G841" s="222">
        <v>-82</v>
      </c>
      <c r="H841" s="221">
        <v>-100</v>
      </c>
      <c r="I841" s="221">
        <v>-18</v>
      </c>
      <c r="J841" s="221">
        <v>0</v>
      </c>
      <c r="K841" s="221">
        <v>0</v>
      </c>
      <c r="L841" s="221">
        <v>-18</v>
      </c>
      <c r="M841" s="221" t="s">
        <v>1234</v>
      </c>
      <c r="N841" s="221">
        <v>998551</v>
      </c>
      <c r="O841" s="235" t="s">
        <v>288</v>
      </c>
      <c r="P841" s="221" t="s">
        <v>211</v>
      </c>
      <c r="Q841" s="340">
        <v>3082</v>
      </c>
      <c r="R841" s="227">
        <v>45992</v>
      </c>
      <c r="S841" s="227">
        <v>45992</v>
      </c>
      <c r="T841" s="221" t="s">
        <v>1703</v>
      </c>
      <c r="U841" s="256" t="s">
        <v>1658</v>
      </c>
      <c r="V841" s="221"/>
      <c r="W841" s="221" t="s">
        <v>742</v>
      </c>
      <c r="Z841" s="20" t="e">
        <f>_xlfn.XLOOKUP(AC841,'[9]PR Conso (Apr 25-Sep 25)'!$P:$P,'[9]PR Conso (Apr 25-Sep 25)'!$Z:$Z)</f>
        <v>#N/A</v>
      </c>
      <c r="AB841" s="20">
        <f t="shared" si="28"/>
        <v>836</v>
      </c>
      <c r="AC841" s="20" t="str">
        <f t="shared" si="27"/>
        <v>07AAACJ0054A1ZDDP534443836</v>
      </c>
    </row>
    <row r="842" spans="1:29">
      <c r="A842" s="220">
        <v>45992</v>
      </c>
      <c r="B842" s="221" t="s">
        <v>389</v>
      </c>
      <c r="C842" s="221" t="s">
        <v>390</v>
      </c>
      <c r="D842" s="251" t="s">
        <v>1235</v>
      </c>
      <c r="E842" s="227" t="s">
        <v>1236</v>
      </c>
      <c r="F842" s="224">
        <v>0.05</v>
      </c>
      <c r="G842" s="222">
        <v>-1858.1599999999999</v>
      </c>
      <c r="H842" s="221">
        <v>-1964.08</v>
      </c>
      <c r="I842" s="221">
        <v>0</v>
      </c>
      <c r="J842" s="221">
        <v>-52.96</v>
      </c>
      <c r="K842" s="221">
        <v>-52.96</v>
      </c>
      <c r="L842" s="221">
        <v>-105.92</v>
      </c>
      <c r="M842" s="221" t="s">
        <v>1237</v>
      </c>
      <c r="N842" s="221">
        <v>29152100</v>
      </c>
      <c r="O842" s="235" t="s">
        <v>393</v>
      </c>
      <c r="P842" s="221" t="s">
        <v>209</v>
      </c>
      <c r="Q842" s="340">
        <v>3079</v>
      </c>
      <c r="R842" s="227">
        <v>45992</v>
      </c>
      <c r="S842" s="227">
        <v>45992</v>
      </c>
      <c r="T842" s="221" t="s">
        <v>1703</v>
      </c>
      <c r="U842" s="256" t="s">
        <v>1658</v>
      </c>
      <c r="V842" s="221"/>
      <c r="W842" s="221" t="s">
        <v>742</v>
      </c>
      <c r="Z842" s="20" t="e">
        <f>_xlfn.XLOOKUP(AC842,'[9]PR Conso (Apr 25-Sep 25)'!$P:$P,'[9]PR Conso (Apr 25-Sep 25)'!$Z:$Z)</f>
        <v>#N/A</v>
      </c>
      <c r="AB842" s="20">
        <f t="shared" si="28"/>
        <v>837</v>
      </c>
      <c r="AC842" s="20" t="str">
        <f t="shared" si="27"/>
        <v>27AISPB8261G1Z0SH0038-0024133837</v>
      </c>
    </row>
    <row r="843" spans="1:29">
      <c r="A843" s="220">
        <v>45992</v>
      </c>
      <c r="B843" s="221" t="s">
        <v>299</v>
      </c>
      <c r="C843" s="221" t="s">
        <v>300</v>
      </c>
      <c r="D843" s="251" t="s">
        <v>1238</v>
      </c>
      <c r="E843" s="227" t="s">
        <v>1239</v>
      </c>
      <c r="F843" s="224">
        <v>0.17985611510791366</v>
      </c>
      <c r="G843" s="222">
        <v>-2365776.2599999998</v>
      </c>
      <c r="H843" s="221">
        <v>-2885093</v>
      </c>
      <c r="I843" s="221">
        <v>0</v>
      </c>
      <c r="J843" s="221">
        <v>-259658.37</v>
      </c>
      <c r="K843" s="221">
        <v>-259658.37</v>
      </c>
      <c r="L843" s="221">
        <v>-519316.74</v>
      </c>
      <c r="M843" s="221" t="s">
        <v>1240</v>
      </c>
      <c r="N843" s="221">
        <v>997212</v>
      </c>
      <c r="O843" s="235" t="s">
        <v>304</v>
      </c>
      <c r="P843" s="221" t="s">
        <v>211</v>
      </c>
      <c r="Q843" s="340">
        <v>3078</v>
      </c>
      <c r="R843" s="227">
        <v>45992</v>
      </c>
      <c r="S843" s="227">
        <v>45992</v>
      </c>
      <c r="T843" s="221" t="s">
        <v>1703</v>
      </c>
      <c r="U843" s="256" t="s">
        <v>1658</v>
      </c>
      <c r="V843" s="221"/>
      <c r="W843" s="221" t="s">
        <v>742</v>
      </c>
      <c r="Z843" s="20" t="e">
        <f>_xlfn.XLOOKUP(AC843,'[9]PR Conso (Apr 25-Sep 25)'!$P:$P,'[9]PR Conso (Apr 25-Sep 25)'!$Z:$Z)</f>
        <v>#N/A</v>
      </c>
      <c r="AB843" s="20">
        <f t="shared" si="28"/>
        <v>838</v>
      </c>
      <c r="AC843" s="20" t="str">
        <f t="shared" si="27"/>
        <v>27AAWCS5258F1ZQPUN06/SC25/00979838</v>
      </c>
    </row>
    <row r="844" spans="1:29">
      <c r="A844" s="220">
        <v>45992</v>
      </c>
      <c r="B844" s="221" t="s">
        <v>787</v>
      </c>
      <c r="C844" s="221" t="s">
        <v>788</v>
      </c>
      <c r="D844" s="251" t="s">
        <v>1241</v>
      </c>
      <c r="E844" s="227" t="s">
        <v>1242</v>
      </c>
      <c r="F844" s="224">
        <v>0.17985611510791366</v>
      </c>
      <c r="G844" s="222">
        <v>-4250.53</v>
      </c>
      <c r="H844" s="221">
        <v>-5183.55</v>
      </c>
      <c r="I844" s="221">
        <v>0</v>
      </c>
      <c r="J844" s="221">
        <v>-466.51</v>
      </c>
      <c r="K844" s="221">
        <v>-466.51</v>
      </c>
      <c r="L844" s="221">
        <v>-933.02</v>
      </c>
      <c r="M844" s="221" t="s">
        <v>1243</v>
      </c>
      <c r="N844" s="221">
        <v>997133</v>
      </c>
      <c r="O844" s="235" t="s">
        <v>791</v>
      </c>
      <c r="P844" s="221" t="s">
        <v>211</v>
      </c>
      <c r="Q844" s="340">
        <v>3065</v>
      </c>
      <c r="R844" s="227">
        <v>45992</v>
      </c>
      <c r="S844" s="227">
        <v>45992</v>
      </c>
      <c r="T844" s="221" t="s">
        <v>1657</v>
      </c>
      <c r="U844" s="256" t="s">
        <v>1658</v>
      </c>
      <c r="V844" s="221"/>
      <c r="W844" s="221" t="s">
        <v>742</v>
      </c>
      <c r="Z844" s="20" t="e">
        <f>_xlfn.XLOOKUP(AC844,'[9]PR Conso (Apr 25-Sep 25)'!$P:$P,'[9]PR Conso (Apr 25-Sep 25)'!$Z:$Z)</f>
        <v>#N/A</v>
      </c>
      <c r="AB844" s="20">
        <f t="shared" si="28"/>
        <v>839</v>
      </c>
      <c r="AC844" s="20" t="str">
        <f t="shared" si="27"/>
        <v>27AANCA4062G1ZN281250003790A004839</v>
      </c>
    </row>
    <row r="845" spans="1:29">
      <c r="A845" s="220">
        <v>45992</v>
      </c>
      <c r="B845" s="221" t="s">
        <v>787</v>
      </c>
      <c r="C845" s="221" t="s">
        <v>788</v>
      </c>
      <c r="D845" s="251" t="s">
        <v>1244</v>
      </c>
      <c r="E845" s="227" t="s">
        <v>1245</v>
      </c>
      <c r="F845" s="224">
        <v>0.17985611510791366</v>
      </c>
      <c r="G845" s="222">
        <v>-23960.400000000001</v>
      </c>
      <c r="H845" s="221">
        <v>-29220</v>
      </c>
      <c r="I845" s="221">
        <v>0</v>
      </c>
      <c r="J845" s="221">
        <v>-2629.8</v>
      </c>
      <c r="K845" s="221">
        <v>-2629.8</v>
      </c>
      <c r="L845" s="221">
        <v>-5259.6</v>
      </c>
      <c r="M845" s="221" t="s">
        <v>1246</v>
      </c>
      <c r="N845" s="221">
        <v>997133</v>
      </c>
      <c r="O845" s="235" t="s">
        <v>791</v>
      </c>
      <c r="P845" s="221" t="s">
        <v>211</v>
      </c>
      <c r="Q845" s="340">
        <v>3064</v>
      </c>
      <c r="R845" s="227">
        <v>45992</v>
      </c>
      <c r="S845" s="227">
        <v>45992</v>
      </c>
      <c r="T845" s="221" t="s">
        <v>1657</v>
      </c>
      <c r="U845" s="256" t="s">
        <v>1658</v>
      </c>
      <c r="V845" s="221"/>
      <c r="W845" s="221" t="s">
        <v>742</v>
      </c>
      <c r="Z845" s="20" t="e">
        <f>_xlfn.XLOOKUP(AC845,'[9]PR Conso (Apr 25-Sep 25)'!$P:$P,'[9]PR Conso (Apr 25-Sep 25)'!$Z:$Z)</f>
        <v>#N/A</v>
      </c>
      <c r="AB845" s="20">
        <f t="shared" si="28"/>
        <v>840</v>
      </c>
      <c r="AC845" s="20" t="str">
        <f t="shared" si="27"/>
        <v>27AANCA4062G1ZN281250003790A003840</v>
      </c>
    </row>
    <row r="846" spans="1:29">
      <c r="A846" s="220">
        <v>45992</v>
      </c>
      <c r="B846" s="221" t="s">
        <v>787</v>
      </c>
      <c r="C846" s="221" t="s">
        <v>788</v>
      </c>
      <c r="D846" s="251">
        <v>2522500002462</v>
      </c>
      <c r="E846" s="227" t="s">
        <v>1247</v>
      </c>
      <c r="F846" s="224">
        <v>0.17985611510791366</v>
      </c>
      <c r="G846" s="222">
        <v>-102821.9</v>
      </c>
      <c r="H846" s="221">
        <v>-125392.56</v>
      </c>
      <c r="I846" s="221">
        <v>0</v>
      </c>
      <c r="J846" s="221">
        <v>-11285.33</v>
      </c>
      <c r="K846" s="221">
        <v>-11285.33</v>
      </c>
      <c r="L846" s="221">
        <v>-22570.66</v>
      </c>
      <c r="M846" s="221" t="s">
        <v>1248</v>
      </c>
      <c r="N846" s="221">
        <v>997133</v>
      </c>
      <c r="O846" s="235" t="s">
        <v>791</v>
      </c>
      <c r="P846" s="221" t="s">
        <v>211</v>
      </c>
      <c r="Q846" s="340">
        <v>3063</v>
      </c>
      <c r="R846" s="227">
        <v>45992</v>
      </c>
      <c r="S846" s="227">
        <v>45992</v>
      </c>
      <c r="T846" s="221" t="s">
        <v>1657</v>
      </c>
      <c r="U846" s="256" t="s">
        <v>1658</v>
      </c>
      <c r="V846" s="221"/>
      <c r="W846" s="221" t="s">
        <v>742</v>
      </c>
      <c r="Z846" s="20" t="e">
        <f>_xlfn.XLOOKUP(AC846,'[9]PR Conso (Apr 25-Sep 25)'!$P:$P,'[9]PR Conso (Apr 25-Sep 25)'!$Z:$Z)</f>
        <v>#N/A</v>
      </c>
      <c r="AB846" s="20">
        <f t="shared" si="28"/>
        <v>841</v>
      </c>
      <c r="AC846" s="20" t="str">
        <f t="shared" si="27"/>
        <v>27AANCA4062G1ZN2522500002462841</v>
      </c>
    </row>
    <row r="847" spans="1:29">
      <c r="A847" s="220">
        <v>45992</v>
      </c>
      <c r="B847" s="221" t="s">
        <v>277</v>
      </c>
      <c r="C847" s="221" t="s">
        <v>278</v>
      </c>
      <c r="D847" s="251">
        <v>427100367620</v>
      </c>
      <c r="E847" s="227" t="s">
        <v>1249</v>
      </c>
      <c r="F847" s="224">
        <v>0.17985611510791366</v>
      </c>
      <c r="G847" s="222">
        <v>-646.16000000000008</v>
      </c>
      <c r="H847" s="221">
        <v>-788</v>
      </c>
      <c r="I847" s="221">
        <v>0</v>
      </c>
      <c r="J847" s="221">
        <v>-70.92</v>
      </c>
      <c r="K847" s="221">
        <v>-70.92</v>
      </c>
      <c r="L847" s="221">
        <v>-141.84</v>
      </c>
      <c r="M847" s="221" t="s">
        <v>1250</v>
      </c>
      <c r="N847" s="221">
        <v>996813</v>
      </c>
      <c r="O847" s="235" t="s">
        <v>263</v>
      </c>
      <c r="P847" s="221" t="s">
        <v>211</v>
      </c>
      <c r="Q847" s="340">
        <v>2938</v>
      </c>
      <c r="R847" s="227">
        <v>45992</v>
      </c>
      <c r="S847" s="227">
        <v>45992</v>
      </c>
      <c r="T847" s="221" t="s">
        <v>1703</v>
      </c>
      <c r="U847" s="256" t="s">
        <v>1658</v>
      </c>
      <c r="V847" s="221"/>
      <c r="W847" s="221" t="s">
        <v>742</v>
      </c>
      <c r="Z847" s="20" t="e">
        <f>_xlfn.XLOOKUP(AC847,'[9]PR Conso (Apr 25-Sep 25)'!$P:$P,'[9]PR Conso (Apr 25-Sep 25)'!$Z:$Z)</f>
        <v>#N/A</v>
      </c>
      <c r="AB847" s="20">
        <f t="shared" si="28"/>
        <v>842</v>
      </c>
      <c r="AC847" s="20" t="str">
        <f t="shared" si="27"/>
        <v>27AAACU4322N1Z6427100367620842</v>
      </c>
    </row>
    <row r="848" spans="1:29">
      <c r="A848" s="220">
        <v>45992</v>
      </c>
      <c r="B848" s="221" t="s">
        <v>344</v>
      </c>
      <c r="C848" s="221" t="s">
        <v>345</v>
      </c>
      <c r="D848" s="251" t="s">
        <v>1251</v>
      </c>
      <c r="E848" s="227" t="s">
        <v>1247</v>
      </c>
      <c r="F848" s="224">
        <v>0.17985611510791366</v>
      </c>
      <c r="G848" s="222">
        <v>-151.69999999999999</v>
      </c>
      <c r="H848" s="221">
        <v>-185</v>
      </c>
      <c r="I848" s="221">
        <v>0</v>
      </c>
      <c r="J848" s="221">
        <v>-16.649999999999999</v>
      </c>
      <c r="K848" s="221">
        <v>-16.649999999999999</v>
      </c>
      <c r="L848" s="221">
        <v>-33.299999999999997</v>
      </c>
      <c r="M848" s="221" t="s">
        <v>1252</v>
      </c>
      <c r="N848" s="221">
        <v>482090</v>
      </c>
      <c r="O848" s="235" t="s">
        <v>348</v>
      </c>
      <c r="P848" s="221" t="s">
        <v>209</v>
      </c>
      <c r="Q848" s="340">
        <v>2939</v>
      </c>
      <c r="R848" s="227">
        <v>45992</v>
      </c>
      <c r="S848" s="227">
        <v>45992</v>
      </c>
      <c r="T848" s="221" t="s">
        <v>1703</v>
      </c>
      <c r="U848" s="256" t="s">
        <v>1658</v>
      </c>
      <c r="V848" s="221"/>
      <c r="W848" s="221" t="s">
        <v>742</v>
      </c>
      <c r="Z848" s="20" t="e">
        <f>_xlfn.XLOOKUP(AC848,'[9]PR Conso (Apr 25-Sep 25)'!$P:$P,'[9]PR Conso (Apr 25-Sep 25)'!$Z:$Z)</f>
        <v>#N/A</v>
      </c>
      <c r="AB848" s="20">
        <f t="shared" si="28"/>
        <v>843</v>
      </c>
      <c r="AC848" s="20" t="str">
        <f t="shared" si="27"/>
        <v>27AAECI7859N1ZQSOFT/731/25-26843</v>
      </c>
    </row>
    <row r="849" spans="1:29">
      <c r="A849" s="220">
        <v>45992</v>
      </c>
      <c r="B849" s="221" t="s">
        <v>344</v>
      </c>
      <c r="C849" s="221" t="s">
        <v>345</v>
      </c>
      <c r="D849" s="251" t="s">
        <v>1253</v>
      </c>
      <c r="E849" s="227" t="s">
        <v>1236</v>
      </c>
      <c r="F849" s="224">
        <v>0.17985611510791366</v>
      </c>
      <c r="G849" s="222">
        <v>-344.4</v>
      </c>
      <c r="H849" s="221">
        <v>-420</v>
      </c>
      <c r="I849" s="221">
        <v>0</v>
      </c>
      <c r="J849" s="221">
        <v>-37.799999999999997</v>
      </c>
      <c r="K849" s="221">
        <v>-37.799999999999997</v>
      </c>
      <c r="L849" s="221">
        <v>-75.599999999999994</v>
      </c>
      <c r="M849" s="221" t="s">
        <v>1254</v>
      </c>
      <c r="N849" s="221">
        <v>482090</v>
      </c>
      <c r="O849" s="235" t="s">
        <v>348</v>
      </c>
      <c r="P849" s="221" t="s">
        <v>209</v>
      </c>
      <c r="Q849" s="340">
        <v>2940</v>
      </c>
      <c r="R849" s="227">
        <v>45992</v>
      </c>
      <c r="S849" s="227">
        <v>45992</v>
      </c>
      <c r="T849" s="221" t="s">
        <v>1703</v>
      </c>
      <c r="U849" s="256" t="s">
        <v>1658</v>
      </c>
      <c r="V849" s="221"/>
      <c r="W849" s="221" t="s">
        <v>742</v>
      </c>
      <c r="Z849" s="20" t="e">
        <f>_xlfn.XLOOKUP(AC849,'[9]PR Conso (Apr 25-Sep 25)'!$P:$P,'[9]PR Conso (Apr 25-Sep 25)'!$Z:$Z)</f>
        <v>#N/A</v>
      </c>
      <c r="AB849" s="20">
        <f t="shared" si="28"/>
        <v>844</v>
      </c>
      <c r="AC849" s="20" t="str">
        <f t="shared" si="27"/>
        <v>27AAECI7859N1ZQSOFT/762/25-26844</v>
      </c>
    </row>
    <row r="850" spans="1:29">
      <c r="A850" s="220">
        <v>45992</v>
      </c>
      <c r="B850" s="221" t="s">
        <v>938</v>
      </c>
      <c r="C850" s="221" t="s">
        <v>1255</v>
      </c>
      <c r="D850" s="251" t="s">
        <v>1256</v>
      </c>
      <c r="E850" s="227" t="s">
        <v>1223</v>
      </c>
      <c r="F850" s="224">
        <v>0.17985611510791366</v>
      </c>
      <c r="G850" s="222">
        <v>-484784</v>
      </c>
      <c r="H850" s="221">
        <v>-591200</v>
      </c>
      <c r="I850" s="221">
        <v>0</v>
      </c>
      <c r="J850" s="221">
        <v>-53208</v>
      </c>
      <c r="K850" s="221">
        <v>-53208</v>
      </c>
      <c r="L850" s="221">
        <v>-106416</v>
      </c>
      <c r="M850" s="221" t="s">
        <v>1257</v>
      </c>
      <c r="N850" s="221">
        <v>997331</v>
      </c>
      <c r="O850" s="235" t="s">
        <v>209</v>
      </c>
      <c r="P850" s="221" t="s">
        <v>211</v>
      </c>
      <c r="Q850" s="340">
        <v>2941</v>
      </c>
      <c r="R850" s="227">
        <v>45992</v>
      </c>
      <c r="S850" s="227">
        <v>45992</v>
      </c>
      <c r="T850" s="221" t="s">
        <v>1703</v>
      </c>
      <c r="U850" s="256" t="s">
        <v>1658</v>
      </c>
      <c r="V850" s="221"/>
      <c r="W850" s="221" t="s">
        <v>742</v>
      </c>
      <c r="Z850" s="20" t="e">
        <f>_xlfn.XLOOKUP(AC850,'[9]PR Conso (Apr 25-Sep 25)'!$P:$P,'[9]PR Conso (Apr 25-Sep 25)'!$Z:$Z)</f>
        <v>#N/A</v>
      </c>
      <c r="AB850" s="20">
        <f t="shared" si="28"/>
        <v>845</v>
      </c>
      <c r="AC850" s="20" t="str">
        <f t="shared" si="27"/>
        <v>27AADCS9203M1Z1SR2425-1702845</v>
      </c>
    </row>
    <row r="851" spans="1:29">
      <c r="A851" s="220">
        <v>45992</v>
      </c>
      <c r="B851" s="221" t="s">
        <v>1258</v>
      </c>
      <c r="C851" s="221" t="s">
        <v>1259</v>
      </c>
      <c r="D851" s="251" t="s">
        <v>1260</v>
      </c>
      <c r="E851" s="227" t="s">
        <v>1223</v>
      </c>
      <c r="F851" s="224">
        <v>0.17985611510791366</v>
      </c>
      <c r="G851" s="222">
        <v>-19516</v>
      </c>
      <c r="H851" s="221">
        <v>-23800</v>
      </c>
      <c r="I851" s="221">
        <v>0</v>
      </c>
      <c r="J851" s="221">
        <v>-2142</v>
      </c>
      <c r="K851" s="221">
        <v>-2142</v>
      </c>
      <c r="L851" s="221">
        <v>-4284</v>
      </c>
      <c r="M851" s="221" t="s">
        <v>1261</v>
      </c>
      <c r="N851" s="221">
        <v>997331</v>
      </c>
      <c r="O851" s="235" t="s">
        <v>239</v>
      </c>
      <c r="P851" s="221" t="s">
        <v>211</v>
      </c>
      <c r="Q851" s="340">
        <v>3059</v>
      </c>
      <c r="R851" s="227">
        <v>45992</v>
      </c>
      <c r="S851" s="227">
        <v>45992</v>
      </c>
      <c r="T851" s="221" t="s">
        <v>1703</v>
      </c>
      <c r="U851" s="256" t="s">
        <v>1658</v>
      </c>
      <c r="V851" s="221"/>
      <c r="W851" s="221" t="s">
        <v>742</v>
      </c>
      <c r="Z851" s="20" t="e">
        <f>_xlfn.XLOOKUP(AC851,'[9]PR Conso (Apr 25-Sep 25)'!$P:$P,'[9]PR Conso (Apr 25-Sep 25)'!$Z:$Z)</f>
        <v>#N/A</v>
      </c>
      <c r="AB851" s="20">
        <f t="shared" si="28"/>
        <v>846</v>
      </c>
      <c r="AC851" s="20" t="str">
        <f t="shared" si="27"/>
        <v>27ACTFS8903M1Z6SIS/2025-26/374846</v>
      </c>
    </row>
    <row r="852" spans="1:29">
      <c r="A852" s="220">
        <v>45992</v>
      </c>
      <c r="B852" s="221" t="s">
        <v>314</v>
      </c>
      <c r="C852" s="221" t="s">
        <v>315</v>
      </c>
      <c r="D852" s="251" t="s">
        <v>1262</v>
      </c>
      <c r="E852" s="227" t="s">
        <v>1263</v>
      </c>
      <c r="F852" s="224">
        <v>0.17985611510791366</v>
      </c>
      <c r="G852" s="222">
        <v>-286.17999999999995</v>
      </c>
      <c r="H852" s="221">
        <v>-349</v>
      </c>
      <c r="I852" s="221">
        <v>0</v>
      </c>
      <c r="J852" s="221">
        <v>-31.41</v>
      </c>
      <c r="K852" s="221">
        <v>-31.41</v>
      </c>
      <c r="L852" s="221">
        <v>-62.82</v>
      </c>
      <c r="M852" s="221" t="s">
        <v>1264</v>
      </c>
      <c r="N852" s="221">
        <v>998413</v>
      </c>
      <c r="O852" s="235" t="s">
        <v>319</v>
      </c>
      <c r="P852" s="221" t="s">
        <v>211</v>
      </c>
      <c r="Q852" s="340">
        <v>3058</v>
      </c>
      <c r="R852" s="227">
        <v>45992</v>
      </c>
      <c r="S852" s="227">
        <v>45992</v>
      </c>
      <c r="T852" s="221" t="s">
        <v>1703</v>
      </c>
      <c r="U852" s="256" t="s">
        <v>1658</v>
      </c>
      <c r="V852" s="221"/>
      <c r="W852" s="221" t="s">
        <v>742</v>
      </c>
      <c r="Z852" s="20" t="e">
        <f>_xlfn.XLOOKUP(AC852,'[9]PR Conso (Apr 25-Sep 25)'!$P:$P,'[9]PR Conso (Apr 25-Sep 25)'!$Z:$Z)</f>
        <v>#N/A</v>
      </c>
      <c r="AB852" s="20">
        <f t="shared" si="28"/>
        <v>847</v>
      </c>
      <c r="AC852" s="20" t="str">
        <f t="shared" si="27"/>
        <v>27AAACB2100P1ZXMHI1412531434343847</v>
      </c>
    </row>
    <row r="853" spans="1:29">
      <c r="A853" s="220">
        <v>45992</v>
      </c>
      <c r="B853" s="221" t="s">
        <v>1265</v>
      </c>
      <c r="C853" s="221" t="s">
        <v>1266</v>
      </c>
      <c r="D853" s="251" t="s">
        <v>1267</v>
      </c>
      <c r="E853" s="227" t="s">
        <v>1223</v>
      </c>
      <c r="F853" s="224">
        <v>0.17985611510791366</v>
      </c>
      <c r="G853" s="222">
        <v>-205000</v>
      </c>
      <c r="H853" s="221">
        <v>-250000</v>
      </c>
      <c r="I853" s="221">
        <v>0</v>
      </c>
      <c r="J853" s="221">
        <v>-22500</v>
      </c>
      <c r="K853" s="221">
        <v>-22500</v>
      </c>
      <c r="L853" s="221">
        <v>-45000</v>
      </c>
      <c r="M853" s="221" t="s">
        <v>1268</v>
      </c>
      <c r="N853" s="221">
        <v>998313</v>
      </c>
      <c r="O853" s="235" t="s">
        <v>309</v>
      </c>
      <c r="P853" s="221" t="s">
        <v>211</v>
      </c>
      <c r="Q853" s="340">
        <v>3056</v>
      </c>
      <c r="R853" s="227">
        <v>45992</v>
      </c>
      <c r="S853" s="227">
        <v>45992</v>
      </c>
      <c r="T853" s="221" t="s">
        <v>1703</v>
      </c>
      <c r="U853" s="256" t="s">
        <v>1658</v>
      </c>
      <c r="V853" s="221"/>
      <c r="W853" s="221" t="s">
        <v>742</v>
      </c>
      <c r="Z853" s="20" t="e">
        <f>_xlfn.XLOOKUP(AC853,'[9]PR Conso (Apr 25-Sep 25)'!$P:$P,'[9]PR Conso (Apr 25-Sep 25)'!$Z:$Z)</f>
        <v>#N/A</v>
      </c>
      <c r="AB853" s="20">
        <f t="shared" si="28"/>
        <v>848</v>
      </c>
      <c r="AC853" s="20" t="str">
        <f t="shared" si="27"/>
        <v>27ABJFS4372H1ZUSE/25-26/19848</v>
      </c>
    </row>
    <row r="854" spans="1:29">
      <c r="A854" s="220">
        <v>45992</v>
      </c>
      <c r="B854" s="221" t="s">
        <v>1265</v>
      </c>
      <c r="C854" s="221" t="s">
        <v>1266</v>
      </c>
      <c r="D854" s="251" t="s">
        <v>1269</v>
      </c>
      <c r="E854" s="227" t="s">
        <v>1223</v>
      </c>
      <c r="F854" s="224">
        <v>0.17985611510791366</v>
      </c>
      <c r="G854" s="222">
        <v>-205000</v>
      </c>
      <c r="H854" s="221">
        <v>-250000</v>
      </c>
      <c r="I854" s="221">
        <v>0</v>
      </c>
      <c r="J854" s="221">
        <v>-22500</v>
      </c>
      <c r="K854" s="221">
        <v>-22500</v>
      </c>
      <c r="L854" s="221">
        <v>-45000</v>
      </c>
      <c r="M854" s="221" t="s">
        <v>1270</v>
      </c>
      <c r="N854" s="221">
        <v>998313</v>
      </c>
      <c r="O854" s="235" t="s">
        <v>309</v>
      </c>
      <c r="P854" s="221" t="s">
        <v>211</v>
      </c>
      <c r="Q854" s="340">
        <v>3055</v>
      </c>
      <c r="R854" s="227">
        <v>45992</v>
      </c>
      <c r="S854" s="227">
        <v>45992</v>
      </c>
      <c r="T854" s="221" t="s">
        <v>1703</v>
      </c>
      <c r="U854" s="256" t="s">
        <v>1658</v>
      </c>
      <c r="V854" s="221"/>
      <c r="W854" s="221" t="s">
        <v>742</v>
      </c>
      <c r="Z854" s="20" t="e">
        <f>_xlfn.XLOOKUP(AC854,'[9]PR Conso (Apr 25-Sep 25)'!$P:$P,'[9]PR Conso (Apr 25-Sep 25)'!$Z:$Z)</f>
        <v>#N/A</v>
      </c>
      <c r="AB854" s="20">
        <f t="shared" si="28"/>
        <v>849</v>
      </c>
      <c r="AC854" s="20" t="str">
        <f t="shared" si="27"/>
        <v>27ABJFS4372H1ZUSE/25-26/18849</v>
      </c>
    </row>
    <row r="855" spans="1:29">
      <c r="A855" s="220">
        <v>45992</v>
      </c>
      <c r="B855" s="221" t="s">
        <v>1265</v>
      </c>
      <c r="C855" s="221" t="s">
        <v>1266</v>
      </c>
      <c r="D855" s="251" t="s">
        <v>1271</v>
      </c>
      <c r="E855" s="227" t="s">
        <v>839</v>
      </c>
      <c r="F855" s="224">
        <v>0.17985611510791366</v>
      </c>
      <c r="G855" s="222">
        <v>-205000</v>
      </c>
      <c r="H855" s="221">
        <v>-250000</v>
      </c>
      <c r="I855" s="221">
        <v>0</v>
      </c>
      <c r="J855" s="221">
        <v>-22500</v>
      </c>
      <c r="K855" s="221">
        <v>-22500</v>
      </c>
      <c r="L855" s="221">
        <v>-45000</v>
      </c>
      <c r="M855" s="221" t="s">
        <v>1272</v>
      </c>
      <c r="N855" s="221">
        <v>998313</v>
      </c>
      <c r="O855" s="235" t="s">
        <v>309</v>
      </c>
      <c r="P855" s="221" t="s">
        <v>211</v>
      </c>
      <c r="Q855" s="340">
        <v>3054</v>
      </c>
      <c r="R855" s="227">
        <v>45992</v>
      </c>
      <c r="S855" s="227">
        <v>45992</v>
      </c>
      <c r="T855" s="221" t="s">
        <v>1703</v>
      </c>
      <c r="U855" s="256" t="s">
        <v>1658</v>
      </c>
      <c r="V855" s="221"/>
      <c r="W855" s="221" t="s">
        <v>742</v>
      </c>
      <c r="Z855" s="20" t="e">
        <f>_xlfn.XLOOKUP(AC855,'[9]PR Conso (Apr 25-Sep 25)'!$P:$P,'[9]PR Conso (Apr 25-Sep 25)'!$Z:$Z)</f>
        <v>#N/A</v>
      </c>
      <c r="AB855" s="20">
        <f t="shared" si="28"/>
        <v>850</v>
      </c>
      <c r="AC855" s="20" t="str">
        <f t="shared" si="27"/>
        <v>27ABJFS4372H1ZUSE/25-26/17850</v>
      </c>
    </row>
    <row r="856" spans="1:29">
      <c r="A856" s="220">
        <v>45992</v>
      </c>
      <c r="B856" s="221" t="s">
        <v>1265</v>
      </c>
      <c r="C856" s="221" t="s">
        <v>1266</v>
      </c>
      <c r="D856" s="251" t="s">
        <v>1273</v>
      </c>
      <c r="E856" s="227" t="s">
        <v>1274</v>
      </c>
      <c r="F856" s="224">
        <v>0.17985611510791366</v>
      </c>
      <c r="G856" s="222">
        <v>-205000</v>
      </c>
      <c r="H856" s="221">
        <v>-250000</v>
      </c>
      <c r="I856" s="221">
        <v>0</v>
      </c>
      <c r="J856" s="221">
        <v>-22500</v>
      </c>
      <c r="K856" s="221">
        <v>-22500</v>
      </c>
      <c r="L856" s="221">
        <v>-45000</v>
      </c>
      <c r="M856" s="221" t="s">
        <v>1275</v>
      </c>
      <c r="N856" s="221">
        <v>998313</v>
      </c>
      <c r="O856" s="235" t="s">
        <v>309</v>
      </c>
      <c r="P856" s="221" t="s">
        <v>211</v>
      </c>
      <c r="Q856" s="340">
        <v>3053</v>
      </c>
      <c r="R856" s="227">
        <v>45992</v>
      </c>
      <c r="S856" s="227">
        <v>45992</v>
      </c>
      <c r="T856" s="221" t="s">
        <v>1703</v>
      </c>
      <c r="U856" s="256" t="s">
        <v>1658</v>
      </c>
      <c r="V856" s="221"/>
      <c r="W856" s="221" t="s">
        <v>742</v>
      </c>
      <c r="Z856" s="20" t="e">
        <f>_xlfn.XLOOKUP(AC856,'[9]PR Conso (Apr 25-Sep 25)'!$P:$P,'[9]PR Conso (Apr 25-Sep 25)'!$Z:$Z)</f>
        <v>#N/A</v>
      </c>
      <c r="AB856" s="20">
        <f t="shared" si="28"/>
        <v>851</v>
      </c>
      <c r="AC856" s="20" t="str">
        <f t="shared" si="27"/>
        <v>27ABJFS4372H1ZUSE/25-26/16851</v>
      </c>
    </row>
    <row r="857" spans="1:29">
      <c r="A857" s="220">
        <v>45992</v>
      </c>
      <c r="B857" s="221" t="s">
        <v>1265</v>
      </c>
      <c r="C857" s="221" t="s">
        <v>1266</v>
      </c>
      <c r="D857" s="251" t="s">
        <v>1276</v>
      </c>
      <c r="E857" s="227" t="s">
        <v>875</v>
      </c>
      <c r="F857" s="224">
        <v>0.17985611510791366</v>
      </c>
      <c r="G857" s="222">
        <v>-1394000</v>
      </c>
      <c r="H857" s="221">
        <v>-1700000</v>
      </c>
      <c r="I857" s="221">
        <v>0</v>
      </c>
      <c r="J857" s="221">
        <v>-153000</v>
      </c>
      <c r="K857" s="221">
        <v>-153000</v>
      </c>
      <c r="L857" s="221">
        <v>-306000</v>
      </c>
      <c r="M857" s="221" t="s">
        <v>1277</v>
      </c>
      <c r="N857" s="221">
        <v>998313</v>
      </c>
      <c r="O857" s="235" t="s">
        <v>309</v>
      </c>
      <c r="P857" s="221" t="s">
        <v>211</v>
      </c>
      <c r="Q857" s="340">
        <v>3052</v>
      </c>
      <c r="R857" s="227">
        <v>45992</v>
      </c>
      <c r="S857" s="227">
        <v>45992</v>
      </c>
      <c r="T857" s="221" t="s">
        <v>1703</v>
      </c>
      <c r="U857" s="256" t="s">
        <v>1658</v>
      </c>
      <c r="V857" s="221"/>
      <c r="W857" s="221" t="s">
        <v>742</v>
      </c>
      <c r="Z857" s="20" t="e">
        <f>_xlfn.XLOOKUP(AC857,'[9]PR Conso (Apr 25-Sep 25)'!$P:$P,'[9]PR Conso (Apr 25-Sep 25)'!$Z:$Z)</f>
        <v>#N/A</v>
      </c>
      <c r="AB857" s="20">
        <f t="shared" si="28"/>
        <v>852</v>
      </c>
      <c r="AC857" s="20" t="str">
        <f t="shared" si="27"/>
        <v>27ABJFS4372H1ZUSE/25-26/15852</v>
      </c>
    </row>
    <row r="858" spans="1:29">
      <c r="A858" s="220">
        <v>45992</v>
      </c>
      <c r="B858" s="221" t="s">
        <v>320</v>
      </c>
      <c r="C858" s="221" t="s">
        <v>321</v>
      </c>
      <c r="D858" s="251" t="s">
        <v>1278</v>
      </c>
      <c r="E858" s="227" t="s">
        <v>1279</v>
      </c>
      <c r="F858" s="224">
        <v>0.17985611510791366</v>
      </c>
      <c r="G858" s="222">
        <v>-225500</v>
      </c>
      <c r="H858" s="221">
        <v>-275000</v>
      </c>
      <c r="I858" s="221">
        <v>-49500</v>
      </c>
      <c r="J858" s="221">
        <v>0</v>
      </c>
      <c r="K858" s="221">
        <v>0</v>
      </c>
      <c r="L858" s="221">
        <v>-49500</v>
      </c>
      <c r="M858" s="221" t="s">
        <v>1280</v>
      </c>
      <c r="N858" s="221">
        <v>998313</v>
      </c>
      <c r="O858" s="235" t="s">
        <v>309</v>
      </c>
      <c r="P858" s="221" t="s">
        <v>211</v>
      </c>
      <c r="Q858" s="340">
        <v>2949</v>
      </c>
      <c r="R858" s="227">
        <v>45992</v>
      </c>
      <c r="S858" s="227">
        <v>45992</v>
      </c>
      <c r="T858" s="221" t="s">
        <v>1703</v>
      </c>
      <c r="U858" s="256" t="s">
        <v>1658</v>
      </c>
      <c r="V858" s="221"/>
      <c r="W858" s="221" t="s">
        <v>742</v>
      </c>
      <c r="Z858" s="20" t="e">
        <f>_xlfn.XLOOKUP(AC858,'[9]PR Conso (Apr 25-Sep 25)'!$P:$P,'[9]PR Conso (Apr 25-Sep 25)'!$Z:$Z)</f>
        <v>#N/A</v>
      </c>
      <c r="AB858" s="20">
        <f t="shared" si="28"/>
        <v>853</v>
      </c>
      <c r="AC858" s="20" t="str">
        <f t="shared" si="27"/>
        <v>36AEUPV4314A1ZE018/2025-2026853</v>
      </c>
    </row>
    <row r="859" spans="1:29">
      <c r="A859" s="220">
        <v>45992</v>
      </c>
      <c r="B859" s="221" t="s">
        <v>339</v>
      </c>
      <c r="C859" s="221" t="s">
        <v>340</v>
      </c>
      <c r="D859" s="251" t="s">
        <v>1281</v>
      </c>
      <c r="E859" s="227" t="s">
        <v>1282</v>
      </c>
      <c r="F859" s="224">
        <v>0.17985611510791366</v>
      </c>
      <c r="G859" s="222">
        <v>-4755.1000000000004</v>
      </c>
      <c r="H859" s="221">
        <v>-5798.9</v>
      </c>
      <c r="I859" s="221">
        <v>0</v>
      </c>
      <c r="J859" s="221">
        <v>-521.9</v>
      </c>
      <c r="K859" s="221">
        <v>-521.9</v>
      </c>
      <c r="L859" s="221">
        <v>-1043.8</v>
      </c>
      <c r="M859" s="221" t="s">
        <v>1283</v>
      </c>
      <c r="N859" s="221">
        <v>996812</v>
      </c>
      <c r="O859" s="235" t="s">
        <v>263</v>
      </c>
      <c r="P859" s="221" t="s">
        <v>211</v>
      </c>
      <c r="Q859" s="340">
        <v>2950</v>
      </c>
      <c r="R859" s="227">
        <v>45992</v>
      </c>
      <c r="S859" s="227">
        <v>45992</v>
      </c>
      <c r="T859" s="221" t="s">
        <v>1703</v>
      </c>
      <c r="U859" s="256" t="s">
        <v>1658</v>
      </c>
      <c r="V859" s="221"/>
      <c r="W859" s="221" t="s">
        <v>742</v>
      </c>
      <c r="Z859" s="20" t="e">
        <f>_xlfn.XLOOKUP(AC859,'[9]PR Conso (Apr 25-Sep 25)'!$P:$P,'[9]PR Conso (Apr 25-Sep 25)'!$Z:$Z)</f>
        <v>#N/A</v>
      </c>
      <c r="AB859" s="20">
        <f t="shared" si="28"/>
        <v>854</v>
      </c>
      <c r="AC859" s="20" t="str">
        <f t="shared" si="27"/>
        <v>27AABCD3611Q1ZIBOM800243854</v>
      </c>
    </row>
    <row r="860" spans="1:29">
      <c r="A860" s="220">
        <v>45992</v>
      </c>
      <c r="B860" s="221" t="s">
        <v>1265</v>
      </c>
      <c r="C860" s="221" t="s">
        <v>1266</v>
      </c>
      <c r="D860" s="251" t="s">
        <v>1284</v>
      </c>
      <c r="E860" s="227" t="s">
        <v>1050</v>
      </c>
      <c r="F860" s="224">
        <v>0.17985611510791366</v>
      </c>
      <c r="G860" s="222">
        <v>-205000</v>
      </c>
      <c r="H860" s="221">
        <v>-250000</v>
      </c>
      <c r="I860" s="221">
        <v>0</v>
      </c>
      <c r="J860" s="221">
        <v>-22500</v>
      </c>
      <c r="K860" s="221">
        <v>-22500</v>
      </c>
      <c r="L860" s="221">
        <v>-45000</v>
      </c>
      <c r="M860" s="221" t="s">
        <v>1285</v>
      </c>
      <c r="N860" s="221">
        <v>998313</v>
      </c>
      <c r="O860" s="235" t="s">
        <v>309</v>
      </c>
      <c r="P860" s="221" t="s">
        <v>211</v>
      </c>
      <c r="Q860" s="340">
        <v>3051</v>
      </c>
      <c r="R860" s="227">
        <v>45992</v>
      </c>
      <c r="S860" s="227">
        <v>45992</v>
      </c>
      <c r="T860" s="221" t="s">
        <v>1703</v>
      </c>
      <c r="U860" s="256" t="s">
        <v>1658</v>
      </c>
      <c r="V860" s="221"/>
      <c r="W860" s="221" t="s">
        <v>742</v>
      </c>
      <c r="Z860" s="20" t="e">
        <f>_xlfn.XLOOKUP(AC860,'[9]PR Conso (Apr 25-Sep 25)'!$P:$P,'[9]PR Conso (Apr 25-Sep 25)'!$Z:$Z)</f>
        <v>#N/A</v>
      </c>
      <c r="AB860" s="20">
        <f t="shared" si="28"/>
        <v>855</v>
      </c>
      <c r="AC860" s="20" t="str">
        <f t="shared" si="27"/>
        <v>27ABJFS4372H1ZUSE/25-26/14855</v>
      </c>
    </row>
    <row r="861" spans="1:29">
      <c r="A861" s="220">
        <v>45992</v>
      </c>
      <c r="B861" s="221" t="s">
        <v>1265</v>
      </c>
      <c r="C861" s="221" t="s">
        <v>1266</v>
      </c>
      <c r="D861" s="251" t="s">
        <v>1286</v>
      </c>
      <c r="E861" s="227" t="s">
        <v>373</v>
      </c>
      <c r="F861" s="224">
        <v>0.17985611510791366</v>
      </c>
      <c r="G861" s="222">
        <v>-205000</v>
      </c>
      <c r="H861" s="221">
        <v>-250000</v>
      </c>
      <c r="I861" s="221">
        <v>0</v>
      </c>
      <c r="J861" s="221">
        <v>-22500</v>
      </c>
      <c r="K861" s="221">
        <v>-22500</v>
      </c>
      <c r="L861" s="221">
        <v>-45000</v>
      </c>
      <c r="M861" s="221" t="s">
        <v>1287</v>
      </c>
      <c r="N861" s="221">
        <v>998313</v>
      </c>
      <c r="O861" s="235" t="s">
        <v>309</v>
      </c>
      <c r="P861" s="221" t="s">
        <v>211</v>
      </c>
      <c r="Q861" s="340">
        <v>3050</v>
      </c>
      <c r="R861" s="227">
        <v>45992</v>
      </c>
      <c r="S861" s="227">
        <v>45992</v>
      </c>
      <c r="T861" s="221" t="s">
        <v>1703</v>
      </c>
      <c r="U861" s="256" t="s">
        <v>1658</v>
      </c>
      <c r="V861" s="221"/>
      <c r="W861" s="221" t="s">
        <v>742</v>
      </c>
      <c r="Z861" s="20" t="e">
        <f>_xlfn.XLOOKUP(AC861,'[9]PR Conso (Apr 25-Sep 25)'!$P:$P,'[9]PR Conso (Apr 25-Sep 25)'!$Z:$Z)</f>
        <v>#N/A</v>
      </c>
      <c r="AB861" s="20">
        <f t="shared" si="28"/>
        <v>856</v>
      </c>
      <c r="AC861" s="20" t="str">
        <f t="shared" si="27"/>
        <v>27ABJFS4372H1ZUSE/25-26/13856</v>
      </c>
    </row>
    <row r="862" spans="1:29">
      <c r="A862" s="220">
        <v>45992</v>
      </c>
      <c r="B862" s="221" t="s">
        <v>334</v>
      </c>
      <c r="C862" s="221" t="s">
        <v>335</v>
      </c>
      <c r="D862" s="251" t="s">
        <v>1288</v>
      </c>
      <c r="E862" s="227" t="s">
        <v>1242</v>
      </c>
      <c r="F862" s="224">
        <v>0.17985611510791366</v>
      </c>
      <c r="G862" s="222">
        <v>-870.84</v>
      </c>
      <c r="H862" s="221">
        <v>-1062</v>
      </c>
      <c r="I862" s="221">
        <v>-191.16</v>
      </c>
      <c r="J862" s="221">
        <v>0</v>
      </c>
      <c r="K862" s="221">
        <v>0</v>
      </c>
      <c r="L862" s="221">
        <v>-191.16</v>
      </c>
      <c r="M862" s="221" t="s">
        <v>1289</v>
      </c>
      <c r="N862" s="221">
        <v>998313</v>
      </c>
      <c r="O862" s="235" t="s">
        <v>338</v>
      </c>
      <c r="P862" s="221" t="s">
        <v>211</v>
      </c>
      <c r="Q862" s="340">
        <v>3049</v>
      </c>
      <c r="R862" s="227">
        <v>45992</v>
      </c>
      <c r="S862" s="227">
        <v>45992</v>
      </c>
      <c r="T862" s="221" t="s">
        <v>1703</v>
      </c>
      <c r="U862" s="256" t="s">
        <v>1658</v>
      </c>
      <c r="V862" s="221"/>
      <c r="W862" s="221" t="s">
        <v>742</v>
      </c>
      <c r="Z862" s="20" t="e">
        <f>_xlfn.XLOOKUP(AC862,'[9]PR Conso (Apr 25-Sep 25)'!$P:$P,'[9]PR Conso (Apr 25-Sep 25)'!$Z:$Z)</f>
        <v>#N/A</v>
      </c>
      <c r="AB862" s="20">
        <f t="shared" si="28"/>
        <v>857</v>
      </c>
      <c r="AC862" s="20" t="str">
        <f t="shared" si="27"/>
        <v>06AAACM5586C1ZLTIO26HR101672998857</v>
      </c>
    </row>
    <row r="863" spans="1:29">
      <c r="A863" s="220">
        <v>45992</v>
      </c>
      <c r="B863" s="221" t="s">
        <v>617</v>
      </c>
      <c r="C863" s="221" t="s">
        <v>618</v>
      </c>
      <c r="D863" s="251" t="s">
        <v>1290</v>
      </c>
      <c r="E863" s="227" t="s">
        <v>1291</v>
      </c>
      <c r="F863" s="224">
        <v>0.17985611510791366</v>
      </c>
      <c r="G863" s="222">
        <v>-21598.59</v>
      </c>
      <c r="H863" s="221">
        <v>-26339.75</v>
      </c>
      <c r="I863" s="221">
        <v>-4741.16</v>
      </c>
      <c r="J863" s="221">
        <v>0</v>
      </c>
      <c r="K863" s="221">
        <v>0</v>
      </c>
      <c r="L863" s="221">
        <v>-4741.16</v>
      </c>
      <c r="M863" s="221" t="s">
        <v>1292</v>
      </c>
      <c r="N863" s="221">
        <v>998311</v>
      </c>
      <c r="O863" s="235" t="s">
        <v>309</v>
      </c>
      <c r="P863" s="221" t="s">
        <v>211</v>
      </c>
      <c r="Q863" s="340">
        <v>3048</v>
      </c>
      <c r="R863" s="227">
        <v>45992</v>
      </c>
      <c r="S863" s="227">
        <v>45992</v>
      </c>
      <c r="T863" s="221" t="s">
        <v>1703</v>
      </c>
      <c r="U863" s="256" t="s">
        <v>1658</v>
      </c>
      <c r="V863" s="221"/>
      <c r="W863" s="221" t="s">
        <v>742</v>
      </c>
      <c r="Z863" s="20" t="e">
        <f>_xlfn.XLOOKUP(AC863,'[9]PR Conso (Apr 25-Sep 25)'!$P:$P,'[9]PR Conso (Apr 25-Sep 25)'!$Z:$Z)</f>
        <v>#N/A</v>
      </c>
      <c r="AB863" s="20">
        <f t="shared" si="28"/>
        <v>858</v>
      </c>
      <c r="AC863" s="20" t="str">
        <f t="shared" si="27"/>
        <v>29AACCP2486Q1ZMFY2526/KA/03603858</v>
      </c>
    </row>
    <row r="864" spans="1:29">
      <c r="A864" s="220">
        <v>45992</v>
      </c>
      <c r="B864" s="221" t="s">
        <v>1293</v>
      </c>
      <c r="C864" s="221" t="s">
        <v>1294</v>
      </c>
      <c r="D864" s="251" t="s">
        <v>1295</v>
      </c>
      <c r="E864" s="227" t="s">
        <v>1296</v>
      </c>
      <c r="F864" s="224">
        <v>0.05</v>
      </c>
      <c r="G864" s="222">
        <v>-1140.9000000000001</v>
      </c>
      <c r="H864" s="221">
        <v>-1200.95</v>
      </c>
      <c r="I864" s="221">
        <v>-60.05</v>
      </c>
      <c r="J864" s="221">
        <v>0</v>
      </c>
      <c r="K864" s="221">
        <v>0</v>
      </c>
      <c r="L864" s="221">
        <v>-60.05</v>
      </c>
      <c r="M864" s="221" t="s">
        <v>1297</v>
      </c>
      <c r="N864" s="221">
        <v>0</v>
      </c>
      <c r="O864" s="235">
        <v>0</v>
      </c>
      <c r="P864" s="221"/>
      <c r="Q864" s="340">
        <v>3046</v>
      </c>
      <c r="R864" s="227">
        <v>45992</v>
      </c>
      <c r="S864" s="227">
        <v>45992</v>
      </c>
      <c r="T864" s="221" t="s">
        <v>1703</v>
      </c>
      <c r="U864" s="256" t="s">
        <v>1658</v>
      </c>
      <c r="V864" s="221"/>
      <c r="W864" s="221" t="s">
        <v>742</v>
      </c>
      <c r="X864" s="20" t="s">
        <v>6078</v>
      </c>
      <c r="Z864" s="20" t="e">
        <f>_xlfn.XLOOKUP(AC864,'[9]PR Conso (Apr 25-Sep 25)'!$P:$P,'[9]PR Conso (Apr 25-Sep 25)'!$Z:$Z)</f>
        <v>#N/A</v>
      </c>
      <c r="AB864" s="20">
        <f t="shared" si="28"/>
        <v>859</v>
      </c>
      <c r="AC864" s="20" t="str">
        <f t="shared" si="27"/>
        <v>06AALFE5327R1ZU2526/12/IN-58902859</v>
      </c>
    </row>
    <row r="865" spans="1:29">
      <c r="A865" s="220">
        <v>45992</v>
      </c>
      <c r="B865" s="221" t="s">
        <v>499</v>
      </c>
      <c r="C865" s="221" t="s">
        <v>500</v>
      </c>
      <c r="D865" s="251" t="s">
        <v>1298</v>
      </c>
      <c r="E865" s="227" t="s">
        <v>1211</v>
      </c>
      <c r="F865" s="224">
        <v>0.17985611510791366</v>
      </c>
      <c r="G865" s="222">
        <v>-108714</v>
      </c>
      <c r="H865" s="221">
        <v>-132579</v>
      </c>
      <c r="I865" s="221">
        <v>0</v>
      </c>
      <c r="J865" s="221">
        <v>-11932.5</v>
      </c>
      <c r="K865" s="221">
        <v>-11932.5</v>
      </c>
      <c r="L865" s="221">
        <v>-23865</v>
      </c>
      <c r="M865" s="221" t="s">
        <v>1299</v>
      </c>
      <c r="N865" s="221">
        <v>996425</v>
      </c>
      <c r="O865" s="235" t="s">
        <v>288</v>
      </c>
      <c r="P865" s="221" t="s">
        <v>211</v>
      </c>
      <c r="Q865" s="340">
        <v>3045</v>
      </c>
      <c r="R865" s="227">
        <v>45992</v>
      </c>
      <c r="S865" s="227">
        <v>45992</v>
      </c>
      <c r="T865" s="221" t="s">
        <v>1703</v>
      </c>
      <c r="U865" s="256" t="s">
        <v>1658</v>
      </c>
      <c r="V865" s="221"/>
      <c r="W865" s="221" t="s">
        <v>742</v>
      </c>
      <c r="Z865" s="20" t="e">
        <f>_xlfn.XLOOKUP(AC865,'[9]PR Conso (Apr 25-Sep 25)'!$P:$P,'[9]PR Conso (Apr 25-Sep 25)'!$Z:$Z)</f>
        <v>#N/A</v>
      </c>
      <c r="AB865" s="20">
        <f t="shared" si="28"/>
        <v>860</v>
      </c>
      <c r="AC865" s="20" t="str">
        <f t="shared" si="27"/>
        <v>27AACCN6194P1ZP272612BP12AEA896860</v>
      </c>
    </row>
    <row r="866" spans="1:29">
      <c r="A866" s="220">
        <v>45992</v>
      </c>
      <c r="B866" s="221" t="s">
        <v>499</v>
      </c>
      <c r="C866" s="221" t="s">
        <v>500</v>
      </c>
      <c r="D866" s="251" t="s">
        <v>1300</v>
      </c>
      <c r="E866" s="227" t="s">
        <v>1211</v>
      </c>
      <c r="F866" s="224">
        <v>0.17985611510791366</v>
      </c>
      <c r="G866" s="222">
        <v>-108714</v>
      </c>
      <c r="H866" s="221">
        <v>-132579</v>
      </c>
      <c r="I866" s="221">
        <v>0</v>
      </c>
      <c r="J866" s="221">
        <v>-11932.5</v>
      </c>
      <c r="K866" s="221">
        <v>-11932.5</v>
      </c>
      <c r="L866" s="221">
        <v>-23865</v>
      </c>
      <c r="M866" s="221" t="s">
        <v>1301</v>
      </c>
      <c r="N866" s="221">
        <v>996425</v>
      </c>
      <c r="O866" s="235" t="s">
        <v>288</v>
      </c>
      <c r="P866" s="221" t="s">
        <v>211</v>
      </c>
      <c r="Q866" s="340">
        <v>3044</v>
      </c>
      <c r="R866" s="227">
        <v>45992</v>
      </c>
      <c r="S866" s="227">
        <v>45992</v>
      </c>
      <c r="T866" s="221" t="s">
        <v>1703</v>
      </c>
      <c r="U866" s="256" t="s">
        <v>1658</v>
      </c>
      <c r="V866" s="221"/>
      <c r="W866" s="221" t="s">
        <v>742</v>
      </c>
      <c r="Z866" s="20" t="e">
        <f>_xlfn.XLOOKUP(AC866,'[9]PR Conso (Apr 25-Sep 25)'!$P:$P,'[9]PR Conso (Apr 25-Sep 25)'!$Z:$Z)</f>
        <v>#N/A</v>
      </c>
      <c r="AB866" s="20">
        <f t="shared" si="28"/>
        <v>861</v>
      </c>
      <c r="AC866" s="20" t="str">
        <f t="shared" si="27"/>
        <v>27AACCN6194P1ZP272612BP12AEA430861</v>
      </c>
    </row>
    <row r="867" spans="1:29">
      <c r="A867" s="220">
        <v>45992</v>
      </c>
      <c r="B867" s="221" t="s">
        <v>499</v>
      </c>
      <c r="C867" s="221" t="s">
        <v>500</v>
      </c>
      <c r="D867" s="251" t="s">
        <v>1302</v>
      </c>
      <c r="E867" s="227" t="s">
        <v>1211</v>
      </c>
      <c r="F867" s="224">
        <v>0.17985611510791366</v>
      </c>
      <c r="G867" s="222">
        <v>-108714</v>
      </c>
      <c r="H867" s="221">
        <v>-132579</v>
      </c>
      <c r="I867" s="221">
        <v>0</v>
      </c>
      <c r="J867" s="221">
        <v>-11932.5</v>
      </c>
      <c r="K867" s="221">
        <v>-11932.5</v>
      </c>
      <c r="L867" s="221">
        <v>-23865</v>
      </c>
      <c r="M867" s="221" t="s">
        <v>1303</v>
      </c>
      <c r="N867" s="221">
        <v>996425</v>
      </c>
      <c r="O867" s="235" t="s">
        <v>288</v>
      </c>
      <c r="P867" s="221" t="s">
        <v>211</v>
      </c>
      <c r="Q867" s="340">
        <v>3043</v>
      </c>
      <c r="R867" s="227">
        <v>45992</v>
      </c>
      <c r="S867" s="227">
        <v>45992</v>
      </c>
      <c r="T867" s="221" t="s">
        <v>1703</v>
      </c>
      <c r="U867" s="256" t="s">
        <v>1658</v>
      </c>
      <c r="V867" s="221"/>
      <c r="W867" s="221" t="s">
        <v>742</v>
      </c>
      <c r="Z867" s="20" t="e">
        <f>_xlfn.XLOOKUP(AC867,'[9]PR Conso (Apr 25-Sep 25)'!$P:$P,'[9]PR Conso (Apr 25-Sep 25)'!$Z:$Z)</f>
        <v>#N/A</v>
      </c>
      <c r="AB867" s="20">
        <f t="shared" si="28"/>
        <v>862</v>
      </c>
      <c r="AC867" s="20" t="str">
        <f t="shared" si="27"/>
        <v>27AACCN6194P1ZP272612BP12ADZ931862</v>
      </c>
    </row>
    <row r="868" spans="1:29">
      <c r="A868" s="220">
        <v>45992</v>
      </c>
      <c r="B868" s="221" t="s">
        <v>499</v>
      </c>
      <c r="C868" s="221" t="s">
        <v>500</v>
      </c>
      <c r="D868" s="251" t="s">
        <v>1304</v>
      </c>
      <c r="E868" s="227" t="s">
        <v>1211</v>
      </c>
      <c r="F868" s="224">
        <v>0.17985611510791366</v>
      </c>
      <c r="G868" s="222">
        <v>-108714</v>
      </c>
      <c r="H868" s="221">
        <v>-132579</v>
      </c>
      <c r="I868" s="221">
        <v>0</v>
      </c>
      <c r="J868" s="221">
        <v>-11932.5</v>
      </c>
      <c r="K868" s="221">
        <v>-11932.5</v>
      </c>
      <c r="L868" s="221">
        <v>-23865</v>
      </c>
      <c r="M868" s="221" t="s">
        <v>1305</v>
      </c>
      <c r="N868" s="221">
        <v>996425</v>
      </c>
      <c r="O868" s="235" t="s">
        <v>288</v>
      </c>
      <c r="P868" s="221" t="s">
        <v>211</v>
      </c>
      <c r="Q868" s="340">
        <v>3042</v>
      </c>
      <c r="R868" s="227">
        <v>45992</v>
      </c>
      <c r="S868" s="227">
        <v>45992</v>
      </c>
      <c r="T868" s="221" t="s">
        <v>1703</v>
      </c>
      <c r="U868" s="256" t="s">
        <v>1658</v>
      </c>
      <c r="V868" s="221"/>
      <c r="W868" s="221" t="s">
        <v>742</v>
      </c>
      <c r="Z868" s="20" t="e">
        <f>_xlfn.XLOOKUP(AC868,'[9]PR Conso (Apr 25-Sep 25)'!$P:$P,'[9]PR Conso (Apr 25-Sep 25)'!$Z:$Z)</f>
        <v>#N/A</v>
      </c>
      <c r="AB868" s="20">
        <f t="shared" si="28"/>
        <v>863</v>
      </c>
      <c r="AC868" s="20" t="str">
        <f t="shared" si="27"/>
        <v>27AACCN6194P1ZP272612BP12ADY780863</v>
      </c>
    </row>
    <row r="869" spans="1:29">
      <c r="A869" s="220">
        <v>45992</v>
      </c>
      <c r="B869" s="221" t="s">
        <v>685</v>
      </c>
      <c r="C869" s="221" t="s">
        <v>686</v>
      </c>
      <c r="D869" s="251" t="s">
        <v>1306</v>
      </c>
      <c r="E869" s="227" t="s">
        <v>1214</v>
      </c>
      <c r="F869" s="224">
        <v>0.17985611510791366</v>
      </c>
      <c r="G869" s="222">
        <v>-68962</v>
      </c>
      <c r="H869" s="221">
        <v>-84100</v>
      </c>
      <c r="I869" s="221">
        <v>0</v>
      </c>
      <c r="J869" s="221">
        <v>-7569</v>
      </c>
      <c r="K869" s="221">
        <v>-7569</v>
      </c>
      <c r="L869" s="221">
        <v>-15138</v>
      </c>
      <c r="M869" s="221" t="s">
        <v>1307</v>
      </c>
      <c r="N869" s="221">
        <v>9973</v>
      </c>
      <c r="O869" s="235" t="s">
        <v>371</v>
      </c>
      <c r="P869" s="221" t="s">
        <v>211</v>
      </c>
      <c r="Q869" s="340">
        <v>3041</v>
      </c>
      <c r="R869" s="227">
        <v>45992</v>
      </c>
      <c r="S869" s="227">
        <v>45992</v>
      </c>
      <c r="T869" s="221" t="s">
        <v>1703</v>
      </c>
      <c r="U869" s="256" t="s">
        <v>1658</v>
      </c>
      <c r="V869" s="221"/>
      <c r="W869" s="221" t="s">
        <v>742</v>
      </c>
      <c r="Z869" s="20" t="e">
        <f>_xlfn.XLOOKUP(AC869,'[9]PR Conso (Apr 25-Sep 25)'!$P:$P,'[9]PR Conso (Apr 25-Sep 25)'!$Z:$Z)</f>
        <v>#N/A</v>
      </c>
      <c r="AB869" s="20">
        <f t="shared" si="28"/>
        <v>864</v>
      </c>
      <c r="AC869" s="20" t="str">
        <f t="shared" si="27"/>
        <v>27AAGFO4867R1ZAINV/25-26/461864</v>
      </c>
    </row>
    <row r="870" spans="1:29">
      <c r="A870" s="220">
        <v>45992</v>
      </c>
      <c r="B870" s="221" t="s">
        <v>432</v>
      </c>
      <c r="C870" s="221" t="s">
        <v>433</v>
      </c>
      <c r="D870" s="251" t="s">
        <v>1308</v>
      </c>
      <c r="E870" s="227" t="s">
        <v>1279</v>
      </c>
      <c r="F870" s="224">
        <v>0.17985611510791366</v>
      </c>
      <c r="G870" s="222">
        <v>-162556.79999999999</v>
      </c>
      <c r="H870" s="221">
        <v>-198240</v>
      </c>
      <c r="I870" s="221">
        <v>-35683.199999999997</v>
      </c>
      <c r="J870" s="221">
        <v>0</v>
      </c>
      <c r="K870" s="221">
        <v>0</v>
      </c>
      <c r="L870" s="221">
        <v>-35683.199999999997</v>
      </c>
      <c r="M870" s="221" t="s">
        <v>1309</v>
      </c>
      <c r="N870" s="221">
        <v>998112</v>
      </c>
      <c r="O870" s="235" t="s">
        <v>309</v>
      </c>
      <c r="P870" s="221" t="s">
        <v>211</v>
      </c>
      <c r="Q870" s="340">
        <v>3019</v>
      </c>
      <c r="R870" s="227">
        <v>45992</v>
      </c>
      <c r="S870" s="227">
        <v>45992</v>
      </c>
      <c r="T870" s="221" t="s">
        <v>1703</v>
      </c>
      <c r="U870" s="256" t="s">
        <v>1658</v>
      </c>
      <c r="V870" s="221"/>
      <c r="W870" s="221" t="s">
        <v>742</v>
      </c>
      <c r="Z870" s="20" t="e">
        <f>_xlfn.XLOOKUP(AC870,'[9]PR Conso (Apr 25-Sep 25)'!$P:$P,'[9]PR Conso (Apr 25-Sep 25)'!$Z:$Z)</f>
        <v>#N/A</v>
      </c>
      <c r="AB870" s="20">
        <f t="shared" si="28"/>
        <v>865</v>
      </c>
      <c r="AC870" s="20" t="str">
        <f t="shared" si="27"/>
        <v>36AAJCA3639B1ZXAE-INV-2526-1176865</v>
      </c>
    </row>
    <row r="871" spans="1:29">
      <c r="A871" s="220">
        <v>45992</v>
      </c>
      <c r="B871" s="221" t="s">
        <v>394</v>
      </c>
      <c r="C871" s="221" t="s">
        <v>395</v>
      </c>
      <c r="D871" s="251">
        <v>6366</v>
      </c>
      <c r="E871" s="227" t="s">
        <v>1214</v>
      </c>
      <c r="F871" s="224">
        <v>0.17985611510791366</v>
      </c>
      <c r="G871" s="222">
        <v>-8345.14</v>
      </c>
      <c r="H871" s="221">
        <v>-10177</v>
      </c>
      <c r="I871" s="221">
        <v>0</v>
      </c>
      <c r="J871" s="221">
        <v>-915.93</v>
      </c>
      <c r="K871" s="221">
        <v>-915.93</v>
      </c>
      <c r="L871" s="221">
        <v>-1831.86</v>
      </c>
      <c r="M871" s="221" t="s">
        <v>1310</v>
      </c>
      <c r="N871" s="221">
        <v>996813</v>
      </c>
      <c r="O871" s="235" t="s">
        <v>397</v>
      </c>
      <c r="P871" s="221" t="s">
        <v>211</v>
      </c>
      <c r="Q871" s="340">
        <v>3017</v>
      </c>
      <c r="R871" s="227">
        <v>45992</v>
      </c>
      <c r="S871" s="227">
        <v>45992</v>
      </c>
      <c r="T871" s="221" t="s">
        <v>1703</v>
      </c>
      <c r="U871" s="256" t="s">
        <v>1658</v>
      </c>
      <c r="V871" s="221"/>
      <c r="W871" s="221" t="s">
        <v>742</v>
      </c>
      <c r="Z871" s="20" t="e">
        <f>_xlfn.XLOOKUP(AC871,'[9]PR Conso (Apr 25-Sep 25)'!$P:$P,'[9]PR Conso (Apr 25-Sep 25)'!$Z:$Z)</f>
        <v>#N/A</v>
      </c>
      <c r="AB871" s="20">
        <f t="shared" si="28"/>
        <v>866</v>
      </c>
      <c r="AC871" s="20" t="str">
        <f t="shared" si="27"/>
        <v>27AZJPG1481H1ZC6366866</v>
      </c>
    </row>
    <row r="872" spans="1:29">
      <c r="A872" s="220">
        <v>45992</v>
      </c>
      <c r="B872" s="221" t="s">
        <v>357</v>
      </c>
      <c r="C872" s="221" t="s">
        <v>358</v>
      </c>
      <c r="D872" s="251" t="s">
        <v>1311</v>
      </c>
      <c r="E872" s="227" t="s">
        <v>1312</v>
      </c>
      <c r="F872" s="224">
        <v>0.05</v>
      </c>
      <c r="G872" s="222">
        <v>-8977.5</v>
      </c>
      <c r="H872" s="221">
        <v>-9450</v>
      </c>
      <c r="I872" s="221">
        <v>0</v>
      </c>
      <c r="J872" s="221">
        <v>-236.25</v>
      </c>
      <c r="K872" s="221">
        <v>-236.25</v>
      </c>
      <c r="L872" s="221">
        <v>-472.5</v>
      </c>
      <c r="M872" s="221" t="s">
        <v>1313</v>
      </c>
      <c r="N872" s="221">
        <v>99633</v>
      </c>
      <c r="O872" s="235" t="s">
        <v>361</v>
      </c>
      <c r="P872" s="221" t="s">
        <v>211</v>
      </c>
      <c r="Q872" s="340">
        <v>2963</v>
      </c>
      <c r="R872" s="227">
        <v>45992</v>
      </c>
      <c r="S872" s="227">
        <v>45992</v>
      </c>
      <c r="T872" s="221" t="s">
        <v>1703</v>
      </c>
      <c r="U872" s="256" t="s">
        <v>1658</v>
      </c>
      <c r="V872" s="221"/>
      <c r="W872" s="221" t="s">
        <v>742</v>
      </c>
      <c r="Z872" s="20" t="e">
        <f>_xlfn.XLOOKUP(AC872,'[9]PR Conso (Apr 25-Sep 25)'!$P:$P,'[9]PR Conso (Apr 25-Sep 25)'!$Z:$Z)</f>
        <v>#N/A</v>
      </c>
      <c r="AB872" s="20">
        <f t="shared" si="28"/>
        <v>867</v>
      </c>
      <c r="AC872" s="20" t="str">
        <f t="shared" si="27"/>
        <v>27DBRPP0459R1ZK2025-26/485867</v>
      </c>
    </row>
    <row r="873" spans="1:29">
      <c r="A873" s="220">
        <v>45992</v>
      </c>
      <c r="B873" s="221" t="s">
        <v>357</v>
      </c>
      <c r="C873" s="221" t="s">
        <v>358</v>
      </c>
      <c r="D873" s="251" t="s">
        <v>1314</v>
      </c>
      <c r="E873" s="227" t="s">
        <v>1214</v>
      </c>
      <c r="F873" s="224">
        <v>0.05</v>
      </c>
      <c r="G873" s="222">
        <v>-731.5</v>
      </c>
      <c r="H873" s="221">
        <v>-770</v>
      </c>
      <c r="I873" s="221">
        <v>0</v>
      </c>
      <c r="J873" s="221">
        <v>-19.25</v>
      </c>
      <c r="K873" s="221">
        <v>-19.25</v>
      </c>
      <c r="L873" s="221">
        <v>-38.5</v>
      </c>
      <c r="M873" s="221" t="s">
        <v>1315</v>
      </c>
      <c r="N873" s="221">
        <v>99633</v>
      </c>
      <c r="O873" s="235" t="s">
        <v>361</v>
      </c>
      <c r="P873" s="221" t="s">
        <v>211</v>
      </c>
      <c r="Q873" s="340">
        <v>2964</v>
      </c>
      <c r="R873" s="227">
        <v>45992</v>
      </c>
      <c r="S873" s="227">
        <v>45992</v>
      </c>
      <c r="T873" s="221" t="s">
        <v>1703</v>
      </c>
      <c r="U873" s="256" t="s">
        <v>1658</v>
      </c>
      <c r="V873" s="221"/>
      <c r="W873" s="221" t="s">
        <v>742</v>
      </c>
      <c r="Z873" s="20" t="e">
        <f>_xlfn.XLOOKUP(AC873,'[9]PR Conso (Apr 25-Sep 25)'!$P:$P,'[9]PR Conso (Apr 25-Sep 25)'!$Z:$Z)</f>
        <v>#N/A</v>
      </c>
      <c r="AB873" s="20">
        <f t="shared" si="28"/>
        <v>868</v>
      </c>
      <c r="AC873" s="20" t="str">
        <f t="shared" si="27"/>
        <v>27DBRPP0459R1ZK2025-26/490868</v>
      </c>
    </row>
    <row r="874" spans="1:29">
      <c r="A874" s="220">
        <v>45992</v>
      </c>
      <c r="B874" s="221" t="s">
        <v>357</v>
      </c>
      <c r="C874" s="221" t="s">
        <v>358</v>
      </c>
      <c r="D874" s="251" t="s">
        <v>1316</v>
      </c>
      <c r="E874" s="227" t="s">
        <v>1214</v>
      </c>
      <c r="F874" s="224">
        <v>0.05</v>
      </c>
      <c r="G874" s="222">
        <v>-3315.5</v>
      </c>
      <c r="H874" s="221">
        <v>-3490</v>
      </c>
      <c r="I874" s="221">
        <v>0</v>
      </c>
      <c r="J874" s="221">
        <v>-87.25</v>
      </c>
      <c r="K874" s="221">
        <v>-87.25</v>
      </c>
      <c r="L874" s="221">
        <v>-174.5</v>
      </c>
      <c r="M874" s="221" t="s">
        <v>1317</v>
      </c>
      <c r="N874" s="221">
        <v>99633</v>
      </c>
      <c r="O874" s="235" t="s">
        <v>361</v>
      </c>
      <c r="P874" s="221" t="s">
        <v>211</v>
      </c>
      <c r="Q874" s="340">
        <v>2965</v>
      </c>
      <c r="R874" s="227">
        <v>45992</v>
      </c>
      <c r="S874" s="227">
        <v>45992</v>
      </c>
      <c r="T874" s="221" t="s">
        <v>1703</v>
      </c>
      <c r="U874" s="256" t="s">
        <v>1658</v>
      </c>
      <c r="V874" s="221"/>
      <c r="W874" s="221" t="s">
        <v>742</v>
      </c>
      <c r="Z874" s="20" t="e">
        <f>_xlfn.XLOOKUP(AC874,'[9]PR Conso (Apr 25-Sep 25)'!$P:$P,'[9]PR Conso (Apr 25-Sep 25)'!$Z:$Z)</f>
        <v>#N/A</v>
      </c>
      <c r="AB874" s="20">
        <f t="shared" si="28"/>
        <v>869</v>
      </c>
      <c r="AC874" s="20" t="str">
        <f t="shared" si="27"/>
        <v>27DBRPP0459R1ZK2025-26/491869</v>
      </c>
    </row>
    <row r="875" spans="1:29">
      <c r="A875" s="220">
        <v>45992</v>
      </c>
      <c r="B875" s="221" t="s">
        <v>362</v>
      </c>
      <c r="C875" s="221" t="s">
        <v>363</v>
      </c>
      <c r="D875" s="251" t="s">
        <v>1318</v>
      </c>
      <c r="E875" s="227" t="s">
        <v>1214</v>
      </c>
      <c r="F875" s="224">
        <v>0.17985611510791366</v>
      </c>
      <c r="G875" s="222">
        <v>-82</v>
      </c>
      <c r="H875" s="221">
        <v>-100</v>
      </c>
      <c r="I875" s="221">
        <v>0</v>
      </c>
      <c r="J875" s="221">
        <v>-9</v>
      </c>
      <c r="K875" s="221">
        <v>-9</v>
      </c>
      <c r="L875" s="221">
        <v>-18</v>
      </c>
      <c r="M875" s="221" t="s">
        <v>1319</v>
      </c>
      <c r="N875" s="221">
        <v>440173</v>
      </c>
      <c r="O875" s="235" t="s">
        <v>366</v>
      </c>
      <c r="P875" s="221" t="s">
        <v>209</v>
      </c>
      <c r="Q875" s="340">
        <v>2966</v>
      </c>
      <c r="R875" s="227">
        <v>45992</v>
      </c>
      <c r="S875" s="227">
        <v>45992</v>
      </c>
      <c r="T875" s="221" t="s">
        <v>1703</v>
      </c>
      <c r="U875" s="256" t="s">
        <v>1658</v>
      </c>
      <c r="V875" s="221"/>
      <c r="W875" s="221" t="s">
        <v>742</v>
      </c>
      <c r="Z875" s="20" t="e">
        <f>_xlfn.XLOOKUP(AC875,'[9]PR Conso (Apr 25-Sep 25)'!$P:$P,'[9]PR Conso (Apr 25-Sep 25)'!$Z:$Z)</f>
        <v>#N/A</v>
      </c>
      <c r="AB875" s="20">
        <f t="shared" si="28"/>
        <v>870</v>
      </c>
      <c r="AC875" s="20" t="str">
        <f t="shared" si="27"/>
        <v>27AAACC2498P1Z326271C0004521412870</v>
      </c>
    </row>
    <row r="876" spans="1:29">
      <c r="A876" s="220">
        <v>45992</v>
      </c>
      <c r="B876" s="221" t="s">
        <v>394</v>
      </c>
      <c r="C876" s="221" t="s">
        <v>395</v>
      </c>
      <c r="D876" s="251">
        <v>6319</v>
      </c>
      <c r="E876" s="227" t="s">
        <v>1214</v>
      </c>
      <c r="F876" s="224">
        <v>0.17985611510791366</v>
      </c>
      <c r="G876" s="222">
        <v>-1640</v>
      </c>
      <c r="H876" s="221">
        <v>-2000</v>
      </c>
      <c r="I876" s="221">
        <v>0</v>
      </c>
      <c r="J876" s="221">
        <v>-180</v>
      </c>
      <c r="K876" s="221">
        <v>-180</v>
      </c>
      <c r="L876" s="221">
        <v>-360</v>
      </c>
      <c r="M876" s="221" t="s">
        <v>1320</v>
      </c>
      <c r="N876" s="221">
        <v>996813</v>
      </c>
      <c r="O876" s="235" t="s">
        <v>397</v>
      </c>
      <c r="P876" s="221" t="s">
        <v>211</v>
      </c>
      <c r="Q876" s="340">
        <v>3016</v>
      </c>
      <c r="R876" s="227">
        <v>45992</v>
      </c>
      <c r="S876" s="227">
        <v>45992</v>
      </c>
      <c r="T876" s="221" t="s">
        <v>1703</v>
      </c>
      <c r="U876" s="256" t="s">
        <v>1658</v>
      </c>
      <c r="V876" s="221"/>
      <c r="W876" s="221" t="s">
        <v>742</v>
      </c>
      <c r="Z876" s="20" t="e">
        <f>_xlfn.XLOOKUP(AC876,'[9]PR Conso (Apr 25-Sep 25)'!$P:$P,'[9]PR Conso (Apr 25-Sep 25)'!$Z:$Z)</f>
        <v>#N/A</v>
      </c>
      <c r="AB876" s="20">
        <f t="shared" si="28"/>
        <v>871</v>
      </c>
      <c r="AC876" s="20" t="str">
        <f t="shared" si="27"/>
        <v>27AZJPG1481H1ZC6319871</v>
      </c>
    </row>
    <row r="877" spans="1:29">
      <c r="A877" s="220">
        <v>45992</v>
      </c>
      <c r="B877" s="221" t="s">
        <v>394</v>
      </c>
      <c r="C877" s="221" t="s">
        <v>395</v>
      </c>
      <c r="D877" s="251">
        <v>6309</v>
      </c>
      <c r="E877" s="227" t="s">
        <v>1214</v>
      </c>
      <c r="F877" s="224">
        <v>0.17985611510791366</v>
      </c>
      <c r="G877" s="222">
        <v>-3824.4799999999996</v>
      </c>
      <c r="H877" s="221">
        <v>-4664</v>
      </c>
      <c r="I877" s="221">
        <v>0</v>
      </c>
      <c r="J877" s="221">
        <v>-419.76</v>
      </c>
      <c r="K877" s="221">
        <v>-419.76</v>
      </c>
      <c r="L877" s="221">
        <v>-839.52</v>
      </c>
      <c r="M877" s="221" t="s">
        <v>1321</v>
      </c>
      <c r="N877" s="221">
        <v>996813</v>
      </c>
      <c r="O877" s="235" t="s">
        <v>397</v>
      </c>
      <c r="P877" s="221" t="s">
        <v>211</v>
      </c>
      <c r="Q877" s="340">
        <v>3015</v>
      </c>
      <c r="R877" s="227">
        <v>45992</v>
      </c>
      <c r="S877" s="227">
        <v>45992</v>
      </c>
      <c r="T877" s="221" t="s">
        <v>1703</v>
      </c>
      <c r="U877" s="256" t="s">
        <v>1658</v>
      </c>
      <c r="V877" s="221"/>
      <c r="W877" s="221" t="s">
        <v>742</v>
      </c>
      <c r="Z877" s="20" t="e">
        <f>_xlfn.XLOOKUP(AC877,'[9]PR Conso (Apr 25-Sep 25)'!$P:$P,'[9]PR Conso (Apr 25-Sep 25)'!$Z:$Z)</f>
        <v>#N/A</v>
      </c>
      <c r="AB877" s="20">
        <f t="shared" si="28"/>
        <v>872</v>
      </c>
      <c r="AC877" s="20" t="str">
        <f t="shared" si="27"/>
        <v>27AZJPG1481H1ZC6309872</v>
      </c>
    </row>
    <row r="878" spans="1:29">
      <c r="A878" s="220">
        <v>45992</v>
      </c>
      <c r="B878" s="221" t="s">
        <v>394</v>
      </c>
      <c r="C878" s="221" t="s">
        <v>395</v>
      </c>
      <c r="D878" s="251">
        <v>6282</v>
      </c>
      <c r="E878" s="227" t="s">
        <v>1214</v>
      </c>
      <c r="F878" s="224">
        <v>0.17985611510791366</v>
      </c>
      <c r="G878" s="222">
        <v>-8744.48</v>
      </c>
      <c r="H878" s="221">
        <v>-10664</v>
      </c>
      <c r="I878" s="221">
        <v>0</v>
      </c>
      <c r="J878" s="221">
        <v>-959.76</v>
      </c>
      <c r="K878" s="221">
        <v>-959.76</v>
      </c>
      <c r="L878" s="221">
        <v>-1919.52</v>
      </c>
      <c r="M878" s="221" t="s">
        <v>1322</v>
      </c>
      <c r="N878" s="221">
        <v>996813</v>
      </c>
      <c r="O878" s="235" t="s">
        <v>397</v>
      </c>
      <c r="P878" s="221" t="s">
        <v>211</v>
      </c>
      <c r="Q878" s="340">
        <v>3014</v>
      </c>
      <c r="R878" s="227">
        <v>45992</v>
      </c>
      <c r="S878" s="227">
        <v>45992</v>
      </c>
      <c r="T878" s="221" t="s">
        <v>1703</v>
      </c>
      <c r="U878" s="256" t="s">
        <v>1658</v>
      </c>
      <c r="V878" s="221"/>
      <c r="W878" s="221" t="s">
        <v>742</v>
      </c>
      <c r="Z878" s="20" t="e">
        <f>_xlfn.XLOOKUP(AC878,'[9]PR Conso (Apr 25-Sep 25)'!$P:$P,'[9]PR Conso (Apr 25-Sep 25)'!$Z:$Z)</f>
        <v>#N/A</v>
      </c>
      <c r="AB878" s="20">
        <f t="shared" si="28"/>
        <v>873</v>
      </c>
      <c r="AC878" s="20" t="str">
        <f t="shared" si="27"/>
        <v>27AZJPG1481H1ZC6282873</v>
      </c>
    </row>
    <row r="879" spans="1:29">
      <c r="A879" s="220">
        <v>45992</v>
      </c>
      <c r="B879" s="221" t="s">
        <v>1323</v>
      </c>
      <c r="C879" s="221" t="s">
        <v>1324</v>
      </c>
      <c r="D879" s="251" t="s">
        <v>1325</v>
      </c>
      <c r="E879" s="227" t="s">
        <v>1296</v>
      </c>
      <c r="F879" s="224">
        <v>0.17985611510791366</v>
      </c>
      <c r="G879" s="222">
        <v>-722.71</v>
      </c>
      <c r="H879" s="221">
        <v>-881.36</v>
      </c>
      <c r="I879" s="221">
        <v>-158.65</v>
      </c>
      <c r="J879" s="221">
        <v>0</v>
      </c>
      <c r="K879" s="221">
        <v>0</v>
      </c>
      <c r="L879" s="221">
        <v>-158.65</v>
      </c>
      <c r="M879" s="221" t="s">
        <v>1326</v>
      </c>
      <c r="N879" s="221">
        <v>0</v>
      </c>
      <c r="O879" s="235">
        <v>0</v>
      </c>
      <c r="P879" s="221"/>
      <c r="Q879" s="340">
        <v>2970</v>
      </c>
      <c r="R879" s="227">
        <v>45992</v>
      </c>
      <c r="S879" s="227">
        <v>45992</v>
      </c>
      <c r="T879" s="221" t="s">
        <v>1703</v>
      </c>
      <c r="U879" s="256" t="s">
        <v>1658</v>
      </c>
      <c r="V879" s="221"/>
      <c r="W879" s="221" t="s">
        <v>742</v>
      </c>
      <c r="X879" s="20" t="s">
        <v>6078</v>
      </c>
      <c r="Z879" s="20" t="e">
        <f>_xlfn.XLOOKUP(AC879,'[9]PR Conso (Apr 25-Sep 25)'!$P:$P,'[9]PR Conso (Apr 25-Sep 25)'!$Z:$Z)</f>
        <v>#N/A</v>
      </c>
      <c r="AB879" s="20">
        <f t="shared" si="28"/>
        <v>874</v>
      </c>
      <c r="AC879" s="20" t="str">
        <f t="shared" si="27"/>
        <v>24BVGPB8277G1ZJIN184874</v>
      </c>
    </row>
    <row r="880" spans="1:29">
      <c r="A880" s="220">
        <v>45992</v>
      </c>
      <c r="B880" s="221" t="s">
        <v>717</v>
      </c>
      <c r="C880" s="221" t="s">
        <v>718</v>
      </c>
      <c r="D880" s="251" t="s">
        <v>1327</v>
      </c>
      <c r="E880" s="227" t="s">
        <v>1211</v>
      </c>
      <c r="F880" s="224">
        <v>0.17985611510791366</v>
      </c>
      <c r="G880" s="222">
        <v>-820</v>
      </c>
      <c r="H880" s="221">
        <v>-1000</v>
      </c>
      <c r="I880" s="221">
        <v>0</v>
      </c>
      <c r="J880" s="221">
        <v>-90</v>
      </c>
      <c r="K880" s="221">
        <v>-90</v>
      </c>
      <c r="L880" s="221">
        <v>-180</v>
      </c>
      <c r="M880" s="221" t="s">
        <v>1328</v>
      </c>
      <c r="N880" s="221">
        <v>998559</v>
      </c>
      <c r="O880" s="235" t="s">
        <v>288</v>
      </c>
      <c r="P880" s="221" t="s">
        <v>211</v>
      </c>
      <c r="Q880" s="340">
        <v>2971</v>
      </c>
      <c r="R880" s="227">
        <v>45992</v>
      </c>
      <c r="S880" s="227">
        <v>45992</v>
      </c>
      <c r="T880" s="221" t="s">
        <v>1703</v>
      </c>
      <c r="U880" s="256" t="s">
        <v>1658</v>
      </c>
      <c r="V880" s="221"/>
      <c r="W880" s="221" t="s">
        <v>742</v>
      </c>
      <c r="Z880" s="20" t="e">
        <f>_xlfn.XLOOKUP(AC880,'[9]PR Conso (Apr 25-Sep 25)'!$P:$P,'[9]PR Conso (Apr 25-Sep 25)'!$Z:$Z)</f>
        <v>#N/A</v>
      </c>
      <c r="AB880" s="20">
        <f t="shared" si="28"/>
        <v>875</v>
      </c>
      <c r="AC880" s="20" t="str">
        <f t="shared" si="27"/>
        <v>27AAACA4136A1ZDIS/0000385875</v>
      </c>
    </row>
    <row r="881" spans="1:29">
      <c r="A881" s="220">
        <v>45992</v>
      </c>
      <c r="B881" s="221" t="s">
        <v>394</v>
      </c>
      <c r="C881" s="221" t="s">
        <v>395</v>
      </c>
      <c r="D881" s="251">
        <v>6266</v>
      </c>
      <c r="E881" s="227" t="s">
        <v>1214</v>
      </c>
      <c r="F881" s="224">
        <v>0.17985611510791366</v>
      </c>
      <c r="G881" s="222">
        <v>-3762.16</v>
      </c>
      <c r="H881" s="221">
        <v>-4588</v>
      </c>
      <c r="I881" s="221">
        <v>0</v>
      </c>
      <c r="J881" s="221">
        <v>-412.92</v>
      </c>
      <c r="K881" s="221">
        <v>-412.92</v>
      </c>
      <c r="L881" s="221">
        <v>-825.84</v>
      </c>
      <c r="M881" s="221" t="s">
        <v>1329</v>
      </c>
      <c r="N881" s="221">
        <v>996813</v>
      </c>
      <c r="O881" s="235" t="s">
        <v>397</v>
      </c>
      <c r="P881" s="221" t="s">
        <v>211</v>
      </c>
      <c r="Q881" s="340">
        <v>3013</v>
      </c>
      <c r="R881" s="227">
        <v>45992</v>
      </c>
      <c r="S881" s="227">
        <v>45992</v>
      </c>
      <c r="T881" s="221" t="s">
        <v>1703</v>
      </c>
      <c r="U881" s="256" t="s">
        <v>1658</v>
      </c>
      <c r="V881" s="221"/>
      <c r="W881" s="221" t="s">
        <v>742</v>
      </c>
      <c r="Z881" s="20" t="e">
        <f>_xlfn.XLOOKUP(AC881,'[9]PR Conso (Apr 25-Sep 25)'!$P:$P,'[9]PR Conso (Apr 25-Sep 25)'!$Z:$Z)</f>
        <v>#N/A</v>
      </c>
      <c r="AB881" s="20">
        <f t="shared" si="28"/>
        <v>876</v>
      </c>
      <c r="AC881" s="20" t="str">
        <f t="shared" si="27"/>
        <v>27AZJPG1481H1ZC6266876</v>
      </c>
    </row>
    <row r="882" spans="1:29">
      <c r="A882" s="220">
        <v>45992</v>
      </c>
      <c r="B882" s="221" t="s">
        <v>394</v>
      </c>
      <c r="C882" s="221" t="s">
        <v>395</v>
      </c>
      <c r="D882" s="251">
        <v>6265</v>
      </c>
      <c r="E882" s="227" t="s">
        <v>1214</v>
      </c>
      <c r="F882" s="224">
        <v>0.17985611510791366</v>
      </c>
      <c r="G882" s="222">
        <v>-5580.92</v>
      </c>
      <c r="H882" s="221">
        <v>-6806</v>
      </c>
      <c r="I882" s="221">
        <v>0</v>
      </c>
      <c r="J882" s="221">
        <v>-612.54</v>
      </c>
      <c r="K882" s="221">
        <v>-612.54</v>
      </c>
      <c r="L882" s="221">
        <v>-1225.08</v>
      </c>
      <c r="M882" s="221" t="s">
        <v>1330</v>
      </c>
      <c r="N882" s="221">
        <v>996813</v>
      </c>
      <c r="O882" s="235" t="s">
        <v>397</v>
      </c>
      <c r="P882" s="221" t="s">
        <v>211</v>
      </c>
      <c r="Q882" s="340">
        <v>3012</v>
      </c>
      <c r="R882" s="227">
        <v>45992</v>
      </c>
      <c r="S882" s="227">
        <v>45992</v>
      </c>
      <c r="T882" s="221" t="s">
        <v>1703</v>
      </c>
      <c r="U882" s="256" t="s">
        <v>1658</v>
      </c>
      <c r="V882" s="221"/>
      <c r="W882" s="221" t="s">
        <v>742</v>
      </c>
      <c r="Z882" s="20" t="e">
        <f>_xlfn.XLOOKUP(AC882,'[9]PR Conso (Apr 25-Sep 25)'!$P:$P,'[9]PR Conso (Apr 25-Sep 25)'!$Z:$Z)</f>
        <v>#N/A</v>
      </c>
      <c r="AB882" s="20">
        <f t="shared" si="28"/>
        <v>877</v>
      </c>
      <c r="AC882" s="20" t="str">
        <f t="shared" si="27"/>
        <v>27AZJPG1481H1ZC6265877</v>
      </c>
    </row>
    <row r="883" spans="1:29">
      <c r="A883" s="220">
        <v>45992</v>
      </c>
      <c r="B883" s="221" t="s">
        <v>305</v>
      </c>
      <c r="C883" s="221" t="s">
        <v>306</v>
      </c>
      <c r="D883" s="251" t="s">
        <v>1331</v>
      </c>
      <c r="E883" s="227" t="s">
        <v>1279</v>
      </c>
      <c r="F883" s="224">
        <v>0.17985611510791366</v>
      </c>
      <c r="G883" s="222">
        <v>-10049.1</v>
      </c>
      <c r="H883" s="221">
        <v>-12255</v>
      </c>
      <c r="I883" s="221">
        <v>-2205.9</v>
      </c>
      <c r="J883" s="221">
        <v>0</v>
      </c>
      <c r="K883" s="221">
        <v>0</v>
      </c>
      <c r="L883" s="221">
        <v>-2205.9</v>
      </c>
      <c r="M883" s="221" t="s">
        <v>1332</v>
      </c>
      <c r="N883" s="221">
        <v>853669</v>
      </c>
      <c r="O883" s="235" t="s">
        <v>309</v>
      </c>
      <c r="P883" s="221" t="s">
        <v>209</v>
      </c>
      <c r="Q883" s="340">
        <v>2974</v>
      </c>
      <c r="R883" s="227">
        <v>45992</v>
      </c>
      <c r="S883" s="227">
        <v>45992</v>
      </c>
      <c r="T883" s="221" t="s">
        <v>1703</v>
      </c>
      <c r="U883" s="256" t="s">
        <v>1658</v>
      </c>
      <c r="V883" s="221"/>
      <c r="W883" s="221" t="s">
        <v>742</v>
      </c>
      <c r="Z883" s="20" t="e">
        <f>_xlfn.XLOOKUP(AC883,'[9]PR Conso (Apr 25-Sep 25)'!$P:$P,'[9]PR Conso (Apr 25-Sep 25)'!$Z:$Z)</f>
        <v>#N/A</v>
      </c>
      <c r="AB883" s="20">
        <f t="shared" si="28"/>
        <v>878</v>
      </c>
      <c r="AC883" s="20" t="str">
        <f t="shared" si="27"/>
        <v>06AADCH6128C1ZZONGRID061730293878</v>
      </c>
    </row>
    <row r="884" spans="1:29">
      <c r="A884" s="220">
        <v>45992</v>
      </c>
      <c r="B884" s="221" t="s">
        <v>320</v>
      </c>
      <c r="C884" s="221" t="s">
        <v>321</v>
      </c>
      <c r="D884" s="251" t="s">
        <v>1333</v>
      </c>
      <c r="E884" s="227" t="s">
        <v>814</v>
      </c>
      <c r="F884" s="224">
        <v>0.17985611510791366</v>
      </c>
      <c r="G884" s="222">
        <v>-194750</v>
      </c>
      <c r="H884" s="221">
        <v>-237500</v>
      </c>
      <c r="I884" s="221">
        <v>-42750</v>
      </c>
      <c r="J884" s="221">
        <v>0</v>
      </c>
      <c r="K884" s="221">
        <v>0</v>
      </c>
      <c r="L884" s="221">
        <v>-42750</v>
      </c>
      <c r="M884" s="221" t="s">
        <v>1334</v>
      </c>
      <c r="N884" s="221">
        <v>998313</v>
      </c>
      <c r="O884" s="235" t="s">
        <v>309</v>
      </c>
      <c r="P884" s="221" t="s">
        <v>211</v>
      </c>
      <c r="Q884" s="340">
        <v>2975</v>
      </c>
      <c r="R884" s="227">
        <v>45992</v>
      </c>
      <c r="S884" s="227">
        <v>45992</v>
      </c>
      <c r="T884" s="221" t="s">
        <v>1703</v>
      </c>
      <c r="U884" s="256" t="s">
        <v>1658</v>
      </c>
      <c r="V884" s="221"/>
      <c r="W884" s="221" t="s">
        <v>742</v>
      </c>
      <c r="Z884" s="20" t="e">
        <f>_xlfn.XLOOKUP(AC884,'[9]PR Conso (Apr 25-Sep 25)'!$P:$P,'[9]PR Conso (Apr 25-Sep 25)'!$Z:$Z)</f>
        <v>#N/A</v>
      </c>
      <c r="AB884" s="20">
        <f t="shared" si="28"/>
        <v>879</v>
      </c>
      <c r="AC884" s="20" t="str">
        <f t="shared" si="27"/>
        <v>36AEUPV4314A1ZE015/2025-2026879</v>
      </c>
    </row>
    <row r="885" spans="1:29">
      <c r="A885" s="220">
        <v>45992</v>
      </c>
      <c r="B885" s="221" t="s">
        <v>367</v>
      </c>
      <c r="C885" s="221" t="s">
        <v>368</v>
      </c>
      <c r="D885" s="251" t="s">
        <v>1335</v>
      </c>
      <c r="E885" s="227" t="s">
        <v>1279</v>
      </c>
      <c r="F885" s="224">
        <v>0.17985611510791366</v>
      </c>
      <c r="G885" s="222">
        <v>-81745.809999999983</v>
      </c>
      <c r="H885" s="221">
        <v>-99690.01</v>
      </c>
      <c r="I885" s="221">
        <v>0</v>
      </c>
      <c r="J885" s="221">
        <v>-8972.1</v>
      </c>
      <c r="K885" s="221">
        <v>-8972.1</v>
      </c>
      <c r="L885" s="221">
        <v>-17944.2</v>
      </c>
      <c r="M885" s="221" t="s">
        <v>1336</v>
      </c>
      <c r="N885" s="221">
        <v>997315</v>
      </c>
      <c r="O885" s="235" t="s">
        <v>371</v>
      </c>
      <c r="P885" s="221" t="s">
        <v>211</v>
      </c>
      <c r="Q885" s="340">
        <v>2976</v>
      </c>
      <c r="R885" s="227">
        <v>45992</v>
      </c>
      <c r="S885" s="227">
        <v>45992</v>
      </c>
      <c r="T885" s="221" t="s">
        <v>1703</v>
      </c>
      <c r="U885" s="256" t="s">
        <v>1658</v>
      </c>
      <c r="V885" s="221"/>
      <c r="W885" s="221" t="s">
        <v>742</v>
      </c>
      <c r="Z885" s="20" t="e">
        <f>_xlfn.XLOOKUP(AC885,'[9]PR Conso (Apr 25-Sep 25)'!$P:$P,'[9]PR Conso (Apr 25-Sep 25)'!$Z:$Z)</f>
        <v>#N/A</v>
      </c>
      <c r="AB885" s="20">
        <f t="shared" si="28"/>
        <v>880</v>
      </c>
      <c r="AC885" s="20" t="str">
        <f t="shared" si="27"/>
        <v>27AAJCV6293Q1Z8VRSPL/25-26/0977880</v>
      </c>
    </row>
    <row r="886" spans="1:29">
      <c r="A886" s="220">
        <v>45992</v>
      </c>
      <c r="B886" s="221" t="s">
        <v>1337</v>
      </c>
      <c r="C886" s="221" t="s">
        <v>1338</v>
      </c>
      <c r="D886" s="251" t="s">
        <v>1339</v>
      </c>
      <c r="E886" s="227" t="s">
        <v>1236</v>
      </c>
      <c r="F886" s="224">
        <v>0.17985611510791366</v>
      </c>
      <c r="G886" s="222">
        <v>-410000</v>
      </c>
      <c r="H886" s="221">
        <v>-500000</v>
      </c>
      <c r="I886" s="221">
        <v>0</v>
      </c>
      <c r="J886" s="221">
        <v>-45000</v>
      </c>
      <c r="K886" s="221">
        <v>-45000</v>
      </c>
      <c r="L886" s="221">
        <v>-90000</v>
      </c>
      <c r="M886" s="221" t="s">
        <v>1340</v>
      </c>
      <c r="N886" s="221">
        <v>998312</v>
      </c>
      <c r="O886" s="235" t="s">
        <v>309</v>
      </c>
      <c r="P886" s="221" t="s">
        <v>211</v>
      </c>
      <c r="Q886" s="340">
        <v>3007</v>
      </c>
      <c r="R886" s="227">
        <v>45992</v>
      </c>
      <c r="S886" s="227">
        <v>45992</v>
      </c>
      <c r="T886" s="221" t="s">
        <v>1703</v>
      </c>
      <c r="U886" s="256" t="s">
        <v>1658</v>
      </c>
      <c r="V886" s="221"/>
      <c r="W886" s="221" t="s">
        <v>742</v>
      </c>
      <c r="Z886" s="20" t="e">
        <f>_xlfn.XLOOKUP(AC886,'[9]PR Conso (Apr 25-Sep 25)'!$P:$P,'[9]PR Conso (Apr 25-Sep 25)'!$Z:$Z)</f>
        <v>#N/A</v>
      </c>
      <c r="AB886" s="20">
        <f t="shared" si="28"/>
        <v>881</v>
      </c>
      <c r="AC886" s="20" t="str">
        <f t="shared" si="27"/>
        <v>27AAACD1798F2ZLDEL/25-26/037881</v>
      </c>
    </row>
    <row r="887" spans="1:29">
      <c r="A887" s="220">
        <v>45992</v>
      </c>
      <c r="B887" s="221" t="s">
        <v>1337</v>
      </c>
      <c r="C887" s="221" t="s">
        <v>1338</v>
      </c>
      <c r="D887" s="251" t="s">
        <v>1341</v>
      </c>
      <c r="E887" s="227" t="s">
        <v>1214</v>
      </c>
      <c r="F887" s="224">
        <v>0.17985611510791366</v>
      </c>
      <c r="G887" s="222">
        <v>-52275</v>
      </c>
      <c r="H887" s="221">
        <v>-63750</v>
      </c>
      <c r="I887" s="221">
        <v>0</v>
      </c>
      <c r="J887" s="221">
        <v>-5737.5</v>
      </c>
      <c r="K887" s="221">
        <v>-5737.5</v>
      </c>
      <c r="L887" s="221">
        <v>-11475</v>
      </c>
      <c r="M887" s="221" t="s">
        <v>1342</v>
      </c>
      <c r="N887" s="221">
        <v>998312</v>
      </c>
      <c r="O887" s="235" t="s">
        <v>309</v>
      </c>
      <c r="P887" s="221" t="s">
        <v>211</v>
      </c>
      <c r="Q887" s="340">
        <v>3006</v>
      </c>
      <c r="R887" s="227">
        <v>45992</v>
      </c>
      <c r="S887" s="227">
        <v>45992</v>
      </c>
      <c r="T887" s="221" t="s">
        <v>1703</v>
      </c>
      <c r="U887" s="256" t="s">
        <v>1658</v>
      </c>
      <c r="V887" s="221"/>
      <c r="W887" s="221" t="s">
        <v>742</v>
      </c>
      <c r="Z887" s="20" t="e">
        <f>_xlfn.XLOOKUP(AC887,'[9]PR Conso (Apr 25-Sep 25)'!$P:$P,'[9]PR Conso (Apr 25-Sep 25)'!$Z:$Z)</f>
        <v>#N/A</v>
      </c>
      <c r="AB887" s="20">
        <f t="shared" si="28"/>
        <v>882</v>
      </c>
      <c r="AC887" s="20" t="str">
        <f t="shared" si="27"/>
        <v>27AAACD1798F2ZLDEL/25-26/036882</v>
      </c>
    </row>
    <row r="888" spans="1:29">
      <c r="A888" s="220">
        <v>45992</v>
      </c>
      <c r="B888" s="221" t="s">
        <v>1337</v>
      </c>
      <c r="C888" s="221" t="s">
        <v>1338</v>
      </c>
      <c r="D888" s="251" t="s">
        <v>1343</v>
      </c>
      <c r="E888" s="227" t="s">
        <v>1214</v>
      </c>
      <c r="F888" s="224">
        <v>0.17985611510791366</v>
      </c>
      <c r="G888" s="222">
        <v>-63550</v>
      </c>
      <c r="H888" s="221">
        <v>-77500</v>
      </c>
      <c r="I888" s="221">
        <v>0</v>
      </c>
      <c r="J888" s="221">
        <v>-6975</v>
      </c>
      <c r="K888" s="221">
        <v>-6975</v>
      </c>
      <c r="L888" s="221">
        <v>-13950</v>
      </c>
      <c r="M888" s="221" t="s">
        <v>1344</v>
      </c>
      <c r="N888" s="221">
        <v>998312</v>
      </c>
      <c r="O888" s="235" t="s">
        <v>309</v>
      </c>
      <c r="P888" s="221" t="s">
        <v>211</v>
      </c>
      <c r="Q888" s="340">
        <v>3005</v>
      </c>
      <c r="R888" s="227">
        <v>45992</v>
      </c>
      <c r="S888" s="227">
        <v>45992</v>
      </c>
      <c r="T888" s="221" t="s">
        <v>1703</v>
      </c>
      <c r="U888" s="256" t="s">
        <v>1658</v>
      </c>
      <c r="V888" s="221"/>
      <c r="W888" s="221" t="s">
        <v>742</v>
      </c>
      <c r="Z888" s="20" t="e">
        <f>_xlfn.XLOOKUP(AC888,'[9]PR Conso (Apr 25-Sep 25)'!$P:$P,'[9]PR Conso (Apr 25-Sep 25)'!$Z:$Z)</f>
        <v>#N/A</v>
      </c>
      <c r="AB888" s="20">
        <f t="shared" si="28"/>
        <v>883</v>
      </c>
      <c r="AC888" s="20" t="str">
        <f t="shared" si="27"/>
        <v>27AAACD1798F2ZLDEL/25-26/035883</v>
      </c>
    </row>
    <row r="889" spans="1:29">
      <c r="A889" s="220">
        <v>45992</v>
      </c>
      <c r="B889" s="221" t="s">
        <v>1337</v>
      </c>
      <c r="C889" s="221" t="s">
        <v>1338</v>
      </c>
      <c r="D889" s="251" t="s">
        <v>1345</v>
      </c>
      <c r="E889" s="227" t="s">
        <v>1214</v>
      </c>
      <c r="F889" s="224">
        <v>0.17985611510791366</v>
      </c>
      <c r="G889" s="222">
        <v>-164000</v>
      </c>
      <c r="H889" s="221">
        <v>-200000</v>
      </c>
      <c r="I889" s="221">
        <v>0</v>
      </c>
      <c r="J889" s="221">
        <v>-18000</v>
      </c>
      <c r="K889" s="221">
        <v>-18000</v>
      </c>
      <c r="L889" s="221">
        <v>-36000</v>
      </c>
      <c r="M889" s="221" t="s">
        <v>1346</v>
      </c>
      <c r="N889" s="221">
        <v>998312</v>
      </c>
      <c r="O889" s="235" t="s">
        <v>309</v>
      </c>
      <c r="P889" s="221" t="s">
        <v>211</v>
      </c>
      <c r="Q889" s="340">
        <v>3004</v>
      </c>
      <c r="R889" s="227">
        <v>45992</v>
      </c>
      <c r="S889" s="227">
        <v>45992</v>
      </c>
      <c r="T889" s="221" t="s">
        <v>1703</v>
      </c>
      <c r="U889" s="256" t="s">
        <v>1658</v>
      </c>
      <c r="V889" s="221"/>
      <c r="W889" s="221" t="s">
        <v>742</v>
      </c>
      <c r="Z889" s="20" t="e">
        <f>_xlfn.XLOOKUP(AC889,'[9]PR Conso (Apr 25-Sep 25)'!$P:$P,'[9]PR Conso (Apr 25-Sep 25)'!$Z:$Z)</f>
        <v>#N/A</v>
      </c>
      <c r="AB889" s="20">
        <f t="shared" si="28"/>
        <v>884</v>
      </c>
      <c r="AC889" s="20" t="str">
        <f t="shared" si="27"/>
        <v>27AAACD1798F2ZLDEL/25-26/034884</v>
      </c>
    </row>
    <row r="890" spans="1:29">
      <c r="A890" s="220">
        <v>45992</v>
      </c>
      <c r="B890" s="221" t="s">
        <v>1337</v>
      </c>
      <c r="C890" s="221" t="s">
        <v>1338</v>
      </c>
      <c r="D890" s="251" t="s">
        <v>1347</v>
      </c>
      <c r="E890" s="227" t="s">
        <v>821</v>
      </c>
      <c r="F890" s="224">
        <v>0.17985611510791366</v>
      </c>
      <c r="G890" s="222">
        <v>-410000</v>
      </c>
      <c r="H890" s="221">
        <v>-500000</v>
      </c>
      <c r="I890" s="221">
        <v>0</v>
      </c>
      <c r="J890" s="221">
        <v>-45000</v>
      </c>
      <c r="K890" s="221">
        <v>-45000</v>
      </c>
      <c r="L890" s="221">
        <v>-90000</v>
      </c>
      <c r="M890" s="221" t="s">
        <v>1348</v>
      </c>
      <c r="N890" s="221">
        <v>998312</v>
      </c>
      <c r="O890" s="235" t="s">
        <v>309</v>
      </c>
      <c r="P890" s="221" t="s">
        <v>211</v>
      </c>
      <c r="Q890" s="340">
        <v>3003</v>
      </c>
      <c r="R890" s="227">
        <v>45992</v>
      </c>
      <c r="S890" s="227">
        <v>45992</v>
      </c>
      <c r="T890" s="221" t="s">
        <v>1703</v>
      </c>
      <c r="U890" s="256" t="s">
        <v>1658</v>
      </c>
      <c r="V890" s="221"/>
      <c r="W890" s="221" t="s">
        <v>742</v>
      </c>
      <c r="Z890" s="20" t="e">
        <f>_xlfn.XLOOKUP(AC890,'[9]PR Conso (Apr 25-Sep 25)'!$P:$P,'[9]PR Conso (Apr 25-Sep 25)'!$Z:$Z)</f>
        <v>#N/A</v>
      </c>
      <c r="AB890" s="20">
        <f t="shared" si="28"/>
        <v>885</v>
      </c>
      <c r="AC890" s="20" t="str">
        <f t="shared" si="27"/>
        <v>27AAACD1798F2ZLDEL/25-26/033885</v>
      </c>
    </row>
    <row r="891" spans="1:29">
      <c r="A891" s="220">
        <v>45992</v>
      </c>
      <c r="B891" s="221" t="s">
        <v>1337</v>
      </c>
      <c r="C891" s="221" t="s">
        <v>1338</v>
      </c>
      <c r="D891" s="251" t="s">
        <v>1349</v>
      </c>
      <c r="E891" s="227" t="s">
        <v>765</v>
      </c>
      <c r="F891" s="224">
        <v>0.17985611510791366</v>
      </c>
      <c r="G891" s="222">
        <v>-52275</v>
      </c>
      <c r="H891" s="221">
        <v>-63750</v>
      </c>
      <c r="I891" s="221">
        <v>0</v>
      </c>
      <c r="J891" s="221">
        <v>-5737.5</v>
      </c>
      <c r="K891" s="221">
        <v>-5737.5</v>
      </c>
      <c r="L891" s="221">
        <v>-11475</v>
      </c>
      <c r="M891" s="221" t="s">
        <v>1350</v>
      </c>
      <c r="N891" s="221">
        <v>998312</v>
      </c>
      <c r="O891" s="235" t="s">
        <v>309</v>
      </c>
      <c r="P891" s="221" t="s">
        <v>211</v>
      </c>
      <c r="Q891" s="340">
        <v>3002</v>
      </c>
      <c r="R891" s="227">
        <v>45992</v>
      </c>
      <c r="S891" s="227">
        <v>45992</v>
      </c>
      <c r="T891" s="221" t="s">
        <v>1703</v>
      </c>
      <c r="U891" s="256" t="s">
        <v>1658</v>
      </c>
      <c r="V891" s="221"/>
      <c r="W891" s="221" t="s">
        <v>742</v>
      </c>
      <c r="Z891" s="20" t="e">
        <f>_xlfn.XLOOKUP(AC891,'[9]PR Conso (Apr 25-Sep 25)'!$P:$P,'[9]PR Conso (Apr 25-Sep 25)'!$Z:$Z)</f>
        <v>#N/A</v>
      </c>
      <c r="AB891" s="20">
        <f t="shared" si="28"/>
        <v>886</v>
      </c>
      <c r="AC891" s="20" t="str">
        <f t="shared" si="27"/>
        <v>27AAACD1798F2ZLDEL/25-26/032886</v>
      </c>
    </row>
    <row r="892" spans="1:29">
      <c r="A892" s="220">
        <v>45992</v>
      </c>
      <c r="B892" s="221" t="s">
        <v>1337</v>
      </c>
      <c r="C892" s="221" t="s">
        <v>1338</v>
      </c>
      <c r="D892" s="251" t="s">
        <v>1351</v>
      </c>
      <c r="E892" s="227" t="s">
        <v>765</v>
      </c>
      <c r="F892" s="224">
        <v>0.17985611510791366</v>
      </c>
      <c r="G892" s="222">
        <v>-63550</v>
      </c>
      <c r="H892" s="221">
        <v>-77500</v>
      </c>
      <c r="I892" s="221">
        <v>0</v>
      </c>
      <c r="J892" s="221">
        <v>-6975</v>
      </c>
      <c r="K892" s="221">
        <v>-6975</v>
      </c>
      <c r="L892" s="221">
        <v>-13950</v>
      </c>
      <c r="M892" s="221" t="s">
        <v>1352</v>
      </c>
      <c r="N892" s="221">
        <v>998312</v>
      </c>
      <c r="O892" s="235" t="s">
        <v>309</v>
      </c>
      <c r="P892" s="221" t="s">
        <v>211</v>
      </c>
      <c r="Q892" s="340">
        <v>3001</v>
      </c>
      <c r="R892" s="227">
        <v>45992</v>
      </c>
      <c r="S892" s="227">
        <v>45992</v>
      </c>
      <c r="T892" s="221" t="s">
        <v>1703</v>
      </c>
      <c r="U892" s="256" t="s">
        <v>1658</v>
      </c>
      <c r="V892" s="221"/>
      <c r="W892" s="221" t="s">
        <v>742</v>
      </c>
      <c r="Z892" s="20" t="e">
        <f>_xlfn.XLOOKUP(AC892,'[9]PR Conso (Apr 25-Sep 25)'!$P:$P,'[9]PR Conso (Apr 25-Sep 25)'!$Z:$Z)</f>
        <v>#N/A</v>
      </c>
      <c r="AB892" s="20">
        <f t="shared" si="28"/>
        <v>887</v>
      </c>
      <c r="AC892" s="20" t="str">
        <f t="shared" si="27"/>
        <v>27AAACD1798F2ZLDEL/25-26/031887</v>
      </c>
    </row>
    <row r="893" spans="1:29">
      <c r="A893" s="220">
        <v>45992</v>
      </c>
      <c r="B893" s="221" t="s">
        <v>1337</v>
      </c>
      <c r="C893" s="221" t="s">
        <v>1338</v>
      </c>
      <c r="D893" s="251" t="s">
        <v>1353</v>
      </c>
      <c r="E893" s="227" t="s">
        <v>765</v>
      </c>
      <c r="F893" s="224">
        <v>0.17985611510791366</v>
      </c>
      <c r="G893" s="222">
        <v>-164000</v>
      </c>
      <c r="H893" s="221">
        <v>-200000</v>
      </c>
      <c r="I893" s="221">
        <v>0</v>
      </c>
      <c r="J893" s="221">
        <v>-18000</v>
      </c>
      <c r="K893" s="221">
        <v>-18000</v>
      </c>
      <c r="L893" s="221">
        <v>-36000</v>
      </c>
      <c r="M893" s="221" t="s">
        <v>1354</v>
      </c>
      <c r="N893" s="221">
        <v>998312</v>
      </c>
      <c r="O893" s="235" t="s">
        <v>309</v>
      </c>
      <c r="P893" s="221" t="s">
        <v>211</v>
      </c>
      <c r="Q893" s="340">
        <v>3000</v>
      </c>
      <c r="R893" s="227">
        <v>45992</v>
      </c>
      <c r="S893" s="227">
        <v>45992</v>
      </c>
      <c r="T893" s="221" t="s">
        <v>1703</v>
      </c>
      <c r="U893" s="256" t="s">
        <v>1658</v>
      </c>
      <c r="V893" s="221"/>
      <c r="W893" s="221" t="s">
        <v>742</v>
      </c>
      <c r="Z893" s="20" t="e">
        <f>_xlfn.XLOOKUP(AC893,'[9]PR Conso (Apr 25-Sep 25)'!$P:$P,'[9]PR Conso (Apr 25-Sep 25)'!$Z:$Z)</f>
        <v>#N/A</v>
      </c>
      <c r="AB893" s="20">
        <f t="shared" si="28"/>
        <v>888</v>
      </c>
      <c r="AC893" s="20" t="str">
        <f t="shared" si="27"/>
        <v>27AAACD1798F2ZLDEL/25-26/030888</v>
      </c>
    </row>
    <row r="894" spans="1:29">
      <c r="A894" s="220">
        <v>45992</v>
      </c>
      <c r="B894" s="221" t="s">
        <v>1337</v>
      </c>
      <c r="C894" s="221" t="s">
        <v>1338</v>
      </c>
      <c r="D894" s="251" t="s">
        <v>1355</v>
      </c>
      <c r="E894" s="227" t="s">
        <v>323</v>
      </c>
      <c r="F894" s="224">
        <v>0.17985611510791366</v>
      </c>
      <c r="G894" s="222">
        <v>-410000</v>
      </c>
      <c r="H894" s="221">
        <v>-500000</v>
      </c>
      <c r="I894" s="221">
        <v>0</v>
      </c>
      <c r="J894" s="221">
        <v>-45000</v>
      </c>
      <c r="K894" s="221">
        <v>-45000</v>
      </c>
      <c r="L894" s="221">
        <v>-90000</v>
      </c>
      <c r="M894" s="221" t="s">
        <v>1356</v>
      </c>
      <c r="N894" s="221">
        <v>998312</v>
      </c>
      <c r="O894" s="235" t="s">
        <v>309</v>
      </c>
      <c r="P894" s="221" t="s">
        <v>211</v>
      </c>
      <c r="Q894" s="340">
        <v>2999</v>
      </c>
      <c r="R894" s="227">
        <v>45992</v>
      </c>
      <c r="S894" s="227">
        <v>45992</v>
      </c>
      <c r="T894" s="221" t="s">
        <v>1703</v>
      </c>
      <c r="U894" s="256" t="s">
        <v>1658</v>
      </c>
      <c r="V894" s="221"/>
      <c r="W894" s="221" t="s">
        <v>742</v>
      </c>
      <c r="Z894" s="20" t="e">
        <f>_xlfn.XLOOKUP(AC894,'[9]PR Conso (Apr 25-Sep 25)'!$P:$P,'[9]PR Conso (Apr 25-Sep 25)'!$Z:$Z)</f>
        <v>#N/A</v>
      </c>
      <c r="AB894" s="20">
        <f t="shared" si="28"/>
        <v>889</v>
      </c>
      <c r="AC894" s="20" t="str">
        <f t="shared" si="27"/>
        <v>27AAACD1798F2ZLDEL/25-26/029889</v>
      </c>
    </row>
    <row r="895" spans="1:29">
      <c r="A895" s="220">
        <v>45992</v>
      </c>
      <c r="B895" s="221" t="s">
        <v>1337</v>
      </c>
      <c r="C895" s="221" t="s">
        <v>1338</v>
      </c>
      <c r="D895" s="251" t="s">
        <v>1357</v>
      </c>
      <c r="E895" s="227" t="s">
        <v>323</v>
      </c>
      <c r="F895" s="224">
        <v>0.17985611510791366</v>
      </c>
      <c r="G895" s="222">
        <v>-52275</v>
      </c>
      <c r="H895" s="221">
        <v>-63750</v>
      </c>
      <c r="I895" s="221">
        <v>0</v>
      </c>
      <c r="J895" s="221">
        <v>-5737.5</v>
      </c>
      <c r="K895" s="221">
        <v>-5737.5</v>
      </c>
      <c r="L895" s="221">
        <v>-11475</v>
      </c>
      <c r="M895" s="221" t="s">
        <v>1358</v>
      </c>
      <c r="N895" s="221">
        <v>998312</v>
      </c>
      <c r="O895" s="235" t="s">
        <v>309</v>
      </c>
      <c r="P895" s="221" t="s">
        <v>211</v>
      </c>
      <c r="Q895" s="340">
        <v>2998</v>
      </c>
      <c r="R895" s="227">
        <v>45992</v>
      </c>
      <c r="S895" s="227">
        <v>45992</v>
      </c>
      <c r="T895" s="221" t="s">
        <v>1703</v>
      </c>
      <c r="U895" s="256" t="s">
        <v>1658</v>
      </c>
      <c r="V895" s="221"/>
      <c r="W895" s="221" t="s">
        <v>742</v>
      </c>
      <c r="Z895" s="20" t="e">
        <f>_xlfn.XLOOKUP(AC895,'[9]PR Conso (Apr 25-Sep 25)'!$P:$P,'[9]PR Conso (Apr 25-Sep 25)'!$Z:$Z)</f>
        <v>#N/A</v>
      </c>
      <c r="AB895" s="20">
        <f t="shared" si="28"/>
        <v>890</v>
      </c>
      <c r="AC895" s="20" t="str">
        <f t="shared" si="27"/>
        <v>27AAACD1798F2ZLDEL/25-26/028890</v>
      </c>
    </row>
    <row r="896" spans="1:29">
      <c r="A896" s="220">
        <v>45992</v>
      </c>
      <c r="B896" s="221" t="s">
        <v>1337</v>
      </c>
      <c r="C896" s="221" t="s">
        <v>1338</v>
      </c>
      <c r="D896" s="251" t="s">
        <v>1359</v>
      </c>
      <c r="E896" s="227" t="s">
        <v>323</v>
      </c>
      <c r="F896" s="224">
        <v>0.17985611510791366</v>
      </c>
      <c r="G896" s="222">
        <v>-63550</v>
      </c>
      <c r="H896" s="221">
        <v>-77500</v>
      </c>
      <c r="I896" s="221">
        <v>0</v>
      </c>
      <c r="J896" s="221">
        <v>-6975</v>
      </c>
      <c r="K896" s="221">
        <v>-6975</v>
      </c>
      <c r="L896" s="221">
        <v>-13950</v>
      </c>
      <c r="M896" s="221" t="s">
        <v>1360</v>
      </c>
      <c r="N896" s="221">
        <v>998312</v>
      </c>
      <c r="O896" s="235" t="s">
        <v>309</v>
      </c>
      <c r="P896" s="221" t="s">
        <v>211</v>
      </c>
      <c r="Q896" s="340">
        <v>2997</v>
      </c>
      <c r="R896" s="227">
        <v>45992</v>
      </c>
      <c r="S896" s="227">
        <v>45992</v>
      </c>
      <c r="T896" s="221" t="s">
        <v>1703</v>
      </c>
      <c r="U896" s="256" t="s">
        <v>1658</v>
      </c>
      <c r="V896" s="221"/>
      <c r="W896" s="221" t="s">
        <v>742</v>
      </c>
      <c r="Z896" s="20" t="e">
        <f>_xlfn.XLOOKUP(AC896,'[9]PR Conso (Apr 25-Sep 25)'!$P:$P,'[9]PR Conso (Apr 25-Sep 25)'!$Z:$Z)</f>
        <v>#N/A</v>
      </c>
      <c r="AB896" s="20">
        <f t="shared" si="28"/>
        <v>891</v>
      </c>
      <c r="AC896" s="20" t="str">
        <f t="shared" si="27"/>
        <v>27AAACD1798F2ZLDEL/25-26/027891</v>
      </c>
    </row>
    <row r="897" spans="1:29">
      <c r="A897" s="220">
        <v>45992</v>
      </c>
      <c r="B897" s="221" t="s">
        <v>1337</v>
      </c>
      <c r="C897" s="221" t="s">
        <v>1338</v>
      </c>
      <c r="D897" s="251" t="s">
        <v>1361</v>
      </c>
      <c r="E897" s="227" t="s">
        <v>323</v>
      </c>
      <c r="F897" s="224">
        <v>0.17985611510791366</v>
      </c>
      <c r="G897" s="222">
        <v>-164000</v>
      </c>
      <c r="H897" s="221">
        <v>-200000</v>
      </c>
      <c r="I897" s="221">
        <v>0</v>
      </c>
      <c r="J897" s="221">
        <v>-18000</v>
      </c>
      <c r="K897" s="221">
        <v>-18000</v>
      </c>
      <c r="L897" s="221">
        <v>-36000</v>
      </c>
      <c r="M897" s="221" t="s">
        <v>1362</v>
      </c>
      <c r="N897" s="221">
        <v>998312</v>
      </c>
      <c r="O897" s="235" t="s">
        <v>309</v>
      </c>
      <c r="P897" s="221" t="s">
        <v>211</v>
      </c>
      <c r="Q897" s="340">
        <v>2996</v>
      </c>
      <c r="R897" s="227">
        <v>45992</v>
      </c>
      <c r="S897" s="227">
        <v>45992</v>
      </c>
      <c r="T897" s="221" t="s">
        <v>1703</v>
      </c>
      <c r="U897" s="256" t="s">
        <v>1658</v>
      </c>
      <c r="V897" s="221"/>
      <c r="W897" s="221" t="s">
        <v>742</v>
      </c>
      <c r="Z897" s="20" t="e">
        <f>_xlfn.XLOOKUP(AC897,'[9]PR Conso (Apr 25-Sep 25)'!$P:$P,'[9]PR Conso (Apr 25-Sep 25)'!$Z:$Z)</f>
        <v>#N/A</v>
      </c>
      <c r="AB897" s="20">
        <f t="shared" si="28"/>
        <v>892</v>
      </c>
      <c r="AC897" s="20" t="str">
        <f t="shared" si="27"/>
        <v>27AAACD1798F2ZLDEL/25-26/026892</v>
      </c>
    </row>
    <row r="898" spans="1:29">
      <c r="A898" s="220">
        <v>45992</v>
      </c>
      <c r="B898" s="221" t="s">
        <v>412</v>
      </c>
      <c r="C898" s="221" t="s">
        <v>413</v>
      </c>
      <c r="D898" s="251">
        <v>135251217099409</v>
      </c>
      <c r="E898" s="227" t="s">
        <v>1363</v>
      </c>
      <c r="F898" s="224">
        <v>0.17985611510791366</v>
      </c>
      <c r="G898" s="222">
        <v>-14757.41</v>
      </c>
      <c r="H898" s="221">
        <v>-17996.849999999999</v>
      </c>
      <c r="I898" s="221">
        <v>0</v>
      </c>
      <c r="J898" s="221">
        <v>-1619.72</v>
      </c>
      <c r="K898" s="221">
        <v>-1619.72</v>
      </c>
      <c r="L898" s="221">
        <v>-3239.44</v>
      </c>
      <c r="M898" s="221" t="s">
        <v>1364</v>
      </c>
      <c r="N898" s="221">
        <v>997157</v>
      </c>
      <c r="O898" s="235" t="s">
        <v>415</v>
      </c>
      <c r="P898" s="221" t="s">
        <v>211</v>
      </c>
      <c r="Q898" s="340">
        <v>2994</v>
      </c>
      <c r="R898" s="227">
        <v>45992</v>
      </c>
      <c r="S898" s="227">
        <v>45992</v>
      </c>
      <c r="T898" s="221" t="s">
        <v>1703</v>
      </c>
      <c r="U898" s="256" t="s">
        <v>1658</v>
      </c>
      <c r="V898" s="221"/>
      <c r="W898" s="221" t="s">
        <v>742</v>
      </c>
      <c r="Z898" s="20" t="e">
        <f>_xlfn.XLOOKUP(AC898,'[9]PR Conso (Apr 25-Sep 25)'!$P:$P,'[9]PR Conso (Apr 25-Sep 25)'!$Z:$Z)</f>
        <v>#N/A</v>
      </c>
      <c r="AB898" s="20">
        <f t="shared" si="28"/>
        <v>893</v>
      </c>
      <c r="AC898" s="20" t="str">
        <f t="shared" si="27"/>
        <v>27AAACI1195H1ZM135251217099409893</v>
      </c>
    </row>
    <row r="899" spans="1:29">
      <c r="A899" s="220">
        <v>45992</v>
      </c>
      <c r="B899" s="221" t="s">
        <v>412</v>
      </c>
      <c r="C899" s="221" t="s">
        <v>413</v>
      </c>
      <c r="D899" s="251">
        <v>135251212075189</v>
      </c>
      <c r="E899" s="227" t="s">
        <v>1365</v>
      </c>
      <c r="F899" s="224">
        <v>0.17985611510791366</v>
      </c>
      <c r="G899" s="222">
        <v>-14791.84</v>
      </c>
      <c r="H899" s="221">
        <v>-18038.84</v>
      </c>
      <c r="I899" s="221">
        <v>0</v>
      </c>
      <c r="J899" s="221">
        <v>-1623.5</v>
      </c>
      <c r="K899" s="221">
        <v>-1623.5</v>
      </c>
      <c r="L899" s="221">
        <v>-3247</v>
      </c>
      <c r="M899" s="221" t="s">
        <v>1366</v>
      </c>
      <c r="N899" s="221">
        <v>997157</v>
      </c>
      <c r="O899" s="235" t="s">
        <v>415</v>
      </c>
      <c r="P899" s="221" t="s">
        <v>211</v>
      </c>
      <c r="Q899" s="340">
        <v>2993</v>
      </c>
      <c r="R899" s="227">
        <v>45992</v>
      </c>
      <c r="S899" s="227">
        <v>45992</v>
      </c>
      <c r="T899" s="221" t="s">
        <v>1703</v>
      </c>
      <c r="U899" s="256" t="s">
        <v>1658</v>
      </c>
      <c r="V899" s="221"/>
      <c r="W899" s="221" t="s">
        <v>742</v>
      </c>
      <c r="Z899" s="20" t="e">
        <f>_xlfn.XLOOKUP(AC899,'[9]PR Conso (Apr 25-Sep 25)'!$P:$P,'[9]PR Conso (Apr 25-Sep 25)'!$Z:$Z)</f>
        <v>#N/A</v>
      </c>
      <c r="AB899" s="20">
        <f t="shared" si="28"/>
        <v>894</v>
      </c>
      <c r="AC899" s="20" t="str">
        <f t="shared" si="27"/>
        <v>27AAACI1195H1ZM135251212075189894</v>
      </c>
    </row>
    <row r="900" spans="1:29">
      <c r="A900" s="220">
        <v>45992</v>
      </c>
      <c r="B900" s="221" t="s">
        <v>412</v>
      </c>
      <c r="C900" s="221" t="s">
        <v>413</v>
      </c>
      <c r="D900" s="251">
        <v>135251203020023</v>
      </c>
      <c r="E900" s="227" t="s">
        <v>1367</v>
      </c>
      <c r="F900" s="224">
        <v>0.17985611510791366</v>
      </c>
      <c r="G900" s="222">
        <v>-14767.25</v>
      </c>
      <c r="H900" s="221">
        <v>-18008.849999999999</v>
      </c>
      <c r="I900" s="221">
        <v>0</v>
      </c>
      <c r="J900" s="221">
        <v>-1620.8</v>
      </c>
      <c r="K900" s="221">
        <v>-1620.8</v>
      </c>
      <c r="L900" s="221">
        <v>-3241.6</v>
      </c>
      <c r="M900" s="221" t="s">
        <v>1368</v>
      </c>
      <c r="N900" s="221">
        <v>997157</v>
      </c>
      <c r="O900" s="235" t="s">
        <v>415</v>
      </c>
      <c r="P900" s="221" t="s">
        <v>211</v>
      </c>
      <c r="Q900" s="340">
        <v>2992</v>
      </c>
      <c r="R900" s="227">
        <v>45992</v>
      </c>
      <c r="S900" s="227">
        <v>45992</v>
      </c>
      <c r="T900" s="221" t="s">
        <v>1703</v>
      </c>
      <c r="U900" s="256" t="s">
        <v>1658</v>
      </c>
      <c r="V900" s="221"/>
      <c r="W900" s="221" t="s">
        <v>742</v>
      </c>
      <c r="Z900" s="20" t="e">
        <f>_xlfn.XLOOKUP(AC900,'[9]PR Conso (Apr 25-Sep 25)'!$P:$P,'[9]PR Conso (Apr 25-Sep 25)'!$Z:$Z)</f>
        <v>#N/A</v>
      </c>
      <c r="AB900" s="20">
        <f t="shared" si="28"/>
        <v>895</v>
      </c>
      <c r="AC900" s="20" t="str">
        <f t="shared" si="27"/>
        <v>27AAACI1195H1ZM135251203020023895</v>
      </c>
    </row>
    <row r="908" spans="1:29">
      <c r="S908" s="20">
        <v>5652</v>
      </c>
    </row>
  </sheetData>
  <autoFilter ref="A5:AE900" xr:uid="{B45BD526-DB4E-4BAB-B148-20736236966A}"/>
  <conditionalFormatting sqref="D1:D12 D142 D180:D1048576">
    <cfRule type="duplicateValues" dxfId="40" priority="19"/>
  </conditionalFormatting>
  <conditionalFormatting sqref="D13:D24">
    <cfRule type="duplicateValues" dxfId="39" priority="17"/>
  </conditionalFormatting>
  <conditionalFormatting sqref="D13:D74">
    <cfRule type="duplicateValues" dxfId="38" priority="18"/>
  </conditionalFormatting>
  <conditionalFormatting sqref="D51">
    <cfRule type="duplicateValues" dxfId="37" priority="15"/>
  </conditionalFormatting>
  <conditionalFormatting sqref="D53:D54">
    <cfRule type="duplicateValues" dxfId="36" priority="14"/>
  </conditionalFormatting>
  <conditionalFormatting sqref="D55:D74 D52 D49:D50">
    <cfRule type="duplicateValues" dxfId="35" priority="16"/>
  </conditionalFormatting>
  <conditionalFormatting sqref="D55:D74">
    <cfRule type="duplicateValues" dxfId="34" priority="13"/>
  </conditionalFormatting>
  <conditionalFormatting sqref="D75:D80">
    <cfRule type="duplicateValues" dxfId="33" priority="12"/>
  </conditionalFormatting>
  <conditionalFormatting sqref="D141">
    <cfRule type="duplicateValues" dxfId="32" priority="9"/>
    <cfRule type="duplicateValues" dxfId="31" priority="10"/>
    <cfRule type="duplicateValues" dxfId="30" priority="11"/>
  </conditionalFormatting>
  <conditionalFormatting sqref="D143:D148">
    <cfRule type="duplicateValues" dxfId="29" priority="7"/>
  </conditionalFormatting>
  <conditionalFormatting sqref="D143:D176">
    <cfRule type="duplicateValues" dxfId="28" priority="8"/>
  </conditionalFormatting>
  <conditionalFormatting sqref="D161:D163">
    <cfRule type="duplicateValues" dxfId="27" priority="5"/>
  </conditionalFormatting>
  <conditionalFormatting sqref="D167">
    <cfRule type="duplicateValues" dxfId="26" priority="3"/>
  </conditionalFormatting>
  <conditionalFormatting sqref="D168:D176 D159:D160">
    <cfRule type="duplicateValues" dxfId="25" priority="6"/>
  </conditionalFormatting>
  <conditionalFormatting sqref="D168:D176">
    <cfRule type="duplicateValues" dxfId="24" priority="4"/>
  </conditionalFormatting>
  <conditionalFormatting sqref="D177:D178">
    <cfRule type="duplicateValues" dxfId="23" priority="2"/>
  </conditionalFormatting>
  <conditionalFormatting sqref="M1:M1048576">
    <cfRule type="duplicateValues" dxfId="22"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1602-96E2-464D-9B60-54CBF4BEAFFC}">
  <sheetPr>
    <tabColor rgb="FFFFFF00"/>
  </sheetPr>
  <dimension ref="A5:AA3268"/>
  <sheetViews>
    <sheetView topLeftCell="A5" zoomScale="73" workbookViewId="0">
      <pane ySplit="1" topLeftCell="A6" activePane="bottomLeft" state="frozen"/>
      <selection activeCell="A5" sqref="A5"/>
      <selection pane="bottomLeft" activeCell="H5" sqref="H5"/>
    </sheetView>
  </sheetViews>
  <sheetFormatPr defaultRowHeight="14.4"/>
  <cols>
    <col min="1" max="1" width="9.5546875" bestFit="1" customWidth="1"/>
    <col min="2" max="2" width="35" bestFit="1" customWidth="1"/>
    <col min="3" max="3" width="11.33203125" bestFit="1" customWidth="1"/>
    <col min="4" max="4" width="18.5546875" bestFit="1" customWidth="1"/>
    <col min="5" max="5" width="76.6640625" bestFit="1" customWidth="1"/>
    <col min="6" max="6" width="19.109375" bestFit="1" customWidth="1"/>
    <col min="7" max="7" width="16" bestFit="1" customWidth="1"/>
    <col min="8" max="8" width="16.109375" bestFit="1" customWidth="1"/>
    <col min="9" max="9" width="19.33203125" bestFit="1" customWidth="1"/>
    <col min="10" max="10" width="16.5546875" bestFit="1" customWidth="1"/>
    <col min="11" max="11" width="30.109375" bestFit="1" customWidth="1"/>
    <col min="12" max="12" width="9.88671875" bestFit="1" customWidth="1"/>
    <col min="13" max="13" width="19.21875" bestFit="1" customWidth="1"/>
    <col min="14" max="14" width="21.6640625" bestFit="1" customWidth="1"/>
    <col min="15" max="15" width="18.77734375" bestFit="1" customWidth="1"/>
    <col min="16" max="16" width="20.109375" bestFit="1" customWidth="1"/>
    <col min="17" max="17" width="11.6640625" bestFit="1" customWidth="1"/>
    <col min="18" max="18" width="34.77734375" bestFit="1" customWidth="1"/>
    <col min="19" max="19" width="38.5546875" bestFit="1" customWidth="1"/>
    <col min="20" max="20" width="16.33203125" bestFit="1" customWidth="1"/>
    <col min="21" max="21" width="51.77734375" bestFit="1" customWidth="1"/>
    <col min="22" max="22" width="22" bestFit="1" customWidth="1"/>
    <col min="23" max="23" width="9.109375" bestFit="1" customWidth="1"/>
    <col min="24" max="24" width="72.33203125" bestFit="1" customWidth="1"/>
    <col min="25" max="25" width="72" bestFit="1" customWidth="1"/>
  </cols>
  <sheetData>
    <row r="5" spans="1:27" ht="36">
      <c r="A5" s="217" t="s">
        <v>1680</v>
      </c>
      <c r="B5" s="217" t="s">
        <v>6077</v>
      </c>
      <c r="C5" s="217" t="s">
        <v>1681</v>
      </c>
      <c r="D5" s="273" t="s">
        <v>212</v>
      </c>
      <c r="E5" s="273" t="s">
        <v>1682</v>
      </c>
      <c r="F5" s="217" t="s">
        <v>214</v>
      </c>
      <c r="G5" s="217" t="s">
        <v>1683</v>
      </c>
      <c r="H5" s="217" t="s">
        <v>18</v>
      </c>
      <c r="I5" s="217" t="s">
        <v>216</v>
      </c>
      <c r="J5" s="273" t="s">
        <v>1684</v>
      </c>
      <c r="K5" s="273" t="s">
        <v>1685</v>
      </c>
      <c r="L5" s="273" t="s">
        <v>215</v>
      </c>
      <c r="M5" s="274" t="s">
        <v>217</v>
      </c>
      <c r="N5" s="275" t="s">
        <v>218</v>
      </c>
      <c r="O5" s="275" t="s">
        <v>219</v>
      </c>
      <c r="P5" s="275" t="s">
        <v>220</v>
      </c>
      <c r="Q5" s="217" t="s">
        <v>1686</v>
      </c>
      <c r="R5" s="273" t="s">
        <v>1687</v>
      </c>
      <c r="S5" s="273" t="s">
        <v>1688</v>
      </c>
      <c r="T5" s="273" t="s">
        <v>1689</v>
      </c>
      <c r="U5" s="276" t="s">
        <v>1690</v>
      </c>
      <c r="V5" s="276" t="s">
        <v>1691</v>
      </c>
      <c r="W5" s="276" t="s">
        <v>1692</v>
      </c>
      <c r="X5" s="276" t="s">
        <v>1693</v>
      </c>
      <c r="Y5" s="276" t="s">
        <v>1694</v>
      </c>
      <c r="Z5" s="276" t="s">
        <v>1695</v>
      </c>
      <c r="AA5" s="273" t="s">
        <v>221</v>
      </c>
    </row>
    <row r="6" spans="1:27">
      <c r="A6" s="226" t="s">
        <v>56</v>
      </c>
      <c r="B6" s="226" t="str">
        <f t="shared" ref="B6:B69" si="0">CONCATENATE(D6,F6)</f>
        <v>29AAGCI4343D1ZOTI-206002</v>
      </c>
      <c r="C6" s="277">
        <v>1</v>
      </c>
      <c r="D6" s="226" t="s">
        <v>1696</v>
      </c>
      <c r="E6" s="226" t="s">
        <v>1697</v>
      </c>
      <c r="F6" s="226" t="s">
        <v>1698</v>
      </c>
      <c r="G6" s="226" t="s">
        <v>1699</v>
      </c>
      <c r="H6" s="278">
        <v>45762</v>
      </c>
      <c r="I6" s="226">
        <v>53100</v>
      </c>
      <c r="J6" s="226" t="s">
        <v>1700</v>
      </c>
      <c r="K6" s="279" t="s">
        <v>1657</v>
      </c>
      <c r="L6" s="226"/>
      <c r="M6" s="280">
        <v>45000</v>
      </c>
      <c r="N6" s="280">
        <v>8100</v>
      </c>
      <c r="O6" s="280">
        <v>0</v>
      </c>
      <c r="P6" s="280">
        <v>0</v>
      </c>
      <c r="Q6" s="226">
        <v>0</v>
      </c>
      <c r="R6" s="226" t="s">
        <v>1701</v>
      </c>
      <c r="S6" s="226" t="s">
        <v>1702</v>
      </c>
      <c r="T6" s="226" t="s">
        <v>1703</v>
      </c>
      <c r="U6" s="281" t="s">
        <v>1195</v>
      </c>
      <c r="V6" s="282" t="s">
        <v>1704</v>
      </c>
      <c r="W6" s="283" t="s">
        <v>1195</v>
      </c>
      <c r="X6" s="283" t="s">
        <v>1195</v>
      </c>
      <c r="Y6" s="283" t="s">
        <v>1195</v>
      </c>
      <c r="Z6" s="226"/>
      <c r="AA6" s="96"/>
    </row>
    <row r="7" spans="1:27">
      <c r="A7" s="226" t="s">
        <v>56</v>
      </c>
      <c r="B7" s="226" t="str">
        <f t="shared" si="0"/>
        <v>36AEUPV4314A1ZE002/2025-2026</v>
      </c>
      <c r="C7" s="277">
        <f t="shared" ref="C7:C70" si="1">C6+1</f>
        <v>2</v>
      </c>
      <c r="D7" s="226" t="s">
        <v>320</v>
      </c>
      <c r="E7" s="226" t="s">
        <v>321</v>
      </c>
      <c r="F7" s="226" t="s">
        <v>1705</v>
      </c>
      <c r="G7" s="226" t="s">
        <v>1699</v>
      </c>
      <c r="H7" s="278">
        <v>45777</v>
      </c>
      <c r="I7" s="226">
        <v>324500</v>
      </c>
      <c r="J7" s="226" t="s">
        <v>1700</v>
      </c>
      <c r="K7" s="279" t="s">
        <v>1657</v>
      </c>
      <c r="L7" s="226"/>
      <c r="M7" s="280">
        <v>275000</v>
      </c>
      <c r="N7" s="280">
        <v>49500</v>
      </c>
      <c r="O7" s="280">
        <v>0</v>
      </c>
      <c r="P7" s="280">
        <v>0</v>
      </c>
      <c r="Q7" s="226">
        <v>0</v>
      </c>
      <c r="R7" s="226" t="s">
        <v>1701</v>
      </c>
      <c r="S7" s="226" t="s">
        <v>1702</v>
      </c>
      <c r="T7" s="226" t="s">
        <v>1703</v>
      </c>
      <c r="U7" s="281" t="s">
        <v>1195</v>
      </c>
      <c r="V7" s="282" t="s">
        <v>1704</v>
      </c>
      <c r="W7" s="283" t="s">
        <v>1195</v>
      </c>
      <c r="X7" s="283" t="s">
        <v>1195</v>
      </c>
      <c r="Y7" s="283" t="s">
        <v>1195</v>
      </c>
      <c r="Z7" s="226"/>
      <c r="AA7" s="96"/>
    </row>
    <row r="8" spans="1:27">
      <c r="A8" s="226" t="s">
        <v>56</v>
      </c>
      <c r="B8" s="226" t="str">
        <f t="shared" si="0"/>
        <v>29AAECC4477E1ZJIN-14409-6</v>
      </c>
      <c r="C8" s="277">
        <f t="shared" si="1"/>
        <v>3</v>
      </c>
      <c r="D8" s="226" t="s">
        <v>1706</v>
      </c>
      <c r="E8" s="226" t="s">
        <v>1707</v>
      </c>
      <c r="F8" s="226" t="s">
        <v>1708</v>
      </c>
      <c r="G8" s="226" t="s">
        <v>1699</v>
      </c>
      <c r="H8" s="278">
        <v>45720</v>
      </c>
      <c r="I8" s="226">
        <v>3948</v>
      </c>
      <c r="J8" s="226" t="s">
        <v>1700</v>
      </c>
      <c r="K8" s="279" t="s">
        <v>1657</v>
      </c>
      <c r="L8" s="226"/>
      <c r="M8" s="280">
        <v>3345.76</v>
      </c>
      <c r="N8" s="280">
        <v>602.24</v>
      </c>
      <c r="O8" s="280">
        <v>0</v>
      </c>
      <c r="P8" s="280">
        <v>0</v>
      </c>
      <c r="Q8" s="226">
        <v>0</v>
      </c>
      <c r="R8" s="226" t="s">
        <v>1709</v>
      </c>
      <c r="S8" s="226" t="s">
        <v>1710</v>
      </c>
      <c r="T8" s="226" t="s">
        <v>1703</v>
      </c>
      <c r="U8" s="281" t="s">
        <v>1195</v>
      </c>
      <c r="V8" s="282" t="s">
        <v>1704</v>
      </c>
      <c r="W8" s="283" t="s">
        <v>1195</v>
      </c>
      <c r="X8" s="283" t="s">
        <v>1195</v>
      </c>
      <c r="Y8" s="283" t="s">
        <v>1195</v>
      </c>
      <c r="Z8" s="226"/>
      <c r="AA8" s="96"/>
    </row>
    <row r="9" spans="1:27">
      <c r="A9" s="226" t="s">
        <v>56</v>
      </c>
      <c r="B9" s="226" t="str">
        <f t="shared" si="0"/>
        <v>27AADCN9802F1ZGUCF/DT0425/17644</v>
      </c>
      <c r="C9" s="277">
        <f t="shared" si="1"/>
        <v>4</v>
      </c>
      <c r="D9" s="226" t="s">
        <v>1711</v>
      </c>
      <c r="E9" s="226" t="s">
        <v>1712</v>
      </c>
      <c r="F9" s="226" t="s">
        <v>1713</v>
      </c>
      <c r="G9" s="226" t="s">
        <v>1699</v>
      </c>
      <c r="H9" s="278">
        <v>45762</v>
      </c>
      <c r="I9" s="226">
        <v>26550</v>
      </c>
      <c r="J9" s="226" t="s">
        <v>1700</v>
      </c>
      <c r="K9" s="279" t="s">
        <v>1657</v>
      </c>
      <c r="L9" s="226"/>
      <c r="M9" s="280">
        <v>22500</v>
      </c>
      <c r="N9" s="280">
        <v>0</v>
      </c>
      <c r="O9" s="280">
        <v>2025</v>
      </c>
      <c r="P9" s="280">
        <v>2025</v>
      </c>
      <c r="Q9" s="226">
        <v>0</v>
      </c>
      <c r="R9" s="226" t="s">
        <v>1701</v>
      </c>
      <c r="S9" s="226" t="s">
        <v>1714</v>
      </c>
      <c r="T9" s="226" t="s">
        <v>1703</v>
      </c>
      <c r="U9" s="281" t="s">
        <v>1195</v>
      </c>
      <c r="V9" s="282" t="s">
        <v>1704</v>
      </c>
      <c r="W9" s="283" t="s">
        <v>1195</v>
      </c>
      <c r="X9" s="283" t="s">
        <v>1195</v>
      </c>
      <c r="Y9" s="283" t="s">
        <v>1195</v>
      </c>
      <c r="Z9" s="226"/>
      <c r="AA9" s="96"/>
    </row>
    <row r="10" spans="1:27">
      <c r="A10" s="226" t="s">
        <v>56</v>
      </c>
      <c r="B10" s="226" t="str">
        <f t="shared" si="0"/>
        <v>27BMWPD2551E2ZZS0005621</v>
      </c>
      <c r="C10" s="277">
        <f t="shared" si="1"/>
        <v>5</v>
      </c>
      <c r="D10" s="226" t="s">
        <v>511</v>
      </c>
      <c r="E10" s="226" t="s">
        <v>512</v>
      </c>
      <c r="F10" s="226" t="s">
        <v>1715</v>
      </c>
      <c r="G10" s="226" t="s">
        <v>1699</v>
      </c>
      <c r="H10" s="278">
        <v>45775</v>
      </c>
      <c r="I10" s="226">
        <v>4446</v>
      </c>
      <c r="J10" s="226" t="s">
        <v>1700</v>
      </c>
      <c r="K10" s="279" t="s">
        <v>1657</v>
      </c>
      <c r="L10" s="226"/>
      <c r="M10" s="280">
        <v>3856.5</v>
      </c>
      <c r="N10" s="280">
        <v>0</v>
      </c>
      <c r="O10" s="280">
        <v>294.52</v>
      </c>
      <c r="P10" s="280">
        <v>294.52</v>
      </c>
      <c r="Q10" s="226">
        <v>0</v>
      </c>
      <c r="R10" s="226" t="s">
        <v>1701</v>
      </c>
      <c r="S10" s="226" t="s">
        <v>1702</v>
      </c>
      <c r="T10" s="226" t="s">
        <v>1703</v>
      </c>
      <c r="U10" s="281" t="s">
        <v>1195</v>
      </c>
      <c r="V10" s="282" t="s">
        <v>1704</v>
      </c>
      <c r="W10" s="283" t="s">
        <v>1195</v>
      </c>
      <c r="X10" s="283" t="s">
        <v>1195</v>
      </c>
      <c r="Y10" s="283" t="s">
        <v>1195</v>
      </c>
      <c r="Z10" s="226"/>
      <c r="AA10" s="96"/>
    </row>
    <row r="11" spans="1:27">
      <c r="A11" s="226" t="s">
        <v>56</v>
      </c>
      <c r="B11" s="226" t="str">
        <f t="shared" si="0"/>
        <v>27BMWPD2551E2ZZS0005622</v>
      </c>
      <c r="C11" s="277">
        <f t="shared" si="1"/>
        <v>6</v>
      </c>
      <c r="D11" s="226" t="s">
        <v>511</v>
      </c>
      <c r="E11" s="226" t="s">
        <v>512</v>
      </c>
      <c r="F11" s="226" t="s">
        <v>1716</v>
      </c>
      <c r="G11" s="226" t="s">
        <v>1699</v>
      </c>
      <c r="H11" s="278">
        <v>45775</v>
      </c>
      <c r="I11" s="226">
        <v>13273</v>
      </c>
      <c r="J11" s="226" t="s">
        <v>1700</v>
      </c>
      <c r="K11" s="279" t="s">
        <v>1657</v>
      </c>
      <c r="L11" s="226"/>
      <c r="M11" s="280">
        <v>11276.5</v>
      </c>
      <c r="N11" s="280">
        <v>0</v>
      </c>
      <c r="O11" s="280">
        <v>998.34</v>
      </c>
      <c r="P11" s="280">
        <v>998.34</v>
      </c>
      <c r="Q11" s="226">
        <v>0</v>
      </c>
      <c r="R11" s="226" t="s">
        <v>1701</v>
      </c>
      <c r="S11" s="226" t="s">
        <v>1702</v>
      </c>
      <c r="T11" s="226" t="s">
        <v>1703</v>
      </c>
      <c r="U11" s="281" t="s">
        <v>1195</v>
      </c>
      <c r="V11" s="282" t="s">
        <v>1704</v>
      </c>
      <c r="W11" s="283" t="s">
        <v>1195</v>
      </c>
      <c r="X11" s="283" t="s">
        <v>1195</v>
      </c>
      <c r="Y11" s="283" t="s">
        <v>1195</v>
      </c>
      <c r="Z11" s="226"/>
      <c r="AA11" s="96"/>
    </row>
    <row r="12" spans="1:27">
      <c r="A12" s="226" t="s">
        <v>56</v>
      </c>
      <c r="B12" s="226" t="str">
        <f t="shared" si="0"/>
        <v>27AAJCC9783E1Z7BOM5-286762</v>
      </c>
      <c r="C12" s="277">
        <f t="shared" si="1"/>
        <v>7</v>
      </c>
      <c r="D12" s="226" t="s">
        <v>1441</v>
      </c>
      <c r="E12" s="226" t="s">
        <v>1382</v>
      </c>
      <c r="F12" s="226" t="s">
        <v>1717</v>
      </c>
      <c r="G12" s="226" t="s">
        <v>1699</v>
      </c>
      <c r="H12" s="278">
        <v>45769</v>
      </c>
      <c r="I12" s="226">
        <v>2976.98</v>
      </c>
      <c r="J12" s="226" t="s">
        <v>1700</v>
      </c>
      <c r="K12" s="279" t="s">
        <v>1657</v>
      </c>
      <c r="L12" s="226"/>
      <c r="M12" s="280">
        <v>2522.86</v>
      </c>
      <c r="N12" s="280">
        <v>0</v>
      </c>
      <c r="O12" s="280">
        <v>227.06</v>
      </c>
      <c r="P12" s="280">
        <v>227.06</v>
      </c>
      <c r="Q12" s="226">
        <v>0</v>
      </c>
      <c r="R12" s="226" t="s">
        <v>1701</v>
      </c>
      <c r="S12" s="226" t="s">
        <v>1702</v>
      </c>
      <c r="T12" s="226" t="s">
        <v>1703</v>
      </c>
      <c r="U12" s="281" t="s">
        <v>1195</v>
      </c>
      <c r="V12" s="282" t="s">
        <v>1704</v>
      </c>
      <c r="W12" s="283" t="s">
        <v>1195</v>
      </c>
      <c r="X12" s="283" t="s">
        <v>1195</v>
      </c>
      <c r="Y12" s="283" t="s">
        <v>1195</v>
      </c>
      <c r="Z12" s="226"/>
      <c r="AA12" s="96"/>
    </row>
    <row r="13" spans="1:27">
      <c r="A13" s="226" t="s">
        <v>56</v>
      </c>
      <c r="B13" s="226" t="str">
        <f t="shared" si="0"/>
        <v>27AABCE6624L1ZGMH/APR25/118886</v>
      </c>
      <c r="C13" s="277">
        <f t="shared" si="1"/>
        <v>8</v>
      </c>
      <c r="D13" s="226" t="s">
        <v>1718</v>
      </c>
      <c r="E13" s="226" t="s">
        <v>1719</v>
      </c>
      <c r="F13" s="226" t="s">
        <v>1720</v>
      </c>
      <c r="G13" s="226" t="s">
        <v>1699</v>
      </c>
      <c r="H13" s="278">
        <v>45777</v>
      </c>
      <c r="I13" s="226">
        <v>178838</v>
      </c>
      <c r="J13" s="226" t="s">
        <v>1700</v>
      </c>
      <c r="K13" s="279" t="s">
        <v>1657</v>
      </c>
      <c r="L13" s="226"/>
      <c r="M13" s="280">
        <v>154206</v>
      </c>
      <c r="N13" s="280">
        <v>0</v>
      </c>
      <c r="O13" s="280">
        <v>9252.5</v>
      </c>
      <c r="P13" s="280">
        <v>9252.5</v>
      </c>
      <c r="Q13" s="226">
        <v>0</v>
      </c>
      <c r="R13" s="226" t="s">
        <v>1701</v>
      </c>
      <c r="S13" s="226" t="s">
        <v>1714</v>
      </c>
      <c r="T13" s="226" t="s">
        <v>1703</v>
      </c>
      <c r="U13" s="281" t="s">
        <v>1195</v>
      </c>
      <c r="V13" s="282" t="s">
        <v>1704</v>
      </c>
      <c r="W13" s="283" t="s">
        <v>1195</v>
      </c>
      <c r="X13" s="283" t="s">
        <v>1195</v>
      </c>
      <c r="Y13" s="283" t="s">
        <v>1195</v>
      </c>
      <c r="Z13" s="226"/>
      <c r="AA13" s="96"/>
    </row>
    <row r="14" spans="1:27">
      <c r="A14" s="226" t="s">
        <v>56</v>
      </c>
      <c r="B14" s="226" t="str">
        <f t="shared" si="0"/>
        <v>33ACTFS8937K1Z7MAA4-122</v>
      </c>
      <c r="C14" s="277">
        <f t="shared" si="1"/>
        <v>9</v>
      </c>
      <c r="D14" s="226" t="s">
        <v>1721</v>
      </c>
      <c r="E14" s="226" t="s">
        <v>1722</v>
      </c>
      <c r="F14" s="226" t="s">
        <v>1723</v>
      </c>
      <c r="G14" s="226" t="s">
        <v>1699</v>
      </c>
      <c r="H14" s="278">
        <v>45772</v>
      </c>
      <c r="I14" s="226">
        <v>4974</v>
      </c>
      <c r="J14" s="226" t="s">
        <v>1700</v>
      </c>
      <c r="K14" s="279" t="s">
        <v>1657</v>
      </c>
      <c r="L14" s="226"/>
      <c r="M14" s="280">
        <v>4215.26</v>
      </c>
      <c r="N14" s="280">
        <v>758.74</v>
      </c>
      <c r="O14" s="280">
        <v>0</v>
      </c>
      <c r="P14" s="280">
        <v>0</v>
      </c>
      <c r="Q14" s="226">
        <v>0</v>
      </c>
      <c r="R14" s="226" t="s">
        <v>1701</v>
      </c>
      <c r="S14" s="226" t="s">
        <v>1724</v>
      </c>
      <c r="T14" s="226" t="s">
        <v>1703</v>
      </c>
      <c r="U14" s="281" t="s">
        <v>1195</v>
      </c>
      <c r="V14" s="282" t="s">
        <v>1704</v>
      </c>
      <c r="W14" s="283" t="s">
        <v>1195</v>
      </c>
      <c r="X14" s="283" t="s">
        <v>1195</v>
      </c>
      <c r="Y14" s="283" t="s">
        <v>1195</v>
      </c>
      <c r="Z14" s="226"/>
      <c r="AA14" s="96"/>
    </row>
    <row r="15" spans="1:27">
      <c r="A15" s="226" t="s">
        <v>56</v>
      </c>
      <c r="B15" s="226" t="str">
        <f t="shared" si="0"/>
        <v>27AAACE6958L1Z4MEGSI26/20052</v>
      </c>
      <c r="C15" s="277">
        <f t="shared" si="1"/>
        <v>10</v>
      </c>
      <c r="D15" s="226" t="s">
        <v>543</v>
      </c>
      <c r="E15" s="226" t="s">
        <v>544</v>
      </c>
      <c r="F15" s="226" t="s">
        <v>1725</v>
      </c>
      <c r="G15" s="226" t="s">
        <v>1699</v>
      </c>
      <c r="H15" s="278">
        <v>45775</v>
      </c>
      <c r="I15" s="226">
        <v>270939.90000000002</v>
      </c>
      <c r="J15" s="226" t="s">
        <v>1700</v>
      </c>
      <c r="K15" s="279" t="s">
        <v>1657</v>
      </c>
      <c r="L15" s="226"/>
      <c r="M15" s="280">
        <v>229610.08</v>
      </c>
      <c r="N15" s="280">
        <v>0</v>
      </c>
      <c r="O15" s="280">
        <v>20664.91</v>
      </c>
      <c r="P15" s="280">
        <v>20664.91</v>
      </c>
      <c r="Q15" s="226">
        <v>0</v>
      </c>
      <c r="R15" s="226" t="s">
        <v>1701</v>
      </c>
      <c r="S15" s="226" t="s">
        <v>1724</v>
      </c>
      <c r="T15" s="226" t="s">
        <v>1703</v>
      </c>
      <c r="U15" s="281" t="s">
        <v>1195</v>
      </c>
      <c r="V15" s="282" t="s">
        <v>1704</v>
      </c>
      <c r="W15" s="283" t="s">
        <v>1195</v>
      </c>
      <c r="X15" s="283" t="s">
        <v>1195</v>
      </c>
      <c r="Y15" s="283" t="s">
        <v>1195</v>
      </c>
      <c r="Z15" s="226"/>
      <c r="AA15" s="96"/>
    </row>
    <row r="16" spans="1:27">
      <c r="A16" s="226" t="s">
        <v>56</v>
      </c>
      <c r="B16" s="226" t="str">
        <f t="shared" si="0"/>
        <v>27AAGCJ1813R1Z56276</v>
      </c>
      <c r="C16" s="277">
        <f t="shared" si="1"/>
        <v>11</v>
      </c>
      <c r="D16" s="226" t="s">
        <v>506</v>
      </c>
      <c r="E16" s="226" t="s">
        <v>507</v>
      </c>
      <c r="F16" s="226">
        <v>6276</v>
      </c>
      <c r="G16" s="226" t="s">
        <v>1699</v>
      </c>
      <c r="H16" s="278">
        <v>45755</v>
      </c>
      <c r="I16" s="226">
        <v>3540</v>
      </c>
      <c r="J16" s="226" t="s">
        <v>1700</v>
      </c>
      <c r="K16" s="279" t="s">
        <v>1657</v>
      </c>
      <c r="L16" s="226"/>
      <c r="M16" s="280">
        <v>3000</v>
      </c>
      <c r="N16" s="280">
        <v>0</v>
      </c>
      <c r="O16" s="280">
        <v>270</v>
      </c>
      <c r="P16" s="280">
        <v>270</v>
      </c>
      <c r="Q16" s="226">
        <v>0</v>
      </c>
      <c r="R16" s="226" t="s">
        <v>1701</v>
      </c>
      <c r="S16" s="226" t="s">
        <v>1702</v>
      </c>
      <c r="T16" s="226" t="s">
        <v>1703</v>
      </c>
      <c r="U16" s="281" t="s">
        <v>1195</v>
      </c>
      <c r="V16" s="282" t="s">
        <v>1704</v>
      </c>
      <c r="W16" s="283" t="s">
        <v>1195</v>
      </c>
      <c r="X16" s="283" t="s">
        <v>1195</v>
      </c>
      <c r="Y16" s="283" t="s">
        <v>1195</v>
      </c>
      <c r="Z16" s="226"/>
      <c r="AA16" s="96"/>
    </row>
    <row r="17" spans="1:27">
      <c r="A17" s="226" t="s">
        <v>56</v>
      </c>
      <c r="B17" s="226" t="str">
        <f t="shared" si="0"/>
        <v>27AAGCJ1813R1Z56361</v>
      </c>
      <c r="C17" s="277">
        <f t="shared" si="1"/>
        <v>12</v>
      </c>
      <c r="D17" s="226" t="s">
        <v>506</v>
      </c>
      <c r="E17" s="226" t="s">
        <v>507</v>
      </c>
      <c r="F17" s="226">
        <v>6361</v>
      </c>
      <c r="G17" s="226" t="s">
        <v>1699</v>
      </c>
      <c r="H17" s="278">
        <v>45759</v>
      </c>
      <c r="I17" s="226">
        <v>11800</v>
      </c>
      <c r="J17" s="226" t="s">
        <v>1700</v>
      </c>
      <c r="K17" s="279" t="s">
        <v>1657</v>
      </c>
      <c r="L17" s="226"/>
      <c r="M17" s="280">
        <v>10000</v>
      </c>
      <c r="N17" s="280">
        <v>0</v>
      </c>
      <c r="O17" s="280">
        <v>900</v>
      </c>
      <c r="P17" s="280">
        <v>900</v>
      </c>
      <c r="Q17" s="226">
        <v>0</v>
      </c>
      <c r="R17" s="226" t="s">
        <v>1701</v>
      </c>
      <c r="S17" s="226" t="s">
        <v>1702</v>
      </c>
      <c r="T17" s="226" t="s">
        <v>1703</v>
      </c>
      <c r="U17" s="281" t="s">
        <v>1195</v>
      </c>
      <c r="V17" s="282" t="s">
        <v>1704</v>
      </c>
      <c r="W17" s="283" t="s">
        <v>1195</v>
      </c>
      <c r="X17" s="283" t="s">
        <v>1195</v>
      </c>
      <c r="Y17" s="283" t="s">
        <v>1195</v>
      </c>
      <c r="Z17" s="226"/>
      <c r="AA17" s="96"/>
    </row>
    <row r="18" spans="1:27">
      <c r="A18" s="226" t="s">
        <v>56</v>
      </c>
      <c r="B18" s="226" t="str">
        <f t="shared" si="0"/>
        <v>27AAGCJ1813R1Z56381</v>
      </c>
      <c r="C18" s="277">
        <f t="shared" si="1"/>
        <v>13</v>
      </c>
      <c r="D18" s="226" t="s">
        <v>506</v>
      </c>
      <c r="E18" s="226" t="s">
        <v>507</v>
      </c>
      <c r="F18" s="226">
        <v>6381</v>
      </c>
      <c r="G18" s="226" t="s">
        <v>1699</v>
      </c>
      <c r="H18" s="278">
        <v>45759</v>
      </c>
      <c r="I18" s="226">
        <v>5310</v>
      </c>
      <c r="J18" s="226" t="s">
        <v>1700</v>
      </c>
      <c r="K18" s="279" t="s">
        <v>1657</v>
      </c>
      <c r="L18" s="226"/>
      <c r="M18" s="280">
        <v>4500</v>
      </c>
      <c r="N18" s="280">
        <v>0</v>
      </c>
      <c r="O18" s="280">
        <v>405</v>
      </c>
      <c r="P18" s="280">
        <v>405</v>
      </c>
      <c r="Q18" s="226">
        <v>0</v>
      </c>
      <c r="R18" s="226" t="s">
        <v>1701</v>
      </c>
      <c r="S18" s="226" t="s">
        <v>1702</v>
      </c>
      <c r="T18" s="226" t="s">
        <v>1703</v>
      </c>
      <c r="U18" s="281" t="s">
        <v>1195</v>
      </c>
      <c r="V18" s="282" t="s">
        <v>1704</v>
      </c>
      <c r="W18" s="283" t="s">
        <v>1195</v>
      </c>
      <c r="X18" s="283" t="s">
        <v>1195</v>
      </c>
      <c r="Y18" s="283" t="s">
        <v>1195</v>
      </c>
      <c r="Z18" s="226"/>
      <c r="AA18" s="96"/>
    </row>
    <row r="19" spans="1:27">
      <c r="A19" s="226" t="s">
        <v>56</v>
      </c>
      <c r="B19" s="226" t="str">
        <f t="shared" si="0"/>
        <v>33AAACZ4322M2Z91025260013651</v>
      </c>
      <c r="C19" s="277">
        <f t="shared" si="1"/>
        <v>14</v>
      </c>
      <c r="D19" s="226" t="s">
        <v>596</v>
      </c>
      <c r="E19" s="226" t="s">
        <v>597</v>
      </c>
      <c r="F19" s="226">
        <v>1025260013651</v>
      </c>
      <c r="G19" s="226" t="s">
        <v>1699</v>
      </c>
      <c r="H19" s="278">
        <v>45756</v>
      </c>
      <c r="I19" s="226">
        <v>12673.2</v>
      </c>
      <c r="J19" s="226" t="s">
        <v>1700</v>
      </c>
      <c r="K19" s="279" t="s">
        <v>1657</v>
      </c>
      <c r="L19" s="226"/>
      <c r="M19" s="280">
        <v>10740</v>
      </c>
      <c r="N19" s="280">
        <v>1933.2</v>
      </c>
      <c r="O19" s="280">
        <v>0</v>
      </c>
      <c r="P19" s="280">
        <v>0</v>
      </c>
      <c r="Q19" s="226">
        <v>0</v>
      </c>
      <c r="R19" s="226" t="s">
        <v>1701</v>
      </c>
      <c r="S19" s="226" t="s">
        <v>1714</v>
      </c>
      <c r="T19" s="226" t="s">
        <v>1703</v>
      </c>
      <c r="U19" s="281" t="s">
        <v>1195</v>
      </c>
      <c r="V19" s="282" t="s">
        <v>1704</v>
      </c>
      <c r="W19" s="283" t="s">
        <v>1726</v>
      </c>
      <c r="X19" s="283" t="s">
        <v>1727</v>
      </c>
      <c r="Y19" s="283" t="s">
        <v>1728</v>
      </c>
      <c r="Z19" s="226"/>
      <c r="AA19" s="96"/>
    </row>
    <row r="20" spans="1:27">
      <c r="A20" s="226" t="s">
        <v>56</v>
      </c>
      <c r="B20" s="226" t="str">
        <f t="shared" si="0"/>
        <v>33AAACZ4322M2Z91025260034545</v>
      </c>
      <c r="C20" s="277">
        <f t="shared" si="1"/>
        <v>15</v>
      </c>
      <c r="D20" s="226" t="s">
        <v>596</v>
      </c>
      <c r="E20" s="226" t="s">
        <v>597</v>
      </c>
      <c r="F20" s="226">
        <v>1025260034545</v>
      </c>
      <c r="G20" s="226" t="s">
        <v>1699</v>
      </c>
      <c r="H20" s="278">
        <v>45770</v>
      </c>
      <c r="I20" s="226">
        <v>408.37</v>
      </c>
      <c r="J20" s="226" t="s">
        <v>1700</v>
      </c>
      <c r="K20" s="279" t="s">
        <v>1657</v>
      </c>
      <c r="L20" s="226"/>
      <c r="M20" s="280">
        <v>346.08</v>
      </c>
      <c r="N20" s="280">
        <v>62.29</v>
      </c>
      <c r="O20" s="280">
        <v>0</v>
      </c>
      <c r="P20" s="280">
        <v>0</v>
      </c>
      <c r="Q20" s="226">
        <v>0</v>
      </c>
      <c r="R20" s="226" t="s">
        <v>1701</v>
      </c>
      <c r="S20" s="226" t="s">
        <v>1714</v>
      </c>
      <c r="T20" s="226" t="s">
        <v>1703</v>
      </c>
      <c r="U20" s="281" t="s">
        <v>1195</v>
      </c>
      <c r="V20" s="282" t="s">
        <v>1704</v>
      </c>
      <c r="W20" s="283" t="s">
        <v>1726</v>
      </c>
      <c r="X20" s="283" t="s">
        <v>1729</v>
      </c>
      <c r="Y20" s="283" t="s">
        <v>1730</v>
      </c>
      <c r="Z20" s="226"/>
      <c r="AA20" s="96"/>
    </row>
    <row r="21" spans="1:27">
      <c r="A21" s="226" t="s">
        <v>56</v>
      </c>
      <c r="B21" s="226" t="str">
        <f t="shared" si="0"/>
        <v>27ACTPJ8193Q1ZCBOM7-142</v>
      </c>
      <c r="C21" s="277">
        <f t="shared" si="1"/>
        <v>16</v>
      </c>
      <c r="D21" s="226" t="s">
        <v>1731</v>
      </c>
      <c r="E21" s="226" t="s">
        <v>1732</v>
      </c>
      <c r="F21" s="226" t="s">
        <v>1733</v>
      </c>
      <c r="G21" s="226" t="s">
        <v>1699</v>
      </c>
      <c r="H21" s="278">
        <v>45710</v>
      </c>
      <c r="I21" s="226">
        <v>449</v>
      </c>
      <c r="J21" s="226" t="s">
        <v>1700</v>
      </c>
      <c r="K21" s="279" t="s">
        <v>1657</v>
      </c>
      <c r="L21" s="226"/>
      <c r="M21" s="280">
        <v>380.51</v>
      </c>
      <c r="N21" s="280">
        <v>0</v>
      </c>
      <c r="O21" s="280">
        <v>34.25</v>
      </c>
      <c r="P21" s="280">
        <v>34.25</v>
      </c>
      <c r="Q21" s="226">
        <v>0</v>
      </c>
      <c r="R21" s="226" t="s">
        <v>1709</v>
      </c>
      <c r="S21" s="226" t="s">
        <v>1734</v>
      </c>
      <c r="T21" s="226" t="s">
        <v>1703</v>
      </c>
      <c r="U21" s="281" t="s">
        <v>1195</v>
      </c>
      <c r="V21" s="282" t="s">
        <v>1704</v>
      </c>
      <c r="W21" s="283" t="s">
        <v>1195</v>
      </c>
      <c r="X21" s="283" t="s">
        <v>1195</v>
      </c>
      <c r="Y21" s="283" t="s">
        <v>1195</v>
      </c>
      <c r="Z21" s="226"/>
      <c r="AA21" s="96"/>
    </row>
    <row r="22" spans="1:27">
      <c r="A22" s="226" t="s">
        <v>56</v>
      </c>
      <c r="B22" s="226" t="str">
        <f t="shared" si="0"/>
        <v>27ACTPJ8193Q1ZCBOM7-179</v>
      </c>
      <c r="C22" s="277">
        <f t="shared" si="1"/>
        <v>17</v>
      </c>
      <c r="D22" s="226" t="s">
        <v>1731</v>
      </c>
      <c r="E22" s="226" t="s">
        <v>1732</v>
      </c>
      <c r="F22" s="226" t="s">
        <v>1735</v>
      </c>
      <c r="G22" s="226" t="s">
        <v>1699</v>
      </c>
      <c r="H22" s="278">
        <v>45716</v>
      </c>
      <c r="I22" s="226">
        <v>499</v>
      </c>
      <c r="J22" s="226" t="s">
        <v>1700</v>
      </c>
      <c r="K22" s="279" t="s">
        <v>1657</v>
      </c>
      <c r="L22" s="226"/>
      <c r="M22" s="280">
        <v>422.88</v>
      </c>
      <c r="N22" s="280">
        <v>0</v>
      </c>
      <c r="O22" s="280">
        <v>38.06</v>
      </c>
      <c r="P22" s="280">
        <v>38.06</v>
      </c>
      <c r="Q22" s="226">
        <v>0</v>
      </c>
      <c r="R22" s="226" t="s">
        <v>1709</v>
      </c>
      <c r="S22" s="226" t="s">
        <v>1734</v>
      </c>
      <c r="T22" s="226" t="s">
        <v>1703</v>
      </c>
      <c r="U22" s="281" t="s">
        <v>1195</v>
      </c>
      <c r="V22" s="282" t="s">
        <v>1704</v>
      </c>
      <c r="W22" s="283" t="s">
        <v>1195</v>
      </c>
      <c r="X22" s="283" t="s">
        <v>1195</v>
      </c>
      <c r="Y22" s="283" t="s">
        <v>1195</v>
      </c>
      <c r="Z22" s="226"/>
      <c r="AA22" s="96"/>
    </row>
    <row r="23" spans="1:27">
      <c r="A23" s="226" t="s">
        <v>56</v>
      </c>
      <c r="B23" s="226" t="str">
        <f t="shared" si="0"/>
        <v>27AAECI7859N1ZQSOFT/009/25-26</v>
      </c>
      <c r="C23" s="277">
        <f t="shared" si="1"/>
        <v>18</v>
      </c>
      <c r="D23" s="226" t="s">
        <v>344</v>
      </c>
      <c r="E23" s="226" t="s">
        <v>345</v>
      </c>
      <c r="F23" s="226" t="s">
        <v>1736</v>
      </c>
      <c r="G23" s="226" t="s">
        <v>1699</v>
      </c>
      <c r="H23" s="278">
        <v>45750</v>
      </c>
      <c r="I23" s="226">
        <v>218.3</v>
      </c>
      <c r="J23" s="226" t="s">
        <v>1700</v>
      </c>
      <c r="K23" s="279" t="s">
        <v>1657</v>
      </c>
      <c r="L23" s="226"/>
      <c r="M23" s="280">
        <v>185</v>
      </c>
      <c r="N23" s="280">
        <v>0</v>
      </c>
      <c r="O23" s="280">
        <v>16.649999999999999</v>
      </c>
      <c r="P23" s="280">
        <v>16.649999999999999</v>
      </c>
      <c r="Q23" s="226">
        <v>0</v>
      </c>
      <c r="R23" s="226" t="s">
        <v>1701</v>
      </c>
      <c r="S23" s="226" t="s">
        <v>1724</v>
      </c>
      <c r="T23" s="226" t="s">
        <v>1703</v>
      </c>
      <c r="U23" s="281" t="s">
        <v>1195</v>
      </c>
      <c r="V23" s="282" t="s">
        <v>1704</v>
      </c>
      <c r="W23" s="283" t="s">
        <v>1195</v>
      </c>
      <c r="X23" s="283" t="s">
        <v>1195</v>
      </c>
      <c r="Y23" s="283" t="s">
        <v>1195</v>
      </c>
      <c r="Z23" s="226"/>
      <c r="AA23" s="96"/>
    </row>
    <row r="24" spans="1:27">
      <c r="A24" s="226" t="s">
        <v>56</v>
      </c>
      <c r="B24" s="226" t="str">
        <f t="shared" si="0"/>
        <v>27AAECI7859N1ZQSOFT/045/25-26</v>
      </c>
      <c r="C24" s="277">
        <f t="shared" si="1"/>
        <v>19</v>
      </c>
      <c r="D24" s="226" t="s">
        <v>344</v>
      </c>
      <c r="E24" s="226" t="s">
        <v>345</v>
      </c>
      <c r="F24" s="226" t="s">
        <v>1737</v>
      </c>
      <c r="G24" s="226" t="s">
        <v>1699</v>
      </c>
      <c r="H24" s="278">
        <v>45765</v>
      </c>
      <c r="I24" s="226">
        <v>371.7</v>
      </c>
      <c r="J24" s="226" t="s">
        <v>1700</v>
      </c>
      <c r="K24" s="279" t="s">
        <v>1657</v>
      </c>
      <c r="L24" s="226"/>
      <c r="M24" s="280">
        <v>315</v>
      </c>
      <c r="N24" s="280">
        <v>0</v>
      </c>
      <c r="O24" s="280">
        <v>28.35</v>
      </c>
      <c r="P24" s="280">
        <v>28.35</v>
      </c>
      <c r="Q24" s="226">
        <v>0</v>
      </c>
      <c r="R24" s="226" t="s">
        <v>1701</v>
      </c>
      <c r="S24" s="226" t="s">
        <v>1724</v>
      </c>
      <c r="T24" s="226" t="s">
        <v>1703</v>
      </c>
      <c r="U24" s="281" t="s">
        <v>1195</v>
      </c>
      <c r="V24" s="282" t="s">
        <v>1704</v>
      </c>
      <c r="W24" s="283" t="s">
        <v>1195</v>
      </c>
      <c r="X24" s="283" t="s">
        <v>1195</v>
      </c>
      <c r="Y24" s="283" t="s">
        <v>1195</v>
      </c>
      <c r="Z24" s="226"/>
      <c r="AA24" s="96"/>
    </row>
    <row r="25" spans="1:27">
      <c r="A25" s="226" t="s">
        <v>56</v>
      </c>
      <c r="B25" s="226" t="str">
        <f t="shared" si="0"/>
        <v>27AAECI7859N1ZQSOFT/070/25-26</v>
      </c>
      <c r="C25" s="277">
        <f t="shared" si="1"/>
        <v>20</v>
      </c>
      <c r="D25" s="226" t="s">
        <v>344</v>
      </c>
      <c r="E25" s="226" t="s">
        <v>345</v>
      </c>
      <c r="F25" s="226" t="s">
        <v>1738</v>
      </c>
      <c r="G25" s="226" t="s">
        <v>1699</v>
      </c>
      <c r="H25" s="278">
        <v>45775</v>
      </c>
      <c r="I25" s="226">
        <v>123.9</v>
      </c>
      <c r="J25" s="226" t="s">
        <v>1700</v>
      </c>
      <c r="K25" s="279" t="s">
        <v>1657</v>
      </c>
      <c r="L25" s="226"/>
      <c r="M25" s="280">
        <v>105</v>
      </c>
      <c r="N25" s="280">
        <v>0</v>
      </c>
      <c r="O25" s="280">
        <v>9.4499999999999993</v>
      </c>
      <c r="P25" s="280">
        <v>9.4499999999999993</v>
      </c>
      <c r="Q25" s="226">
        <v>0</v>
      </c>
      <c r="R25" s="226" t="s">
        <v>1701</v>
      </c>
      <c r="S25" s="226" t="s">
        <v>1724</v>
      </c>
      <c r="T25" s="226" t="s">
        <v>1703</v>
      </c>
      <c r="U25" s="281" t="s">
        <v>1195</v>
      </c>
      <c r="V25" s="282" t="s">
        <v>1704</v>
      </c>
      <c r="W25" s="283" t="s">
        <v>1195</v>
      </c>
      <c r="X25" s="283" t="s">
        <v>1195</v>
      </c>
      <c r="Y25" s="283" t="s">
        <v>1195</v>
      </c>
      <c r="Z25" s="226"/>
      <c r="AA25" s="96"/>
    </row>
    <row r="26" spans="1:27">
      <c r="A26" s="226" t="s">
        <v>56</v>
      </c>
      <c r="B26" s="226" t="str">
        <f t="shared" si="0"/>
        <v>27AAECI7859N1ZQSOFT/071/25-26</v>
      </c>
      <c r="C26" s="277">
        <f t="shared" si="1"/>
        <v>21</v>
      </c>
      <c r="D26" s="226" t="s">
        <v>344</v>
      </c>
      <c r="E26" s="226" t="s">
        <v>345</v>
      </c>
      <c r="F26" s="226" t="s">
        <v>1739</v>
      </c>
      <c r="G26" s="226" t="s">
        <v>1699</v>
      </c>
      <c r="H26" s="278">
        <v>45775</v>
      </c>
      <c r="I26" s="226">
        <v>850</v>
      </c>
      <c r="J26" s="226" t="s">
        <v>1700</v>
      </c>
      <c r="K26" s="279" t="s">
        <v>1657</v>
      </c>
      <c r="L26" s="226"/>
      <c r="M26" s="280">
        <v>720</v>
      </c>
      <c r="N26" s="280">
        <v>0</v>
      </c>
      <c r="O26" s="280">
        <v>64.8</v>
      </c>
      <c r="P26" s="280">
        <v>64.8</v>
      </c>
      <c r="Q26" s="226">
        <v>0</v>
      </c>
      <c r="R26" s="226" t="s">
        <v>1701</v>
      </c>
      <c r="S26" s="226" t="s">
        <v>1724</v>
      </c>
      <c r="T26" s="226" t="s">
        <v>1703</v>
      </c>
      <c r="U26" s="281" t="s">
        <v>1195</v>
      </c>
      <c r="V26" s="282" t="s">
        <v>1704</v>
      </c>
      <c r="W26" s="283" t="s">
        <v>1195</v>
      </c>
      <c r="X26" s="283" t="s">
        <v>1195</v>
      </c>
      <c r="Y26" s="283" t="s">
        <v>1195</v>
      </c>
      <c r="Z26" s="226"/>
      <c r="AA26" s="96"/>
    </row>
    <row r="27" spans="1:27">
      <c r="A27" s="226" t="s">
        <v>56</v>
      </c>
      <c r="B27" s="226" t="str">
        <f t="shared" si="0"/>
        <v>27AAFCL6396Q1ZIInvoice56</v>
      </c>
      <c r="C27" s="277">
        <f t="shared" si="1"/>
        <v>22</v>
      </c>
      <c r="D27" s="226" t="s">
        <v>1740</v>
      </c>
      <c r="E27" s="226" t="s">
        <v>1741</v>
      </c>
      <c r="F27" s="226" t="s">
        <v>1742</v>
      </c>
      <c r="G27" s="226" t="s">
        <v>1699</v>
      </c>
      <c r="H27" s="278">
        <v>45761</v>
      </c>
      <c r="I27" s="226">
        <v>79650</v>
      </c>
      <c r="J27" s="226" t="s">
        <v>1700</v>
      </c>
      <c r="K27" s="279" t="s">
        <v>1657</v>
      </c>
      <c r="L27" s="226"/>
      <c r="M27" s="280">
        <v>67500</v>
      </c>
      <c r="N27" s="280">
        <v>0</v>
      </c>
      <c r="O27" s="280">
        <v>6075</v>
      </c>
      <c r="P27" s="280">
        <v>6075</v>
      </c>
      <c r="Q27" s="226">
        <v>0</v>
      </c>
      <c r="R27" s="226" t="s">
        <v>1701</v>
      </c>
      <c r="S27" s="226" t="s">
        <v>1702</v>
      </c>
      <c r="T27" s="226" t="s">
        <v>1703</v>
      </c>
      <c r="U27" s="281" t="s">
        <v>1195</v>
      </c>
      <c r="V27" s="282" t="s">
        <v>1704</v>
      </c>
      <c r="W27" s="283" t="s">
        <v>1195</v>
      </c>
      <c r="X27" s="283" t="s">
        <v>1195</v>
      </c>
      <c r="Y27" s="283" t="s">
        <v>1195</v>
      </c>
      <c r="Z27" s="226"/>
      <c r="AA27" s="96"/>
    </row>
    <row r="28" spans="1:27">
      <c r="A28" s="226" t="s">
        <v>56</v>
      </c>
      <c r="B28" s="226" t="str">
        <f t="shared" si="0"/>
        <v>27AAFCL6396Q1ZIInvoice57</v>
      </c>
      <c r="C28" s="277">
        <f t="shared" si="1"/>
        <v>23</v>
      </c>
      <c r="D28" s="226" t="s">
        <v>1740</v>
      </c>
      <c r="E28" s="226" t="s">
        <v>1741</v>
      </c>
      <c r="F28" s="226" t="s">
        <v>1743</v>
      </c>
      <c r="G28" s="226" t="s">
        <v>1699</v>
      </c>
      <c r="H28" s="278">
        <v>45761</v>
      </c>
      <c r="I28" s="226">
        <v>5882</v>
      </c>
      <c r="J28" s="226" t="s">
        <v>1700</v>
      </c>
      <c r="K28" s="279" t="s">
        <v>1657</v>
      </c>
      <c r="L28" s="226"/>
      <c r="M28" s="280">
        <v>4985</v>
      </c>
      <c r="N28" s="280">
        <v>0</v>
      </c>
      <c r="O28" s="280">
        <v>448.65</v>
      </c>
      <c r="P28" s="280">
        <v>448.65</v>
      </c>
      <c r="Q28" s="226">
        <v>0</v>
      </c>
      <c r="R28" s="226" t="s">
        <v>1701</v>
      </c>
      <c r="S28" s="226" t="s">
        <v>1702</v>
      </c>
      <c r="T28" s="226" t="s">
        <v>1703</v>
      </c>
      <c r="U28" s="281" t="s">
        <v>1195</v>
      </c>
      <c r="V28" s="282" t="s">
        <v>1704</v>
      </c>
      <c r="W28" s="283" t="s">
        <v>1195</v>
      </c>
      <c r="X28" s="283" t="s">
        <v>1195</v>
      </c>
      <c r="Y28" s="283" t="s">
        <v>1195</v>
      </c>
      <c r="Z28" s="226"/>
      <c r="AA28" s="96"/>
    </row>
    <row r="29" spans="1:27">
      <c r="A29" s="226" t="s">
        <v>56</v>
      </c>
      <c r="B29" s="226" t="str">
        <f t="shared" si="0"/>
        <v>27AANCA4062G1ZN252240001264A008</v>
      </c>
      <c r="C29" s="277">
        <f t="shared" si="1"/>
        <v>24</v>
      </c>
      <c r="D29" s="226" t="s">
        <v>787</v>
      </c>
      <c r="E29" s="226" t="s">
        <v>788</v>
      </c>
      <c r="F29" s="226" t="s">
        <v>1744</v>
      </c>
      <c r="G29" s="226" t="s">
        <v>1699</v>
      </c>
      <c r="H29" s="278">
        <v>45754</v>
      </c>
      <c r="I29" s="226">
        <v>777.33</v>
      </c>
      <c r="J29" s="226" t="s">
        <v>1700</v>
      </c>
      <c r="K29" s="279" t="s">
        <v>1657</v>
      </c>
      <c r="L29" s="226"/>
      <c r="M29" s="280">
        <v>658.76</v>
      </c>
      <c r="N29" s="280">
        <v>0</v>
      </c>
      <c r="O29" s="280">
        <v>59.28</v>
      </c>
      <c r="P29" s="280">
        <v>59.28</v>
      </c>
      <c r="Q29" s="226">
        <v>0</v>
      </c>
      <c r="R29" s="226" t="s">
        <v>1701</v>
      </c>
      <c r="S29" s="226" t="s">
        <v>1702</v>
      </c>
      <c r="T29" s="226" t="s">
        <v>1703</v>
      </c>
      <c r="U29" s="281" t="s">
        <v>1195</v>
      </c>
      <c r="V29" s="282" t="s">
        <v>1704</v>
      </c>
      <c r="W29" s="283" t="s">
        <v>1195</v>
      </c>
      <c r="X29" s="283" t="s">
        <v>1195</v>
      </c>
      <c r="Y29" s="283" t="s">
        <v>1195</v>
      </c>
      <c r="Z29" s="226"/>
      <c r="AA29" s="96"/>
    </row>
    <row r="30" spans="1:27">
      <c r="A30" s="226" t="s">
        <v>56</v>
      </c>
      <c r="B30" s="226" t="str">
        <f t="shared" si="0"/>
        <v>27AANCA4062G1ZN252240001264A010</v>
      </c>
      <c r="C30" s="277">
        <f t="shared" si="1"/>
        <v>25</v>
      </c>
      <c r="D30" s="226" t="s">
        <v>787</v>
      </c>
      <c r="E30" s="226" t="s">
        <v>788</v>
      </c>
      <c r="F30" s="226" t="s">
        <v>1745</v>
      </c>
      <c r="G30" s="226" t="s">
        <v>1699</v>
      </c>
      <c r="H30" s="278">
        <v>45776</v>
      </c>
      <c r="I30" s="226">
        <v>337.09</v>
      </c>
      <c r="J30" s="226" t="s">
        <v>1700</v>
      </c>
      <c r="K30" s="279" t="s">
        <v>1657</v>
      </c>
      <c r="L30" s="226"/>
      <c r="M30" s="280">
        <v>285.67</v>
      </c>
      <c r="N30" s="280">
        <v>0</v>
      </c>
      <c r="O30" s="280">
        <v>25.71</v>
      </c>
      <c r="P30" s="280">
        <v>25.71</v>
      </c>
      <c r="Q30" s="226">
        <v>0</v>
      </c>
      <c r="R30" s="226" t="s">
        <v>1701</v>
      </c>
      <c r="S30" s="226" t="s">
        <v>1702</v>
      </c>
      <c r="T30" s="226" t="s">
        <v>1703</v>
      </c>
      <c r="U30" s="281" t="s">
        <v>1195</v>
      </c>
      <c r="V30" s="282" t="s">
        <v>1704</v>
      </c>
      <c r="W30" s="283" t="s">
        <v>1195</v>
      </c>
      <c r="X30" s="283" t="s">
        <v>1195</v>
      </c>
      <c r="Y30" s="283" t="s">
        <v>1195</v>
      </c>
      <c r="Z30" s="226"/>
      <c r="AA30" s="96"/>
    </row>
    <row r="31" spans="1:27">
      <c r="A31" s="226" t="s">
        <v>56</v>
      </c>
      <c r="B31" s="226" t="str">
        <f t="shared" si="0"/>
        <v>27AANCA4062G1ZN252240001264A011</v>
      </c>
      <c r="C31" s="277">
        <f t="shared" si="1"/>
        <v>26</v>
      </c>
      <c r="D31" s="226" t="s">
        <v>787</v>
      </c>
      <c r="E31" s="226" t="s">
        <v>788</v>
      </c>
      <c r="F31" s="226" t="s">
        <v>1746</v>
      </c>
      <c r="G31" s="226" t="s">
        <v>1699</v>
      </c>
      <c r="H31" s="278">
        <v>45776</v>
      </c>
      <c r="I31" s="226">
        <v>269.26</v>
      </c>
      <c r="J31" s="226" t="s">
        <v>1700</v>
      </c>
      <c r="K31" s="279" t="s">
        <v>1657</v>
      </c>
      <c r="L31" s="226"/>
      <c r="M31" s="280">
        <v>228.19</v>
      </c>
      <c r="N31" s="280">
        <v>0</v>
      </c>
      <c r="O31" s="280">
        <v>20.53</v>
      </c>
      <c r="P31" s="280">
        <v>20.53</v>
      </c>
      <c r="Q31" s="226">
        <v>0</v>
      </c>
      <c r="R31" s="226" t="s">
        <v>1701</v>
      </c>
      <c r="S31" s="226" t="s">
        <v>1702</v>
      </c>
      <c r="T31" s="226" t="s">
        <v>1703</v>
      </c>
      <c r="U31" s="281" t="s">
        <v>1195</v>
      </c>
      <c r="V31" s="282" t="s">
        <v>1704</v>
      </c>
      <c r="W31" s="283" t="s">
        <v>1195</v>
      </c>
      <c r="X31" s="283" t="s">
        <v>1195</v>
      </c>
      <c r="Y31" s="283" t="s">
        <v>1195</v>
      </c>
      <c r="Z31" s="226"/>
      <c r="AA31" s="96"/>
    </row>
    <row r="32" spans="1:27">
      <c r="A32" s="226" t="s">
        <v>56</v>
      </c>
      <c r="B32" s="226" t="str">
        <f t="shared" si="0"/>
        <v>27AANCA4062G1ZN281240001894A009</v>
      </c>
      <c r="C32" s="277">
        <f t="shared" si="1"/>
        <v>27</v>
      </c>
      <c r="D32" s="226" t="s">
        <v>787</v>
      </c>
      <c r="E32" s="226" t="s">
        <v>788</v>
      </c>
      <c r="F32" s="226" t="s">
        <v>1747</v>
      </c>
      <c r="G32" s="226" t="s">
        <v>1699</v>
      </c>
      <c r="H32" s="278">
        <v>45770</v>
      </c>
      <c r="I32" s="226">
        <v>6907.42</v>
      </c>
      <c r="J32" s="226" t="s">
        <v>1700</v>
      </c>
      <c r="K32" s="279" t="s">
        <v>1657</v>
      </c>
      <c r="L32" s="226"/>
      <c r="M32" s="280">
        <v>5853.75</v>
      </c>
      <c r="N32" s="280">
        <v>0</v>
      </c>
      <c r="O32" s="280">
        <v>526.83000000000004</v>
      </c>
      <c r="P32" s="280">
        <v>526.83000000000004</v>
      </c>
      <c r="Q32" s="226">
        <v>0</v>
      </c>
      <c r="R32" s="226" t="s">
        <v>1701</v>
      </c>
      <c r="S32" s="226" t="s">
        <v>1702</v>
      </c>
      <c r="T32" s="226" t="s">
        <v>1703</v>
      </c>
      <c r="U32" s="281" t="s">
        <v>1195</v>
      </c>
      <c r="V32" s="282" t="s">
        <v>1704</v>
      </c>
      <c r="W32" s="283" t="s">
        <v>1195</v>
      </c>
      <c r="X32" s="283" t="s">
        <v>1195</v>
      </c>
      <c r="Y32" s="283" t="s">
        <v>1195</v>
      </c>
      <c r="Z32" s="226"/>
      <c r="AA32" s="96"/>
    </row>
    <row r="33" spans="1:27">
      <c r="A33" s="226" t="s">
        <v>56</v>
      </c>
      <c r="B33" s="226" t="str">
        <f t="shared" si="0"/>
        <v>27AANCA4062G1ZN281240001894A015</v>
      </c>
      <c r="C33" s="277">
        <f t="shared" si="1"/>
        <v>28</v>
      </c>
      <c r="D33" s="226" t="s">
        <v>787</v>
      </c>
      <c r="E33" s="226" t="s">
        <v>788</v>
      </c>
      <c r="F33" s="226" t="s">
        <v>1748</v>
      </c>
      <c r="G33" s="226" t="s">
        <v>1699</v>
      </c>
      <c r="H33" s="278">
        <v>45768</v>
      </c>
      <c r="I33" s="226">
        <v>6560.47</v>
      </c>
      <c r="J33" s="226" t="s">
        <v>1700</v>
      </c>
      <c r="K33" s="279" t="s">
        <v>1657</v>
      </c>
      <c r="L33" s="226"/>
      <c r="M33" s="280">
        <v>5559.72</v>
      </c>
      <c r="N33" s="280">
        <v>0</v>
      </c>
      <c r="O33" s="280">
        <v>500.37</v>
      </c>
      <c r="P33" s="280">
        <v>500.37</v>
      </c>
      <c r="Q33" s="226">
        <v>0</v>
      </c>
      <c r="R33" s="226" t="s">
        <v>1701</v>
      </c>
      <c r="S33" s="226" t="s">
        <v>1702</v>
      </c>
      <c r="T33" s="226" t="s">
        <v>1703</v>
      </c>
      <c r="U33" s="281" t="s">
        <v>1195</v>
      </c>
      <c r="V33" s="282" t="s">
        <v>1704</v>
      </c>
      <c r="W33" s="283" t="s">
        <v>1195</v>
      </c>
      <c r="X33" s="283" t="s">
        <v>1195</v>
      </c>
      <c r="Y33" s="283" t="s">
        <v>1195</v>
      </c>
      <c r="Z33" s="226"/>
      <c r="AA33" s="96"/>
    </row>
    <row r="34" spans="1:27">
      <c r="A34" s="226" t="s">
        <v>56</v>
      </c>
      <c r="B34" s="226" t="str">
        <f t="shared" si="0"/>
        <v>27AANCA4062G1ZN281240001894A017</v>
      </c>
      <c r="C34" s="277">
        <f t="shared" si="1"/>
        <v>29</v>
      </c>
      <c r="D34" s="226" t="s">
        <v>787</v>
      </c>
      <c r="E34" s="226" t="s">
        <v>788</v>
      </c>
      <c r="F34" s="226" t="s">
        <v>1749</v>
      </c>
      <c r="G34" s="226" t="s">
        <v>1699</v>
      </c>
      <c r="H34" s="278">
        <v>45772</v>
      </c>
      <c r="I34" s="226">
        <v>91922.44</v>
      </c>
      <c r="J34" s="226" t="s">
        <v>1700</v>
      </c>
      <c r="K34" s="279" t="s">
        <v>1657</v>
      </c>
      <c r="L34" s="226"/>
      <c r="M34" s="280">
        <v>77900.38</v>
      </c>
      <c r="N34" s="280">
        <v>0</v>
      </c>
      <c r="O34" s="280">
        <v>7011.03</v>
      </c>
      <c r="P34" s="280">
        <v>7011.03</v>
      </c>
      <c r="Q34" s="226">
        <v>0</v>
      </c>
      <c r="R34" s="226" t="s">
        <v>1701</v>
      </c>
      <c r="S34" s="226" t="s">
        <v>1702</v>
      </c>
      <c r="T34" s="226" t="s">
        <v>1703</v>
      </c>
      <c r="U34" s="281" t="s">
        <v>1195</v>
      </c>
      <c r="V34" s="282" t="s">
        <v>1704</v>
      </c>
      <c r="W34" s="283" t="s">
        <v>1195</v>
      </c>
      <c r="X34" s="283" t="s">
        <v>1195</v>
      </c>
      <c r="Y34" s="283" t="s">
        <v>1195</v>
      </c>
      <c r="Z34" s="226"/>
      <c r="AA34" s="96"/>
    </row>
    <row r="35" spans="1:27">
      <c r="A35" s="226" t="s">
        <v>56</v>
      </c>
      <c r="B35" s="226" t="str">
        <f t="shared" si="0"/>
        <v>27AANCA4062G1ZN281240001894A018</v>
      </c>
      <c r="C35" s="277">
        <f t="shared" si="1"/>
        <v>30</v>
      </c>
      <c r="D35" s="226" t="s">
        <v>787</v>
      </c>
      <c r="E35" s="226" t="s">
        <v>788</v>
      </c>
      <c r="F35" s="226" t="s">
        <v>1750</v>
      </c>
      <c r="G35" s="226" t="s">
        <v>1699</v>
      </c>
      <c r="H35" s="278">
        <v>45773</v>
      </c>
      <c r="I35" s="226">
        <v>1564.42</v>
      </c>
      <c r="J35" s="226" t="s">
        <v>1700</v>
      </c>
      <c r="K35" s="279" t="s">
        <v>1657</v>
      </c>
      <c r="L35" s="226"/>
      <c r="M35" s="280">
        <v>1325.78</v>
      </c>
      <c r="N35" s="280">
        <v>0</v>
      </c>
      <c r="O35" s="280">
        <v>119.32</v>
      </c>
      <c r="P35" s="280">
        <v>119.32</v>
      </c>
      <c r="Q35" s="226">
        <v>0</v>
      </c>
      <c r="R35" s="226" t="s">
        <v>1701</v>
      </c>
      <c r="S35" s="226" t="s">
        <v>1702</v>
      </c>
      <c r="T35" s="226" t="s">
        <v>1703</v>
      </c>
      <c r="U35" s="281" t="s">
        <v>1195</v>
      </c>
      <c r="V35" s="282" t="s">
        <v>1704</v>
      </c>
      <c r="W35" s="283" t="s">
        <v>1195</v>
      </c>
      <c r="X35" s="283" t="s">
        <v>1195</v>
      </c>
      <c r="Y35" s="283" t="s">
        <v>1195</v>
      </c>
      <c r="Z35" s="226"/>
      <c r="AA35" s="96"/>
    </row>
    <row r="36" spans="1:27">
      <c r="A36" s="226" t="s">
        <v>56</v>
      </c>
      <c r="B36" s="226" t="str">
        <f t="shared" si="0"/>
        <v>27AAACB2100P1ZXMHI1404511694924</v>
      </c>
      <c r="C36" s="277">
        <f t="shared" si="1"/>
        <v>31</v>
      </c>
      <c r="D36" s="226" t="s">
        <v>314</v>
      </c>
      <c r="E36" s="226" t="s">
        <v>315</v>
      </c>
      <c r="F36" s="226" t="s">
        <v>1751</v>
      </c>
      <c r="G36" s="226" t="s">
        <v>1699</v>
      </c>
      <c r="H36" s="278">
        <v>45761</v>
      </c>
      <c r="I36" s="226">
        <v>352.82</v>
      </c>
      <c r="J36" s="226" t="s">
        <v>1700</v>
      </c>
      <c r="K36" s="279" t="s">
        <v>1657</v>
      </c>
      <c r="L36" s="226"/>
      <c r="M36" s="280">
        <v>299</v>
      </c>
      <c r="N36" s="280">
        <v>0</v>
      </c>
      <c r="O36" s="280">
        <v>26.91</v>
      </c>
      <c r="P36" s="280">
        <v>26.91</v>
      </c>
      <c r="Q36" s="226">
        <v>0</v>
      </c>
      <c r="R36" s="226" t="s">
        <v>1701</v>
      </c>
      <c r="S36" s="226" t="s">
        <v>1752</v>
      </c>
      <c r="T36" s="226" t="s">
        <v>1703</v>
      </c>
      <c r="U36" s="281" t="s">
        <v>1195</v>
      </c>
      <c r="V36" s="282" t="s">
        <v>1704</v>
      </c>
      <c r="W36" s="283" t="s">
        <v>1195</v>
      </c>
      <c r="X36" s="283" t="s">
        <v>1195</v>
      </c>
      <c r="Y36" s="283" t="s">
        <v>1195</v>
      </c>
      <c r="Z36" s="226"/>
      <c r="AA36" s="96"/>
    </row>
    <row r="37" spans="1:27">
      <c r="A37" s="226" t="s">
        <v>56</v>
      </c>
      <c r="B37" s="226" t="str">
        <f t="shared" si="0"/>
        <v>27AATPE1292M1Z7MAR-2025-301</v>
      </c>
      <c r="C37" s="277">
        <f t="shared" si="1"/>
        <v>32</v>
      </c>
      <c r="D37" s="226" t="s">
        <v>523</v>
      </c>
      <c r="E37" s="226" t="s">
        <v>524</v>
      </c>
      <c r="F37" s="226" t="s">
        <v>1753</v>
      </c>
      <c r="G37" s="226" t="s">
        <v>1699</v>
      </c>
      <c r="H37" s="278">
        <v>45717</v>
      </c>
      <c r="I37" s="226">
        <v>393497</v>
      </c>
      <c r="J37" s="226" t="s">
        <v>1700</v>
      </c>
      <c r="K37" s="279" t="s">
        <v>1657</v>
      </c>
      <c r="L37" s="226"/>
      <c r="M37" s="280">
        <v>333472</v>
      </c>
      <c r="N37" s="280">
        <v>0</v>
      </c>
      <c r="O37" s="280">
        <v>30012.48</v>
      </c>
      <c r="P37" s="280">
        <v>30012.48</v>
      </c>
      <c r="Q37" s="226">
        <v>0</v>
      </c>
      <c r="R37" s="226" t="s">
        <v>1709</v>
      </c>
      <c r="S37" s="226" t="s">
        <v>1754</v>
      </c>
      <c r="T37" s="226" t="s">
        <v>1703</v>
      </c>
      <c r="U37" s="281" t="s">
        <v>1195</v>
      </c>
      <c r="V37" s="282" t="s">
        <v>1704</v>
      </c>
      <c r="W37" s="283" t="s">
        <v>1195</v>
      </c>
      <c r="X37" s="283" t="s">
        <v>1195</v>
      </c>
      <c r="Y37" s="283" t="s">
        <v>1195</v>
      </c>
      <c r="Z37" s="226"/>
      <c r="AA37" s="96"/>
    </row>
    <row r="38" spans="1:27">
      <c r="A38" s="226" t="s">
        <v>56</v>
      </c>
      <c r="B38" s="226" t="str">
        <f t="shared" si="0"/>
        <v>27AATPE1292M1Z7MAR-2025-302</v>
      </c>
      <c r="C38" s="277">
        <f t="shared" si="1"/>
        <v>33</v>
      </c>
      <c r="D38" s="226" t="s">
        <v>523</v>
      </c>
      <c r="E38" s="226" t="s">
        <v>524</v>
      </c>
      <c r="F38" s="226" t="s">
        <v>1755</v>
      </c>
      <c r="G38" s="226" t="s">
        <v>1699</v>
      </c>
      <c r="H38" s="278">
        <v>45717</v>
      </c>
      <c r="I38" s="226">
        <v>413878</v>
      </c>
      <c r="J38" s="226" t="s">
        <v>1700</v>
      </c>
      <c r="K38" s="279" t="s">
        <v>1657</v>
      </c>
      <c r="L38" s="226"/>
      <c r="M38" s="280">
        <v>350744</v>
      </c>
      <c r="N38" s="280">
        <v>0</v>
      </c>
      <c r="O38" s="280">
        <v>31566.959999999999</v>
      </c>
      <c r="P38" s="280">
        <v>31566.959999999999</v>
      </c>
      <c r="Q38" s="226">
        <v>0</v>
      </c>
      <c r="R38" s="226" t="s">
        <v>1709</v>
      </c>
      <c r="S38" s="226" t="s">
        <v>1754</v>
      </c>
      <c r="T38" s="226" t="s">
        <v>1703</v>
      </c>
      <c r="U38" s="281" t="s">
        <v>1195</v>
      </c>
      <c r="V38" s="282" t="s">
        <v>1704</v>
      </c>
      <c r="W38" s="283" t="s">
        <v>1195</v>
      </c>
      <c r="X38" s="283" t="s">
        <v>1195</v>
      </c>
      <c r="Y38" s="283" t="s">
        <v>1195</v>
      </c>
      <c r="Z38" s="226"/>
      <c r="AA38" s="96"/>
    </row>
    <row r="39" spans="1:27">
      <c r="A39" s="226" t="s">
        <v>56</v>
      </c>
      <c r="B39" s="226" t="str">
        <f t="shared" si="0"/>
        <v>27AIVPC4737D1Z5427</v>
      </c>
      <c r="C39" s="277">
        <f t="shared" si="1"/>
        <v>34</v>
      </c>
      <c r="D39" s="226" t="s">
        <v>1756</v>
      </c>
      <c r="E39" s="226" t="s">
        <v>1757</v>
      </c>
      <c r="F39" s="226">
        <v>427</v>
      </c>
      <c r="G39" s="226" t="s">
        <v>1699</v>
      </c>
      <c r="H39" s="278">
        <v>45757</v>
      </c>
      <c r="I39" s="226">
        <v>8142</v>
      </c>
      <c r="J39" s="226" t="s">
        <v>1700</v>
      </c>
      <c r="K39" s="279" t="s">
        <v>1657</v>
      </c>
      <c r="L39" s="226"/>
      <c r="M39" s="280">
        <v>6900</v>
      </c>
      <c r="N39" s="280">
        <v>0</v>
      </c>
      <c r="O39" s="280">
        <v>621</v>
      </c>
      <c r="P39" s="280">
        <v>621</v>
      </c>
      <c r="Q39" s="226">
        <v>0</v>
      </c>
      <c r="R39" s="226" t="s">
        <v>1701</v>
      </c>
      <c r="S39" s="226" t="s">
        <v>1758</v>
      </c>
      <c r="T39" s="226" t="s">
        <v>1703</v>
      </c>
      <c r="U39" s="281" t="s">
        <v>1195</v>
      </c>
      <c r="V39" s="282" t="s">
        <v>1704</v>
      </c>
      <c r="W39" s="283" t="s">
        <v>1195</v>
      </c>
      <c r="X39" s="283" t="s">
        <v>1195</v>
      </c>
      <c r="Y39" s="283" t="s">
        <v>1195</v>
      </c>
      <c r="Z39" s="226"/>
      <c r="AA39" s="96"/>
    </row>
    <row r="40" spans="1:27">
      <c r="A40" s="226" t="s">
        <v>56</v>
      </c>
      <c r="B40" s="226" t="str">
        <f t="shared" si="0"/>
        <v>27AIVPC4737D1Z5428</v>
      </c>
      <c r="C40" s="277">
        <f t="shared" si="1"/>
        <v>35</v>
      </c>
      <c r="D40" s="226" t="s">
        <v>1756</v>
      </c>
      <c r="E40" s="226" t="s">
        <v>1757</v>
      </c>
      <c r="F40" s="226">
        <v>428</v>
      </c>
      <c r="G40" s="226" t="s">
        <v>1699</v>
      </c>
      <c r="H40" s="278">
        <v>45757</v>
      </c>
      <c r="I40" s="226">
        <v>16909.400000000001</v>
      </c>
      <c r="J40" s="226" t="s">
        <v>1700</v>
      </c>
      <c r="K40" s="279" t="s">
        <v>1657</v>
      </c>
      <c r="L40" s="226"/>
      <c r="M40" s="280">
        <v>14330</v>
      </c>
      <c r="N40" s="280">
        <v>0</v>
      </c>
      <c r="O40" s="280">
        <v>1289.7</v>
      </c>
      <c r="P40" s="280">
        <v>1289.7</v>
      </c>
      <c r="Q40" s="226">
        <v>0</v>
      </c>
      <c r="R40" s="226" t="s">
        <v>1701</v>
      </c>
      <c r="S40" s="226" t="s">
        <v>1758</v>
      </c>
      <c r="T40" s="226" t="s">
        <v>1703</v>
      </c>
      <c r="U40" s="281" t="s">
        <v>1195</v>
      </c>
      <c r="V40" s="282" t="s">
        <v>1704</v>
      </c>
      <c r="W40" s="283" t="s">
        <v>1195</v>
      </c>
      <c r="X40" s="283" t="s">
        <v>1195</v>
      </c>
      <c r="Y40" s="283" t="s">
        <v>1195</v>
      </c>
      <c r="Z40" s="226"/>
      <c r="AA40" s="96"/>
    </row>
    <row r="41" spans="1:27">
      <c r="A41" s="226" t="s">
        <v>56</v>
      </c>
      <c r="B41" s="226" t="str">
        <f t="shared" si="0"/>
        <v>27AIVPC4737D1Z5429</v>
      </c>
      <c r="C41" s="277">
        <f t="shared" si="1"/>
        <v>36</v>
      </c>
      <c r="D41" s="226" t="s">
        <v>1756</v>
      </c>
      <c r="E41" s="226" t="s">
        <v>1757</v>
      </c>
      <c r="F41" s="226">
        <v>429</v>
      </c>
      <c r="G41" s="226" t="s">
        <v>1699</v>
      </c>
      <c r="H41" s="278">
        <v>45775</v>
      </c>
      <c r="I41" s="226">
        <v>9440</v>
      </c>
      <c r="J41" s="226" t="s">
        <v>1700</v>
      </c>
      <c r="K41" s="279" t="s">
        <v>1657</v>
      </c>
      <c r="L41" s="226"/>
      <c r="M41" s="280">
        <v>8000</v>
      </c>
      <c r="N41" s="280">
        <v>0</v>
      </c>
      <c r="O41" s="280">
        <v>720</v>
      </c>
      <c r="P41" s="280">
        <v>720</v>
      </c>
      <c r="Q41" s="226">
        <v>0</v>
      </c>
      <c r="R41" s="226" t="s">
        <v>1701</v>
      </c>
      <c r="S41" s="226" t="s">
        <v>1758</v>
      </c>
      <c r="T41" s="226" t="s">
        <v>1703</v>
      </c>
      <c r="U41" s="281" t="s">
        <v>1195</v>
      </c>
      <c r="V41" s="282" t="s">
        <v>1704</v>
      </c>
      <c r="W41" s="283" t="s">
        <v>1195</v>
      </c>
      <c r="X41" s="283" t="s">
        <v>1195</v>
      </c>
      <c r="Y41" s="283" t="s">
        <v>1195</v>
      </c>
      <c r="Z41" s="226"/>
      <c r="AA41" s="96"/>
    </row>
    <row r="42" spans="1:27">
      <c r="A42" s="226" t="s">
        <v>56</v>
      </c>
      <c r="B42" s="226" t="str">
        <f t="shared" si="0"/>
        <v>27AISPB8261G1Z0SH0038-0002074</v>
      </c>
      <c r="C42" s="277">
        <f t="shared" si="1"/>
        <v>37</v>
      </c>
      <c r="D42" s="226" t="s">
        <v>389</v>
      </c>
      <c r="E42" s="226" t="s">
        <v>390</v>
      </c>
      <c r="F42" s="226" t="s">
        <v>1759</v>
      </c>
      <c r="G42" s="226" t="s">
        <v>1699</v>
      </c>
      <c r="H42" s="278">
        <v>45771</v>
      </c>
      <c r="I42" s="226">
        <v>2185</v>
      </c>
      <c r="J42" s="226" t="s">
        <v>1700</v>
      </c>
      <c r="K42" s="279" t="s">
        <v>1657</v>
      </c>
      <c r="L42" s="226"/>
      <c r="M42" s="280">
        <v>1851.68</v>
      </c>
      <c r="N42" s="280">
        <v>0</v>
      </c>
      <c r="O42" s="280">
        <v>166.66</v>
      </c>
      <c r="P42" s="280">
        <v>166.66</v>
      </c>
      <c r="Q42" s="226">
        <v>0</v>
      </c>
      <c r="R42" s="226" t="s">
        <v>1701</v>
      </c>
      <c r="S42" s="226" t="s">
        <v>1178</v>
      </c>
      <c r="T42" s="226" t="s">
        <v>1703</v>
      </c>
      <c r="U42" s="281" t="s">
        <v>1195</v>
      </c>
      <c r="V42" s="282" t="s">
        <v>1704</v>
      </c>
      <c r="W42" s="283" t="s">
        <v>1195</v>
      </c>
      <c r="X42" s="283" t="s">
        <v>1195</v>
      </c>
      <c r="Y42" s="283" t="s">
        <v>1195</v>
      </c>
      <c r="Z42" s="226"/>
      <c r="AA42" s="96"/>
    </row>
    <row r="43" spans="1:27">
      <c r="A43" s="226" t="s">
        <v>56</v>
      </c>
      <c r="B43" s="226" t="str">
        <f t="shared" si="0"/>
        <v>27ACTFS8903M1Z6SIS/2025-26/020</v>
      </c>
      <c r="C43" s="277">
        <f t="shared" si="1"/>
        <v>38</v>
      </c>
      <c r="D43" s="226" t="s">
        <v>1258</v>
      </c>
      <c r="E43" s="226" t="s">
        <v>1259</v>
      </c>
      <c r="F43" s="226" t="s">
        <v>1760</v>
      </c>
      <c r="G43" s="226" t="s">
        <v>1699</v>
      </c>
      <c r="H43" s="278">
        <v>45761</v>
      </c>
      <c r="I43" s="226">
        <v>31388</v>
      </c>
      <c r="J43" s="226" t="s">
        <v>1700</v>
      </c>
      <c r="K43" s="279" t="s">
        <v>1657</v>
      </c>
      <c r="L43" s="226"/>
      <c r="M43" s="280">
        <v>26600</v>
      </c>
      <c r="N43" s="280">
        <v>0</v>
      </c>
      <c r="O43" s="280">
        <v>2394</v>
      </c>
      <c r="P43" s="280">
        <v>2394</v>
      </c>
      <c r="Q43" s="226">
        <v>0</v>
      </c>
      <c r="R43" s="226" t="s">
        <v>1701</v>
      </c>
      <c r="S43" s="226" t="s">
        <v>1702</v>
      </c>
      <c r="T43" s="226" t="s">
        <v>1703</v>
      </c>
      <c r="U43" s="281" t="s">
        <v>1195</v>
      </c>
      <c r="V43" s="282" t="s">
        <v>1704</v>
      </c>
      <c r="W43" s="283" t="s">
        <v>1726</v>
      </c>
      <c r="X43" s="283" t="s">
        <v>1761</v>
      </c>
      <c r="Y43" s="283" t="s">
        <v>1762</v>
      </c>
      <c r="Z43" s="226"/>
      <c r="AA43" s="96"/>
    </row>
    <row r="44" spans="1:27">
      <c r="A44" s="226" t="s">
        <v>56</v>
      </c>
      <c r="B44" s="226" t="str">
        <f t="shared" si="0"/>
        <v>27ACTFS8903M1Z6SIS/2025-26/033</v>
      </c>
      <c r="C44" s="277">
        <f t="shared" si="1"/>
        <v>39</v>
      </c>
      <c r="D44" s="226" t="s">
        <v>1258</v>
      </c>
      <c r="E44" s="226" t="s">
        <v>1259</v>
      </c>
      <c r="F44" s="226" t="s">
        <v>1763</v>
      </c>
      <c r="G44" s="226" t="s">
        <v>1699</v>
      </c>
      <c r="H44" s="278">
        <v>45768</v>
      </c>
      <c r="I44" s="226">
        <v>1123360</v>
      </c>
      <c r="J44" s="226" t="s">
        <v>1700</v>
      </c>
      <c r="K44" s="279" t="s">
        <v>1657</v>
      </c>
      <c r="L44" s="226"/>
      <c r="M44" s="280">
        <v>952000</v>
      </c>
      <c r="N44" s="280">
        <v>0</v>
      </c>
      <c r="O44" s="280">
        <v>85680</v>
      </c>
      <c r="P44" s="280">
        <v>85680</v>
      </c>
      <c r="Q44" s="226">
        <v>0</v>
      </c>
      <c r="R44" s="226" t="s">
        <v>1701</v>
      </c>
      <c r="S44" s="226" t="s">
        <v>1702</v>
      </c>
      <c r="T44" s="226" t="s">
        <v>1703</v>
      </c>
      <c r="U44" s="281" t="s">
        <v>1195</v>
      </c>
      <c r="V44" s="282" t="s">
        <v>1704</v>
      </c>
      <c r="W44" s="283" t="s">
        <v>1726</v>
      </c>
      <c r="X44" s="283" t="s">
        <v>1764</v>
      </c>
      <c r="Y44" s="283" t="s">
        <v>1765</v>
      </c>
      <c r="Z44" s="226"/>
      <c r="AA44" s="96"/>
    </row>
    <row r="45" spans="1:27">
      <c r="A45" s="226" t="s">
        <v>56</v>
      </c>
      <c r="B45" s="226" t="str">
        <f t="shared" si="0"/>
        <v>27AALCM3536H1ZAINV2526/21591</v>
      </c>
      <c r="C45" s="277">
        <f t="shared" si="1"/>
        <v>40</v>
      </c>
      <c r="D45" s="226" t="s">
        <v>383</v>
      </c>
      <c r="E45" s="226" t="s">
        <v>384</v>
      </c>
      <c r="F45" s="226" t="s">
        <v>1766</v>
      </c>
      <c r="G45" s="226" t="s">
        <v>1699</v>
      </c>
      <c r="H45" s="278">
        <v>45763</v>
      </c>
      <c r="I45" s="226">
        <v>540</v>
      </c>
      <c r="J45" s="226" t="s">
        <v>1700</v>
      </c>
      <c r="K45" s="279" t="s">
        <v>1657</v>
      </c>
      <c r="L45" s="226"/>
      <c r="M45" s="280">
        <v>457.63</v>
      </c>
      <c r="N45" s="280">
        <v>0</v>
      </c>
      <c r="O45" s="280">
        <v>41.19</v>
      </c>
      <c r="P45" s="280">
        <v>41.19</v>
      </c>
      <c r="Q45" s="226">
        <v>0</v>
      </c>
      <c r="R45" s="226" t="s">
        <v>1701</v>
      </c>
      <c r="S45" s="226" t="s">
        <v>1702</v>
      </c>
      <c r="T45" s="226" t="s">
        <v>1703</v>
      </c>
      <c r="U45" s="281" t="s">
        <v>1195</v>
      </c>
      <c r="V45" s="282" t="s">
        <v>1704</v>
      </c>
      <c r="W45" s="283" t="s">
        <v>1726</v>
      </c>
      <c r="X45" s="283" t="s">
        <v>1767</v>
      </c>
      <c r="Y45" s="283" t="s">
        <v>1754</v>
      </c>
      <c r="Z45" s="226"/>
      <c r="AA45" s="96"/>
    </row>
    <row r="46" spans="1:27">
      <c r="A46" s="226" t="s">
        <v>56</v>
      </c>
      <c r="B46" s="226" t="str">
        <f t="shared" si="0"/>
        <v>27AALCM3536H1ZAINV2526/29755</v>
      </c>
      <c r="C46" s="277">
        <f t="shared" si="1"/>
        <v>41</v>
      </c>
      <c r="D46" s="226" t="s">
        <v>383</v>
      </c>
      <c r="E46" s="226" t="s">
        <v>384</v>
      </c>
      <c r="F46" s="226" t="s">
        <v>1768</v>
      </c>
      <c r="G46" s="226" t="s">
        <v>1699</v>
      </c>
      <c r="H46" s="278">
        <v>45770</v>
      </c>
      <c r="I46" s="226">
        <v>39835</v>
      </c>
      <c r="J46" s="226" t="s">
        <v>1700</v>
      </c>
      <c r="K46" s="279" t="s">
        <v>1657</v>
      </c>
      <c r="L46" s="226"/>
      <c r="M46" s="280">
        <v>33878.089999999997</v>
      </c>
      <c r="N46" s="280">
        <v>0</v>
      </c>
      <c r="O46" s="280">
        <v>2978.48</v>
      </c>
      <c r="P46" s="280">
        <v>2978.48</v>
      </c>
      <c r="Q46" s="226">
        <v>0</v>
      </c>
      <c r="R46" s="226" t="s">
        <v>1701</v>
      </c>
      <c r="S46" s="226" t="s">
        <v>1702</v>
      </c>
      <c r="T46" s="226" t="s">
        <v>1703</v>
      </c>
      <c r="U46" s="281" t="s">
        <v>1195</v>
      </c>
      <c r="V46" s="282" t="s">
        <v>1704</v>
      </c>
      <c r="W46" s="283" t="s">
        <v>1726</v>
      </c>
      <c r="X46" s="283" t="s">
        <v>1769</v>
      </c>
      <c r="Y46" s="283" t="s">
        <v>1730</v>
      </c>
      <c r="Z46" s="226"/>
      <c r="AA46" s="96"/>
    </row>
    <row r="47" spans="1:27">
      <c r="A47" s="226" t="s">
        <v>56</v>
      </c>
      <c r="B47" s="226" t="str">
        <f t="shared" si="0"/>
        <v>27AAWCS5258F1ZQPUN06/SC25/00014</v>
      </c>
      <c r="C47" s="277">
        <f t="shared" si="1"/>
        <v>42</v>
      </c>
      <c r="D47" s="226" t="s">
        <v>299</v>
      </c>
      <c r="E47" s="226" t="s">
        <v>300</v>
      </c>
      <c r="F47" s="226" t="s">
        <v>1770</v>
      </c>
      <c r="G47" s="226" t="s">
        <v>1699</v>
      </c>
      <c r="H47" s="278">
        <v>45748</v>
      </c>
      <c r="I47" s="226">
        <v>3274717.34</v>
      </c>
      <c r="J47" s="226" t="s">
        <v>1700</v>
      </c>
      <c r="K47" s="279" t="s">
        <v>1657</v>
      </c>
      <c r="L47" s="226"/>
      <c r="M47" s="280">
        <v>2775184.2</v>
      </c>
      <c r="N47" s="280">
        <v>0</v>
      </c>
      <c r="O47" s="280">
        <v>249766.57</v>
      </c>
      <c r="P47" s="280">
        <v>249766.57</v>
      </c>
      <c r="Q47" s="226">
        <v>0</v>
      </c>
      <c r="R47" s="226" t="s">
        <v>1701</v>
      </c>
      <c r="S47" s="226" t="s">
        <v>1752</v>
      </c>
      <c r="T47" s="226" t="s">
        <v>1703</v>
      </c>
      <c r="U47" s="281" t="s">
        <v>1195</v>
      </c>
      <c r="V47" s="282" t="s">
        <v>1704</v>
      </c>
      <c r="W47" s="283" t="s">
        <v>1195</v>
      </c>
      <c r="X47" s="283" t="s">
        <v>1195</v>
      </c>
      <c r="Y47" s="283" t="s">
        <v>1195</v>
      </c>
      <c r="Z47" s="226"/>
      <c r="AA47" s="96"/>
    </row>
    <row r="48" spans="1:27">
      <c r="A48" s="226" t="s">
        <v>56</v>
      </c>
      <c r="B48" s="226" t="str">
        <f t="shared" si="0"/>
        <v>27AAWCS5258F1ZQPUN06/SC25/00079</v>
      </c>
      <c r="C48" s="277">
        <f t="shared" si="1"/>
        <v>43</v>
      </c>
      <c r="D48" s="226" t="s">
        <v>299</v>
      </c>
      <c r="E48" s="226" t="s">
        <v>300</v>
      </c>
      <c r="F48" s="226" t="s">
        <v>1771</v>
      </c>
      <c r="G48" s="226" t="s">
        <v>1699</v>
      </c>
      <c r="H48" s="278">
        <v>45768</v>
      </c>
      <c r="I48" s="226">
        <v>3404409.74</v>
      </c>
      <c r="J48" s="226" t="s">
        <v>1700</v>
      </c>
      <c r="K48" s="279" t="s">
        <v>1657</v>
      </c>
      <c r="L48" s="226"/>
      <c r="M48" s="280">
        <v>2885093</v>
      </c>
      <c r="N48" s="280">
        <v>0</v>
      </c>
      <c r="O48" s="280">
        <v>259658.37</v>
      </c>
      <c r="P48" s="280">
        <v>259658.37</v>
      </c>
      <c r="Q48" s="226">
        <v>0</v>
      </c>
      <c r="R48" s="226" t="s">
        <v>1701</v>
      </c>
      <c r="S48" s="226" t="s">
        <v>1752</v>
      </c>
      <c r="T48" s="226" t="s">
        <v>1703</v>
      </c>
      <c r="U48" s="281" t="s">
        <v>1195</v>
      </c>
      <c r="V48" s="282" t="s">
        <v>1704</v>
      </c>
      <c r="W48" s="283" t="s">
        <v>1195</v>
      </c>
      <c r="X48" s="283" t="s">
        <v>1195</v>
      </c>
      <c r="Y48" s="283" t="s">
        <v>1195</v>
      </c>
      <c r="Z48" s="226"/>
      <c r="AA48" s="96"/>
    </row>
    <row r="49" spans="1:27">
      <c r="A49" s="226" t="s">
        <v>56</v>
      </c>
      <c r="B49" s="226" t="str">
        <f t="shared" si="0"/>
        <v>27AALCS9822Q1ZC2526CI0000011754</v>
      </c>
      <c r="C49" s="277">
        <f t="shared" si="1"/>
        <v>44</v>
      </c>
      <c r="D49" s="226" t="s">
        <v>631</v>
      </c>
      <c r="E49" s="226" t="s">
        <v>632</v>
      </c>
      <c r="F49" s="226" t="s">
        <v>1772</v>
      </c>
      <c r="G49" s="226" t="s">
        <v>1699</v>
      </c>
      <c r="H49" s="278">
        <v>45777</v>
      </c>
      <c r="I49" s="226">
        <v>467.28</v>
      </c>
      <c r="J49" s="226" t="s">
        <v>1700</v>
      </c>
      <c r="K49" s="279" t="s">
        <v>1657</v>
      </c>
      <c r="L49" s="226"/>
      <c r="M49" s="280">
        <v>396</v>
      </c>
      <c r="N49" s="280">
        <v>0</v>
      </c>
      <c r="O49" s="280">
        <v>35.64</v>
      </c>
      <c r="P49" s="280">
        <v>35.64</v>
      </c>
      <c r="Q49" s="226">
        <v>0</v>
      </c>
      <c r="R49" s="226" t="s">
        <v>1701</v>
      </c>
      <c r="S49" s="226" t="s">
        <v>1714</v>
      </c>
      <c r="T49" s="226" t="s">
        <v>1703</v>
      </c>
      <c r="U49" s="281" t="s">
        <v>1195</v>
      </c>
      <c r="V49" s="282" t="s">
        <v>1704</v>
      </c>
      <c r="W49" s="283" t="s">
        <v>1726</v>
      </c>
      <c r="X49" s="283" t="s">
        <v>1773</v>
      </c>
      <c r="Y49" s="283" t="s">
        <v>1774</v>
      </c>
      <c r="Z49" s="226"/>
      <c r="AA49" s="96"/>
    </row>
    <row r="50" spans="1:27">
      <c r="A50" s="226" t="s">
        <v>56</v>
      </c>
      <c r="B50" s="226" t="str">
        <f t="shared" si="0"/>
        <v>07AAACJ0054A1ZDDP502584</v>
      </c>
      <c r="C50" s="277">
        <f t="shared" si="1"/>
        <v>45</v>
      </c>
      <c r="D50" s="226" t="s">
        <v>283</v>
      </c>
      <c r="E50" s="226" t="s">
        <v>284</v>
      </c>
      <c r="F50" s="226" t="s">
        <v>1775</v>
      </c>
      <c r="G50" s="226" t="s">
        <v>1699</v>
      </c>
      <c r="H50" s="278">
        <v>45769</v>
      </c>
      <c r="I50" s="226">
        <v>6255</v>
      </c>
      <c r="J50" s="226" t="s">
        <v>1700</v>
      </c>
      <c r="K50" s="279" t="s">
        <v>1657</v>
      </c>
      <c r="L50" s="226"/>
      <c r="M50" s="280">
        <v>100</v>
      </c>
      <c r="N50" s="280">
        <v>18</v>
      </c>
      <c r="O50" s="280">
        <v>0</v>
      </c>
      <c r="P50" s="280">
        <v>0</v>
      </c>
      <c r="Q50" s="226">
        <v>0</v>
      </c>
      <c r="R50" s="226" t="s">
        <v>1701</v>
      </c>
      <c r="S50" s="226" t="s">
        <v>1714</v>
      </c>
      <c r="T50" s="226" t="s">
        <v>1703</v>
      </c>
      <c r="U50" s="281" t="s">
        <v>1195</v>
      </c>
      <c r="V50" s="282" t="s">
        <v>1704</v>
      </c>
      <c r="W50" s="283" t="s">
        <v>1195</v>
      </c>
      <c r="X50" s="283" t="s">
        <v>1195</v>
      </c>
      <c r="Y50" s="283" t="s">
        <v>1195</v>
      </c>
      <c r="Z50" s="226"/>
      <c r="AA50" s="96"/>
    </row>
    <row r="51" spans="1:27">
      <c r="A51" s="226" t="s">
        <v>56</v>
      </c>
      <c r="B51" s="226" t="str">
        <f t="shared" si="0"/>
        <v>07AAACJ0054A1ZDDP502585</v>
      </c>
      <c r="C51" s="277">
        <f t="shared" si="1"/>
        <v>46</v>
      </c>
      <c r="D51" s="226" t="s">
        <v>283</v>
      </c>
      <c r="E51" s="226" t="s">
        <v>284</v>
      </c>
      <c r="F51" s="226" t="s">
        <v>1776</v>
      </c>
      <c r="G51" s="226" t="s">
        <v>1699</v>
      </c>
      <c r="H51" s="278">
        <v>45769</v>
      </c>
      <c r="I51" s="226">
        <v>6255</v>
      </c>
      <c r="J51" s="226" t="s">
        <v>1700</v>
      </c>
      <c r="K51" s="279" t="s">
        <v>1657</v>
      </c>
      <c r="L51" s="226"/>
      <c r="M51" s="280">
        <v>100</v>
      </c>
      <c r="N51" s="280">
        <v>18</v>
      </c>
      <c r="O51" s="280">
        <v>0</v>
      </c>
      <c r="P51" s="280">
        <v>0</v>
      </c>
      <c r="Q51" s="226">
        <v>0</v>
      </c>
      <c r="R51" s="226" t="s">
        <v>1701</v>
      </c>
      <c r="S51" s="226" t="s">
        <v>1714</v>
      </c>
      <c r="T51" s="226" t="s">
        <v>1703</v>
      </c>
      <c r="U51" s="281" t="s">
        <v>1195</v>
      </c>
      <c r="V51" s="282" t="s">
        <v>1704</v>
      </c>
      <c r="W51" s="283" t="s">
        <v>1195</v>
      </c>
      <c r="X51" s="283" t="s">
        <v>1195</v>
      </c>
      <c r="Y51" s="283" t="s">
        <v>1195</v>
      </c>
      <c r="Z51" s="226"/>
      <c r="AA51" s="96"/>
    </row>
    <row r="52" spans="1:27">
      <c r="A52" s="226" t="s">
        <v>56</v>
      </c>
      <c r="B52" s="226" t="str">
        <f t="shared" si="0"/>
        <v>07AAACJ0054A1ZDDP502586</v>
      </c>
      <c r="C52" s="277">
        <f t="shared" si="1"/>
        <v>47</v>
      </c>
      <c r="D52" s="226" t="s">
        <v>283</v>
      </c>
      <c r="E52" s="226" t="s">
        <v>284</v>
      </c>
      <c r="F52" s="226" t="s">
        <v>1777</v>
      </c>
      <c r="G52" s="226" t="s">
        <v>1699</v>
      </c>
      <c r="H52" s="278">
        <v>45769</v>
      </c>
      <c r="I52" s="226">
        <v>6255</v>
      </c>
      <c r="J52" s="226" t="s">
        <v>1700</v>
      </c>
      <c r="K52" s="279" t="s">
        <v>1657</v>
      </c>
      <c r="L52" s="226"/>
      <c r="M52" s="280">
        <v>100</v>
      </c>
      <c r="N52" s="280">
        <v>18</v>
      </c>
      <c r="O52" s="280">
        <v>0</v>
      </c>
      <c r="P52" s="280">
        <v>0</v>
      </c>
      <c r="Q52" s="226">
        <v>0</v>
      </c>
      <c r="R52" s="226" t="s">
        <v>1701</v>
      </c>
      <c r="S52" s="226" t="s">
        <v>1714</v>
      </c>
      <c r="T52" s="226" t="s">
        <v>1703</v>
      </c>
      <c r="U52" s="281" t="s">
        <v>1195</v>
      </c>
      <c r="V52" s="282" t="s">
        <v>1704</v>
      </c>
      <c r="W52" s="283" t="s">
        <v>1195</v>
      </c>
      <c r="X52" s="283" t="s">
        <v>1195</v>
      </c>
      <c r="Y52" s="283" t="s">
        <v>1195</v>
      </c>
      <c r="Z52" s="226"/>
      <c r="AA52" s="96"/>
    </row>
    <row r="53" spans="1:27">
      <c r="A53" s="226" t="s">
        <v>56</v>
      </c>
      <c r="B53" s="226" t="str">
        <f t="shared" si="0"/>
        <v>07AAACJ0054A1ZDDP502587</v>
      </c>
      <c r="C53" s="277">
        <f t="shared" si="1"/>
        <v>48</v>
      </c>
      <c r="D53" s="226" t="s">
        <v>283</v>
      </c>
      <c r="E53" s="226" t="s">
        <v>284</v>
      </c>
      <c r="F53" s="226" t="s">
        <v>1778</v>
      </c>
      <c r="G53" s="226" t="s">
        <v>1699</v>
      </c>
      <c r="H53" s="278">
        <v>45769</v>
      </c>
      <c r="I53" s="226">
        <v>6255</v>
      </c>
      <c r="J53" s="226" t="s">
        <v>1700</v>
      </c>
      <c r="K53" s="279" t="s">
        <v>1657</v>
      </c>
      <c r="L53" s="226"/>
      <c r="M53" s="280">
        <v>100</v>
      </c>
      <c r="N53" s="280">
        <v>18</v>
      </c>
      <c r="O53" s="280">
        <v>0</v>
      </c>
      <c r="P53" s="280">
        <v>0</v>
      </c>
      <c r="Q53" s="226">
        <v>0</v>
      </c>
      <c r="R53" s="226" t="s">
        <v>1701</v>
      </c>
      <c r="S53" s="226" t="s">
        <v>1714</v>
      </c>
      <c r="T53" s="226" t="s">
        <v>1703</v>
      </c>
      <c r="U53" s="281" t="s">
        <v>1195</v>
      </c>
      <c r="V53" s="282" t="s">
        <v>1704</v>
      </c>
      <c r="W53" s="283" t="s">
        <v>1195</v>
      </c>
      <c r="X53" s="283" t="s">
        <v>1195</v>
      </c>
      <c r="Y53" s="283" t="s">
        <v>1195</v>
      </c>
      <c r="Z53" s="226"/>
      <c r="AA53" s="96"/>
    </row>
    <row r="54" spans="1:27">
      <c r="A54" s="226" t="s">
        <v>56</v>
      </c>
      <c r="B54" s="226" t="str">
        <f t="shared" si="0"/>
        <v>07AAACJ0054A1ZDDP503081</v>
      </c>
      <c r="C54" s="277">
        <f t="shared" si="1"/>
        <v>49</v>
      </c>
      <c r="D54" s="226" t="s">
        <v>283</v>
      </c>
      <c r="E54" s="226" t="s">
        <v>284</v>
      </c>
      <c r="F54" s="226" t="s">
        <v>1779</v>
      </c>
      <c r="G54" s="226" t="s">
        <v>1699</v>
      </c>
      <c r="H54" s="278">
        <v>45773</v>
      </c>
      <c r="I54" s="226">
        <v>8559</v>
      </c>
      <c r="J54" s="226" t="s">
        <v>1700</v>
      </c>
      <c r="K54" s="279" t="s">
        <v>1657</v>
      </c>
      <c r="L54" s="226"/>
      <c r="M54" s="280">
        <v>100</v>
      </c>
      <c r="N54" s="280">
        <v>18</v>
      </c>
      <c r="O54" s="280">
        <v>0</v>
      </c>
      <c r="P54" s="280">
        <v>0</v>
      </c>
      <c r="Q54" s="226">
        <v>0</v>
      </c>
      <c r="R54" s="226" t="s">
        <v>1701</v>
      </c>
      <c r="S54" s="226" t="s">
        <v>1714</v>
      </c>
      <c r="T54" s="226" t="s">
        <v>1703</v>
      </c>
      <c r="U54" s="281" t="s">
        <v>1195</v>
      </c>
      <c r="V54" s="282" t="s">
        <v>1704</v>
      </c>
      <c r="W54" s="283" t="s">
        <v>1195</v>
      </c>
      <c r="X54" s="283" t="s">
        <v>1195</v>
      </c>
      <c r="Y54" s="283" t="s">
        <v>1195</v>
      </c>
      <c r="Z54" s="226"/>
      <c r="AA54" s="96"/>
    </row>
    <row r="55" spans="1:27">
      <c r="A55" s="226" t="s">
        <v>56</v>
      </c>
      <c r="B55" s="226" t="str">
        <f t="shared" si="0"/>
        <v>07AAACJ0054A1ZDDP503088</v>
      </c>
      <c r="C55" s="277">
        <f t="shared" si="1"/>
        <v>50</v>
      </c>
      <c r="D55" s="226" t="s">
        <v>283</v>
      </c>
      <c r="E55" s="226" t="s">
        <v>284</v>
      </c>
      <c r="F55" s="226" t="s">
        <v>1780</v>
      </c>
      <c r="G55" s="226" t="s">
        <v>1699</v>
      </c>
      <c r="H55" s="278">
        <v>45773</v>
      </c>
      <c r="I55" s="226">
        <v>10329</v>
      </c>
      <c r="J55" s="226" t="s">
        <v>1700</v>
      </c>
      <c r="K55" s="279" t="s">
        <v>1657</v>
      </c>
      <c r="L55" s="226"/>
      <c r="M55" s="280">
        <v>100</v>
      </c>
      <c r="N55" s="280">
        <v>18</v>
      </c>
      <c r="O55" s="280">
        <v>0</v>
      </c>
      <c r="P55" s="280">
        <v>0</v>
      </c>
      <c r="Q55" s="226">
        <v>0</v>
      </c>
      <c r="R55" s="226" t="s">
        <v>1701</v>
      </c>
      <c r="S55" s="226" t="s">
        <v>1714</v>
      </c>
      <c r="T55" s="226" t="s">
        <v>1703</v>
      </c>
      <c r="U55" s="281" t="s">
        <v>1195</v>
      </c>
      <c r="V55" s="282" t="s">
        <v>1704</v>
      </c>
      <c r="W55" s="283" t="s">
        <v>1195</v>
      </c>
      <c r="X55" s="283" t="s">
        <v>1195</v>
      </c>
      <c r="Y55" s="283" t="s">
        <v>1195</v>
      </c>
      <c r="Z55" s="226"/>
      <c r="AA55" s="96"/>
    </row>
    <row r="56" spans="1:27">
      <c r="A56" s="226" t="s">
        <v>56</v>
      </c>
      <c r="B56" s="226" t="str">
        <f t="shared" si="0"/>
        <v>07AAACJ0054A1ZDHP500142</v>
      </c>
      <c r="C56" s="277">
        <f t="shared" si="1"/>
        <v>51</v>
      </c>
      <c r="D56" s="226" t="s">
        <v>283</v>
      </c>
      <c r="E56" s="226" t="s">
        <v>284</v>
      </c>
      <c r="F56" s="226" t="s">
        <v>1781</v>
      </c>
      <c r="G56" s="226" t="s">
        <v>1699</v>
      </c>
      <c r="H56" s="278">
        <v>45777</v>
      </c>
      <c r="I56" s="226">
        <v>46728</v>
      </c>
      <c r="J56" s="226" t="s">
        <v>1700</v>
      </c>
      <c r="K56" s="279" t="s">
        <v>1657</v>
      </c>
      <c r="L56" s="226"/>
      <c r="M56" s="280">
        <v>39600</v>
      </c>
      <c r="N56" s="280">
        <v>7128</v>
      </c>
      <c r="O56" s="280">
        <v>0</v>
      </c>
      <c r="P56" s="280">
        <v>0</v>
      </c>
      <c r="Q56" s="226">
        <v>0</v>
      </c>
      <c r="R56" s="226" t="s">
        <v>1701</v>
      </c>
      <c r="S56" s="226" t="s">
        <v>1714</v>
      </c>
      <c r="T56" s="226" t="s">
        <v>1703</v>
      </c>
      <c r="U56" s="281" t="s">
        <v>1195</v>
      </c>
      <c r="V56" s="282" t="s">
        <v>1704</v>
      </c>
      <c r="W56" s="283" t="s">
        <v>1195</v>
      </c>
      <c r="X56" s="283" t="s">
        <v>1195</v>
      </c>
      <c r="Y56" s="283" t="s">
        <v>1195</v>
      </c>
      <c r="Z56" s="226"/>
      <c r="AA56" s="96"/>
    </row>
    <row r="57" spans="1:27">
      <c r="A57" s="226" t="s">
        <v>56</v>
      </c>
      <c r="B57" s="226" t="str">
        <f t="shared" si="0"/>
        <v>07AAACJ0054A1ZDIP500174</v>
      </c>
      <c r="C57" s="277">
        <f t="shared" si="1"/>
        <v>52</v>
      </c>
      <c r="D57" s="226" t="s">
        <v>283</v>
      </c>
      <c r="E57" s="226" t="s">
        <v>284</v>
      </c>
      <c r="F57" s="226" t="s">
        <v>1782</v>
      </c>
      <c r="G57" s="226" t="s">
        <v>1699</v>
      </c>
      <c r="H57" s="278">
        <v>45758</v>
      </c>
      <c r="I57" s="226">
        <v>17269</v>
      </c>
      <c r="J57" s="226" t="s">
        <v>1700</v>
      </c>
      <c r="K57" s="279" t="s">
        <v>1657</v>
      </c>
      <c r="L57" s="226"/>
      <c r="M57" s="280">
        <v>700</v>
      </c>
      <c r="N57" s="280">
        <v>126</v>
      </c>
      <c r="O57" s="280">
        <v>0</v>
      </c>
      <c r="P57" s="280">
        <v>0</v>
      </c>
      <c r="Q57" s="226">
        <v>0</v>
      </c>
      <c r="R57" s="226" t="s">
        <v>1701</v>
      </c>
      <c r="S57" s="226" t="s">
        <v>1714</v>
      </c>
      <c r="T57" s="226" t="s">
        <v>1703</v>
      </c>
      <c r="U57" s="281" t="s">
        <v>1195</v>
      </c>
      <c r="V57" s="282" t="s">
        <v>1704</v>
      </c>
      <c r="W57" s="283" t="s">
        <v>1195</v>
      </c>
      <c r="X57" s="283" t="s">
        <v>1195</v>
      </c>
      <c r="Y57" s="283" t="s">
        <v>1195</v>
      </c>
      <c r="Z57" s="226"/>
      <c r="AA57" s="96"/>
    </row>
    <row r="58" spans="1:27">
      <c r="A58" s="226" t="s">
        <v>56</v>
      </c>
      <c r="B58" s="226" t="str">
        <f t="shared" si="0"/>
        <v>07AAACJ0054A1ZDIP500322</v>
      </c>
      <c r="C58" s="277">
        <f t="shared" si="1"/>
        <v>53</v>
      </c>
      <c r="D58" s="226" t="s">
        <v>283</v>
      </c>
      <c r="E58" s="226" t="s">
        <v>284</v>
      </c>
      <c r="F58" s="226" t="s">
        <v>1783</v>
      </c>
      <c r="G58" s="226" t="s">
        <v>1699</v>
      </c>
      <c r="H58" s="278">
        <v>45766</v>
      </c>
      <c r="I58" s="226">
        <v>135928</v>
      </c>
      <c r="J58" s="226" t="s">
        <v>1700</v>
      </c>
      <c r="K58" s="279" t="s">
        <v>1657</v>
      </c>
      <c r="L58" s="226"/>
      <c r="M58" s="280">
        <v>700</v>
      </c>
      <c r="N58" s="280">
        <v>126</v>
      </c>
      <c r="O58" s="280">
        <v>0</v>
      </c>
      <c r="P58" s="280">
        <v>0</v>
      </c>
      <c r="Q58" s="226">
        <v>0</v>
      </c>
      <c r="R58" s="226" t="s">
        <v>1701</v>
      </c>
      <c r="S58" s="226" t="s">
        <v>1714</v>
      </c>
      <c r="T58" s="226" t="s">
        <v>1703</v>
      </c>
      <c r="U58" s="281" t="s">
        <v>1195</v>
      </c>
      <c r="V58" s="282" t="s">
        <v>1704</v>
      </c>
      <c r="W58" s="283" t="s">
        <v>1195</v>
      </c>
      <c r="X58" s="283" t="s">
        <v>1195</v>
      </c>
      <c r="Y58" s="283" t="s">
        <v>1195</v>
      </c>
      <c r="Z58" s="226"/>
      <c r="AA58" s="96"/>
    </row>
    <row r="59" spans="1:27">
      <c r="A59" s="226" t="s">
        <v>56</v>
      </c>
      <c r="B59" s="226" t="str">
        <f t="shared" si="0"/>
        <v>07AAACJ0054A1ZDIP500351</v>
      </c>
      <c r="C59" s="277">
        <f t="shared" si="1"/>
        <v>54</v>
      </c>
      <c r="D59" s="226" t="s">
        <v>283</v>
      </c>
      <c r="E59" s="226" t="s">
        <v>284</v>
      </c>
      <c r="F59" s="226" t="s">
        <v>1784</v>
      </c>
      <c r="G59" s="226" t="s">
        <v>1699</v>
      </c>
      <c r="H59" s="278">
        <v>45769</v>
      </c>
      <c r="I59" s="226">
        <v>84855</v>
      </c>
      <c r="J59" s="226" t="s">
        <v>1700</v>
      </c>
      <c r="K59" s="279" t="s">
        <v>1657</v>
      </c>
      <c r="L59" s="226"/>
      <c r="M59" s="280">
        <v>700</v>
      </c>
      <c r="N59" s="280">
        <v>126</v>
      </c>
      <c r="O59" s="280">
        <v>0</v>
      </c>
      <c r="P59" s="280">
        <v>0</v>
      </c>
      <c r="Q59" s="226">
        <v>0</v>
      </c>
      <c r="R59" s="226" t="s">
        <v>1701</v>
      </c>
      <c r="S59" s="226" t="s">
        <v>1714</v>
      </c>
      <c r="T59" s="226" t="s">
        <v>1703</v>
      </c>
      <c r="U59" s="281" t="s">
        <v>1195</v>
      </c>
      <c r="V59" s="282" t="s">
        <v>1704</v>
      </c>
      <c r="W59" s="283" t="s">
        <v>1195</v>
      </c>
      <c r="X59" s="283" t="s">
        <v>1195</v>
      </c>
      <c r="Y59" s="283" t="s">
        <v>1195</v>
      </c>
      <c r="Z59" s="226"/>
      <c r="AA59" s="96"/>
    </row>
    <row r="60" spans="1:27">
      <c r="A60" s="226" t="s">
        <v>56</v>
      </c>
      <c r="B60" s="226" t="str">
        <f t="shared" si="0"/>
        <v>07AAACJ0054A1ZDIP500352</v>
      </c>
      <c r="C60" s="277">
        <f t="shared" si="1"/>
        <v>55</v>
      </c>
      <c r="D60" s="226" t="s">
        <v>283</v>
      </c>
      <c r="E60" s="226" t="s">
        <v>284</v>
      </c>
      <c r="F60" s="226" t="s">
        <v>1785</v>
      </c>
      <c r="G60" s="226" t="s">
        <v>1699</v>
      </c>
      <c r="H60" s="278">
        <v>45769</v>
      </c>
      <c r="I60" s="226">
        <v>84855</v>
      </c>
      <c r="J60" s="226" t="s">
        <v>1700</v>
      </c>
      <c r="K60" s="279" t="s">
        <v>1657</v>
      </c>
      <c r="L60" s="226"/>
      <c r="M60" s="280">
        <v>700</v>
      </c>
      <c r="N60" s="280">
        <v>126</v>
      </c>
      <c r="O60" s="280">
        <v>0</v>
      </c>
      <c r="P60" s="280">
        <v>0</v>
      </c>
      <c r="Q60" s="226">
        <v>0</v>
      </c>
      <c r="R60" s="226" t="s">
        <v>1701</v>
      </c>
      <c r="S60" s="226" t="s">
        <v>1714</v>
      </c>
      <c r="T60" s="226" t="s">
        <v>1703</v>
      </c>
      <c r="U60" s="281" t="s">
        <v>1195</v>
      </c>
      <c r="V60" s="282" t="s">
        <v>1704</v>
      </c>
      <c r="W60" s="283" t="s">
        <v>1195</v>
      </c>
      <c r="X60" s="283" t="s">
        <v>1195</v>
      </c>
      <c r="Y60" s="283" t="s">
        <v>1195</v>
      </c>
      <c r="Z60" s="226"/>
      <c r="AA60" s="96"/>
    </row>
    <row r="61" spans="1:27">
      <c r="A61" s="226" t="s">
        <v>56</v>
      </c>
      <c r="B61" s="226" t="str">
        <f t="shared" si="0"/>
        <v>07AAACJ0054A1ZDIP500353</v>
      </c>
      <c r="C61" s="277">
        <f t="shared" si="1"/>
        <v>56</v>
      </c>
      <c r="D61" s="226" t="s">
        <v>283</v>
      </c>
      <c r="E61" s="226" t="s">
        <v>284</v>
      </c>
      <c r="F61" s="226" t="s">
        <v>1786</v>
      </c>
      <c r="G61" s="226" t="s">
        <v>1699</v>
      </c>
      <c r="H61" s="278">
        <v>45769</v>
      </c>
      <c r="I61" s="226">
        <v>84855</v>
      </c>
      <c r="J61" s="226" t="s">
        <v>1700</v>
      </c>
      <c r="K61" s="279" t="s">
        <v>1657</v>
      </c>
      <c r="L61" s="226"/>
      <c r="M61" s="280">
        <v>700</v>
      </c>
      <c r="N61" s="280">
        <v>126</v>
      </c>
      <c r="O61" s="280">
        <v>0</v>
      </c>
      <c r="P61" s="280">
        <v>0</v>
      </c>
      <c r="Q61" s="226">
        <v>0</v>
      </c>
      <c r="R61" s="226" t="s">
        <v>1701</v>
      </c>
      <c r="S61" s="226" t="s">
        <v>1714</v>
      </c>
      <c r="T61" s="226" t="s">
        <v>1703</v>
      </c>
      <c r="U61" s="281" t="s">
        <v>1195</v>
      </c>
      <c r="V61" s="282" t="s">
        <v>1704</v>
      </c>
      <c r="W61" s="283" t="s">
        <v>1195</v>
      </c>
      <c r="X61" s="283" t="s">
        <v>1195</v>
      </c>
      <c r="Y61" s="283" t="s">
        <v>1195</v>
      </c>
      <c r="Z61" s="226"/>
      <c r="AA61" s="96"/>
    </row>
    <row r="62" spans="1:27">
      <c r="A62" s="226" t="s">
        <v>56</v>
      </c>
      <c r="B62" s="226" t="str">
        <f t="shared" si="0"/>
        <v>07AAACJ0054A1ZDIP500375</v>
      </c>
      <c r="C62" s="277">
        <f t="shared" si="1"/>
        <v>57</v>
      </c>
      <c r="D62" s="226" t="s">
        <v>283</v>
      </c>
      <c r="E62" s="226" t="s">
        <v>284</v>
      </c>
      <c r="F62" s="226" t="s">
        <v>1787</v>
      </c>
      <c r="G62" s="226" t="s">
        <v>1699</v>
      </c>
      <c r="H62" s="278">
        <v>45769</v>
      </c>
      <c r="I62" s="226">
        <v>84855</v>
      </c>
      <c r="J62" s="226" t="s">
        <v>1700</v>
      </c>
      <c r="K62" s="279" t="s">
        <v>1657</v>
      </c>
      <c r="L62" s="226"/>
      <c r="M62" s="280">
        <v>700</v>
      </c>
      <c r="N62" s="280">
        <v>126</v>
      </c>
      <c r="O62" s="280">
        <v>0</v>
      </c>
      <c r="P62" s="280">
        <v>0</v>
      </c>
      <c r="Q62" s="226">
        <v>0</v>
      </c>
      <c r="R62" s="226" t="s">
        <v>1701</v>
      </c>
      <c r="S62" s="226" t="s">
        <v>1714</v>
      </c>
      <c r="T62" s="226" t="s">
        <v>1703</v>
      </c>
      <c r="U62" s="281" t="s">
        <v>1195</v>
      </c>
      <c r="V62" s="282" t="s">
        <v>1704</v>
      </c>
      <c r="W62" s="283" t="s">
        <v>1195</v>
      </c>
      <c r="X62" s="283" t="s">
        <v>1195</v>
      </c>
      <c r="Y62" s="283" t="s">
        <v>1195</v>
      </c>
      <c r="Z62" s="226"/>
      <c r="AA62" s="96"/>
    </row>
    <row r="63" spans="1:27">
      <c r="A63" s="226" t="s">
        <v>56</v>
      </c>
      <c r="B63" s="226" t="str">
        <f t="shared" si="0"/>
        <v>07AAACJ0054A1ZDIP500430</v>
      </c>
      <c r="C63" s="277">
        <f t="shared" si="1"/>
        <v>58</v>
      </c>
      <c r="D63" s="226" t="s">
        <v>283</v>
      </c>
      <c r="E63" s="226" t="s">
        <v>284</v>
      </c>
      <c r="F63" s="226" t="s">
        <v>1788</v>
      </c>
      <c r="G63" s="226" t="s">
        <v>1699</v>
      </c>
      <c r="H63" s="278">
        <v>45773</v>
      </c>
      <c r="I63" s="226">
        <v>445532</v>
      </c>
      <c r="J63" s="226" t="s">
        <v>1700</v>
      </c>
      <c r="K63" s="279" t="s">
        <v>1657</v>
      </c>
      <c r="L63" s="226"/>
      <c r="M63" s="280">
        <v>700</v>
      </c>
      <c r="N63" s="280">
        <v>126</v>
      </c>
      <c r="O63" s="280">
        <v>0</v>
      </c>
      <c r="P63" s="280">
        <v>0</v>
      </c>
      <c r="Q63" s="226">
        <v>0</v>
      </c>
      <c r="R63" s="226" t="s">
        <v>1701</v>
      </c>
      <c r="S63" s="226" t="s">
        <v>1714</v>
      </c>
      <c r="T63" s="226" t="s">
        <v>1703</v>
      </c>
      <c r="U63" s="281" t="s">
        <v>1195</v>
      </c>
      <c r="V63" s="282" t="s">
        <v>1704</v>
      </c>
      <c r="W63" s="283" t="s">
        <v>1195</v>
      </c>
      <c r="X63" s="283" t="s">
        <v>1195</v>
      </c>
      <c r="Y63" s="283" t="s">
        <v>1195</v>
      </c>
      <c r="Z63" s="226"/>
      <c r="AA63" s="96"/>
    </row>
    <row r="64" spans="1:27">
      <c r="A64" s="226" t="s">
        <v>56</v>
      </c>
      <c r="B64" s="226" t="str">
        <f t="shared" si="0"/>
        <v>27DLQPP2518L1ZGNE/2526/013</v>
      </c>
      <c r="C64" s="277">
        <f t="shared" si="1"/>
        <v>59</v>
      </c>
      <c r="D64" s="226" t="s">
        <v>1789</v>
      </c>
      <c r="E64" s="226" t="s">
        <v>1790</v>
      </c>
      <c r="F64" s="226" t="s">
        <v>1791</v>
      </c>
      <c r="G64" s="226" t="s">
        <v>1699</v>
      </c>
      <c r="H64" s="278">
        <v>45770</v>
      </c>
      <c r="I64" s="226">
        <v>3127</v>
      </c>
      <c r="J64" s="226" t="s">
        <v>1700</v>
      </c>
      <c r="K64" s="279" t="s">
        <v>1657</v>
      </c>
      <c r="L64" s="226"/>
      <c r="M64" s="280">
        <v>2650</v>
      </c>
      <c r="N64" s="280">
        <v>0</v>
      </c>
      <c r="O64" s="280">
        <v>238.5</v>
      </c>
      <c r="P64" s="280">
        <v>238.5</v>
      </c>
      <c r="Q64" s="226">
        <v>0</v>
      </c>
      <c r="R64" s="226" t="s">
        <v>1701</v>
      </c>
      <c r="S64" s="226" t="s">
        <v>1752</v>
      </c>
      <c r="T64" s="226" t="s">
        <v>1703</v>
      </c>
      <c r="U64" s="281" t="s">
        <v>1195</v>
      </c>
      <c r="V64" s="282" t="s">
        <v>1704</v>
      </c>
      <c r="W64" s="283" t="s">
        <v>1195</v>
      </c>
      <c r="X64" s="283" t="s">
        <v>1195</v>
      </c>
      <c r="Y64" s="283" t="s">
        <v>1195</v>
      </c>
      <c r="Z64" s="226"/>
      <c r="AA64" s="96"/>
    </row>
    <row r="65" spans="1:27">
      <c r="A65" s="226" t="s">
        <v>56</v>
      </c>
      <c r="B65" s="226" t="str">
        <f t="shared" si="0"/>
        <v>36AAJCA3639B1ZXAE-INV-2526-0129</v>
      </c>
      <c r="C65" s="277">
        <f t="shared" si="1"/>
        <v>60</v>
      </c>
      <c r="D65" s="226" t="s">
        <v>432</v>
      </c>
      <c r="E65" s="226" t="s">
        <v>433</v>
      </c>
      <c r="F65" s="226" t="s">
        <v>1792</v>
      </c>
      <c r="G65" s="226" t="s">
        <v>1699</v>
      </c>
      <c r="H65" s="278">
        <v>45777</v>
      </c>
      <c r="I65" s="226">
        <v>5947</v>
      </c>
      <c r="J65" s="226" t="s">
        <v>1700</v>
      </c>
      <c r="K65" s="279" t="s">
        <v>1657</v>
      </c>
      <c r="L65" s="226"/>
      <c r="M65" s="280">
        <v>5040</v>
      </c>
      <c r="N65" s="280">
        <v>907.2</v>
      </c>
      <c r="O65" s="280">
        <v>0</v>
      </c>
      <c r="P65" s="280">
        <v>0</v>
      </c>
      <c r="Q65" s="226">
        <v>0</v>
      </c>
      <c r="R65" s="226" t="s">
        <v>1701</v>
      </c>
      <c r="S65" s="226" t="s">
        <v>1734</v>
      </c>
      <c r="T65" s="226" t="s">
        <v>1703</v>
      </c>
      <c r="U65" s="281" t="s">
        <v>1195</v>
      </c>
      <c r="V65" s="282" t="s">
        <v>1704</v>
      </c>
      <c r="W65" s="283" t="s">
        <v>1726</v>
      </c>
      <c r="X65" s="283" t="s">
        <v>1793</v>
      </c>
      <c r="Y65" s="283" t="s">
        <v>1774</v>
      </c>
      <c r="Z65" s="226"/>
      <c r="AA65" s="96"/>
    </row>
    <row r="66" spans="1:27">
      <c r="A66" s="226" t="s">
        <v>56</v>
      </c>
      <c r="B66" s="226" t="str">
        <f t="shared" si="0"/>
        <v>36AAJCA3639B1ZXAE-INV-2526-0130</v>
      </c>
      <c r="C66" s="277">
        <f t="shared" si="1"/>
        <v>61</v>
      </c>
      <c r="D66" s="226" t="s">
        <v>432</v>
      </c>
      <c r="E66" s="226" t="s">
        <v>433</v>
      </c>
      <c r="F66" s="226" t="s">
        <v>1794</v>
      </c>
      <c r="G66" s="226" t="s">
        <v>1699</v>
      </c>
      <c r="H66" s="278">
        <v>45777</v>
      </c>
      <c r="I66" s="226">
        <v>65419</v>
      </c>
      <c r="J66" s="226" t="s">
        <v>1700</v>
      </c>
      <c r="K66" s="279" t="s">
        <v>1657</v>
      </c>
      <c r="L66" s="226"/>
      <c r="M66" s="280">
        <v>55440</v>
      </c>
      <c r="N66" s="280">
        <v>9979.2000000000007</v>
      </c>
      <c r="O66" s="280">
        <v>0</v>
      </c>
      <c r="P66" s="280">
        <v>0</v>
      </c>
      <c r="Q66" s="226">
        <v>0</v>
      </c>
      <c r="R66" s="226" t="s">
        <v>1701</v>
      </c>
      <c r="S66" s="226" t="s">
        <v>1734</v>
      </c>
      <c r="T66" s="226" t="s">
        <v>1703</v>
      </c>
      <c r="U66" s="281" t="s">
        <v>1195</v>
      </c>
      <c r="V66" s="282" t="s">
        <v>1704</v>
      </c>
      <c r="W66" s="283" t="s">
        <v>1726</v>
      </c>
      <c r="X66" s="283" t="s">
        <v>1795</v>
      </c>
      <c r="Y66" s="283" t="s">
        <v>1774</v>
      </c>
      <c r="Z66" s="226"/>
      <c r="AA66" s="96"/>
    </row>
    <row r="67" spans="1:27">
      <c r="A67" s="226" t="s">
        <v>56</v>
      </c>
      <c r="B67" s="226" t="str">
        <f t="shared" si="0"/>
        <v>27AAECG2483J1ZEGNR/S/25-26/183</v>
      </c>
      <c r="C67" s="277">
        <f t="shared" si="1"/>
        <v>62</v>
      </c>
      <c r="D67" s="226" t="s">
        <v>487</v>
      </c>
      <c r="E67" s="226" t="s">
        <v>488</v>
      </c>
      <c r="F67" s="226" t="s">
        <v>1796</v>
      </c>
      <c r="G67" s="226" t="s">
        <v>1699</v>
      </c>
      <c r="H67" s="278">
        <v>45756</v>
      </c>
      <c r="I67" s="226">
        <v>14160</v>
      </c>
      <c r="J67" s="226" t="s">
        <v>1700</v>
      </c>
      <c r="K67" s="279" t="s">
        <v>1657</v>
      </c>
      <c r="L67" s="226"/>
      <c r="M67" s="280">
        <v>12000</v>
      </c>
      <c r="N67" s="280">
        <v>0</v>
      </c>
      <c r="O67" s="280">
        <v>1080</v>
      </c>
      <c r="P67" s="280">
        <v>1080</v>
      </c>
      <c r="Q67" s="226">
        <v>0</v>
      </c>
      <c r="R67" s="226" t="s">
        <v>1701</v>
      </c>
      <c r="S67" s="226" t="s">
        <v>1702</v>
      </c>
      <c r="T67" s="226" t="s">
        <v>1703</v>
      </c>
      <c r="U67" s="281" t="s">
        <v>1195</v>
      </c>
      <c r="V67" s="282" t="s">
        <v>1704</v>
      </c>
      <c r="W67" s="283" t="s">
        <v>1726</v>
      </c>
      <c r="X67" s="283" t="s">
        <v>1797</v>
      </c>
      <c r="Y67" s="283" t="s">
        <v>1728</v>
      </c>
      <c r="Z67" s="226"/>
      <c r="AA67" s="96"/>
    </row>
    <row r="68" spans="1:27">
      <c r="A68" s="226" t="s">
        <v>56</v>
      </c>
      <c r="B68" s="226" t="str">
        <f t="shared" si="0"/>
        <v>27AAECG2483J1ZEGNR/S/25-26/235</v>
      </c>
      <c r="C68" s="277">
        <f t="shared" si="1"/>
        <v>63</v>
      </c>
      <c r="D68" s="226" t="s">
        <v>487</v>
      </c>
      <c r="E68" s="226" t="s">
        <v>488</v>
      </c>
      <c r="F68" s="226" t="s">
        <v>1798</v>
      </c>
      <c r="G68" s="226" t="s">
        <v>1699</v>
      </c>
      <c r="H68" s="278">
        <v>45758</v>
      </c>
      <c r="I68" s="226">
        <v>5416</v>
      </c>
      <c r="J68" s="226" t="s">
        <v>1700</v>
      </c>
      <c r="K68" s="279" t="s">
        <v>1657</v>
      </c>
      <c r="L68" s="226"/>
      <c r="M68" s="280">
        <v>4590</v>
      </c>
      <c r="N68" s="280">
        <v>0</v>
      </c>
      <c r="O68" s="280">
        <v>413.1</v>
      </c>
      <c r="P68" s="280">
        <v>413.1</v>
      </c>
      <c r="Q68" s="226">
        <v>0</v>
      </c>
      <c r="R68" s="226" t="s">
        <v>1701</v>
      </c>
      <c r="S68" s="226" t="s">
        <v>1702</v>
      </c>
      <c r="T68" s="226" t="s">
        <v>1703</v>
      </c>
      <c r="U68" s="281" t="s">
        <v>1195</v>
      </c>
      <c r="V68" s="282" t="s">
        <v>1704</v>
      </c>
      <c r="W68" s="283" t="s">
        <v>1726</v>
      </c>
      <c r="X68" s="283" t="s">
        <v>1799</v>
      </c>
      <c r="Y68" s="283" t="s">
        <v>1800</v>
      </c>
      <c r="Z68" s="226"/>
      <c r="AA68" s="96"/>
    </row>
    <row r="69" spans="1:27">
      <c r="A69" s="226" t="s">
        <v>56</v>
      </c>
      <c r="B69" s="226" t="str">
        <f t="shared" si="0"/>
        <v>27AAECG2483J1ZEGNR/S/25-26/309</v>
      </c>
      <c r="C69" s="277">
        <f t="shared" si="1"/>
        <v>64</v>
      </c>
      <c r="D69" s="226" t="s">
        <v>487</v>
      </c>
      <c r="E69" s="226" t="s">
        <v>488</v>
      </c>
      <c r="F69" s="226" t="s">
        <v>1801</v>
      </c>
      <c r="G69" s="226" t="s">
        <v>1699</v>
      </c>
      <c r="H69" s="278">
        <v>45762</v>
      </c>
      <c r="I69" s="226">
        <v>750</v>
      </c>
      <c r="J69" s="226" t="s">
        <v>1700</v>
      </c>
      <c r="K69" s="279" t="s">
        <v>1657</v>
      </c>
      <c r="L69" s="226"/>
      <c r="M69" s="280">
        <v>636</v>
      </c>
      <c r="N69" s="280">
        <v>0</v>
      </c>
      <c r="O69" s="280">
        <v>57.24</v>
      </c>
      <c r="P69" s="280">
        <v>57.24</v>
      </c>
      <c r="Q69" s="226">
        <v>0</v>
      </c>
      <c r="R69" s="226" t="s">
        <v>1701</v>
      </c>
      <c r="S69" s="226" t="s">
        <v>1702</v>
      </c>
      <c r="T69" s="226" t="s">
        <v>1703</v>
      </c>
      <c r="U69" s="281" t="s">
        <v>1195</v>
      </c>
      <c r="V69" s="282" t="s">
        <v>1704</v>
      </c>
      <c r="W69" s="283" t="s">
        <v>1726</v>
      </c>
      <c r="X69" s="283" t="s">
        <v>1802</v>
      </c>
      <c r="Y69" s="283" t="s">
        <v>1803</v>
      </c>
      <c r="Z69" s="226"/>
      <c r="AA69" s="96"/>
    </row>
    <row r="70" spans="1:27">
      <c r="A70" s="226" t="s">
        <v>56</v>
      </c>
      <c r="B70" s="226" t="str">
        <f t="shared" ref="B70:B133" si="2">CONCATENATE(D70,F70)</f>
        <v>27AAECG2483J1ZEGNR/S/25-26/362</v>
      </c>
      <c r="C70" s="277">
        <f t="shared" si="1"/>
        <v>65</v>
      </c>
      <c r="D70" s="226" t="s">
        <v>487</v>
      </c>
      <c r="E70" s="226" t="s">
        <v>488</v>
      </c>
      <c r="F70" s="226" t="s">
        <v>1804</v>
      </c>
      <c r="G70" s="226" t="s">
        <v>1699</v>
      </c>
      <c r="H70" s="278">
        <v>45764</v>
      </c>
      <c r="I70" s="226">
        <v>873</v>
      </c>
      <c r="J70" s="226" t="s">
        <v>1700</v>
      </c>
      <c r="K70" s="279" t="s">
        <v>1657</v>
      </c>
      <c r="L70" s="226"/>
      <c r="M70" s="280">
        <v>740</v>
      </c>
      <c r="N70" s="280">
        <v>0</v>
      </c>
      <c r="O70" s="280">
        <v>66.599999999999994</v>
      </c>
      <c r="P70" s="280">
        <v>66.599999999999994</v>
      </c>
      <c r="Q70" s="226">
        <v>0</v>
      </c>
      <c r="R70" s="226" t="s">
        <v>1701</v>
      </c>
      <c r="S70" s="226" t="s">
        <v>1702</v>
      </c>
      <c r="T70" s="226" t="s">
        <v>1703</v>
      </c>
      <c r="U70" s="281" t="s">
        <v>1195</v>
      </c>
      <c r="V70" s="282" t="s">
        <v>1704</v>
      </c>
      <c r="W70" s="283" t="s">
        <v>1726</v>
      </c>
      <c r="X70" s="283" t="s">
        <v>1805</v>
      </c>
      <c r="Y70" s="283" t="s">
        <v>1806</v>
      </c>
      <c r="Z70" s="226"/>
      <c r="AA70" s="96"/>
    </row>
    <row r="71" spans="1:27">
      <c r="A71" s="226" t="s">
        <v>56</v>
      </c>
      <c r="B71" s="226" t="str">
        <f t="shared" si="2"/>
        <v>27AATPE1292M1Z7APR-2025-301</v>
      </c>
      <c r="C71" s="277">
        <f t="shared" ref="C71:C134" si="3">C70+1</f>
        <v>66</v>
      </c>
      <c r="D71" s="226" t="s">
        <v>523</v>
      </c>
      <c r="E71" s="226" t="s">
        <v>524</v>
      </c>
      <c r="F71" s="226" t="s">
        <v>1807</v>
      </c>
      <c r="G71" s="226" t="s">
        <v>1699</v>
      </c>
      <c r="H71" s="278">
        <v>45748</v>
      </c>
      <c r="I71" s="226">
        <v>393497</v>
      </c>
      <c r="J71" s="226" t="s">
        <v>1700</v>
      </c>
      <c r="K71" s="279" t="s">
        <v>1657</v>
      </c>
      <c r="L71" s="226"/>
      <c r="M71" s="280">
        <v>333472</v>
      </c>
      <c r="N71" s="280">
        <v>0</v>
      </c>
      <c r="O71" s="280">
        <v>30012.48</v>
      </c>
      <c r="P71" s="280">
        <v>30012.48</v>
      </c>
      <c r="Q71" s="226">
        <v>0</v>
      </c>
      <c r="R71" s="226" t="s">
        <v>1701</v>
      </c>
      <c r="S71" s="226" t="s">
        <v>1186</v>
      </c>
      <c r="T71" s="226" t="s">
        <v>1703</v>
      </c>
      <c r="U71" s="281" t="s">
        <v>1195</v>
      </c>
      <c r="V71" s="282" t="s">
        <v>1704</v>
      </c>
      <c r="W71" s="283" t="s">
        <v>1195</v>
      </c>
      <c r="X71" s="283" t="s">
        <v>1195</v>
      </c>
      <c r="Y71" s="283" t="s">
        <v>1195</v>
      </c>
      <c r="Z71" s="226"/>
      <c r="AA71" s="96"/>
    </row>
    <row r="72" spans="1:27">
      <c r="A72" s="226" t="s">
        <v>56</v>
      </c>
      <c r="B72" s="226" t="str">
        <f t="shared" si="2"/>
        <v>27AATPE1292M1Z7APR-2025-302</v>
      </c>
      <c r="C72" s="277">
        <f t="shared" si="3"/>
        <v>67</v>
      </c>
      <c r="D72" s="226" t="s">
        <v>523</v>
      </c>
      <c r="E72" s="226" t="s">
        <v>524</v>
      </c>
      <c r="F72" s="226" t="s">
        <v>1808</v>
      </c>
      <c r="G72" s="226" t="s">
        <v>1699</v>
      </c>
      <c r="H72" s="278">
        <v>45748</v>
      </c>
      <c r="I72" s="226">
        <v>413878</v>
      </c>
      <c r="J72" s="226" t="s">
        <v>1700</v>
      </c>
      <c r="K72" s="279" t="s">
        <v>1657</v>
      </c>
      <c r="L72" s="226"/>
      <c r="M72" s="280">
        <v>350744</v>
      </c>
      <c r="N72" s="280">
        <v>0</v>
      </c>
      <c r="O72" s="280">
        <v>31566.959999999999</v>
      </c>
      <c r="P72" s="280">
        <v>31566.959999999999</v>
      </c>
      <c r="Q72" s="226">
        <v>0</v>
      </c>
      <c r="R72" s="226" t="s">
        <v>1701</v>
      </c>
      <c r="S72" s="226" t="s">
        <v>1186</v>
      </c>
      <c r="T72" s="226" t="s">
        <v>1703</v>
      </c>
      <c r="U72" s="281" t="s">
        <v>1195</v>
      </c>
      <c r="V72" s="282" t="s">
        <v>1704</v>
      </c>
      <c r="W72" s="283" t="s">
        <v>1195</v>
      </c>
      <c r="X72" s="283" t="s">
        <v>1195</v>
      </c>
      <c r="Y72" s="283" t="s">
        <v>1195</v>
      </c>
      <c r="Z72" s="226"/>
      <c r="AA72" s="96"/>
    </row>
    <row r="73" spans="1:27">
      <c r="A73" s="226" t="s">
        <v>56</v>
      </c>
      <c r="B73" s="226" t="str">
        <f t="shared" si="2"/>
        <v>27AAOFA7053K1Z219198</v>
      </c>
      <c r="C73" s="277">
        <f t="shared" si="3"/>
        <v>68</v>
      </c>
      <c r="D73" s="226" t="s">
        <v>958</v>
      </c>
      <c r="E73" s="226" t="s">
        <v>959</v>
      </c>
      <c r="F73" s="226">
        <v>19198</v>
      </c>
      <c r="G73" s="226" t="s">
        <v>1699</v>
      </c>
      <c r="H73" s="278">
        <v>45754</v>
      </c>
      <c r="I73" s="226">
        <v>53199</v>
      </c>
      <c r="J73" s="226" t="s">
        <v>1700</v>
      </c>
      <c r="K73" s="279" t="s">
        <v>1657</v>
      </c>
      <c r="L73" s="226"/>
      <c r="M73" s="280">
        <v>45084</v>
      </c>
      <c r="N73" s="280">
        <v>0</v>
      </c>
      <c r="O73" s="280">
        <v>4057.56</v>
      </c>
      <c r="P73" s="280">
        <v>4057.56</v>
      </c>
      <c r="Q73" s="226">
        <v>0</v>
      </c>
      <c r="R73" s="226" t="s">
        <v>1701</v>
      </c>
      <c r="S73" s="226" t="s">
        <v>1702</v>
      </c>
      <c r="T73" s="226" t="s">
        <v>1703</v>
      </c>
      <c r="U73" s="281" t="s">
        <v>1195</v>
      </c>
      <c r="V73" s="282" t="s">
        <v>1704</v>
      </c>
      <c r="W73" s="283" t="s">
        <v>1726</v>
      </c>
      <c r="X73" s="283" t="s">
        <v>1809</v>
      </c>
      <c r="Y73" s="283" t="s">
        <v>1810</v>
      </c>
      <c r="Z73" s="226"/>
      <c r="AA73" s="96"/>
    </row>
    <row r="74" spans="1:27">
      <c r="A74" s="226" t="s">
        <v>56</v>
      </c>
      <c r="B74" s="226" t="str">
        <f t="shared" si="2"/>
        <v>27AAOFA7053K1Z219332</v>
      </c>
      <c r="C74" s="277">
        <f t="shared" si="3"/>
        <v>69</v>
      </c>
      <c r="D74" s="226" t="s">
        <v>958</v>
      </c>
      <c r="E74" s="226" t="s">
        <v>959</v>
      </c>
      <c r="F74" s="226">
        <v>19332</v>
      </c>
      <c r="G74" s="226" t="s">
        <v>1699</v>
      </c>
      <c r="H74" s="278">
        <v>45772</v>
      </c>
      <c r="I74" s="226">
        <v>23600</v>
      </c>
      <c r="J74" s="226" t="s">
        <v>1700</v>
      </c>
      <c r="K74" s="279" t="s">
        <v>1657</v>
      </c>
      <c r="L74" s="226"/>
      <c r="M74" s="280">
        <v>20000</v>
      </c>
      <c r="N74" s="280">
        <v>0</v>
      </c>
      <c r="O74" s="280">
        <v>1800</v>
      </c>
      <c r="P74" s="280">
        <v>1800</v>
      </c>
      <c r="Q74" s="226">
        <v>0</v>
      </c>
      <c r="R74" s="226" t="s">
        <v>1701</v>
      </c>
      <c r="S74" s="226" t="s">
        <v>1702</v>
      </c>
      <c r="T74" s="226" t="s">
        <v>1703</v>
      </c>
      <c r="U74" s="281" t="s">
        <v>1195</v>
      </c>
      <c r="V74" s="282" t="s">
        <v>1704</v>
      </c>
      <c r="W74" s="283" t="s">
        <v>1726</v>
      </c>
      <c r="X74" s="283" t="s">
        <v>1811</v>
      </c>
      <c r="Y74" s="283" t="s">
        <v>1812</v>
      </c>
      <c r="Z74" s="226"/>
      <c r="AA74" s="96"/>
    </row>
    <row r="75" spans="1:27">
      <c r="A75" s="226" t="s">
        <v>56</v>
      </c>
      <c r="B75" s="226" t="str">
        <f t="shared" si="2"/>
        <v>27AAIFR9573K1ZEHCA29591</v>
      </c>
      <c r="C75" s="277">
        <f t="shared" si="3"/>
        <v>70</v>
      </c>
      <c r="D75" s="226" t="s">
        <v>428</v>
      </c>
      <c r="E75" s="226" t="s">
        <v>429</v>
      </c>
      <c r="F75" s="226" t="s">
        <v>1813</v>
      </c>
      <c r="G75" s="226" t="s">
        <v>1699</v>
      </c>
      <c r="H75" s="278">
        <v>45752</v>
      </c>
      <c r="I75" s="226">
        <v>142</v>
      </c>
      <c r="J75" s="226" t="s">
        <v>1700</v>
      </c>
      <c r="K75" s="279" t="s">
        <v>1657</v>
      </c>
      <c r="L75" s="226"/>
      <c r="M75" s="280">
        <v>120</v>
      </c>
      <c r="N75" s="280">
        <v>0</v>
      </c>
      <c r="O75" s="280">
        <v>10.8</v>
      </c>
      <c r="P75" s="280">
        <v>10.8</v>
      </c>
      <c r="Q75" s="226">
        <v>0</v>
      </c>
      <c r="R75" s="226" t="s">
        <v>1701</v>
      </c>
      <c r="S75" s="226" t="s">
        <v>1702</v>
      </c>
      <c r="T75" s="226" t="s">
        <v>1703</v>
      </c>
      <c r="U75" s="281" t="s">
        <v>1195</v>
      </c>
      <c r="V75" s="282" t="s">
        <v>1704</v>
      </c>
      <c r="W75" s="283" t="s">
        <v>1195</v>
      </c>
      <c r="X75" s="283" t="s">
        <v>1195</v>
      </c>
      <c r="Y75" s="283" t="s">
        <v>1195</v>
      </c>
      <c r="Z75" s="226"/>
      <c r="AA75" s="96"/>
    </row>
    <row r="76" spans="1:27">
      <c r="A76" s="226" t="s">
        <v>56</v>
      </c>
      <c r="B76" s="226" t="str">
        <f t="shared" si="2"/>
        <v>27AAIFR9573K1ZEHCA30841</v>
      </c>
      <c r="C76" s="277">
        <f t="shared" si="3"/>
        <v>71</v>
      </c>
      <c r="D76" s="226" t="s">
        <v>428</v>
      </c>
      <c r="E76" s="226" t="s">
        <v>429</v>
      </c>
      <c r="F76" s="226" t="s">
        <v>1814</v>
      </c>
      <c r="G76" s="226" t="s">
        <v>1699</v>
      </c>
      <c r="H76" s="278">
        <v>45772</v>
      </c>
      <c r="I76" s="226">
        <v>248</v>
      </c>
      <c r="J76" s="226" t="s">
        <v>1700</v>
      </c>
      <c r="K76" s="279" t="s">
        <v>1657</v>
      </c>
      <c r="L76" s="226"/>
      <c r="M76" s="280">
        <v>210</v>
      </c>
      <c r="N76" s="280">
        <v>0</v>
      </c>
      <c r="O76" s="280">
        <v>18.899999999999999</v>
      </c>
      <c r="P76" s="280">
        <v>18.899999999999999</v>
      </c>
      <c r="Q76" s="226">
        <v>0</v>
      </c>
      <c r="R76" s="226" t="s">
        <v>1701</v>
      </c>
      <c r="S76" s="226" t="s">
        <v>1702</v>
      </c>
      <c r="T76" s="226" t="s">
        <v>1703</v>
      </c>
      <c r="U76" s="281" t="s">
        <v>1195</v>
      </c>
      <c r="V76" s="282" t="s">
        <v>1704</v>
      </c>
      <c r="W76" s="283" t="s">
        <v>1195</v>
      </c>
      <c r="X76" s="283" t="s">
        <v>1195</v>
      </c>
      <c r="Y76" s="283" t="s">
        <v>1195</v>
      </c>
      <c r="Z76" s="226"/>
      <c r="AA76" s="96"/>
    </row>
    <row r="77" spans="1:27">
      <c r="A77" s="226" t="s">
        <v>56</v>
      </c>
      <c r="B77" s="226" t="str">
        <f t="shared" si="2"/>
        <v>27AAIFR9573K1ZEHCA31030</v>
      </c>
      <c r="C77" s="277">
        <f t="shared" si="3"/>
        <v>72</v>
      </c>
      <c r="D77" s="226" t="s">
        <v>428</v>
      </c>
      <c r="E77" s="226" t="s">
        <v>429</v>
      </c>
      <c r="F77" s="226" t="s">
        <v>1815</v>
      </c>
      <c r="G77" s="226" t="s">
        <v>1699</v>
      </c>
      <c r="H77" s="278">
        <v>45772</v>
      </c>
      <c r="I77" s="226">
        <v>65</v>
      </c>
      <c r="J77" s="226" t="s">
        <v>1700</v>
      </c>
      <c r="K77" s="279" t="s">
        <v>1657</v>
      </c>
      <c r="L77" s="226"/>
      <c r="M77" s="280">
        <v>55</v>
      </c>
      <c r="N77" s="280">
        <v>0</v>
      </c>
      <c r="O77" s="280">
        <v>4.95</v>
      </c>
      <c r="P77" s="280">
        <v>4.95</v>
      </c>
      <c r="Q77" s="226">
        <v>0</v>
      </c>
      <c r="R77" s="226" t="s">
        <v>1701</v>
      </c>
      <c r="S77" s="226" t="s">
        <v>1702</v>
      </c>
      <c r="T77" s="226" t="s">
        <v>1703</v>
      </c>
      <c r="U77" s="281" t="s">
        <v>1195</v>
      </c>
      <c r="V77" s="282" t="s">
        <v>1704</v>
      </c>
      <c r="W77" s="283" t="s">
        <v>1195</v>
      </c>
      <c r="X77" s="283" t="s">
        <v>1195</v>
      </c>
      <c r="Y77" s="283" t="s">
        <v>1195</v>
      </c>
      <c r="Z77" s="226"/>
      <c r="AA77" s="96"/>
    </row>
    <row r="78" spans="1:27">
      <c r="A78" s="226" t="s">
        <v>56</v>
      </c>
      <c r="B78" s="226" t="str">
        <f t="shared" si="2"/>
        <v>27AAFCV0171M1Z3VB-137/25-26</v>
      </c>
      <c r="C78" s="277">
        <f t="shared" si="3"/>
        <v>73</v>
      </c>
      <c r="D78" s="226" t="s">
        <v>1816</v>
      </c>
      <c r="E78" s="226" t="s">
        <v>1817</v>
      </c>
      <c r="F78" s="226" t="s">
        <v>1818</v>
      </c>
      <c r="G78" s="226" t="s">
        <v>1699</v>
      </c>
      <c r="H78" s="278">
        <v>45773</v>
      </c>
      <c r="I78" s="226">
        <v>3776</v>
      </c>
      <c r="J78" s="226" t="s">
        <v>1700</v>
      </c>
      <c r="K78" s="279" t="s">
        <v>1657</v>
      </c>
      <c r="L78" s="226"/>
      <c r="M78" s="280">
        <v>3200</v>
      </c>
      <c r="N78" s="280">
        <v>0</v>
      </c>
      <c r="O78" s="280">
        <v>288</v>
      </c>
      <c r="P78" s="280">
        <v>288</v>
      </c>
      <c r="Q78" s="226">
        <v>0</v>
      </c>
      <c r="R78" s="226" t="s">
        <v>1701</v>
      </c>
      <c r="S78" s="226" t="s">
        <v>1714</v>
      </c>
      <c r="T78" s="226" t="s">
        <v>1703</v>
      </c>
      <c r="U78" s="281" t="s">
        <v>1195</v>
      </c>
      <c r="V78" s="282" t="s">
        <v>1704</v>
      </c>
      <c r="W78" s="283" t="s">
        <v>1726</v>
      </c>
      <c r="X78" s="283" t="s">
        <v>1819</v>
      </c>
      <c r="Y78" s="283" t="s">
        <v>1820</v>
      </c>
      <c r="Z78" s="226"/>
      <c r="AA78" s="96"/>
    </row>
    <row r="79" spans="1:27">
      <c r="A79" s="226" t="s">
        <v>56</v>
      </c>
      <c r="B79" s="226" t="str">
        <f t="shared" si="2"/>
        <v>27AAFCV0171M1Z3VB-145/25-26</v>
      </c>
      <c r="C79" s="277">
        <f t="shared" si="3"/>
        <v>74</v>
      </c>
      <c r="D79" s="226" t="s">
        <v>1816</v>
      </c>
      <c r="E79" s="226" t="s">
        <v>1817</v>
      </c>
      <c r="F79" s="226" t="s">
        <v>1821</v>
      </c>
      <c r="G79" s="226" t="s">
        <v>1699</v>
      </c>
      <c r="H79" s="278">
        <v>45775</v>
      </c>
      <c r="I79" s="226">
        <v>5664</v>
      </c>
      <c r="J79" s="226" t="s">
        <v>1700</v>
      </c>
      <c r="K79" s="279" t="s">
        <v>1657</v>
      </c>
      <c r="L79" s="226"/>
      <c r="M79" s="280">
        <v>4800</v>
      </c>
      <c r="N79" s="280">
        <v>0</v>
      </c>
      <c r="O79" s="280">
        <v>432</v>
      </c>
      <c r="P79" s="280">
        <v>432</v>
      </c>
      <c r="Q79" s="226">
        <v>0</v>
      </c>
      <c r="R79" s="226" t="s">
        <v>1701</v>
      </c>
      <c r="S79" s="226" t="s">
        <v>1714</v>
      </c>
      <c r="T79" s="226" t="s">
        <v>1703</v>
      </c>
      <c r="U79" s="281" t="s">
        <v>1195</v>
      </c>
      <c r="V79" s="282" t="s">
        <v>1704</v>
      </c>
      <c r="W79" s="283" t="s">
        <v>1726</v>
      </c>
      <c r="X79" s="283" t="s">
        <v>1822</v>
      </c>
      <c r="Y79" s="283" t="s">
        <v>1823</v>
      </c>
      <c r="Z79" s="226"/>
      <c r="AA79" s="96"/>
    </row>
    <row r="80" spans="1:27">
      <c r="A80" s="226" t="s">
        <v>56</v>
      </c>
      <c r="B80" s="226" t="str">
        <f t="shared" si="2"/>
        <v>27AABCF6516A1Z3BOM-C-241484</v>
      </c>
      <c r="C80" s="277">
        <f t="shared" si="3"/>
        <v>75</v>
      </c>
      <c r="D80" s="226" t="s">
        <v>330</v>
      </c>
      <c r="E80" s="226" t="s">
        <v>331</v>
      </c>
      <c r="F80" s="226" t="s">
        <v>1824</v>
      </c>
      <c r="G80" s="226" t="s">
        <v>1699</v>
      </c>
      <c r="H80" s="278">
        <v>45748</v>
      </c>
      <c r="I80" s="226">
        <v>5035</v>
      </c>
      <c r="J80" s="226" t="s">
        <v>1700</v>
      </c>
      <c r="K80" s="279" t="s">
        <v>1657</v>
      </c>
      <c r="L80" s="226"/>
      <c r="M80" s="280">
        <v>800</v>
      </c>
      <c r="N80" s="280">
        <v>0</v>
      </c>
      <c r="O80" s="280">
        <v>72</v>
      </c>
      <c r="P80" s="280">
        <v>72</v>
      </c>
      <c r="Q80" s="226">
        <v>0</v>
      </c>
      <c r="R80" s="226" t="s">
        <v>1701</v>
      </c>
      <c r="S80" s="226" t="s">
        <v>1702</v>
      </c>
      <c r="T80" s="226" t="s">
        <v>1703</v>
      </c>
      <c r="U80" s="281" t="s">
        <v>1195</v>
      </c>
      <c r="V80" s="282" t="s">
        <v>1704</v>
      </c>
      <c r="W80" s="283" t="s">
        <v>1726</v>
      </c>
      <c r="X80" s="283" t="s">
        <v>1825</v>
      </c>
      <c r="Y80" s="283" t="s">
        <v>1826</v>
      </c>
      <c r="Z80" s="226"/>
      <c r="AA80" s="96"/>
    </row>
    <row r="81" spans="1:27">
      <c r="A81" s="226" t="s">
        <v>56</v>
      </c>
      <c r="B81" s="226" t="str">
        <f t="shared" si="2"/>
        <v>27AABCF6516A1Z3BOM-C-242810</v>
      </c>
      <c r="C81" s="277">
        <f t="shared" si="3"/>
        <v>76</v>
      </c>
      <c r="D81" s="226" t="s">
        <v>330</v>
      </c>
      <c r="E81" s="226" t="s">
        <v>331</v>
      </c>
      <c r="F81" s="226" t="s">
        <v>1827</v>
      </c>
      <c r="G81" s="226" t="s">
        <v>1699</v>
      </c>
      <c r="H81" s="278">
        <v>45755</v>
      </c>
      <c r="I81" s="226">
        <v>120604.3</v>
      </c>
      <c r="J81" s="226" t="s">
        <v>1700</v>
      </c>
      <c r="K81" s="279" t="s">
        <v>1657</v>
      </c>
      <c r="L81" s="226"/>
      <c r="M81" s="280">
        <v>6452.8</v>
      </c>
      <c r="N81" s="280">
        <v>0</v>
      </c>
      <c r="O81" s="280">
        <v>580.75</v>
      </c>
      <c r="P81" s="280">
        <v>580.75</v>
      </c>
      <c r="Q81" s="226">
        <v>0</v>
      </c>
      <c r="R81" s="226" t="s">
        <v>1701</v>
      </c>
      <c r="S81" s="226" t="s">
        <v>1702</v>
      </c>
      <c r="T81" s="226" t="s">
        <v>1703</v>
      </c>
      <c r="U81" s="281" t="s">
        <v>1195</v>
      </c>
      <c r="V81" s="282" t="s">
        <v>1704</v>
      </c>
      <c r="W81" s="283" t="s">
        <v>1726</v>
      </c>
      <c r="X81" s="283" t="s">
        <v>1828</v>
      </c>
      <c r="Y81" s="283" t="s">
        <v>1829</v>
      </c>
      <c r="Z81" s="226"/>
      <c r="AA81" s="96"/>
    </row>
    <row r="82" spans="1:27">
      <c r="A82" s="226" t="s">
        <v>56</v>
      </c>
      <c r="B82" s="226" t="str">
        <f t="shared" si="2"/>
        <v>27AACCN6194P1ZP272612BP04AGL540</v>
      </c>
      <c r="C82" s="277">
        <f t="shared" si="3"/>
        <v>77</v>
      </c>
      <c r="D82" s="226" t="s">
        <v>499</v>
      </c>
      <c r="E82" s="226" t="s">
        <v>500</v>
      </c>
      <c r="F82" s="226" t="s">
        <v>1830</v>
      </c>
      <c r="G82" s="226" t="s">
        <v>1699</v>
      </c>
      <c r="H82" s="278">
        <v>45773</v>
      </c>
      <c r="I82" s="226">
        <v>8441</v>
      </c>
      <c r="J82" s="226" t="s">
        <v>1700</v>
      </c>
      <c r="K82" s="279" t="s">
        <v>1657</v>
      </c>
      <c r="L82" s="226"/>
      <c r="M82" s="280">
        <v>7316</v>
      </c>
      <c r="N82" s="280">
        <v>0</v>
      </c>
      <c r="O82" s="280">
        <v>183</v>
      </c>
      <c r="P82" s="280">
        <v>183</v>
      </c>
      <c r="Q82" s="226">
        <v>0</v>
      </c>
      <c r="R82" s="226" t="s">
        <v>1701</v>
      </c>
      <c r="S82" s="226" t="s">
        <v>1714</v>
      </c>
      <c r="T82" s="226" t="s">
        <v>1703</v>
      </c>
      <c r="U82" s="281" t="s">
        <v>1195</v>
      </c>
      <c r="V82" s="282" t="s">
        <v>1704</v>
      </c>
      <c r="W82" s="283" t="s">
        <v>1195</v>
      </c>
      <c r="X82" s="283" t="s">
        <v>1195</v>
      </c>
      <c r="Y82" s="283" t="s">
        <v>1195</v>
      </c>
      <c r="Z82" s="226"/>
      <c r="AA82" s="96"/>
    </row>
    <row r="83" spans="1:27">
      <c r="A83" s="226" t="s">
        <v>56</v>
      </c>
      <c r="B83" s="226" t="str">
        <f t="shared" si="2"/>
        <v>27AANCP4234F1ZCCASHMEMO-179</v>
      </c>
      <c r="C83" s="277">
        <f t="shared" si="3"/>
        <v>78</v>
      </c>
      <c r="D83" s="226" t="s">
        <v>1831</v>
      </c>
      <c r="E83" s="226" t="s">
        <v>1832</v>
      </c>
      <c r="F83" s="226" t="s">
        <v>1833</v>
      </c>
      <c r="G83" s="226" t="s">
        <v>1699</v>
      </c>
      <c r="H83" s="278">
        <v>45755</v>
      </c>
      <c r="I83" s="226">
        <v>631</v>
      </c>
      <c r="J83" s="226" t="s">
        <v>1700</v>
      </c>
      <c r="K83" s="279" t="s">
        <v>1657</v>
      </c>
      <c r="L83" s="226"/>
      <c r="M83" s="280">
        <v>535</v>
      </c>
      <c r="N83" s="280">
        <v>0</v>
      </c>
      <c r="O83" s="280">
        <v>48.15</v>
      </c>
      <c r="P83" s="280">
        <v>48.15</v>
      </c>
      <c r="Q83" s="226">
        <v>0</v>
      </c>
      <c r="R83" s="226" t="s">
        <v>1701</v>
      </c>
      <c r="S83" s="226" t="s">
        <v>1752</v>
      </c>
      <c r="T83" s="226" t="s">
        <v>1703</v>
      </c>
      <c r="U83" s="281" t="s">
        <v>1195</v>
      </c>
      <c r="V83" s="282" t="s">
        <v>1704</v>
      </c>
      <c r="W83" s="283" t="s">
        <v>1726</v>
      </c>
      <c r="X83" s="283" t="s">
        <v>1834</v>
      </c>
      <c r="Y83" s="283" t="s">
        <v>1728</v>
      </c>
      <c r="Z83" s="226"/>
      <c r="AA83" s="96"/>
    </row>
    <row r="84" spans="1:27">
      <c r="A84" s="226" t="s">
        <v>56</v>
      </c>
      <c r="B84" s="226" t="str">
        <f t="shared" si="2"/>
        <v>27AAMFS2232C1ZGSK/1056/2526</v>
      </c>
      <c r="C84" s="277">
        <f t="shared" si="3"/>
        <v>79</v>
      </c>
      <c r="D84" s="226" t="s">
        <v>562</v>
      </c>
      <c r="E84" s="226" t="s">
        <v>563</v>
      </c>
      <c r="F84" s="226" t="s">
        <v>1835</v>
      </c>
      <c r="G84" s="226" t="s">
        <v>1699</v>
      </c>
      <c r="H84" s="278">
        <v>45755</v>
      </c>
      <c r="I84" s="226">
        <v>17700</v>
      </c>
      <c r="J84" s="226" t="s">
        <v>1700</v>
      </c>
      <c r="K84" s="279" t="s">
        <v>1657</v>
      </c>
      <c r="L84" s="226"/>
      <c r="M84" s="280">
        <v>15000</v>
      </c>
      <c r="N84" s="280">
        <v>0</v>
      </c>
      <c r="O84" s="280">
        <v>1350</v>
      </c>
      <c r="P84" s="280">
        <v>1350</v>
      </c>
      <c r="Q84" s="226">
        <v>0</v>
      </c>
      <c r="R84" s="226" t="s">
        <v>1701</v>
      </c>
      <c r="S84" s="226" t="s">
        <v>1724</v>
      </c>
      <c r="T84" s="226" t="s">
        <v>1703</v>
      </c>
      <c r="U84" s="281" t="s">
        <v>1195</v>
      </c>
      <c r="V84" s="282" t="s">
        <v>1704</v>
      </c>
      <c r="W84" s="283" t="s">
        <v>1726</v>
      </c>
      <c r="X84" s="283" t="s">
        <v>1836</v>
      </c>
      <c r="Y84" s="283" t="s">
        <v>1829</v>
      </c>
      <c r="Z84" s="226"/>
      <c r="AA84" s="96"/>
    </row>
    <row r="85" spans="1:27">
      <c r="A85" s="226" t="s">
        <v>56</v>
      </c>
      <c r="B85" s="226" t="str">
        <f t="shared" si="2"/>
        <v>27AAMFS2232C1ZGSK/1090/2526</v>
      </c>
      <c r="C85" s="277">
        <f t="shared" si="3"/>
        <v>80</v>
      </c>
      <c r="D85" s="226" t="s">
        <v>562</v>
      </c>
      <c r="E85" s="226" t="s">
        <v>563</v>
      </c>
      <c r="F85" s="226" t="s">
        <v>1837</v>
      </c>
      <c r="G85" s="226" t="s">
        <v>1699</v>
      </c>
      <c r="H85" s="278">
        <v>45762</v>
      </c>
      <c r="I85" s="226">
        <v>8850</v>
      </c>
      <c r="J85" s="226" t="s">
        <v>1700</v>
      </c>
      <c r="K85" s="279" t="s">
        <v>1657</v>
      </c>
      <c r="L85" s="226"/>
      <c r="M85" s="280">
        <v>7500</v>
      </c>
      <c r="N85" s="280">
        <v>0</v>
      </c>
      <c r="O85" s="280">
        <v>675</v>
      </c>
      <c r="P85" s="280">
        <v>675</v>
      </c>
      <c r="Q85" s="226">
        <v>0</v>
      </c>
      <c r="R85" s="226" t="s">
        <v>1701</v>
      </c>
      <c r="S85" s="226" t="s">
        <v>1724</v>
      </c>
      <c r="T85" s="226" t="s">
        <v>1703</v>
      </c>
      <c r="U85" s="281" t="s">
        <v>1195</v>
      </c>
      <c r="V85" s="282" t="s">
        <v>1704</v>
      </c>
      <c r="W85" s="283" t="s">
        <v>1726</v>
      </c>
      <c r="X85" s="283" t="s">
        <v>1838</v>
      </c>
      <c r="Y85" s="283" t="s">
        <v>1803</v>
      </c>
      <c r="Z85" s="226"/>
      <c r="AA85" s="96"/>
    </row>
    <row r="86" spans="1:27">
      <c r="A86" s="226" t="s">
        <v>56</v>
      </c>
      <c r="B86" s="226" t="str">
        <f t="shared" si="2"/>
        <v>27AAACA4269Q1Z6B1MH2526/000021</v>
      </c>
      <c r="C86" s="277">
        <f t="shared" si="3"/>
        <v>81</v>
      </c>
      <c r="D86" s="226" t="s">
        <v>467</v>
      </c>
      <c r="E86" s="226" t="s">
        <v>1839</v>
      </c>
      <c r="F86" s="226" t="s">
        <v>1840</v>
      </c>
      <c r="G86" s="226" t="s">
        <v>1699</v>
      </c>
      <c r="H86" s="278">
        <v>45748</v>
      </c>
      <c r="I86" s="226">
        <v>6136.43</v>
      </c>
      <c r="J86" s="226" t="s">
        <v>1700</v>
      </c>
      <c r="K86" s="279" t="s">
        <v>1657</v>
      </c>
      <c r="L86" s="226"/>
      <c r="M86" s="280">
        <v>4838.07</v>
      </c>
      <c r="N86" s="280">
        <v>0</v>
      </c>
      <c r="O86" s="280">
        <v>649.17999999999995</v>
      </c>
      <c r="P86" s="280">
        <v>649.17999999999995</v>
      </c>
      <c r="Q86" s="226">
        <v>0</v>
      </c>
      <c r="R86" s="226" t="s">
        <v>1701</v>
      </c>
      <c r="S86" s="226" t="s">
        <v>1724</v>
      </c>
      <c r="T86" s="226" t="s">
        <v>1703</v>
      </c>
      <c r="U86" s="281" t="s">
        <v>1195</v>
      </c>
      <c r="V86" s="282" t="s">
        <v>1704</v>
      </c>
      <c r="W86" s="283" t="s">
        <v>1195</v>
      </c>
      <c r="X86" s="283" t="s">
        <v>1195</v>
      </c>
      <c r="Y86" s="283" t="s">
        <v>1195</v>
      </c>
      <c r="Z86" s="226"/>
      <c r="AA86" s="96"/>
    </row>
    <row r="87" spans="1:27">
      <c r="A87" s="226" t="s">
        <v>56</v>
      </c>
      <c r="B87" s="226" t="str">
        <f t="shared" si="2"/>
        <v>27AAACA4269Q1Z6B1MH2526/000069</v>
      </c>
      <c r="C87" s="277">
        <f t="shared" si="3"/>
        <v>82</v>
      </c>
      <c r="D87" s="226" t="s">
        <v>467</v>
      </c>
      <c r="E87" s="226" t="s">
        <v>1839</v>
      </c>
      <c r="F87" s="226" t="s">
        <v>1841</v>
      </c>
      <c r="G87" s="226" t="s">
        <v>1699</v>
      </c>
      <c r="H87" s="278">
        <v>45748</v>
      </c>
      <c r="I87" s="226">
        <v>11595.86</v>
      </c>
      <c r="J87" s="226" t="s">
        <v>1700</v>
      </c>
      <c r="K87" s="279" t="s">
        <v>1657</v>
      </c>
      <c r="L87" s="226"/>
      <c r="M87" s="280">
        <v>9827</v>
      </c>
      <c r="N87" s="280">
        <v>0</v>
      </c>
      <c r="O87" s="280">
        <v>884.43</v>
      </c>
      <c r="P87" s="280">
        <v>884.43</v>
      </c>
      <c r="Q87" s="226">
        <v>0</v>
      </c>
      <c r="R87" s="226" t="s">
        <v>1701</v>
      </c>
      <c r="S87" s="226" t="s">
        <v>1724</v>
      </c>
      <c r="T87" s="226" t="s">
        <v>1703</v>
      </c>
      <c r="U87" s="281" t="s">
        <v>1195</v>
      </c>
      <c r="V87" s="282" t="s">
        <v>1704</v>
      </c>
      <c r="W87" s="283" t="s">
        <v>1195</v>
      </c>
      <c r="X87" s="283" t="s">
        <v>1195</v>
      </c>
      <c r="Y87" s="283" t="s">
        <v>1195</v>
      </c>
      <c r="Z87" s="226"/>
      <c r="AA87" s="96"/>
    </row>
    <row r="88" spans="1:27">
      <c r="A88" s="226" t="s">
        <v>56</v>
      </c>
      <c r="B88" s="226" t="str">
        <f t="shared" si="2"/>
        <v>27AAACA4269Q1Z6B1MH2526/000070</v>
      </c>
      <c r="C88" s="277">
        <f t="shared" si="3"/>
        <v>83</v>
      </c>
      <c r="D88" s="226" t="s">
        <v>467</v>
      </c>
      <c r="E88" s="226" t="s">
        <v>1839</v>
      </c>
      <c r="F88" s="226" t="s">
        <v>1842</v>
      </c>
      <c r="G88" s="226" t="s">
        <v>1699</v>
      </c>
      <c r="H88" s="278">
        <v>45748</v>
      </c>
      <c r="I88" s="226">
        <v>18659.73</v>
      </c>
      <c r="J88" s="226" t="s">
        <v>1700</v>
      </c>
      <c r="K88" s="279" t="s">
        <v>1657</v>
      </c>
      <c r="L88" s="226"/>
      <c r="M88" s="280">
        <v>15813.33</v>
      </c>
      <c r="N88" s="280">
        <v>0</v>
      </c>
      <c r="O88" s="280">
        <v>1423.2</v>
      </c>
      <c r="P88" s="280">
        <v>1423.2</v>
      </c>
      <c r="Q88" s="226">
        <v>0</v>
      </c>
      <c r="R88" s="226" t="s">
        <v>1701</v>
      </c>
      <c r="S88" s="226" t="s">
        <v>1724</v>
      </c>
      <c r="T88" s="226" t="s">
        <v>1703</v>
      </c>
      <c r="U88" s="281" t="s">
        <v>1195</v>
      </c>
      <c r="V88" s="282" t="s">
        <v>1704</v>
      </c>
      <c r="W88" s="283" t="s">
        <v>1195</v>
      </c>
      <c r="X88" s="283" t="s">
        <v>1195</v>
      </c>
      <c r="Y88" s="283" t="s">
        <v>1195</v>
      </c>
      <c r="Z88" s="226"/>
      <c r="AA88" s="96"/>
    </row>
    <row r="89" spans="1:27">
      <c r="A89" s="226" t="s">
        <v>56</v>
      </c>
      <c r="B89" s="226" t="str">
        <f t="shared" si="2"/>
        <v>27AAACA4269Q1Z6B1MH2526/000071</v>
      </c>
      <c r="C89" s="277">
        <f t="shared" si="3"/>
        <v>84</v>
      </c>
      <c r="D89" s="226" t="s">
        <v>467</v>
      </c>
      <c r="E89" s="226" t="s">
        <v>1839</v>
      </c>
      <c r="F89" s="226" t="s">
        <v>1843</v>
      </c>
      <c r="G89" s="226" t="s">
        <v>1699</v>
      </c>
      <c r="H89" s="278">
        <v>45748</v>
      </c>
      <c r="I89" s="226">
        <v>19132.669999999998</v>
      </c>
      <c r="J89" s="226" t="s">
        <v>1700</v>
      </c>
      <c r="K89" s="279" t="s">
        <v>1657</v>
      </c>
      <c r="L89" s="226"/>
      <c r="M89" s="280">
        <v>16214.67</v>
      </c>
      <c r="N89" s="280">
        <v>0</v>
      </c>
      <c r="O89" s="280">
        <v>1459</v>
      </c>
      <c r="P89" s="280">
        <v>1459</v>
      </c>
      <c r="Q89" s="226">
        <v>0</v>
      </c>
      <c r="R89" s="226" t="s">
        <v>1701</v>
      </c>
      <c r="S89" s="226" t="s">
        <v>1724</v>
      </c>
      <c r="T89" s="226" t="s">
        <v>1703</v>
      </c>
      <c r="U89" s="281" t="s">
        <v>1195</v>
      </c>
      <c r="V89" s="282" t="s">
        <v>1704</v>
      </c>
      <c r="W89" s="283" t="s">
        <v>1195</v>
      </c>
      <c r="X89" s="283" t="s">
        <v>1195</v>
      </c>
      <c r="Y89" s="283" t="s">
        <v>1195</v>
      </c>
      <c r="Z89" s="226"/>
      <c r="AA89" s="96"/>
    </row>
    <row r="90" spans="1:27">
      <c r="A90" s="226" t="s">
        <v>56</v>
      </c>
      <c r="B90" s="226" t="str">
        <f t="shared" si="2"/>
        <v>27AAACA4269Q1Z6B1MH2526/000072</v>
      </c>
      <c r="C90" s="277">
        <f t="shared" si="3"/>
        <v>85</v>
      </c>
      <c r="D90" s="226" t="s">
        <v>467</v>
      </c>
      <c r="E90" s="226" t="s">
        <v>1839</v>
      </c>
      <c r="F90" s="226" t="s">
        <v>1844</v>
      </c>
      <c r="G90" s="226" t="s">
        <v>1699</v>
      </c>
      <c r="H90" s="278">
        <v>45748</v>
      </c>
      <c r="I90" s="226">
        <v>383426.65</v>
      </c>
      <c r="J90" s="226" t="s">
        <v>1700</v>
      </c>
      <c r="K90" s="279" t="s">
        <v>1657</v>
      </c>
      <c r="L90" s="226"/>
      <c r="M90" s="280">
        <v>314677.65000000002</v>
      </c>
      <c r="N90" s="280">
        <v>0</v>
      </c>
      <c r="O90" s="280">
        <v>34374.5</v>
      </c>
      <c r="P90" s="280">
        <v>34374.5</v>
      </c>
      <c r="Q90" s="226">
        <v>0</v>
      </c>
      <c r="R90" s="226" t="s">
        <v>1701</v>
      </c>
      <c r="S90" s="226" t="s">
        <v>1724</v>
      </c>
      <c r="T90" s="226" t="s">
        <v>1703</v>
      </c>
      <c r="U90" s="281" t="s">
        <v>1195</v>
      </c>
      <c r="V90" s="282" t="s">
        <v>1704</v>
      </c>
      <c r="W90" s="283" t="s">
        <v>1195</v>
      </c>
      <c r="X90" s="283" t="s">
        <v>1195</v>
      </c>
      <c r="Y90" s="283" t="s">
        <v>1195</v>
      </c>
      <c r="Z90" s="226"/>
      <c r="AA90" s="96"/>
    </row>
    <row r="91" spans="1:27">
      <c r="A91" s="226" t="s">
        <v>56</v>
      </c>
      <c r="B91" s="226" t="str">
        <f t="shared" si="2"/>
        <v>27AAACA4269Q1Z6B1MH2526/000073</v>
      </c>
      <c r="C91" s="277">
        <f t="shared" si="3"/>
        <v>86</v>
      </c>
      <c r="D91" s="226" t="s">
        <v>467</v>
      </c>
      <c r="E91" s="226" t="s">
        <v>1839</v>
      </c>
      <c r="F91" s="226" t="s">
        <v>1845</v>
      </c>
      <c r="G91" s="226" t="s">
        <v>1699</v>
      </c>
      <c r="H91" s="278">
        <v>45748</v>
      </c>
      <c r="I91" s="226">
        <v>48703.71</v>
      </c>
      <c r="J91" s="226" t="s">
        <v>1700</v>
      </c>
      <c r="K91" s="279" t="s">
        <v>1657</v>
      </c>
      <c r="L91" s="226"/>
      <c r="M91" s="280">
        <v>41274.33</v>
      </c>
      <c r="N91" s="280">
        <v>0</v>
      </c>
      <c r="O91" s="280">
        <v>3714.69</v>
      </c>
      <c r="P91" s="280">
        <v>3714.69</v>
      </c>
      <c r="Q91" s="226">
        <v>0</v>
      </c>
      <c r="R91" s="226" t="s">
        <v>1701</v>
      </c>
      <c r="S91" s="226" t="s">
        <v>1724</v>
      </c>
      <c r="T91" s="226" t="s">
        <v>1703</v>
      </c>
      <c r="U91" s="281" t="s">
        <v>1195</v>
      </c>
      <c r="V91" s="282" t="s">
        <v>1704</v>
      </c>
      <c r="W91" s="283" t="s">
        <v>1195</v>
      </c>
      <c r="X91" s="283" t="s">
        <v>1195</v>
      </c>
      <c r="Y91" s="283" t="s">
        <v>1195</v>
      </c>
      <c r="Z91" s="226"/>
      <c r="AA91" s="96"/>
    </row>
    <row r="92" spans="1:27">
      <c r="A92" s="226" t="s">
        <v>56</v>
      </c>
      <c r="B92" s="226" t="str">
        <f t="shared" si="2"/>
        <v>27AAACA4269Q1Z6B1MH2526/000074</v>
      </c>
      <c r="C92" s="277">
        <f t="shared" si="3"/>
        <v>87</v>
      </c>
      <c r="D92" s="226" t="s">
        <v>467</v>
      </c>
      <c r="E92" s="226" t="s">
        <v>1839</v>
      </c>
      <c r="F92" s="226" t="s">
        <v>1846</v>
      </c>
      <c r="G92" s="226" t="s">
        <v>1699</v>
      </c>
      <c r="H92" s="278">
        <v>45748</v>
      </c>
      <c r="I92" s="226">
        <v>95303.88</v>
      </c>
      <c r="J92" s="226" t="s">
        <v>1700</v>
      </c>
      <c r="K92" s="279" t="s">
        <v>1657</v>
      </c>
      <c r="L92" s="226"/>
      <c r="M92" s="280">
        <v>80766</v>
      </c>
      <c r="N92" s="280">
        <v>0</v>
      </c>
      <c r="O92" s="280">
        <v>7268.94</v>
      </c>
      <c r="P92" s="280">
        <v>7268.94</v>
      </c>
      <c r="Q92" s="226">
        <v>0</v>
      </c>
      <c r="R92" s="226" t="s">
        <v>1701</v>
      </c>
      <c r="S92" s="226" t="s">
        <v>1724</v>
      </c>
      <c r="T92" s="226" t="s">
        <v>1703</v>
      </c>
      <c r="U92" s="281" t="s">
        <v>1195</v>
      </c>
      <c r="V92" s="282" t="s">
        <v>1704</v>
      </c>
      <c r="W92" s="283" t="s">
        <v>1195</v>
      </c>
      <c r="X92" s="283" t="s">
        <v>1195</v>
      </c>
      <c r="Y92" s="283" t="s">
        <v>1195</v>
      </c>
      <c r="Z92" s="226"/>
      <c r="AA92" s="96"/>
    </row>
    <row r="93" spans="1:27">
      <c r="A93" s="226" t="s">
        <v>56</v>
      </c>
      <c r="B93" s="226" t="str">
        <f t="shared" si="2"/>
        <v>27AAACA4269Q1Z6B1MH2526/000106</v>
      </c>
      <c r="C93" s="277">
        <f t="shared" si="3"/>
        <v>88</v>
      </c>
      <c r="D93" s="226" t="s">
        <v>467</v>
      </c>
      <c r="E93" s="226" t="s">
        <v>1839</v>
      </c>
      <c r="F93" s="226" t="s">
        <v>1847</v>
      </c>
      <c r="G93" s="226" t="s">
        <v>1699</v>
      </c>
      <c r="H93" s="278">
        <v>45748</v>
      </c>
      <c r="I93" s="226">
        <v>834440.41</v>
      </c>
      <c r="J93" s="226" t="s">
        <v>1700</v>
      </c>
      <c r="K93" s="279" t="s">
        <v>1657</v>
      </c>
      <c r="L93" s="226"/>
      <c r="M93" s="280">
        <v>707152.89</v>
      </c>
      <c r="N93" s="280">
        <v>0</v>
      </c>
      <c r="O93" s="280">
        <v>63643.76</v>
      </c>
      <c r="P93" s="280">
        <v>63643.76</v>
      </c>
      <c r="Q93" s="226">
        <v>0</v>
      </c>
      <c r="R93" s="226" t="s">
        <v>1701</v>
      </c>
      <c r="S93" s="226" t="s">
        <v>1724</v>
      </c>
      <c r="T93" s="226" t="s">
        <v>1703</v>
      </c>
      <c r="U93" s="281" t="s">
        <v>1195</v>
      </c>
      <c r="V93" s="282" t="s">
        <v>1704</v>
      </c>
      <c r="W93" s="283" t="s">
        <v>1195</v>
      </c>
      <c r="X93" s="283" t="s">
        <v>1195</v>
      </c>
      <c r="Y93" s="283" t="s">
        <v>1195</v>
      </c>
      <c r="Z93" s="226"/>
      <c r="AA93" s="96"/>
    </row>
    <row r="94" spans="1:27">
      <c r="A94" s="226" t="s">
        <v>56</v>
      </c>
      <c r="B94" s="226" t="str">
        <f t="shared" si="2"/>
        <v>27AAACA4269Q1Z6B1MH2526/000149</v>
      </c>
      <c r="C94" s="277">
        <f t="shared" si="3"/>
        <v>89</v>
      </c>
      <c r="D94" s="226" t="s">
        <v>467</v>
      </c>
      <c r="E94" s="226" t="s">
        <v>1839</v>
      </c>
      <c r="F94" s="226" t="s">
        <v>1848</v>
      </c>
      <c r="G94" s="226" t="s">
        <v>1699</v>
      </c>
      <c r="H94" s="278">
        <v>45748</v>
      </c>
      <c r="I94" s="226">
        <v>17840.810000000001</v>
      </c>
      <c r="J94" s="226" t="s">
        <v>1700</v>
      </c>
      <c r="K94" s="279" t="s">
        <v>1657</v>
      </c>
      <c r="L94" s="226"/>
      <c r="M94" s="280">
        <v>15119.33</v>
      </c>
      <c r="N94" s="280">
        <v>0</v>
      </c>
      <c r="O94" s="280">
        <v>1360.74</v>
      </c>
      <c r="P94" s="280">
        <v>1360.74</v>
      </c>
      <c r="Q94" s="226">
        <v>0</v>
      </c>
      <c r="R94" s="226" t="s">
        <v>1701</v>
      </c>
      <c r="S94" s="226" t="s">
        <v>1724</v>
      </c>
      <c r="T94" s="226" t="s">
        <v>1703</v>
      </c>
      <c r="U94" s="281" t="s">
        <v>1195</v>
      </c>
      <c r="V94" s="282" t="s">
        <v>1704</v>
      </c>
      <c r="W94" s="283" t="s">
        <v>1195</v>
      </c>
      <c r="X94" s="283" t="s">
        <v>1195</v>
      </c>
      <c r="Y94" s="283" t="s">
        <v>1195</v>
      </c>
      <c r="Z94" s="226"/>
      <c r="AA94" s="96"/>
    </row>
    <row r="95" spans="1:27">
      <c r="A95" s="226" t="s">
        <v>56</v>
      </c>
      <c r="B95" s="226" t="str">
        <f t="shared" si="2"/>
        <v>27AAACA4269Q1Z6B1MH2526/000150</v>
      </c>
      <c r="C95" s="277">
        <f t="shared" si="3"/>
        <v>90</v>
      </c>
      <c r="D95" s="226" t="s">
        <v>467</v>
      </c>
      <c r="E95" s="226" t="s">
        <v>1839</v>
      </c>
      <c r="F95" s="226" t="s">
        <v>1849</v>
      </c>
      <c r="G95" s="226" t="s">
        <v>1699</v>
      </c>
      <c r="H95" s="278">
        <v>45748</v>
      </c>
      <c r="I95" s="226">
        <v>30113.08</v>
      </c>
      <c r="J95" s="226" t="s">
        <v>1700</v>
      </c>
      <c r="K95" s="279" t="s">
        <v>1657</v>
      </c>
      <c r="L95" s="226"/>
      <c r="M95" s="280">
        <v>25519.56</v>
      </c>
      <c r="N95" s="280">
        <v>0</v>
      </c>
      <c r="O95" s="280">
        <v>2296.7600000000002</v>
      </c>
      <c r="P95" s="280">
        <v>2296.7600000000002</v>
      </c>
      <c r="Q95" s="226">
        <v>0</v>
      </c>
      <c r="R95" s="226" t="s">
        <v>1701</v>
      </c>
      <c r="S95" s="226" t="s">
        <v>1724</v>
      </c>
      <c r="T95" s="226" t="s">
        <v>1703</v>
      </c>
      <c r="U95" s="281" t="s">
        <v>1195</v>
      </c>
      <c r="V95" s="282" t="s">
        <v>1704</v>
      </c>
      <c r="W95" s="283" t="s">
        <v>1195</v>
      </c>
      <c r="X95" s="283" t="s">
        <v>1195</v>
      </c>
      <c r="Y95" s="283" t="s">
        <v>1195</v>
      </c>
      <c r="Z95" s="226"/>
      <c r="AA95" s="96"/>
    </row>
    <row r="96" spans="1:27">
      <c r="A96" s="226" t="s">
        <v>56</v>
      </c>
      <c r="B96" s="226" t="str">
        <f t="shared" si="2"/>
        <v>27AATPE1295N1Z2APR-2025-303</v>
      </c>
      <c r="C96" s="277">
        <f t="shared" si="3"/>
        <v>91</v>
      </c>
      <c r="D96" s="226" t="s">
        <v>527</v>
      </c>
      <c r="E96" s="226" t="s">
        <v>528</v>
      </c>
      <c r="F96" s="226" t="s">
        <v>1850</v>
      </c>
      <c r="G96" s="226" t="s">
        <v>1699</v>
      </c>
      <c r="H96" s="278">
        <v>45748</v>
      </c>
      <c r="I96" s="226">
        <v>413878</v>
      </c>
      <c r="J96" s="226" t="s">
        <v>1700</v>
      </c>
      <c r="K96" s="279" t="s">
        <v>1657</v>
      </c>
      <c r="L96" s="226"/>
      <c r="M96" s="280">
        <v>350744</v>
      </c>
      <c r="N96" s="280">
        <v>0</v>
      </c>
      <c r="O96" s="280">
        <v>31566.959999999999</v>
      </c>
      <c r="P96" s="280">
        <v>31566.959999999999</v>
      </c>
      <c r="Q96" s="226">
        <v>0</v>
      </c>
      <c r="R96" s="226" t="s">
        <v>1701</v>
      </c>
      <c r="S96" s="226" t="s">
        <v>1186</v>
      </c>
      <c r="T96" s="226" t="s">
        <v>1703</v>
      </c>
      <c r="U96" s="281" t="s">
        <v>1195</v>
      </c>
      <c r="V96" s="282" t="s">
        <v>1704</v>
      </c>
      <c r="W96" s="283" t="s">
        <v>1195</v>
      </c>
      <c r="X96" s="283" t="s">
        <v>1195</v>
      </c>
      <c r="Y96" s="283" t="s">
        <v>1195</v>
      </c>
      <c r="Z96" s="226"/>
      <c r="AA96" s="96"/>
    </row>
    <row r="97" spans="1:27">
      <c r="A97" s="226" t="s">
        <v>56</v>
      </c>
      <c r="B97" s="226" t="str">
        <f t="shared" si="2"/>
        <v>27AATPE1295N1Z2APR-2025-304</v>
      </c>
      <c r="C97" s="277">
        <f t="shared" si="3"/>
        <v>92</v>
      </c>
      <c r="D97" s="226" t="s">
        <v>527</v>
      </c>
      <c r="E97" s="226" t="s">
        <v>528</v>
      </c>
      <c r="F97" s="226" t="s">
        <v>1851</v>
      </c>
      <c r="G97" s="226" t="s">
        <v>1699</v>
      </c>
      <c r="H97" s="278">
        <v>45748</v>
      </c>
      <c r="I97" s="226">
        <v>393497</v>
      </c>
      <c r="J97" s="226" t="s">
        <v>1700</v>
      </c>
      <c r="K97" s="279" t="s">
        <v>1657</v>
      </c>
      <c r="L97" s="226"/>
      <c r="M97" s="280">
        <v>333472</v>
      </c>
      <c r="N97" s="280">
        <v>0</v>
      </c>
      <c r="O97" s="280">
        <v>30012.48</v>
      </c>
      <c r="P97" s="280">
        <v>30012.48</v>
      </c>
      <c r="Q97" s="226">
        <v>0</v>
      </c>
      <c r="R97" s="226" t="s">
        <v>1701</v>
      </c>
      <c r="S97" s="226" t="s">
        <v>1186</v>
      </c>
      <c r="T97" s="226" t="s">
        <v>1703</v>
      </c>
      <c r="U97" s="281" t="s">
        <v>1195</v>
      </c>
      <c r="V97" s="282" t="s">
        <v>1704</v>
      </c>
      <c r="W97" s="283" t="s">
        <v>1195</v>
      </c>
      <c r="X97" s="283" t="s">
        <v>1195</v>
      </c>
      <c r="Y97" s="283" t="s">
        <v>1195</v>
      </c>
      <c r="Z97" s="226"/>
      <c r="AA97" s="96"/>
    </row>
    <row r="98" spans="1:27">
      <c r="A98" s="226" t="s">
        <v>56</v>
      </c>
      <c r="B98" s="226" t="str">
        <f t="shared" si="2"/>
        <v>27AACFY8913A1Z8B67183T250024312</v>
      </c>
      <c r="C98" s="277">
        <f t="shared" si="3"/>
        <v>93</v>
      </c>
      <c r="D98" s="226" t="s">
        <v>1852</v>
      </c>
      <c r="E98" s="226" t="s">
        <v>1853</v>
      </c>
      <c r="F98" s="226" t="s">
        <v>1854</v>
      </c>
      <c r="G98" s="226" t="s">
        <v>1699</v>
      </c>
      <c r="H98" s="278">
        <v>45772</v>
      </c>
      <c r="I98" s="226">
        <v>480</v>
      </c>
      <c r="J98" s="226" t="s">
        <v>1700</v>
      </c>
      <c r="K98" s="279" t="s">
        <v>1657</v>
      </c>
      <c r="L98" s="226"/>
      <c r="M98" s="280">
        <v>406.78</v>
      </c>
      <c r="N98" s="280">
        <v>0</v>
      </c>
      <c r="O98" s="280">
        <v>36.61</v>
      </c>
      <c r="P98" s="280">
        <v>36.61</v>
      </c>
      <c r="Q98" s="226">
        <v>0</v>
      </c>
      <c r="R98" s="226" t="s">
        <v>1701</v>
      </c>
      <c r="S98" s="226" t="s">
        <v>1714</v>
      </c>
      <c r="T98" s="226" t="s">
        <v>1703</v>
      </c>
      <c r="U98" s="281" t="s">
        <v>1195</v>
      </c>
      <c r="V98" s="282" t="s">
        <v>1704</v>
      </c>
      <c r="W98" s="283" t="s">
        <v>1195</v>
      </c>
      <c r="X98" s="283" t="s">
        <v>1195</v>
      </c>
      <c r="Y98" s="283" t="s">
        <v>1195</v>
      </c>
      <c r="Z98" s="226"/>
      <c r="AA98" s="96"/>
    </row>
    <row r="99" spans="1:27">
      <c r="A99" s="226" t="s">
        <v>56</v>
      </c>
      <c r="B99" s="226" t="str">
        <f t="shared" si="2"/>
        <v>27AAJCV6293Q1Z8VRSPL/25-26/095</v>
      </c>
      <c r="C99" s="277">
        <f t="shared" si="3"/>
        <v>94</v>
      </c>
      <c r="D99" s="226" t="s">
        <v>367</v>
      </c>
      <c r="E99" s="226" t="s">
        <v>368</v>
      </c>
      <c r="F99" s="226" t="s">
        <v>1855</v>
      </c>
      <c r="G99" s="226" t="s">
        <v>1699</v>
      </c>
      <c r="H99" s="278">
        <v>45777</v>
      </c>
      <c r="I99" s="226">
        <v>95309</v>
      </c>
      <c r="J99" s="226" t="s">
        <v>1700</v>
      </c>
      <c r="K99" s="279" t="s">
        <v>1657</v>
      </c>
      <c r="L99" s="226"/>
      <c r="M99" s="280">
        <v>80770</v>
      </c>
      <c r="N99" s="280">
        <v>0</v>
      </c>
      <c r="O99" s="280">
        <v>7269.3</v>
      </c>
      <c r="P99" s="280">
        <v>7269.3</v>
      </c>
      <c r="Q99" s="226">
        <v>0</v>
      </c>
      <c r="R99" s="226" t="s">
        <v>1701</v>
      </c>
      <c r="S99" s="226" t="s">
        <v>1702</v>
      </c>
      <c r="T99" s="226" t="s">
        <v>1703</v>
      </c>
      <c r="U99" s="281" t="s">
        <v>1195</v>
      </c>
      <c r="V99" s="282" t="s">
        <v>1704</v>
      </c>
      <c r="W99" s="283" t="s">
        <v>1195</v>
      </c>
      <c r="X99" s="283" t="s">
        <v>1195</v>
      </c>
      <c r="Y99" s="283" t="s">
        <v>1195</v>
      </c>
      <c r="Z99" s="226"/>
      <c r="AA99" s="96"/>
    </row>
    <row r="100" spans="1:27">
      <c r="A100" s="226" t="s">
        <v>56</v>
      </c>
      <c r="B100" s="226" t="str">
        <f t="shared" si="2"/>
        <v>07AAJCA9880A1ZLAIN2526000001170</v>
      </c>
      <c r="C100" s="277">
        <f t="shared" si="3"/>
        <v>95</v>
      </c>
      <c r="D100" s="226" t="s">
        <v>552</v>
      </c>
      <c r="E100" s="226" t="s">
        <v>553</v>
      </c>
      <c r="F100" s="226" t="s">
        <v>1856</v>
      </c>
      <c r="G100" s="226" t="s">
        <v>1699</v>
      </c>
      <c r="H100" s="278">
        <v>45749</v>
      </c>
      <c r="I100" s="226">
        <v>291103.01</v>
      </c>
      <c r="J100" s="226" t="s">
        <v>1700</v>
      </c>
      <c r="K100" s="279" t="s">
        <v>1657</v>
      </c>
      <c r="L100" s="226"/>
      <c r="M100" s="280">
        <v>246697.47</v>
      </c>
      <c r="N100" s="280">
        <v>44405.54</v>
      </c>
      <c r="O100" s="280">
        <v>0</v>
      </c>
      <c r="P100" s="280">
        <v>0</v>
      </c>
      <c r="Q100" s="226">
        <v>0</v>
      </c>
      <c r="R100" s="226" t="s">
        <v>1701</v>
      </c>
      <c r="S100" s="226" t="s">
        <v>1702</v>
      </c>
      <c r="T100" s="226" t="s">
        <v>1703</v>
      </c>
      <c r="U100" s="281" t="s">
        <v>1195</v>
      </c>
      <c r="V100" s="282" t="s">
        <v>1704</v>
      </c>
      <c r="W100" s="283" t="s">
        <v>1195</v>
      </c>
      <c r="X100" s="283" t="s">
        <v>1195</v>
      </c>
      <c r="Y100" s="283" t="s">
        <v>1195</v>
      </c>
      <c r="Z100" s="226"/>
      <c r="AA100" s="96"/>
    </row>
    <row r="101" spans="1:27">
      <c r="A101" s="226" t="s">
        <v>56</v>
      </c>
      <c r="B101" s="226" t="str">
        <f t="shared" si="2"/>
        <v>07AAJCA9880A1ZLAIN2526000051588</v>
      </c>
      <c r="C101" s="277">
        <f t="shared" si="3"/>
        <v>96</v>
      </c>
      <c r="D101" s="226" t="s">
        <v>552</v>
      </c>
      <c r="E101" s="226" t="s">
        <v>553</v>
      </c>
      <c r="F101" s="226" t="s">
        <v>1857</v>
      </c>
      <c r="G101" s="226" t="s">
        <v>1699</v>
      </c>
      <c r="H101" s="278">
        <v>45749</v>
      </c>
      <c r="I101" s="226">
        <v>108144.05</v>
      </c>
      <c r="J101" s="226" t="s">
        <v>1700</v>
      </c>
      <c r="K101" s="279" t="s">
        <v>1657</v>
      </c>
      <c r="L101" s="226"/>
      <c r="M101" s="280">
        <v>91647.5</v>
      </c>
      <c r="N101" s="280">
        <v>16496.55</v>
      </c>
      <c r="O101" s="280">
        <v>0</v>
      </c>
      <c r="P101" s="280">
        <v>0</v>
      </c>
      <c r="Q101" s="226">
        <v>0</v>
      </c>
      <c r="R101" s="226" t="s">
        <v>1701</v>
      </c>
      <c r="S101" s="226" t="s">
        <v>1702</v>
      </c>
      <c r="T101" s="226" t="s">
        <v>1703</v>
      </c>
      <c r="U101" s="281" t="s">
        <v>1195</v>
      </c>
      <c r="V101" s="282" t="s">
        <v>1704</v>
      </c>
      <c r="W101" s="283" t="s">
        <v>1195</v>
      </c>
      <c r="X101" s="283" t="s">
        <v>1195</v>
      </c>
      <c r="Y101" s="283" t="s">
        <v>1195</v>
      </c>
      <c r="Z101" s="226"/>
      <c r="AA101" s="96"/>
    </row>
    <row r="102" spans="1:27">
      <c r="A102" s="226" t="s">
        <v>56</v>
      </c>
      <c r="B102" s="226" t="str">
        <f t="shared" si="2"/>
        <v>07AAJCA9880A1ZLAIN2526000288128</v>
      </c>
      <c r="C102" s="277">
        <f t="shared" si="3"/>
        <v>97</v>
      </c>
      <c r="D102" s="226" t="s">
        <v>552</v>
      </c>
      <c r="E102" s="226" t="s">
        <v>553</v>
      </c>
      <c r="F102" s="226" t="s">
        <v>1858</v>
      </c>
      <c r="G102" s="226" t="s">
        <v>1699</v>
      </c>
      <c r="H102" s="278">
        <v>45749</v>
      </c>
      <c r="I102" s="226">
        <v>17513.439999999999</v>
      </c>
      <c r="J102" s="226" t="s">
        <v>1700</v>
      </c>
      <c r="K102" s="279" t="s">
        <v>1657</v>
      </c>
      <c r="L102" s="226"/>
      <c r="M102" s="280">
        <v>14841.9</v>
      </c>
      <c r="N102" s="280">
        <v>2671.54</v>
      </c>
      <c r="O102" s="280">
        <v>0</v>
      </c>
      <c r="P102" s="280">
        <v>0</v>
      </c>
      <c r="Q102" s="226">
        <v>0</v>
      </c>
      <c r="R102" s="226" t="s">
        <v>1701</v>
      </c>
      <c r="S102" s="226" t="s">
        <v>1702</v>
      </c>
      <c r="T102" s="226" t="s">
        <v>1703</v>
      </c>
      <c r="U102" s="281" t="s">
        <v>1195</v>
      </c>
      <c r="V102" s="282" t="s">
        <v>1704</v>
      </c>
      <c r="W102" s="283" t="s">
        <v>1195</v>
      </c>
      <c r="X102" s="283" t="s">
        <v>1195</v>
      </c>
      <c r="Y102" s="283" t="s">
        <v>1195</v>
      </c>
      <c r="Z102" s="226"/>
      <c r="AA102" s="96"/>
    </row>
    <row r="103" spans="1:27">
      <c r="A103" s="226" t="s">
        <v>56</v>
      </c>
      <c r="B103" s="226" t="str">
        <f t="shared" si="2"/>
        <v>27AABCK3418J1ZKPP/2526/2/27</v>
      </c>
      <c r="C103" s="277">
        <f t="shared" si="3"/>
        <v>98</v>
      </c>
      <c r="D103" s="226" t="s">
        <v>449</v>
      </c>
      <c r="E103" s="226" t="s">
        <v>450</v>
      </c>
      <c r="F103" s="226" t="s">
        <v>1859</v>
      </c>
      <c r="G103" s="226" t="s">
        <v>1699</v>
      </c>
      <c r="H103" s="278">
        <v>45756</v>
      </c>
      <c r="I103" s="226">
        <v>44495</v>
      </c>
      <c r="J103" s="226" t="s">
        <v>1700</v>
      </c>
      <c r="K103" s="279" t="s">
        <v>1657</v>
      </c>
      <c r="L103" s="226"/>
      <c r="M103" s="280">
        <v>445.75</v>
      </c>
      <c r="N103" s="280">
        <v>0</v>
      </c>
      <c r="O103" s="280">
        <v>40.119999999999997</v>
      </c>
      <c r="P103" s="280">
        <v>40.119999999999997</v>
      </c>
      <c r="Q103" s="226">
        <v>0</v>
      </c>
      <c r="R103" s="226" t="s">
        <v>1701</v>
      </c>
      <c r="S103" s="226" t="s">
        <v>1724</v>
      </c>
      <c r="T103" s="226" t="s">
        <v>1703</v>
      </c>
      <c r="U103" s="281" t="s">
        <v>1195</v>
      </c>
      <c r="V103" s="282" t="s">
        <v>1704</v>
      </c>
      <c r="W103" s="283" t="s">
        <v>1726</v>
      </c>
      <c r="X103" s="283" t="s">
        <v>1860</v>
      </c>
      <c r="Y103" s="283" t="s">
        <v>1728</v>
      </c>
      <c r="Z103" s="226"/>
      <c r="AA103" s="96"/>
    </row>
    <row r="104" spans="1:27">
      <c r="A104" s="226" t="s">
        <v>56</v>
      </c>
      <c r="B104" s="226" t="str">
        <f t="shared" si="2"/>
        <v>27AABCK3418J1ZKPP/2526/2/28</v>
      </c>
      <c r="C104" s="277">
        <f t="shared" si="3"/>
        <v>99</v>
      </c>
      <c r="D104" s="226" t="s">
        <v>449</v>
      </c>
      <c r="E104" s="226" t="s">
        <v>450</v>
      </c>
      <c r="F104" s="226" t="s">
        <v>1861</v>
      </c>
      <c r="G104" s="226" t="s">
        <v>1699</v>
      </c>
      <c r="H104" s="278">
        <v>45756</v>
      </c>
      <c r="I104" s="226">
        <v>27385</v>
      </c>
      <c r="J104" s="226" t="s">
        <v>1700</v>
      </c>
      <c r="K104" s="279" t="s">
        <v>1657</v>
      </c>
      <c r="L104" s="226"/>
      <c r="M104" s="280">
        <v>274.33999999999997</v>
      </c>
      <c r="N104" s="280">
        <v>0</v>
      </c>
      <c r="O104" s="280">
        <v>24.69</v>
      </c>
      <c r="P104" s="280">
        <v>24.69</v>
      </c>
      <c r="Q104" s="226">
        <v>0</v>
      </c>
      <c r="R104" s="226" t="s">
        <v>1701</v>
      </c>
      <c r="S104" s="226" t="s">
        <v>1724</v>
      </c>
      <c r="T104" s="226" t="s">
        <v>1703</v>
      </c>
      <c r="U104" s="281" t="s">
        <v>1195</v>
      </c>
      <c r="V104" s="282" t="s">
        <v>1704</v>
      </c>
      <c r="W104" s="283" t="s">
        <v>1726</v>
      </c>
      <c r="X104" s="283" t="s">
        <v>1862</v>
      </c>
      <c r="Y104" s="283" t="s">
        <v>1728</v>
      </c>
      <c r="Z104" s="226"/>
      <c r="AA104" s="96"/>
    </row>
    <row r="105" spans="1:27">
      <c r="A105" s="226" t="s">
        <v>56</v>
      </c>
      <c r="B105" s="226" t="str">
        <f t="shared" si="2"/>
        <v>27AABCK3418J1ZKPP/2526/2/53</v>
      </c>
      <c r="C105" s="277">
        <f t="shared" si="3"/>
        <v>100</v>
      </c>
      <c r="D105" s="226" t="s">
        <v>449</v>
      </c>
      <c r="E105" s="226" t="s">
        <v>450</v>
      </c>
      <c r="F105" s="226" t="s">
        <v>1863</v>
      </c>
      <c r="G105" s="226" t="s">
        <v>1699</v>
      </c>
      <c r="H105" s="278">
        <v>45772</v>
      </c>
      <c r="I105" s="226">
        <v>36589</v>
      </c>
      <c r="J105" s="226" t="s">
        <v>1700</v>
      </c>
      <c r="K105" s="279" t="s">
        <v>1657</v>
      </c>
      <c r="L105" s="226"/>
      <c r="M105" s="280">
        <v>366.55</v>
      </c>
      <c r="N105" s="280">
        <v>0</v>
      </c>
      <c r="O105" s="280">
        <v>32.99</v>
      </c>
      <c r="P105" s="280">
        <v>32.99</v>
      </c>
      <c r="Q105" s="226">
        <v>0</v>
      </c>
      <c r="R105" s="226" t="s">
        <v>1701</v>
      </c>
      <c r="S105" s="226" t="s">
        <v>1724</v>
      </c>
      <c r="T105" s="226" t="s">
        <v>1703</v>
      </c>
      <c r="U105" s="281" t="s">
        <v>1195</v>
      </c>
      <c r="V105" s="282" t="s">
        <v>1704</v>
      </c>
      <c r="W105" s="283" t="s">
        <v>1726</v>
      </c>
      <c r="X105" s="283" t="s">
        <v>1864</v>
      </c>
      <c r="Y105" s="283" t="s">
        <v>1812</v>
      </c>
      <c r="Z105" s="226"/>
      <c r="AA105" s="96"/>
    </row>
    <row r="106" spans="1:27">
      <c r="A106" s="226" t="s">
        <v>56</v>
      </c>
      <c r="B106" s="226" t="str">
        <f t="shared" si="2"/>
        <v>27AABCK3418J1ZKSP/2526/2/145</v>
      </c>
      <c r="C106" s="277">
        <f t="shared" si="3"/>
        <v>101</v>
      </c>
      <c r="D106" s="226" t="s">
        <v>449</v>
      </c>
      <c r="E106" s="226" t="s">
        <v>450</v>
      </c>
      <c r="F106" s="226" t="s">
        <v>1865</v>
      </c>
      <c r="G106" s="226" t="s">
        <v>1699</v>
      </c>
      <c r="H106" s="278">
        <v>45763</v>
      </c>
      <c r="I106" s="226">
        <v>122500</v>
      </c>
      <c r="J106" s="226" t="s">
        <v>1700</v>
      </c>
      <c r="K106" s="279" t="s">
        <v>1657</v>
      </c>
      <c r="L106" s="226"/>
      <c r="M106" s="280">
        <v>1111.5</v>
      </c>
      <c r="N106" s="280">
        <v>0</v>
      </c>
      <c r="O106" s="280">
        <v>100.04</v>
      </c>
      <c r="P106" s="280">
        <v>100.04</v>
      </c>
      <c r="Q106" s="226">
        <v>0</v>
      </c>
      <c r="R106" s="226" t="s">
        <v>1701</v>
      </c>
      <c r="S106" s="226" t="s">
        <v>1724</v>
      </c>
      <c r="T106" s="226" t="s">
        <v>1703</v>
      </c>
      <c r="U106" s="281" t="s">
        <v>1195</v>
      </c>
      <c r="V106" s="282" t="s">
        <v>1704</v>
      </c>
      <c r="W106" s="283" t="s">
        <v>1726</v>
      </c>
      <c r="X106" s="283" t="s">
        <v>1866</v>
      </c>
      <c r="Y106" s="283" t="s">
        <v>1754</v>
      </c>
      <c r="Z106" s="226"/>
      <c r="AA106" s="96"/>
    </row>
    <row r="107" spans="1:27">
      <c r="A107" s="226" t="s">
        <v>56</v>
      </c>
      <c r="B107" s="226" t="str">
        <f t="shared" si="2"/>
        <v>27AABCK3418J1ZKSP/2526/2/159</v>
      </c>
      <c r="C107" s="277">
        <f t="shared" si="3"/>
        <v>102</v>
      </c>
      <c r="D107" s="226" t="s">
        <v>449</v>
      </c>
      <c r="E107" s="226" t="s">
        <v>450</v>
      </c>
      <c r="F107" s="226" t="s">
        <v>1867</v>
      </c>
      <c r="G107" s="226" t="s">
        <v>1699</v>
      </c>
      <c r="H107" s="278">
        <v>45763</v>
      </c>
      <c r="I107" s="226">
        <v>32959</v>
      </c>
      <c r="J107" s="226" t="s">
        <v>1700</v>
      </c>
      <c r="K107" s="279" t="s">
        <v>1657</v>
      </c>
      <c r="L107" s="226"/>
      <c r="M107" s="280">
        <v>329</v>
      </c>
      <c r="N107" s="280">
        <v>0</v>
      </c>
      <c r="O107" s="280">
        <v>29.61</v>
      </c>
      <c r="P107" s="280">
        <v>29.61</v>
      </c>
      <c r="Q107" s="226">
        <v>0</v>
      </c>
      <c r="R107" s="226" t="s">
        <v>1701</v>
      </c>
      <c r="S107" s="226" t="s">
        <v>1724</v>
      </c>
      <c r="T107" s="226" t="s">
        <v>1703</v>
      </c>
      <c r="U107" s="281" t="s">
        <v>1195</v>
      </c>
      <c r="V107" s="282" t="s">
        <v>1704</v>
      </c>
      <c r="W107" s="283" t="s">
        <v>1726</v>
      </c>
      <c r="X107" s="283" t="s">
        <v>1868</v>
      </c>
      <c r="Y107" s="283" t="s">
        <v>1754</v>
      </c>
      <c r="Z107" s="226"/>
      <c r="AA107" s="96"/>
    </row>
    <row r="108" spans="1:27">
      <c r="A108" s="226" t="s">
        <v>56</v>
      </c>
      <c r="B108" s="226" t="str">
        <f t="shared" si="2"/>
        <v>27AABCK3418J1ZKSP/2526/2/262</v>
      </c>
      <c r="C108" s="277">
        <f t="shared" si="3"/>
        <v>103</v>
      </c>
      <c r="D108" s="226" t="s">
        <v>449</v>
      </c>
      <c r="E108" s="226" t="s">
        <v>450</v>
      </c>
      <c r="F108" s="226" t="s">
        <v>1869</v>
      </c>
      <c r="G108" s="226" t="s">
        <v>1699</v>
      </c>
      <c r="H108" s="278">
        <v>45771</v>
      </c>
      <c r="I108" s="226">
        <v>108683</v>
      </c>
      <c r="J108" s="226" t="s">
        <v>1700</v>
      </c>
      <c r="K108" s="279" t="s">
        <v>1657</v>
      </c>
      <c r="L108" s="226"/>
      <c r="M108" s="280">
        <v>1042.48</v>
      </c>
      <c r="N108" s="280">
        <v>0</v>
      </c>
      <c r="O108" s="280">
        <v>93.82</v>
      </c>
      <c r="P108" s="280">
        <v>93.82</v>
      </c>
      <c r="Q108" s="226">
        <v>0</v>
      </c>
      <c r="R108" s="226" t="s">
        <v>1701</v>
      </c>
      <c r="S108" s="226" t="s">
        <v>1724</v>
      </c>
      <c r="T108" s="226" t="s">
        <v>1703</v>
      </c>
      <c r="U108" s="281" t="s">
        <v>1195</v>
      </c>
      <c r="V108" s="282" t="s">
        <v>1704</v>
      </c>
      <c r="W108" s="283" t="s">
        <v>1726</v>
      </c>
      <c r="X108" s="283" t="s">
        <v>1870</v>
      </c>
      <c r="Y108" s="283" t="s">
        <v>1871</v>
      </c>
      <c r="Z108" s="226"/>
      <c r="AA108" s="96"/>
    </row>
    <row r="109" spans="1:27">
      <c r="A109" s="226" t="s">
        <v>56</v>
      </c>
      <c r="B109" s="226" t="str">
        <f t="shared" si="2"/>
        <v>36AAKCM6764E1Z6HYD8-27014</v>
      </c>
      <c r="C109" s="277">
        <f t="shared" si="3"/>
        <v>104</v>
      </c>
      <c r="D109" s="226" t="s">
        <v>1872</v>
      </c>
      <c r="E109" s="226" t="s">
        <v>1873</v>
      </c>
      <c r="F109" s="226" t="s">
        <v>1874</v>
      </c>
      <c r="G109" s="226" t="s">
        <v>1699</v>
      </c>
      <c r="H109" s="278">
        <v>45727</v>
      </c>
      <c r="I109" s="226">
        <v>250.99</v>
      </c>
      <c r="J109" s="226" t="s">
        <v>1700</v>
      </c>
      <c r="K109" s="279" t="s">
        <v>1657</v>
      </c>
      <c r="L109" s="226"/>
      <c r="M109" s="280">
        <v>212.71</v>
      </c>
      <c r="N109" s="280">
        <v>38.28</v>
      </c>
      <c r="O109" s="280">
        <v>0</v>
      </c>
      <c r="P109" s="280">
        <v>0</v>
      </c>
      <c r="Q109" s="226">
        <v>0</v>
      </c>
      <c r="R109" s="226" t="s">
        <v>1709</v>
      </c>
      <c r="S109" s="226" t="s">
        <v>1875</v>
      </c>
      <c r="T109" s="226" t="s">
        <v>1703</v>
      </c>
      <c r="U109" s="281" t="s">
        <v>1195</v>
      </c>
      <c r="V109" s="282" t="s">
        <v>1704</v>
      </c>
      <c r="W109" s="283" t="s">
        <v>1726</v>
      </c>
      <c r="X109" s="283" t="s">
        <v>1876</v>
      </c>
      <c r="Y109" s="283" t="s">
        <v>1877</v>
      </c>
      <c r="Z109" s="226"/>
      <c r="AA109" s="96"/>
    </row>
    <row r="110" spans="1:27">
      <c r="A110" s="226" t="s">
        <v>56</v>
      </c>
      <c r="B110" s="226" t="str">
        <f t="shared" si="2"/>
        <v>27AAACA4136A1ZDIS/0000054</v>
      </c>
      <c r="C110" s="277">
        <f t="shared" si="3"/>
        <v>105</v>
      </c>
      <c r="D110" s="226" t="s">
        <v>717</v>
      </c>
      <c r="E110" s="226" t="s">
        <v>718</v>
      </c>
      <c r="F110" s="226" t="s">
        <v>1878</v>
      </c>
      <c r="G110" s="226" t="s">
        <v>1699</v>
      </c>
      <c r="H110" s="278">
        <v>45763</v>
      </c>
      <c r="I110" s="226">
        <v>1180</v>
      </c>
      <c r="J110" s="226" t="s">
        <v>1700</v>
      </c>
      <c r="K110" s="279" t="s">
        <v>1657</v>
      </c>
      <c r="L110" s="226"/>
      <c r="M110" s="280">
        <v>1000</v>
      </c>
      <c r="N110" s="280">
        <v>0</v>
      </c>
      <c r="O110" s="280">
        <v>90</v>
      </c>
      <c r="P110" s="280">
        <v>90</v>
      </c>
      <c r="Q110" s="226">
        <v>0</v>
      </c>
      <c r="R110" s="226" t="s">
        <v>1701</v>
      </c>
      <c r="S110" s="226" t="s">
        <v>1186</v>
      </c>
      <c r="T110" s="226" t="s">
        <v>1703</v>
      </c>
      <c r="U110" s="281" t="s">
        <v>1195</v>
      </c>
      <c r="V110" s="282" t="s">
        <v>1704</v>
      </c>
      <c r="W110" s="283" t="s">
        <v>1195</v>
      </c>
      <c r="X110" s="283" t="s">
        <v>1195</v>
      </c>
      <c r="Y110" s="283" t="s">
        <v>1195</v>
      </c>
      <c r="Z110" s="226"/>
      <c r="AA110" s="96"/>
    </row>
    <row r="111" spans="1:27">
      <c r="A111" s="226" t="s">
        <v>56</v>
      </c>
      <c r="B111" s="226" t="str">
        <f t="shared" si="2"/>
        <v>27AAACA4136A1ZDIS/0000055</v>
      </c>
      <c r="C111" s="277">
        <f t="shared" si="3"/>
        <v>106</v>
      </c>
      <c r="D111" s="226" t="s">
        <v>717</v>
      </c>
      <c r="E111" s="226" t="s">
        <v>718</v>
      </c>
      <c r="F111" s="226" t="s">
        <v>1879</v>
      </c>
      <c r="G111" s="226" t="s">
        <v>1699</v>
      </c>
      <c r="H111" s="278">
        <v>45763</v>
      </c>
      <c r="I111" s="226">
        <v>1180</v>
      </c>
      <c r="J111" s="226" t="s">
        <v>1700</v>
      </c>
      <c r="K111" s="279" t="s">
        <v>1657</v>
      </c>
      <c r="L111" s="226"/>
      <c r="M111" s="280">
        <v>1000</v>
      </c>
      <c r="N111" s="280">
        <v>0</v>
      </c>
      <c r="O111" s="280">
        <v>90</v>
      </c>
      <c r="P111" s="280">
        <v>90</v>
      </c>
      <c r="Q111" s="226">
        <v>0</v>
      </c>
      <c r="R111" s="226" t="s">
        <v>1701</v>
      </c>
      <c r="S111" s="226" t="s">
        <v>1186</v>
      </c>
      <c r="T111" s="226" t="s">
        <v>1703</v>
      </c>
      <c r="U111" s="281" t="s">
        <v>1195</v>
      </c>
      <c r="V111" s="282" t="s">
        <v>1704</v>
      </c>
      <c r="W111" s="283" t="s">
        <v>1195</v>
      </c>
      <c r="X111" s="283" t="s">
        <v>1195</v>
      </c>
      <c r="Y111" s="283" t="s">
        <v>1195</v>
      </c>
      <c r="Z111" s="226"/>
      <c r="AA111" s="96"/>
    </row>
    <row r="112" spans="1:27">
      <c r="A112" s="226" t="s">
        <v>56</v>
      </c>
      <c r="B112" s="226" t="str">
        <f t="shared" si="2"/>
        <v>27AAACA4136A1ZDIS/0000066</v>
      </c>
      <c r="C112" s="277">
        <f t="shared" si="3"/>
        <v>107</v>
      </c>
      <c r="D112" s="226" t="s">
        <v>717</v>
      </c>
      <c r="E112" s="226" t="s">
        <v>718</v>
      </c>
      <c r="F112" s="226" t="s">
        <v>1880</v>
      </c>
      <c r="G112" s="226" t="s">
        <v>1699</v>
      </c>
      <c r="H112" s="278">
        <v>45775</v>
      </c>
      <c r="I112" s="226">
        <v>1180</v>
      </c>
      <c r="J112" s="226" t="s">
        <v>1700</v>
      </c>
      <c r="K112" s="279" t="s">
        <v>1657</v>
      </c>
      <c r="L112" s="226"/>
      <c r="M112" s="280">
        <v>1000</v>
      </c>
      <c r="N112" s="280">
        <v>0</v>
      </c>
      <c r="O112" s="280">
        <v>90</v>
      </c>
      <c r="P112" s="280">
        <v>90</v>
      </c>
      <c r="Q112" s="226">
        <v>0</v>
      </c>
      <c r="R112" s="226" t="s">
        <v>1701</v>
      </c>
      <c r="S112" s="226" t="s">
        <v>1186</v>
      </c>
      <c r="T112" s="226" t="s">
        <v>1703</v>
      </c>
      <c r="U112" s="281" t="s">
        <v>1195</v>
      </c>
      <c r="V112" s="282" t="s">
        <v>1704</v>
      </c>
      <c r="W112" s="283" t="s">
        <v>1195</v>
      </c>
      <c r="X112" s="283" t="s">
        <v>1195</v>
      </c>
      <c r="Y112" s="283" t="s">
        <v>1195</v>
      </c>
      <c r="Z112" s="226"/>
      <c r="AA112" s="96"/>
    </row>
    <row r="113" spans="1:27">
      <c r="A113" s="226" t="s">
        <v>56</v>
      </c>
      <c r="B113" s="226" t="str">
        <f t="shared" si="2"/>
        <v>36AAFCK5835K1Z6K06613-0007</v>
      </c>
      <c r="C113" s="277">
        <f t="shared" si="3"/>
        <v>108</v>
      </c>
      <c r="D113" s="226" t="s">
        <v>547</v>
      </c>
      <c r="E113" s="226" t="s">
        <v>548</v>
      </c>
      <c r="F113" s="226" t="s">
        <v>1881</v>
      </c>
      <c r="G113" s="226" t="s">
        <v>1699</v>
      </c>
      <c r="H113" s="278">
        <v>45751</v>
      </c>
      <c r="I113" s="226">
        <v>272421</v>
      </c>
      <c r="J113" s="226" t="s">
        <v>1700</v>
      </c>
      <c r="K113" s="279" t="s">
        <v>1657</v>
      </c>
      <c r="L113" s="226"/>
      <c r="M113" s="280">
        <v>230865.3</v>
      </c>
      <c r="N113" s="280">
        <v>41555.75</v>
      </c>
      <c r="O113" s="280">
        <v>0</v>
      </c>
      <c r="P113" s="280">
        <v>0</v>
      </c>
      <c r="Q113" s="226">
        <v>0</v>
      </c>
      <c r="R113" s="226" t="s">
        <v>1701</v>
      </c>
      <c r="S113" s="226" t="s">
        <v>1702</v>
      </c>
      <c r="T113" s="226" t="s">
        <v>1703</v>
      </c>
      <c r="U113" s="281" t="s">
        <v>1195</v>
      </c>
      <c r="V113" s="282" t="s">
        <v>1704</v>
      </c>
      <c r="W113" s="283" t="s">
        <v>1726</v>
      </c>
      <c r="X113" s="283" t="s">
        <v>1882</v>
      </c>
      <c r="Y113" s="283" t="s">
        <v>1883</v>
      </c>
      <c r="Z113" s="226"/>
      <c r="AA113" s="96"/>
    </row>
    <row r="114" spans="1:27">
      <c r="A114" s="226" t="s">
        <v>56</v>
      </c>
      <c r="B114" s="226" t="str">
        <f t="shared" si="2"/>
        <v>07BNPPR1197A1ZTIN-265</v>
      </c>
      <c r="C114" s="277">
        <f t="shared" si="3"/>
        <v>109</v>
      </c>
      <c r="D114" s="226" t="s">
        <v>1884</v>
      </c>
      <c r="E114" s="226" t="s">
        <v>1885</v>
      </c>
      <c r="F114" s="226" t="s">
        <v>1886</v>
      </c>
      <c r="G114" s="226" t="s">
        <v>1699</v>
      </c>
      <c r="H114" s="278">
        <v>45763</v>
      </c>
      <c r="I114" s="226">
        <v>1049.04</v>
      </c>
      <c r="J114" s="226" t="s">
        <v>1700</v>
      </c>
      <c r="K114" s="279" t="s">
        <v>1657</v>
      </c>
      <c r="L114" s="226"/>
      <c r="M114" s="280">
        <v>889.02</v>
      </c>
      <c r="N114" s="280">
        <v>160.02000000000001</v>
      </c>
      <c r="O114" s="280">
        <v>0</v>
      </c>
      <c r="P114" s="280">
        <v>0</v>
      </c>
      <c r="Q114" s="226">
        <v>0</v>
      </c>
      <c r="R114" s="226" t="s">
        <v>1701</v>
      </c>
      <c r="S114" s="226" t="s">
        <v>1714</v>
      </c>
      <c r="T114" s="226" t="s">
        <v>1703</v>
      </c>
      <c r="U114" s="281" t="s">
        <v>1195</v>
      </c>
      <c r="V114" s="282" t="s">
        <v>1704</v>
      </c>
      <c r="W114" s="283" t="s">
        <v>1195</v>
      </c>
      <c r="X114" s="283" t="s">
        <v>1195</v>
      </c>
      <c r="Y114" s="283" t="s">
        <v>1195</v>
      </c>
      <c r="Z114" s="226"/>
      <c r="AA114" s="96"/>
    </row>
    <row r="115" spans="1:27">
      <c r="A115" s="226" t="s">
        <v>56</v>
      </c>
      <c r="B115" s="226" t="str">
        <f t="shared" si="2"/>
        <v>27AAACH1458C1ZZ2171182208</v>
      </c>
      <c r="C115" s="277">
        <f t="shared" si="3"/>
        <v>110</v>
      </c>
      <c r="D115" s="226" t="s">
        <v>540</v>
      </c>
      <c r="E115" s="226" t="s">
        <v>541</v>
      </c>
      <c r="F115" s="226">
        <v>2171182208</v>
      </c>
      <c r="G115" s="226" t="s">
        <v>1699</v>
      </c>
      <c r="H115" s="278">
        <v>45750</v>
      </c>
      <c r="I115" s="226">
        <v>18960.240000000002</v>
      </c>
      <c r="J115" s="226" t="s">
        <v>1700</v>
      </c>
      <c r="K115" s="279" t="s">
        <v>1657</v>
      </c>
      <c r="L115" s="226"/>
      <c r="M115" s="280">
        <v>16068</v>
      </c>
      <c r="N115" s="280">
        <v>0</v>
      </c>
      <c r="O115" s="280">
        <v>1446.12</v>
      </c>
      <c r="P115" s="280">
        <v>1446.12</v>
      </c>
      <c r="Q115" s="226">
        <v>0</v>
      </c>
      <c r="R115" s="226" t="s">
        <v>1701</v>
      </c>
      <c r="S115" s="226" t="s">
        <v>1714</v>
      </c>
      <c r="T115" s="226" t="s">
        <v>1703</v>
      </c>
      <c r="U115" s="281" t="s">
        <v>1195</v>
      </c>
      <c r="V115" s="282" t="s">
        <v>1704</v>
      </c>
      <c r="W115" s="283" t="s">
        <v>1195</v>
      </c>
      <c r="X115" s="283" t="s">
        <v>1195</v>
      </c>
      <c r="Y115" s="283" t="s">
        <v>1195</v>
      </c>
      <c r="Z115" s="226"/>
      <c r="AA115" s="96"/>
    </row>
    <row r="116" spans="1:27">
      <c r="A116" s="226" t="s">
        <v>56</v>
      </c>
      <c r="B116" s="226" t="str">
        <f t="shared" si="2"/>
        <v>27AAACH1458C1ZZ2171213801</v>
      </c>
      <c r="C116" s="277">
        <f t="shared" si="3"/>
        <v>111</v>
      </c>
      <c r="D116" s="226" t="s">
        <v>540</v>
      </c>
      <c r="E116" s="226" t="s">
        <v>541</v>
      </c>
      <c r="F116" s="226">
        <v>2171213801</v>
      </c>
      <c r="G116" s="226" t="s">
        <v>1699</v>
      </c>
      <c r="H116" s="278">
        <v>45762</v>
      </c>
      <c r="I116" s="226">
        <v>6478.2</v>
      </c>
      <c r="J116" s="226" t="s">
        <v>1700</v>
      </c>
      <c r="K116" s="279" t="s">
        <v>1657</v>
      </c>
      <c r="L116" s="226"/>
      <c r="M116" s="280">
        <v>5490</v>
      </c>
      <c r="N116" s="280">
        <v>0</v>
      </c>
      <c r="O116" s="280">
        <v>494.1</v>
      </c>
      <c r="P116" s="280">
        <v>494.1</v>
      </c>
      <c r="Q116" s="226">
        <v>0</v>
      </c>
      <c r="R116" s="226" t="s">
        <v>1701</v>
      </c>
      <c r="S116" s="226" t="s">
        <v>1714</v>
      </c>
      <c r="T116" s="226" t="s">
        <v>1703</v>
      </c>
      <c r="U116" s="281" t="s">
        <v>1195</v>
      </c>
      <c r="V116" s="282" t="s">
        <v>1704</v>
      </c>
      <c r="W116" s="283" t="s">
        <v>1195</v>
      </c>
      <c r="X116" s="283" t="s">
        <v>1195</v>
      </c>
      <c r="Y116" s="283" t="s">
        <v>1195</v>
      </c>
      <c r="Z116" s="226"/>
      <c r="AA116" s="96"/>
    </row>
    <row r="117" spans="1:27">
      <c r="A117" s="226" t="s">
        <v>56</v>
      </c>
      <c r="B117" s="226" t="str">
        <f t="shared" si="2"/>
        <v>06AADCH6128C1ZZONGRID061698465</v>
      </c>
      <c r="C117" s="277">
        <f t="shared" si="3"/>
        <v>112</v>
      </c>
      <c r="D117" s="226" t="s">
        <v>305</v>
      </c>
      <c r="E117" s="226" t="s">
        <v>306</v>
      </c>
      <c r="F117" s="226" t="s">
        <v>1887</v>
      </c>
      <c r="G117" s="226" t="s">
        <v>1699</v>
      </c>
      <c r="H117" s="278">
        <v>45748</v>
      </c>
      <c r="I117" s="226">
        <v>19697.740000000002</v>
      </c>
      <c r="J117" s="226" t="s">
        <v>1700</v>
      </c>
      <c r="K117" s="279" t="s">
        <v>1657</v>
      </c>
      <c r="L117" s="226"/>
      <c r="M117" s="280">
        <v>16693</v>
      </c>
      <c r="N117" s="280">
        <v>3004.74</v>
      </c>
      <c r="O117" s="280">
        <v>0</v>
      </c>
      <c r="P117" s="280">
        <v>0</v>
      </c>
      <c r="Q117" s="226">
        <v>0</v>
      </c>
      <c r="R117" s="226" t="s">
        <v>1701</v>
      </c>
      <c r="S117" s="226" t="s">
        <v>1752</v>
      </c>
      <c r="T117" s="226" t="s">
        <v>1703</v>
      </c>
      <c r="U117" s="281" t="s">
        <v>1195</v>
      </c>
      <c r="V117" s="282" t="s">
        <v>1704</v>
      </c>
      <c r="W117" s="283" t="s">
        <v>1726</v>
      </c>
      <c r="X117" s="283" t="s">
        <v>1888</v>
      </c>
      <c r="Y117" s="283" t="s">
        <v>1826</v>
      </c>
      <c r="Z117" s="226"/>
      <c r="AA117" s="96"/>
    </row>
    <row r="118" spans="1:27">
      <c r="A118" s="226" t="s">
        <v>56</v>
      </c>
      <c r="B118" s="226" t="str">
        <f t="shared" si="2"/>
        <v>06AADCH6128C1ZZONGRID061698488</v>
      </c>
      <c r="C118" s="277">
        <f t="shared" si="3"/>
        <v>113</v>
      </c>
      <c r="D118" s="226" t="s">
        <v>305</v>
      </c>
      <c r="E118" s="226" t="s">
        <v>306</v>
      </c>
      <c r="F118" s="226" t="s">
        <v>1889</v>
      </c>
      <c r="G118" s="226" t="s">
        <v>1699</v>
      </c>
      <c r="H118" s="278">
        <v>45749</v>
      </c>
      <c r="I118" s="226">
        <v>11062.5</v>
      </c>
      <c r="J118" s="226" t="s">
        <v>1700</v>
      </c>
      <c r="K118" s="279" t="s">
        <v>1657</v>
      </c>
      <c r="L118" s="226"/>
      <c r="M118" s="280">
        <v>9375</v>
      </c>
      <c r="N118" s="280">
        <v>1687.5</v>
      </c>
      <c r="O118" s="280">
        <v>0</v>
      </c>
      <c r="P118" s="280">
        <v>0</v>
      </c>
      <c r="Q118" s="226">
        <v>0</v>
      </c>
      <c r="R118" s="226" t="s">
        <v>1701</v>
      </c>
      <c r="S118" s="226" t="s">
        <v>1752</v>
      </c>
      <c r="T118" s="226" t="s">
        <v>1703</v>
      </c>
      <c r="U118" s="281" t="s">
        <v>1195</v>
      </c>
      <c r="V118" s="282" t="s">
        <v>1704</v>
      </c>
      <c r="W118" s="283" t="s">
        <v>1726</v>
      </c>
      <c r="X118" s="283" t="s">
        <v>1890</v>
      </c>
      <c r="Y118" s="283" t="s">
        <v>1891</v>
      </c>
      <c r="Z118" s="226"/>
      <c r="AA118" s="96"/>
    </row>
    <row r="119" spans="1:27">
      <c r="A119" s="226" t="s">
        <v>56</v>
      </c>
      <c r="B119" s="226" t="str">
        <f t="shared" si="2"/>
        <v>06AADCH6128C1ZZONGRID061698690</v>
      </c>
      <c r="C119" s="277">
        <f t="shared" si="3"/>
        <v>114</v>
      </c>
      <c r="D119" s="226" t="s">
        <v>305</v>
      </c>
      <c r="E119" s="226" t="s">
        <v>306</v>
      </c>
      <c r="F119" s="226" t="s">
        <v>1892</v>
      </c>
      <c r="G119" s="226" t="s">
        <v>1699</v>
      </c>
      <c r="H119" s="278">
        <v>45750</v>
      </c>
      <c r="I119" s="226">
        <v>6558.44</v>
      </c>
      <c r="J119" s="226" t="s">
        <v>1700</v>
      </c>
      <c r="K119" s="279" t="s">
        <v>1657</v>
      </c>
      <c r="L119" s="226"/>
      <c r="M119" s="280">
        <v>5558</v>
      </c>
      <c r="N119" s="280">
        <v>1000.44</v>
      </c>
      <c r="O119" s="280">
        <v>0</v>
      </c>
      <c r="P119" s="280">
        <v>0</v>
      </c>
      <c r="Q119" s="226">
        <v>0</v>
      </c>
      <c r="R119" s="226" t="s">
        <v>1701</v>
      </c>
      <c r="S119" s="226" t="s">
        <v>1752</v>
      </c>
      <c r="T119" s="226" t="s">
        <v>1703</v>
      </c>
      <c r="U119" s="281" t="s">
        <v>1195</v>
      </c>
      <c r="V119" s="282" t="s">
        <v>1704</v>
      </c>
      <c r="W119" s="283" t="s">
        <v>1726</v>
      </c>
      <c r="X119" s="283" t="s">
        <v>1893</v>
      </c>
      <c r="Y119" s="283" t="s">
        <v>1894</v>
      </c>
      <c r="Z119" s="226"/>
      <c r="AA119" s="96"/>
    </row>
    <row r="120" spans="1:27">
      <c r="A120" s="226" t="s">
        <v>56</v>
      </c>
      <c r="B120" s="226" t="str">
        <f t="shared" si="2"/>
        <v>06AADCH6128C1ZZONGRID061698693</v>
      </c>
      <c r="C120" s="277">
        <f t="shared" si="3"/>
        <v>115</v>
      </c>
      <c r="D120" s="226" t="s">
        <v>305</v>
      </c>
      <c r="E120" s="226" t="s">
        <v>306</v>
      </c>
      <c r="F120" s="226" t="s">
        <v>1895</v>
      </c>
      <c r="G120" s="226" t="s">
        <v>1699</v>
      </c>
      <c r="H120" s="278">
        <v>45750</v>
      </c>
      <c r="I120" s="226">
        <v>13476.78</v>
      </c>
      <c r="J120" s="226" t="s">
        <v>1700</v>
      </c>
      <c r="K120" s="279" t="s">
        <v>1657</v>
      </c>
      <c r="L120" s="226"/>
      <c r="M120" s="280">
        <v>11421</v>
      </c>
      <c r="N120" s="280">
        <v>2055.7800000000002</v>
      </c>
      <c r="O120" s="280">
        <v>0</v>
      </c>
      <c r="P120" s="280">
        <v>0</v>
      </c>
      <c r="Q120" s="226">
        <v>0</v>
      </c>
      <c r="R120" s="226" t="s">
        <v>1701</v>
      </c>
      <c r="S120" s="226" t="s">
        <v>1752</v>
      </c>
      <c r="T120" s="226" t="s">
        <v>1703</v>
      </c>
      <c r="U120" s="281" t="s">
        <v>1195</v>
      </c>
      <c r="V120" s="282" t="s">
        <v>1704</v>
      </c>
      <c r="W120" s="283" t="s">
        <v>1726</v>
      </c>
      <c r="X120" s="283" t="s">
        <v>1896</v>
      </c>
      <c r="Y120" s="283" t="s">
        <v>1894</v>
      </c>
      <c r="Z120" s="226"/>
      <c r="AA120" s="96"/>
    </row>
    <row r="121" spans="1:27">
      <c r="A121" s="226" t="s">
        <v>56</v>
      </c>
      <c r="B121" s="226" t="str">
        <f t="shared" si="2"/>
        <v>27AADCP7742E1ZDPDS-25024</v>
      </c>
      <c r="C121" s="277">
        <f t="shared" si="3"/>
        <v>116</v>
      </c>
      <c r="D121" s="226" t="s">
        <v>517</v>
      </c>
      <c r="E121" s="226" t="s">
        <v>518</v>
      </c>
      <c r="F121" s="226" t="s">
        <v>1897</v>
      </c>
      <c r="G121" s="226" t="s">
        <v>1699</v>
      </c>
      <c r="H121" s="278">
        <v>45775</v>
      </c>
      <c r="I121" s="226">
        <v>610896</v>
      </c>
      <c r="J121" s="226" t="s">
        <v>1700</v>
      </c>
      <c r="K121" s="279" t="s">
        <v>1657</v>
      </c>
      <c r="L121" s="226"/>
      <c r="M121" s="280">
        <v>517708.79999999999</v>
      </c>
      <c r="N121" s="280">
        <v>0</v>
      </c>
      <c r="O121" s="280">
        <v>46593.79</v>
      </c>
      <c r="P121" s="280">
        <v>46593.79</v>
      </c>
      <c r="Q121" s="226">
        <v>0</v>
      </c>
      <c r="R121" s="226" t="s">
        <v>1701</v>
      </c>
      <c r="S121" s="226" t="s">
        <v>1734</v>
      </c>
      <c r="T121" s="226" t="s">
        <v>1703</v>
      </c>
      <c r="U121" s="281" t="s">
        <v>1195</v>
      </c>
      <c r="V121" s="282" t="s">
        <v>1704</v>
      </c>
      <c r="W121" s="283" t="s">
        <v>1195</v>
      </c>
      <c r="X121" s="283" t="s">
        <v>1195</v>
      </c>
      <c r="Y121" s="283" t="s">
        <v>1195</v>
      </c>
      <c r="Z121" s="226"/>
      <c r="AA121" s="96"/>
    </row>
    <row r="122" spans="1:27">
      <c r="A122" s="226" t="s">
        <v>56</v>
      </c>
      <c r="B122" s="226" t="str">
        <f t="shared" si="2"/>
        <v>27AADCS9203M1Z1SRAJ/2025/00012</v>
      </c>
      <c r="C122" s="277">
        <f t="shared" si="3"/>
        <v>117</v>
      </c>
      <c r="D122" s="226" t="s">
        <v>938</v>
      </c>
      <c r="E122" s="226" t="s">
        <v>939</v>
      </c>
      <c r="F122" s="226" t="s">
        <v>1898</v>
      </c>
      <c r="G122" s="226" t="s">
        <v>1699</v>
      </c>
      <c r="H122" s="278">
        <v>45749</v>
      </c>
      <c r="I122" s="226">
        <v>5824</v>
      </c>
      <c r="J122" s="226" t="s">
        <v>1700</v>
      </c>
      <c r="K122" s="279" t="s">
        <v>1657</v>
      </c>
      <c r="L122" s="226"/>
      <c r="M122" s="280">
        <v>4936</v>
      </c>
      <c r="N122" s="280">
        <v>0</v>
      </c>
      <c r="O122" s="280">
        <v>444.24</v>
      </c>
      <c r="P122" s="280">
        <v>444.24</v>
      </c>
      <c r="Q122" s="226">
        <v>0</v>
      </c>
      <c r="R122" s="226" t="s">
        <v>1701</v>
      </c>
      <c r="S122" s="226" t="s">
        <v>1178</v>
      </c>
      <c r="T122" s="226" t="s">
        <v>1703</v>
      </c>
      <c r="U122" s="281" t="s">
        <v>1195</v>
      </c>
      <c r="V122" s="282" t="s">
        <v>1704</v>
      </c>
      <c r="W122" s="283" t="s">
        <v>1726</v>
      </c>
      <c r="X122" s="283" t="s">
        <v>1899</v>
      </c>
      <c r="Y122" s="283" t="s">
        <v>1900</v>
      </c>
      <c r="Z122" s="226"/>
      <c r="AA122" s="96"/>
    </row>
    <row r="123" spans="1:27">
      <c r="A123" s="226" t="s">
        <v>56</v>
      </c>
      <c r="B123" s="226" t="str">
        <f t="shared" si="2"/>
        <v>27AADCS9203M1Z1SRAJ/2025/00033</v>
      </c>
      <c r="C123" s="277">
        <f t="shared" si="3"/>
        <v>118</v>
      </c>
      <c r="D123" s="226" t="s">
        <v>938</v>
      </c>
      <c r="E123" s="226" t="s">
        <v>939</v>
      </c>
      <c r="F123" s="226" t="s">
        <v>1901</v>
      </c>
      <c r="G123" s="226" t="s">
        <v>1699</v>
      </c>
      <c r="H123" s="278">
        <v>45751</v>
      </c>
      <c r="I123" s="226">
        <v>49560</v>
      </c>
      <c r="J123" s="226" t="s">
        <v>1700</v>
      </c>
      <c r="K123" s="279" t="s">
        <v>1657</v>
      </c>
      <c r="L123" s="226"/>
      <c r="M123" s="280">
        <v>42000</v>
      </c>
      <c r="N123" s="280">
        <v>0</v>
      </c>
      <c r="O123" s="280">
        <v>3780</v>
      </c>
      <c r="P123" s="280">
        <v>3780</v>
      </c>
      <c r="Q123" s="226">
        <v>0</v>
      </c>
      <c r="R123" s="226" t="s">
        <v>1701</v>
      </c>
      <c r="S123" s="226" t="s">
        <v>1178</v>
      </c>
      <c r="T123" s="226" t="s">
        <v>1703</v>
      </c>
      <c r="U123" s="281" t="s">
        <v>1195</v>
      </c>
      <c r="V123" s="282" t="s">
        <v>1704</v>
      </c>
      <c r="W123" s="283" t="s">
        <v>1726</v>
      </c>
      <c r="X123" s="283" t="s">
        <v>1902</v>
      </c>
      <c r="Y123" s="283" t="s">
        <v>1900</v>
      </c>
      <c r="Z123" s="226"/>
      <c r="AA123" s="96"/>
    </row>
    <row r="124" spans="1:27">
      <c r="A124" s="226" t="s">
        <v>56</v>
      </c>
      <c r="B124" s="226" t="str">
        <f t="shared" si="2"/>
        <v>27AADCS9203M1Z1SRAJ/2025/00315</v>
      </c>
      <c r="C124" s="277">
        <f t="shared" si="3"/>
        <v>119</v>
      </c>
      <c r="D124" s="226" t="s">
        <v>938</v>
      </c>
      <c r="E124" s="226" t="s">
        <v>939</v>
      </c>
      <c r="F124" s="226" t="s">
        <v>1903</v>
      </c>
      <c r="G124" s="226" t="s">
        <v>1699</v>
      </c>
      <c r="H124" s="278">
        <v>45775</v>
      </c>
      <c r="I124" s="226">
        <v>143960</v>
      </c>
      <c r="J124" s="226" t="s">
        <v>1700</v>
      </c>
      <c r="K124" s="279" t="s">
        <v>1657</v>
      </c>
      <c r="L124" s="226"/>
      <c r="M124" s="280">
        <v>122000</v>
      </c>
      <c r="N124" s="280">
        <v>0</v>
      </c>
      <c r="O124" s="280">
        <v>10980</v>
      </c>
      <c r="P124" s="280">
        <v>10980</v>
      </c>
      <c r="Q124" s="226">
        <v>0</v>
      </c>
      <c r="R124" s="226" t="s">
        <v>1701</v>
      </c>
      <c r="S124" s="226" t="s">
        <v>1178</v>
      </c>
      <c r="T124" s="226" t="s">
        <v>1703</v>
      </c>
      <c r="U124" s="281" t="s">
        <v>1195</v>
      </c>
      <c r="V124" s="282" t="s">
        <v>1704</v>
      </c>
      <c r="W124" s="283" t="s">
        <v>1726</v>
      </c>
      <c r="X124" s="283" t="s">
        <v>1904</v>
      </c>
      <c r="Y124" s="283" t="s">
        <v>1905</v>
      </c>
      <c r="Z124" s="226"/>
      <c r="AA124" s="96"/>
    </row>
    <row r="125" spans="1:27">
      <c r="A125" s="226" t="s">
        <v>56</v>
      </c>
      <c r="B125" s="226" t="str">
        <f t="shared" si="2"/>
        <v>27AAFCG9846E1ZBMHFB260000015886</v>
      </c>
      <c r="C125" s="277">
        <f t="shared" si="3"/>
        <v>120</v>
      </c>
      <c r="D125" s="226" t="s">
        <v>1906</v>
      </c>
      <c r="E125" s="226" t="s">
        <v>1907</v>
      </c>
      <c r="F125" s="226" t="s">
        <v>1908</v>
      </c>
      <c r="G125" s="226" t="s">
        <v>1699</v>
      </c>
      <c r="H125" s="278">
        <v>45772</v>
      </c>
      <c r="I125" s="226">
        <v>1.99</v>
      </c>
      <c r="J125" s="226" t="s">
        <v>1700</v>
      </c>
      <c r="K125" s="279" t="s">
        <v>1657</v>
      </c>
      <c r="L125" s="226"/>
      <c r="M125" s="280">
        <v>1.69</v>
      </c>
      <c r="N125" s="280">
        <v>0</v>
      </c>
      <c r="O125" s="280">
        <v>0.15</v>
      </c>
      <c r="P125" s="280">
        <v>0.15</v>
      </c>
      <c r="Q125" s="226">
        <v>0</v>
      </c>
      <c r="R125" s="226" t="s">
        <v>1701</v>
      </c>
      <c r="S125" s="226" t="s">
        <v>1714</v>
      </c>
      <c r="T125" s="226" t="s">
        <v>1703</v>
      </c>
      <c r="U125" s="281" t="s">
        <v>1195</v>
      </c>
      <c r="V125" s="282" t="s">
        <v>1704</v>
      </c>
      <c r="W125" s="283" t="s">
        <v>1195</v>
      </c>
      <c r="X125" s="283" t="s">
        <v>1195</v>
      </c>
      <c r="Y125" s="283" t="s">
        <v>1195</v>
      </c>
      <c r="Z125" s="226"/>
      <c r="AA125" s="96"/>
    </row>
    <row r="126" spans="1:27">
      <c r="A126" s="226" t="s">
        <v>56</v>
      </c>
      <c r="B126" s="226" t="str">
        <f t="shared" si="2"/>
        <v>27AABCM2461K1ZFLMP01260400114</v>
      </c>
      <c r="C126" s="277">
        <f t="shared" si="3"/>
        <v>121</v>
      </c>
      <c r="D126" s="226" t="s">
        <v>443</v>
      </c>
      <c r="E126" s="226" t="s">
        <v>444</v>
      </c>
      <c r="F126" s="226" t="s">
        <v>1909</v>
      </c>
      <c r="G126" s="226" t="s">
        <v>1699</v>
      </c>
      <c r="H126" s="278">
        <v>45748</v>
      </c>
      <c r="I126" s="226">
        <v>31306.6</v>
      </c>
      <c r="J126" s="226" t="s">
        <v>1700</v>
      </c>
      <c r="K126" s="279" t="s">
        <v>1657</v>
      </c>
      <c r="L126" s="226"/>
      <c r="M126" s="280">
        <v>26530.6</v>
      </c>
      <c r="N126" s="280">
        <v>0</v>
      </c>
      <c r="O126" s="280">
        <v>2388</v>
      </c>
      <c r="P126" s="280">
        <v>2388</v>
      </c>
      <c r="Q126" s="226">
        <v>0</v>
      </c>
      <c r="R126" s="226" t="s">
        <v>1701</v>
      </c>
      <c r="S126" s="226" t="s">
        <v>1752</v>
      </c>
      <c r="T126" s="226" t="s">
        <v>1703</v>
      </c>
      <c r="U126" s="281" t="s">
        <v>1195</v>
      </c>
      <c r="V126" s="282" t="s">
        <v>1704</v>
      </c>
      <c r="W126" s="283" t="s">
        <v>1726</v>
      </c>
      <c r="X126" s="283" t="s">
        <v>1910</v>
      </c>
      <c r="Y126" s="283" t="s">
        <v>1826</v>
      </c>
      <c r="Z126" s="226"/>
      <c r="AA126" s="96"/>
    </row>
    <row r="127" spans="1:27">
      <c r="A127" s="226" t="s">
        <v>56</v>
      </c>
      <c r="B127" s="226" t="str">
        <f t="shared" si="2"/>
        <v>27AABCM2461K1ZFLMP01260400115</v>
      </c>
      <c r="C127" s="277">
        <f t="shared" si="3"/>
        <v>122</v>
      </c>
      <c r="D127" s="226" t="s">
        <v>443</v>
      </c>
      <c r="E127" s="226" t="s">
        <v>444</v>
      </c>
      <c r="F127" s="226" t="s">
        <v>1911</v>
      </c>
      <c r="G127" s="226" t="s">
        <v>1699</v>
      </c>
      <c r="H127" s="278">
        <v>45748</v>
      </c>
      <c r="I127" s="226">
        <v>32926.800000000003</v>
      </c>
      <c r="J127" s="226" t="s">
        <v>1700</v>
      </c>
      <c r="K127" s="279" t="s">
        <v>1657</v>
      </c>
      <c r="L127" s="226"/>
      <c r="M127" s="280">
        <v>27904.799999999999</v>
      </c>
      <c r="N127" s="280">
        <v>0</v>
      </c>
      <c r="O127" s="280">
        <v>2511</v>
      </c>
      <c r="P127" s="280">
        <v>2511</v>
      </c>
      <c r="Q127" s="226">
        <v>0</v>
      </c>
      <c r="R127" s="226" t="s">
        <v>1701</v>
      </c>
      <c r="S127" s="226" t="s">
        <v>1752</v>
      </c>
      <c r="T127" s="226" t="s">
        <v>1703</v>
      </c>
      <c r="U127" s="281" t="s">
        <v>1195</v>
      </c>
      <c r="V127" s="282" t="s">
        <v>1704</v>
      </c>
      <c r="W127" s="283" t="s">
        <v>1726</v>
      </c>
      <c r="X127" s="283" t="s">
        <v>1912</v>
      </c>
      <c r="Y127" s="283" t="s">
        <v>1826</v>
      </c>
      <c r="Z127" s="226"/>
      <c r="AA127" s="96"/>
    </row>
    <row r="128" spans="1:27">
      <c r="A128" s="226" t="s">
        <v>56</v>
      </c>
      <c r="B128" s="226" t="str">
        <f t="shared" si="2"/>
        <v>27AABCM2461K1ZFLMP01260400116</v>
      </c>
      <c r="C128" s="277">
        <f t="shared" si="3"/>
        <v>123</v>
      </c>
      <c r="D128" s="226" t="s">
        <v>443</v>
      </c>
      <c r="E128" s="226" t="s">
        <v>444</v>
      </c>
      <c r="F128" s="226" t="s">
        <v>1913</v>
      </c>
      <c r="G128" s="226" t="s">
        <v>1699</v>
      </c>
      <c r="H128" s="278">
        <v>45748</v>
      </c>
      <c r="I128" s="226">
        <v>32926.800000000003</v>
      </c>
      <c r="J128" s="226" t="s">
        <v>1700</v>
      </c>
      <c r="K128" s="279" t="s">
        <v>1657</v>
      </c>
      <c r="L128" s="226"/>
      <c r="M128" s="280">
        <v>27904.799999999999</v>
      </c>
      <c r="N128" s="280">
        <v>0</v>
      </c>
      <c r="O128" s="280">
        <v>2511</v>
      </c>
      <c r="P128" s="280">
        <v>2511</v>
      </c>
      <c r="Q128" s="226">
        <v>0</v>
      </c>
      <c r="R128" s="226" t="s">
        <v>1701</v>
      </c>
      <c r="S128" s="226" t="s">
        <v>1752</v>
      </c>
      <c r="T128" s="226" t="s">
        <v>1703</v>
      </c>
      <c r="U128" s="281" t="s">
        <v>1195</v>
      </c>
      <c r="V128" s="282" t="s">
        <v>1704</v>
      </c>
      <c r="W128" s="283" t="s">
        <v>1726</v>
      </c>
      <c r="X128" s="283" t="s">
        <v>1914</v>
      </c>
      <c r="Y128" s="283" t="s">
        <v>1826</v>
      </c>
      <c r="Z128" s="226"/>
      <c r="AA128" s="96"/>
    </row>
    <row r="129" spans="1:27">
      <c r="A129" s="226" t="s">
        <v>56</v>
      </c>
      <c r="B129" s="226" t="str">
        <f t="shared" si="2"/>
        <v>27AABCM2461K1ZFLMP01260400117</v>
      </c>
      <c r="C129" s="277">
        <f t="shared" si="3"/>
        <v>124</v>
      </c>
      <c r="D129" s="226" t="s">
        <v>443</v>
      </c>
      <c r="E129" s="226" t="s">
        <v>444</v>
      </c>
      <c r="F129" s="226" t="s">
        <v>1915</v>
      </c>
      <c r="G129" s="226" t="s">
        <v>1699</v>
      </c>
      <c r="H129" s="278">
        <v>45748</v>
      </c>
      <c r="I129" s="226">
        <v>31306.6</v>
      </c>
      <c r="J129" s="226" t="s">
        <v>1700</v>
      </c>
      <c r="K129" s="279" t="s">
        <v>1657</v>
      </c>
      <c r="L129" s="226"/>
      <c r="M129" s="280">
        <v>26530.6</v>
      </c>
      <c r="N129" s="280">
        <v>0</v>
      </c>
      <c r="O129" s="280">
        <v>2388</v>
      </c>
      <c r="P129" s="280">
        <v>2388</v>
      </c>
      <c r="Q129" s="226">
        <v>0</v>
      </c>
      <c r="R129" s="226" t="s">
        <v>1701</v>
      </c>
      <c r="S129" s="226" t="s">
        <v>1752</v>
      </c>
      <c r="T129" s="226" t="s">
        <v>1703</v>
      </c>
      <c r="U129" s="281" t="s">
        <v>1195</v>
      </c>
      <c r="V129" s="282" t="s">
        <v>1704</v>
      </c>
      <c r="W129" s="283" t="s">
        <v>1726</v>
      </c>
      <c r="X129" s="283" t="s">
        <v>1916</v>
      </c>
      <c r="Y129" s="283" t="s">
        <v>1826</v>
      </c>
      <c r="Z129" s="226"/>
      <c r="AA129" s="96"/>
    </row>
    <row r="130" spans="1:27">
      <c r="A130" s="226" t="s">
        <v>56</v>
      </c>
      <c r="B130" s="226" t="str">
        <f t="shared" si="2"/>
        <v>27AABCM2461K1ZFPM012604/000147</v>
      </c>
      <c r="C130" s="277">
        <f t="shared" si="3"/>
        <v>125</v>
      </c>
      <c r="D130" s="226" t="s">
        <v>443</v>
      </c>
      <c r="E130" s="226" t="s">
        <v>444</v>
      </c>
      <c r="F130" s="226" t="s">
        <v>1917</v>
      </c>
      <c r="G130" s="226" t="s">
        <v>1699</v>
      </c>
      <c r="H130" s="278">
        <v>45748</v>
      </c>
      <c r="I130" s="226">
        <v>2657.2</v>
      </c>
      <c r="J130" s="226" t="s">
        <v>1700</v>
      </c>
      <c r="K130" s="279" t="s">
        <v>1657</v>
      </c>
      <c r="L130" s="226"/>
      <c r="M130" s="280">
        <v>2251.1999999999998</v>
      </c>
      <c r="N130" s="280">
        <v>0</v>
      </c>
      <c r="O130" s="280">
        <v>203</v>
      </c>
      <c r="P130" s="280">
        <v>203</v>
      </c>
      <c r="Q130" s="226">
        <v>0</v>
      </c>
      <c r="R130" s="226" t="s">
        <v>1701</v>
      </c>
      <c r="S130" s="226" t="s">
        <v>1752</v>
      </c>
      <c r="T130" s="226" t="s">
        <v>1703</v>
      </c>
      <c r="U130" s="281" t="s">
        <v>1195</v>
      </c>
      <c r="V130" s="282" t="s">
        <v>1704</v>
      </c>
      <c r="W130" s="283" t="s">
        <v>1726</v>
      </c>
      <c r="X130" s="283" t="s">
        <v>1918</v>
      </c>
      <c r="Y130" s="283" t="s">
        <v>1919</v>
      </c>
      <c r="Z130" s="226"/>
      <c r="AA130" s="96"/>
    </row>
    <row r="131" spans="1:27">
      <c r="A131" s="226" t="s">
        <v>56</v>
      </c>
      <c r="B131" s="226" t="str">
        <f t="shared" si="2"/>
        <v>27AABCM2461K1ZFPM012604/000149</v>
      </c>
      <c r="C131" s="277">
        <f t="shared" si="3"/>
        <v>126</v>
      </c>
      <c r="D131" s="226" t="s">
        <v>443</v>
      </c>
      <c r="E131" s="226" t="s">
        <v>444</v>
      </c>
      <c r="F131" s="226" t="s">
        <v>1920</v>
      </c>
      <c r="G131" s="226" t="s">
        <v>1699</v>
      </c>
      <c r="H131" s="278">
        <v>45748</v>
      </c>
      <c r="I131" s="226">
        <v>2402.8000000000002</v>
      </c>
      <c r="J131" s="226" t="s">
        <v>1700</v>
      </c>
      <c r="K131" s="279" t="s">
        <v>1657</v>
      </c>
      <c r="L131" s="226"/>
      <c r="M131" s="280">
        <v>2036.8</v>
      </c>
      <c r="N131" s="280">
        <v>0</v>
      </c>
      <c r="O131" s="280">
        <v>183</v>
      </c>
      <c r="P131" s="280">
        <v>183</v>
      </c>
      <c r="Q131" s="226">
        <v>0</v>
      </c>
      <c r="R131" s="226" t="s">
        <v>1701</v>
      </c>
      <c r="S131" s="226" t="s">
        <v>1752</v>
      </c>
      <c r="T131" s="226" t="s">
        <v>1703</v>
      </c>
      <c r="U131" s="281" t="s">
        <v>1195</v>
      </c>
      <c r="V131" s="282" t="s">
        <v>1704</v>
      </c>
      <c r="W131" s="283" t="s">
        <v>1726</v>
      </c>
      <c r="X131" s="283" t="s">
        <v>1921</v>
      </c>
      <c r="Y131" s="283" t="s">
        <v>1919</v>
      </c>
      <c r="Z131" s="226"/>
      <c r="AA131" s="96"/>
    </row>
    <row r="132" spans="1:27">
      <c r="A132" s="226" t="s">
        <v>56</v>
      </c>
      <c r="B132" s="226" t="str">
        <f t="shared" si="2"/>
        <v>27AABCM2461K1ZFPM012604/000150</v>
      </c>
      <c r="C132" s="277">
        <f t="shared" si="3"/>
        <v>127</v>
      </c>
      <c r="D132" s="226" t="s">
        <v>443</v>
      </c>
      <c r="E132" s="226" t="s">
        <v>444</v>
      </c>
      <c r="F132" s="226" t="s">
        <v>1922</v>
      </c>
      <c r="G132" s="226" t="s">
        <v>1699</v>
      </c>
      <c r="H132" s="278">
        <v>45748</v>
      </c>
      <c r="I132" s="226">
        <v>379.6</v>
      </c>
      <c r="J132" s="226" t="s">
        <v>1700</v>
      </c>
      <c r="K132" s="279" t="s">
        <v>1657</v>
      </c>
      <c r="L132" s="226"/>
      <c r="M132" s="280">
        <v>321.60000000000002</v>
      </c>
      <c r="N132" s="280">
        <v>0</v>
      </c>
      <c r="O132" s="280">
        <v>29</v>
      </c>
      <c r="P132" s="280">
        <v>29</v>
      </c>
      <c r="Q132" s="226">
        <v>0</v>
      </c>
      <c r="R132" s="226" t="s">
        <v>1701</v>
      </c>
      <c r="S132" s="226" t="s">
        <v>1752</v>
      </c>
      <c r="T132" s="226" t="s">
        <v>1703</v>
      </c>
      <c r="U132" s="281" t="s">
        <v>1195</v>
      </c>
      <c r="V132" s="282" t="s">
        <v>1704</v>
      </c>
      <c r="W132" s="283" t="s">
        <v>1726</v>
      </c>
      <c r="X132" s="283" t="s">
        <v>1923</v>
      </c>
      <c r="Y132" s="283" t="s">
        <v>1919</v>
      </c>
      <c r="Z132" s="226"/>
      <c r="AA132" s="96"/>
    </row>
    <row r="133" spans="1:27">
      <c r="A133" s="226" t="s">
        <v>56</v>
      </c>
      <c r="B133" s="226" t="str">
        <f t="shared" si="2"/>
        <v>27AABCM2461K1ZFPM012604/000152</v>
      </c>
      <c r="C133" s="277">
        <f t="shared" si="3"/>
        <v>128</v>
      </c>
      <c r="D133" s="226" t="s">
        <v>443</v>
      </c>
      <c r="E133" s="226" t="s">
        <v>444</v>
      </c>
      <c r="F133" s="226" t="s">
        <v>1924</v>
      </c>
      <c r="G133" s="226" t="s">
        <v>1699</v>
      </c>
      <c r="H133" s="278">
        <v>45748</v>
      </c>
      <c r="I133" s="226">
        <v>2657.2</v>
      </c>
      <c r="J133" s="226" t="s">
        <v>1700</v>
      </c>
      <c r="K133" s="279" t="s">
        <v>1657</v>
      </c>
      <c r="L133" s="226"/>
      <c r="M133" s="280">
        <v>2251.1999999999998</v>
      </c>
      <c r="N133" s="280">
        <v>0</v>
      </c>
      <c r="O133" s="280">
        <v>203</v>
      </c>
      <c r="P133" s="280">
        <v>203</v>
      </c>
      <c r="Q133" s="226">
        <v>0</v>
      </c>
      <c r="R133" s="226" t="s">
        <v>1701</v>
      </c>
      <c r="S133" s="226" t="s">
        <v>1752</v>
      </c>
      <c r="T133" s="226" t="s">
        <v>1703</v>
      </c>
      <c r="U133" s="281" t="s">
        <v>1195</v>
      </c>
      <c r="V133" s="282" t="s">
        <v>1704</v>
      </c>
      <c r="W133" s="283" t="s">
        <v>1726</v>
      </c>
      <c r="X133" s="283" t="s">
        <v>1925</v>
      </c>
      <c r="Y133" s="283" t="s">
        <v>1919</v>
      </c>
      <c r="Z133" s="226"/>
      <c r="AA133" s="96"/>
    </row>
    <row r="134" spans="1:27">
      <c r="A134" s="226" t="s">
        <v>56</v>
      </c>
      <c r="B134" s="226" t="str">
        <f t="shared" ref="B134:B197" si="4">CONCATENATE(D134,F134)</f>
        <v>27AAACT2209D2ZTMH2526000278</v>
      </c>
      <c r="C134" s="277">
        <f t="shared" si="3"/>
        <v>129</v>
      </c>
      <c r="D134" s="226" t="s">
        <v>463</v>
      </c>
      <c r="E134" s="226" t="s">
        <v>464</v>
      </c>
      <c r="F134" s="226" t="s">
        <v>1926</v>
      </c>
      <c r="G134" s="226" t="s">
        <v>1699</v>
      </c>
      <c r="H134" s="278">
        <v>45758</v>
      </c>
      <c r="I134" s="226">
        <v>94400</v>
      </c>
      <c r="J134" s="226" t="s">
        <v>1700</v>
      </c>
      <c r="K134" s="279" t="s">
        <v>1657</v>
      </c>
      <c r="L134" s="226"/>
      <c r="M134" s="280">
        <v>80000</v>
      </c>
      <c r="N134" s="280">
        <v>0</v>
      </c>
      <c r="O134" s="280">
        <v>7200</v>
      </c>
      <c r="P134" s="280">
        <v>7200</v>
      </c>
      <c r="Q134" s="226">
        <v>0</v>
      </c>
      <c r="R134" s="226" t="s">
        <v>1701</v>
      </c>
      <c r="S134" s="226" t="s">
        <v>1702</v>
      </c>
      <c r="T134" s="226" t="s">
        <v>1703</v>
      </c>
      <c r="U134" s="281" t="s">
        <v>1195</v>
      </c>
      <c r="V134" s="282" t="s">
        <v>1704</v>
      </c>
      <c r="W134" s="283" t="s">
        <v>1726</v>
      </c>
      <c r="X134" s="283" t="s">
        <v>1927</v>
      </c>
      <c r="Y134" s="283" t="s">
        <v>1800</v>
      </c>
      <c r="Z134" s="226"/>
      <c r="AA134" s="96"/>
    </row>
    <row r="135" spans="1:27">
      <c r="A135" s="226" t="s">
        <v>56</v>
      </c>
      <c r="B135" s="226" t="str">
        <f t="shared" si="4"/>
        <v>27AAACI1195H1ZM135250403018940</v>
      </c>
      <c r="C135" s="277">
        <f t="shared" ref="C135:C198" si="5">C134+1</f>
        <v>130</v>
      </c>
      <c r="D135" s="226" t="s">
        <v>412</v>
      </c>
      <c r="E135" s="226" t="s">
        <v>413</v>
      </c>
      <c r="F135" s="226">
        <v>135250403018940</v>
      </c>
      <c r="G135" s="226" t="s">
        <v>1699</v>
      </c>
      <c r="H135" s="278">
        <v>45750</v>
      </c>
      <c r="I135" s="226">
        <v>13324.95</v>
      </c>
      <c r="J135" s="226" t="s">
        <v>1700</v>
      </c>
      <c r="K135" s="279" t="s">
        <v>1657</v>
      </c>
      <c r="L135" s="226"/>
      <c r="M135" s="280">
        <v>11292.33</v>
      </c>
      <c r="N135" s="280">
        <v>0</v>
      </c>
      <c r="O135" s="280">
        <v>1016.31</v>
      </c>
      <c r="P135" s="280">
        <v>1016.31</v>
      </c>
      <c r="Q135" s="226">
        <v>0</v>
      </c>
      <c r="R135" s="226" t="s">
        <v>1701</v>
      </c>
      <c r="S135" s="226" t="s">
        <v>1702</v>
      </c>
      <c r="T135" s="226" t="s">
        <v>1703</v>
      </c>
      <c r="U135" s="281" t="s">
        <v>1195</v>
      </c>
      <c r="V135" s="282" t="s">
        <v>1704</v>
      </c>
      <c r="W135" s="283" t="s">
        <v>1195</v>
      </c>
      <c r="X135" s="283" t="s">
        <v>1195</v>
      </c>
      <c r="Y135" s="283" t="s">
        <v>1195</v>
      </c>
      <c r="Z135" s="226"/>
      <c r="AA135" s="96"/>
    </row>
    <row r="136" spans="1:27">
      <c r="A136" s="226" t="s">
        <v>56</v>
      </c>
      <c r="B136" s="226" t="str">
        <f t="shared" si="4"/>
        <v>27AAACI1195H1ZM135250411060572</v>
      </c>
      <c r="C136" s="277">
        <f t="shared" si="5"/>
        <v>131</v>
      </c>
      <c r="D136" s="226" t="s">
        <v>412</v>
      </c>
      <c r="E136" s="226" t="s">
        <v>413</v>
      </c>
      <c r="F136" s="226">
        <v>135250411060572</v>
      </c>
      <c r="G136" s="226" t="s">
        <v>1699</v>
      </c>
      <c r="H136" s="278">
        <v>45758</v>
      </c>
      <c r="I136" s="226">
        <v>17474.54</v>
      </c>
      <c r="J136" s="226" t="s">
        <v>1700</v>
      </c>
      <c r="K136" s="226" t="s">
        <v>1657</v>
      </c>
      <c r="L136" s="226"/>
      <c r="M136" s="280">
        <v>14808.94</v>
      </c>
      <c r="N136" s="280">
        <v>0</v>
      </c>
      <c r="O136" s="280">
        <v>1332.8</v>
      </c>
      <c r="P136" s="280">
        <v>1332.8</v>
      </c>
      <c r="Q136" s="226">
        <v>0</v>
      </c>
      <c r="R136" s="226" t="s">
        <v>1701</v>
      </c>
      <c r="S136" s="226" t="s">
        <v>1702</v>
      </c>
      <c r="T136" s="226" t="s">
        <v>1703</v>
      </c>
      <c r="U136" s="281" t="s">
        <v>1195</v>
      </c>
      <c r="V136" s="282" t="s">
        <v>1704</v>
      </c>
      <c r="W136" s="283" t="s">
        <v>1195</v>
      </c>
      <c r="X136" s="283" t="s">
        <v>1195</v>
      </c>
      <c r="Y136" s="283" t="s">
        <v>1195</v>
      </c>
      <c r="Z136" s="226"/>
      <c r="AA136" s="96"/>
    </row>
    <row r="137" spans="1:27">
      <c r="A137" s="226" t="s">
        <v>56</v>
      </c>
      <c r="B137" s="226" t="str">
        <f t="shared" si="4"/>
        <v>27AAACI1195H1ZM135250411060693</v>
      </c>
      <c r="C137" s="277">
        <f t="shared" si="5"/>
        <v>132</v>
      </c>
      <c r="D137" s="226" t="s">
        <v>412</v>
      </c>
      <c r="E137" s="226" t="s">
        <v>413</v>
      </c>
      <c r="F137" s="226">
        <v>135250411060693</v>
      </c>
      <c r="G137" s="226" t="s">
        <v>1699</v>
      </c>
      <c r="H137" s="278">
        <v>45758</v>
      </c>
      <c r="I137" s="226">
        <v>8528.49</v>
      </c>
      <c r="J137" s="226" t="s">
        <v>1700</v>
      </c>
      <c r="K137" s="226" t="s">
        <v>1657</v>
      </c>
      <c r="L137" s="226"/>
      <c r="M137" s="280">
        <v>7227.53</v>
      </c>
      <c r="N137" s="280">
        <v>0</v>
      </c>
      <c r="O137" s="280">
        <v>650.48</v>
      </c>
      <c r="P137" s="280">
        <v>650.48</v>
      </c>
      <c r="Q137" s="226">
        <v>0</v>
      </c>
      <c r="R137" s="226" t="s">
        <v>1701</v>
      </c>
      <c r="S137" s="226" t="s">
        <v>1702</v>
      </c>
      <c r="T137" s="226" t="s">
        <v>1703</v>
      </c>
      <c r="U137" s="281" t="s">
        <v>1195</v>
      </c>
      <c r="V137" s="282" t="s">
        <v>1704</v>
      </c>
      <c r="W137" s="283" t="s">
        <v>1195</v>
      </c>
      <c r="X137" s="283" t="s">
        <v>1195</v>
      </c>
      <c r="Y137" s="283" t="s">
        <v>1195</v>
      </c>
      <c r="Z137" s="226"/>
      <c r="AA137" s="96"/>
    </row>
    <row r="138" spans="1:27">
      <c r="A138" s="226" t="s">
        <v>56</v>
      </c>
      <c r="B138" s="226" t="str">
        <f t="shared" si="4"/>
        <v>27AAACI1195H1ZM135250411060718</v>
      </c>
      <c r="C138" s="277">
        <f t="shared" si="5"/>
        <v>133</v>
      </c>
      <c r="D138" s="226" t="s">
        <v>412</v>
      </c>
      <c r="E138" s="226" t="s">
        <v>413</v>
      </c>
      <c r="F138" s="226">
        <v>135250411060718</v>
      </c>
      <c r="G138" s="226" t="s">
        <v>1699</v>
      </c>
      <c r="H138" s="278">
        <v>45758</v>
      </c>
      <c r="I138" s="226">
        <v>16460.7</v>
      </c>
      <c r="J138" s="226" t="s">
        <v>1700</v>
      </c>
      <c r="K138" s="226" t="s">
        <v>1657</v>
      </c>
      <c r="L138" s="226"/>
      <c r="M138" s="280">
        <v>13949.74</v>
      </c>
      <c r="N138" s="280">
        <v>0</v>
      </c>
      <c r="O138" s="280">
        <v>1255.48</v>
      </c>
      <c r="P138" s="280">
        <v>1255.48</v>
      </c>
      <c r="Q138" s="226">
        <v>0</v>
      </c>
      <c r="R138" s="226" t="s">
        <v>1701</v>
      </c>
      <c r="S138" s="226" t="s">
        <v>1702</v>
      </c>
      <c r="T138" s="226" t="s">
        <v>1703</v>
      </c>
      <c r="U138" s="281" t="s">
        <v>1195</v>
      </c>
      <c r="V138" s="282" t="s">
        <v>1704</v>
      </c>
      <c r="W138" s="283" t="s">
        <v>1195</v>
      </c>
      <c r="X138" s="283" t="s">
        <v>1195</v>
      </c>
      <c r="Y138" s="283" t="s">
        <v>1195</v>
      </c>
      <c r="Z138" s="226"/>
      <c r="AA138" s="96"/>
    </row>
    <row r="139" spans="1:27">
      <c r="A139" s="226" t="s">
        <v>56</v>
      </c>
      <c r="B139" s="226" t="str">
        <f t="shared" si="4"/>
        <v>27AAACI1195H1ZM135250425124798</v>
      </c>
      <c r="C139" s="277">
        <f t="shared" si="5"/>
        <v>134</v>
      </c>
      <c r="D139" s="226" t="s">
        <v>412</v>
      </c>
      <c r="E139" s="226" t="s">
        <v>413</v>
      </c>
      <c r="F139" s="226">
        <v>135250425124798</v>
      </c>
      <c r="G139" s="226" t="s">
        <v>1699</v>
      </c>
      <c r="H139" s="278">
        <v>45772</v>
      </c>
      <c r="I139" s="226">
        <v>15376.63</v>
      </c>
      <c r="J139" s="226" t="s">
        <v>1700</v>
      </c>
      <c r="K139" s="226" t="s">
        <v>1657</v>
      </c>
      <c r="L139" s="226"/>
      <c r="M139" s="280">
        <v>13031.05</v>
      </c>
      <c r="N139" s="280">
        <v>0</v>
      </c>
      <c r="O139" s="280">
        <v>1172.79</v>
      </c>
      <c r="P139" s="280">
        <v>1172.79</v>
      </c>
      <c r="Q139" s="226">
        <v>0</v>
      </c>
      <c r="R139" s="226" t="s">
        <v>1701</v>
      </c>
      <c r="S139" s="226" t="s">
        <v>1702</v>
      </c>
      <c r="T139" s="226" t="s">
        <v>1703</v>
      </c>
      <c r="U139" s="281" t="s">
        <v>1195</v>
      </c>
      <c r="V139" s="282" t="s">
        <v>1704</v>
      </c>
      <c r="W139" s="283" t="s">
        <v>1195</v>
      </c>
      <c r="X139" s="283" t="s">
        <v>1195</v>
      </c>
      <c r="Y139" s="283" t="s">
        <v>1195</v>
      </c>
      <c r="Z139" s="226"/>
      <c r="AA139" s="96"/>
    </row>
    <row r="140" spans="1:27">
      <c r="A140" s="226" t="s">
        <v>56</v>
      </c>
      <c r="B140" s="226" t="str">
        <f t="shared" si="4"/>
        <v>27AAACI1195H1ZM135250429143873</v>
      </c>
      <c r="C140" s="277">
        <f t="shared" si="5"/>
        <v>135</v>
      </c>
      <c r="D140" s="226" t="s">
        <v>412</v>
      </c>
      <c r="E140" s="226" t="s">
        <v>413</v>
      </c>
      <c r="F140" s="226">
        <v>135250429143873</v>
      </c>
      <c r="G140" s="226" t="s">
        <v>1699</v>
      </c>
      <c r="H140" s="278">
        <v>45776</v>
      </c>
      <c r="I140" s="226">
        <v>10798.58</v>
      </c>
      <c r="J140" s="226" t="s">
        <v>1700</v>
      </c>
      <c r="K140" s="226" t="s">
        <v>1657</v>
      </c>
      <c r="L140" s="226"/>
      <c r="M140" s="280">
        <v>9151.34</v>
      </c>
      <c r="N140" s="280">
        <v>0</v>
      </c>
      <c r="O140" s="280">
        <v>823.62</v>
      </c>
      <c r="P140" s="280">
        <v>823.62</v>
      </c>
      <c r="Q140" s="226">
        <v>0</v>
      </c>
      <c r="R140" s="226" t="s">
        <v>1701</v>
      </c>
      <c r="S140" s="226" t="s">
        <v>1702</v>
      </c>
      <c r="T140" s="226" t="s">
        <v>1703</v>
      </c>
      <c r="U140" s="281" t="s">
        <v>1195</v>
      </c>
      <c r="V140" s="282" t="s">
        <v>1704</v>
      </c>
      <c r="W140" s="283" t="s">
        <v>1195</v>
      </c>
      <c r="X140" s="283" t="s">
        <v>1195</v>
      </c>
      <c r="Y140" s="283" t="s">
        <v>1195</v>
      </c>
      <c r="Z140" s="226"/>
      <c r="AA140" s="96"/>
    </row>
    <row r="141" spans="1:27">
      <c r="A141" s="226" t="s">
        <v>56</v>
      </c>
      <c r="B141" s="226" t="str">
        <f t="shared" si="4"/>
        <v>27AAACI1195H1ZM135250429143940</v>
      </c>
      <c r="C141" s="277">
        <f t="shared" si="5"/>
        <v>136</v>
      </c>
      <c r="D141" s="226" t="s">
        <v>412</v>
      </c>
      <c r="E141" s="226" t="s">
        <v>413</v>
      </c>
      <c r="F141" s="226">
        <v>135250429143940</v>
      </c>
      <c r="G141" s="226" t="s">
        <v>1699</v>
      </c>
      <c r="H141" s="278">
        <v>45776</v>
      </c>
      <c r="I141" s="226">
        <v>13544.26</v>
      </c>
      <c r="J141" s="226" t="s">
        <v>1700</v>
      </c>
      <c r="K141" s="226" t="s">
        <v>1657</v>
      </c>
      <c r="L141" s="226"/>
      <c r="M141" s="280">
        <v>11478.18</v>
      </c>
      <c r="N141" s="280">
        <v>0</v>
      </c>
      <c r="O141" s="280">
        <v>1033.04</v>
      </c>
      <c r="P141" s="280">
        <v>1033.04</v>
      </c>
      <c r="Q141" s="226">
        <v>0</v>
      </c>
      <c r="R141" s="226" t="s">
        <v>1701</v>
      </c>
      <c r="S141" s="226" t="s">
        <v>1702</v>
      </c>
      <c r="T141" s="226" t="s">
        <v>1703</v>
      </c>
      <c r="U141" s="281" t="s">
        <v>1195</v>
      </c>
      <c r="V141" s="282" t="s">
        <v>1704</v>
      </c>
      <c r="W141" s="283" t="s">
        <v>1195</v>
      </c>
      <c r="X141" s="283" t="s">
        <v>1195</v>
      </c>
      <c r="Y141" s="283" t="s">
        <v>1195</v>
      </c>
      <c r="Z141" s="226"/>
      <c r="AA141" s="96"/>
    </row>
    <row r="142" spans="1:27">
      <c r="A142" s="226" t="s">
        <v>56</v>
      </c>
      <c r="B142" s="226" t="str">
        <f t="shared" si="4"/>
        <v>27AAACI1195H1ZM138251266197017</v>
      </c>
      <c r="C142" s="277">
        <f t="shared" si="5"/>
        <v>137</v>
      </c>
      <c r="D142" s="226" t="s">
        <v>412</v>
      </c>
      <c r="E142" s="226" t="s">
        <v>413</v>
      </c>
      <c r="F142" s="226">
        <v>138251266197017</v>
      </c>
      <c r="G142" s="226" t="s">
        <v>1699</v>
      </c>
      <c r="H142" s="278">
        <v>45768</v>
      </c>
      <c r="I142" s="226">
        <v>590</v>
      </c>
      <c r="J142" s="226" t="s">
        <v>1700</v>
      </c>
      <c r="K142" s="226" t="s">
        <v>1657</v>
      </c>
      <c r="L142" s="226"/>
      <c r="M142" s="280">
        <v>500</v>
      </c>
      <c r="N142" s="280">
        <v>0</v>
      </c>
      <c r="O142" s="280">
        <v>45</v>
      </c>
      <c r="P142" s="280">
        <v>45</v>
      </c>
      <c r="Q142" s="226">
        <v>0</v>
      </c>
      <c r="R142" s="226" t="s">
        <v>1701</v>
      </c>
      <c r="S142" s="226" t="s">
        <v>1702</v>
      </c>
      <c r="T142" s="226" t="s">
        <v>1703</v>
      </c>
      <c r="U142" s="281" t="s">
        <v>1195</v>
      </c>
      <c r="V142" s="282" t="s">
        <v>1704</v>
      </c>
      <c r="W142" s="283" t="s">
        <v>1195</v>
      </c>
      <c r="X142" s="283" t="s">
        <v>1195</v>
      </c>
      <c r="Y142" s="283" t="s">
        <v>1195</v>
      </c>
      <c r="Z142" s="226"/>
      <c r="AA142" s="96"/>
    </row>
    <row r="143" spans="1:27">
      <c r="A143" s="226" t="s">
        <v>56</v>
      </c>
      <c r="B143" s="226" t="str">
        <f t="shared" si="4"/>
        <v>27AAACI1195H1ZM138251268630669</v>
      </c>
      <c r="C143" s="277">
        <f t="shared" si="5"/>
        <v>138</v>
      </c>
      <c r="D143" s="226" t="s">
        <v>412</v>
      </c>
      <c r="E143" s="226" t="s">
        <v>413</v>
      </c>
      <c r="F143" s="226">
        <v>138251268630669</v>
      </c>
      <c r="G143" s="226" t="s">
        <v>1699</v>
      </c>
      <c r="H143" s="278">
        <v>45772</v>
      </c>
      <c r="I143" s="226">
        <v>2950</v>
      </c>
      <c r="J143" s="226" t="s">
        <v>1700</v>
      </c>
      <c r="K143" s="226" t="s">
        <v>1657</v>
      </c>
      <c r="L143" s="226"/>
      <c r="M143" s="280">
        <v>2500</v>
      </c>
      <c r="N143" s="280">
        <v>0</v>
      </c>
      <c r="O143" s="280">
        <v>225</v>
      </c>
      <c r="P143" s="280">
        <v>225</v>
      </c>
      <c r="Q143" s="226">
        <v>0</v>
      </c>
      <c r="R143" s="226" t="s">
        <v>1701</v>
      </c>
      <c r="S143" s="226" t="s">
        <v>1702</v>
      </c>
      <c r="T143" s="226" t="s">
        <v>1703</v>
      </c>
      <c r="U143" s="281" t="s">
        <v>1195</v>
      </c>
      <c r="V143" s="282" t="s">
        <v>1704</v>
      </c>
      <c r="W143" s="283" t="s">
        <v>1195</v>
      </c>
      <c r="X143" s="283" t="s">
        <v>1195</v>
      </c>
      <c r="Y143" s="283" t="s">
        <v>1195</v>
      </c>
      <c r="Z143" s="226"/>
      <c r="AA143" s="96"/>
    </row>
    <row r="144" spans="1:27">
      <c r="A144" s="226" t="s">
        <v>56</v>
      </c>
      <c r="B144" s="226" t="str">
        <f t="shared" si="4"/>
        <v>27AYNPJ8372K1ZOIN-4864</v>
      </c>
      <c r="C144" s="277">
        <f t="shared" si="5"/>
        <v>139</v>
      </c>
      <c r="D144" s="226" t="s">
        <v>1928</v>
      </c>
      <c r="E144" s="226" t="s">
        <v>1929</v>
      </c>
      <c r="F144" s="226" t="s">
        <v>1930</v>
      </c>
      <c r="G144" s="226" t="s">
        <v>1699</v>
      </c>
      <c r="H144" s="278">
        <v>45727</v>
      </c>
      <c r="I144" s="226">
        <v>205</v>
      </c>
      <c r="J144" s="226" t="s">
        <v>1700</v>
      </c>
      <c r="K144" s="226" t="s">
        <v>1657</v>
      </c>
      <c r="L144" s="226"/>
      <c r="M144" s="280">
        <v>173.72</v>
      </c>
      <c r="N144" s="280">
        <v>0</v>
      </c>
      <c r="O144" s="280">
        <v>15.63</v>
      </c>
      <c r="P144" s="280">
        <v>15.63</v>
      </c>
      <c r="Q144" s="226">
        <v>0</v>
      </c>
      <c r="R144" s="226" t="s">
        <v>1709</v>
      </c>
      <c r="S144" s="226" t="s">
        <v>1762</v>
      </c>
      <c r="T144" s="226" t="s">
        <v>1703</v>
      </c>
      <c r="U144" s="281" t="s">
        <v>1195</v>
      </c>
      <c r="V144" s="282" t="s">
        <v>1704</v>
      </c>
      <c r="W144" s="283" t="s">
        <v>1195</v>
      </c>
      <c r="X144" s="283" t="s">
        <v>1195</v>
      </c>
      <c r="Y144" s="283" t="s">
        <v>1195</v>
      </c>
      <c r="Z144" s="226"/>
      <c r="AA144" s="96"/>
    </row>
    <row r="145" spans="1:27">
      <c r="A145" s="226" t="s">
        <v>56</v>
      </c>
      <c r="B145" s="226" t="str">
        <f t="shared" si="4"/>
        <v>27ABJCS6128G1Z448/2025-26</v>
      </c>
      <c r="C145" s="277">
        <f t="shared" si="5"/>
        <v>140</v>
      </c>
      <c r="D145" s="226" t="s">
        <v>535</v>
      </c>
      <c r="E145" s="226" t="s">
        <v>536</v>
      </c>
      <c r="F145" s="226" t="s">
        <v>1931</v>
      </c>
      <c r="G145" s="226" t="s">
        <v>1699</v>
      </c>
      <c r="H145" s="278">
        <v>45757</v>
      </c>
      <c r="I145" s="226">
        <v>6459</v>
      </c>
      <c r="J145" s="226" t="s">
        <v>1700</v>
      </c>
      <c r="K145" s="226" t="s">
        <v>1657</v>
      </c>
      <c r="L145" s="226"/>
      <c r="M145" s="280">
        <v>5474</v>
      </c>
      <c r="N145" s="280">
        <v>0</v>
      </c>
      <c r="O145" s="280">
        <v>492.66</v>
      </c>
      <c r="P145" s="280">
        <v>492.66</v>
      </c>
      <c r="Q145" s="226">
        <v>0</v>
      </c>
      <c r="R145" s="226" t="s">
        <v>1701</v>
      </c>
      <c r="S145" s="226" t="s">
        <v>1702</v>
      </c>
      <c r="T145" s="226" t="s">
        <v>1703</v>
      </c>
      <c r="U145" s="281" t="s">
        <v>1195</v>
      </c>
      <c r="V145" s="282" t="s">
        <v>1704</v>
      </c>
      <c r="W145" s="283" t="s">
        <v>1726</v>
      </c>
      <c r="X145" s="283" t="s">
        <v>1932</v>
      </c>
      <c r="Y145" s="283" t="s">
        <v>1803</v>
      </c>
      <c r="Z145" s="226"/>
      <c r="AA145" s="96"/>
    </row>
    <row r="146" spans="1:27">
      <c r="A146" s="226" t="s">
        <v>56</v>
      </c>
      <c r="B146" s="226" t="str">
        <f t="shared" si="4"/>
        <v>27ABJCS6128G1Z449/2025-26</v>
      </c>
      <c r="C146" s="277">
        <f t="shared" si="5"/>
        <v>141</v>
      </c>
      <c r="D146" s="226" t="s">
        <v>535</v>
      </c>
      <c r="E146" s="226" t="s">
        <v>536</v>
      </c>
      <c r="F146" s="226" t="s">
        <v>1933</v>
      </c>
      <c r="G146" s="226" t="s">
        <v>1699</v>
      </c>
      <c r="H146" s="278">
        <v>45757</v>
      </c>
      <c r="I146" s="226">
        <v>3313</v>
      </c>
      <c r="J146" s="226" t="s">
        <v>1700</v>
      </c>
      <c r="K146" s="226" t="s">
        <v>1657</v>
      </c>
      <c r="L146" s="226"/>
      <c r="M146" s="280">
        <v>2808</v>
      </c>
      <c r="N146" s="280">
        <v>0</v>
      </c>
      <c r="O146" s="280">
        <v>252.72</v>
      </c>
      <c r="P146" s="280">
        <v>252.72</v>
      </c>
      <c r="Q146" s="226">
        <v>0</v>
      </c>
      <c r="R146" s="226" t="s">
        <v>1701</v>
      </c>
      <c r="S146" s="226" t="s">
        <v>1702</v>
      </c>
      <c r="T146" s="226" t="s">
        <v>1703</v>
      </c>
      <c r="U146" s="281" t="s">
        <v>1195</v>
      </c>
      <c r="V146" s="282" t="s">
        <v>1704</v>
      </c>
      <c r="W146" s="283" t="s">
        <v>1726</v>
      </c>
      <c r="X146" s="283" t="s">
        <v>1934</v>
      </c>
      <c r="Y146" s="283" t="s">
        <v>1803</v>
      </c>
      <c r="Z146" s="226"/>
      <c r="AA146" s="96"/>
    </row>
    <row r="147" spans="1:27">
      <c r="A147" s="226" t="s">
        <v>56</v>
      </c>
      <c r="B147" s="226" t="str">
        <f t="shared" si="4"/>
        <v>27ABJCS6128G1Z450/2025-26</v>
      </c>
      <c r="C147" s="277">
        <f t="shared" si="5"/>
        <v>142</v>
      </c>
      <c r="D147" s="226" t="s">
        <v>535</v>
      </c>
      <c r="E147" s="226" t="s">
        <v>536</v>
      </c>
      <c r="F147" s="226" t="s">
        <v>1935</v>
      </c>
      <c r="G147" s="226" t="s">
        <v>1699</v>
      </c>
      <c r="H147" s="278">
        <v>45757</v>
      </c>
      <c r="I147" s="226">
        <v>16376</v>
      </c>
      <c r="J147" s="226" t="s">
        <v>1700</v>
      </c>
      <c r="K147" s="226" t="s">
        <v>1657</v>
      </c>
      <c r="L147" s="226"/>
      <c r="M147" s="280">
        <v>13878</v>
      </c>
      <c r="N147" s="280">
        <v>0</v>
      </c>
      <c r="O147" s="280">
        <v>1249.02</v>
      </c>
      <c r="P147" s="280">
        <v>1249.02</v>
      </c>
      <c r="Q147" s="226">
        <v>0</v>
      </c>
      <c r="R147" s="226" t="s">
        <v>1701</v>
      </c>
      <c r="S147" s="226" t="s">
        <v>1702</v>
      </c>
      <c r="T147" s="226" t="s">
        <v>1703</v>
      </c>
      <c r="U147" s="281" t="s">
        <v>1195</v>
      </c>
      <c r="V147" s="282" t="s">
        <v>1704</v>
      </c>
      <c r="W147" s="283" t="s">
        <v>1726</v>
      </c>
      <c r="X147" s="283" t="s">
        <v>1936</v>
      </c>
      <c r="Y147" s="283" t="s">
        <v>1803</v>
      </c>
      <c r="Z147" s="226"/>
      <c r="AA147" s="96"/>
    </row>
    <row r="148" spans="1:27">
      <c r="A148" s="226" t="s">
        <v>56</v>
      </c>
      <c r="B148" s="226" t="str">
        <f t="shared" si="4"/>
        <v>27AABCH8843G1ZF2025-26/Apr-0013</v>
      </c>
      <c r="C148" s="277">
        <f t="shared" si="5"/>
        <v>143</v>
      </c>
      <c r="D148" s="226" t="s">
        <v>1937</v>
      </c>
      <c r="E148" s="226" t="s">
        <v>1938</v>
      </c>
      <c r="F148" s="226" t="s">
        <v>1939</v>
      </c>
      <c r="G148" s="226" t="s">
        <v>1699</v>
      </c>
      <c r="H148" s="278">
        <v>45771</v>
      </c>
      <c r="I148" s="226">
        <v>944000</v>
      </c>
      <c r="J148" s="226" t="s">
        <v>1700</v>
      </c>
      <c r="K148" s="226" t="s">
        <v>1657</v>
      </c>
      <c r="L148" s="226"/>
      <c r="M148" s="280">
        <v>800000</v>
      </c>
      <c r="N148" s="280">
        <v>0</v>
      </c>
      <c r="O148" s="280">
        <v>72000</v>
      </c>
      <c r="P148" s="280">
        <v>72000</v>
      </c>
      <c r="Q148" s="226">
        <v>0</v>
      </c>
      <c r="R148" s="226" t="s">
        <v>1701</v>
      </c>
      <c r="S148" s="226" t="s">
        <v>1752</v>
      </c>
      <c r="T148" s="226" t="s">
        <v>1703</v>
      </c>
      <c r="U148" s="281" t="s">
        <v>1195</v>
      </c>
      <c r="V148" s="282" t="s">
        <v>1704</v>
      </c>
      <c r="W148" s="283" t="s">
        <v>1726</v>
      </c>
      <c r="X148" s="283" t="s">
        <v>1940</v>
      </c>
      <c r="Y148" s="283" t="s">
        <v>1820</v>
      </c>
      <c r="Z148" s="226"/>
      <c r="AA148" s="96"/>
    </row>
    <row r="149" spans="1:27">
      <c r="A149" s="226" t="s">
        <v>56</v>
      </c>
      <c r="B149" s="226" t="str">
        <f t="shared" si="4"/>
        <v>07AABCI2726B1Z4DL1252604AG61071</v>
      </c>
      <c r="C149" s="277">
        <f t="shared" si="5"/>
        <v>144</v>
      </c>
      <c r="D149" s="226" t="s">
        <v>1941</v>
      </c>
      <c r="E149" s="226" t="s">
        <v>1942</v>
      </c>
      <c r="F149" s="226" t="s">
        <v>1943</v>
      </c>
      <c r="G149" s="226" t="s">
        <v>1699</v>
      </c>
      <c r="H149" s="278">
        <v>45769</v>
      </c>
      <c r="I149" s="226">
        <v>22996</v>
      </c>
      <c r="J149" s="226" t="s">
        <v>1700</v>
      </c>
      <c r="K149" s="226" t="s">
        <v>1657</v>
      </c>
      <c r="L149" s="226"/>
      <c r="M149" s="280">
        <v>21900</v>
      </c>
      <c r="N149" s="280">
        <v>1096</v>
      </c>
      <c r="O149" s="280">
        <v>0</v>
      </c>
      <c r="P149" s="280">
        <v>0</v>
      </c>
      <c r="Q149" s="226">
        <v>0</v>
      </c>
      <c r="R149" s="226" t="s">
        <v>1701</v>
      </c>
      <c r="S149" s="226" t="s">
        <v>1702</v>
      </c>
      <c r="T149" s="226" t="s">
        <v>1703</v>
      </c>
      <c r="U149" s="281" t="s">
        <v>1195</v>
      </c>
      <c r="V149" s="282" t="s">
        <v>1704</v>
      </c>
      <c r="W149" s="283" t="s">
        <v>1195</v>
      </c>
      <c r="X149" s="283" t="s">
        <v>1195</v>
      </c>
      <c r="Y149" s="283" t="s">
        <v>1195</v>
      </c>
      <c r="Z149" s="226"/>
      <c r="AA149" s="96"/>
    </row>
    <row r="150" spans="1:27">
      <c r="A150" s="226" t="s">
        <v>56</v>
      </c>
      <c r="B150" s="226" t="str">
        <f t="shared" si="4"/>
        <v>27DBRPP0459R1ZK2025-26/448</v>
      </c>
      <c r="C150" s="277">
        <f t="shared" si="5"/>
        <v>145</v>
      </c>
      <c r="D150" s="226" t="s">
        <v>357</v>
      </c>
      <c r="E150" s="226" t="s">
        <v>358</v>
      </c>
      <c r="F150" s="226" t="s">
        <v>1944</v>
      </c>
      <c r="G150" s="226" t="s">
        <v>1699</v>
      </c>
      <c r="H150" s="278">
        <v>45777</v>
      </c>
      <c r="I150" s="226">
        <v>1717</v>
      </c>
      <c r="J150" s="226" t="s">
        <v>1700</v>
      </c>
      <c r="K150" s="226" t="s">
        <v>1657</v>
      </c>
      <c r="L150" s="226"/>
      <c r="M150" s="280">
        <v>1635</v>
      </c>
      <c r="N150" s="280">
        <v>0</v>
      </c>
      <c r="O150" s="280">
        <v>40.880000000000003</v>
      </c>
      <c r="P150" s="280">
        <v>40.880000000000003</v>
      </c>
      <c r="Q150" s="226">
        <v>0</v>
      </c>
      <c r="R150" s="226" t="s">
        <v>1701</v>
      </c>
      <c r="S150" s="226" t="s">
        <v>1702</v>
      </c>
      <c r="T150" s="226" t="s">
        <v>1703</v>
      </c>
      <c r="U150" s="281" t="s">
        <v>1195</v>
      </c>
      <c r="V150" s="282" t="s">
        <v>1704</v>
      </c>
      <c r="W150" s="283" t="s">
        <v>1195</v>
      </c>
      <c r="X150" s="283" t="s">
        <v>1195</v>
      </c>
      <c r="Y150" s="283" t="s">
        <v>1195</v>
      </c>
      <c r="Z150" s="226"/>
      <c r="AA150" s="96"/>
    </row>
    <row r="151" spans="1:27">
      <c r="A151" s="226" t="s">
        <v>56</v>
      </c>
      <c r="B151" s="226" t="str">
        <f t="shared" si="4"/>
        <v>27AAACM3692H1ZCSAPV02/0065/2425</v>
      </c>
      <c r="C151" s="277">
        <f t="shared" si="5"/>
        <v>146</v>
      </c>
      <c r="D151" s="226" t="s">
        <v>580</v>
      </c>
      <c r="E151" s="226" t="s">
        <v>581</v>
      </c>
      <c r="F151" s="226" t="s">
        <v>1945</v>
      </c>
      <c r="G151" s="226" t="s">
        <v>1699</v>
      </c>
      <c r="H151" s="278">
        <v>45723</v>
      </c>
      <c r="I151" s="226">
        <v>67564</v>
      </c>
      <c r="J151" s="226" t="s">
        <v>1700</v>
      </c>
      <c r="K151" s="226" t="s">
        <v>1657</v>
      </c>
      <c r="L151" s="226"/>
      <c r="M151" s="280">
        <v>57258</v>
      </c>
      <c r="N151" s="280">
        <v>0</v>
      </c>
      <c r="O151" s="280">
        <v>5153.22</v>
      </c>
      <c r="P151" s="280">
        <v>5153.22</v>
      </c>
      <c r="Q151" s="226">
        <v>0</v>
      </c>
      <c r="R151" s="226" t="s">
        <v>1709</v>
      </c>
      <c r="S151" s="226" t="s">
        <v>1754</v>
      </c>
      <c r="T151" s="226" t="s">
        <v>1703</v>
      </c>
      <c r="U151" s="281" t="s">
        <v>1195</v>
      </c>
      <c r="V151" s="282" t="s">
        <v>1704</v>
      </c>
      <c r="W151" s="283" t="s">
        <v>1726</v>
      </c>
      <c r="X151" s="283" t="s">
        <v>1946</v>
      </c>
      <c r="Y151" s="283" t="s">
        <v>1947</v>
      </c>
      <c r="Z151" s="226"/>
      <c r="AA151" s="96"/>
    </row>
    <row r="152" spans="1:27">
      <c r="A152" s="226" t="s">
        <v>56</v>
      </c>
      <c r="B152" s="226" t="str">
        <f t="shared" si="4"/>
        <v>27AAACM3692H1ZCSAPV02/0066/2425</v>
      </c>
      <c r="C152" s="277">
        <f t="shared" si="5"/>
        <v>147</v>
      </c>
      <c r="D152" s="226" t="s">
        <v>580</v>
      </c>
      <c r="E152" s="226" t="s">
        <v>581</v>
      </c>
      <c r="F152" s="226" t="s">
        <v>1948</v>
      </c>
      <c r="G152" s="226" t="s">
        <v>1699</v>
      </c>
      <c r="H152" s="278">
        <v>45723</v>
      </c>
      <c r="I152" s="226">
        <v>38118</v>
      </c>
      <c r="J152" s="226" t="s">
        <v>1700</v>
      </c>
      <c r="K152" s="226" t="s">
        <v>1657</v>
      </c>
      <c r="L152" s="226"/>
      <c r="M152" s="280">
        <v>32303.06</v>
      </c>
      <c r="N152" s="280">
        <v>0</v>
      </c>
      <c r="O152" s="280">
        <v>2907.28</v>
      </c>
      <c r="P152" s="280">
        <v>2907.28</v>
      </c>
      <c r="Q152" s="226">
        <v>0</v>
      </c>
      <c r="R152" s="226" t="s">
        <v>1709</v>
      </c>
      <c r="S152" s="226" t="s">
        <v>1754</v>
      </c>
      <c r="T152" s="226" t="s">
        <v>1703</v>
      </c>
      <c r="U152" s="281" t="s">
        <v>1195</v>
      </c>
      <c r="V152" s="282" t="s">
        <v>1704</v>
      </c>
      <c r="W152" s="283" t="s">
        <v>1726</v>
      </c>
      <c r="X152" s="283" t="s">
        <v>1949</v>
      </c>
      <c r="Y152" s="283" t="s">
        <v>1947</v>
      </c>
      <c r="Z152" s="226"/>
      <c r="AA152" s="96"/>
    </row>
    <row r="153" spans="1:27">
      <c r="A153" s="226" t="s">
        <v>56</v>
      </c>
      <c r="B153" s="226" t="str">
        <f t="shared" si="4"/>
        <v>27AAACM3692H1ZCSAPV03/0065/2425</v>
      </c>
      <c r="C153" s="277">
        <f t="shared" si="5"/>
        <v>148</v>
      </c>
      <c r="D153" s="226" t="s">
        <v>580</v>
      </c>
      <c r="E153" s="226" t="s">
        <v>581</v>
      </c>
      <c r="F153" s="226" t="s">
        <v>1950</v>
      </c>
      <c r="G153" s="226" t="s">
        <v>1699</v>
      </c>
      <c r="H153" s="278">
        <v>45747</v>
      </c>
      <c r="I153" s="226">
        <v>67564</v>
      </c>
      <c r="J153" s="226" t="s">
        <v>1700</v>
      </c>
      <c r="K153" s="226" t="s">
        <v>1657</v>
      </c>
      <c r="L153" s="226"/>
      <c r="M153" s="280">
        <v>57258</v>
      </c>
      <c r="N153" s="280">
        <v>0</v>
      </c>
      <c r="O153" s="280">
        <v>5153.22</v>
      </c>
      <c r="P153" s="280">
        <v>5153.22</v>
      </c>
      <c r="Q153" s="226">
        <v>0</v>
      </c>
      <c r="R153" s="226" t="s">
        <v>1709</v>
      </c>
      <c r="S153" s="226" t="s">
        <v>1754</v>
      </c>
      <c r="T153" s="226" t="s">
        <v>1703</v>
      </c>
      <c r="U153" s="281" t="s">
        <v>1195</v>
      </c>
      <c r="V153" s="282" t="s">
        <v>1704</v>
      </c>
      <c r="W153" s="283" t="s">
        <v>1726</v>
      </c>
      <c r="X153" s="283" t="s">
        <v>1951</v>
      </c>
      <c r="Y153" s="283" t="s">
        <v>1829</v>
      </c>
      <c r="Z153" s="226"/>
      <c r="AA153" s="96"/>
    </row>
    <row r="154" spans="1:27">
      <c r="A154" s="226" t="s">
        <v>56</v>
      </c>
      <c r="B154" s="226" t="str">
        <f t="shared" si="4"/>
        <v>27AAACM3692H1ZCSAPV03/0066/2425</v>
      </c>
      <c r="C154" s="277">
        <f t="shared" si="5"/>
        <v>149</v>
      </c>
      <c r="D154" s="226" t="s">
        <v>580</v>
      </c>
      <c r="E154" s="226" t="s">
        <v>581</v>
      </c>
      <c r="F154" s="226" t="s">
        <v>1952</v>
      </c>
      <c r="G154" s="226" t="s">
        <v>1699</v>
      </c>
      <c r="H154" s="278">
        <v>45747</v>
      </c>
      <c r="I154" s="226">
        <v>36602</v>
      </c>
      <c r="J154" s="226" t="s">
        <v>1700</v>
      </c>
      <c r="K154" s="226" t="s">
        <v>1657</v>
      </c>
      <c r="L154" s="226"/>
      <c r="M154" s="280">
        <v>31018.42</v>
      </c>
      <c r="N154" s="280">
        <v>0</v>
      </c>
      <c r="O154" s="280">
        <v>2791.66</v>
      </c>
      <c r="P154" s="280">
        <v>2791.66</v>
      </c>
      <c r="Q154" s="226">
        <v>0</v>
      </c>
      <c r="R154" s="226" t="s">
        <v>1709</v>
      </c>
      <c r="S154" s="226" t="s">
        <v>1754</v>
      </c>
      <c r="T154" s="226" t="s">
        <v>1703</v>
      </c>
      <c r="U154" s="281" t="s">
        <v>1195</v>
      </c>
      <c r="V154" s="282" t="s">
        <v>1704</v>
      </c>
      <c r="W154" s="283" t="s">
        <v>1726</v>
      </c>
      <c r="X154" s="283" t="s">
        <v>1953</v>
      </c>
      <c r="Y154" s="283" t="s">
        <v>1829</v>
      </c>
      <c r="Z154" s="226"/>
      <c r="AA154" s="96"/>
    </row>
    <row r="155" spans="1:27">
      <c r="A155" s="226" t="s">
        <v>56</v>
      </c>
      <c r="B155" s="226" t="str">
        <f t="shared" si="4"/>
        <v>27AABCI2726B1Z2MH1252605AL74527</v>
      </c>
      <c r="C155" s="277">
        <f t="shared" si="5"/>
        <v>150</v>
      </c>
      <c r="D155" s="226" t="s">
        <v>1041</v>
      </c>
      <c r="E155" s="226" t="s">
        <v>1042</v>
      </c>
      <c r="F155" s="226" t="s">
        <v>1954</v>
      </c>
      <c r="G155" s="226" t="s">
        <v>1699</v>
      </c>
      <c r="H155" s="278">
        <v>45779</v>
      </c>
      <c r="I155" s="226">
        <v>4389</v>
      </c>
      <c r="J155" s="226" t="s">
        <v>1700</v>
      </c>
      <c r="K155" s="226" t="s">
        <v>1657</v>
      </c>
      <c r="L155" s="226"/>
      <c r="M155" s="280">
        <v>4180</v>
      </c>
      <c r="N155" s="280">
        <v>0</v>
      </c>
      <c r="O155" s="280">
        <v>104.5</v>
      </c>
      <c r="P155" s="280">
        <v>104.5</v>
      </c>
      <c r="Q155" s="226">
        <v>0</v>
      </c>
      <c r="R155" s="226" t="s">
        <v>1955</v>
      </c>
      <c r="S155" s="226" t="s">
        <v>1956</v>
      </c>
      <c r="T155" s="226" t="s">
        <v>1703</v>
      </c>
      <c r="U155" s="281" t="s">
        <v>1195</v>
      </c>
      <c r="V155" s="282" t="s">
        <v>1704</v>
      </c>
      <c r="W155" s="283" t="s">
        <v>1195</v>
      </c>
      <c r="X155" s="283" t="s">
        <v>1195</v>
      </c>
      <c r="Y155" s="283" t="s">
        <v>1195</v>
      </c>
      <c r="Z155" s="226"/>
      <c r="AA155" s="96">
        <v>209</v>
      </c>
    </row>
    <row r="156" spans="1:27">
      <c r="A156" s="226" t="s">
        <v>56</v>
      </c>
      <c r="B156" s="226" t="str">
        <f t="shared" si="4"/>
        <v>27AABCI2726B1Z2MH1252605AM13042</v>
      </c>
      <c r="C156" s="277">
        <f t="shared" si="5"/>
        <v>151</v>
      </c>
      <c r="D156" s="226" t="s">
        <v>1041</v>
      </c>
      <c r="E156" s="226" t="s">
        <v>1042</v>
      </c>
      <c r="F156" s="226" t="s">
        <v>1957</v>
      </c>
      <c r="G156" s="226" t="s">
        <v>1699</v>
      </c>
      <c r="H156" s="278">
        <v>45779</v>
      </c>
      <c r="I156" s="226">
        <v>199</v>
      </c>
      <c r="J156" s="226" t="s">
        <v>1700</v>
      </c>
      <c r="K156" s="226" t="s">
        <v>1657</v>
      </c>
      <c r="L156" s="226"/>
      <c r="M156" s="280">
        <v>190</v>
      </c>
      <c r="N156" s="280">
        <v>0</v>
      </c>
      <c r="O156" s="280">
        <v>4.5</v>
      </c>
      <c r="P156" s="280">
        <v>4.5</v>
      </c>
      <c r="Q156" s="226">
        <v>0</v>
      </c>
      <c r="R156" s="226" t="s">
        <v>1955</v>
      </c>
      <c r="S156" s="226" t="s">
        <v>1956</v>
      </c>
      <c r="T156" s="226" t="s">
        <v>1703</v>
      </c>
      <c r="U156" s="281" t="s">
        <v>1195</v>
      </c>
      <c r="V156" s="282" t="s">
        <v>1704</v>
      </c>
      <c r="W156" s="283" t="s">
        <v>1195</v>
      </c>
      <c r="X156" s="283" t="s">
        <v>1195</v>
      </c>
      <c r="Y156" s="283" t="s">
        <v>1195</v>
      </c>
      <c r="Z156" s="226"/>
      <c r="AA156" s="96"/>
    </row>
    <row r="157" spans="1:27">
      <c r="A157" s="226" t="s">
        <v>56</v>
      </c>
      <c r="B157" s="226" t="str">
        <f t="shared" si="4"/>
        <v>27AABCI2726B1Z2MH1252605AN26694</v>
      </c>
      <c r="C157" s="277">
        <f t="shared" si="5"/>
        <v>152</v>
      </c>
      <c r="D157" s="226" t="s">
        <v>1041</v>
      </c>
      <c r="E157" s="226" t="s">
        <v>1042</v>
      </c>
      <c r="F157" s="226" t="s">
        <v>1958</v>
      </c>
      <c r="G157" s="226" t="s">
        <v>1699</v>
      </c>
      <c r="H157" s="278">
        <v>45783</v>
      </c>
      <c r="I157" s="226">
        <v>13585</v>
      </c>
      <c r="J157" s="226" t="s">
        <v>1700</v>
      </c>
      <c r="K157" s="226" t="s">
        <v>1657</v>
      </c>
      <c r="L157" s="226"/>
      <c r="M157" s="280">
        <v>12938</v>
      </c>
      <c r="N157" s="280">
        <v>0</v>
      </c>
      <c r="O157" s="280">
        <v>323.5</v>
      </c>
      <c r="P157" s="280">
        <v>323.5</v>
      </c>
      <c r="Q157" s="226">
        <v>0</v>
      </c>
      <c r="R157" s="226" t="s">
        <v>1955</v>
      </c>
      <c r="S157" s="226" t="s">
        <v>1956</v>
      </c>
      <c r="T157" s="226" t="s">
        <v>1703</v>
      </c>
      <c r="U157" s="281" t="s">
        <v>1195</v>
      </c>
      <c r="V157" s="282" t="s">
        <v>1704</v>
      </c>
      <c r="W157" s="283" t="s">
        <v>1195</v>
      </c>
      <c r="X157" s="283" t="s">
        <v>1195</v>
      </c>
      <c r="Y157" s="283" t="s">
        <v>1195</v>
      </c>
      <c r="Z157" s="226"/>
      <c r="AA157" s="96"/>
    </row>
    <row r="158" spans="1:27">
      <c r="A158" s="226" t="s">
        <v>56</v>
      </c>
      <c r="B158" s="226" t="str">
        <f t="shared" si="4"/>
        <v>27AABCI2726B1Z2MH1252605AR30164</v>
      </c>
      <c r="C158" s="277">
        <f t="shared" si="5"/>
        <v>153</v>
      </c>
      <c r="D158" s="226" t="s">
        <v>1041</v>
      </c>
      <c r="E158" s="226" t="s">
        <v>1042</v>
      </c>
      <c r="F158" s="226" t="s">
        <v>1959</v>
      </c>
      <c r="G158" s="226" t="s">
        <v>1699</v>
      </c>
      <c r="H158" s="278">
        <v>45794</v>
      </c>
      <c r="I158" s="226">
        <v>799</v>
      </c>
      <c r="J158" s="226" t="s">
        <v>1700</v>
      </c>
      <c r="K158" s="226" t="s">
        <v>1657</v>
      </c>
      <c r="L158" s="226"/>
      <c r="M158" s="280">
        <v>761</v>
      </c>
      <c r="N158" s="280">
        <v>0</v>
      </c>
      <c r="O158" s="280">
        <v>19</v>
      </c>
      <c r="P158" s="280">
        <v>19</v>
      </c>
      <c r="Q158" s="226">
        <v>0</v>
      </c>
      <c r="R158" s="226" t="s">
        <v>1955</v>
      </c>
      <c r="S158" s="226" t="s">
        <v>1956</v>
      </c>
      <c r="T158" s="226" t="s">
        <v>1703</v>
      </c>
      <c r="U158" s="281" t="s">
        <v>1195</v>
      </c>
      <c r="V158" s="282" t="s">
        <v>1704</v>
      </c>
      <c r="W158" s="283" t="s">
        <v>1195</v>
      </c>
      <c r="X158" s="283" t="s">
        <v>1195</v>
      </c>
      <c r="Y158" s="283" t="s">
        <v>1195</v>
      </c>
      <c r="Z158" s="226"/>
      <c r="AA158" s="96"/>
    </row>
    <row r="159" spans="1:27">
      <c r="A159" s="226" t="s">
        <v>56</v>
      </c>
      <c r="B159" s="226" t="str">
        <f t="shared" si="4"/>
        <v>27AABCI2726B1Z2MH1252605AV93059</v>
      </c>
      <c r="C159" s="277">
        <f t="shared" si="5"/>
        <v>154</v>
      </c>
      <c r="D159" s="226" t="s">
        <v>1041</v>
      </c>
      <c r="E159" s="226" t="s">
        <v>1042</v>
      </c>
      <c r="F159" s="226" t="s">
        <v>1960</v>
      </c>
      <c r="G159" s="226" t="s">
        <v>1699</v>
      </c>
      <c r="H159" s="278">
        <v>45807</v>
      </c>
      <c r="I159" s="226">
        <v>6157</v>
      </c>
      <c r="J159" s="226" t="s">
        <v>1700</v>
      </c>
      <c r="K159" s="226" t="s">
        <v>1657</v>
      </c>
      <c r="L159" s="226"/>
      <c r="M159" s="280">
        <v>5864</v>
      </c>
      <c r="N159" s="280">
        <v>0</v>
      </c>
      <c r="O159" s="280">
        <v>146.5</v>
      </c>
      <c r="P159" s="280">
        <v>146.5</v>
      </c>
      <c r="Q159" s="226">
        <v>0</v>
      </c>
      <c r="R159" s="226" t="s">
        <v>1955</v>
      </c>
      <c r="S159" s="226" t="s">
        <v>1956</v>
      </c>
      <c r="T159" s="226" t="s">
        <v>1703</v>
      </c>
      <c r="U159" s="281" t="s">
        <v>1195</v>
      </c>
      <c r="V159" s="282" t="s">
        <v>1704</v>
      </c>
      <c r="W159" s="283" t="s">
        <v>1195</v>
      </c>
      <c r="X159" s="283" t="s">
        <v>1195</v>
      </c>
      <c r="Y159" s="283" t="s">
        <v>1195</v>
      </c>
      <c r="Z159" s="226"/>
      <c r="AA159" s="96"/>
    </row>
    <row r="160" spans="1:27">
      <c r="A160" s="226" t="s">
        <v>56</v>
      </c>
      <c r="B160" s="226" t="str">
        <f t="shared" si="4"/>
        <v>27AABCI2726B1Z2MH1252605AW15383</v>
      </c>
      <c r="C160" s="277">
        <f t="shared" si="5"/>
        <v>155</v>
      </c>
      <c r="D160" s="226" t="s">
        <v>1041</v>
      </c>
      <c r="E160" s="226" t="s">
        <v>1042</v>
      </c>
      <c r="F160" s="226" t="s">
        <v>1961</v>
      </c>
      <c r="G160" s="226" t="s">
        <v>1699</v>
      </c>
      <c r="H160" s="278">
        <v>45807</v>
      </c>
      <c r="I160" s="226">
        <v>4823</v>
      </c>
      <c r="J160" s="226" t="s">
        <v>1700</v>
      </c>
      <c r="K160" s="226" t="s">
        <v>1657</v>
      </c>
      <c r="L160" s="226"/>
      <c r="M160" s="280">
        <v>4593</v>
      </c>
      <c r="N160" s="280">
        <v>0</v>
      </c>
      <c r="O160" s="280">
        <v>115</v>
      </c>
      <c r="P160" s="280">
        <v>115</v>
      </c>
      <c r="Q160" s="226">
        <v>0</v>
      </c>
      <c r="R160" s="226" t="s">
        <v>1955</v>
      </c>
      <c r="S160" s="226" t="s">
        <v>1956</v>
      </c>
      <c r="T160" s="226" t="s">
        <v>1703</v>
      </c>
      <c r="U160" s="281" t="s">
        <v>1195</v>
      </c>
      <c r="V160" s="282" t="s">
        <v>1704</v>
      </c>
      <c r="W160" s="283" t="s">
        <v>1195</v>
      </c>
      <c r="X160" s="283" t="s">
        <v>1195</v>
      </c>
      <c r="Y160" s="283" t="s">
        <v>1195</v>
      </c>
      <c r="Z160" s="226"/>
      <c r="AA160" s="96"/>
    </row>
    <row r="161" spans="1:27">
      <c r="A161" s="226" t="s">
        <v>56</v>
      </c>
      <c r="B161" s="226" t="str">
        <f t="shared" si="4"/>
        <v>27AATPE1292M1Z7MAY-2025-301</v>
      </c>
      <c r="C161" s="277">
        <f t="shared" si="5"/>
        <v>156</v>
      </c>
      <c r="D161" s="226" t="s">
        <v>523</v>
      </c>
      <c r="E161" s="226" t="s">
        <v>524</v>
      </c>
      <c r="F161" s="226" t="s">
        <v>1962</v>
      </c>
      <c r="G161" s="226" t="s">
        <v>1699</v>
      </c>
      <c r="H161" s="278">
        <v>45782</v>
      </c>
      <c r="I161" s="226">
        <v>393497</v>
      </c>
      <c r="J161" s="226" t="s">
        <v>1700</v>
      </c>
      <c r="K161" s="226" t="s">
        <v>1657</v>
      </c>
      <c r="L161" s="226"/>
      <c r="M161" s="280">
        <v>333472</v>
      </c>
      <c r="N161" s="280">
        <v>0</v>
      </c>
      <c r="O161" s="280">
        <v>30012.48</v>
      </c>
      <c r="P161" s="280">
        <v>30012.48</v>
      </c>
      <c r="Q161" s="226">
        <v>0</v>
      </c>
      <c r="R161" s="226" t="s">
        <v>1955</v>
      </c>
      <c r="S161" s="226" t="s">
        <v>1963</v>
      </c>
      <c r="T161" s="226" t="s">
        <v>1703</v>
      </c>
      <c r="U161" s="281" t="s">
        <v>1195</v>
      </c>
      <c r="V161" s="282" t="s">
        <v>1704</v>
      </c>
      <c r="W161" s="283" t="s">
        <v>1195</v>
      </c>
      <c r="X161" s="283" t="s">
        <v>1195</v>
      </c>
      <c r="Y161" s="283" t="s">
        <v>1195</v>
      </c>
      <c r="Z161" s="226"/>
      <c r="AA161" s="96"/>
    </row>
    <row r="162" spans="1:27">
      <c r="A162" s="226" t="s">
        <v>56</v>
      </c>
      <c r="B162" s="226" t="str">
        <f t="shared" si="4"/>
        <v>27AATPE1292M1Z7MAY-2025-302</v>
      </c>
      <c r="C162" s="277">
        <f t="shared" si="5"/>
        <v>157</v>
      </c>
      <c r="D162" s="226" t="s">
        <v>523</v>
      </c>
      <c r="E162" s="226" t="s">
        <v>524</v>
      </c>
      <c r="F162" s="226" t="s">
        <v>1964</v>
      </c>
      <c r="G162" s="226" t="s">
        <v>1699</v>
      </c>
      <c r="H162" s="278">
        <v>45782</v>
      </c>
      <c r="I162" s="226">
        <v>413878</v>
      </c>
      <c r="J162" s="226" t="s">
        <v>1700</v>
      </c>
      <c r="K162" s="226" t="s">
        <v>1657</v>
      </c>
      <c r="L162" s="226"/>
      <c r="M162" s="280">
        <v>350744</v>
      </c>
      <c r="N162" s="280">
        <v>0</v>
      </c>
      <c r="O162" s="280">
        <v>31566.959999999999</v>
      </c>
      <c r="P162" s="280">
        <v>31566.959999999999</v>
      </c>
      <c r="Q162" s="226">
        <v>0</v>
      </c>
      <c r="R162" s="226" t="s">
        <v>1955</v>
      </c>
      <c r="S162" s="226" t="s">
        <v>1963</v>
      </c>
      <c r="T162" s="226" t="s">
        <v>1703</v>
      </c>
      <c r="U162" s="281" t="s">
        <v>1195</v>
      </c>
      <c r="V162" s="282" t="s">
        <v>1704</v>
      </c>
      <c r="W162" s="283" t="s">
        <v>1195</v>
      </c>
      <c r="X162" s="283" t="s">
        <v>1195</v>
      </c>
      <c r="Y162" s="283" t="s">
        <v>1195</v>
      </c>
      <c r="Z162" s="226"/>
      <c r="AA162" s="96"/>
    </row>
    <row r="163" spans="1:27">
      <c r="A163" s="226" t="s">
        <v>56</v>
      </c>
      <c r="B163" s="226" t="str">
        <f t="shared" si="4"/>
        <v>07BINPC9186P1ZCIN-5010</v>
      </c>
      <c r="C163" s="277">
        <f t="shared" si="5"/>
        <v>158</v>
      </c>
      <c r="D163" s="226" t="s">
        <v>1965</v>
      </c>
      <c r="E163" s="226" t="s">
        <v>1966</v>
      </c>
      <c r="F163" s="226" t="s">
        <v>1967</v>
      </c>
      <c r="G163" s="226" t="s">
        <v>1699</v>
      </c>
      <c r="H163" s="278">
        <v>45727</v>
      </c>
      <c r="I163" s="226">
        <v>683.1</v>
      </c>
      <c r="J163" s="226" t="s">
        <v>1700</v>
      </c>
      <c r="K163" s="226" t="s">
        <v>1657</v>
      </c>
      <c r="L163" s="226"/>
      <c r="M163" s="280">
        <v>578.9</v>
      </c>
      <c r="N163" s="280">
        <v>104.2</v>
      </c>
      <c r="O163" s="280">
        <v>0</v>
      </c>
      <c r="P163" s="280">
        <v>0</v>
      </c>
      <c r="Q163" s="226">
        <v>0</v>
      </c>
      <c r="R163" s="226" t="s">
        <v>1709</v>
      </c>
      <c r="S163" s="226" t="s">
        <v>1968</v>
      </c>
      <c r="T163" s="226" t="s">
        <v>1703</v>
      </c>
      <c r="U163" s="281" t="s">
        <v>1195</v>
      </c>
      <c r="V163" s="282" t="s">
        <v>1704</v>
      </c>
      <c r="W163" s="283" t="s">
        <v>1195</v>
      </c>
      <c r="X163" s="283" t="s">
        <v>1195</v>
      </c>
      <c r="Y163" s="283" t="s">
        <v>1195</v>
      </c>
      <c r="Z163" s="226"/>
      <c r="AA163" s="96"/>
    </row>
    <row r="164" spans="1:27">
      <c r="A164" s="226" t="s">
        <v>56</v>
      </c>
      <c r="B164" s="226" t="str">
        <f t="shared" si="4"/>
        <v>27AAWCS5258F1ZQPUN06/SC25/00215</v>
      </c>
      <c r="C164" s="277">
        <f t="shared" si="5"/>
        <v>159</v>
      </c>
      <c r="D164" s="226" t="s">
        <v>299</v>
      </c>
      <c r="E164" s="226" t="s">
        <v>300</v>
      </c>
      <c r="F164" s="226" t="s">
        <v>1969</v>
      </c>
      <c r="G164" s="226" t="s">
        <v>1699</v>
      </c>
      <c r="H164" s="278">
        <v>45785</v>
      </c>
      <c r="I164" s="226">
        <v>10620</v>
      </c>
      <c r="J164" s="226" t="s">
        <v>1700</v>
      </c>
      <c r="K164" s="226" t="s">
        <v>1657</v>
      </c>
      <c r="L164" s="226"/>
      <c r="M164" s="280">
        <v>9000</v>
      </c>
      <c r="N164" s="280">
        <v>0</v>
      </c>
      <c r="O164" s="280">
        <v>810</v>
      </c>
      <c r="P164" s="280">
        <v>810</v>
      </c>
      <c r="Q164" s="226">
        <v>0</v>
      </c>
      <c r="R164" s="226" t="s">
        <v>1955</v>
      </c>
      <c r="S164" s="226" t="s">
        <v>1970</v>
      </c>
      <c r="T164" s="226" t="s">
        <v>1703</v>
      </c>
      <c r="U164" s="281" t="s">
        <v>1195</v>
      </c>
      <c r="V164" s="282" t="s">
        <v>1704</v>
      </c>
      <c r="W164" s="283" t="s">
        <v>1726</v>
      </c>
      <c r="X164" s="283" t="s">
        <v>1971</v>
      </c>
      <c r="Y164" s="283" t="s">
        <v>1734</v>
      </c>
      <c r="Z164" s="226"/>
      <c r="AA164" s="96"/>
    </row>
    <row r="165" spans="1:27">
      <c r="A165" s="226" t="s">
        <v>56</v>
      </c>
      <c r="B165" s="226" t="str">
        <f t="shared" si="4"/>
        <v>27AAWCS5258F1ZQPUN06/SC25/00262</v>
      </c>
      <c r="C165" s="277">
        <f t="shared" si="5"/>
        <v>160</v>
      </c>
      <c r="D165" s="226" t="s">
        <v>299</v>
      </c>
      <c r="E165" s="226" t="s">
        <v>300</v>
      </c>
      <c r="F165" s="226" t="s">
        <v>1972</v>
      </c>
      <c r="G165" s="226" t="s">
        <v>1699</v>
      </c>
      <c r="H165" s="278">
        <v>45797</v>
      </c>
      <c r="I165" s="226">
        <v>3404409.74</v>
      </c>
      <c r="J165" s="226" t="s">
        <v>1700</v>
      </c>
      <c r="K165" s="226" t="s">
        <v>1657</v>
      </c>
      <c r="L165" s="226"/>
      <c r="M165" s="280">
        <v>2885093</v>
      </c>
      <c r="N165" s="280">
        <v>0</v>
      </c>
      <c r="O165" s="280">
        <v>259658.37</v>
      </c>
      <c r="P165" s="280">
        <v>259658.37</v>
      </c>
      <c r="Q165" s="226">
        <v>0</v>
      </c>
      <c r="R165" s="226" t="s">
        <v>1955</v>
      </c>
      <c r="S165" s="226" t="s">
        <v>1970</v>
      </c>
      <c r="T165" s="226" t="s">
        <v>1703</v>
      </c>
      <c r="U165" s="281" t="s">
        <v>1195</v>
      </c>
      <c r="V165" s="282" t="s">
        <v>1704</v>
      </c>
      <c r="W165" s="283" t="s">
        <v>1195</v>
      </c>
      <c r="X165" s="283" t="s">
        <v>1195</v>
      </c>
      <c r="Y165" s="283" t="s">
        <v>1195</v>
      </c>
      <c r="Z165" s="226"/>
      <c r="AA165" s="96"/>
    </row>
    <row r="166" spans="1:27">
      <c r="A166" s="226" t="s">
        <v>56</v>
      </c>
      <c r="B166" s="226" t="str">
        <f t="shared" si="4"/>
        <v>07AACCN6194P2ZQ072612BP05ADB484</v>
      </c>
      <c r="C166" s="277">
        <f t="shared" si="5"/>
        <v>161</v>
      </c>
      <c r="D166" s="226" t="s">
        <v>503</v>
      </c>
      <c r="E166" s="226" t="s">
        <v>500</v>
      </c>
      <c r="F166" s="226" t="s">
        <v>1973</v>
      </c>
      <c r="G166" s="226" t="s">
        <v>1699</v>
      </c>
      <c r="H166" s="278">
        <v>45791</v>
      </c>
      <c r="I166" s="226">
        <v>7625</v>
      </c>
      <c r="J166" s="226" t="s">
        <v>1700</v>
      </c>
      <c r="K166" s="226" t="s">
        <v>1657</v>
      </c>
      <c r="L166" s="226"/>
      <c r="M166" s="280">
        <v>6805</v>
      </c>
      <c r="N166" s="280">
        <v>341</v>
      </c>
      <c r="O166" s="280">
        <v>0</v>
      </c>
      <c r="P166" s="280">
        <v>0</v>
      </c>
      <c r="Q166" s="226">
        <v>0</v>
      </c>
      <c r="R166" s="226" t="s">
        <v>1955</v>
      </c>
      <c r="S166" s="226" t="s">
        <v>1956</v>
      </c>
      <c r="T166" s="226" t="s">
        <v>1703</v>
      </c>
      <c r="U166" s="281" t="s">
        <v>1195</v>
      </c>
      <c r="V166" s="282" t="s">
        <v>1704</v>
      </c>
      <c r="W166" s="283" t="s">
        <v>1195</v>
      </c>
      <c r="X166" s="283" t="s">
        <v>1195</v>
      </c>
      <c r="Y166" s="283" t="s">
        <v>1195</v>
      </c>
      <c r="Z166" s="226"/>
      <c r="AA166" s="96"/>
    </row>
    <row r="167" spans="1:27">
      <c r="A167" s="226" t="s">
        <v>56</v>
      </c>
      <c r="B167" s="226" t="str">
        <f t="shared" si="4"/>
        <v>27AAGCJ1813R1Z56930</v>
      </c>
      <c r="C167" s="277">
        <f t="shared" si="5"/>
        <v>162</v>
      </c>
      <c r="D167" s="226" t="s">
        <v>506</v>
      </c>
      <c r="E167" s="226" t="s">
        <v>507</v>
      </c>
      <c r="F167" s="226">
        <v>6930</v>
      </c>
      <c r="G167" s="226" t="s">
        <v>1699</v>
      </c>
      <c r="H167" s="278">
        <v>45791</v>
      </c>
      <c r="I167" s="226">
        <v>3540</v>
      </c>
      <c r="J167" s="226" t="s">
        <v>1700</v>
      </c>
      <c r="K167" s="226" t="s">
        <v>1657</v>
      </c>
      <c r="L167" s="226"/>
      <c r="M167" s="280">
        <v>3000</v>
      </c>
      <c r="N167" s="280">
        <v>0</v>
      </c>
      <c r="O167" s="280">
        <v>270</v>
      </c>
      <c r="P167" s="280">
        <v>270</v>
      </c>
      <c r="Q167" s="226">
        <v>0</v>
      </c>
      <c r="R167" s="226" t="s">
        <v>1955</v>
      </c>
      <c r="S167" s="226" t="s">
        <v>1956</v>
      </c>
      <c r="T167" s="226" t="s">
        <v>1703</v>
      </c>
      <c r="U167" s="281" t="s">
        <v>1195</v>
      </c>
      <c r="V167" s="282" t="s">
        <v>1704</v>
      </c>
      <c r="W167" s="283" t="s">
        <v>1195</v>
      </c>
      <c r="X167" s="283" t="s">
        <v>1195</v>
      </c>
      <c r="Y167" s="283" t="s">
        <v>1195</v>
      </c>
      <c r="Z167" s="226"/>
      <c r="AA167" s="96"/>
    </row>
    <row r="168" spans="1:27">
      <c r="A168" s="226" t="s">
        <v>56</v>
      </c>
      <c r="B168" s="226" t="str">
        <f t="shared" si="4"/>
        <v>36AABCI2726B1Z3TS1252605AF05321</v>
      </c>
      <c r="C168" s="277">
        <f t="shared" si="5"/>
        <v>163</v>
      </c>
      <c r="D168" s="226" t="s">
        <v>483</v>
      </c>
      <c r="E168" s="226" t="s">
        <v>484</v>
      </c>
      <c r="F168" s="226" t="s">
        <v>1974</v>
      </c>
      <c r="G168" s="226" t="s">
        <v>1699</v>
      </c>
      <c r="H168" s="278">
        <v>45779</v>
      </c>
      <c r="I168" s="226">
        <v>6869</v>
      </c>
      <c r="J168" s="226" t="s">
        <v>1700</v>
      </c>
      <c r="K168" s="226" t="s">
        <v>1657</v>
      </c>
      <c r="L168" s="226"/>
      <c r="M168" s="280">
        <v>6542</v>
      </c>
      <c r="N168" s="280">
        <v>327</v>
      </c>
      <c r="O168" s="280">
        <v>0</v>
      </c>
      <c r="P168" s="280">
        <v>0</v>
      </c>
      <c r="Q168" s="226">
        <v>0</v>
      </c>
      <c r="R168" s="226" t="s">
        <v>1955</v>
      </c>
      <c r="S168" s="226" t="s">
        <v>1956</v>
      </c>
      <c r="T168" s="226" t="s">
        <v>1703</v>
      </c>
      <c r="U168" s="281" t="s">
        <v>1195</v>
      </c>
      <c r="V168" s="282" t="s">
        <v>1704</v>
      </c>
      <c r="W168" s="283" t="s">
        <v>1195</v>
      </c>
      <c r="X168" s="283" t="s">
        <v>1195</v>
      </c>
      <c r="Y168" s="283" t="s">
        <v>1195</v>
      </c>
      <c r="Z168" s="226"/>
      <c r="AA168" s="96"/>
    </row>
    <row r="169" spans="1:27">
      <c r="A169" s="226" t="s">
        <v>56</v>
      </c>
      <c r="B169" s="226" t="str">
        <f t="shared" si="4"/>
        <v>36AABCI2726B1Z3TS1252605AF10576</v>
      </c>
      <c r="C169" s="277">
        <f t="shared" si="5"/>
        <v>164</v>
      </c>
      <c r="D169" s="226" t="s">
        <v>483</v>
      </c>
      <c r="E169" s="226" t="s">
        <v>484</v>
      </c>
      <c r="F169" s="226" t="s">
        <v>1975</v>
      </c>
      <c r="G169" s="226" t="s">
        <v>1699</v>
      </c>
      <c r="H169" s="278">
        <v>45779</v>
      </c>
      <c r="I169" s="226">
        <v>199</v>
      </c>
      <c r="J169" s="226" t="s">
        <v>1700</v>
      </c>
      <c r="K169" s="226" t="s">
        <v>1657</v>
      </c>
      <c r="L169" s="226"/>
      <c r="M169" s="280">
        <v>190</v>
      </c>
      <c r="N169" s="280">
        <v>9</v>
      </c>
      <c r="O169" s="280">
        <v>0</v>
      </c>
      <c r="P169" s="280">
        <v>0</v>
      </c>
      <c r="Q169" s="226">
        <v>0</v>
      </c>
      <c r="R169" s="226" t="s">
        <v>1955</v>
      </c>
      <c r="S169" s="226" t="s">
        <v>1956</v>
      </c>
      <c r="T169" s="226" t="s">
        <v>1703</v>
      </c>
      <c r="U169" s="281" t="s">
        <v>1195</v>
      </c>
      <c r="V169" s="282" t="s">
        <v>1704</v>
      </c>
      <c r="W169" s="283" t="s">
        <v>1195</v>
      </c>
      <c r="X169" s="283" t="s">
        <v>1195</v>
      </c>
      <c r="Y169" s="283" t="s">
        <v>1195</v>
      </c>
      <c r="Z169" s="226"/>
      <c r="AA169" s="96"/>
    </row>
    <row r="170" spans="1:27">
      <c r="A170" s="226" t="s">
        <v>56</v>
      </c>
      <c r="B170" s="226" t="str">
        <f t="shared" si="4"/>
        <v>27AAACU4322N1Z6427100343207</v>
      </c>
      <c r="C170" s="277">
        <f t="shared" si="5"/>
        <v>165</v>
      </c>
      <c r="D170" s="226" t="s">
        <v>277</v>
      </c>
      <c r="E170" s="226" t="s">
        <v>278</v>
      </c>
      <c r="F170" s="226">
        <v>427100343207</v>
      </c>
      <c r="G170" s="226" t="s">
        <v>1699</v>
      </c>
      <c r="H170" s="278">
        <v>45807</v>
      </c>
      <c r="I170" s="226">
        <v>929.84</v>
      </c>
      <c r="J170" s="226" t="s">
        <v>1700</v>
      </c>
      <c r="K170" s="226" t="s">
        <v>1657</v>
      </c>
      <c r="L170" s="226"/>
      <c r="M170" s="280">
        <v>788</v>
      </c>
      <c r="N170" s="280">
        <v>0</v>
      </c>
      <c r="O170" s="280">
        <v>70.92</v>
      </c>
      <c r="P170" s="280">
        <v>70.92</v>
      </c>
      <c r="Q170" s="226">
        <v>0</v>
      </c>
      <c r="R170" s="226" t="s">
        <v>1955</v>
      </c>
      <c r="S170" s="226" t="s">
        <v>1956</v>
      </c>
      <c r="T170" s="226" t="s">
        <v>1703</v>
      </c>
      <c r="U170" s="281" t="s">
        <v>1195</v>
      </c>
      <c r="V170" s="282" t="s">
        <v>1704</v>
      </c>
      <c r="W170" s="283" t="s">
        <v>1726</v>
      </c>
      <c r="X170" s="283" t="s">
        <v>1976</v>
      </c>
      <c r="Y170" s="283" t="s">
        <v>1977</v>
      </c>
      <c r="Z170" s="226"/>
      <c r="AA170" s="96"/>
    </row>
    <row r="171" spans="1:27">
      <c r="A171" s="226" t="s">
        <v>56</v>
      </c>
      <c r="B171" s="226" t="str">
        <f t="shared" si="4"/>
        <v>27AAOFA7053K1Z219928</v>
      </c>
      <c r="C171" s="277">
        <f t="shared" si="5"/>
        <v>166</v>
      </c>
      <c r="D171" s="226" t="s">
        <v>958</v>
      </c>
      <c r="E171" s="226" t="s">
        <v>959</v>
      </c>
      <c r="F171" s="226">
        <v>19928</v>
      </c>
      <c r="G171" s="226" t="s">
        <v>1699</v>
      </c>
      <c r="H171" s="278">
        <v>45803</v>
      </c>
      <c r="I171" s="226">
        <v>23600</v>
      </c>
      <c r="J171" s="226" t="s">
        <v>1700</v>
      </c>
      <c r="K171" s="226" t="s">
        <v>1657</v>
      </c>
      <c r="L171" s="226"/>
      <c r="M171" s="280">
        <v>20000</v>
      </c>
      <c r="N171" s="280">
        <v>0</v>
      </c>
      <c r="O171" s="280">
        <v>1800</v>
      </c>
      <c r="P171" s="280">
        <v>1800</v>
      </c>
      <c r="Q171" s="226">
        <v>0</v>
      </c>
      <c r="R171" s="226" t="s">
        <v>1955</v>
      </c>
      <c r="S171" s="226" t="s">
        <v>1978</v>
      </c>
      <c r="T171" s="226" t="s">
        <v>1703</v>
      </c>
      <c r="U171" s="281" t="s">
        <v>1195</v>
      </c>
      <c r="V171" s="282" t="s">
        <v>1704</v>
      </c>
      <c r="W171" s="283" t="s">
        <v>1726</v>
      </c>
      <c r="X171" s="283" t="s">
        <v>1979</v>
      </c>
      <c r="Y171" s="283" t="s">
        <v>1980</v>
      </c>
      <c r="Z171" s="226"/>
      <c r="AA171" s="96"/>
    </row>
    <row r="172" spans="1:27">
      <c r="A172" s="226" t="s">
        <v>56</v>
      </c>
      <c r="B172" s="226" t="str">
        <f t="shared" si="4"/>
        <v>27AAOFA7053K1Z219956</v>
      </c>
      <c r="C172" s="277">
        <f t="shared" si="5"/>
        <v>167</v>
      </c>
      <c r="D172" s="226" t="s">
        <v>958</v>
      </c>
      <c r="E172" s="226" t="s">
        <v>959</v>
      </c>
      <c r="F172" s="226">
        <v>19956</v>
      </c>
      <c r="G172" s="226" t="s">
        <v>1699</v>
      </c>
      <c r="H172" s="278">
        <v>45805</v>
      </c>
      <c r="I172" s="226">
        <v>26550</v>
      </c>
      <c r="J172" s="226" t="s">
        <v>1700</v>
      </c>
      <c r="K172" s="226" t="s">
        <v>1657</v>
      </c>
      <c r="L172" s="226"/>
      <c r="M172" s="280">
        <v>22500</v>
      </c>
      <c r="N172" s="280">
        <v>0</v>
      </c>
      <c r="O172" s="280">
        <v>2025</v>
      </c>
      <c r="P172" s="280">
        <v>2025</v>
      </c>
      <c r="Q172" s="226">
        <v>0</v>
      </c>
      <c r="R172" s="226" t="s">
        <v>1955</v>
      </c>
      <c r="S172" s="226" t="s">
        <v>1978</v>
      </c>
      <c r="T172" s="226" t="s">
        <v>1703</v>
      </c>
      <c r="U172" s="281" t="s">
        <v>1195</v>
      </c>
      <c r="V172" s="282" t="s">
        <v>1704</v>
      </c>
      <c r="W172" s="283" t="s">
        <v>1195</v>
      </c>
      <c r="X172" s="283" t="s">
        <v>1195</v>
      </c>
      <c r="Y172" s="283" t="s">
        <v>1195</v>
      </c>
      <c r="Z172" s="226"/>
      <c r="AA172" s="96"/>
    </row>
    <row r="173" spans="1:27">
      <c r="A173" s="226" t="s">
        <v>56</v>
      </c>
      <c r="B173" s="226" t="str">
        <f t="shared" si="4"/>
        <v>27AAACB2100P1ZXMHI1405513934571</v>
      </c>
      <c r="C173" s="277">
        <f t="shared" si="5"/>
        <v>168</v>
      </c>
      <c r="D173" s="226" t="s">
        <v>314</v>
      </c>
      <c r="E173" s="226" t="s">
        <v>315</v>
      </c>
      <c r="F173" s="226" t="s">
        <v>1981</v>
      </c>
      <c r="G173" s="226" t="s">
        <v>1699</v>
      </c>
      <c r="H173" s="278">
        <v>45786</v>
      </c>
      <c r="I173" s="226">
        <v>294.02999999999997</v>
      </c>
      <c r="J173" s="226" t="s">
        <v>1700</v>
      </c>
      <c r="K173" s="226" t="s">
        <v>1657</v>
      </c>
      <c r="L173" s="226"/>
      <c r="M173" s="280">
        <v>249.17</v>
      </c>
      <c r="N173" s="280">
        <v>0</v>
      </c>
      <c r="O173" s="280">
        <v>22.43</v>
      </c>
      <c r="P173" s="280">
        <v>22.43</v>
      </c>
      <c r="Q173" s="226">
        <v>0</v>
      </c>
      <c r="R173" s="226" t="s">
        <v>1955</v>
      </c>
      <c r="S173" s="226" t="s">
        <v>1978</v>
      </c>
      <c r="T173" s="226" t="s">
        <v>1703</v>
      </c>
      <c r="U173" s="281" t="s">
        <v>1195</v>
      </c>
      <c r="V173" s="282" t="s">
        <v>1704</v>
      </c>
      <c r="W173" s="283" t="s">
        <v>1195</v>
      </c>
      <c r="X173" s="283" t="s">
        <v>1195</v>
      </c>
      <c r="Y173" s="283" t="s">
        <v>1195</v>
      </c>
      <c r="Z173" s="226"/>
      <c r="AA173" s="96"/>
    </row>
    <row r="174" spans="1:27">
      <c r="A174" s="226" t="s">
        <v>56</v>
      </c>
      <c r="B174" s="226" t="str">
        <f t="shared" si="4"/>
        <v>06AADCH6128C1ZZONGRID061702245</v>
      </c>
      <c r="C174" s="277">
        <f t="shared" si="5"/>
        <v>169</v>
      </c>
      <c r="D174" s="226" t="s">
        <v>305</v>
      </c>
      <c r="E174" s="226" t="s">
        <v>306</v>
      </c>
      <c r="F174" s="226" t="s">
        <v>1982</v>
      </c>
      <c r="G174" s="226" t="s">
        <v>1699</v>
      </c>
      <c r="H174" s="278">
        <v>45782</v>
      </c>
      <c r="I174" s="226">
        <v>42969.7</v>
      </c>
      <c r="J174" s="226" t="s">
        <v>1700</v>
      </c>
      <c r="K174" s="226" t="s">
        <v>1657</v>
      </c>
      <c r="L174" s="226"/>
      <c r="M174" s="280">
        <v>36415</v>
      </c>
      <c r="N174" s="280">
        <v>6554.7</v>
      </c>
      <c r="O174" s="280">
        <v>0</v>
      </c>
      <c r="P174" s="280">
        <v>0</v>
      </c>
      <c r="Q174" s="226">
        <v>0</v>
      </c>
      <c r="R174" s="226" t="s">
        <v>1955</v>
      </c>
      <c r="S174" s="226" t="s">
        <v>1956</v>
      </c>
      <c r="T174" s="226" t="s">
        <v>1703</v>
      </c>
      <c r="U174" s="281" t="s">
        <v>1195</v>
      </c>
      <c r="V174" s="282" t="s">
        <v>1704</v>
      </c>
      <c r="W174" s="283" t="s">
        <v>1726</v>
      </c>
      <c r="X174" s="283" t="s">
        <v>1983</v>
      </c>
      <c r="Y174" s="283" t="s">
        <v>1186</v>
      </c>
      <c r="Z174" s="226"/>
      <c r="AA174" s="96"/>
    </row>
    <row r="175" spans="1:27">
      <c r="A175" s="226" t="s">
        <v>56</v>
      </c>
      <c r="B175" s="226" t="str">
        <f t="shared" si="4"/>
        <v>06AADCH6128C1ZZONGRID061705297</v>
      </c>
      <c r="C175" s="277">
        <f t="shared" si="5"/>
        <v>170</v>
      </c>
      <c r="D175" s="226" t="s">
        <v>305</v>
      </c>
      <c r="E175" s="226" t="s">
        <v>306</v>
      </c>
      <c r="F175" s="226" t="s">
        <v>1984</v>
      </c>
      <c r="G175" s="226" t="s">
        <v>1699</v>
      </c>
      <c r="H175" s="278">
        <v>45808</v>
      </c>
      <c r="I175" s="226">
        <v>10537.4</v>
      </c>
      <c r="J175" s="226" t="s">
        <v>1700</v>
      </c>
      <c r="K175" s="226" t="s">
        <v>1657</v>
      </c>
      <c r="L175" s="226"/>
      <c r="M175" s="280">
        <v>8930</v>
      </c>
      <c r="N175" s="280">
        <v>1607.4</v>
      </c>
      <c r="O175" s="280">
        <v>0</v>
      </c>
      <c r="P175" s="280">
        <v>0</v>
      </c>
      <c r="Q175" s="226">
        <v>0</v>
      </c>
      <c r="R175" s="226" t="s">
        <v>1955</v>
      </c>
      <c r="S175" s="226" t="s">
        <v>1956</v>
      </c>
      <c r="T175" s="226" t="s">
        <v>1703</v>
      </c>
      <c r="U175" s="281" t="s">
        <v>1195</v>
      </c>
      <c r="V175" s="282" t="s">
        <v>1704</v>
      </c>
      <c r="W175" s="283" t="s">
        <v>1195</v>
      </c>
      <c r="X175" s="283" t="s">
        <v>1195</v>
      </c>
      <c r="Y175" s="283" t="s">
        <v>1195</v>
      </c>
      <c r="Z175" s="226"/>
      <c r="AA175" s="96"/>
    </row>
    <row r="176" spans="1:27">
      <c r="A176" s="226" t="s">
        <v>56</v>
      </c>
      <c r="B176" s="226" t="str">
        <f t="shared" si="4"/>
        <v>27AAACI7904G1ZN1005253612351</v>
      </c>
      <c r="C176" s="277">
        <f t="shared" si="5"/>
        <v>171</v>
      </c>
      <c r="D176" s="226" t="s">
        <v>855</v>
      </c>
      <c r="E176" s="226" t="s">
        <v>856</v>
      </c>
      <c r="F176" s="226">
        <v>1005253612351</v>
      </c>
      <c r="G176" s="226" t="s">
        <v>1699</v>
      </c>
      <c r="H176" s="278">
        <v>45752</v>
      </c>
      <c r="I176" s="226">
        <v>93917.38</v>
      </c>
      <c r="J176" s="226" t="s">
        <v>1700</v>
      </c>
      <c r="K176" s="226" t="s">
        <v>1657</v>
      </c>
      <c r="L176" s="226"/>
      <c r="M176" s="280">
        <v>79591</v>
      </c>
      <c r="N176" s="280">
        <v>0</v>
      </c>
      <c r="O176" s="280">
        <v>7163.19</v>
      </c>
      <c r="P176" s="280">
        <v>7163.19</v>
      </c>
      <c r="Q176" s="226">
        <v>0</v>
      </c>
      <c r="R176" s="226" t="s">
        <v>1955</v>
      </c>
      <c r="S176" s="226" t="s">
        <v>1985</v>
      </c>
      <c r="T176" s="226" t="s">
        <v>1703</v>
      </c>
      <c r="U176" s="281" t="s">
        <v>1195</v>
      </c>
      <c r="V176" s="282" t="s">
        <v>1704</v>
      </c>
      <c r="W176" s="283" t="s">
        <v>1195</v>
      </c>
      <c r="X176" s="283" t="s">
        <v>1195</v>
      </c>
      <c r="Y176" s="283" t="s">
        <v>1195</v>
      </c>
      <c r="Z176" s="226"/>
      <c r="AA176" s="96"/>
    </row>
    <row r="177" spans="1:27">
      <c r="A177" s="226" t="s">
        <v>56</v>
      </c>
      <c r="B177" s="226" t="str">
        <f t="shared" si="4"/>
        <v>27AAACI1195H1ZM135250505019077</v>
      </c>
      <c r="C177" s="277">
        <f t="shared" si="5"/>
        <v>172</v>
      </c>
      <c r="D177" s="226" t="s">
        <v>412</v>
      </c>
      <c r="E177" s="226" t="s">
        <v>413</v>
      </c>
      <c r="F177" s="226">
        <v>135250505019077</v>
      </c>
      <c r="G177" s="226" t="s">
        <v>1699</v>
      </c>
      <c r="H177" s="278">
        <v>45782</v>
      </c>
      <c r="I177" s="226">
        <v>18218.45</v>
      </c>
      <c r="J177" s="226" t="s">
        <v>1700</v>
      </c>
      <c r="K177" s="226" t="s">
        <v>1657</v>
      </c>
      <c r="L177" s="226"/>
      <c r="M177" s="280">
        <v>15439.37</v>
      </c>
      <c r="N177" s="280">
        <v>0</v>
      </c>
      <c r="O177" s="280">
        <v>1389.54</v>
      </c>
      <c r="P177" s="280">
        <v>1389.54</v>
      </c>
      <c r="Q177" s="226">
        <v>0</v>
      </c>
      <c r="R177" s="226" t="s">
        <v>1955</v>
      </c>
      <c r="S177" s="226" t="s">
        <v>1956</v>
      </c>
      <c r="T177" s="226" t="s">
        <v>1703</v>
      </c>
      <c r="U177" s="281" t="s">
        <v>1195</v>
      </c>
      <c r="V177" s="282" t="s">
        <v>1704</v>
      </c>
      <c r="W177" s="283" t="s">
        <v>1195</v>
      </c>
      <c r="X177" s="283" t="s">
        <v>1195</v>
      </c>
      <c r="Y177" s="283" t="s">
        <v>1195</v>
      </c>
      <c r="Z177" s="226"/>
      <c r="AA177" s="96"/>
    </row>
    <row r="178" spans="1:27">
      <c r="A178" s="226" t="s">
        <v>56</v>
      </c>
      <c r="B178" s="226" t="str">
        <f t="shared" si="4"/>
        <v>27AAACI1195H1ZM135250505019222</v>
      </c>
      <c r="C178" s="277">
        <f t="shared" si="5"/>
        <v>173</v>
      </c>
      <c r="D178" s="226" t="s">
        <v>412</v>
      </c>
      <c r="E178" s="226" t="s">
        <v>413</v>
      </c>
      <c r="F178" s="226">
        <v>135250505019222</v>
      </c>
      <c r="G178" s="226" t="s">
        <v>1699</v>
      </c>
      <c r="H178" s="278">
        <v>45782</v>
      </c>
      <c r="I178" s="226">
        <v>20721.04</v>
      </c>
      <c r="J178" s="226" t="s">
        <v>1700</v>
      </c>
      <c r="K178" s="226" t="s">
        <v>1657</v>
      </c>
      <c r="L178" s="226"/>
      <c r="M178" s="280">
        <v>17560.2</v>
      </c>
      <c r="N178" s="280">
        <v>0</v>
      </c>
      <c r="O178" s="280">
        <v>1580.42</v>
      </c>
      <c r="P178" s="280">
        <v>1580.42</v>
      </c>
      <c r="Q178" s="226">
        <v>0</v>
      </c>
      <c r="R178" s="226" t="s">
        <v>1955</v>
      </c>
      <c r="S178" s="226" t="s">
        <v>1956</v>
      </c>
      <c r="T178" s="226" t="s">
        <v>1703</v>
      </c>
      <c r="U178" s="281" t="s">
        <v>1195</v>
      </c>
      <c r="V178" s="282" t="s">
        <v>1704</v>
      </c>
      <c r="W178" s="283" t="s">
        <v>1195</v>
      </c>
      <c r="X178" s="283" t="s">
        <v>1195</v>
      </c>
      <c r="Y178" s="283" t="s">
        <v>1195</v>
      </c>
      <c r="Z178" s="226"/>
      <c r="AA178" s="96"/>
    </row>
    <row r="179" spans="1:27">
      <c r="A179" s="226" t="s">
        <v>56</v>
      </c>
      <c r="B179" s="226" t="str">
        <f t="shared" si="4"/>
        <v>27AAACI1195H1ZM135250513059094</v>
      </c>
      <c r="C179" s="277">
        <f t="shared" si="5"/>
        <v>174</v>
      </c>
      <c r="D179" s="226" t="s">
        <v>412</v>
      </c>
      <c r="E179" s="226" t="s">
        <v>413</v>
      </c>
      <c r="F179" s="226">
        <v>135250513059094</v>
      </c>
      <c r="G179" s="226" t="s">
        <v>1699</v>
      </c>
      <c r="H179" s="278">
        <v>45790</v>
      </c>
      <c r="I179" s="226">
        <v>17323.060000000001</v>
      </c>
      <c r="J179" s="226" t="s">
        <v>1700</v>
      </c>
      <c r="K179" s="226" t="s">
        <v>1657</v>
      </c>
      <c r="L179" s="226"/>
      <c r="M179" s="280">
        <v>14680.56</v>
      </c>
      <c r="N179" s="280">
        <v>0</v>
      </c>
      <c r="O179" s="280">
        <v>1321.25</v>
      </c>
      <c r="P179" s="280">
        <v>1321.25</v>
      </c>
      <c r="Q179" s="226">
        <v>0</v>
      </c>
      <c r="R179" s="226" t="s">
        <v>1955</v>
      </c>
      <c r="S179" s="226" t="s">
        <v>1956</v>
      </c>
      <c r="T179" s="226" t="s">
        <v>1703</v>
      </c>
      <c r="U179" s="281" t="s">
        <v>1195</v>
      </c>
      <c r="V179" s="282" t="s">
        <v>1704</v>
      </c>
      <c r="W179" s="283" t="s">
        <v>1195</v>
      </c>
      <c r="X179" s="283" t="s">
        <v>1195</v>
      </c>
      <c r="Y179" s="283" t="s">
        <v>1195</v>
      </c>
      <c r="Z179" s="226"/>
      <c r="AA179" s="96"/>
    </row>
    <row r="180" spans="1:27">
      <c r="A180" s="226" t="s">
        <v>56</v>
      </c>
      <c r="B180" s="226" t="str">
        <f t="shared" si="4"/>
        <v>27AAACI1195H1ZM135250522111105</v>
      </c>
      <c r="C180" s="277">
        <f t="shared" si="5"/>
        <v>175</v>
      </c>
      <c r="D180" s="226" t="s">
        <v>412</v>
      </c>
      <c r="E180" s="226" t="s">
        <v>413</v>
      </c>
      <c r="F180" s="226">
        <v>135250522111105</v>
      </c>
      <c r="G180" s="226" t="s">
        <v>1699</v>
      </c>
      <c r="H180" s="278">
        <v>45799</v>
      </c>
      <c r="I180" s="226">
        <v>17432.060000000001</v>
      </c>
      <c r="J180" s="226" t="s">
        <v>1700</v>
      </c>
      <c r="K180" s="226" t="s">
        <v>1657</v>
      </c>
      <c r="L180" s="226"/>
      <c r="M180" s="280">
        <v>14772.94</v>
      </c>
      <c r="N180" s="280">
        <v>0</v>
      </c>
      <c r="O180" s="280">
        <v>1329.56</v>
      </c>
      <c r="P180" s="280">
        <v>1329.56</v>
      </c>
      <c r="Q180" s="226">
        <v>0</v>
      </c>
      <c r="R180" s="226" t="s">
        <v>1955</v>
      </c>
      <c r="S180" s="226" t="s">
        <v>1956</v>
      </c>
      <c r="T180" s="226" t="s">
        <v>1703</v>
      </c>
      <c r="U180" s="281" t="s">
        <v>1195</v>
      </c>
      <c r="V180" s="282" t="s">
        <v>1704</v>
      </c>
      <c r="W180" s="283" t="s">
        <v>1195</v>
      </c>
      <c r="X180" s="283" t="s">
        <v>1195</v>
      </c>
      <c r="Y180" s="283" t="s">
        <v>1195</v>
      </c>
      <c r="Z180" s="226"/>
      <c r="AA180" s="96"/>
    </row>
    <row r="181" spans="1:27">
      <c r="A181" s="226" t="s">
        <v>56</v>
      </c>
      <c r="B181" s="226" t="str">
        <f t="shared" si="4"/>
        <v>27AAACI1195H1ZM135250529146100</v>
      </c>
      <c r="C181" s="277">
        <f t="shared" si="5"/>
        <v>176</v>
      </c>
      <c r="D181" s="226" t="s">
        <v>412</v>
      </c>
      <c r="E181" s="226" t="s">
        <v>413</v>
      </c>
      <c r="F181" s="226">
        <v>135250529146100</v>
      </c>
      <c r="G181" s="226" t="s">
        <v>1699</v>
      </c>
      <c r="H181" s="278">
        <v>45806</v>
      </c>
      <c r="I181" s="226">
        <v>11363.81</v>
      </c>
      <c r="J181" s="226" t="s">
        <v>1700</v>
      </c>
      <c r="K181" s="226" t="s">
        <v>1657</v>
      </c>
      <c r="L181" s="226"/>
      <c r="M181" s="280">
        <v>9630.35</v>
      </c>
      <c r="N181" s="280">
        <v>0</v>
      </c>
      <c r="O181" s="280">
        <v>866.73</v>
      </c>
      <c r="P181" s="280">
        <v>866.73</v>
      </c>
      <c r="Q181" s="226">
        <v>0</v>
      </c>
      <c r="R181" s="226" t="s">
        <v>1955</v>
      </c>
      <c r="S181" s="226" t="s">
        <v>1956</v>
      </c>
      <c r="T181" s="226" t="s">
        <v>1703</v>
      </c>
      <c r="U181" s="281" t="s">
        <v>1195</v>
      </c>
      <c r="V181" s="282" t="s">
        <v>1704</v>
      </c>
      <c r="W181" s="283" t="s">
        <v>1195</v>
      </c>
      <c r="X181" s="283" t="s">
        <v>1195</v>
      </c>
      <c r="Y181" s="283" t="s">
        <v>1195</v>
      </c>
      <c r="Z181" s="226"/>
      <c r="AA181" s="96"/>
    </row>
    <row r="182" spans="1:27">
      <c r="A182" s="226" t="s">
        <v>56</v>
      </c>
      <c r="B182" s="226" t="str">
        <f t="shared" si="4"/>
        <v>27AAACI1195H1ZM138251278513927</v>
      </c>
      <c r="C182" s="277">
        <f t="shared" si="5"/>
        <v>177</v>
      </c>
      <c r="D182" s="226" t="s">
        <v>412</v>
      </c>
      <c r="E182" s="226" t="s">
        <v>413</v>
      </c>
      <c r="F182" s="226">
        <v>138251278513927</v>
      </c>
      <c r="G182" s="226" t="s">
        <v>1699</v>
      </c>
      <c r="H182" s="278">
        <v>45793</v>
      </c>
      <c r="I182" s="226">
        <v>354</v>
      </c>
      <c r="J182" s="226" t="s">
        <v>1700</v>
      </c>
      <c r="K182" s="226" t="s">
        <v>1657</v>
      </c>
      <c r="L182" s="226"/>
      <c r="M182" s="280">
        <v>300</v>
      </c>
      <c r="N182" s="280">
        <v>0</v>
      </c>
      <c r="O182" s="280">
        <v>27</v>
      </c>
      <c r="P182" s="280">
        <v>27</v>
      </c>
      <c r="Q182" s="226">
        <v>0</v>
      </c>
      <c r="R182" s="226" t="s">
        <v>1955</v>
      </c>
      <c r="S182" s="226" t="s">
        <v>1956</v>
      </c>
      <c r="T182" s="226" t="s">
        <v>1703</v>
      </c>
      <c r="U182" s="281" t="s">
        <v>1195</v>
      </c>
      <c r="V182" s="282" t="s">
        <v>1704</v>
      </c>
      <c r="W182" s="283" t="s">
        <v>1195</v>
      </c>
      <c r="X182" s="283" t="s">
        <v>1195</v>
      </c>
      <c r="Y182" s="283" t="s">
        <v>1195</v>
      </c>
      <c r="Z182" s="226"/>
      <c r="AA182" s="96"/>
    </row>
    <row r="183" spans="1:27">
      <c r="A183" s="226" t="s">
        <v>56</v>
      </c>
      <c r="B183" s="226" t="str">
        <f t="shared" si="4"/>
        <v>27AAACI1195H1ZM138251280580420</v>
      </c>
      <c r="C183" s="277">
        <f t="shared" si="5"/>
        <v>178</v>
      </c>
      <c r="D183" s="226" t="s">
        <v>412</v>
      </c>
      <c r="E183" s="226" t="s">
        <v>413</v>
      </c>
      <c r="F183" s="226">
        <v>138251280580420</v>
      </c>
      <c r="G183" s="226" t="s">
        <v>1699</v>
      </c>
      <c r="H183" s="278">
        <v>45798</v>
      </c>
      <c r="I183" s="226">
        <v>1770</v>
      </c>
      <c r="J183" s="226" t="s">
        <v>1700</v>
      </c>
      <c r="K183" s="226" t="s">
        <v>1657</v>
      </c>
      <c r="L183" s="226"/>
      <c r="M183" s="280">
        <v>1500</v>
      </c>
      <c r="N183" s="280">
        <v>0</v>
      </c>
      <c r="O183" s="280">
        <v>135</v>
      </c>
      <c r="P183" s="280">
        <v>135</v>
      </c>
      <c r="Q183" s="226">
        <v>0</v>
      </c>
      <c r="R183" s="226" t="s">
        <v>1955</v>
      </c>
      <c r="S183" s="226" t="s">
        <v>1956</v>
      </c>
      <c r="T183" s="226" t="s">
        <v>1703</v>
      </c>
      <c r="U183" s="281" t="s">
        <v>1195</v>
      </c>
      <c r="V183" s="282" t="s">
        <v>1704</v>
      </c>
      <c r="W183" s="283" t="s">
        <v>1195</v>
      </c>
      <c r="X183" s="283" t="s">
        <v>1195</v>
      </c>
      <c r="Y183" s="283" t="s">
        <v>1195</v>
      </c>
      <c r="Z183" s="226"/>
      <c r="AA183" s="96"/>
    </row>
    <row r="184" spans="1:27">
      <c r="A184" s="226" t="s">
        <v>56</v>
      </c>
      <c r="B184" s="226" t="str">
        <f t="shared" si="4"/>
        <v>27AAACI1195H1ZMTS14641036250520</v>
      </c>
      <c r="C184" s="277">
        <f t="shared" si="5"/>
        <v>179</v>
      </c>
      <c r="D184" s="226" t="s">
        <v>412</v>
      </c>
      <c r="E184" s="226" t="s">
        <v>413</v>
      </c>
      <c r="F184" s="226" t="s">
        <v>1986</v>
      </c>
      <c r="G184" s="226" t="s">
        <v>1699</v>
      </c>
      <c r="H184" s="278">
        <v>45797</v>
      </c>
      <c r="I184" s="226">
        <v>2360</v>
      </c>
      <c r="J184" s="226" t="s">
        <v>1700</v>
      </c>
      <c r="K184" s="226" t="s">
        <v>1657</v>
      </c>
      <c r="L184" s="226"/>
      <c r="M184" s="280">
        <v>2000</v>
      </c>
      <c r="N184" s="280">
        <v>0</v>
      </c>
      <c r="O184" s="280">
        <v>180</v>
      </c>
      <c r="P184" s="280">
        <v>180</v>
      </c>
      <c r="Q184" s="226">
        <v>0</v>
      </c>
      <c r="R184" s="226" t="s">
        <v>1955</v>
      </c>
      <c r="S184" s="226" t="s">
        <v>1956</v>
      </c>
      <c r="T184" s="226" t="s">
        <v>1703</v>
      </c>
      <c r="U184" s="281" t="s">
        <v>1195</v>
      </c>
      <c r="V184" s="282" t="s">
        <v>1704</v>
      </c>
      <c r="W184" s="283" t="s">
        <v>1195</v>
      </c>
      <c r="X184" s="283" t="s">
        <v>1195</v>
      </c>
      <c r="Y184" s="283" t="s">
        <v>1195</v>
      </c>
      <c r="Z184" s="226"/>
      <c r="AA184" s="96"/>
    </row>
    <row r="185" spans="1:27">
      <c r="A185" s="226" t="s">
        <v>56</v>
      </c>
      <c r="B185" s="226" t="str">
        <f t="shared" si="4"/>
        <v>24CIDPP8920P1ZOIN-261</v>
      </c>
      <c r="C185" s="277">
        <f t="shared" si="5"/>
        <v>180</v>
      </c>
      <c r="D185" s="226" t="s">
        <v>1987</v>
      </c>
      <c r="E185" s="226" t="s">
        <v>1988</v>
      </c>
      <c r="F185" s="226" t="s">
        <v>1989</v>
      </c>
      <c r="G185" s="226" t="s">
        <v>1699</v>
      </c>
      <c r="H185" s="278">
        <v>45784</v>
      </c>
      <c r="I185" s="226">
        <v>8545</v>
      </c>
      <c r="J185" s="226" t="s">
        <v>1700</v>
      </c>
      <c r="K185" s="226" t="s">
        <v>1657</v>
      </c>
      <c r="L185" s="226"/>
      <c r="M185" s="280">
        <v>7241.55</v>
      </c>
      <c r="N185" s="280">
        <v>1303.48</v>
      </c>
      <c r="O185" s="280">
        <v>0</v>
      </c>
      <c r="P185" s="280">
        <v>0</v>
      </c>
      <c r="Q185" s="226">
        <v>0</v>
      </c>
      <c r="R185" s="226" t="s">
        <v>1955</v>
      </c>
      <c r="S185" s="226" t="s">
        <v>1978</v>
      </c>
      <c r="T185" s="226" t="s">
        <v>1703</v>
      </c>
      <c r="U185" s="281" t="s">
        <v>1195</v>
      </c>
      <c r="V185" s="282" t="s">
        <v>1704</v>
      </c>
      <c r="W185" s="283" t="s">
        <v>1195</v>
      </c>
      <c r="X185" s="283" t="s">
        <v>1195</v>
      </c>
      <c r="Y185" s="283" t="s">
        <v>1195</v>
      </c>
      <c r="Z185" s="226"/>
      <c r="AA185" s="96"/>
    </row>
    <row r="186" spans="1:27">
      <c r="A186" s="226" t="s">
        <v>56</v>
      </c>
      <c r="B186" s="226" t="str">
        <f t="shared" si="4"/>
        <v>27AAECI7859N1ZQSOFT/097/25-26</v>
      </c>
      <c r="C186" s="277">
        <f t="shared" si="5"/>
        <v>181</v>
      </c>
      <c r="D186" s="226" t="s">
        <v>344</v>
      </c>
      <c r="E186" s="226" t="s">
        <v>345</v>
      </c>
      <c r="F186" s="226" t="s">
        <v>1990</v>
      </c>
      <c r="G186" s="226" t="s">
        <v>1699</v>
      </c>
      <c r="H186" s="278">
        <v>45785</v>
      </c>
      <c r="I186" s="226">
        <v>1587.1</v>
      </c>
      <c r="J186" s="226" t="s">
        <v>1700</v>
      </c>
      <c r="K186" s="226" t="s">
        <v>1657</v>
      </c>
      <c r="L186" s="226"/>
      <c r="M186" s="280">
        <v>1345</v>
      </c>
      <c r="N186" s="280">
        <v>0</v>
      </c>
      <c r="O186" s="280">
        <v>121.05</v>
      </c>
      <c r="P186" s="280">
        <v>121.05</v>
      </c>
      <c r="Q186" s="226">
        <v>0</v>
      </c>
      <c r="R186" s="226" t="s">
        <v>1955</v>
      </c>
      <c r="S186" s="226" t="s">
        <v>1978</v>
      </c>
      <c r="T186" s="226" t="s">
        <v>1703</v>
      </c>
      <c r="U186" s="281" t="s">
        <v>1195</v>
      </c>
      <c r="V186" s="282" t="s">
        <v>1704</v>
      </c>
      <c r="W186" s="283" t="s">
        <v>1195</v>
      </c>
      <c r="X186" s="283" t="s">
        <v>1195</v>
      </c>
      <c r="Y186" s="283" t="s">
        <v>1195</v>
      </c>
      <c r="Z186" s="226"/>
      <c r="AA186" s="96"/>
    </row>
    <row r="187" spans="1:27">
      <c r="A187" s="226" t="s">
        <v>56</v>
      </c>
      <c r="B187" s="226" t="str">
        <f t="shared" si="4"/>
        <v>27AAECI7859N1ZQSOFT/101/25-26</v>
      </c>
      <c r="C187" s="277">
        <f t="shared" si="5"/>
        <v>182</v>
      </c>
      <c r="D187" s="226" t="s">
        <v>344</v>
      </c>
      <c r="E187" s="226" t="s">
        <v>345</v>
      </c>
      <c r="F187" s="226" t="s">
        <v>1991</v>
      </c>
      <c r="G187" s="226" t="s">
        <v>1699</v>
      </c>
      <c r="H187" s="278">
        <v>45789</v>
      </c>
      <c r="I187" s="226">
        <v>495.6</v>
      </c>
      <c r="J187" s="226" t="s">
        <v>1700</v>
      </c>
      <c r="K187" s="226" t="s">
        <v>1657</v>
      </c>
      <c r="L187" s="226"/>
      <c r="M187" s="280">
        <v>420</v>
      </c>
      <c r="N187" s="280">
        <v>0</v>
      </c>
      <c r="O187" s="280">
        <v>37.799999999999997</v>
      </c>
      <c r="P187" s="280">
        <v>37.799999999999997</v>
      </c>
      <c r="Q187" s="226">
        <v>0</v>
      </c>
      <c r="R187" s="226" t="s">
        <v>1955</v>
      </c>
      <c r="S187" s="226" t="s">
        <v>1978</v>
      </c>
      <c r="T187" s="226" t="s">
        <v>1703</v>
      </c>
      <c r="U187" s="281" t="s">
        <v>1195</v>
      </c>
      <c r="V187" s="282" t="s">
        <v>1704</v>
      </c>
      <c r="W187" s="283" t="s">
        <v>1195</v>
      </c>
      <c r="X187" s="283" t="s">
        <v>1195</v>
      </c>
      <c r="Y187" s="283" t="s">
        <v>1195</v>
      </c>
      <c r="Z187" s="226"/>
      <c r="AA187" s="96"/>
    </row>
    <row r="188" spans="1:27">
      <c r="A188" s="226" t="s">
        <v>56</v>
      </c>
      <c r="B188" s="226" t="str">
        <f t="shared" si="4"/>
        <v>27AAECI7859N1ZQSOFT/106/25-26</v>
      </c>
      <c r="C188" s="277">
        <f t="shared" si="5"/>
        <v>183</v>
      </c>
      <c r="D188" s="226" t="s">
        <v>344</v>
      </c>
      <c r="E188" s="226" t="s">
        <v>345</v>
      </c>
      <c r="F188" s="226" t="s">
        <v>1992</v>
      </c>
      <c r="G188" s="226" t="s">
        <v>1699</v>
      </c>
      <c r="H188" s="278">
        <v>45790</v>
      </c>
      <c r="I188" s="226">
        <v>236</v>
      </c>
      <c r="J188" s="226" t="s">
        <v>1700</v>
      </c>
      <c r="K188" s="226" t="s">
        <v>1657</v>
      </c>
      <c r="L188" s="226"/>
      <c r="M188" s="280">
        <v>200</v>
      </c>
      <c r="N188" s="280">
        <v>0</v>
      </c>
      <c r="O188" s="280">
        <v>18</v>
      </c>
      <c r="P188" s="280">
        <v>18</v>
      </c>
      <c r="Q188" s="226">
        <v>0</v>
      </c>
      <c r="R188" s="226" t="s">
        <v>1955</v>
      </c>
      <c r="S188" s="226" t="s">
        <v>1978</v>
      </c>
      <c r="T188" s="226" t="s">
        <v>1703</v>
      </c>
      <c r="U188" s="281" t="s">
        <v>1195</v>
      </c>
      <c r="V188" s="282" t="s">
        <v>1704</v>
      </c>
      <c r="W188" s="283" t="s">
        <v>1195</v>
      </c>
      <c r="X188" s="283" t="s">
        <v>1195</v>
      </c>
      <c r="Y188" s="283" t="s">
        <v>1195</v>
      </c>
      <c r="Z188" s="226"/>
      <c r="AA188" s="96"/>
    </row>
    <row r="189" spans="1:27">
      <c r="A189" s="226" t="s">
        <v>56</v>
      </c>
      <c r="B189" s="226" t="str">
        <f t="shared" si="4"/>
        <v>27AAECI7859N1ZQSOFT/114/25-26</v>
      </c>
      <c r="C189" s="277">
        <f t="shared" si="5"/>
        <v>184</v>
      </c>
      <c r="D189" s="226" t="s">
        <v>344</v>
      </c>
      <c r="E189" s="226" t="s">
        <v>345</v>
      </c>
      <c r="F189" s="226" t="s">
        <v>1993</v>
      </c>
      <c r="G189" s="226" t="s">
        <v>1699</v>
      </c>
      <c r="H189" s="278">
        <v>45793</v>
      </c>
      <c r="I189" s="226">
        <v>94.4</v>
      </c>
      <c r="J189" s="226" t="s">
        <v>1700</v>
      </c>
      <c r="K189" s="226" t="s">
        <v>1657</v>
      </c>
      <c r="L189" s="226"/>
      <c r="M189" s="280">
        <v>80</v>
      </c>
      <c r="N189" s="280">
        <v>0</v>
      </c>
      <c r="O189" s="280">
        <v>7.2</v>
      </c>
      <c r="P189" s="280">
        <v>7.2</v>
      </c>
      <c r="Q189" s="226">
        <v>0</v>
      </c>
      <c r="R189" s="226" t="s">
        <v>1955</v>
      </c>
      <c r="S189" s="226" t="s">
        <v>1978</v>
      </c>
      <c r="T189" s="226" t="s">
        <v>1703</v>
      </c>
      <c r="U189" s="281" t="s">
        <v>1195</v>
      </c>
      <c r="V189" s="282" t="s">
        <v>1704</v>
      </c>
      <c r="W189" s="283" t="s">
        <v>1195</v>
      </c>
      <c r="X189" s="283" t="s">
        <v>1195</v>
      </c>
      <c r="Y189" s="283" t="s">
        <v>1195</v>
      </c>
      <c r="Z189" s="226"/>
      <c r="AA189" s="96"/>
    </row>
    <row r="190" spans="1:27">
      <c r="A190" s="226" t="s">
        <v>56</v>
      </c>
      <c r="B190" s="226" t="str">
        <f t="shared" si="4"/>
        <v>27AAECI7859N1ZQSOFT/119/25-26</v>
      </c>
      <c r="C190" s="277">
        <f t="shared" si="5"/>
        <v>185</v>
      </c>
      <c r="D190" s="226" t="s">
        <v>344</v>
      </c>
      <c r="E190" s="226" t="s">
        <v>345</v>
      </c>
      <c r="F190" s="226" t="s">
        <v>1994</v>
      </c>
      <c r="G190" s="226" t="s">
        <v>1699</v>
      </c>
      <c r="H190" s="278">
        <v>45796</v>
      </c>
      <c r="I190" s="226">
        <v>867.3</v>
      </c>
      <c r="J190" s="226" t="s">
        <v>1700</v>
      </c>
      <c r="K190" s="226" t="s">
        <v>1657</v>
      </c>
      <c r="L190" s="226"/>
      <c r="M190" s="280">
        <v>735</v>
      </c>
      <c r="N190" s="280">
        <v>0</v>
      </c>
      <c r="O190" s="280">
        <v>66.150000000000006</v>
      </c>
      <c r="P190" s="280">
        <v>66.150000000000006</v>
      </c>
      <c r="Q190" s="226">
        <v>0</v>
      </c>
      <c r="R190" s="226" t="s">
        <v>1955</v>
      </c>
      <c r="S190" s="226" t="s">
        <v>1978</v>
      </c>
      <c r="T190" s="226" t="s">
        <v>1703</v>
      </c>
      <c r="U190" s="281" t="s">
        <v>1195</v>
      </c>
      <c r="V190" s="282" t="s">
        <v>1704</v>
      </c>
      <c r="W190" s="283" t="s">
        <v>1195</v>
      </c>
      <c r="X190" s="283" t="s">
        <v>1195</v>
      </c>
      <c r="Y190" s="283" t="s">
        <v>1195</v>
      </c>
      <c r="Z190" s="226"/>
      <c r="AA190" s="96"/>
    </row>
    <row r="191" spans="1:27">
      <c r="A191" s="226" t="s">
        <v>56</v>
      </c>
      <c r="B191" s="226" t="str">
        <f t="shared" si="4"/>
        <v>27AAECI7859N1ZQSOFT/134/25-26</v>
      </c>
      <c r="C191" s="277">
        <f t="shared" si="5"/>
        <v>186</v>
      </c>
      <c r="D191" s="226" t="s">
        <v>344</v>
      </c>
      <c r="E191" s="226" t="s">
        <v>345</v>
      </c>
      <c r="F191" s="226" t="s">
        <v>1995</v>
      </c>
      <c r="G191" s="226" t="s">
        <v>1699</v>
      </c>
      <c r="H191" s="278">
        <v>45800</v>
      </c>
      <c r="I191" s="226">
        <v>123.9</v>
      </c>
      <c r="J191" s="226" t="s">
        <v>1700</v>
      </c>
      <c r="K191" s="226" t="s">
        <v>1657</v>
      </c>
      <c r="L191" s="226"/>
      <c r="M191" s="280">
        <v>105</v>
      </c>
      <c r="N191" s="280">
        <v>0</v>
      </c>
      <c r="O191" s="280">
        <v>9.4499999999999993</v>
      </c>
      <c r="P191" s="280">
        <v>9.4499999999999993</v>
      </c>
      <c r="Q191" s="226">
        <v>0</v>
      </c>
      <c r="R191" s="226" t="s">
        <v>1955</v>
      </c>
      <c r="S191" s="226" t="s">
        <v>1978</v>
      </c>
      <c r="T191" s="226" t="s">
        <v>1703</v>
      </c>
      <c r="U191" s="281" t="s">
        <v>1195</v>
      </c>
      <c r="V191" s="282" t="s">
        <v>1704</v>
      </c>
      <c r="W191" s="283" t="s">
        <v>1195</v>
      </c>
      <c r="X191" s="283" t="s">
        <v>1195</v>
      </c>
      <c r="Y191" s="283" t="s">
        <v>1195</v>
      </c>
      <c r="Z191" s="226"/>
      <c r="AA191" s="96"/>
    </row>
    <row r="192" spans="1:27">
      <c r="A192" s="226" t="s">
        <v>56</v>
      </c>
      <c r="B192" s="226" t="str">
        <f t="shared" si="4"/>
        <v>27AAECI7859N1ZQSOFT/147/25-26</v>
      </c>
      <c r="C192" s="277">
        <f t="shared" si="5"/>
        <v>187</v>
      </c>
      <c r="D192" s="226" t="s">
        <v>344</v>
      </c>
      <c r="E192" s="226" t="s">
        <v>345</v>
      </c>
      <c r="F192" s="226" t="s">
        <v>1996</v>
      </c>
      <c r="G192" s="226" t="s">
        <v>1699</v>
      </c>
      <c r="H192" s="278">
        <v>45807</v>
      </c>
      <c r="I192" s="226">
        <v>495.6</v>
      </c>
      <c r="J192" s="226" t="s">
        <v>1700</v>
      </c>
      <c r="K192" s="226" t="s">
        <v>1657</v>
      </c>
      <c r="L192" s="226"/>
      <c r="M192" s="280">
        <v>420</v>
      </c>
      <c r="N192" s="280">
        <v>0</v>
      </c>
      <c r="O192" s="280">
        <v>37.799999999999997</v>
      </c>
      <c r="P192" s="280">
        <v>37.799999999999997</v>
      </c>
      <c r="Q192" s="226">
        <v>0</v>
      </c>
      <c r="R192" s="226" t="s">
        <v>1955</v>
      </c>
      <c r="S192" s="226" t="s">
        <v>1978</v>
      </c>
      <c r="T192" s="226" t="s">
        <v>1703</v>
      </c>
      <c r="U192" s="281" t="s">
        <v>1195</v>
      </c>
      <c r="V192" s="282" t="s">
        <v>1704</v>
      </c>
      <c r="W192" s="283" t="s">
        <v>1195</v>
      </c>
      <c r="X192" s="283" t="s">
        <v>1195</v>
      </c>
      <c r="Y192" s="283" t="s">
        <v>1195</v>
      </c>
      <c r="Z192" s="226"/>
      <c r="AA192" s="96"/>
    </row>
    <row r="193" spans="1:27">
      <c r="A193" s="226" t="s">
        <v>56</v>
      </c>
      <c r="B193" s="226" t="str">
        <f t="shared" si="4"/>
        <v>27AAECI7859N1ZQSOFT/150/25-26</v>
      </c>
      <c r="C193" s="277">
        <f t="shared" si="5"/>
        <v>188</v>
      </c>
      <c r="D193" s="226" t="s">
        <v>344</v>
      </c>
      <c r="E193" s="226" t="s">
        <v>345</v>
      </c>
      <c r="F193" s="226" t="s">
        <v>1997</v>
      </c>
      <c r="G193" s="226" t="s">
        <v>1699</v>
      </c>
      <c r="H193" s="278">
        <v>45807</v>
      </c>
      <c r="I193" s="226">
        <v>472</v>
      </c>
      <c r="J193" s="226" t="s">
        <v>1700</v>
      </c>
      <c r="K193" s="226" t="s">
        <v>1657</v>
      </c>
      <c r="L193" s="226"/>
      <c r="M193" s="280">
        <v>400</v>
      </c>
      <c r="N193" s="280">
        <v>0</v>
      </c>
      <c r="O193" s="280">
        <v>36</v>
      </c>
      <c r="P193" s="280">
        <v>36</v>
      </c>
      <c r="Q193" s="226">
        <v>0</v>
      </c>
      <c r="R193" s="226" t="s">
        <v>1955</v>
      </c>
      <c r="S193" s="226" t="s">
        <v>1978</v>
      </c>
      <c r="T193" s="226" t="s">
        <v>1703</v>
      </c>
      <c r="U193" s="281" t="s">
        <v>1195</v>
      </c>
      <c r="V193" s="282" t="s">
        <v>1704</v>
      </c>
      <c r="W193" s="283" t="s">
        <v>1195</v>
      </c>
      <c r="X193" s="283" t="s">
        <v>1195</v>
      </c>
      <c r="Y193" s="283" t="s">
        <v>1195</v>
      </c>
      <c r="Z193" s="226"/>
      <c r="AA193" s="96"/>
    </row>
    <row r="194" spans="1:27">
      <c r="A194" s="226" t="s">
        <v>56</v>
      </c>
      <c r="B194" s="226" t="str">
        <f t="shared" si="4"/>
        <v>27AAECG2483J1ZEGNR/R/25-26/376</v>
      </c>
      <c r="C194" s="277">
        <f t="shared" si="5"/>
        <v>189</v>
      </c>
      <c r="D194" s="226" t="s">
        <v>487</v>
      </c>
      <c r="E194" s="226" t="s">
        <v>488</v>
      </c>
      <c r="F194" s="226" t="s">
        <v>1998</v>
      </c>
      <c r="G194" s="226" t="s">
        <v>1699</v>
      </c>
      <c r="H194" s="278">
        <v>45784</v>
      </c>
      <c r="I194" s="226">
        <v>1770</v>
      </c>
      <c r="J194" s="226" t="s">
        <v>1700</v>
      </c>
      <c r="K194" s="226" t="s">
        <v>1657</v>
      </c>
      <c r="L194" s="226"/>
      <c r="M194" s="280">
        <v>1500</v>
      </c>
      <c r="N194" s="280">
        <v>0</v>
      </c>
      <c r="O194" s="280">
        <v>135</v>
      </c>
      <c r="P194" s="280">
        <v>135</v>
      </c>
      <c r="Q194" s="226">
        <v>0</v>
      </c>
      <c r="R194" s="226" t="s">
        <v>1955</v>
      </c>
      <c r="S194" s="226" t="s">
        <v>1956</v>
      </c>
      <c r="T194" s="226" t="s">
        <v>1703</v>
      </c>
      <c r="U194" s="281" t="s">
        <v>1195</v>
      </c>
      <c r="V194" s="282" t="s">
        <v>1704</v>
      </c>
      <c r="W194" s="283" t="s">
        <v>1726</v>
      </c>
      <c r="X194" s="283" t="s">
        <v>1999</v>
      </c>
      <c r="Y194" s="283" t="s">
        <v>1734</v>
      </c>
      <c r="Z194" s="226"/>
      <c r="AA194" s="96"/>
    </row>
    <row r="195" spans="1:27">
      <c r="A195" s="226" t="s">
        <v>56</v>
      </c>
      <c r="B195" s="226" t="str">
        <f t="shared" si="4"/>
        <v>27AAECG2483J1ZEGNR/R/25-26/377</v>
      </c>
      <c r="C195" s="277">
        <f t="shared" si="5"/>
        <v>190</v>
      </c>
      <c r="D195" s="226" t="s">
        <v>487</v>
      </c>
      <c r="E195" s="226" t="s">
        <v>488</v>
      </c>
      <c r="F195" s="226" t="s">
        <v>2000</v>
      </c>
      <c r="G195" s="226" t="s">
        <v>1699</v>
      </c>
      <c r="H195" s="278">
        <v>45784</v>
      </c>
      <c r="I195" s="226">
        <v>24072</v>
      </c>
      <c r="J195" s="226" t="s">
        <v>1700</v>
      </c>
      <c r="K195" s="226" t="s">
        <v>1657</v>
      </c>
      <c r="L195" s="226"/>
      <c r="M195" s="280">
        <v>20400</v>
      </c>
      <c r="N195" s="280">
        <v>0</v>
      </c>
      <c r="O195" s="280">
        <v>1836</v>
      </c>
      <c r="P195" s="280">
        <v>1836</v>
      </c>
      <c r="Q195" s="226">
        <v>0</v>
      </c>
      <c r="R195" s="226" t="s">
        <v>1955</v>
      </c>
      <c r="S195" s="226" t="s">
        <v>1956</v>
      </c>
      <c r="T195" s="226" t="s">
        <v>1703</v>
      </c>
      <c r="U195" s="281" t="s">
        <v>1195</v>
      </c>
      <c r="V195" s="282" t="s">
        <v>1704</v>
      </c>
      <c r="W195" s="283" t="s">
        <v>1726</v>
      </c>
      <c r="X195" s="283" t="s">
        <v>2001</v>
      </c>
      <c r="Y195" s="283" t="s">
        <v>1734</v>
      </c>
      <c r="Z195" s="226"/>
      <c r="AA195" s="96"/>
    </row>
    <row r="196" spans="1:27">
      <c r="A196" s="226" t="s">
        <v>56</v>
      </c>
      <c r="B196" s="226" t="str">
        <f t="shared" si="4"/>
        <v>27AAECG2483J1ZEGNR/R/25-26/378</v>
      </c>
      <c r="C196" s="277">
        <f t="shared" si="5"/>
        <v>191</v>
      </c>
      <c r="D196" s="226" t="s">
        <v>487</v>
      </c>
      <c r="E196" s="226" t="s">
        <v>488</v>
      </c>
      <c r="F196" s="226" t="s">
        <v>2002</v>
      </c>
      <c r="G196" s="226" t="s">
        <v>1699</v>
      </c>
      <c r="H196" s="278">
        <v>45784</v>
      </c>
      <c r="I196" s="226">
        <v>464362</v>
      </c>
      <c r="J196" s="226" t="s">
        <v>1700</v>
      </c>
      <c r="K196" s="226" t="s">
        <v>1657</v>
      </c>
      <c r="L196" s="226"/>
      <c r="M196" s="280">
        <v>393527</v>
      </c>
      <c r="N196" s="280">
        <v>0</v>
      </c>
      <c r="O196" s="280">
        <v>35417.43</v>
      </c>
      <c r="P196" s="280">
        <v>35417.43</v>
      </c>
      <c r="Q196" s="226">
        <v>0</v>
      </c>
      <c r="R196" s="226" t="s">
        <v>1955</v>
      </c>
      <c r="S196" s="226" t="s">
        <v>1956</v>
      </c>
      <c r="T196" s="226" t="s">
        <v>1703</v>
      </c>
      <c r="U196" s="281" t="s">
        <v>1195</v>
      </c>
      <c r="V196" s="282" t="s">
        <v>1704</v>
      </c>
      <c r="W196" s="283" t="s">
        <v>1726</v>
      </c>
      <c r="X196" s="283" t="s">
        <v>2003</v>
      </c>
      <c r="Y196" s="283" t="s">
        <v>1734</v>
      </c>
      <c r="Z196" s="226"/>
      <c r="AA196" s="96"/>
    </row>
    <row r="197" spans="1:27">
      <c r="A197" s="226" t="s">
        <v>56</v>
      </c>
      <c r="B197" s="226" t="str">
        <f t="shared" si="4"/>
        <v>27AAECG2483J1ZEGNR/R/25-26/379</v>
      </c>
      <c r="C197" s="277">
        <f t="shared" si="5"/>
        <v>192</v>
      </c>
      <c r="D197" s="226" t="s">
        <v>487</v>
      </c>
      <c r="E197" s="226" t="s">
        <v>488</v>
      </c>
      <c r="F197" s="226" t="s">
        <v>2004</v>
      </c>
      <c r="G197" s="226" t="s">
        <v>1699</v>
      </c>
      <c r="H197" s="278">
        <v>45784</v>
      </c>
      <c r="I197" s="226">
        <v>6451</v>
      </c>
      <c r="J197" s="226" t="s">
        <v>1700</v>
      </c>
      <c r="K197" s="226" t="s">
        <v>1657</v>
      </c>
      <c r="L197" s="226"/>
      <c r="M197" s="280">
        <v>5467</v>
      </c>
      <c r="N197" s="280">
        <v>0</v>
      </c>
      <c r="O197" s="280">
        <v>492.03</v>
      </c>
      <c r="P197" s="280">
        <v>492.03</v>
      </c>
      <c r="Q197" s="226">
        <v>0</v>
      </c>
      <c r="R197" s="226" t="s">
        <v>1955</v>
      </c>
      <c r="S197" s="226" t="s">
        <v>1956</v>
      </c>
      <c r="T197" s="226" t="s">
        <v>1703</v>
      </c>
      <c r="U197" s="281" t="s">
        <v>1195</v>
      </c>
      <c r="V197" s="282" t="s">
        <v>1704</v>
      </c>
      <c r="W197" s="283" t="s">
        <v>1726</v>
      </c>
      <c r="X197" s="283" t="s">
        <v>2005</v>
      </c>
      <c r="Y197" s="283" t="s">
        <v>1734</v>
      </c>
      <c r="Z197" s="226"/>
      <c r="AA197" s="96"/>
    </row>
    <row r="198" spans="1:27">
      <c r="A198" s="226" t="s">
        <v>56</v>
      </c>
      <c r="B198" s="226" t="str">
        <f t="shared" ref="B198:B261" si="6">CONCATENATE(D198,F198)</f>
        <v>27AAACE6958L1Z4MEGSI26/20136</v>
      </c>
      <c r="C198" s="277">
        <f t="shared" si="5"/>
        <v>193</v>
      </c>
      <c r="D198" s="226" t="s">
        <v>543</v>
      </c>
      <c r="E198" s="226" t="s">
        <v>544</v>
      </c>
      <c r="F198" s="226" t="s">
        <v>2006</v>
      </c>
      <c r="G198" s="226" t="s">
        <v>1699</v>
      </c>
      <c r="H198" s="278">
        <v>45805</v>
      </c>
      <c r="I198" s="226">
        <v>267329.89</v>
      </c>
      <c r="J198" s="226" t="s">
        <v>1700</v>
      </c>
      <c r="K198" s="226" t="s">
        <v>1657</v>
      </c>
      <c r="L198" s="226"/>
      <c r="M198" s="280">
        <v>226550.75</v>
      </c>
      <c r="N198" s="280">
        <v>0</v>
      </c>
      <c r="O198" s="280">
        <v>20389.57</v>
      </c>
      <c r="P198" s="280">
        <v>20389.57</v>
      </c>
      <c r="Q198" s="226">
        <v>0</v>
      </c>
      <c r="R198" s="226" t="s">
        <v>1955</v>
      </c>
      <c r="S198" s="226" t="s">
        <v>1970</v>
      </c>
      <c r="T198" s="226" t="s">
        <v>1703</v>
      </c>
      <c r="U198" s="281" t="s">
        <v>1195</v>
      </c>
      <c r="V198" s="282" t="s">
        <v>1704</v>
      </c>
      <c r="W198" s="283" t="s">
        <v>1195</v>
      </c>
      <c r="X198" s="283" t="s">
        <v>1195</v>
      </c>
      <c r="Y198" s="283" t="s">
        <v>1195</v>
      </c>
      <c r="Z198" s="226"/>
      <c r="AA198" s="96"/>
    </row>
    <row r="199" spans="1:27">
      <c r="A199" s="226" t="s">
        <v>56</v>
      </c>
      <c r="B199" s="226" t="str">
        <f t="shared" si="6"/>
        <v>29AAECT0832A1ZRINTS-SI-000909</v>
      </c>
      <c r="C199" s="277">
        <f t="shared" ref="C199:C262" si="7">C198+1</f>
        <v>194</v>
      </c>
      <c r="D199" s="226" t="s">
        <v>2007</v>
      </c>
      <c r="E199" s="226" t="s">
        <v>2008</v>
      </c>
      <c r="F199" s="226" t="s">
        <v>2009</v>
      </c>
      <c r="G199" s="226" t="s">
        <v>1699</v>
      </c>
      <c r="H199" s="278">
        <v>45784</v>
      </c>
      <c r="I199" s="226">
        <v>15391.92</v>
      </c>
      <c r="J199" s="226" t="s">
        <v>1700</v>
      </c>
      <c r="K199" s="226" t="s">
        <v>1657</v>
      </c>
      <c r="L199" s="226"/>
      <c r="M199" s="280">
        <v>13044</v>
      </c>
      <c r="N199" s="280">
        <v>2347.92</v>
      </c>
      <c r="O199" s="280">
        <v>0</v>
      </c>
      <c r="P199" s="280">
        <v>0</v>
      </c>
      <c r="Q199" s="226">
        <v>0</v>
      </c>
      <c r="R199" s="226" t="s">
        <v>1955</v>
      </c>
      <c r="S199" s="226" t="s">
        <v>1956</v>
      </c>
      <c r="T199" s="226" t="s">
        <v>1703</v>
      </c>
      <c r="U199" s="281" t="s">
        <v>1195</v>
      </c>
      <c r="V199" s="282" t="s">
        <v>1704</v>
      </c>
      <c r="W199" s="283" t="s">
        <v>1726</v>
      </c>
      <c r="X199" s="283" t="s">
        <v>2010</v>
      </c>
      <c r="Y199" s="283" t="s">
        <v>1724</v>
      </c>
      <c r="Z199" s="226"/>
      <c r="AA199" s="96"/>
    </row>
    <row r="200" spans="1:27">
      <c r="A200" s="226" t="s">
        <v>56</v>
      </c>
      <c r="B200" s="226" t="str">
        <f t="shared" si="6"/>
        <v>07AAJCA9880A1ZLAIN2526000366495</v>
      </c>
      <c r="C200" s="277">
        <f t="shared" si="7"/>
        <v>195</v>
      </c>
      <c r="D200" s="226" t="s">
        <v>552</v>
      </c>
      <c r="E200" s="226" t="s">
        <v>553</v>
      </c>
      <c r="F200" s="226" t="s">
        <v>2011</v>
      </c>
      <c r="G200" s="226" t="s">
        <v>1699</v>
      </c>
      <c r="H200" s="278">
        <v>45779</v>
      </c>
      <c r="I200" s="226">
        <v>268086.64</v>
      </c>
      <c r="J200" s="226" t="s">
        <v>1700</v>
      </c>
      <c r="K200" s="226" t="s">
        <v>1657</v>
      </c>
      <c r="L200" s="226"/>
      <c r="M200" s="280">
        <v>227192.07</v>
      </c>
      <c r="N200" s="280">
        <v>40894.57</v>
      </c>
      <c r="O200" s="280">
        <v>0</v>
      </c>
      <c r="P200" s="280">
        <v>0</v>
      </c>
      <c r="Q200" s="226">
        <v>0</v>
      </c>
      <c r="R200" s="226" t="s">
        <v>1955</v>
      </c>
      <c r="S200" s="226" t="s">
        <v>1956</v>
      </c>
      <c r="T200" s="226" t="s">
        <v>1703</v>
      </c>
      <c r="U200" s="281" t="s">
        <v>1195</v>
      </c>
      <c r="V200" s="282" t="s">
        <v>1704</v>
      </c>
      <c r="W200" s="283" t="s">
        <v>1195</v>
      </c>
      <c r="X200" s="283" t="s">
        <v>1195</v>
      </c>
      <c r="Y200" s="283" t="s">
        <v>1195</v>
      </c>
      <c r="Z200" s="226"/>
      <c r="AA200" s="96"/>
    </row>
    <row r="201" spans="1:27">
      <c r="A201" s="226" t="s">
        <v>56</v>
      </c>
      <c r="B201" s="226" t="str">
        <f t="shared" si="6"/>
        <v>07AAJCA9880A1ZLAIN2526000372533</v>
      </c>
      <c r="C201" s="277">
        <f t="shared" si="7"/>
        <v>196</v>
      </c>
      <c r="D201" s="226" t="s">
        <v>552</v>
      </c>
      <c r="E201" s="226" t="s">
        <v>553</v>
      </c>
      <c r="F201" s="226" t="s">
        <v>2012</v>
      </c>
      <c r="G201" s="226" t="s">
        <v>1699</v>
      </c>
      <c r="H201" s="278">
        <v>45779</v>
      </c>
      <c r="I201" s="226">
        <v>102999.31</v>
      </c>
      <c r="J201" s="226" t="s">
        <v>1700</v>
      </c>
      <c r="K201" s="226" t="s">
        <v>1657</v>
      </c>
      <c r="L201" s="226"/>
      <c r="M201" s="280">
        <v>87287.55</v>
      </c>
      <c r="N201" s="280">
        <v>15711.76</v>
      </c>
      <c r="O201" s="280">
        <v>0</v>
      </c>
      <c r="P201" s="280">
        <v>0</v>
      </c>
      <c r="Q201" s="226">
        <v>0</v>
      </c>
      <c r="R201" s="226" t="s">
        <v>1955</v>
      </c>
      <c r="S201" s="226" t="s">
        <v>1956</v>
      </c>
      <c r="T201" s="226" t="s">
        <v>1703</v>
      </c>
      <c r="U201" s="281" t="s">
        <v>1195</v>
      </c>
      <c r="V201" s="282" t="s">
        <v>1704</v>
      </c>
      <c r="W201" s="283" t="s">
        <v>1195</v>
      </c>
      <c r="X201" s="283" t="s">
        <v>1195</v>
      </c>
      <c r="Y201" s="283" t="s">
        <v>1195</v>
      </c>
      <c r="Z201" s="226"/>
      <c r="AA201" s="96"/>
    </row>
    <row r="202" spans="1:27">
      <c r="A202" s="226" t="s">
        <v>56</v>
      </c>
      <c r="B202" s="226" t="str">
        <f t="shared" si="6"/>
        <v>07AAJCA9880A1ZLAIN2526000595587</v>
      </c>
      <c r="C202" s="277">
        <f t="shared" si="7"/>
        <v>197</v>
      </c>
      <c r="D202" s="226" t="s">
        <v>552</v>
      </c>
      <c r="E202" s="226" t="s">
        <v>553</v>
      </c>
      <c r="F202" s="226" t="s">
        <v>2013</v>
      </c>
      <c r="G202" s="226" t="s">
        <v>1699</v>
      </c>
      <c r="H202" s="278">
        <v>45780</v>
      </c>
      <c r="I202" s="226">
        <v>17373.75</v>
      </c>
      <c r="J202" s="226" t="s">
        <v>1700</v>
      </c>
      <c r="K202" s="226" t="s">
        <v>1657</v>
      </c>
      <c r="L202" s="226"/>
      <c r="M202" s="280">
        <v>14723.52</v>
      </c>
      <c r="N202" s="280">
        <v>2650.23</v>
      </c>
      <c r="O202" s="280">
        <v>0</v>
      </c>
      <c r="P202" s="280">
        <v>0</v>
      </c>
      <c r="Q202" s="226">
        <v>0</v>
      </c>
      <c r="R202" s="226" t="s">
        <v>1955</v>
      </c>
      <c r="S202" s="226" t="s">
        <v>1956</v>
      </c>
      <c r="T202" s="226" t="s">
        <v>1703</v>
      </c>
      <c r="U202" s="281" t="s">
        <v>1195</v>
      </c>
      <c r="V202" s="282" t="s">
        <v>1704</v>
      </c>
      <c r="W202" s="283" t="s">
        <v>1195</v>
      </c>
      <c r="X202" s="283" t="s">
        <v>1195</v>
      </c>
      <c r="Y202" s="283" t="s">
        <v>1195</v>
      </c>
      <c r="Z202" s="226"/>
      <c r="AA202" s="96"/>
    </row>
    <row r="203" spans="1:27">
      <c r="A203" s="226" t="s">
        <v>56</v>
      </c>
      <c r="B203" s="226" t="str">
        <f t="shared" si="6"/>
        <v>27AAATS2468J1Z6NSTP/P/25-26/108</v>
      </c>
      <c r="C203" s="277">
        <f t="shared" si="7"/>
        <v>198</v>
      </c>
      <c r="D203" s="226" t="s">
        <v>2014</v>
      </c>
      <c r="E203" s="226" t="s">
        <v>2015</v>
      </c>
      <c r="F203" s="226" t="s">
        <v>2016</v>
      </c>
      <c r="G203" s="226" t="s">
        <v>1699</v>
      </c>
      <c r="H203" s="278">
        <v>45791</v>
      </c>
      <c r="I203" s="226">
        <v>413000</v>
      </c>
      <c r="J203" s="226" t="s">
        <v>1700</v>
      </c>
      <c r="K203" s="226" t="s">
        <v>1657</v>
      </c>
      <c r="L203" s="226"/>
      <c r="M203" s="280">
        <v>350000</v>
      </c>
      <c r="N203" s="280">
        <v>0</v>
      </c>
      <c r="O203" s="280">
        <v>31500</v>
      </c>
      <c r="P203" s="280">
        <v>31500</v>
      </c>
      <c r="Q203" s="226">
        <v>0</v>
      </c>
      <c r="R203" s="226" t="s">
        <v>1955</v>
      </c>
      <c r="S203" s="226" t="s">
        <v>1956</v>
      </c>
      <c r="T203" s="226" t="s">
        <v>1703</v>
      </c>
      <c r="U203" s="281" t="s">
        <v>1195</v>
      </c>
      <c r="V203" s="282" t="s">
        <v>1704</v>
      </c>
      <c r="W203" s="283" t="s">
        <v>1726</v>
      </c>
      <c r="X203" s="283" t="s">
        <v>2017</v>
      </c>
      <c r="Y203" s="283" t="s">
        <v>2018</v>
      </c>
      <c r="Z203" s="226"/>
      <c r="AA203" s="96"/>
    </row>
    <row r="204" spans="1:27">
      <c r="A204" s="226" t="s">
        <v>56</v>
      </c>
      <c r="B204" s="226" t="str">
        <f t="shared" si="6"/>
        <v>27AAACY1065C1ZNPP00060/2025-26</v>
      </c>
      <c r="C204" s="277">
        <f t="shared" si="7"/>
        <v>199</v>
      </c>
      <c r="D204" s="226" t="s">
        <v>2019</v>
      </c>
      <c r="E204" s="226" t="s">
        <v>2020</v>
      </c>
      <c r="F204" s="226" t="s">
        <v>2021</v>
      </c>
      <c r="G204" s="226" t="s">
        <v>1699</v>
      </c>
      <c r="H204" s="278">
        <v>45791</v>
      </c>
      <c r="I204" s="226">
        <v>5546</v>
      </c>
      <c r="J204" s="226" t="s">
        <v>1700</v>
      </c>
      <c r="K204" s="226" t="s">
        <v>1657</v>
      </c>
      <c r="L204" s="226"/>
      <c r="M204" s="280">
        <v>4700</v>
      </c>
      <c r="N204" s="280">
        <v>0</v>
      </c>
      <c r="O204" s="280">
        <v>423</v>
      </c>
      <c r="P204" s="280">
        <v>423</v>
      </c>
      <c r="Q204" s="226">
        <v>0</v>
      </c>
      <c r="R204" s="226" t="s">
        <v>1955</v>
      </c>
      <c r="S204" s="226" t="s">
        <v>2022</v>
      </c>
      <c r="T204" s="226" t="s">
        <v>1703</v>
      </c>
      <c r="U204" s="281" t="s">
        <v>1195</v>
      </c>
      <c r="V204" s="282" t="s">
        <v>1704</v>
      </c>
      <c r="W204" s="283" t="s">
        <v>1195</v>
      </c>
      <c r="X204" s="283" t="s">
        <v>1195</v>
      </c>
      <c r="Y204" s="283" t="s">
        <v>1195</v>
      </c>
      <c r="Z204" s="226"/>
      <c r="AA204" s="96"/>
    </row>
    <row r="205" spans="1:27">
      <c r="A205" s="226" t="s">
        <v>56</v>
      </c>
      <c r="B205" s="226" t="str">
        <f t="shared" si="6"/>
        <v>27AAACY1065C1ZNPP00061/2025-26</v>
      </c>
      <c r="C205" s="277">
        <f t="shared" si="7"/>
        <v>200</v>
      </c>
      <c r="D205" s="226" t="s">
        <v>2019</v>
      </c>
      <c r="E205" s="226" t="s">
        <v>2020</v>
      </c>
      <c r="F205" s="226" t="s">
        <v>2023</v>
      </c>
      <c r="G205" s="226" t="s">
        <v>1699</v>
      </c>
      <c r="H205" s="278">
        <v>45791</v>
      </c>
      <c r="I205" s="226">
        <v>25665</v>
      </c>
      <c r="J205" s="226" t="s">
        <v>1700</v>
      </c>
      <c r="K205" s="226" t="s">
        <v>1657</v>
      </c>
      <c r="L205" s="226"/>
      <c r="M205" s="280">
        <v>21750</v>
      </c>
      <c r="N205" s="280">
        <v>0</v>
      </c>
      <c r="O205" s="280">
        <v>1957.5</v>
      </c>
      <c r="P205" s="280">
        <v>1957.5</v>
      </c>
      <c r="Q205" s="226">
        <v>0</v>
      </c>
      <c r="R205" s="226" t="s">
        <v>1955</v>
      </c>
      <c r="S205" s="226" t="s">
        <v>2022</v>
      </c>
      <c r="T205" s="226" t="s">
        <v>1703</v>
      </c>
      <c r="U205" s="281" t="s">
        <v>1195</v>
      </c>
      <c r="V205" s="282" t="s">
        <v>1704</v>
      </c>
      <c r="W205" s="283" t="s">
        <v>1195</v>
      </c>
      <c r="X205" s="283" t="s">
        <v>1195</v>
      </c>
      <c r="Y205" s="283" t="s">
        <v>1195</v>
      </c>
      <c r="Z205" s="226"/>
      <c r="AA205" s="96"/>
    </row>
    <row r="206" spans="1:27">
      <c r="A206" s="226" t="s">
        <v>56</v>
      </c>
      <c r="B206" s="226" t="str">
        <f t="shared" si="6"/>
        <v>27AAIFR9573K1ZECCA-25/26-123</v>
      </c>
      <c r="C206" s="277">
        <f t="shared" si="7"/>
        <v>201</v>
      </c>
      <c r="D206" s="226" t="s">
        <v>428</v>
      </c>
      <c r="E206" s="226" t="s">
        <v>429</v>
      </c>
      <c r="F206" s="226" t="s">
        <v>2024</v>
      </c>
      <c r="G206" s="226" t="s">
        <v>1699</v>
      </c>
      <c r="H206" s="278">
        <v>45785</v>
      </c>
      <c r="I206" s="226">
        <v>717</v>
      </c>
      <c r="J206" s="226" t="s">
        <v>1700</v>
      </c>
      <c r="K206" s="226" t="s">
        <v>1657</v>
      </c>
      <c r="L206" s="226"/>
      <c r="M206" s="280">
        <v>607.5</v>
      </c>
      <c r="N206" s="280">
        <v>0</v>
      </c>
      <c r="O206" s="280">
        <v>54.68</v>
      </c>
      <c r="P206" s="280">
        <v>54.68</v>
      </c>
      <c r="Q206" s="226">
        <v>0</v>
      </c>
      <c r="R206" s="226" t="s">
        <v>1955</v>
      </c>
      <c r="S206" s="226" t="s">
        <v>1978</v>
      </c>
      <c r="T206" s="226" t="s">
        <v>1703</v>
      </c>
      <c r="U206" s="281" t="s">
        <v>1195</v>
      </c>
      <c r="V206" s="282" t="s">
        <v>1704</v>
      </c>
      <c r="W206" s="283" t="s">
        <v>1726</v>
      </c>
      <c r="X206" s="283" t="s">
        <v>2025</v>
      </c>
      <c r="Y206" s="283" t="s">
        <v>1702</v>
      </c>
      <c r="Z206" s="226"/>
      <c r="AA206" s="96"/>
    </row>
    <row r="207" spans="1:27">
      <c r="A207" s="226" t="s">
        <v>56</v>
      </c>
      <c r="B207" s="226" t="str">
        <f t="shared" si="6"/>
        <v>36AEUPV4314A1ZE004/2025-2026</v>
      </c>
      <c r="C207" s="277">
        <f t="shared" si="7"/>
        <v>202</v>
      </c>
      <c r="D207" s="226" t="s">
        <v>320</v>
      </c>
      <c r="E207" s="226" t="s">
        <v>321</v>
      </c>
      <c r="F207" s="226" t="s">
        <v>2026</v>
      </c>
      <c r="G207" s="226" t="s">
        <v>1699</v>
      </c>
      <c r="H207" s="278">
        <v>45807</v>
      </c>
      <c r="I207" s="226">
        <v>309750</v>
      </c>
      <c r="J207" s="226" t="s">
        <v>1700</v>
      </c>
      <c r="K207" s="226" t="s">
        <v>1657</v>
      </c>
      <c r="L207" s="226"/>
      <c r="M207" s="280">
        <v>262500</v>
      </c>
      <c r="N207" s="280">
        <v>47250</v>
      </c>
      <c r="O207" s="280">
        <v>0</v>
      </c>
      <c r="P207" s="280">
        <v>0</v>
      </c>
      <c r="Q207" s="226">
        <v>0</v>
      </c>
      <c r="R207" s="226" t="s">
        <v>1955</v>
      </c>
      <c r="S207" s="226" t="s">
        <v>1978</v>
      </c>
      <c r="T207" s="226" t="s">
        <v>1703</v>
      </c>
      <c r="U207" s="281" t="s">
        <v>1195</v>
      </c>
      <c r="V207" s="282" t="s">
        <v>1704</v>
      </c>
      <c r="W207" s="283" t="s">
        <v>1195</v>
      </c>
      <c r="X207" s="283" t="s">
        <v>1195</v>
      </c>
      <c r="Y207" s="283" t="s">
        <v>1195</v>
      </c>
      <c r="Z207" s="226"/>
      <c r="AA207" s="96"/>
    </row>
    <row r="208" spans="1:27">
      <c r="A208" s="226" t="s">
        <v>56</v>
      </c>
      <c r="B208" s="226" t="str">
        <f t="shared" si="6"/>
        <v>06AAACM5586C1ZLTIO26HR100315166</v>
      </c>
      <c r="C208" s="277">
        <f t="shared" si="7"/>
        <v>203</v>
      </c>
      <c r="D208" s="226" t="s">
        <v>334</v>
      </c>
      <c r="E208" s="226" t="s">
        <v>335</v>
      </c>
      <c r="F208" s="226" t="s">
        <v>2027</v>
      </c>
      <c r="G208" s="226" t="s">
        <v>1699</v>
      </c>
      <c r="H208" s="278">
        <v>45804</v>
      </c>
      <c r="I208" s="226">
        <v>1253.1600000000001</v>
      </c>
      <c r="J208" s="226" t="s">
        <v>1700</v>
      </c>
      <c r="K208" s="226" t="s">
        <v>1657</v>
      </c>
      <c r="L208" s="226"/>
      <c r="M208" s="280">
        <v>1062</v>
      </c>
      <c r="N208" s="280">
        <v>191.16</v>
      </c>
      <c r="O208" s="280">
        <v>0</v>
      </c>
      <c r="P208" s="280">
        <v>0</v>
      </c>
      <c r="Q208" s="226">
        <v>0</v>
      </c>
      <c r="R208" s="226" t="s">
        <v>1955</v>
      </c>
      <c r="S208" s="226" t="s">
        <v>1956</v>
      </c>
      <c r="T208" s="226" t="s">
        <v>1703</v>
      </c>
      <c r="U208" s="281" t="s">
        <v>1195</v>
      </c>
      <c r="V208" s="282" t="s">
        <v>1704</v>
      </c>
      <c r="W208" s="283" t="s">
        <v>1195</v>
      </c>
      <c r="X208" s="283" t="s">
        <v>1195</v>
      </c>
      <c r="Y208" s="283" t="s">
        <v>1195</v>
      </c>
      <c r="Z208" s="226"/>
      <c r="AA208" s="96"/>
    </row>
    <row r="209" spans="1:27">
      <c r="A209" s="226" t="s">
        <v>56</v>
      </c>
      <c r="B209" s="226" t="str">
        <f t="shared" si="6"/>
        <v>27AAMFS2232C1ZGSK/1198/2526</v>
      </c>
      <c r="C209" s="277">
        <f t="shared" si="7"/>
        <v>204</v>
      </c>
      <c r="D209" s="226" t="s">
        <v>562</v>
      </c>
      <c r="E209" s="226" t="s">
        <v>563</v>
      </c>
      <c r="F209" s="226" t="s">
        <v>2028</v>
      </c>
      <c r="G209" s="226" t="s">
        <v>1699</v>
      </c>
      <c r="H209" s="278">
        <v>45792</v>
      </c>
      <c r="I209" s="226">
        <v>8850</v>
      </c>
      <c r="J209" s="226" t="s">
        <v>1700</v>
      </c>
      <c r="K209" s="226" t="s">
        <v>1657</v>
      </c>
      <c r="L209" s="226"/>
      <c r="M209" s="280">
        <v>7500</v>
      </c>
      <c r="N209" s="280">
        <v>0</v>
      </c>
      <c r="O209" s="280">
        <v>675</v>
      </c>
      <c r="P209" s="280">
        <v>675</v>
      </c>
      <c r="Q209" s="226">
        <v>0</v>
      </c>
      <c r="R209" s="226" t="s">
        <v>1955</v>
      </c>
      <c r="S209" s="226" t="s">
        <v>1970</v>
      </c>
      <c r="T209" s="226" t="s">
        <v>1703</v>
      </c>
      <c r="U209" s="281" t="s">
        <v>1195</v>
      </c>
      <c r="V209" s="282" t="s">
        <v>1704</v>
      </c>
      <c r="W209" s="283" t="s">
        <v>1726</v>
      </c>
      <c r="X209" s="283" t="s">
        <v>2029</v>
      </c>
      <c r="Y209" s="283" t="s">
        <v>1968</v>
      </c>
      <c r="Z209" s="226"/>
      <c r="AA209" s="96"/>
    </row>
    <row r="210" spans="1:27">
      <c r="A210" s="226" t="s">
        <v>56</v>
      </c>
      <c r="B210" s="226" t="str">
        <f t="shared" si="6"/>
        <v>27AALCS9822Q1ZC2526CI0000024031</v>
      </c>
      <c r="C210" s="277">
        <f t="shared" si="7"/>
        <v>205</v>
      </c>
      <c r="D210" s="226" t="s">
        <v>631</v>
      </c>
      <c r="E210" s="226" t="s">
        <v>632</v>
      </c>
      <c r="F210" s="226" t="s">
        <v>2030</v>
      </c>
      <c r="G210" s="226" t="s">
        <v>1699</v>
      </c>
      <c r="H210" s="278">
        <v>45807</v>
      </c>
      <c r="I210" s="226">
        <v>752.84</v>
      </c>
      <c r="J210" s="226" t="s">
        <v>1700</v>
      </c>
      <c r="K210" s="226" t="s">
        <v>1657</v>
      </c>
      <c r="L210" s="226"/>
      <c r="M210" s="280">
        <v>638</v>
      </c>
      <c r="N210" s="280">
        <v>0</v>
      </c>
      <c r="O210" s="280">
        <v>57.42</v>
      </c>
      <c r="P210" s="280">
        <v>57.42</v>
      </c>
      <c r="Q210" s="226">
        <v>0</v>
      </c>
      <c r="R210" s="226" t="s">
        <v>1955</v>
      </c>
      <c r="S210" s="226" t="s">
        <v>1956</v>
      </c>
      <c r="T210" s="226" t="s">
        <v>1703</v>
      </c>
      <c r="U210" s="281" t="s">
        <v>1195</v>
      </c>
      <c r="V210" s="282" t="s">
        <v>1704</v>
      </c>
      <c r="W210" s="283" t="s">
        <v>1726</v>
      </c>
      <c r="X210" s="283" t="s">
        <v>2031</v>
      </c>
      <c r="Y210" s="283" t="s">
        <v>2032</v>
      </c>
      <c r="Z210" s="226"/>
      <c r="AA210" s="96"/>
    </row>
    <row r="211" spans="1:27">
      <c r="A211" s="226" t="s">
        <v>56</v>
      </c>
      <c r="B211" s="226" t="str">
        <f t="shared" si="6"/>
        <v>27AAKFR1575R1ZCRAR/18/25-26</v>
      </c>
      <c r="C211" s="277">
        <f t="shared" si="7"/>
        <v>206</v>
      </c>
      <c r="D211" s="226" t="s">
        <v>724</v>
      </c>
      <c r="E211" s="226" t="s">
        <v>725</v>
      </c>
      <c r="F211" s="226" t="s">
        <v>2033</v>
      </c>
      <c r="G211" s="226" t="s">
        <v>1699</v>
      </c>
      <c r="H211" s="278">
        <v>45755</v>
      </c>
      <c r="I211" s="226">
        <v>18880</v>
      </c>
      <c r="J211" s="226" t="s">
        <v>1700</v>
      </c>
      <c r="K211" s="226" t="s">
        <v>1657</v>
      </c>
      <c r="L211" s="226"/>
      <c r="M211" s="280">
        <v>16000</v>
      </c>
      <c r="N211" s="280">
        <v>0</v>
      </c>
      <c r="O211" s="280">
        <v>1440</v>
      </c>
      <c r="P211" s="280">
        <v>1440</v>
      </c>
      <c r="Q211" s="226">
        <v>0</v>
      </c>
      <c r="R211" s="226" t="s">
        <v>1701</v>
      </c>
      <c r="S211" s="226" t="s">
        <v>1758</v>
      </c>
      <c r="T211" s="226" t="s">
        <v>1703</v>
      </c>
      <c r="U211" s="281" t="s">
        <v>1195</v>
      </c>
      <c r="V211" s="282" t="s">
        <v>1704</v>
      </c>
      <c r="W211" s="283" t="s">
        <v>1195</v>
      </c>
      <c r="X211" s="283" t="s">
        <v>1195</v>
      </c>
      <c r="Y211" s="283" t="s">
        <v>1195</v>
      </c>
      <c r="Z211" s="226"/>
      <c r="AA211" s="96"/>
    </row>
    <row r="212" spans="1:27">
      <c r="A212" s="226" t="s">
        <v>56</v>
      </c>
      <c r="B212" s="226" t="str">
        <f t="shared" si="6"/>
        <v>27AALCM3536H1ZAINV2526/51720</v>
      </c>
      <c r="C212" s="277">
        <f t="shared" si="7"/>
        <v>207</v>
      </c>
      <c r="D212" s="226" t="s">
        <v>383</v>
      </c>
      <c r="E212" s="226" t="s">
        <v>384</v>
      </c>
      <c r="F212" s="226" t="s">
        <v>2034</v>
      </c>
      <c r="G212" s="226" t="s">
        <v>1699</v>
      </c>
      <c r="H212" s="278">
        <v>45787</v>
      </c>
      <c r="I212" s="226">
        <v>34982.53</v>
      </c>
      <c r="J212" s="226" t="s">
        <v>1700</v>
      </c>
      <c r="K212" s="226" t="s">
        <v>1657</v>
      </c>
      <c r="L212" s="226"/>
      <c r="M212" s="280">
        <v>29646.2</v>
      </c>
      <c r="N212" s="280">
        <v>0</v>
      </c>
      <c r="O212" s="280">
        <v>2668.23</v>
      </c>
      <c r="P212" s="280">
        <v>2668.23</v>
      </c>
      <c r="Q212" s="226">
        <v>0</v>
      </c>
      <c r="R212" s="226" t="s">
        <v>1955</v>
      </c>
      <c r="S212" s="226" t="s">
        <v>1956</v>
      </c>
      <c r="T212" s="226" t="s">
        <v>1703</v>
      </c>
      <c r="U212" s="281" t="s">
        <v>1195</v>
      </c>
      <c r="V212" s="282" t="s">
        <v>1704</v>
      </c>
      <c r="W212" s="283" t="s">
        <v>1726</v>
      </c>
      <c r="X212" s="283" t="s">
        <v>2035</v>
      </c>
      <c r="Y212" s="283" t="s">
        <v>1702</v>
      </c>
      <c r="Z212" s="226"/>
      <c r="AA212" s="96"/>
    </row>
    <row r="213" spans="1:27">
      <c r="A213" s="226" t="s">
        <v>56</v>
      </c>
      <c r="B213" s="226" t="str">
        <f t="shared" si="6"/>
        <v>27AALCM3536H1ZAINV2526/64350</v>
      </c>
      <c r="C213" s="277">
        <f t="shared" si="7"/>
        <v>208</v>
      </c>
      <c r="D213" s="226" t="s">
        <v>383</v>
      </c>
      <c r="E213" s="226" t="s">
        <v>384</v>
      </c>
      <c r="F213" s="226" t="s">
        <v>2036</v>
      </c>
      <c r="G213" s="226" t="s">
        <v>1699</v>
      </c>
      <c r="H213" s="278">
        <v>45798</v>
      </c>
      <c r="I213" s="226">
        <v>379</v>
      </c>
      <c r="J213" s="226" t="s">
        <v>1700</v>
      </c>
      <c r="K213" s="226" t="s">
        <v>1657</v>
      </c>
      <c r="L213" s="226"/>
      <c r="M213" s="280">
        <v>321.19</v>
      </c>
      <c r="N213" s="280">
        <v>0</v>
      </c>
      <c r="O213" s="280">
        <v>28.91</v>
      </c>
      <c r="P213" s="280">
        <v>28.91</v>
      </c>
      <c r="Q213" s="226">
        <v>0</v>
      </c>
      <c r="R213" s="226" t="s">
        <v>1955</v>
      </c>
      <c r="S213" s="226" t="s">
        <v>1956</v>
      </c>
      <c r="T213" s="226" t="s">
        <v>1703</v>
      </c>
      <c r="U213" s="281" t="s">
        <v>1195</v>
      </c>
      <c r="V213" s="282" t="s">
        <v>1704</v>
      </c>
      <c r="W213" s="283" t="s">
        <v>1726</v>
      </c>
      <c r="X213" s="283" t="s">
        <v>2037</v>
      </c>
      <c r="Y213" s="283" t="s">
        <v>2038</v>
      </c>
      <c r="Z213" s="226"/>
      <c r="AA213" s="96"/>
    </row>
    <row r="214" spans="1:27">
      <c r="A214" s="226" t="s">
        <v>56</v>
      </c>
      <c r="B214" s="226" t="str">
        <f t="shared" si="6"/>
        <v>27AALCM3536H1ZAINV2526/66655</v>
      </c>
      <c r="C214" s="277">
        <f t="shared" si="7"/>
        <v>209</v>
      </c>
      <c r="D214" s="226" t="s">
        <v>383</v>
      </c>
      <c r="E214" s="226" t="s">
        <v>384</v>
      </c>
      <c r="F214" s="226" t="s">
        <v>2039</v>
      </c>
      <c r="G214" s="226" t="s">
        <v>1699</v>
      </c>
      <c r="H214" s="278">
        <v>45800</v>
      </c>
      <c r="I214" s="226">
        <v>3151</v>
      </c>
      <c r="J214" s="226" t="s">
        <v>1700</v>
      </c>
      <c r="K214" s="226" t="s">
        <v>1657</v>
      </c>
      <c r="L214" s="226"/>
      <c r="M214" s="280">
        <v>2670.34</v>
      </c>
      <c r="N214" s="280">
        <v>0</v>
      </c>
      <c r="O214" s="280">
        <v>240.34</v>
      </c>
      <c r="P214" s="280">
        <v>240.34</v>
      </c>
      <c r="Q214" s="226">
        <v>0</v>
      </c>
      <c r="R214" s="226" t="s">
        <v>1955</v>
      </c>
      <c r="S214" s="226" t="s">
        <v>1956</v>
      </c>
      <c r="T214" s="226" t="s">
        <v>1703</v>
      </c>
      <c r="U214" s="281" t="s">
        <v>1195</v>
      </c>
      <c r="V214" s="282" t="s">
        <v>1704</v>
      </c>
      <c r="W214" s="283" t="s">
        <v>1726</v>
      </c>
      <c r="X214" s="283" t="s">
        <v>2040</v>
      </c>
      <c r="Y214" s="283" t="s">
        <v>2041</v>
      </c>
      <c r="Z214" s="226"/>
      <c r="AA214" s="96"/>
    </row>
    <row r="215" spans="1:27">
      <c r="A215" s="226" t="s">
        <v>56</v>
      </c>
      <c r="B215" s="226" t="str">
        <f t="shared" si="6"/>
        <v>27AALCM3536H1ZAINV2526/68101</v>
      </c>
      <c r="C215" s="277">
        <f t="shared" si="7"/>
        <v>210</v>
      </c>
      <c r="D215" s="226" t="s">
        <v>383</v>
      </c>
      <c r="E215" s="226" t="s">
        <v>384</v>
      </c>
      <c r="F215" s="226" t="s">
        <v>2042</v>
      </c>
      <c r="G215" s="226" t="s">
        <v>1699</v>
      </c>
      <c r="H215" s="278">
        <v>45801</v>
      </c>
      <c r="I215" s="226">
        <v>4329</v>
      </c>
      <c r="J215" s="226" t="s">
        <v>1700</v>
      </c>
      <c r="K215" s="226" t="s">
        <v>1657</v>
      </c>
      <c r="L215" s="226"/>
      <c r="M215" s="280">
        <v>3668.65</v>
      </c>
      <c r="N215" s="280">
        <v>0</v>
      </c>
      <c r="O215" s="280">
        <v>330.19</v>
      </c>
      <c r="P215" s="280">
        <v>330.19</v>
      </c>
      <c r="Q215" s="226">
        <v>0</v>
      </c>
      <c r="R215" s="226" t="s">
        <v>1955</v>
      </c>
      <c r="S215" s="226" t="s">
        <v>1956</v>
      </c>
      <c r="T215" s="226" t="s">
        <v>1703</v>
      </c>
      <c r="U215" s="281" t="s">
        <v>1195</v>
      </c>
      <c r="V215" s="282" t="s">
        <v>1704</v>
      </c>
      <c r="W215" s="283" t="s">
        <v>1726</v>
      </c>
      <c r="X215" s="283" t="s">
        <v>2043</v>
      </c>
      <c r="Y215" s="283" t="s">
        <v>2044</v>
      </c>
      <c r="Z215" s="226"/>
      <c r="AA215" s="96"/>
    </row>
    <row r="216" spans="1:27">
      <c r="A216" s="226" t="s">
        <v>56</v>
      </c>
      <c r="B216" s="226" t="str">
        <f t="shared" si="6"/>
        <v>27AABCR0111M1ZNROCP-2526-2680</v>
      </c>
      <c r="C216" s="277">
        <f t="shared" si="7"/>
        <v>211</v>
      </c>
      <c r="D216" s="226" t="s">
        <v>399</v>
      </c>
      <c r="E216" s="226" t="s">
        <v>400</v>
      </c>
      <c r="F216" s="226" t="s">
        <v>2045</v>
      </c>
      <c r="G216" s="226" t="s">
        <v>1699</v>
      </c>
      <c r="H216" s="278">
        <v>45787</v>
      </c>
      <c r="I216" s="226">
        <v>20720</v>
      </c>
      <c r="J216" s="226" t="s">
        <v>1700</v>
      </c>
      <c r="K216" s="226" t="s">
        <v>1657</v>
      </c>
      <c r="L216" s="226"/>
      <c r="M216" s="280">
        <v>18500</v>
      </c>
      <c r="N216" s="280">
        <v>0</v>
      </c>
      <c r="O216" s="280">
        <v>1110</v>
      </c>
      <c r="P216" s="280">
        <v>1110</v>
      </c>
      <c r="Q216" s="226">
        <v>0</v>
      </c>
      <c r="R216" s="226" t="s">
        <v>1955</v>
      </c>
      <c r="S216" s="226" t="s">
        <v>1956</v>
      </c>
      <c r="T216" s="226" t="s">
        <v>1703</v>
      </c>
      <c r="U216" s="281" t="s">
        <v>1195</v>
      </c>
      <c r="V216" s="282" t="s">
        <v>1704</v>
      </c>
      <c r="W216" s="283" t="s">
        <v>1726</v>
      </c>
      <c r="X216" s="283" t="s">
        <v>2046</v>
      </c>
      <c r="Y216" s="283" t="s">
        <v>1702</v>
      </c>
      <c r="Z216" s="226"/>
      <c r="AA216" s="96"/>
    </row>
    <row r="217" spans="1:27">
      <c r="A217" s="226" t="s">
        <v>56</v>
      </c>
      <c r="B217" s="226" t="str">
        <f t="shared" si="6"/>
        <v>27AABCR0111M1ZNROCP-2526-2681</v>
      </c>
      <c r="C217" s="277">
        <f t="shared" si="7"/>
        <v>212</v>
      </c>
      <c r="D217" s="226" t="s">
        <v>399</v>
      </c>
      <c r="E217" s="226" t="s">
        <v>400</v>
      </c>
      <c r="F217" s="226" t="s">
        <v>2047</v>
      </c>
      <c r="G217" s="226" t="s">
        <v>1699</v>
      </c>
      <c r="H217" s="278">
        <v>45787</v>
      </c>
      <c r="I217" s="226">
        <v>1007.72</v>
      </c>
      <c r="J217" s="226" t="s">
        <v>1700</v>
      </c>
      <c r="K217" s="226" t="s">
        <v>1657</v>
      </c>
      <c r="L217" s="226"/>
      <c r="M217" s="280">
        <v>854</v>
      </c>
      <c r="N217" s="280">
        <v>0</v>
      </c>
      <c r="O217" s="280">
        <v>76.86</v>
      </c>
      <c r="P217" s="280">
        <v>76.86</v>
      </c>
      <c r="Q217" s="226">
        <v>0</v>
      </c>
      <c r="R217" s="226" t="s">
        <v>1955</v>
      </c>
      <c r="S217" s="226" t="s">
        <v>1956</v>
      </c>
      <c r="T217" s="226" t="s">
        <v>1703</v>
      </c>
      <c r="U217" s="281" t="s">
        <v>1195</v>
      </c>
      <c r="V217" s="282" t="s">
        <v>1704</v>
      </c>
      <c r="W217" s="283" t="s">
        <v>1726</v>
      </c>
      <c r="X217" s="283" t="s">
        <v>2048</v>
      </c>
      <c r="Y217" s="283" t="s">
        <v>1702</v>
      </c>
      <c r="Z217" s="226"/>
      <c r="AA217" s="96"/>
    </row>
    <row r="218" spans="1:27">
      <c r="A218" s="226" t="s">
        <v>56</v>
      </c>
      <c r="B218" s="226" t="str">
        <f t="shared" si="6"/>
        <v>27AAJCV6293Q1Z8VRSPL/25-26/0195</v>
      </c>
      <c r="C218" s="277">
        <f t="shared" si="7"/>
        <v>213</v>
      </c>
      <c r="D218" s="226" t="s">
        <v>367</v>
      </c>
      <c r="E218" s="226" t="s">
        <v>368</v>
      </c>
      <c r="F218" s="226" t="s">
        <v>2049</v>
      </c>
      <c r="G218" s="226" t="s">
        <v>1699</v>
      </c>
      <c r="H218" s="278">
        <v>45808</v>
      </c>
      <c r="I218" s="226">
        <v>104483</v>
      </c>
      <c r="J218" s="226" t="s">
        <v>1700</v>
      </c>
      <c r="K218" s="226" t="s">
        <v>1657</v>
      </c>
      <c r="L218" s="226"/>
      <c r="M218" s="280">
        <v>88545</v>
      </c>
      <c r="N218" s="280">
        <v>0</v>
      </c>
      <c r="O218" s="280">
        <v>7969.05</v>
      </c>
      <c r="P218" s="280">
        <v>7969.05</v>
      </c>
      <c r="Q218" s="226">
        <v>0</v>
      </c>
      <c r="R218" s="226" t="s">
        <v>1955</v>
      </c>
      <c r="S218" s="226" t="s">
        <v>1970</v>
      </c>
      <c r="T218" s="226" t="s">
        <v>1703</v>
      </c>
      <c r="U218" s="281" t="s">
        <v>1195</v>
      </c>
      <c r="V218" s="282" t="s">
        <v>1704</v>
      </c>
      <c r="W218" s="283" t="s">
        <v>1195</v>
      </c>
      <c r="X218" s="283" t="s">
        <v>1195</v>
      </c>
      <c r="Y218" s="283" t="s">
        <v>1195</v>
      </c>
      <c r="Z218" s="226"/>
      <c r="AA218" s="96"/>
    </row>
    <row r="219" spans="1:27">
      <c r="A219" s="226" t="s">
        <v>56</v>
      </c>
      <c r="B219" s="226" t="str">
        <f t="shared" si="6"/>
        <v>27AAATN2595F3ZERPU/25/450128</v>
      </c>
      <c r="C219" s="277">
        <f t="shared" si="7"/>
        <v>214</v>
      </c>
      <c r="D219" s="226" t="s">
        <v>1190</v>
      </c>
      <c r="E219" s="226" t="s">
        <v>1191</v>
      </c>
      <c r="F219" s="226" t="s">
        <v>1192</v>
      </c>
      <c r="G219" s="226" t="s">
        <v>1699</v>
      </c>
      <c r="H219" s="278">
        <v>45799</v>
      </c>
      <c r="I219" s="226">
        <v>100300</v>
      </c>
      <c r="J219" s="226" t="s">
        <v>1700</v>
      </c>
      <c r="K219" s="226" t="s">
        <v>1657</v>
      </c>
      <c r="L219" s="226"/>
      <c r="M219" s="280">
        <v>85000</v>
      </c>
      <c r="N219" s="280">
        <v>0</v>
      </c>
      <c r="O219" s="280">
        <v>7650</v>
      </c>
      <c r="P219" s="280">
        <v>7650</v>
      </c>
      <c r="Q219" s="226">
        <v>0</v>
      </c>
      <c r="R219" s="226" t="s">
        <v>1955</v>
      </c>
      <c r="S219" s="226" t="s">
        <v>1956</v>
      </c>
      <c r="T219" s="226" t="s">
        <v>1703</v>
      </c>
      <c r="U219" s="281" t="s">
        <v>1195</v>
      </c>
      <c r="V219" s="282" t="s">
        <v>1704</v>
      </c>
      <c r="W219" s="283" t="s">
        <v>1726</v>
      </c>
      <c r="X219" s="283" t="s">
        <v>2050</v>
      </c>
      <c r="Y219" s="283" t="s">
        <v>1193</v>
      </c>
      <c r="Z219" s="226"/>
      <c r="AA219" s="96"/>
    </row>
    <row r="220" spans="1:27">
      <c r="A220" s="226" t="s">
        <v>56</v>
      </c>
      <c r="B220" s="226" t="str">
        <f t="shared" si="6"/>
        <v>27AAJCM5637R1ZLMCSS/25-26/229</v>
      </c>
      <c r="C220" s="277">
        <f t="shared" si="7"/>
        <v>215</v>
      </c>
      <c r="D220" s="226" t="s">
        <v>2051</v>
      </c>
      <c r="E220" s="226" t="s">
        <v>2052</v>
      </c>
      <c r="F220" s="226" t="s">
        <v>2053</v>
      </c>
      <c r="G220" s="226" t="s">
        <v>1699</v>
      </c>
      <c r="H220" s="278">
        <v>45786</v>
      </c>
      <c r="I220" s="226">
        <v>16106</v>
      </c>
      <c r="J220" s="226" t="s">
        <v>1700</v>
      </c>
      <c r="K220" s="226" t="s">
        <v>1657</v>
      </c>
      <c r="L220" s="226"/>
      <c r="M220" s="280">
        <v>13649.46</v>
      </c>
      <c r="N220" s="280">
        <v>0</v>
      </c>
      <c r="O220" s="280">
        <v>1228.45</v>
      </c>
      <c r="P220" s="280">
        <v>1228.45</v>
      </c>
      <c r="Q220" s="226">
        <v>0</v>
      </c>
      <c r="R220" s="226" t="s">
        <v>1955</v>
      </c>
      <c r="S220" s="226" t="s">
        <v>1956</v>
      </c>
      <c r="T220" s="226" t="s">
        <v>1703</v>
      </c>
      <c r="U220" s="281" t="s">
        <v>1195</v>
      </c>
      <c r="V220" s="282" t="s">
        <v>1704</v>
      </c>
      <c r="W220" s="283" t="s">
        <v>1726</v>
      </c>
      <c r="X220" s="283" t="s">
        <v>2054</v>
      </c>
      <c r="Y220" s="283" t="s">
        <v>1752</v>
      </c>
      <c r="Z220" s="226"/>
      <c r="AA220" s="96"/>
    </row>
    <row r="221" spans="1:27">
      <c r="A221" s="226" t="s">
        <v>56</v>
      </c>
      <c r="B221" s="226" t="str">
        <f t="shared" si="6"/>
        <v>27AAJCM5637R1ZLMCSS/25-26/230</v>
      </c>
      <c r="C221" s="277">
        <f t="shared" si="7"/>
        <v>216</v>
      </c>
      <c r="D221" s="226" t="s">
        <v>2051</v>
      </c>
      <c r="E221" s="226" t="s">
        <v>2052</v>
      </c>
      <c r="F221" s="226" t="s">
        <v>2055</v>
      </c>
      <c r="G221" s="226" t="s">
        <v>1699</v>
      </c>
      <c r="H221" s="278">
        <v>45786</v>
      </c>
      <c r="I221" s="226">
        <v>52668</v>
      </c>
      <c r="J221" s="226" t="s">
        <v>1700</v>
      </c>
      <c r="K221" s="226" t="s">
        <v>1657</v>
      </c>
      <c r="L221" s="226"/>
      <c r="M221" s="280">
        <v>44633.74</v>
      </c>
      <c r="N221" s="280">
        <v>0</v>
      </c>
      <c r="O221" s="280">
        <v>4017.04</v>
      </c>
      <c r="P221" s="280">
        <v>4017.04</v>
      </c>
      <c r="Q221" s="226">
        <v>0</v>
      </c>
      <c r="R221" s="226" t="s">
        <v>1955</v>
      </c>
      <c r="S221" s="226" t="s">
        <v>1956</v>
      </c>
      <c r="T221" s="226" t="s">
        <v>1703</v>
      </c>
      <c r="U221" s="281" t="s">
        <v>1195</v>
      </c>
      <c r="V221" s="282" t="s">
        <v>1704</v>
      </c>
      <c r="W221" s="283" t="s">
        <v>1726</v>
      </c>
      <c r="X221" s="283" t="s">
        <v>2056</v>
      </c>
      <c r="Y221" s="283" t="s">
        <v>1752</v>
      </c>
      <c r="Z221" s="226"/>
      <c r="AA221" s="96"/>
    </row>
    <row r="222" spans="1:27">
      <c r="A222" s="226" t="s">
        <v>56</v>
      </c>
      <c r="B222" s="226" t="str">
        <f t="shared" si="6"/>
        <v>27AAACH1458C1ZZ2171274910</v>
      </c>
      <c r="C222" s="277">
        <f t="shared" si="7"/>
        <v>217</v>
      </c>
      <c r="D222" s="226" t="s">
        <v>540</v>
      </c>
      <c r="E222" s="226" t="s">
        <v>541</v>
      </c>
      <c r="F222" s="226">
        <v>2171274910</v>
      </c>
      <c r="G222" s="226" t="s">
        <v>1699</v>
      </c>
      <c r="H222" s="278">
        <v>45780</v>
      </c>
      <c r="I222" s="226">
        <v>17709.439999999999</v>
      </c>
      <c r="J222" s="226" t="s">
        <v>1700</v>
      </c>
      <c r="K222" s="226" t="s">
        <v>1657</v>
      </c>
      <c r="L222" s="226"/>
      <c r="M222" s="280">
        <v>15008</v>
      </c>
      <c r="N222" s="280">
        <v>0</v>
      </c>
      <c r="O222" s="280">
        <v>1350.72</v>
      </c>
      <c r="P222" s="280">
        <v>1350.72</v>
      </c>
      <c r="Q222" s="226">
        <v>0</v>
      </c>
      <c r="R222" s="226" t="s">
        <v>1955</v>
      </c>
      <c r="S222" s="226" t="s">
        <v>1956</v>
      </c>
      <c r="T222" s="226" t="s">
        <v>1703</v>
      </c>
      <c r="U222" s="281" t="s">
        <v>1195</v>
      </c>
      <c r="V222" s="282" t="s">
        <v>1704</v>
      </c>
      <c r="W222" s="283" t="s">
        <v>1195</v>
      </c>
      <c r="X222" s="283" t="s">
        <v>1195</v>
      </c>
      <c r="Y222" s="283" t="s">
        <v>1195</v>
      </c>
      <c r="Z222" s="226"/>
      <c r="AA222" s="96"/>
    </row>
    <row r="223" spans="1:27">
      <c r="A223" s="226" t="s">
        <v>56</v>
      </c>
      <c r="B223" s="226" t="str">
        <f t="shared" si="6"/>
        <v>27AAACH1458C1ZZ2171303222</v>
      </c>
      <c r="C223" s="277">
        <f t="shared" si="7"/>
        <v>218</v>
      </c>
      <c r="D223" s="226" t="s">
        <v>540</v>
      </c>
      <c r="E223" s="226" t="s">
        <v>541</v>
      </c>
      <c r="F223" s="226">
        <v>2171303222</v>
      </c>
      <c r="G223" s="226" t="s">
        <v>1699</v>
      </c>
      <c r="H223" s="278">
        <v>45792</v>
      </c>
      <c r="I223" s="226">
        <v>6478.2</v>
      </c>
      <c r="J223" s="226" t="s">
        <v>1700</v>
      </c>
      <c r="K223" s="226" t="s">
        <v>1657</v>
      </c>
      <c r="L223" s="226"/>
      <c r="M223" s="280">
        <v>5490</v>
      </c>
      <c r="N223" s="280">
        <v>0</v>
      </c>
      <c r="O223" s="280">
        <v>494.1</v>
      </c>
      <c r="P223" s="280">
        <v>494.1</v>
      </c>
      <c r="Q223" s="226">
        <v>0</v>
      </c>
      <c r="R223" s="226" t="s">
        <v>1955</v>
      </c>
      <c r="S223" s="226" t="s">
        <v>1956</v>
      </c>
      <c r="T223" s="226" t="s">
        <v>1703</v>
      </c>
      <c r="U223" s="281" t="s">
        <v>1195</v>
      </c>
      <c r="V223" s="282" t="s">
        <v>1704</v>
      </c>
      <c r="W223" s="283" t="s">
        <v>1195</v>
      </c>
      <c r="X223" s="283" t="s">
        <v>1195</v>
      </c>
      <c r="Y223" s="283" t="s">
        <v>1195</v>
      </c>
      <c r="Z223" s="226"/>
      <c r="AA223" s="96"/>
    </row>
    <row r="224" spans="1:27">
      <c r="A224" s="226" t="s">
        <v>56</v>
      </c>
      <c r="B224" s="226" t="str">
        <f t="shared" si="6"/>
        <v>27AAACM3692H1ZCSAPV04/0065/2526</v>
      </c>
      <c r="C224" s="277">
        <f t="shared" si="7"/>
        <v>219</v>
      </c>
      <c r="D224" s="226" t="s">
        <v>580</v>
      </c>
      <c r="E224" s="226" t="s">
        <v>581</v>
      </c>
      <c r="F224" s="226" t="s">
        <v>1188</v>
      </c>
      <c r="G224" s="226" t="s">
        <v>1699</v>
      </c>
      <c r="H224" s="278">
        <v>45783</v>
      </c>
      <c r="I224" s="226">
        <v>71999</v>
      </c>
      <c r="J224" s="226" t="s">
        <v>1700</v>
      </c>
      <c r="K224" s="226" t="s">
        <v>1657</v>
      </c>
      <c r="L224" s="226"/>
      <c r="M224" s="280">
        <v>61016</v>
      </c>
      <c r="N224" s="280">
        <v>0</v>
      </c>
      <c r="O224" s="280">
        <v>5491.44</v>
      </c>
      <c r="P224" s="280">
        <v>5491.44</v>
      </c>
      <c r="Q224" s="226">
        <v>0</v>
      </c>
      <c r="R224" s="226" t="s">
        <v>1955</v>
      </c>
      <c r="S224" s="226" t="s">
        <v>1956</v>
      </c>
      <c r="T224" s="226" t="s">
        <v>1703</v>
      </c>
      <c r="U224" s="281" t="s">
        <v>1195</v>
      </c>
      <c r="V224" s="282" t="s">
        <v>1704</v>
      </c>
      <c r="W224" s="283" t="s">
        <v>1726</v>
      </c>
      <c r="X224" s="283" t="s">
        <v>2057</v>
      </c>
      <c r="Y224" s="283" t="s">
        <v>1734</v>
      </c>
      <c r="Z224" s="226"/>
      <c r="AA224" s="96"/>
    </row>
    <row r="225" spans="1:27">
      <c r="A225" s="226" t="s">
        <v>56</v>
      </c>
      <c r="B225" s="226" t="str">
        <f t="shared" si="6"/>
        <v>27AAACM3692H1ZCSAPV04/0066/2526</v>
      </c>
      <c r="C225" s="277">
        <f t="shared" si="7"/>
        <v>220</v>
      </c>
      <c r="D225" s="226" t="s">
        <v>580</v>
      </c>
      <c r="E225" s="226" t="s">
        <v>581</v>
      </c>
      <c r="F225" s="226" t="s">
        <v>1185</v>
      </c>
      <c r="G225" s="226" t="s">
        <v>1699</v>
      </c>
      <c r="H225" s="278">
        <v>45783</v>
      </c>
      <c r="I225" s="226">
        <v>39004</v>
      </c>
      <c r="J225" s="226" t="s">
        <v>1700</v>
      </c>
      <c r="K225" s="226" t="s">
        <v>1657</v>
      </c>
      <c r="L225" s="226"/>
      <c r="M225" s="280">
        <v>33054.239999999998</v>
      </c>
      <c r="N225" s="280">
        <v>0</v>
      </c>
      <c r="O225" s="280">
        <v>2974.88</v>
      </c>
      <c r="P225" s="280">
        <v>2974.88</v>
      </c>
      <c r="Q225" s="226">
        <v>0</v>
      </c>
      <c r="R225" s="226" t="s">
        <v>1955</v>
      </c>
      <c r="S225" s="226" t="s">
        <v>1956</v>
      </c>
      <c r="T225" s="226" t="s">
        <v>1703</v>
      </c>
      <c r="U225" s="281" t="s">
        <v>1195</v>
      </c>
      <c r="V225" s="282" t="s">
        <v>1704</v>
      </c>
      <c r="W225" s="283" t="s">
        <v>1726</v>
      </c>
      <c r="X225" s="283" t="s">
        <v>2058</v>
      </c>
      <c r="Y225" s="283" t="s">
        <v>1734</v>
      </c>
      <c r="Z225" s="226"/>
      <c r="AA225" s="96"/>
    </row>
    <row r="226" spans="1:27">
      <c r="A226" s="226" t="s">
        <v>56</v>
      </c>
      <c r="B226" s="226" t="str">
        <f t="shared" si="6"/>
        <v>07AAACJ0054A1ZDDP503695</v>
      </c>
      <c r="C226" s="277">
        <f t="shared" si="7"/>
        <v>221</v>
      </c>
      <c r="D226" s="226" t="s">
        <v>283</v>
      </c>
      <c r="E226" s="226" t="s">
        <v>284</v>
      </c>
      <c r="F226" s="226" t="s">
        <v>2059</v>
      </c>
      <c r="G226" s="226" t="s">
        <v>1699</v>
      </c>
      <c r="H226" s="278">
        <v>45779</v>
      </c>
      <c r="I226" s="226">
        <v>5200</v>
      </c>
      <c r="J226" s="226" t="s">
        <v>1700</v>
      </c>
      <c r="K226" s="226" t="s">
        <v>1657</v>
      </c>
      <c r="L226" s="226"/>
      <c r="M226" s="280">
        <v>100</v>
      </c>
      <c r="N226" s="280">
        <v>18</v>
      </c>
      <c r="O226" s="280">
        <v>0</v>
      </c>
      <c r="P226" s="280">
        <v>0</v>
      </c>
      <c r="Q226" s="226">
        <v>0</v>
      </c>
      <c r="R226" s="226" t="s">
        <v>1955</v>
      </c>
      <c r="S226" s="226" t="s">
        <v>1956</v>
      </c>
      <c r="T226" s="226" t="s">
        <v>1703</v>
      </c>
      <c r="U226" s="281" t="s">
        <v>1195</v>
      </c>
      <c r="V226" s="282" t="s">
        <v>1704</v>
      </c>
      <c r="W226" s="283" t="s">
        <v>1726</v>
      </c>
      <c r="X226" s="283" t="s">
        <v>2060</v>
      </c>
      <c r="Y226" s="283" t="s">
        <v>2061</v>
      </c>
      <c r="Z226" s="226"/>
      <c r="AA226" s="96"/>
    </row>
    <row r="227" spans="1:27">
      <c r="A227" s="226" t="s">
        <v>56</v>
      </c>
      <c r="B227" s="226" t="str">
        <f t="shared" si="6"/>
        <v>07AAACJ0054A1ZDDP503696</v>
      </c>
      <c r="C227" s="277">
        <f t="shared" si="7"/>
        <v>222</v>
      </c>
      <c r="D227" s="226" t="s">
        <v>283</v>
      </c>
      <c r="E227" s="226" t="s">
        <v>284</v>
      </c>
      <c r="F227" s="226" t="s">
        <v>2062</v>
      </c>
      <c r="G227" s="226" t="s">
        <v>1699</v>
      </c>
      <c r="H227" s="278">
        <v>45779</v>
      </c>
      <c r="I227" s="226">
        <v>8108</v>
      </c>
      <c r="J227" s="226" t="s">
        <v>1700</v>
      </c>
      <c r="K227" s="226" t="s">
        <v>1657</v>
      </c>
      <c r="L227" s="226"/>
      <c r="M227" s="280">
        <v>100</v>
      </c>
      <c r="N227" s="280">
        <v>18</v>
      </c>
      <c r="O227" s="280">
        <v>0</v>
      </c>
      <c r="P227" s="280">
        <v>0</v>
      </c>
      <c r="Q227" s="226">
        <v>0</v>
      </c>
      <c r="R227" s="226" t="s">
        <v>1955</v>
      </c>
      <c r="S227" s="226" t="s">
        <v>1956</v>
      </c>
      <c r="T227" s="226" t="s">
        <v>1703</v>
      </c>
      <c r="U227" s="281" t="s">
        <v>1195</v>
      </c>
      <c r="V227" s="282" t="s">
        <v>1704</v>
      </c>
      <c r="W227" s="283" t="s">
        <v>1726</v>
      </c>
      <c r="X227" s="283" t="s">
        <v>2063</v>
      </c>
      <c r="Y227" s="283" t="s">
        <v>2061</v>
      </c>
      <c r="Z227" s="226"/>
      <c r="AA227" s="96"/>
    </row>
    <row r="228" spans="1:27">
      <c r="A228" s="226" t="s">
        <v>56</v>
      </c>
      <c r="B228" s="226" t="str">
        <f t="shared" si="6"/>
        <v>07AAACJ0054A1ZDDP504965</v>
      </c>
      <c r="C228" s="277">
        <f t="shared" si="7"/>
        <v>223</v>
      </c>
      <c r="D228" s="226" t="s">
        <v>283</v>
      </c>
      <c r="E228" s="226" t="s">
        <v>284</v>
      </c>
      <c r="F228" s="226" t="s">
        <v>2064</v>
      </c>
      <c r="G228" s="226" t="s">
        <v>1699</v>
      </c>
      <c r="H228" s="278">
        <v>45791</v>
      </c>
      <c r="I228" s="226">
        <v>8023</v>
      </c>
      <c r="J228" s="226" t="s">
        <v>1700</v>
      </c>
      <c r="K228" s="226" t="s">
        <v>1657</v>
      </c>
      <c r="L228" s="226"/>
      <c r="M228" s="280">
        <v>100</v>
      </c>
      <c r="N228" s="280">
        <v>18</v>
      </c>
      <c r="O228" s="280">
        <v>0</v>
      </c>
      <c r="P228" s="280">
        <v>0</v>
      </c>
      <c r="Q228" s="226">
        <v>0</v>
      </c>
      <c r="R228" s="226" t="s">
        <v>1955</v>
      </c>
      <c r="S228" s="226" t="s">
        <v>1956</v>
      </c>
      <c r="T228" s="226" t="s">
        <v>1703</v>
      </c>
      <c r="U228" s="281" t="s">
        <v>1195</v>
      </c>
      <c r="V228" s="282" t="s">
        <v>1704</v>
      </c>
      <c r="W228" s="283" t="s">
        <v>1726</v>
      </c>
      <c r="X228" s="283" t="s">
        <v>2065</v>
      </c>
      <c r="Y228" s="283" t="s">
        <v>2066</v>
      </c>
      <c r="Z228" s="226"/>
      <c r="AA228" s="96"/>
    </row>
    <row r="229" spans="1:27">
      <c r="A229" s="226" t="s">
        <v>56</v>
      </c>
      <c r="B229" s="226" t="str">
        <f t="shared" si="6"/>
        <v>07AAACJ0054A1ZDDP504966</v>
      </c>
      <c r="C229" s="277">
        <f t="shared" si="7"/>
        <v>224</v>
      </c>
      <c r="D229" s="226" t="s">
        <v>283</v>
      </c>
      <c r="E229" s="226" t="s">
        <v>284</v>
      </c>
      <c r="F229" s="226" t="s">
        <v>2067</v>
      </c>
      <c r="G229" s="226" t="s">
        <v>1699</v>
      </c>
      <c r="H229" s="278">
        <v>45791</v>
      </c>
      <c r="I229" s="226">
        <v>7743</v>
      </c>
      <c r="J229" s="226" t="s">
        <v>1700</v>
      </c>
      <c r="K229" s="226" t="s">
        <v>1657</v>
      </c>
      <c r="L229" s="226"/>
      <c r="M229" s="280">
        <v>100</v>
      </c>
      <c r="N229" s="280">
        <v>18</v>
      </c>
      <c r="O229" s="280">
        <v>0</v>
      </c>
      <c r="P229" s="280">
        <v>0</v>
      </c>
      <c r="Q229" s="226">
        <v>0</v>
      </c>
      <c r="R229" s="226" t="s">
        <v>1955</v>
      </c>
      <c r="S229" s="226" t="s">
        <v>1956</v>
      </c>
      <c r="T229" s="226" t="s">
        <v>1703</v>
      </c>
      <c r="U229" s="281" t="s">
        <v>1195</v>
      </c>
      <c r="V229" s="282" t="s">
        <v>1704</v>
      </c>
      <c r="W229" s="283" t="s">
        <v>1726</v>
      </c>
      <c r="X229" s="283" t="s">
        <v>2068</v>
      </c>
      <c r="Y229" s="283" t="s">
        <v>2066</v>
      </c>
      <c r="Z229" s="226"/>
      <c r="AA229" s="96"/>
    </row>
    <row r="230" spans="1:27">
      <c r="A230" s="226" t="s">
        <v>56</v>
      </c>
      <c r="B230" s="226" t="str">
        <f t="shared" si="6"/>
        <v>07AAACJ0054A1ZDHP500141</v>
      </c>
      <c r="C230" s="277">
        <f t="shared" si="7"/>
        <v>225</v>
      </c>
      <c r="D230" s="226" t="s">
        <v>283</v>
      </c>
      <c r="E230" s="226" t="s">
        <v>284</v>
      </c>
      <c r="F230" s="226" t="s">
        <v>2069</v>
      </c>
      <c r="G230" s="226" t="s">
        <v>1699</v>
      </c>
      <c r="H230" s="278">
        <v>45778</v>
      </c>
      <c r="I230" s="226">
        <v>24780</v>
      </c>
      <c r="J230" s="226" t="s">
        <v>1700</v>
      </c>
      <c r="K230" s="226" t="s">
        <v>1657</v>
      </c>
      <c r="L230" s="226"/>
      <c r="M230" s="280">
        <v>21000</v>
      </c>
      <c r="N230" s="280">
        <v>3780</v>
      </c>
      <c r="O230" s="280">
        <v>0</v>
      </c>
      <c r="P230" s="280">
        <v>0</v>
      </c>
      <c r="Q230" s="226">
        <v>0</v>
      </c>
      <c r="R230" s="226" t="s">
        <v>1955</v>
      </c>
      <c r="S230" s="226" t="s">
        <v>1956</v>
      </c>
      <c r="T230" s="226" t="s">
        <v>1703</v>
      </c>
      <c r="U230" s="281" t="s">
        <v>1195</v>
      </c>
      <c r="V230" s="282" t="s">
        <v>1704</v>
      </c>
      <c r="W230" s="283" t="s">
        <v>1726</v>
      </c>
      <c r="X230" s="283" t="s">
        <v>2070</v>
      </c>
      <c r="Y230" s="283" t="s">
        <v>2061</v>
      </c>
      <c r="Z230" s="226"/>
      <c r="AA230" s="96"/>
    </row>
    <row r="231" spans="1:27">
      <c r="A231" s="226" t="s">
        <v>56</v>
      </c>
      <c r="B231" s="226" t="str">
        <f t="shared" si="6"/>
        <v>07AAACJ0054A1ZDHP500229</v>
      </c>
      <c r="C231" s="277">
        <f t="shared" si="7"/>
        <v>226</v>
      </c>
      <c r="D231" s="226" t="s">
        <v>283</v>
      </c>
      <c r="E231" s="226" t="s">
        <v>284</v>
      </c>
      <c r="F231" s="226" t="s">
        <v>2071</v>
      </c>
      <c r="G231" s="226" t="s">
        <v>1699</v>
      </c>
      <c r="H231" s="278">
        <v>45797</v>
      </c>
      <c r="I231" s="226">
        <v>86272</v>
      </c>
      <c r="J231" s="226" t="s">
        <v>1700</v>
      </c>
      <c r="K231" s="226" t="s">
        <v>1657</v>
      </c>
      <c r="L231" s="226"/>
      <c r="M231" s="280">
        <v>400</v>
      </c>
      <c r="N231" s="280">
        <v>72</v>
      </c>
      <c r="O231" s="280">
        <v>0</v>
      </c>
      <c r="P231" s="280">
        <v>0</v>
      </c>
      <c r="Q231" s="226">
        <v>0</v>
      </c>
      <c r="R231" s="226" t="s">
        <v>1955</v>
      </c>
      <c r="S231" s="226" t="s">
        <v>1956</v>
      </c>
      <c r="T231" s="226" t="s">
        <v>1703</v>
      </c>
      <c r="U231" s="281" t="s">
        <v>1195</v>
      </c>
      <c r="V231" s="282" t="s">
        <v>1704</v>
      </c>
      <c r="W231" s="283" t="s">
        <v>1726</v>
      </c>
      <c r="X231" s="283" t="s">
        <v>2072</v>
      </c>
      <c r="Y231" s="283" t="s">
        <v>1985</v>
      </c>
      <c r="Z231" s="226"/>
      <c r="AA231" s="96"/>
    </row>
    <row r="232" spans="1:27">
      <c r="A232" s="226" t="s">
        <v>56</v>
      </c>
      <c r="B232" s="226" t="str">
        <f t="shared" si="6"/>
        <v>07AAACJ0054A1ZDIP500541</v>
      </c>
      <c r="C232" s="277">
        <f t="shared" si="7"/>
        <v>227</v>
      </c>
      <c r="D232" s="226" t="s">
        <v>283</v>
      </c>
      <c r="E232" s="226" t="s">
        <v>284</v>
      </c>
      <c r="F232" s="226" t="s">
        <v>2073</v>
      </c>
      <c r="G232" s="226" t="s">
        <v>1699</v>
      </c>
      <c r="H232" s="278">
        <v>45783</v>
      </c>
      <c r="I232" s="226">
        <v>16618</v>
      </c>
      <c r="J232" s="226" t="s">
        <v>1700</v>
      </c>
      <c r="K232" s="226" t="s">
        <v>1657</v>
      </c>
      <c r="L232" s="226"/>
      <c r="M232" s="280">
        <v>700</v>
      </c>
      <c r="N232" s="280">
        <v>126</v>
      </c>
      <c r="O232" s="280">
        <v>0</v>
      </c>
      <c r="P232" s="280">
        <v>0</v>
      </c>
      <c r="Q232" s="226">
        <v>0</v>
      </c>
      <c r="R232" s="226" t="s">
        <v>1955</v>
      </c>
      <c r="S232" s="226" t="s">
        <v>1956</v>
      </c>
      <c r="T232" s="226" t="s">
        <v>1703</v>
      </c>
      <c r="U232" s="281" t="s">
        <v>1195</v>
      </c>
      <c r="V232" s="282" t="s">
        <v>1704</v>
      </c>
      <c r="W232" s="283" t="s">
        <v>1726</v>
      </c>
      <c r="X232" s="283" t="s">
        <v>2074</v>
      </c>
      <c r="Y232" s="283" t="s">
        <v>2075</v>
      </c>
      <c r="Z232" s="226"/>
      <c r="AA232" s="96"/>
    </row>
    <row r="233" spans="1:27">
      <c r="A233" s="226" t="s">
        <v>56</v>
      </c>
      <c r="B233" s="226" t="str">
        <f t="shared" si="6"/>
        <v>07AAACJ0054A1ZDIP500543</v>
      </c>
      <c r="C233" s="277">
        <f t="shared" si="7"/>
        <v>228</v>
      </c>
      <c r="D233" s="226" t="s">
        <v>283</v>
      </c>
      <c r="E233" s="226" t="s">
        <v>284</v>
      </c>
      <c r="F233" s="226" t="s">
        <v>2076</v>
      </c>
      <c r="G233" s="226" t="s">
        <v>1699</v>
      </c>
      <c r="H233" s="278">
        <v>45783</v>
      </c>
      <c r="I233" s="226">
        <v>35483</v>
      </c>
      <c r="J233" s="226" t="s">
        <v>1700</v>
      </c>
      <c r="K233" s="226" t="s">
        <v>1657</v>
      </c>
      <c r="L233" s="226"/>
      <c r="M233" s="280">
        <v>700</v>
      </c>
      <c r="N233" s="280">
        <v>126</v>
      </c>
      <c r="O233" s="280">
        <v>0</v>
      </c>
      <c r="P233" s="280">
        <v>0</v>
      </c>
      <c r="Q233" s="226">
        <v>0</v>
      </c>
      <c r="R233" s="226" t="s">
        <v>1955</v>
      </c>
      <c r="S233" s="226" t="s">
        <v>1956</v>
      </c>
      <c r="T233" s="226" t="s">
        <v>1703</v>
      </c>
      <c r="U233" s="281" t="s">
        <v>1195</v>
      </c>
      <c r="V233" s="282" t="s">
        <v>1704</v>
      </c>
      <c r="W233" s="283" t="s">
        <v>1726</v>
      </c>
      <c r="X233" s="283" t="s">
        <v>2077</v>
      </c>
      <c r="Y233" s="283" t="s">
        <v>2075</v>
      </c>
      <c r="Z233" s="226"/>
      <c r="AA233" s="96"/>
    </row>
    <row r="234" spans="1:27">
      <c r="A234" s="226" t="s">
        <v>56</v>
      </c>
      <c r="B234" s="226" t="str">
        <f t="shared" si="6"/>
        <v>07AAACJ0054A1ZDIP500544</v>
      </c>
      <c r="C234" s="277">
        <f t="shared" si="7"/>
        <v>229</v>
      </c>
      <c r="D234" s="226" t="s">
        <v>283</v>
      </c>
      <c r="E234" s="226" t="s">
        <v>284</v>
      </c>
      <c r="F234" s="226" t="s">
        <v>2078</v>
      </c>
      <c r="G234" s="226" t="s">
        <v>1699</v>
      </c>
      <c r="H234" s="278">
        <v>45783</v>
      </c>
      <c r="I234" s="226">
        <v>62607</v>
      </c>
      <c r="J234" s="226" t="s">
        <v>1700</v>
      </c>
      <c r="K234" s="226" t="s">
        <v>1657</v>
      </c>
      <c r="L234" s="226"/>
      <c r="M234" s="280">
        <v>700</v>
      </c>
      <c r="N234" s="280">
        <v>126</v>
      </c>
      <c r="O234" s="280">
        <v>0</v>
      </c>
      <c r="P234" s="280">
        <v>0</v>
      </c>
      <c r="Q234" s="226">
        <v>0</v>
      </c>
      <c r="R234" s="226" t="s">
        <v>1955</v>
      </c>
      <c r="S234" s="226" t="s">
        <v>1956</v>
      </c>
      <c r="T234" s="226" t="s">
        <v>1703</v>
      </c>
      <c r="U234" s="281" t="s">
        <v>1195</v>
      </c>
      <c r="V234" s="282" t="s">
        <v>1704</v>
      </c>
      <c r="W234" s="283" t="s">
        <v>1726</v>
      </c>
      <c r="X234" s="283" t="s">
        <v>2079</v>
      </c>
      <c r="Y234" s="283" t="s">
        <v>2075</v>
      </c>
      <c r="Z234" s="226"/>
      <c r="AA234" s="96"/>
    </row>
    <row r="235" spans="1:27">
      <c r="A235" s="226" t="s">
        <v>56</v>
      </c>
      <c r="B235" s="226" t="str">
        <f t="shared" si="6"/>
        <v>07AAACJ0054A1ZDIP500579</v>
      </c>
      <c r="C235" s="277">
        <f t="shared" si="7"/>
        <v>230</v>
      </c>
      <c r="D235" s="226" t="s">
        <v>283</v>
      </c>
      <c r="E235" s="226" t="s">
        <v>284</v>
      </c>
      <c r="F235" s="226" t="s">
        <v>2080</v>
      </c>
      <c r="G235" s="226" t="s">
        <v>1699</v>
      </c>
      <c r="H235" s="278">
        <v>45785</v>
      </c>
      <c r="I235" s="226">
        <v>138571</v>
      </c>
      <c r="J235" s="226" t="s">
        <v>1700</v>
      </c>
      <c r="K235" s="226" t="s">
        <v>1657</v>
      </c>
      <c r="L235" s="226"/>
      <c r="M235" s="280">
        <v>700</v>
      </c>
      <c r="N235" s="280">
        <v>126</v>
      </c>
      <c r="O235" s="280">
        <v>0</v>
      </c>
      <c r="P235" s="280">
        <v>0</v>
      </c>
      <c r="Q235" s="226">
        <v>0</v>
      </c>
      <c r="R235" s="226" t="s">
        <v>1955</v>
      </c>
      <c r="S235" s="226" t="s">
        <v>1956</v>
      </c>
      <c r="T235" s="226" t="s">
        <v>1703</v>
      </c>
      <c r="U235" s="281" t="s">
        <v>1195</v>
      </c>
      <c r="V235" s="282" t="s">
        <v>1704</v>
      </c>
      <c r="W235" s="283" t="s">
        <v>1726</v>
      </c>
      <c r="X235" s="283" t="s">
        <v>2081</v>
      </c>
      <c r="Y235" s="283" t="s">
        <v>2075</v>
      </c>
      <c r="Z235" s="226"/>
      <c r="AA235" s="96"/>
    </row>
    <row r="236" spans="1:27">
      <c r="A236" s="226" t="s">
        <v>56</v>
      </c>
      <c r="B236" s="226" t="str">
        <f t="shared" si="6"/>
        <v>07AAACJ0054A1ZDIP500639</v>
      </c>
      <c r="C236" s="277">
        <f t="shared" si="7"/>
        <v>231</v>
      </c>
      <c r="D236" s="226" t="s">
        <v>283</v>
      </c>
      <c r="E236" s="226" t="s">
        <v>284</v>
      </c>
      <c r="F236" s="226" t="s">
        <v>2082</v>
      </c>
      <c r="G236" s="226" t="s">
        <v>1699</v>
      </c>
      <c r="H236" s="278">
        <v>45790</v>
      </c>
      <c r="I236" s="226">
        <v>127104</v>
      </c>
      <c r="J236" s="226" t="s">
        <v>1700</v>
      </c>
      <c r="K236" s="226" t="s">
        <v>1657</v>
      </c>
      <c r="L236" s="226"/>
      <c r="M236" s="280">
        <v>700</v>
      </c>
      <c r="N236" s="280">
        <v>126</v>
      </c>
      <c r="O236" s="280">
        <v>0</v>
      </c>
      <c r="P236" s="280">
        <v>0</v>
      </c>
      <c r="Q236" s="226">
        <v>0</v>
      </c>
      <c r="R236" s="226" t="s">
        <v>1955</v>
      </c>
      <c r="S236" s="226" t="s">
        <v>1956</v>
      </c>
      <c r="T236" s="226" t="s">
        <v>1703</v>
      </c>
      <c r="U236" s="281" t="s">
        <v>1195</v>
      </c>
      <c r="V236" s="282" t="s">
        <v>1704</v>
      </c>
      <c r="W236" s="283" t="s">
        <v>1726</v>
      </c>
      <c r="X236" s="283" t="s">
        <v>2083</v>
      </c>
      <c r="Y236" s="283" t="s">
        <v>2066</v>
      </c>
      <c r="Z236" s="226"/>
      <c r="AA236" s="96"/>
    </row>
    <row r="237" spans="1:27">
      <c r="A237" s="226" t="s">
        <v>56</v>
      </c>
      <c r="B237" s="226" t="str">
        <f t="shared" si="6"/>
        <v>07AAACJ0054A1ZDIP500678</v>
      </c>
      <c r="C237" s="277">
        <f t="shared" si="7"/>
        <v>232</v>
      </c>
      <c r="D237" s="226" t="s">
        <v>283</v>
      </c>
      <c r="E237" s="226" t="s">
        <v>284</v>
      </c>
      <c r="F237" s="226" t="s">
        <v>2084</v>
      </c>
      <c r="G237" s="226" t="s">
        <v>1699</v>
      </c>
      <c r="H237" s="278">
        <v>45793</v>
      </c>
      <c r="I237" s="226">
        <v>71100</v>
      </c>
      <c r="J237" s="226" t="s">
        <v>1700</v>
      </c>
      <c r="K237" s="226" t="s">
        <v>1657</v>
      </c>
      <c r="L237" s="226"/>
      <c r="M237" s="280">
        <v>700</v>
      </c>
      <c r="N237" s="280">
        <v>126</v>
      </c>
      <c r="O237" s="280">
        <v>0</v>
      </c>
      <c r="P237" s="280">
        <v>0</v>
      </c>
      <c r="Q237" s="226">
        <v>0</v>
      </c>
      <c r="R237" s="226" t="s">
        <v>1955</v>
      </c>
      <c r="S237" s="226" t="s">
        <v>1956</v>
      </c>
      <c r="T237" s="226" t="s">
        <v>1703</v>
      </c>
      <c r="U237" s="281" t="s">
        <v>1195</v>
      </c>
      <c r="V237" s="282" t="s">
        <v>1704</v>
      </c>
      <c r="W237" s="283" t="s">
        <v>1726</v>
      </c>
      <c r="X237" s="283" t="s">
        <v>2085</v>
      </c>
      <c r="Y237" s="283" t="s">
        <v>1985</v>
      </c>
      <c r="Z237" s="226"/>
      <c r="AA237" s="96"/>
    </row>
    <row r="238" spans="1:27">
      <c r="A238" s="226" t="s">
        <v>56</v>
      </c>
      <c r="B238" s="226" t="str">
        <f t="shared" si="6"/>
        <v>07AAACJ0054A1ZDIP500773</v>
      </c>
      <c r="C238" s="277">
        <f t="shared" si="7"/>
        <v>233</v>
      </c>
      <c r="D238" s="226" t="s">
        <v>283</v>
      </c>
      <c r="E238" s="226" t="s">
        <v>284</v>
      </c>
      <c r="F238" s="226" t="s">
        <v>2086</v>
      </c>
      <c r="G238" s="226" t="s">
        <v>1699</v>
      </c>
      <c r="H238" s="278">
        <v>45801</v>
      </c>
      <c r="I238" s="226">
        <v>40693</v>
      </c>
      <c r="J238" s="226" t="s">
        <v>1700</v>
      </c>
      <c r="K238" s="226" t="s">
        <v>1657</v>
      </c>
      <c r="L238" s="226"/>
      <c r="M238" s="280">
        <v>700</v>
      </c>
      <c r="N238" s="280">
        <v>126</v>
      </c>
      <c r="O238" s="280">
        <v>0</v>
      </c>
      <c r="P238" s="280">
        <v>0</v>
      </c>
      <c r="Q238" s="226">
        <v>0</v>
      </c>
      <c r="R238" s="226" t="s">
        <v>1955</v>
      </c>
      <c r="S238" s="226" t="s">
        <v>1956</v>
      </c>
      <c r="T238" s="226" t="s">
        <v>1703</v>
      </c>
      <c r="U238" s="281" t="s">
        <v>1195</v>
      </c>
      <c r="V238" s="282" t="s">
        <v>1704</v>
      </c>
      <c r="W238" s="283" t="s">
        <v>1726</v>
      </c>
      <c r="X238" s="283" t="s">
        <v>2087</v>
      </c>
      <c r="Y238" s="283" t="s">
        <v>1985</v>
      </c>
      <c r="Z238" s="226"/>
      <c r="AA238" s="96"/>
    </row>
    <row r="239" spans="1:27">
      <c r="A239" s="226" t="s">
        <v>56</v>
      </c>
      <c r="B239" s="226" t="str">
        <f t="shared" si="6"/>
        <v>07AAACJ0054A1ZDIP500774</v>
      </c>
      <c r="C239" s="277">
        <f t="shared" si="7"/>
        <v>234</v>
      </c>
      <c r="D239" s="226" t="s">
        <v>283</v>
      </c>
      <c r="E239" s="226" t="s">
        <v>284</v>
      </c>
      <c r="F239" s="226" t="s">
        <v>2088</v>
      </c>
      <c r="G239" s="226" t="s">
        <v>1699</v>
      </c>
      <c r="H239" s="278">
        <v>45801</v>
      </c>
      <c r="I239" s="226">
        <v>66514</v>
      </c>
      <c r="J239" s="226" t="s">
        <v>1700</v>
      </c>
      <c r="K239" s="226" t="s">
        <v>1657</v>
      </c>
      <c r="L239" s="226"/>
      <c r="M239" s="280">
        <v>700</v>
      </c>
      <c r="N239" s="280">
        <v>126</v>
      </c>
      <c r="O239" s="280">
        <v>0</v>
      </c>
      <c r="P239" s="280">
        <v>0</v>
      </c>
      <c r="Q239" s="226">
        <v>0</v>
      </c>
      <c r="R239" s="226" t="s">
        <v>1955</v>
      </c>
      <c r="S239" s="226" t="s">
        <v>1956</v>
      </c>
      <c r="T239" s="226" t="s">
        <v>1703</v>
      </c>
      <c r="U239" s="281" t="s">
        <v>1195</v>
      </c>
      <c r="V239" s="282" t="s">
        <v>1704</v>
      </c>
      <c r="W239" s="283" t="s">
        <v>1726</v>
      </c>
      <c r="X239" s="283" t="s">
        <v>2089</v>
      </c>
      <c r="Y239" s="283" t="s">
        <v>1985</v>
      </c>
      <c r="Z239" s="226"/>
      <c r="AA239" s="96"/>
    </row>
    <row r="240" spans="1:27">
      <c r="A240" s="226" t="s">
        <v>56</v>
      </c>
      <c r="B240" s="226" t="str">
        <f t="shared" si="6"/>
        <v>07AAACJ0054A1ZDMP500492</v>
      </c>
      <c r="C240" s="277">
        <f t="shared" si="7"/>
        <v>235</v>
      </c>
      <c r="D240" s="226" t="s">
        <v>283</v>
      </c>
      <c r="E240" s="226" t="s">
        <v>284</v>
      </c>
      <c r="F240" s="226" t="s">
        <v>2090</v>
      </c>
      <c r="G240" s="226" t="s">
        <v>1699</v>
      </c>
      <c r="H240" s="278">
        <v>45779</v>
      </c>
      <c r="I240" s="226">
        <v>3126</v>
      </c>
      <c r="J240" s="226" t="s">
        <v>1700</v>
      </c>
      <c r="K240" s="226" t="s">
        <v>1657</v>
      </c>
      <c r="L240" s="226"/>
      <c r="M240" s="280">
        <v>500</v>
      </c>
      <c r="N240" s="280">
        <v>90</v>
      </c>
      <c r="O240" s="280">
        <v>0</v>
      </c>
      <c r="P240" s="280">
        <v>0</v>
      </c>
      <c r="Q240" s="226">
        <v>0</v>
      </c>
      <c r="R240" s="226" t="s">
        <v>1955</v>
      </c>
      <c r="S240" s="226" t="s">
        <v>1956</v>
      </c>
      <c r="T240" s="226" t="s">
        <v>1703</v>
      </c>
      <c r="U240" s="281" t="s">
        <v>1195</v>
      </c>
      <c r="V240" s="282" t="s">
        <v>1704</v>
      </c>
      <c r="W240" s="283" t="s">
        <v>1726</v>
      </c>
      <c r="X240" s="283" t="s">
        <v>2091</v>
      </c>
      <c r="Y240" s="283" t="s">
        <v>2061</v>
      </c>
      <c r="Z240" s="226"/>
      <c r="AA240" s="96"/>
    </row>
    <row r="241" spans="1:27">
      <c r="A241" s="226" t="s">
        <v>56</v>
      </c>
      <c r="B241" s="226" t="str">
        <f t="shared" si="6"/>
        <v>07AAACJ0054A1ZDMP500710</v>
      </c>
      <c r="C241" s="277">
        <f t="shared" si="7"/>
        <v>236</v>
      </c>
      <c r="D241" s="226" t="s">
        <v>283</v>
      </c>
      <c r="E241" s="226" t="s">
        <v>284</v>
      </c>
      <c r="F241" s="226" t="s">
        <v>2092</v>
      </c>
      <c r="G241" s="226" t="s">
        <v>1699</v>
      </c>
      <c r="H241" s="278">
        <v>45798</v>
      </c>
      <c r="I241" s="226">
        <v>3126</v>
      </c>
      <c r="J241" s="226" t="s">
        <v>1700</v>
      </c>
      <c r="K241" s="226" t="s">
        <v>1657</v>
      </c>
      <c r="L241" s="226"/>
      <c r="M241" s="280">
        <v>500</v>
      </c>
      <c r="N241" s="280">
        <v>90</v>
      </c>
      <c r="O241" s="280">
        <v>0</v>
      </c>
      <c r="P241" s="280">
        <v>0</v>
      </c>
      <c r="Q241" s="226">
        <v>0</v>
      </c>
      <c r="R241" s="226" t="s">
        <v>1955</v>
      </c>
      <c r="S241" s="226" t="s">
        <v>1956</v>
      </c>
      <c r="T241" s="226" t="s">
        <v>1703</v>
      </c>
      <c r="U241" s="281" t="s">
        <v>1195</v>
      </c>
      <c r="V241" s="282" t="s">
        <v>1704</v>
      </c>
      <c r="W241" s="283" t="s">
        <v>1726</v>
      </c>
      <c r="X241" s="283" t="s">
        <v>2093</v>
      </c>
      <c r="Y241" s="283" t="s">
        <v>1985</v>
      </c>
      <c r="Z241" s="226"/>
      <c r="AA241" s="96"/>
    </row>
    <row r="242" spans="1:27">
      <c r="A242" s="226" t="s">
        <v>56</v>
      </c>
      <c r="B242" s="226" t="str">
        <f t="shared" si="6"/>
        <v>27AATPE1295N1Z2MAY-2025-303</v>
      </c>
      <c r="C242" s="277">
        <f t="shared" si="7"/>
        <v>237</v>
      </c>
      <c r="D242" s="226" t="s">
        <v>527</v>
      </c>
      <c r="E242" s="226" t="s">
        <v>528</v>
      </c>
      <c r="F242" s="226" t="s">
        <v>2094</v>
      </c>
      <c r="G242" s="226" t="s">
        <v>1699</v>
      </c>
      <c r="H242" s="278">
        <v>45782</v>
      </c>
      <c r="I242" s="226">
        <v>413878</v>
      </c>
      <c r="J242" s="226" t="s">
        <v>1700</v>
      </c>
      <c r="K242" s="226" t="s">
        <v>1657</v>
      </c>
      <c r="L242" s="226"/>
      <c r="M242" s="280">
        <v>350744</v>
      </c>
      <c r="N242" s="280">
        <v>0</v>
      </c>
      <c r="O242" s="280">
        <v>31566.959999999999</v>
      </c>
      <c r="P242" s="280">
        <v>31566.959999999999</v>
      </c>
      <c r="Q242" s="226">
        <v>0</v>
      </c>
      <c r="R242" s="226" t="s">
        <v>1955</v>
      </c>
      <c r="S242" s="226" t="s">
        <v>1963</v>
      </c>
      <c r="T242" s="226" t="s">
        <v>1703</v>
      </c>
      <c r="U242" s="281" t="s">
        <v>1195</v>
      </c>
      <c r="V242" s="282" t="s">
        <v>1704</v>
      </c>
      <c r="W242" s="283" t="s">
        <v>1195</v>
      </c>
      <c r="X242" s="283" t="s">
        <v>1195</v>
      </c>
      <c r="Y242" s="283" t="s">
        <v>1195</v>
      </c>
      <c r="Z242" s="226"/>
      <c r="AA242" s="96"/>
    </row>
    <row r="243" spans="1:27">
      <c r="A243" s="226" t="s">
        <v>56</v>
      </c>
      <c r="B243" s="226" t="str">
        <f t="shared" si="6"/>
        <v>27AATPE1295N1Z2MAY-2025-304</v>
      </c>
      <c r="C243" s="277">
        <f t="shared" si="7"/>
        <v>238</v>
      </c>
      <c r="D243" s="226" t="s">
        <v>527</v>
      </c>
      <c r="E243" s="226" t="s">
        <v>528</v>
      </c>
      <c r="F243" s="226" t="s">
        <v>2095</v>
      </c>
      <c r="G243" s="226" t="s">
        <v>1699</v>
      </c>
      <c r="H243" s="278">
        <v>45782</v>
      </c>
      <c r="I243" s="226">
        <v>393497</v>
      </c>
      <c r="J243" s="226" t="s">
        <v>1700</v>
      </c>
      <c r="K243" s="226" t="s">
        <v>1657</v>
      </c>
      <c r="L243" s="226"/>
      <c r="M243" s="280">
        <v>333472</v>
      </c>
      <c r="N243" s="280">
        <v>0</v>
      </c>
      <c r="O243" s="280">
        <v>30012.48</v>
      </c>
      <c r="P243" s="280">
        <v>30012.48</v>
      </c>
      <c r="Q243" s="226">
        <v>0</v>
      </c>
      <c r="R243" s="226" t="s">
        <v>1955</v>
      </c>
      <c r="S243" s="226" t="s">
        <v>1963</v>
      </c>
      <c r="T243" s="226" t="s">
        <v>1703</v>
      </c>
      <c r="U243" s="281" t="s">
        <v>1195</v>
      </c>
      <c r="V243" s="282" t="s">
        <v>1704</v>
      </c>
      <c r="W243" s="283" t="s">
        <v>1195</v>
      </c>
      <c r="X243" s="283" t="s">
        <v>1195</v>
      </c>
      <c r="Y243" s="283" t="s">
        <v>1195</v>
      </c>
      <c r="Z243" s="226"/>
      <c r="AA243" s="96"/>
    </row>
    <row r="244" spans="1:27">
      <c r="A244" s="226" t="s">
        <v>56</v>
      </c>
      <c r="B244" s="226" t="str">
        <f t="shared" si="6"/>
        <v>27AABCM2461K1ZFLMP01260500254</v>
      </c>
      <c r="C244" s="277">
        <f t="shared" si="7"/>
        <v>239</v>
      </c>
      <c r="D244" s="226" t="s">
        <v>443</v>
      </c>
      <c r="E244" s="226" t="s">
        <v>444</v>
      </c>
      <c r="F244" s="226" t="s">
        <v>2096</v>
      </c>
      <c r="G244" s="226" t="s">
        <v>1699</v>
      </c>
      <c r="H244" s="278">
        <v>45778</v>
      </c>
      <c r="I244" s="226">
        <v>31306.6</v>
      </c>
      <c r="J244" s="226" t="s">
        <v>1700</v>
      </c>
      <c r="K244" s="226" t="s">
        <v>1657</v>
      </c>
      <c r="L244" s="226"/>
      <c r="M244" s="280">
        <v>26530.6</v>
      </c>
      <c r="N244" s="280">
        <v>0</v>
      </c>
      <c r="O244" s="280">
        <v>2388</v>
      </c>
      <c r="P244" s="280">
        <v>2388</v>
      </c>
      <c r="Q244" s="226">
        <v>0</v>
      </c>
      <c r="R244" s="226" t="s">
        <v>1955</v>
      </c>
      <c r="S244" s="226" t="s">
        <v>1970</v>
      </c>
      <c r="T244" s="226" t="s">
        <v>1703</v>
      </c>
      <c r="U244" s="281" t="s">
        <v>1195</v>
      </c>
      <c r="V244" s="282" t="s">
        <v>1704</v>
      </c>
      <c r="W244" s="283" t="s">
        <v>1195</v>
      </c>
      <c r="X244" s="283" t="s">
        <v>1195</v>
      </c>
      <c r="Y244" s="283" t="s">
        <v>1195</v>
      </c>
      <c r="Z244" s="226"/>
      <c r="AA244" s="96"/>
    </row>
    <row r="245" spans="1:27">
      <c r="A245" s="226" t="s">
        <v>56</v>
      </c>
      <c r="B245" s="226" t="str">
        <f t="shared" si="6"/>
        <v>27AABCM2461K1ZFLMP01260500255</v>
      </c>
      <c r="C245" s="277">
        <f t="shared" si="7"/>
        <v>240</v>
      </c>
      <c r="D245" s="226" t="s">
        <v>443</v>
      </c>
      <c r="E245" s="226" t="s">
        <v>444</v>
      </c>
      <c r="F245" s="226" t="s">
        <v>2097</v>
      </c>
      <c r="G245" s="226" t="s">
        <v>1699</v>
      </c>
      <c r="H245" s="278">
        <v>45778</v>
      </c>
      <c r="I245" s="226">
        <v>32926.800000000003</v>
      </c>
      <c r="J245" s="226" t="s">
        <v>1700</v>
      </c>
      <c r="K245" s="226" t="s">
        <v>1657</v>
      </c>
      <c r="L245" s="226"/>
      <c r="M245" s="280">
        <v>27904.799999999999</v>
      </c>
      <c r="N245" s="280">
        <v>0</v>
      </c>
      <c r="O245" s="280">
        <v>2511</v>
      </c>
      <c r="P245" s="280">
        <v>2511</v>
      </c>
      <c r="Q245" s="226">
        <v>0</v>
      </c>
      <c r="R245" s="226" t="s">
        <v>1955</v>
      </c>
      <c r="S245" s="226" t="s">
        <v>1970</v>
      </c>
      <c r="T245" s="226" t="s">
        <v>1703</v>
      </c>
      <c r="U245" s="281" t="s">
        <v>1195</v>
      </c>
      <c r="V245" s="282" t="s">
        <v>1704</v>
      </c>
      <c r="W245" s="283" t="s">
        <v>1195</v>
      </c>
      <c r="X245" s="283" t="s">
        <v>1195</v>
      </c>
      <c r="Y245" s="283" t="s">
        <v>1195</v>
      </c>
      <c r="Z245" s="226"/>
      <c r="AA245" s="96"/>
    </row>
    <row r="246" spans="1:27">
      <c r="A246" s="226" t="s">
        <v>56</v>
      </c>
      <c r="B246" s="226" t="str">
        <f t="shared" si="6"/>
        <v>27AABCM2461K1ZFLMP01260500256</v>
      </c>
      <c r="C246" s="277">
        <f t="shared" si="7"/>
        <v>241</v>
      </c>
      <c r="D246" s="226" t="s">
        <v>443</v>
      </c>
      <c r="E246" s="226" t="s">
        <v>444</v>
      </c>
      <c r="F246" s="226" t="s">
        <v>2098</v>
      </c>
      <c r="G246" s="226" t="s">
        <v>1699</v>
      </c>
      <c r="H246" s="278">
        <v>45778</v>
      </c>
      <c r="I246" s="226">
        <v>32926.800000000003</v>
      </c>
      <c r="J246" s="226" t="s">
        <v>1700</v>
      </c>
      <c r="K246" s="226" t="s">
        <v>1657</v>
      </c>
      <c r="L246" s="226"/>
      <c r="M246" s="280">
        <v>27904.799999999999</v>
      </c>
      <c r="N246" s="280">
        <v>0</v>
      </c>
      <c r="O246" s="280">
        <v>2511</v>
      </c>
      <c r="P246" s="280">
        <v>2511</v>
      </c>
      <c r="Q246" s="226">
        <v>0</v>
      </c>
      <c r="R246" s="226" t="s">
        <v>1955</v>
      </c>
      <c r="S246" s="226" t="s">
        <v>1970</v>
      </c>
      <c r="T246" s="226" t="s">
        <v>1703</v>
      </c>
      <c r="U246" s="281" t="s">
        <v>1195</v>
      </c>
      <c r="V246" s="282" t="s">
        <v>1704</v>
      </c>
      <c r="W246" s="283" t="s">
        <v>1195</v>
      </c>
      <c r="X246" s="283" t="s">
        <v>1195</v>
      </c>
      <c r="Y246" s="283" t="s">
        <v>1195</v>
      </c>
      <c r="Z246" s="226"/>
      <c r="AA246" s="96"/>
    </row>
    <row r="247" spans="1:27">
      <c r="A247" s="226" t="s">
        <v>56</v>
      </c>
      <c r="B247" s="226" t="str">
        <f t="shared" si="6"/>
        <v>27AABCM2461K1ZFLMP01260500257</v>
      </c>
      <c r="C247" s="277">
        <f t="shared" si="7"/>
        <v>242</v>
      </c>
      <c r="D247" s="226" t="s">
        <v>443</v>
      </c>
      <c r="E247" s="226" t="s">
        <v>444</v>
      </c>
      <c r="F247" s="226" t="s">
        <v>2099</v>
      </c>
      <c r="G247" s="226" t="s">
        <v>1699</v>
      </c>
      <c r="H247" s="278">
        <v>45778</v>
      </c>
      <c r="I247" s="226">
        <v>31306.6</v>
      </c>
      <c r="J247" s="226" t="s">
        <v>1700</v>
      </c>
      <c r="K247" s="226" t="s">
        <v>1657</v>
      </c>
      <c r="L247" s="226"/>
      <c r="M247" s="280">
        <v>26530.6</v>
      </c>
      <c r="N247" s="280">
        <v>0</v>
      </c>
      <c r="O247" s="280">
        <v>2388</v>
      </c>
      <c r="P247" s="280">
        <v>2388</v>
      </c>
      <c r="Q247" s="226">
        <v>0</v>
      </c>
      <c r="R247" s="226" t="s">
        <v>1955</v>
      </c>
      <c r="S247" s="226" t="s">
        <v>1970</v>
      </c>
      <c r="T247" s="226" t="s">
        <v>1703</v>
      </c>
      <c r="U247" s="281" t="s">
        <v>1195</v>
      </c>
      <c r="V247" s="282" t="s">
        <v>1704</v>
      </c>
      <c r="W247" s="283" t="s">
        <v>1195</v>
      </c>
      <c r="X247" s="283" t="s">
        <v>1195</v>
      </c>
      <c r="Y247" s="283" t="s">
        <v>1195</v>
      </c>
      <c r="Z247" s="226"/>
      <c r="AA247" s="96"/>
    </row>
    <row r="248" spans="1:27">
      <c r="A248" s="226" t="s">
        <v>56</v>
      </c>
      <c r="B248" s="226" t="str">
        <f t="shared" si="6"/>
        <v>27AABCM2461K1ZFPM012605/004471</v>
      </c>
      <c r="C248" s="277">
        <f t="shared" si="7"/>
        <v>243</v>
      </c>
      <c r="D248" s="226" t="s">
        <v>443</v>
      </c>
      <c r="E248" s="226" t="s">
        <v>444</v>
      </c>
      <c r="F248" s="226" t="s">
        <v>2100</v>
      </c>
      <c r="G248" s="226" t="s">
        <v>1699</v>
      </c>
      <c r="H248" s="278">
        <v>45780</v>
      </c>
      <c r="I248" s="226">
        <v>1011.6</v>
      </c>
      <c r="J248" s="226" t="s">
        <v>1700</v>
      </c>
      <c r="K248" s="226" t="s">
        <v>1657</v>
      </c>
      <c r="L248" s="226"/>
      <c r="M248" s="280">
        <v>857.6</v>
      </c>
      <c r="N248" s="280">
        <v>0</v>
      </c>
      <c r="O248" s="280">
        <v>77</v>
      </c>
      <c r="P248" s="280">
        <v>77</v>
      </c>
      <c r="Q248" s="226">
        <v>0</v>
      </c>
      <c r="R248" s="226" t="s">
        <v>1955</v>
      </c>
      <c r="S248" s="226" t="s">
        <v>1970</v>
      </c>
      <c r="T248" s="226" t="s">
        <v>1703</v>
      </c>
      <c r="U248" s="281" t="s">
        <v>1195</v>
      </c>
      <c r="V248" s="282" t="s">
        <v>1704</v>
      </c>
      <c r="W248" s="283" t="s">
        <v>1195</v>
      </c>
      <c r="X248" s="283" t="s">
        <v>1195</v>
      </c>
      <c r="Y248" s="283" t="s">
        <v>1195</v>
      </c>
      <c r="Z248" s="226"/>
      <c r="AA248" s="96"/>
    </row>
    <row r="249" spans="1:27">
      <c r="A249" s="226" t="s">
        <v>56</v>
      </c>
      <c r="B249" s="226" t="str">
        <f t="shared" si="6"/>
        <v>27AABCM2461K1ZFPM012605/004472</v>
      </c>
      <c r="C249" s="277">
        <f t="shared" si="7"/>
        <v>244</v>
      </c>
      <c r="D249" s="226" t="s">
        <v>443</v>
      </c>
      <c r="E249" s="226" t="s">
        <v>444</v>
      </c>
      <c r="F249" s="226" t="s">
        <v>2101</v>
      </c>
      <c r="G249" s="226" t="s">
        <v>1699</v>
      </c>
      <c r="H249" s="278">
        <v>45780</v>
      </c>
      <c r="I249" s="226">
        <v>1011.6</v>
      </c>
      <c r="J249" s="226" t="s">
        <v>1700</v>
      </c>
      <c r="K249" s="226" t="s">
        <v>1657</v>
      </c>
      <c r="L249" s="226"/>
      <c r="M249" s="280">
        <v>857.6</v>
      </c>
      <c r="N249" s="280">
        <v>0</v>
      </c>
      <c r="O249" s="280">
        <v>77</v>
      </c>
      <c r="P249" s="280">
        <v>77</v>
      </c>
      <c r="Q249" s="226">
        <v>0</v>
      </c>
      <c r="R249" s="226" t="s">
        <v>1955</v>
      </c>
      <c r="S249" s="226" t="s">
        <v>1970</v>
      </c>
      <c r="T249" s="226" t="s">
        <v>1703</v>
      </c>
      <c r="U249" s="281" t="s">
        <v>1195</v>
      </c>
      <c r="V249" s="282" t="s">
        <v>1704</v>
      </c>
      <c r="W249" s="283" t="s">
        <v>1195</v>
      </c>
      <c r="X249" s="283" t="s">
        <v>1195</v>
      </c>
      <c r="Y249" s="283" t="s">
        <v>1195</v>
      </c>
      <c r="Z249" s="226"/>
      <c r="AA249" s="96"/>
    </row>
    <row r="250" spans="1:27">
      <c r="A250" s="226" t="s">
        <v>56</v>
      </c>
      <c r="B250" s="226" t="str">
        <f t="shared" si="6"/>
        <v>27AABCM2461K1ZFPM012605/004473</v>
      </c>
      <c r="C250" s="277">
        <f t="shared" si="7"/>
        <v>245</v>
      </c>
      <c r="D250" s="226" t="s">
        <v>443</v>
      </c>
      <c r="E250" s="226" t="s">
        <v>444</v>
      </c>
      <c r="F250" s="226" t="s">
        <v>2102</v>
      </c>
      <c r="G250" s="226" t="s">
        <v>1699</v>
      </c>
      <c r="H250" s="278">
        <v>45780</v>
      </c>
      <c r="I250" s="226">
        <v>127.2</v>
      </c>
      <c r="J250" s="226" t="s">
        <v>1700</v>
      </c>
      <c r="K250" s="226" t="s">
        <v>1657</v>
      </c>
      <c r="L250" s="226"/>
      <c r="M250" s="280">
        <v>107.2</v>
      </c>
      <c r="N250" s="280">
        <v>0</v>
      </c>
      <c r="O250" s="280">
        <v>10</v>
      </c>
      <c r="P250" s="280">
        <v>10</v>
      </c>
      <c r="Q250" s="226">
        <v>0</v>
      </c>
      <c r="R250" s="226" t="s">
        <v>1955</v>
      </c>
      <c r="S250" s="226" t="s">
        <v>1970</v>
      </c>
      <c r="T250" s="226" t="s">
        <v>1703</v>
      </c>
      <c r="U250" s="281" t="s">
        <v>1195</v>
      </c>
      <c r="V250" s="282" t="s">
        <v>1704</v>
      </c>
      <c r="W250" s="283" t="s">
        <v>1195</v>
      </c>
      <c r="X250" s="283" t="s">
        <v>1195</v>
      </c>
      <c r="Y250" s="283" t="s">
        <v>1195</v>
      </c>
      <c r="Z250" s="226"/>
      <c r="AA250" s="96"/>
    </row>
    <row r="251" spans="1:27">
      <c r="A251" s="226" t="s">
        <v>56</v>
      </c>
      <c r="B251" s="226" t="str">
        <f t="shared" si="6"/>
        <v>27AABCM2461K1ZFPM012605/004474</v>
      </c>
      <c r="C251" s="277">
        <f t="shared" si="7"/>
        <v>246</v>
      </c>
      <c r="D251" s="226" t="s">
        <v>443</v>
      </c>
      <c r="E251" s="226" t="s">
        <v>444</v>
      </c>
      <c r="F251" s="226" t="s">
        <v>2103</v>
      </c>
      <c r="G251" s="226" t="s">
        <v>1699</v>
      </c>
      <c r="H251" s="278">
        <v>45780</v>
      </c>
      <c r="I251" s="226">
        <v>886.4</v>
      </c>
      <c r="J251" s="226" t="s">
        <v>1700</v>
      </c>
      <c r="K251" s="226" t="s">
        <v>1657</v>
      </c>
      <c r="L251" s="226"/>
      <c r="M251" s="280">
        <v>750.4</v>
      </c>
      <c r="N251" s="280">
        <v>0</v>
      </c>
      <c r="O251" s="280">
        <v>68</v>
      </c>
      <c r="P251" s="280">
        <v>68</v>
      </c>
      <c r="Q251" s="226">
        <v>0</v>
      </c>
      <c r="R251" s="226" t="s">
        <v>1955</v>
      </c>
      <c r="S251" s="226" t="s">
        <v>1970</v>
      </c>
      <c r="T251" s="226" t="s">
        <v>1703</v>
      </c>
      <c r="U251" s="281" t="s">
        <v>1195</v>
      </c>
      <c r="V251" s="282" t="s">
        <v>1704</v>
      </c>
      <c r="W251" s="283" t="s">
        <v>1195</v>
      </c>
      <c r="X251" s="283" t="s">
        <v>1195</v>
      </c>
      <c r="Y251" s="283" t="s">
        <v>1195</v>
      </c>
      <c r="Z251" s="226"/>
      <c r="AA251" s="96"/>
    </row>
    <row r="252" spans="1:27">
      <c r="A252" s="226" t="s">
        <v>56</v>
      </c>
      <c r="B252" s="226" t="str">
        <f t="shared" si="6"/>
        <v>27AABCM2461K1ZFPM012605/005468</v>
      </c>
      <c r="C252" s="277">
        <f t="shared" si="7"/>
        <v>247</v>
      </c>
      <c r="D252" s="226" t="s">
        <v>443</v>
      </c>
      <c r="E252" s="226" t="s">
        <v>444</v>
      </c>
      <c r="F252" s="226" t="s">
        <v>2104</v>
      </c>
      <c r="G252" s="226" t="s">
        <v>1699</v>
      </c>
      <c r="H252" s="278">
        <v>45787</v>
      </c>
      <c r="I252" s="226">
        <v>240407</v>
      </c>
      <c r="J252" s="226" t="s">
        <v>1700</v>
      </c>
      <c r="K252" s="226" t="s">
        <v>1657</v>
      </c>
      <c r="L252" s="226"/>
      <c r="M252" s="280">
        <v>203735</v>
      </c>
      <c r="N252" s="280">
        <v>0</v>
      </c>
      <c r="O252" s="280">
        <v>18336</v>
      </c>
      <c r="P252" s="280">
        <v>18336</v>
      </c>
      <c r="Q252" s="226">
        <v>0</v>
      </c>
      <c r="R252" s="226" t="s">
        <v>1955</v>
      </c>
      <c r="S252" s="226" t="s">
        <v>1970</v>
      </c>
      <c r="T252" s="226" t="s">
        <v>1703</v>
      </c>
      <c r="U252" s="281" t="s">
        <v>1195</v>
      </c>
      <c r="V252" s="282" t="s">
        <v>1704</v>
      </c>
      <c r="W252" s="283" t="s">
        <v>1726</v>
      </c>
      <c r="X252" s="283" t="s">
        <v>2105</v>
      </c>
      <c r="Y252" s="283" t="s">
        <v>1702</v>
      </c>
      <c r="Z252" s="226"/>
      <c r="AA252" s="96"/>
    </row>
    <row r="253" spans="1:27">
      <c r="A253" s="226" t="s">
        <v>56</v>
      </c>
      <c r="B253" s="226" t="str">
        <f t="shared" si="6"/>
        <v>27AADCS9203M1Z1SRAJ/2025/00464</v>
      </c>
      <c r="C253" s="277">
        <f t="shared" si="7"/>
        <v>248</v>
      </c>
      <c r="D253" s="226" t="s">
        <v>938</v>
      </c>
      <c r="E253" s="226" t="s">
        <v>939</v>
      </c>
      <c r="F253" s="226" t="s">
        <v>2106</v>
      </c>
      <c r="G253" s="226" t="s">
        <v>1699</v>
      </c>
      <c r="H253" s="278">
        <v>45792</v>
      </c>
      <c r="I253" s="226">
        <v>3640</v>
      </c>
      <c r="J253" s="226" t="s">
        <v>1700</v>
      </c>
      <c r="K253" s="226" t="s">
        <v>1657</v>
      </c>
      <c r="L253" s="226"/>
      <c r="M253" s="280">
        <v>3085</v>
      </c>
      <c r="N253" s="280">
        <v>0</v>
      </c>
      <c r="O253" s="280">
        <v>277.64999999999998</v>
      </c>
      <c r="P253" s="280">
        <v>277.64999999999998</v>
      </c>
      <c r="Q253" s="226">
        <v>0</v>
      </c>
      <c r="R253" s="226" t="s">
        <v>1955</v>
      </c>
      <c r="S253" s="226" t="s">
        <v>1956</v>
      </c>
      <c r="T253" s="226" t="s">
        <v>1703</v>
      </c>
      <c r="U253" s="281" t="s">
        <v>1195</v>
      </c>
      <c r="V253" s="282" t="s">
        <v>1704</v>
      </c>
      <c r="W253" s="283" t="s">
        <v>1726</v>
      </c>
      <c r="X253" s="283" t="s">
        <v>2107</v>
      </c>
      <c r="Y253" s="283" t="s">
        <v>2044</v>
      </c>
      <c r="Z253" s="226"/>
      <c r="AA253" s="96"/>
    </row>
    <row r="254" spans="1:27">
      <c r="A254" s="226" t="s">
        <v>56</v>
      </c>
      <c r="B254" s="226" t="str">
        <f t="shared" si="6"/>
        <v>27AKLPP9384M2Z111</v>
      </c>
      <c r="C254" s="277">
        <f t="shared" si="7"/>
        <v>249</v>
      </c>
      <c r="D254" s="226" t="s">
        <v>2108</v>
      </c>
      <c r="E254" s="226" t="s">
        <v>2109</v>
      </c>
      <c r="F254" s="226">
        <v>11</v>
      </c>
      <c r="G254" s="226" t="s">
        <v>1699</v>
      </c>
      <c r="H254" s="278">
        <v>45773</v>
      </c>
      <c r="I254" s="226">
        <v>94999</v>
      </c>
      <c r="J254" s="226" t="s">
        <v>1700</v>
      </c>
      <c r="K254" s="226" t="s">
        <v>1657</v>
      </c>
      <c r="L254" s="226"/>
      <c r="M254" s="280">
        <v>80508</v>
      </c>
      <c r="N254" s="280">
        <v>0</v>
      </c>
      <c r="O254" s="280">
        <v>7245.72</v>
      </c>
      <c r="P254" s="280">
        <v>7245.72</v>
      </c>
      <c r="Q254" s="226">
        <v>0</v>
      </c>
      <c r="R254" s="226" t="s">
        <v>1701</v>
      </c>
      <c r="S254" s="226" t="s">
        <v>2110</v>
      </c>
      <c r="T254" s="226" t="s">
        <v>1703</v>
      </c>
      <c r="U254" s="281" t="s">
        <v>1195</v>
      </c>
      <c r="V254" s="282" t="s">
        <v>1704</v>
      </c>
      <c r="W254" s="283" t="s">
        <v>1195</v>
      </c>
      <c r="X254" s="283" t="s">
        <v>1195</v>
      </c>
      <c r="Y254" s="283" t="s">
        <v>1195</v>
      </c>
      <c r="Z254" s="226"/>
      <c r="AA254" s="96"/>
    </row>
    <row r="255" spans="1:27">
      <c r="A255" s="226" t="s">
        <v>56</v>
      </c>
      <c r="B255" s="226" t="str">
        <f t="shared" si="6"/>
        <v>27AAJCC9783E1Z7PNQ3-484275</v>
      </c>
      <c r="C255" s="277">
        <f t="shared" si="7"/>
        <v>250</v>
      </c>
      <c r="D255" s="226" t="s">
        <v>1441</v>
      </c>
      <c r="E255" s="226" t="s">
        <v>1382</v>
      </c>
      <c r="F255" s="226" t="s">
        <v>2111</v>
      </c>
      <c r="G255" s="226" t="s">
        <v>1699</v>
      </c>
      <c r="H255" s="278">
        <v>45805</v>
      </c>
      <c r="I255" s="226">
        <v>890</v>
      </c>
      <c r="J255" s="226" t="s">
        <v>1700</v>
      </c>
      <c r="K255" s="226" t="s">
        <v>1657</v>
      </c>
      <c r="L255" s="226"/>
      <c r="M255" s="280">
        <v>754.24</v>
      </c>
      <c r="N255" s="280">
        <v>0</v>
      </c>
      <c r="O255" s="280">
        <v>67.88</v>
      </c>
      <c r="P255" s="280">
        <v>67.88</v>
      </c>
      <c r="Q255" s="226">
        <v>0</v>
      </c>
      <c r="R255" s="226" t="s">
        <v>1955</v>
      </c>
      <c r="S255" s="226" t="s">
        <v>1978</v>
      </c>
      <c r="T255" s="226" t="s">
        <v>1703</v>
      </c>
      <c r="U255" s="281" t="s">
        <v>1195</v>
      </c>
      <c r="V255" s="282" t="s">
        <v>1704</v>
      </c>
      <c r="W255" s="283" t="s">
        <v>1195</v>
      </c>
      <c r="X255" s="283" t="s">
        <v>1195</v>
      </c>
      <c r="Y255" s="283" t="s">
        <v>1195</v>
      </c>
      <c r="Z255" s="226"/>
      <c r="AA255" s="96"/>
    </row>
    <row r="256" spans="1:27">
      <c r="A256" s="226" t="s">
        <v>56</v>
      </c>
      <c r="B256" s="226" t="str">
        <f t="shared" si="6"/>
        <v>27AAJCC9783E1Z7SBOB-32879</v>
      </c>
      <c r="C256" s="277">
        <f t="shared" si="7"/>
        <v>251</v>
      </c>
      <c r="D256" s="226" t="s">
        <v>1441</v>
      </c>
      <c r="E256" s="226" t="s">
        <v>1382</v>
      </c>
      <c r="F256" s="226" t="s">
        <v>2112</v>
      </c>
      <c r="G256" s="226" t="s">
        <v>1699</v>
      </c>
      <c r="H256" s="278">
        <v>45805</v>
      </c>
      <c r="I256" s="226">
        <v>8102.22</v>
      </c>
      <c r="J256" s="226" t="s">
        <v>1700</v>
      </c>
      <c r="K256" s="226" t="s">
        <v>1657</v>
      </c>
      <c r="L256" s="226"/>
      <c r="M256" s="280">
        <v>6866.28</v>
      </c>
      <c r="N256" s="280">
        <v>0</v>
      </c>
      <c r="O256" s="280">
        <v>617.97</v>
      </c>
      <c r="P256" s="280">
        <v>617.97</v>
      </c>
      <c r="Q256" s="226">
        <v>0</v>
      </c>
      <c r="R256" s="226" t="s">
        <v>1955</v>
      </c>
      <c r="S256" s="226" t="s">
        <v>1978</v>
      </c>
      <c r="T256" s="226" t="s">
        <v>1703</v>
      </c>
      <c r="U256" s="281" t="s">
        <v>1195</v>
      </c>
      <c r="V256" s="282" t="s">
        <v>1704</v>
      </c>
      <c r="W256" s="283" t="s">
        <v>1195</v>
      </c>
      <c r="X256" s="283" t="s">
        <v>1195</v>
      </c>
      <c r="Y256" s="283" t="s">
        <v>1195</v>
      </c>
      <c r="Z256" s="226"/>
      <c r="AA256" s="96"/>
    </row>
    <row r="257" spans="1:27">
      <c r="A257" s="226" t="s">
        <v>56</v>
      </c>
      <c r="B257" s="226" t="str">
        <f t="shared" si="6"/>
        <v>27AAJCC9783E1Z7SBOB-32880</v>
      </c>
      <c r="C257" s="277">
        <f t="shared" si="7"/>
        <v>252</v>
      </c>
      <c r="D257" s="226" t="s">
        <v>1441</v>
      </c>
      <c r="E257" s="226" t="s">
        <v>1382</v>
      </c>
      <c r="F257" s="226" t="s">
        <v>2113</v>
      </c>
      <c r="G257" s="226" t="s">
        <v>1699</v>
      </c>
      <c r="H257" s="278">
        <v>45805</v>
      </c>
      <c r="I257" s="226">
        <v>8102.22</v>
      </c>
      <c r="J257" s="226" t="s">
        <v>1700</v>
      </c>
      <c r="K257" s="226" t="s">
        <v>1657</v>
      </c>
      <c r="L257" s="226"/>
      <c r="M257" s="280">
        <v>6866.28</v>
      </c>
      <c r="N257" s="280">
        <v>0</v>
      </c>
      <c r="O257" s="280">
        <v>617.97</v>
      </c>
      <c r="P257" s="280">
        <v>617.97</v>
      </c>
      <c r="Q257" s="226">
        <v>0</v>
      </c>
      <c r="R257" s="226" t="s">
        <v>1955</v>
      </c>
      <c r="S257" s="226" t="s">
        <v>1978</v>
      </c>
      <c r="T257" s="226" t="s">
        <v>1703</v>
      </c>
      <c r="U257" s="281" t="s">
        <v>1195</v>
      </c>
      <c r="V257" s="282" t="s">
        <v>1704</v>
      </c>
      <c r="W257" s="283" t="s">
        <v>1195</v>
      </c>
      <c r="X257" s="283" t="s">
        <v>1195</v>
      </c>
      <c r="Y257" s="283" t="s">
        <v>1195</v>
      </c>
      <c r="Z257" s="226"/>
      <c r="AA257" s="96"/>
    </row>
    <row r="258" spans="1:27">
      <c r="A258" s="226" t="s">
        <v>56</v>
      </c>
      <c r="B258" s="226" t="str">
        <f t="shared" si="6"/>
        <v>27AAJCC9783E1Z7SBOB-32881</v>
      </c>
      <c r="C258" s="277">
        <f t="shared" si="7"/>
        <v>253</v>
      </c>
      <c r="D258" s="226" t="s">
        <v>1441</v>
      </c>
      <c r="E258" s="226" t="s">
        <v>1382</v>
      </c>
      <c r="F258" s="226" t="s">
        <v>2114</v>
      </c>
      <c r="G258" s="226" t="s">
        <v>1699</v>
      </c>
      <c r="H258" s="278">
        <v>45805</v>
      </c>
      <c r="I258" s="226">
        <v>8102.22</v>
      </c>
      <c r="J258" s="226" t="s">
        <v>1700</v>
      </c>
      <c r="K258" s="226" t="s">
        <v>1657</v>
      </c>
      <c r="L258" s="226"/>
      <c r="M258" s="280">
        <v>6866.28</v>
      </c>
      <c r="N258" s="280">
        <v>0</v>
      </c>
      <c r="O258" s="280">
        <v>617.97</v>
      </c>
      <c r="P258" s="280">
        <v>617.97</v>
      </c>
      <c r="Q258" s="226">
        <v>0</v>
      </c>
      <c r="R258" s="226" t="s">
        <v>1955</v>
      </c>
      <c r="S258" s="226" t="s">
        <v>1978</v>
      </c>
      <c r="T258" s="226" t="s">
        <v>1703</v>
      </c>
      <c r="U258" s="281" t="s">
        <v>1195</v>
      </c>
      <c r="V258" s="282" t="s">
        <v>1704</v>
      </c>
      <c r="W258" s="283" t="s">
        <v>1195</v>
      </c>
      <c r="X258" s="283" t="s">
        <v>1195</v>
      </c>
      <c r="Y258" s="283" t="s">
        <v>1195</v>
      </c>
      <c r="Z258" s="226"/>
      <c r="AA258" s="96"/>
    </row>
    <row r="259" spans="1:27">
      <c r="A259" s="226" t="s">
        <v>56</v>
      </c>
      <c r="B259" s="226" t="str">
        <f t="shared" si="6"/>
        <v>27AAJCC9783E1Z7SBOB-32884</v>
      </c>
      <c r="C259" s="277">
        <f t="shared" si="7"/>
        <v>254</v>
      </c>
      <c r="D259" s="226" t="s">
        <v>1441</v>
      </c>
      <c r="E259" s="226" t="s">
        <v>1382</v>
      </c>
      <c r="F259" s="226" t="s">
        <v>2115</v>
      </c>
      <c r="G259" s="226" t="s">
        <v>1699</v>
      </c>
      <c r="H259" s="278">
        <v>45805</v>
      </c>
      <c r="I259" s="226">
        <v>8102.22</v>
      </c>
      <c r="J259" s="226" t="s">
        <v>1700</v>
      </c>
      <c r="K259" s="226" t="s">
        <v>1657</v>
      </c>
      <c r="L259" s="226"/>
      <c r="M259" s="280">
        <v>6866.28</v>
      </c>
      <c r="N259" s="280">
        <v>0</v>
      </c>
      <c r="O259" s="280">
        <v>617.97</v>
      </c>
      <c r="P259" s="280">
        <v>617.97</v>
      </c>
      <c r="Q259" s="226">
        <v>0</v>
      </c>
      <c r="R259" s="226" t="s">
        <v>1955</v>
      </c>
      <c r="S259" s="226" t="s">
        <v>1978</v>
      </c>
      <c r="T259" s="226" t="s">
        <v>1703</v>
      </c>
      <c r="U259" s="281" t="s">
        <v>1195</v>
      </c>
      <c r="V259" s="282" t="s">
        <v>1704</v>
      </c>
      <c r="W259" s="283" t="s">
        <v>1195</v>
      </c>
      <c r="X259" s="283" t="s">
        <v>1195</v>
      </c>
      <c r="Y259" s="283" t="s">
        <v>1195</v>
      </c>
      <c r="Z259" s="226"/>
      <c r="AA259" s="96"/>
    </row>
    <row r="260" spans="1:27">
      <c r="A260" s="226" t="s">
        <v>56</v>
      </c>
      <c r="B260" s="226" t="str">
        <f t="shared" si="6"/>
        <v>27ASNPM5362Q1ZTINV-2025-261</v>
      </c>
      <c r="C260" s="277">
        <f t="shared" si="7"/>
        <v>255</v>
      </c>
      <c r="D260" s="226" t="s">
        <v>1175</v>
      </c>
      <c r="E260" s="226" t="s">
        <v>1176</v>
      </c>
      <c r="F260" s="226" t="s">
        <v>1177</v>
      </c>
      <c r="G260" s="226" t="s">
        <v>1699</v>
      </c>
      <c r="H260" s="278">
        <v>45779</v>
      </c>
      <c r="I260" s="226">
        <v>4720</v>
      </c>
      <c r="J260" s="226" t="s">
        <v>1700</v>
      </c>
      <c r="K260" s="226" t="s">
        <v>1657</v>
      </c>
      <c r="L260" s="226"/>
      <c r="M260" s="280">
        <v>4000</v>
      </c>
      <c r="N260" s="280">
        <v>0</v>
      </c>
      <c r="O260" s="280">
        <v>360</v>
      </c>
      <c r="P260" s="280">
        <v>360</v>
      </c>
      <c r="Q260" s="226">
        <v>0</v>
      </c>
      <c r="R260" s="226" t="s">
        <v>1955</v>
      </c>
      <c r="S260" s="226" t="s">
        <v>1956</v>
      </c>
      <c r="T260" s="226" t="s">
        <v>1703</v>
      </c>
      <c r="U260" s="281" t="s">
        <v>1195</v>
      </c>
      <c r="V260" s="282" t="s">
        <v>1704</v>
      </c>
      <c r="W260" s="283" t="s">
        <v>1195</v>
      </c>
      <c r="X260" s="283" t="s">
        <v>1195</v>
      </c>
      <c r="Y260" s="283" t="s">
        <v>1195</v>
      </c>
      <c r="Z260" s="226"/>
      <c r="AA260" s="96"/>
    </row>
    <row r="261" spans="1:27">
      <c r="A261" s="226" t="s">
        <v>56</v>
      </c>
      <c r="B261" s="226" t="str">
        <f t="shared" si="6"/>
        <v>33AAACZ4322M2Z91025260059682</v>
      </c>
      <c r="C261" s="277">
        <f t="shared" si="7"/>
        <v>256</v>
      </c>
      <c r="D261" s="226" t="s">
        <v>596</v>
      </c>
      <c r="E261" s="226" t="s">
        <v>597</v>
      </c>
      <c r="F261" s="226">
        <v>1025260059682</v>
      </c>
      <c r="G261" s="226" t="s">
        <v>1699</v>
      </c>
      <c r="H261" s="278">
        <v>45786</v>
      </c>
      <c r="I261" s="226">
        <v>12673.2</v>
      </c>
      <c r="J261" s="226" t="s">
        <v>1700</v>
      </c>
      <c r="K261" s="226" t="s">
        <v>1657</v>
      </c>
      <c r="L261" s="226"/>
      <c r="M261" s="280">
        <v>10740</v>
      </c>
      <c r="N261" s="280">
        <v>1933.2</v>
      </c>
      <c r="O261" s="280">
        <v>0</v>
      </c>
      <c r="P261" s="280">
        <v>0</v>
      </c>
      <c r="Q261" s="226">
        <v>0</v>
      </c>
      <c r="R261" s="226" t="s">
        <v>1955</v>
      </c>
      <c r="S261" s="226" t="s">
        <v>1956</v>
      </c>
      <c r="T261" s="226" t="s">
        <v>1703</v>
      </c>
      <c r="U261" s="281" t="s">
        <v>1195</v>
      </c>
      <c r="V261" s="282" t="s">
        <v>1704</v>
      </c>
      <c r="W261" s="283" t="s">
        <v>1726</v>
      </c>
      <c r="X261" s="283" t="s">
        <v>2116</v>
      </c>
      <c r="Y261" s="283" t="s">
        <v>1752</v>
      </c>
      <c r="Z261" s="226"/>
      <c r="AA261" s="96"/>
    </row>
    <row r="262" spans="1:27">
      <c r="A262" s="226" t="s">
        <v>56</v>
      </c>
      <c r="B262" s="226" t="str">
        <f t="shared" ref="B262:B325" si="8">CONCATENATE(D262,F262)</f>
        <v>33AAACZ4322M2Z91025260059686</v>
      </c>
      <c r="C262" s="277">
        <f t="shared" si="7"/>
        <v>257</v>
      </c>
      <c r="D262" s="226" t="s">
        <v>596</v>
      </c>
      <c r="E262" s="226" t="s">
        <v>597</v>
      </c>
      <c r="F262" s="226">
        <v>1025260059686</v>
      </c>
      <c r="G262" s="226" t="s">
        <v>1699</v>
      </c>
      <c r="H262" s="278">
        <v>45786</v>
      </c>
      <c r="I262" s="226">
        <v>2041.87</v>
      </c>
      <c r="J262" s="226" t="s">
        <v>1700</v>
      </c>
      <c r="K262" s="226" t="s">
        <v>1657</v>
      </c>
      <c r="L262" s="226"/>
      <c r="M262" s="280">
        <v>1730.4</v>
      </c>
      <c r="N262" s="280">
        <v>311.47000000000003</v>
      </c>
      <c r="O262" s="280">
        <v>0</v>
      </c>
      <c r="P262" s="280">
        <v>0</v>
      </c>
      <c r="Q262" s="226">
        <v>0</v>
      </c>
      <c r="R262" s="226" t="s">
        <v>1955</v>
      </c>
      <c r="S262" s="226" t="s">
        <v>1956</v>
      </c>
      <c r="T262" s="226" t="s">
        <v>1703</v>
      </c>
      <c r="U262" s="281" t="s">
        <v>1195</v>
      </c>
      <c r="V262" s="282" t="s">
        <v>1704</v>
      </c>
      <c r="W262" s="283" t="s">
        <v>1726</v>
      </c>
      <c r="X262" s="283" t="s">
        <v>2117</v>
      </c>
      <c r="Y262" s="283" t="s">
        <v>1752</v>
      </c>
      <c r="Z262" s="226"/>
      <c r="AA262" s="96"/>
    </row>
    <row r="263" spans="1:27">
      <c r="A263" s="226" t="s">
        <v>56</v>
      </c>
      <c r="B263" s="226" t="str">
        <f t="shared" si="8"/>
        <v>27AESPG9895B1ZWPP/241/25-26</v>
      </c>
      <c r="C263" s="277">
        <f t="shared" ref="C263:C326" si="9">C262+1</f>
        <v>258</v>
      </c>
      <c r="D263" s="226" t="s">
        <v>2118</v>
      </c>
      <c r="E263" s="226" t="s">
        <v>2119</v>
      </c>
      <c r="F263" s="226" t="s">
        <v>2120</v>
      </c>
      <c r="G263" s="226" t="s">
        <v>1699</v>
      </c>
      <c r="H263" s="278">
        <v>45783</v>
      </c>
      <c r="I263" s="226">
        <v>11871</v>
      </c>
      <c r="J263" s="226" t="s">
        <v>1700</v>
      </c>
      <c r="K263" s="226" t="s">
        <v>1657</v>
      </c>
      <c r="L263" s="226"/>
      <c r="M263" s="280">
        <v>10060</v>
      </c>
      <c r="N263" s="280">
        <v>0</v>
      </c>
      <c r="O263" s="280">
        <v>905.4</v>
      </c>
      <c r="P263" s="280">
        <v>905.4</v>
      </c>
      <c r="Q263" s="226">
        <v>0</v>
      </c>
      <c r="R263" s="226" t="s">
        <v>1955</v>
      </c>
      <c r="S263" s="226" t="s">
        <v>1978</v>
      </c>
      <c r="T263" s="226" t="s">
        <v>1703</v>
      </c>
      <c r="U263" s="281" t="s">
        <v>1195</v>
      </c>
      <c r="V263" s="282" t="s">
        <v>1704</v>
      </c>
      <c r="W263" s="283" t="s">
        <v>1195</v>
      </c>
      <c r="X263" s="283" t="s">
        <v>1195</v>
      </c>
      <c r="Y263" s="283" t="s">
        <v>1195</v>
      </c>
      <c r="Z263" s="226"/>
      <c r="AA263" s="96"/>
    </row>
    <row r="264" spans="1:27">
      <c r="A264" s="226" t="s">
        <v>56</v>
      </c>
      <c r="B264" s="226" t="str">
        <f t="shared" si="8"/>
        <v>27AESPG9895B1ZWPP/270/25-26</v>
      </c>
      <c r="C264" s="277">
        <f t="shared" si="9"/>
        <v>259</v>
      </c>
      <c r="D264" s="226" t="s">
        <v>2118</v>
      </c>
      <c r="E264" s="226" t="s">
        <v>2119</v>
      </c>
      <c r="F264" s="226" t="s">
        <v>2121</v>
      </c>
      <c r="G264" s="226" t="s">
        <v>1699</v>
      </c>
      <c r="H264" s="278">
        <v>45786</v>
      </c>
      <c r="I264" s="226">
        <v>4791</v>
      </c>
      <c r="J264" s="226" t="s">
        <v>1700</v>
      </c>
      <c r="K264" s="226" t="s">
        <v>1657</v>
      </c>
      <c r="L264" s="226"/>
      <c r="M264" s="280">
        <v>4060</v>
      </c>
      <c r="N264" s="280">
        <v>0</v>
      </c>
      <c r="O264" s="280">
        <v>365.4</v>
      </c>
      <c r="P264" s="280">
        <v>365.4</v>
      </c>
      <c r="Q264" s="226">
        <v>0</v>
      </c>
      <c r="R264" s="226" t="s">
        <v>1955</v>
      </c>
      <c r="S264" s="226" t="s">
        <v>1978</v>
      </c>
      <c r="T264" s="226" t="s">
        <v>1703</v>
      </c>
      <c r="U264" s="281" t="s">
        <v>1195</v>
      </c>
      <c r="V264" s="282" t="s">
        <v>1704</v>
      </c>
      <c r="W264" s="283" t="s">
        <v>1195</v>
      </c>
      <c r="X264" s="283" t="s">
        <v>1195</v>
      </c>
      <c r="Y264" s="283" t="s">
        <v>1195</v>
      </c>
      <c r="Z264" s="226"/>
      <c r="AA264" s="96"/>
    </row>
    <row r="265" spans="1:27">
      <c r="A265" s="226" t="s">
        <v>56</v>
      </c>
      <c r="B265" s="226" t="str">
        <f t="shared" si="8"/>
        <v>27AANCA4062G1ZN252240001264A012</v>
      </c>
      <c r="C265" s="277">
        <f t="shared" si="9"/>
        <v>260</v>
      </c>
      <c r="D265" s="226" t="s">
        <v>787</v>
      </c>
      <c r="E265" s="226" t="s">
        <v>788</v>
      </c>
      <c r="F265" s="226" t="s">
        <v>2122</v>
      </c>
      <c r="G265" s="226" t="s">
        <v>1699</v>
      </c>
      <c r="H265" s="278">
        <v>45800</v>
      </c>
      <c r="I265" s="226">
        <v>462.39</v>
      </c>
      <c r="J265" s="226" t="s">
        <v>1700</v>
      </c>
      <c r="K265" s="226" t="s">
        <v>1657</v>
      </c>
      <c r="L265" s="226"/>
      <c r="M265" s="280">
        <v>391.86</v>
      </c>
      <c r="N265" s="280">
        <v>0</v>
      </c>
      <c r="O265" s="280">
        <v>35.26</v>
      </c>
      <c r="P265" s="280">
        <v>35.26</v>
      </c>
      <c r="Q265" s="226">
        <v>0</v>
      </c>
      <c r="R265" s="226" t="s">
        <v>1955</v>
      </c>
      <c r="S265" s="226" t="s">
        <v>1956</v>
      </c>
      <c r="T265" s="226" t="s">
        <v>1703</v>
      </c>
      <c r="U265" s="281" t="s">
        <v>1195</v>
      </c>
      <c r="V265" s="282" t="s">
        <v>1704</v>
      </c>
      <c r="W265" s="283" t="s">
        <v>1195</v>
      </c>
      <c r="X265" s="283" t="s">
        <v>1195</v>
      </c>
      <c r="Y265" s="283" t="s">
        <v>1195</v>
      </c>
      <c r="Z265" s="226"/>
      <c r="AA265" s="96"/>
    </row>
    <row r="266" spans="1:27">
      <c r="A266" s="226" t="s">
        <v>56</v>
      </c>
      <c r="B266" s="226" t="str">
        <f t="shared" si="8"/>
        <v>27AANCA4062G1ZN281240001894A019</v>
      </c>
      <c r="C266" s="277">
        <f t="shared" si="9"/>
        <v>261</v>
      </c>
      <c r="D266" s="226" t="s">
        <v>787</v>
      </c>
      <c r="E266" s="226" t="s">
        <v>788</v>
      </c>
      <c r="F266" s="226" t="s">
        <v>2123</v>
      </c>
      <c r="G266" s="226" t="s">
        <v>1699</v>
      </c>
      <c r="H266" s="278">
        <v>45797</v>
      </c>
      <c r="I266" s="226">
        <v>9420.17</v>
      </c>
      <c r="J266" s="226" t="s">
        <v>1700</v>
      </c>
      <c r="K266" s="226" t="s">
        <v>1657</v>
      </c>
      <c r="L266" s="226"/>
      <c r="M266" s="280">
        <v>7983.2</v>
      </c>
      <c r="N266" s="280">
        <v>0</v>
      </c>
      <c r="O266" s="280">
        <v>718.48</v>
      </c>
      <c r="P266" s="280">
        <v>718.48</v>
      </c>
      <c r="Q266" s="226">
        <v>0</v>
      </c>
      <c r="R266" s="226" t="s">
        <v>1955</v>
      </c>
      <c r="S266" s="226" t="s">
        <v>1956</v>
      </c>
      <c r="T266" s="226" t="s">
        <v>1703</v>
      </c>
      <c r="U266" s="281" t="s">
        <v>1195</v>
      </c>
      <c r="V266" s="282" t="s">
        <v>1704</v>
      </c>
      <c r="W266" s="283" t="s">
        <v>1195</v>
      </c>
      <c r="X266" s="283" t="s">
        <v>1195</v>
      </c>
      <c r="Y266" s="283" t="s">
        <v>1195</v>
      </c>
      <c r="Z266" s="226"/>
      <c r="AA266" s="96"/>
    </row>
    <row r="267" spans="1:27">
      <c r="A267" s="226" t="s">
        <v>56</v>
      </c>
      <c r="B267" s="226" t="str">
        <f t="shared" si="8"/>
        <v>27AANCA4062G1ZN281240001894A021</v>
      </c>
      <c r="C267" s="277">
        <f t="shared" si="9"/>
        <v>262</v>
      </c>
      <c r="D267" s="226" t="s">
        <v>787</v>
      </c>
      <c r="E267" s="226" t="s">
        <v>788</v>
      </c>
      <c r="F267" s="226" t="s">
        <v>2124</v>
      </c>
      <c r="G267" s="226" t="s">
        <v>1699</v>
      </c>
      <c r="H267" s="278">
        <v>45799</v>
      </c>
      <c r="I267" s="226">
        <v>33761.25</v>
      </c>
      <c r="J267" s="226" t="s">
        <v>1700</v>
      </c>
      <c r="K267" s="226" t="s">
        <v>1657</v>
      </c>
      <c r="L267" s="226"/>
      <c r="M267" s="280">
        <v>28611.23</v>
      </c>
      <c r="N267" s="280">
        <v>0</v>
      </c>
      <c r="O267" s="280">
        <v>2575.0100000000002</v>
      </c>
      <c r="P267" s="280">
        <v>2575.0100000000002</v>
      </c>
      <c r="Q267" s="226">
        <v>0</v>
      </c>
      <c r="R267" s="226" t="s">
        <v>1955</v>
      </c>
      <c r="S267" s="226" t="s">
        <v>1956</v>
      </c>
      <c r="T267" s="226" t="s">
        <v>1703</v>
      </c>
      <c r="U267" s="281" t="s">
        <v>1195</v>
      </c>
      <c r="V267" s="282" t="s">
        <v>1704</v>
      </c>
      <c r="W267" s="283" t="s">
        <v>1195</v>
      </c>
      <c r="X267" s="283" t="s">
        <v>1195</v>
      </c>
      <c r="Y267" s="283" t="s">
        <v>1195</v>
      </c>
      <c r="Z267" s="226"/>
      <c r="AA267" s="96"/>
    </row>
    <row r="268" spans="1:27">
      <c r="A268" s="226" t="s">
        <v>56</v>
      </c>
      <c r="B268" s="226" t="str">
        <f t="shared" si="8"/>
        <v>27AABCK3418J1ZKSP/2526/2/350</v>
      </c>
      <c r="C268" s="277">
        <f t="shared" si="9"/>
        <v>263</v>
      </c>
      <c r="D268" s="226" t="s">
        <v>449</v>
      </c>
      <c r="E268" s="226" t="s">
        <v>450</v>
      </c>
      <c r="F268" s="226" t="s">
        <v>2125</v>
      </c>
      <c r="G268" s="226" t="s">
        <v>1699</v>
      </c>
      <c r="H268" s="278">
        <v>45782</v>
      </c>
      <c r="I268" s="226">
        <v>99635</v>
      </c>
      <c r="J268" s="226" t="s">
        <v>1700</v>
      </c>
      <c r="K268" s="226" t="s">
        <v>1657</v>
      </c>
      <c r="L268" s="226"/>
      <c r="M268" s="280">
        <v>994.56</v>
      </c>
      <c r="N268" s="280">
        <v>0</v>
      </c>
      <c r="O268" s="280">
        <v>89.51</v>
      </c>
      <c r="P268" s="280">
        <v>89.51</v>
      </c>
      <c r="Q268" s="226">
        <v>0</v>
      </c>
      <c r="R268" s="226" t="s">
        <v>1955</v>
      </c>
      <c r="S268" s="226" t="s">
        <v>1970</v>
      </c>
      <c r="T268" s="226" t="s">
        <v>1703</v>
      </c>
      <c r="U268" s="281" t="s">
        <v>1195</v>
      </c>
      <c r="V268" s="282" t="s">
        <v>1704</v>
      </c>
      <c r="W268" s="283" t="s">
        <v>1726</v>
      </c>
      <c r="X268" s="283" t="s">
        <v>2126</v>
      </c>
      <c r="Y268" s="283" t="s">
        <v>2127</v>
      </c>
      <c r="Z268" s="226"/>
      <c r="AA268" s="96"/>
    </row>
    <row r="269" spans="1:27">
      <c r="A269" s="226" t="s">
        <v>56</v>
      </c>
      <c r="B269" s="226" t="str">
        <f t="shared" si="8"/>
        <v>27AABCK3418J1ZKSP/2526/2/390</v>
      </c>
      <c r="C269" s="277">
        <f t="shared" si="9"/>
        <v>264</v>
      </c>
      <c r="D269" s="226" t="s">
        <v>449</v>
      </c>
      <c r="E269" s="226" t="s">
        <v>450</v>
      </c>
      <c r="F269" s="226" t="s">
        <v>2128</v>
      </c>
      <c r="G269" s="226" t="s">
        <v>1699</v>
      </c>
      <c r="H269" s="278">
        <v>45786</v>
      </c>
      <c r="I269" s="226">
        <v>228706</v>
      </c>
      <c r="J269" s="226" t="s">
        <v>1700</v>
      </c>
      <c r="K269" s="226" t="s">
        <v>1657</v>
      </c>
      <c r="L269" s="226"/>
      <c r="M269" s="280">
        <v>1642.05</v>
      </c>
      <c r="N269" s="280">
        <v>0</v>
      </c>
      <c r="O269" s="280">
        <v>147.78</v>
      </c>
      <c r="P269" s="280">
        <v>147.78</v>
      </c>
      <c r="Q269" s="226">
        <v>0</v>
      </c>
      <c r="R269" s="226" t="s">
        <v>1955</v>
      </c>
      <c r="S269" s="226" t="s">
        <v>1970</v>
      </c>
      <c r="T269" s="226" t="s">
        <v>1703</v>
      </c>
      <c r="U269" s="281" t="s">
        <v>1195</v>
      </c>
      <c r="V269" s="282" t="s">
        <v>1704</v>
      </c>
      <c r="W269" s="283" t="s">
        <v>1726</v>
      </c>
      <c r="X269" s="283" t="s">
        <v>2129</v>
      </c>
      <c r="Y269" s="283" t="s">
        <v>1752</v>
      </c>
      <c r="Z269" s="226"/>
      <c r="AA269" s="96"/>
    </row>
    <row r="270" spans="1:27">
      <c r="A270" s="226" t="s">
        <v>56</v>
      </c>
      <c r="B270" s="226" t="str">
        <f t="shared" si="8"/>
        <v>27AABCK3418J1ZKSP/2526/2/392</v>
      </c>
      <c r="C270" s="277">
        <f t="shared" si="9"/>
        <v>265</v>
      </c>
      <c r="D270" s="226" t="s">
        <v>449</v>
      </c>
      <c r="E270" s="226" t="s">
        <v>450</v>
      </c>
      <c r="F270" s="226" t="s">
        <v>2130</v>
      </c>
      <c r="G270" s="226" t="s">
        <v>1699</v>
      </c>
      <c r="H270" s="278">
        <v>45786</v>
      </c>
      <c r="I270" s="226">
        <v>295235</v>
      </c>
      <c r="J270" s="226" t="s">
        <v>1700</v>
      </c>
      <c r="K270" s="226" t="s">
        <v>1657</v>
      </c>
      <c r="L270" s="226"/>
      <c r="M270" s="280">
        <v>1974.4</v>
      </c>
      <c r="N270" s="280">
        <v>0</v>
      </c>
      <c r="O270" s="280">
        <v>177.7</v>
      </c>
      <c r="P270" s="280">
        <v>177.7</v>
      </c>
      <c r="Q270" s="226">
        <v>0</v>
      </c>
      <c r="R270" s="226" t="s">
        <v>1955</v>
      </c>
      <c r="S270" s="226" t="s">
        <v>1970</v>
      </c>
      <c r="T270" s="226" t="s">
        <v>1703</v>
      </c>
      <c r="U270" s="281" t="s">
        <v>1195</v>
      </c>
      <c r="V270" s="282" t="s">
        <v>1704</v>
      </c>
      <c r="W270" s="283" t="s">
        <v>1726</v>
      </c>
      <c r="X270" s="283" t="s">
        <v>2131</v>
      </c>
      <c r="Y270" s="283" t="s">
        <v>1752</v>
      </c>
      <c r="Z270" s="226"/>
      <c r="AA270" s="96"/>
    </row>
    <row r="271" spans="1:27">
      <c r="A271" s="226" t="s">
        <v>56</v>
      </c>
      <c r="B271" s="226" t="str">
        <f t="shared" si="8"/>
        <v>27AABCK3418J1ZKSP/2526/2/442</v>
      </c>
      <c r="C271" s="277">
        <f t="shared" si="9"/>
        <v>266</v>
      </c>
      <c r="D271" s="226" t="s">
        <v>449</v>
      </c>
      <c r="E271" s="226" t="s">
        <v>450</v>
      </c>
      <c r="F271" s="226" t="s">
        <v>2132</v>
      </c>
      <c r="G271" s="226" t="s">
        <v>1699</v>
      </c>
      <c r="H271" s="278">
        <v>45791</v>
      </c>
      <c r="I271" s="226">
        <v>172945</v>
      </c>
      <c r="J271" s="226" t="s">
        <v>1700</v>
      </c>
      <c r="K271" s="226" t="s">
        <v>1657</v>
      </c>
      <c r="L271" s="226"/>
      <c r="M271" s="280">
        <v>1363.5</v>
      </c>
      <c r="N271" s="280">
        <v>0</v>
      </c>
      <c r="O271" s="280">
        <v>122.72</v>
      </c>
      <c r="P271" s="280">
        <v>122.72</v>
      </c>
      <c r="Q271" s="226">
        <v>0</v>
      </c>
      <c r="R271" s="226" t="s">
        <v>1955</v>
      </c>
      <c r="S271" s="226" t="s">
        <v>1970</v>
      </c>
      <c r="T271" s="226" t="s">
        <v>1703</v>
      </c>
      <c r="U271" s="281" t="s">
        <v>1195</v>
      </c>
      <c r="V271" s="282" t="s">
        <v>1704</v>
      </c>
      <c r="W271" s="283" t="s">
        <v>1726</v>
      </c>
      <c r="X271" s="283" t="s">
        <v>2133</v>
      </c>
      <c r="Y271" s="283" t="s">
        <v>2018</v>
      </c>
      <c r="Z271" s="226"/>
      <c r="AA271" s="96"/>
    </row>
    <row r="272" spans="1:27">
      <c r="A272" s="226" t="s">
        <v>56</v>
      </c>
      <c r="B272" s="226" t="str">
        <f t="shared" si="8"/>
        <v>27AABCK3418J1ZKSP/2526/2/454</v>
      </c>
      <c r="C272" s="277">
        <f t="shared" si="9"/>
        <v>267</v>
      </c>
      <c r="D272" s="226" t="s">
        <v>449</v>
      </c>
      <c r="E272" s="226" t="s">
        <v>450</v>
      </c>
      <c r="F272" s="226" t="s">
        <v>2134</v>
      </c>
      <c r="G272" s="226" t="s">
        <v>1699</v>
      </c>
      <c r="H272" s="278">
        <v>45792</v>
      </c>
      <c r="I272" s="226">
        <v>147187</v>
      </c>
      <c r="J272" s="226" t="s">
        <v>1700</v>
      </c>
      <c r="K272" s="226" t="s">
        <v>1657</v>
      </c>
      <c r="L272" s="226"/>
      <c r="M272" s="280">
        <v>1234.83</v>
      </c>
      <c r="N272" s="280">
        <v>0</v>
      </c>
      <c r="O272" s="280">
        <v>111.13</v>
      </c>
      <c r="P272" s="280">
        <v>111.13</v>
      </c>
      <c r="Q272" s="226">
        <v>0</v>
      </c>
      <c r="R272" s="226" t="s">
        <v>1955</v>
      </c>
      <c r="S272" s="226" t="s">
        <v>1970</v>
      </c>
      <c r="T272" s="226" t="s">
        <v>1703</v>
      </c>
      <c r="U272" s="281" t="s">
        <v>1195</v>
      </c>
      <c r="V272" s="282" t="s">
        <v>1704</v>
      </c>
      <c r="W272" s="283" t="s">
        <v>1726</v>
      </c>
      <c r="X272" s="283" t="s">
        <v>2135</v>
      </c>
      <c r="Y272" s="283" t="s">
        <v>1968</v>
      </c>
      <c r="Z272" s="226"/>
      <c r="AA272" s="96"/>
    </row>
    <row r="273" spans="1:27">
      <c r="A273" s="226" t="s">
        <v>56</v>
      </c>
      <c r="B273" s="226" t="str">
        <f t="shared" si="8"/>
        <v>27AABCK3418J1ZKSP/2526/2/496</v>
      </c>
      <c r="C273" s="277">
        <f t="shared" si="9"/>
        <v>268</v>
      </c>
      <c r="D273" s="226" t="s">
        <v>449</v>
      </c>
      <c r="E273" s="226" t="s">
        <v>450</v>
      </c>
      <c r="F273" s="226" t="s">
        <v>2136</v>
      </c>
      <c r="G273" s="226" t="s">
        <v>1699</v>
      </c>
      <c r="H273" s="278">
        <v>45796</v>
      </c>
      <c r="I273" s="226">
        <v>124202</v>
      </c>
      <c r="J273" s="226" t="s">
        <v>1700</v>
      </c>
      <c r="K273" s="226" t="s">
        <v>1657</v>
      </c>
      <c r="L273" s="226"/>
      <c r="M273" s="280">
        <v>1120</v>
      </c>
      <c r="N273" s="280">
        <v>0</v>
      </c>
      <c r="O273" s="280">
        <v>100.8</v>
      </c>
      <c r="P273" s="280">
        <v>100.8</v>
      </c>
      <c r="Q273" s="226">
        <v>0</v>
      </c>
      <c r="R273" s="226" t="s">
        <v>1955</v>
      </c>
      <c r="S273" s="226" t="s">
        <v>1970</v>
      </c>
      <c r="T273" s="226" t="s">
        <v>1703</v>
      </c>
      <c r="U273" s="281" t="s">
        <v>1195</v>
      </c>
      <c r="V273" s="282" t="s">
        <v>1704</v>
      </c>
      <c r="W273" s="283" t="s">
        <v>1726</v>
      </c>
      <c r="X273" s="283" t="s">
        <v>2137</v>
      </c>
      <c r="Y273" s="283" t="s">
        <v>2138</v>
      </c>
      <c r="Z273" s="226"/>
      <c r="AA273" s="96"/>
    </row>
    <row r="274" spans="1:27">
      <c r="A274" s="226" t="s">
        <v>56</v>
      </c>
      <c r="B274" s="226" t="str">
        <f t="shared" si="8"/>
        <v>27ABJCS6128G1Z4154/2025-26</v>
      </c>
      <c r="C274" s="277">
        <f t="shared" si="9"/>
        <v>269</v>
      </c>
      <c r="D274" s="226" t="s">
        <v>535</v>
      </c>
      <c r="E274" s="226" t="s">
        <v>536</v>
      </c>
      <c r="F274" s="226" t="s">
        <v>2139</v>
      </c>
      <c r="G274" s="226" t="s">
        <v>1699</v>
      </c>
      <c r="H274" s="278">
        <v>45786</v>
      </c>
      <c r="I274" s="226">
        <v>12019</v>
      </c>
      <c r="J274" s="226" t="s">
        <v>1700</v>
      </c>
      <c r="K274" s="226" t="s">
        <v>1657</v>
      </c>
      <c r="L274" s="226"/>
      <c r="M274" s="280">
        <v>10186</v>
      </c>
      <c r="N274" s="280">
        <v>0</v>
      </c>
      <c r="O274" s="280">
        <v>916.74</v>
      </c>
      <c r="P274" s="280">
        <v>916.74</v>
      </c>
      <c r="Q274" s="226">
        <v>0</v>
      </c>
      <c r="R274" s="226" t="s">
        <v>1955</v>
      </c>
      <c r="S274" s="226" t="s">
        <v>1956</v>
      </c>
      <c r="T274" s="226" t="s">
        <v>1703</v>
      </c>
      <c r="U274" s="281" t="s">
        <v>1195</v>
      </c>
      <c r="V274" s="282" t="s">
        <v>1704</v>
      </c>
      <c r="W274" s="283" t="s">
        <v>1726</v>
      </c>
      <c r="X274" s="283" t="s">
        <v>2140</v>
      </c>
      <c r="Y274" s="283" t="s">
        <v>1752</v>
      </c>
      <c r="Z274" s="226"/>
      <c r="AA274" s="96"/>
    </row>
    <row r="275" spans="1:27">
      <c r="A275" s="226" t="s">
        <v>56</v>
      </c>
      <c r="B275" s="226" t="str">
        <f t="shared" si="8"/>
        <v>27ABJCS6128G1Z4155/2025-26</v>
      </c>
      <c r="C275" s="277">
        <f t="shared" si="9"/>
        <v>270</v>
      </c>
      <c r="D275" s="226" t="s">
        <v>535</v>
      </c>
      <c r="E275" s="226" t="s">
        <v>536</v>
      </c>
      <c r="F275" s="226" t="s">
        <v>2141</v>
      </c>
      <c r="G275" s="226" t="s">
        <v>1699</v>
      </c>
      <c r="H275" s="278">
        <v>45786</v>
      </c>
      <c r="I275" s="226">
        <v>2629</v>
      </c>
      <c r="J275" s="226" t="s">
        <v>1700</v>
      </c>
      <c r="K275" s="226" t="s">
        <v>1657</v>
      </c>
      <c r="L275" s="226"/>
      <c r="M275" s="280">
        <v>2228</v>
      </c>
      <c r="N275" s="280">
        <v>0</v>
      </c>
      <c r="O275" s="280">
        <v>200.52</v>
      </c>
      <c r="P275" s="280">
        <v>200.52</v>
      </c>
      <c r="Q275" s="226">
        <v>0</v>
      </c>
      <c r="R275" s="226" t="s">
        <v>1955</v>
      </c>
      <c r="S275" s="226" t="s">
        <v>1956</v>
      </c>
      <c r="T275" s="226" t="s">
        <v>1703</v>
      </c>
      <c r="U275" s="281" t="s">
        <v>1195</v>
      </c>
      <c r="V275" s="282" t="s">
        <v>1704</v>
      </c>
      <c r="W275" s="283" t="s">
        <v>1726</v>
      </c>
      <c r="X275" s="283" t="s">
        <v>2142</v>
      </c>
      <c r="Y275" s="283" t="s">
        <v>1752</v>
      </c>
      <c r="Z275" s="226"/>
      <c r="AA275" s="96"/>
    </row>
    <row r="276" spans="1:27">
      <c r="A276" s="226" t="s">
        <v>56</v>
      </c>
      <c r="B276" s="226" t="str">
        <f t="shared" si="8"/>
        <v>27AAACB4624J1ZSA02P2526-0001567</v>
      </c>
      <c r="C276" s="277">
        <f t="shared" si="9"/>
        <v>271</v>
      </c>
      <c r="D276" s="226" t="s">
        <v>2143</v>
      </c>
      <c r="E276" s="226" t="s">
        <v>2144</v>
      </c>
      <c r="F276" s="226" t="s">
        <v>2145</v>
      </c>
      <c r="G276" s="226" t="s">
        <v>1699</v>
      </c>
      <c r="H276" s="278">
        <v>45780</v>
      </c>
      <c r="I276" s="226">
        <v>2400</v>
      </c>
      <c r="J276" s="226" t="s">
        <v>1700</v>
      </c>
      <c r="K276" s="226" t="s">
        <v>1657</v>
      </c>
      <c r="L276" s="226"/>
      <c r="M276" s="280">
        <v>2142.88</v>
      </c>
      <c r="N276" s="280">
        <v>0</v>
      </c>
      <c r="O276" s="280">
        <v>128.57</v>
      </c>
      <c r="P276" s="280">
        <v>128.57</v>
      </c>
      <c r="Q276" s="226">
        <v>0</v>
      </c>
      <c r="R276" s="226" t="s">
        <v>1955</v>
      </c>
      <c r="S276" s="226" t="s">
        <v>1978</v>
      </c>
      <c r="T276" s="226" t="s">
        <v>1703</v>
      </c>
      <c r="U276" s="281" t="s">
        <v>1195</v>
      </c>
      <c r="V276" s="282" t="s">
        <v>1704</v>
      </c>
      <c r="W276" s="283" t="s">
        <v>1726</v>
      </c>
      <c r="X276" s="283" t="s">
        <v>2146</v>
      </c>
      <c r="Y276" s="283" t="s">
        <v>2127</v>
      </c>
      <c r="Z276" s="226"/>
      <c r="AA276" s="96"/>
    </row>
    <row r="277" spans="1:27">
      <c r="A277" s="226" t="s">
        <v>56</v>
      </c>
      <c r="B277" s="226" t="str">
        <f t="shared" si="8"/>
        <v>27AABCZ3741R1ZNZCS408</v>
      </c>
      <c r="C277" s="277">
        <f t="shared" si="9"/>
        <v>272</v>
      </c>
      <c r="D277" s="226" t="s">
        <v>2147</v>
      </c>
      <c r="E277" s="226" t="s">
        <v>2148</v>
      </c>
      <c r="F277" s="226" t="s">
        <v>2149</v>
      </c>
      <c r="G277" s="226" t="s">
        <v>1699</v>
      </c>
      <c r="H277" s="278">
        <v>45782</v>
      </c>
      <c r="I277" s="226">
        <v>75839</v>
      </c>
      <c r="J277" s="226" t="s">
        <v>1700</v>
      </c>
      <c r="K277" s="226" t="s">
        <v>1657</v>
      </c>
      <c r="L277" s="226"/>
      <c r="M277" s="280">
        <v>64270</v>
      </c>
      <c r="N277" s="280">
        <v>0</v>
      </c>
      <c r="O277" s="280">
        <v>5784.3</v>
      </c>
      <c r="P277" s="280">
        <v>5784.3</v>
      </c>
      <c r="Q277" s="226">
        <v>0</v>
      </c>
      <c r="R277" s="226" t="s">
        <v>1955</v>
      </c>
      <c r="S277" s="226" t="s">
        <v>1956</v>
      </c>
      <c r="T277" s="226" t="s">
        <v>1703</v>
      </c>
      <c r="U277" s="281" t="s">
        <v>1195</v>
      </c>
      <c r="V277" s="282" t="s">
        <v>1704</v>
      </c>
      <c r="W277" s="283" t="s">
        <v>1195</v>
      </c>
      <c r="X277" s="283" t="s">
        <v>1195</v>
      </c>
      <c r="Y277" s="283" t="s">
        <v>1195</v>
      </c>
      <c r="Z277" s="226"/>
      <c r="AA277" s="96"/>
    </row>
    <row r="278" spans="1:27">
      <c r="A278" s="226" t="s">
        <v>56</v>
      </c>
      <c r="B278" s="226" t="str">
        <f t="shared" si="8"/>
        <v>27AACPD4787D1ZU115/2025-26</v>
      </c>
      <c r="C278" s="277">
        <f t="shared" si="9"/>
        <v>273</v>
      </c>
      <c r="D278" s="226" t="s">
        <v>984</v>
      </c>
      <c r="E278" s="226" t="s">
        <v>985</v>
      </c>
      <c r="F278" s="226" t="s">
        <v>2150</v>
      </c>
      <c r="G278" s="226" t="s">
        <v>1699</v>
      </c>
      <c r="H278" s="278">
        <v>45805</v>
      </c>
      <c r="I278" s="226">
        <v>36108</v>
      </c>
      <c r="J278" s="226" t="s">
        <v>1700</v>
      </c>
      <c r="K278" s="226" t="s">
        <v>1657</v>
      </c>
      <c r="L278" s="226"/>
      <c r="M278" s="280">
        <v>30600</v>
      </c>
      <c r="N278" s="280">
        <v>0</v>
      </c>
      <c r="O278" s="280">
        <v>2754</v>
      </c>
      <c r="P278" s="280">
        <v>2754</v>
      </c>
      <c r="Q278" s="226">
        <v>0</v>
      </c>
      <c r="R278" s="226" t="s">
        <v>1955</v>
      </c>
      <c r="S278" s="226" t="s">
        <v>1978</v>
      </c>
      <c r="T278" s="226" t="s">
        <v>1703</v>
      </c>
      <c r="U278" s="281" t="s">
        <v>1195</v>
      </c>
      <c r="V278" s="282" t="s">
        <v>1704</v>
      </c>
      <c r="W278" s="283" t="s">
        <v>1195</v>
      </c>
      <c r="X278" s="283" t="s">
        <v>1195</v>
      </c>
      <c r="Y278" s="283" t="s">
        <v>1195</v>
      </c>
      <c r="Z278" s="226"/>
      <c r="AA278" s="96"/>
    </row>
    <row r="279" spans="1:27">
      <c r="A279" s="226" t="s">
        <v>56</v>
      </c>
      <c r="B279" s="226" t="str">
        <f t="shared" si="8"/>
        <v>27AACPD4787D1ZU116/2025-26</v>
      </c>
      <c r="C279" s="277">
        <f t="shared" si="9"/>
        <v>274</v>
      </c>
      <c r="D279" s="226" t="s">
        <v>984</v>
      </c>
      <c r="E279" s="226" t="s">
        <v>985</v>
      </c>
      <c r="F279" s="226" t="s">
        <v>2151</v>
      </c>
      <c r="G279" s="226" t="s">
        <v>1699</v>
      </c>
      <c r="H279" s="278">
        <v>45805</v>
      </c>
      <c r="I279" s="226">
        <v>7221.6</v>
      </c>
      <c r="J279" s="226" t="s">
        <v>1700</v>
      </c>
      <c r="K279" s="226" t="s">
        <v>1657</v>
      </c>
      <c r="L279" s="226"/>
      <c r="M279" s="280">
        <v>6120</v>
      </c>
      <c r="N279" s="280">
        <v>0</v>
      </c>
      <c r="O279" s="280">
        <v>550.79999999999995</v>
      </c>
      <c r="P279" s="280">
        <v>550.79999999999995</v>
      </c>
      <c r="Q279" s="226">
        <v>0</v>
      </c>
      <c r="R279" s="226" t="s">
        <v>1955</v>
      </c>
      <c r="S279" s="226" t="s">
        <v>1978</v>
      </c>
      <c r="T279" s="226" t="s">
        <v>1703</v>
      </c>
      <c r="U279" s="281" t="s">
        <v>1195</v>
      </c>
      <c r="V279" s="282" t="s">
        <v>1704</v>
      </c>
      <c r="W279" s="283" t="s">
        <v>1195</v>
      </c>
      <c r="X279" s="283" t="s">
        <v>1195</v>
      </c>
      <c r="Y279" s="283" t="s">
        <v>1195</v>
      </c>
      <c r="Z279" s="226"/>
      <c r="AA279" s="96"/>
    </row>
    <row r="280" spans="1:27">
      <c r="A280" s="226" t="s">
        <v>56</v>
      </c>
      <c r="B280" s="226" t="str">
        <f t="shared" si="8"/>
        <v>27AACPD4787D1ZU117/2025-26</v>
      </c>
      <c r="C280" s="277">
        <f t="shared" si="9"/>
        <v>275</v>
      </c>
      <c r="D280" s="226" t="s">
        <v>984</v>
      </c>
      <c r="E280" s="226" t="s">
        <v>985</v>
      </c>
      <c r="F280" s="226" t="s">
        <v>2152</v>
      </c>
      <c r="G280" s="226" t="s">
        <v>1699</v>
      </c>
      <c r="H280" s="278">
        <v>45805</v>
      </c>
      <c r="I280" s="226">
        <v>210630</v>
      </c>
      <c r="J280" s="226" t="s">
        <v>1700</v>
      </c>
      <c r="K280" s="226" t="s">
        <v>1657</v>
      </c>
      <c r="L280" s="226"/>
      <c r="M280" s="280">
        <v>178500</v>
      </c>
      <c r="N280" s="280">
        <v>0</v>
      </c>
      <c r="O280" s="280">
        <v>16065</v>
      </c>
      <c r="P280" s="280">
        <v>16065</v>
      </c>
      <c r="Q280" s="226">
        <v>0</v>
      </c>
      <c r="R280" s="226" t="s">
        <v>1955</v>
      </c>
      <c r="S280" s="226" t="s">
        <v>1978</v>
      </c>
      <c r="T280" s="226" t="s">
        <v>1703</v>
      </c>
      <c r="U280" s="281" t="s">
        <v>1195</v>
      </c>
      <c r="V280" s="282" t="s">
        <v>1704</v>
      </c>
      <c r="W280" s="283" t="s">
        <v>1195</v>
      </c>
      <c r="X280" s="283" t="s">
        <v>1195</v>
      </c>
      <c r="Y280" s="283" t="s">
        <v>1195</v>
      </c>
      <c r="Z280" s="226"/>
      <c r="AA280" s="96"/>
    </row>
    <row r="281" spans="1:27">
      <c r="A281" s="226" t="s">
        <v>56</v>
      </c>
      <c r="B281" s="226" t="str">
        <f t="shared" si="8"/>
        <v>27AACPD4787D1ZU142/2025-26</v>
      </c>
      <c r="C281" s="277">
        <f t="shared" si="9"/>
        <v>276</v>
      </c>
      <c r="D281" s="226" t="s">
        <v>984</v>
      </c>
      <c r="E281" s="226" t="s">
        <v>985</v>
      </c>
      <c r="F281" s="226" t="s">
        <v>2153</v>
      </c>
      <c r="G281" s="226" t="s">
        <v>1699</v>
      </c>
      <c r="H281" s="278">
        <v>45805</v>
      </c>
      <c r="I281" s="226">
        <v>24142.799999999999</v>
      </c>
      <c r="J281" s="226" t="s">
        <v>1700</v>
      </c>
      <c r="K281" s="226" t="s">
        <v>1657</v>
      </c>
      <c r="L281" s="226"/>
      <c r="M281" s="280">
        <v>20460</v>
      </c>
      <c r="N281" s="280">
        <v>0</v>
      </c>
      <c r="O281" s="280">
        <v>1841.4</v>
      </c>
      <c r="P281" s="280">
        <v>1841.4</v>
      </c>
      <c r="Q281" s="226">
        <v>0</v>
      </c>
      <c r="R281" s="226" t="s">
        <v>1955</v>
      </c>
      <c r="S281" s="226" t="s">
        <v>1978</v>
      </c>
      <c r="T281" s="226" t="s">
        <v>1703</v>
      </c>
      <c r="U281" s="281" t="s">
        <v>1195</v>
      </c>
      <c r="V281" s="282" t="s">
        <v>1704</v>
      </c>
      <c r="W281" s="283" t="s">
        <v>1195</v>
      </c>
      <c r="X281" s="283" t="s">
        <v>1195</v>
      </c>
      <c r="Y281" s="283" t="s">
        <v>1195</v>
      </c>
      <c r="Z281" s="226"/>
      <c r="AA281" s="96"/>
    </row>
    <row r="282" spans="1:27">
      <c r="A282" s="226" t="s">
        <v>56</v>
      </c>
      <c r="B282" s="226" t="str">
        <f t="shared" si="8"/>
        <v>27AADCP7742E1ZDPDS-25042</v>
      </c>
      <c r="C282" s="277">
        <f t="shared" si="9"/>
        <v>277</v>
      </c>
      <c r="D282" s="226" t="s">
        <v>517</v>
      </c>
      <c r="E282" s="226" t="s">
        <v>518</v>
      </c>
      <c r="F282" s="226" t="s">
        <v>2154</v>
      </c>
      <c r="G282" s="226" t="s">
        <v>1699</v>
      </c>
      <c r="H282" s="278">
        <v>45790</v>
      </c>
      <c r="I282" s="226">
        <v>16666</v>
      </c>
      <c r="J282" s="226" t="s">
        <v>1700</v>
      </c>
      <c r="K282" s="226" t="s">
        <v>1657</v>
      </c>
      <c r="L282" s="226"/>
      <c r="M282" s="280">
        <v>14124</v>
      </c>
      <c r="N282" s="280">
        <v>0</v>
      </c>
      <c r="O282" s="280">
        <v>1271.1600000000001</v>
      </c>
      <c r="P282" s="280">
        <v>1271.1600000000001</v>
      </c>
      <c r="Q282" s="226">
        <v>0</v>
      </c>
      <c r="R282" s="226" t="s">
        <v>1955</v>
      </c>
      <c r="S282" s="226" t="s">
        <v>1978</v>
      </c>
      <c r="T282" s="226" t="s">
        <v>1703</v>
      </c>
      <c r="U282" s="281" t="s">
        <v>1195</v>
      </c>
      <c r="V282" s="282" t="s">
        <v>1704</v>
      </c>
      <c r="W282" s="283" t="s">
        <v>1195</v>
      </c>
      <c r="X282" s="283" t="s">
        <v>1195</v>
      </c>
      <c r="Y282" s="283" t="s">
        <v>1195</v>
      </c>
      <c r="Z282" s="226"/>
      <c r="AA282" s="96"/>
    </row>
    <row r="283" spans="1:27">
      <c r="A283" s="226" t="s">
        <v>56</v>
      </c>
      <c r="B283" s="226" t="str">
        <f t="shared" si="8"/>
        <v>27AACCN6194P1ZP272612BP05ACR378</v>
      </c>
      <c r="C283" s="277">
        <f t="shared" si="9"/>
        <v>278</v>
      </c>
      <c r="D283" s="226" t="s">
        <v>499</v>
      </c>
      <c r="E283" s="226" t="s">
        <v>500</v>
      </c>
      <c r="F283" s="226" t="s">
        <v>2155</v>
      </c>
      <c r="G283" s="226" t="s">
        <v>1699</v>
      </c>
      <c r="H283" s="278">
        <v>45791</v>
      </c>
      <c r="I283" s="226">
        <v>7905</v>
      </c>
      <c r="J283" s="226" t="s">
        <v>1700</v>
      </c>
      <c r="K283" s="226" t="s">
        <v>1657</v>
      </c>
      <c r="L283" s="226"/>
      <c r="M283" s="280">
        <v>6805</v>
      </c>
      <c r="N283" s="280">
        <v>0</v>
      </c>
      <c r="O283" s="280">
        <v>170.5</v>
      </c>
      <c r="P283" s="280">
        <v>170.5</v>
      </c>
      <c r="Q283" s="226">
        <v>0</v>
      </c>
      <c r="R283" s="226" t="s">
        <v>1955</v>
      </c>
      <c r="S283" s="226" t="s">
        <v>1956</v>
      </c>
      <c r="T283" s="226" t="s">
        <v>1703</v>
      </c>
      <c r="U283" s="281" t="s">
        <v>1195</v>
      </c>
      <c r="V283" s="282" t="s">
        <v>1704</v>
      </c>
      <c r="W283" s="283" t="s">
        <v>1195</v>
      </c>
      <c r="X283" s="283" t="s">
        <v>1195</v>
      </c>
      <c r="Y283" s="283" t="s">
        <v>1195</v>
      </c>
      <c r="Z283" s="226"/>
      <c r="AA283" s="96"/>
    </row>
    <row r="284" spans="1:27">
      <c r="A284" s="226" t="s">
        <v>56</v>
      </c>
      <c r="B284" s="226" t="str">
        <f t="shared" si="8"/>
        <v>29AACCP2486Q1ZMFY2526/KA/00637</v>
      </c>
      <c r="C284" s="277">
        <f t="shared" si="9"/>
        <v>279</v>
      </c>
      <c r="D284" s="226" t="s">
        <v>617</v>
      </c>
      <c r="E284" s="226" t="s">
        <v>618</v>
      </c>
      <c r="F284" s="226" t="s">
        <v>2156</v>
      </c>
      <c r="G284" s="226" t="s">
        <v>1699</v>
      </c>
      <c r="H284" s="278">
        <v>45790</v>
      </c>
      <c r="I284" s="226">
        <v>31081</v>
      </c>
      <c r="J284" s="226" t="s">
        <v>1700</v>
      </c>
      <c r="K284" s="226" t="s">
        <v>1657</v>
      </c>
      <c r="L284" s="226"/>
      <c r="M284" s="280">
        <v>26339.75</v>
      </c>
      <c r="N284" s="280">
        <v>4741.16</v>
      </c>
      <c r="O284" s="280">
        <v>0</v>
      </c>
      <c r="P284" s="280">
        <v>0</v>
      </c>
      <c r="Q284" s="226">
        <v>0</v>
      </c>
      <c r="R284" s="226" t="s">
        <v>1955</v>
      </c>
      <c r="S284" s="226" t="s">
        <v>1970</v>
      </c>
      <c r="T284" s="226" t="s">
        <v>1703</v>
      </c>
      <c r="U284" s="281" t="s">
        <v>1195</v>
      </c>
      <c r="V284" s="282" t="s">
        <v>1704</v>
      </c>
      <c r="W284" s="283" t="s">
        <v>1726</v>
      </c>
      <c r="X284" s="283" t="s">
        <v>2157</v>
      </c>
      <c r="Y284" s="283" t="s">
        <v>2066</v>
      </c>
      <c r="Z284" s="226"/>
      <c r="AA284" s="96"/>
    </row>
    <row r="285" spans="1:27">
      <c r="A285" s="226" t="s">
        <v>56</v>
      </c>
      <c r="B285" s="226" t="str">
        <f t="shared" si="8"/>
        <v>27ABJFS4372H1ZUSE/25-26/01</v>
      </c>
      <c r="C285" s="277">
        <f t="shared" si="9"/>
        <v>280</v>
      </c>
      <c r="D285" s="226" t="s">
        <v>1265</v>
      </c>
      <c r="E285" s="226" t="s">
        <v>1266</v>
      </c>
      <c r="F285" s="226" t="s">
        <v>2158</v>
      </c>
      <c r="G285" s="226" t="s">
        <v>1699</v>
      </c>
      <c r="H285" s="278">
        <v>45771</v>
      </c>
      <c r="I285" s="226">
        <v>295000</v>
      </c>
      <c r="J285" s="226" t="s">
        <v>1700</v>
      </c>
      <c r="K285" s="226" t="s">
        <v>1657</v>
      </c>
      <c r="L285" s="226"/>
      <c r="M285" s="280">
        <v>250000</v>
      </c>
      <c r="N285" s="280">
        <v>0</v>
      </c>
      <c r="O285" s="280">
        <v>22500</v>
      </c>
      <c r="P285" s="280">
        <v>22500</v>
      </c>
      <c r="Q285" s="226">
        <v>0</v>
      </c>
      <c r="R285" s="226" t="s">
        <v>2159</v>
      </c>
      <c r="S285" s="226" t="s">
        <v>2160</v>
      </c>
      <c r="T285" s="226" t="s">
        <v>1703</v>
      </c>
      <c r="U285" s="281" t="s">
        <v>1195</v>
      </c>
      <c r="V285" s="282" t="s">
        <v>1704</v>
      </c>
      <c r="W285" s="283" t="s">
        <v>1195</v>
      </c>
      <c r="X285" s="283" t="s">
        <v>1195</v>
      </c>
      <c r="Y285" s="283" t="s">
        <v>1195</v>
      </c>
      <c r="Z285" s="226"/>
      <c r="AA285" s="96"/>
    </row>
    <row r="286" spans="1:27">
      <c r="A286" s="226" t="s">
        <v>56</v>
      </c>
      <c r="B286" s="226" t="str">
        <f t="shared" si="8"/>
        <v>27ABJFS4372H1ZUSE/25-26/02</v>
      </c>
      <c r="C286" s="277">
        <f t="shared" si="9"/>
        <v>281</v>
      </c>
      <c r="D286" s="226" t="s">
        <v>1265</v>
      </c>
      <c r="E286" s="226" t="s">
        <v>1266</v>
      </c>
      <c r="F286" s="226" t="s">
        <v>2161</v>
      </c>
      <c r="G286" s="226" t="s">
        <v>1699</v>
      </c>
      <c r="H286" s="278">
        <v>45771</v>
      </c>
      <c r="I286" s="226">
        <v>295000</v>
      </c>
      <c r="J286" s="226" t="s">
        <v>1700</v>
      </c>
      <c r="K286" s="226" t="s">
        <v>1657</v>
      </c>
      <c r="L286" s="226"/>
      <c r="M286" s="280">
        <v>250000</v>
      </c>
      <c r="N286" s="280">
        <v>0</v>
      </c>
      <c r="O286" s="280">
        <v>22500</v>
      </c>
      <c r="P286" s="280">
        <v>22500</v>
      </c>
      <c r="Q286" s="226">
        <v>0</v>
      </c>
      <c r="R286" s="226" t="s">
        <v>2159</v>
      </c>
      <c r="S286" s="226" t="s">
        <v>2160</v>
      </c>
      <c r="T286" s="226" t="s">
        <v>1703</v>
      </c>
      <c r="U286" s="281" t="s">
        <v>1195</v>
      </c>
      <c r="V286" s="282" t="s">
        <v>1704</v>
      </c>
      <c r="W286" s="283" t="s">
        <v>1195</v>
      </c>
      <c r="X286" s="283" t="s">
        <v>1195</v>
      </c>
      <c r="Y286" s="283" t="s">
        <v>1195</v>
      </c>
      <c r="Z286" s="226"/>
      <c r="AA286" s="96"/>
    </row>
    <row r="287" spans="1:27">
      <c r="A287" s="226" t="s">
        <v>56</v>
      </c>
      <c r="B287" s="226" t="str">
        <f t="shared" si="8"/>
        <v>27ABJFS4372H1ZUSE/25-26/03</v>
      </c>
      <c r="C287" s="277">
        <f t="shared" si="9"/>
        <v>282</v>
      </c>
      <c r="D287" s="226" t="s">
        <v>1265</v>
      </c>
      <c r="E287" s="226" t="s">
        <v>1266</v>
      </c>
      <c r="F287" s="226" t="s">
        <v>2162</v>
      </c>
      <c r="G287" s="226" t="s">
        <v>1699</v>
      </c>
      <c r="H287" s="278">
        <v>45435</v>
      </c>
      <c r="I287" s="226">
        <v>295000</v>
      </c>
      <c r="J287" s="226" t="s">
        <v>1700</v>
      </c>
      <c r="K287" s="226" t="s">
        <v>1657</v>
      </c>
      <c r="L287" s="226"/>
      <c r="M287" s="280">
        <v>250000</v>
      </c>
      <c r="N287" s="280">
        <v>0</v>
      </c>
      <c r="O287" s="280">
        <v>22500</v>
      </c>
      <c r="P287" s="280">
        <v>22500</v>
      </c>
      <c r="Q287" s="226">
        <v>0</v>
      </c>
      <c r="R287" s="226" t="s">
        <v>2159</v>
      </c>
      <c r="S287" s="226" t="s">
        <v>2160</v>
      </c>
      <c r="T287" s="226" t="s">
        <v>1703</v>
      </c>
      <c r="U287" s="281" t="s">
        <v>1195</v>
      </c>
      <c r="V287" s="282" t="s">
        <v>1704</v>
      </c>
      <c r="W287" s="283" t="s">
        <v>1195</v>
      </c>
      <c r="X287" s="283" t="s">
        <v>1195</v>
      </c>
      <c r="Y287" s="283" t="s">
        <v>1195</v>
      </c>
      <c r="Z287" s="226"/>
      <c r="AA287" s="96"/>
    </row>
    <row r="288" spans="1:27">
      <c r="A288" s="226" t="s">
        <v>56</v>
      </c>
      <c r="B288" s="226" t="str">
        <f t="shared" si="8"/>
        <v>27ABJFS4372H1ZUSE/25-26/04</v>
      </c>
      <c r="C288" s="277">
        <f t="shared" si="9"/>
        <v>283</v>
      </c>
      <c r="D288" s="226" t="s">
        <v>1265</v>
      </c>
      <c r="E288" s="226" t="s">
        <v>1266</v>
      </c>
      <c r="F288" s="226" t="s">
        <v>2163</v>
      </c>
      <c r="G288" s="226" t="s">
        <v>1699</v>
      </c>
      <c r="H288" s="278">
        <v>45800</v>
      </c>
      <c r="I288" s="226">
        <v>295000</v>
      </c>
      <c r="J288" s="226" t="s">
        <v>1700</v>
      </c>
      <c r="K288" s="226" t="s">
        <v>1657</v>
      </c>
      <c r="L288" s="226"/>
      <c r="M288" s="280">
        <v>250000</v>
      </c>
      <c r="N288" s="280">
        <v>0</v>
      </c>
      <c r="O288" s="280">
        <v>22500</v>
      </c>
      <c r="P288" s="280">
        <v>22500</v>
      </c>
      <c r="Q288" s="226">
        <v>0</v>
      </c>
      <c r="R288" s="226" t="s">
        <v>2159</v>
      </c>
      <c r="S288" s="226" t="s">
        <v>2160</v>
      </c>
      <c r="T288" s="226" t="s">
        <v>1703</v>
      </c>
      <c r="U288" s="281" t="s">
        <v>1195</v>
      </c>
      <c r="V288" s="282" t="s">
        <v>1704</v>
      </c>
      <c r="W288" s="283" t="s">
        <v>1195</v>
      </c>
      <c r="X288" s="283" t="s">
        <v>1195</v>
      </c>
      <c r="Y288" s="283" t="s">
        <v>1195</v>
      </c>
      <c r="Z288" s="226"/>
      <c r="AA288" s="96"/>
    </row>
    <row r="289" spans="1:27">
      <c r="A289" s="226" t="s">
        <v>56</v>
      </c>
      <c r="B289" s="226" t="str">
        <f t="shared" si="8"/>
        <v>27ABJFS4372H1ZUSE/25-26/05</v>
      </c>
      <c r="C289" s="277">
        <f t="shared" si="9"/>
        <v>284</v>
      </c>
      <c r="D289" s="226" t="s">
        <v>1265</v>
      </c>
      <c r="E289" s="226" t="s">
        <v>1266</v>
      </c>
      <c r="F289" s="226" t="s">
        <v>2164</v>
      </c>
      <c r="G289" s="226" t="s">
        <v>1699</v>
      </c>
      <c r="H289" s="278">
        <v>45831</v>
      </c>
      <c r="I289" s="226">
        <v>295000</v>
      </c>
      <c r="J289" s="226" t="s">
        <v>1700</v>
      </c>
      <c r="K289" s="226" t="s">
        <v>1657</v>
      </c>
      <c r="L289" s="226"/>
      <c r="M289" s="280">
        <v>250000</v>
      </c>
      <c r="N289" s="280">
        <v>0</v>
      </c>
      <c r="O289" s="280">
        <v>22500</v>
      </c>
      <c r="P289" s="280">
        <v>22500</v>
      </c>
      <c r="Q289" s="226">
        <v>0</v>
      </c>
      <c r="R289" s="226" t="s">
        <v>2159</v>
      </c>
      <c r="S289" s="226" t="s">
        <v>2160</v>
      </c>
      <c r="T289" s="226" t="s">
        <v>1703</v>
      </c>
      <c r="U289" s="281" t="s">
        <v>1195</v>
      </c>
      <c r="V289" s="282" t="s">
        <v>1704</v>
      </c>
      <c r="W289" s="283" t="s">
        <v>1195</v>
      </c>
      <c r="X289" s="283" t="s">
        <v>1195</v>
      </c>
      <c r="Y289" s="283" t="s">
        <v>1195</v>
      </c>
      <c r="Z289" s="226"/>
      <c r="AA289" s="96"/>
    </row>
    <row r="290" spans="1:27">
      <c r="A290" s="226" t="s">
        <v>56</v>
      </c>
      <c r="B290" s="226" t="str">
        <f t="shared" si="8"/>
        <v>27ABJFS4372H1ZUSE/25-26/06</v>
      </c>
      <c r="C290" s="277">
        <f t="shared" si="9"/>
        <v>285</v>
      </c>
      <c r="D290" s="226" t="s">
        <v>1265</v>
      </c>
      <c r="E290" s="226" t="s">
        <v>1266</v>
      </c>
      <c r="F290" s="226" t="s">
        <v>2165</v>
      </c>
      <c r="G290" s="226" t="s">
        <v>1699</v>
      </c>
      <c r="H290" s="278">
        <v>45831</v>
      </c>
      <c r="I290" s="226">
        <v>295000</v>
      </c>
      <c r="J290" s="226" t="s">
        <v>1700</v>
      </c>
      <c r="K290" s="226" t="s">
        <v>1657</v>
      </c>
      <c r="L290" s="226"/>
      <c r="M290" s="280">
        <v>250000</v>
      </c>
      <c r="N290" s="280">
        <v>0</v>
      </c>
      <c r="O290" s="280">
        <v>22500</v>
      </c>
      <c r="P290" s="280">
        <v>22500</v>
      </c>
      <c r="Q290" s="226">
        <v>0</v>
      </c>
      <c r="R290" s="226" t="s">
        <v>2159</v>
      </c>
      <c r="S290" s="226" t="s">
        <v>2160</v>
      </c>
      <c r="T290" s="226" t="s">
        <v>1703</v>
      </c>
      <c r="U290" s="281" t="s">
        <v>1195</v>
      </c>
      <c r="V290" s="282" t="s">
        <v>1704</v>
      </c>
      <c r="W290" s="283" t="s">
        <v>1195</v>
      </c>
      <c r="X290" s="283" t="s">
        <v>1195</v>
      </c>
      <c r="Y290" s="283" t="s">
        <v>1195</v>
      </c>
      <c r="Z290" s="226"/>
      <c r="AA290" s="96"/>
    </row>
    <row r="291" spans="1:27">
      <c r="A291" s="226" t="s">
        <v>56</v>
      </c>
      <c r="B291" s="226" t="str">
        <f t="shared" si="8"/>
        <v>33AACCN6194P2ZV332612BP06AAY474</v>
      </c>
      <c r="C291" s="277">
        <f t="shared" si="9"/>
        <v>286</v>
      </c>
      <c r="D291" s="226" t="s">
        <v>2166</v>
      </c>
      <c r="E291" s="226" t="s">
        <v>500</v>
      </c>
      <c r="F291" s="226" t="s">
        <v>2167</v>
      </c>
      <c r="G291" s="226" t="s">
        <v>1699</v>
      </c>
      <c r="H291" s="278">
        <v>45833</v>
      </c>
      <c r="I291" s="226">
        <v>2989</v>
      </c>
      <c r="J291" s="226" t="s">
        <v>1700</v>
      </c>
      <c r="K291" s="226" t="s">
        <v>1657</v>
      </c>
      <c r="L291" s="226"/>
      <c r="M291" s="280">
        <v>2110</v>
      </c>
      <c r="N291" s="280">
        <v>106</v>
      </c>
      <c r="O291" s="280">
        <v>0</v>
      </c>
      <c r="P291" s="280">
        <v>0</v>
      </c>
      <c r="Q291" s="226">
        <v>0</v>
      </c>
      <c r="R291" s="226" t="s">
        <v>2159</v>
      </c>
      <c r="S291" s="226" t="s">
        <v>2168</v>
      </c>
      <c r="T291" s="226" t="s">
        <v>1703</v>
      </c>
      <c r="U291" s="281" t="s">
        <v>1195</v>
      </c>
      <c r="V291" s="282" t="s">
        <v>1704</v>
      </c>
      <c r="W291" s="283" t="s">
        <v>1195</v>
      </c>
      <c r="X291" s="283" t="s">
        <v>1195</v>
      </c>
      <c r="Y291" s="283" t="s">
        <v>1195</v>
      </c>
      <c r="Z291" s="226"/>
      <c r="AA291" s="96"/>
    </row>
    <row r="292" spans="1:27">
      <c r="A292" s="226" t="s">
        <v>56</v>
      </c>
      <c r="B292" s="226" t="str">
        <f t="shared" si="8"/>
        <v>06AADCH6128C1ZZONGRID061706833</v>
      </c>
      <c r="C292" s="277">
        <f t="shared" si="9"/>
        <v>287</v>
      </c>
      <c r="D292" s="226" t="s">
        <v>305</v>
      </c>
      <c r="E292" s="226" t="s">
        <v>306</v>
      </c>
      <c r="F292" s="226" t="s">
        <v>2169</v>
      </c>
      <c r="G292" s="226" t="s">
        <v>1699</v>
      </c>
      <c r="H292" s="278">
        <v>45819</v>
      </c>
      <c r="I292" s="226">
        <v>8717.84</v>
      </c>
      <c r="J292" s="226" t="s">
        <v>1700</v>
      </c>
      <c r="K292" s="226" t="s">
        <v>1657</v>
      </c>
      <c r="L292" s="226"/>
      <c r="M292" s="280">
        <v>7388</v>
      </c>
      <c r="N292" s="280">
        <v>1329.84</v>
      </c>
      <c r="O292" s="280">
        <v>0</v>
      </c>
      <c r="P292" s="280">
        <v>0</v>
      </c>
      <c r="Q292" s="226">
        <v>0</v>
      </c>
      <c r="R292" s="226" t="s">
        <v>2159</v>
      </c>
      <c r="S292" s="226" t="s">
        <v>2160</v>
      </c>
      <c r="T292" s="226" t="s">
        <v>1703</v>
      </c>
      <c r="U292" s="281" t="s">
        <v>1195</v>
      </c>
      <c r="V292" s="282" t="s">
        <v>1704</v>
      </c>
      <c r="W292" s="283" t="s">
        <v>1726</v>
      </c>
      <c r="X292" s="283" t="s">
        <v>2170</v>
      </c>
      <c r="Y292" s="283" t="s">
        <v>1956</v>
      </c>
      <c r="Z292" s="226"/>
      <c r="AA292" s="96"/>
    </row>
    <row r="293" spans="1:27">
      <c r="A293" s="226" t="s">
        <v>56</v>
      </c>
      <c r="B293" s="226" t="str">
        <f t="shared" si="8"/>
        <v>06AADCH6128C1ZZONGRID061708831</v>
      </c>
      <c r="C293" s="277">
        <f t="shared" si="9"/>
        <v>288</v>
      </c>
      <c r="D293" s="226" t="s">
        <v>305</v>
      </c>
      <c r="E293" s="226" t="s">
        <v>306</v>
      </c>
      <c r="F293" s="226" t="s">
        <v>2171</v>
      </c>
      <c r="G293" s="226" t="s">
        <v>1699</v>
      </c>
      <c r="H293" s="278">
        <v>45836</v>
      </c>
      <c r="I293" s="226">
        <v>17361.34</v>
      </c>
      <c r="J293" s="226" t="s">
        <v>1700</v>
      </c>
      <c r="K293" s="226" t="s">
        <v>1657</v>
      </c>
      <c r="L293" s="226"/>
      <c r="M293" s="280">
        <v>14713</v>
      </c>
      <c r="N293" s="280">
        <v>2648.34</v>
      </c>
      <c r="O293" s="280">
        <v>0</v>
      </c>
      <c r="P293" s="280">
        <v>0</v>
      </c>
      <c r="Q293" s="226">
        <v>0</v>
      </c>
      <c r="R293" s="226" t="s">
        <v>2159</v>
      </c>
      <c r="S293" s="226" t="s">
        <v>2160</v>
      </c>
      <c r="T293" s="226" t="s">
        <v>1703</v>
      </c>
      <c r="U293" s="281" t="s">
        <v>1195</v>
      </c>
      <c r="V293" s="282" t="s">
        <v>1704</v>
      </c>
      <c r="W293" s="283" t="s">
        <v>1726</v>
      </c>
      <c r="X293" s="283" t="s">
        <v>2172</v>
      </c>
      <c r="Y293" s="283" t="s">
        <v>2173</v>
      </c>
      <c r="Z293" s="226"/>
      <c r="AA293" s="96"/>
    </row>
    <row r="294" spans="1:27">
      <c r="A294" s="226" t="s">
        <v>56</v>
      </c>
      <c r="B294" s="226" t="str">
        <f t="shared" si="8"/>
        <v>27ABBCS7188Q1ZDPUN06/2526/00017</v>
      </c>
      <c r="C294" s="277">
        <f t="shared" si="9"/>
        <v>289</v>
      </c>
      <c r="D294" s="226" t="s">
        <v>2174</v>
      </c>
      <c r="E294" s="226" t="s">
        <v>2175</v>
      </c>
      <c r="F294" s="226" t="s">
        <v>2176</v>
      </c>
      <c r="G294" s="226" t="s">
        <v>1699</v>
      </c>
      <c r="H294" s="278">
        <v>45833</v>
      </c>
      <c r="I294" s="226">
        <v>8850</v>
      </c>
      <c r="J294" s="226" t="s">
        <v>1700</v>
      </c>
      <c r="K294" s="226" t="s">
        <v>1657</v>
      </c>
      <c r="L294" s="226"/>
      <c r="M294" s="280">
        <v>7500</v>
      </c>
      <c r="N294" s="280">
        <v>0</v>
      </c>
      <c r="O294" s="280">
        <v>675</v>
      </c>
      <c r="P294" s="280">
        <v>675</v>
      </c>
      <c r="Q294" s="226">
        <v>0</v>
      </c>
      <c r="R294" s="226" t="s">
        <v>2159</v>
      </c>
      <c r="S294" s="226" t="s">
        <v>2168</v>
      </c>
      <c r="T294" s="226" t="s">
        <v>1703</v>
      </c>
      <c r="U294" s="281" t="s">
        <v>1195</v>
      </c>
      <c r="V294" s="282" t="s">
        <v>1704</v>
      </c>
      <c r="W294" s="283" t="s">
        <v>1195</v>
      </c>
      <c r="X294" s="283" t="s">
        <v>1195</v>
      </c>
      <c r="Y294" s="283" t="s">
        <v>1195</v>
      </c>
      <c r="Z294" s="226"/>
      <c r="AA294" s="96"/>
    </row>
    <row r="295" spans="1:27">
      <c r="A295" s="226" t="s">
        <v>56</v>
      </c>
      <c r="B295" s="226" t="str">
        <f t="shared" si="8"/>
        <v>27AATPE1292M1Z7JUNE-2025-301</v>
      </c>
      <c r="C295" s="277">
        <f t="shared" si="9"/>
        <v>290</v>
      </c>
      <c r="D295" s="226" t="s">
        <v>523</v>
      </c>
      <c r="E295" s="226" t="s">
        <v>524</v>
      </c>
      <c r="F295" s="226" t="s">
        <v>2177</v>
      </c>
      <c r="G295" s="226" t="s">
        <v>1699</v>
      </c>
      <c r="H295" s="278">
        <v>45813</v>
      </c>
      <c r="I295" s="226">
        <v>393497</v>
      </c>
      <c r="J295" s="226" t="s">
        <v>1700</v>
      </c>
      <c r="K295" s="226" t="s">
        <v>1657</v>
      </c>
      <c r="L295" s="226"/>
      <c r="M295" s="280">
        <v>333472</v>
      </c>
      <c r="N295" s="280">
        <v>0</v>
      </c>
      <c r="O295" s="280">
        <v>30012.48</v>
      </c>
      <c r="P295" s="280">
        <v>30012.48</v>
      </c>
      <c r="Q295" s="226">
        <v>0</v>
      </c>
      <c r="R295" s="226" t="s">
        <v>2159</v>
      </c>
      <c r="S295" s="226" t="s">
        <v>2178</v>
      </c>
      <c r="T295" s="226" t="s">
        <v>1703</v>
      </c>
      <c r="U295" s="281" t="s">
        <v>1195</v>
      </c>
      <c r="V295" s="282" t="s">
        <v>1704</v>
      </c>
      <c r="W295" s="283" t="s">
        <v>1195</v>
      </c>
      <c r="X295" s="283" t="s">
        <v>1195</v>
      </c>
      <c r="Y295" s="283" t="s">
        <v>1195</v>
      </c>
      <c r="Z295" s="226"/>
      <c r="AA295" s="96"/>
    </row>
    <row r="296" spans="1:27">
      <c r="A296" s="226" t="s">
        <v>56</v>
      </c>
      <c r="B296" s="226" t="str">
        <f t="shared" si="8"/>
        <v>27AATPE1292M1Z7JUNE-2025-302</v>
      </c>
      <c r="C296" s="277">
        <f t="shared" si="9"/>
        <v>291</v>
      </c>
      <c r="D296" s="226" t="s">
        <v>523</v>
      </c>
      <c r="E296" s="226" t="s">
        <v>524</v>
      </c>
      <c r="F296" s="226" t="s">
        <v>2179</v>
      </c>
      <c r="G296" s="226" t="s">
        <v>1699</v>
      </c>
      <c r="H296" s="278">
        <v>45813</v>
      </c>
      <c r="I296" s="226">
        <v>413878</v>
      </c>
      <c r="J296" s="226" t="s">
        <v>1700</v>
      </c>
      <c r="K296" s="226" t="s">
        <v>1657</v>
      </c>
      <c r="L296" s="226"/>
      <c r="M296" s="280">
        <v>350744</v>
      </c>
      <c r="N296" s="280">
        <v>0</v>
      </c>
      <c r="O296" s="280">
        <v>31566.959999999999</v>
      </c>
      <c r="P296" s="280">
        <v>31566.959999999999</v>
      </c>
      <c r="Q296" s="226">
        <v>0</v>
      </c>
      <c r="R296" s="226" t="s">
        <v>2159</v>
      </c>
      <c r="S296" s="226" t="s">
        <v>2178</v>
      </c>
      <c r="T296" s="226" t="s">
        <v>1703</v>
      </c>
      <c r="U296" s="281" t="s">
        <v>1195</v>
      </c>
      <c r="V296" s="282" t="s">
        <v>1704</v>
      </c>
      <c r="W296" s="283" t="s">
        <v>1195</v>
      </c>
      <c r="X296" s="283" t="s">
        <v>1195</v>
      </c>
      <c r="Y296" s="283" t="s">
        <v>1195</v>
      </c>
      <c r="Z296" s="226"/>
      <c r="AA296" s="96"/>
    </row>
    <row r="297" spans="1:27">
      <c r="A297" s="226" t="s">
        <v>56</v>
      </c>
      <c r="B297" s="226" t="str">
        <f t="shared" si="8"/>
        <v>27BMWPD2551E2ZZS0005689</v>
      </c>
      <c r="C297" s="277">
        <f t="shared" si="9"/>
        <v>292</v>
      </c>
      <c r="D297" s="226" t="s">
        <v>511</v>
      </c>
      <c r="E297" s="226" t="s">
        <v>512</v>
      </c>
      <c r="F297" s="226" t="s">
        <v>2180</v>
      </c>
      <c r="G297" s="226" t="s">
        <v>1699</v>
      </c>
      <c r="H297" s="278">
        <v>45800</v>
      </c>
      <c r="I297" s="226">
        <v>5014</v>
      </c>
      <c r="J297" s="226" t="s">
        <v>1700</v>
      </c>
      <c r="K297" s="226" t="s">
        <v>1657</v>
      </c>
      <c r="L297" s="226"/>
      <c r="M297" s="280">
        <v>4290</v>
      </c>
      <c r="N297" s="280">
        <v>0</v>
      </c>
      <c r="O297" s="280">
        <v>361.86</v>
      </c>
      <c r="P297" s="280">
        <v>361.86</v>
      </c>
      <c r="Q297" s="226">
        <v>0</v>
      </c>
      <c r="R297" s="226" t="s">
        <v>1955</v>
      </c>
      <c r="S297" s="226" t="s">
        <v>2181</v>
      </c>
      <c r="T297" s="226" t="s">
        <v>1703</v>
      </c>
      <c r="U297" s="281" t="s">
        <v>1195</v>
      </c>
      <c r="V297" s="282" t="s">
        <v>1704</v>
      </c>
      <c r="W297" s="283" t="s">
        <v>1195</v>
      </c>
      <c r="X297" s="283" t="s">
        <v>1195</v>
      </c>
      <c r="Y297" s="283" t="s">
        <v>1195</v>
      </c>
      <c r="Z297" s="226"/>
      <c r="AA297" s="96"/>
    </row>
    <row r="298" spans="1:27">
      <c r="A298" s="226" t="s">
        <v>56</v>
      </c>
      <c r="B298" s="226" t="str">
        <f t="shared" si="8"/>
        <v>27BMWPD2551E2ZZS0005690</v>
      </c>
      <c r="C298" s="277">
        <f t="shared" si="9"/>
        <v>293</v>
      </c>
      <c r="D298" s="226" t="s">
        <v>511</v>
      </c>
      <c r="E298" s="226" t="s">
        <v>512</v>
      </c>
      <c r="F298" s="226" t="s">
        <v>2182</v>
      </c>
      <c r="G298" s="226" t="s">
        <v>1699</v>
      </c>
      <c r="H298" s="278">
        <v>45800</v>
      </c>
      <c r="I298" s="226">
        <v>18360</v>
      </c>
      <c r="J298" s="226" t="s">
        <v>1700</v>
      </c>
      <c r="K298" s="226" t="s">
        <v>1657</v>
      </c>
      <c r="L298" s="226"/>
      <c r="M298" s="280">
        <v>15715.25</v>
      </c>
      <c r="N298" s="280">
        <v>0</v>
      </c>
      <c r="O298" s="280">
        <v>1322.38</v>
      </c>
      <c r="P298" s="280">
        <v>1322.38</v>
      </c>
      <c r="Q298" s="226">
        <v>0</v>
      </c>
      <c r="R298" s="226" t="s">
        <v>1955</v>
      </c>
      <c r="S298" s="226" t="s">
        <v>2181</v>
      </c>
      <c r="T298" s="226" t="s">
        <v>1703</v>
      </c>
      <c r="U298" s="281" t="s">
        <v>1195</v>
      </c>
      <c r="V298" s="282" t="s">
        <v>1704</v>
      </c>
      <c r="W298" s="283" t="s">
        <v>1195</v>
      </c>
      <c r="X298" s="283" t="s">
        <v>1195</v>
      </c>
      <c r="Y298" s="283" t="s">
        <v>1195</v>
      </c>
      <c r="Z298" s="226"/>
      <c r="AA298" s="96"/>
    </row>
    <row r="299" spans="1:27">
      <c r="A299" s="226" t="s">
        <v>56</v>
      </c>
      <c r="B299" s="226" t="str">
        <f t="shared" si="8"/>
        <v>27AABCM2461K1ZFLMP01260600387</v>
      </c>
      <c r="C299" s="277">
        <f t="shared" si="9"/>
        <v>294</v>
      </c>
      <c r="D299" s="226" t="s">
        <v>443</v>
      </c>
      <c r="E299" s="226" t="s">
        <v>444</v>
      </c>
      <c r="F299" s="226" t="s">
        <v>2183</v>
      </c>
      <c r="G299" s="226" t="s">
        <v>1699</v>
      </c>
      <c r="H299" s="278">
        <v>45809</v>
      </c>
      <c r="I299" s="226">
        <v>31306.6</v>
      </c>
      <c r="J299" s="226" t="s">
        <v>1700</v>
      </c>
      <c r="K299" s="226" t="s">
        <v>1657</v>
      </c>
      <c r="L299" s="226"/>
      <c r="M299" s="280">
        <v>26530.6</v>
      </c>
      <c r="N299" s="280">
        <v>0</v>
      </c>
      <c r="O299" s="280">
        <v>2388</v>
      </c>
      <c r="P299" s="280">
        <v>2388</v>
      </c>
      <c r="Q299" s="226">
        <v>0</v>
      </c>
      <c r="R299" s="226" t="s">
        <v>2159</v>
      </c>
      <c r="S299" s="226" t="s">
        <v>2184</v>
      </c>
      <c r="T299" s="226" t="s">
        <v>1703</v>
      </c>
      <c r="U299" s="281" t="s">
        <v>1195</v>
      </c>
      <c r="V299" s="282" t="s">
        <v>1704</v>
      </c>
      <c r="W299" s="283" t="s">
        <v>1726</v>
      </c>
      <c r="X299" s="283" t="s">
        <v>2185</v>
      </c>
      <c r="Y299" s="283" t="s">
        <v>2186</v>
      </c>
      <c r="Z299" s="226"/>
      <c r="AA299" s="96"/>
    </row>
    <row r="300" spans="1:27">
      <c r="A300" s="226" t="s">
        <v>56</v>
      </c>
      <c r="B300" s="226" t="str">
        <f t="shared" si="8"/>
        <v>27AABCM2461K1ZFLMP01260600388</v>
      </c>
      <c r="C300" s="277">
        <f t="shared" si="9"/>
        <v>295</v>
      </c>
      <c r="D300" s="226" t="s">
        <v>443</v>
      </c>
      <c r="E300" s="226" t="s">
        <v>444</v>
      </c>
      <c r="F300" s="226" t="s">
        <v>2187</v>
      </c>
      <c r="G300" s="226" t="s">
        <v>1699</v>
      </c>
      <c r="H300" s="278">
        <v>45809</v>
      </c>
      <c r="I300" s="226">
        <v>32926.800000000003</v>
      </c>
      <c r="J300" s="226" t="s">
        <v>1700</v>
      </c>
      <c r="K300" s="226" t="s">
        <v>1657</v>
      </c>
      <c r="L300" s="226"/>
      <c r="M300" s="280">
        <v>27904.799999999999</v>
      </c>
      <c r="N300" s="280">
        <v>0</v>
      </c>
      <c r="O300" s="280">
        <v>2511</v>
      </c>
      <c r="P300" s="280">
        <v>2511</v>
      </c>
      <c r="Q300" s="226">
        <v>0</v>
      </c>
      <c r="R300" s="226" t="s">
        <v>2159</v>
      </c>
      <c r="S300" s="226" t="s">
        <v>2184</v>
      </c>
      <c r="T300" s="226" t="s">
        <v>1703</v>
      </c>
      <c r="U300" s="281" t="s">
        <v>1195</v>
      </c>
      <c r="V300" s="282" t="s">
        <v>1704</v>
      </c>
      <c r="W300" s="283" t="s">
        <v>1726</v>
      </c>
      <c r="X300" s="283" t="s">
        <v>2188</v>
      </c>
      <c r="Y300" s="283" t="s">
        <v>2186</v>
      </c>
      <c r="Z300" s="226"/>
      <c r="AA300" s="96"/>
    </row>
    <row r="301" spans="1:27">
      <c r="A301" s="226" t="s">
        <v>56</v>
      </c>
      <c r="B301" s="226" t="str">
        <f t="shared" si="8"/>
        <v>27AABCM2461K1ZFLMP01260600389</v>
      </c>
      <c r="C301" s="277">
        <f t="shared" si="9"/>
        <v>296</v>
      </c>
      <c r="D301" s="226" t="s">
        <v>443</v>
      </c>
      <c r="E301" s="226" t="s">
        <v>444</v>
      </c>
      <c r="F301" s="226" t="s">
        <v>2189</v>
      </c>
      <c r="G301" s="226" t="s">
        <v>1699</v>
      </c>
      <c r="H301" s="278">
        <v>45809</v>
      </c>
      <c r="I301" s="226">
        <v>32926.800000000003</v>
      </c>
      <c r="J301" s="226" t="s">
        <v>1700</v>
      </c>
      <c r="K301" s="226" t="s">
        <v>1657</v>
      </c>
      <c r="L301" s="226"/>
      <c r="M301" s="280">
        <v>27904.799999999999</v>
      </c>
      <c r="N301" s="280">
        <v>0</v>
      </c>
      <c r="O301" s="280">
        <v>2511</v>
      </c>
      <c r="P301" s="280">
        <v>2511</v>
      </c>
      <c r="Q301" s="226">
        <v>0</v>
      </c>
      <c r="R301" s="226" t="s">
        <v>2159</v>
      </c>
      <c r="S301" s="226" t="s">
        <v>2184</v>
      </c>
      <c r="T301" s="226" t="s">
        <v>1703</v>
      </c>
      <c r="U301" s="281" t="s">
        <v>1195</v>
      </c>
      <c r="V301" s="282" t="s">
        <v>1704</v>
      </c>
      <c r="W301" s="283" t="s">
        <v>1726</v>
      </c>
      <c r="X301" s="283" t="s">
        <v>2190</v>
      </c>
      <c r="Y301" s="283" t="s">
        <v>2186</v>
      </c>
      <c r="Z301" s="226"/>
      <c r="AA301" s="96"/>
    </row>
    <row r="302" spans="1:27">
      <c r="A302" s="226" t="s">
        <v>56</v>
      </c>
      <c r="B302" s="226" t="str">
        <f t="shared" si="8"/>
        <v>27AABCM2461K1ZFLMP01260600390</v>
      </c>
      <c r="C302" s="277">
        <f t="shared" si="9"/>
        <v>297</v>
      </c>
      <c r="D302" s="226" t="s">
        <v>443</v>
      </c>
      <c r="E302" s="226" t="s">
        <v>444</v>
      </c>
      <c r="F302" s="226" t="s">
        <v>2191</v>
      </c>
      <c r="G302" s="226" t="s">
        <v>1699</v>
      </c>
      <c r="H302" s="278">
        <v>45809</v>
      </c>
      <c r="I302" s="226">
        <v>31306.6</v>
      </c>
      <c r="J302" s="226" t="s">
        <v>1700</v>
      </c>
      <c r="K302" s="226" t="s">
        <v>1657</v>
      </c>
      <c r="L302" s="226"/>
      <c r="M302" s="280">
        <v>26530.6</v>
      </c>
      <c r="N302" s="280">
        <v>0</v>
      </c>
      <c r="O302" s="280">
        <v>2388</v>
      </c>
      <c r="P302" s="280">
        <v>2388</v>
      </c>
      <c r="Q302" s="226">
        <v>0</v>
      </c>
      <c r="R302" s="226" t="s">
        <v>2159</v>
      </c>
      <c r="S302" s="226" t="s">
        <v>2184</v>
      </c>
      <c r="T302" s="226" t="s">
        <v>1703</v>
      </c>
      <c r="U302" s="281" t="s">
        <v>1195</v>
      </c>
      <c r="V302" s="282" t="s">
        <v>1704</v>
      </c>
      <c r="W302" s="283" t="s">
        <v>1726</v>
      </c>
      <c r="X302" s="283" t="s">
        <v>2192</v>
      </c>
      <c r="Y302" s="283" t="s">
        <v>2186</v>
      </c>
      <c r="Z302" s="226"/>
      <c r="AA302" s="96"/>
    </row>
    <row r="303" spans="1:27">
      <c r="A303" s="226" t="s">
        <v>56</v>
      </c>
      <c r="B303" s="226" t="str">
        <f t="shared" si="8"/>
        <v>27AABCM2461K1ZFPM012606/007401</v>
      </c>
      <c r="C303" s="277">
        <f t="shared" si="9"/>
        <v>298</v>
      </c>
      <c r="D303" s="226" t="s">
        <v>443</v>
      </c>
      <c r="E303" s="226" t="s">
        <v>444</v>
      </c>
      <c r="F303" s="226" t="s">
        <v>2193</v>
      </c>
      <c r="G303" s="226" t="s">
        <v>1699</v>
      </c>
      <c r="H303" s="278">
        <v>45810</v>
      </c>
      <c r="I303" s="226">
        <v>379.6</v>
      </c>
      <c r="J303" s="226" t="s">
        <v>1700</v>
      </c>
      <c r="K303" s="226" t="s">
        <v>1657</v>
      </c>
      <c r="L303" s="226"/>
      <c r="M303" s="280">
        <v>321.60000000000002</v>
      </c>
      <c r="N303" s="280">
        <v>0</v>
      </c>
      <c r="O303" s="280">
        <v>29</v>
      </c>
      <c r="P303" s="280">
        <v>29</v>
      </c>
      <c r="Q303" s="226">
        <v>0</v>
      </c>
      <c r="R303" s="226" t="s">
        <v>2159</v>
      </c>
      <c r="S303" s="226" t="s">
        <v>2184</v>
      </c>
      <c r="T303" s="226" t="s">
        <v>1703</v>
      </c>
      <c r="U303" s="281" t="s">
        <v>1195</v>
      </c>
      <c r="V303" s="282" t="s">
        <v>1704</v>
      </c>
      <c r="W303" s="283" t="s">
        <v>1726</v>
      </c>
      <c r="X303" s="283" t="s">
        <v>2194</v>
      </c>
      <c r="Y303" s="283" t="s">
        <v>1963</v>
      </c>
      <c r="Z303" s="226"/>
      <c r="AA303" s="96"/>
    </row>
    <row r="304" spans="1:27">
      <c r="A304" s="226" t="s">
        <v>56</v>
      </c>
      <c r="B304" s="226" t="str">
        <f t="shared" si="8"/>
        <v>27AAECG2483J1ZEGNR/R/25-26/824</v>
      </c>
      <c r="C304" s="277">
        <f t="shared" si="9"/>
        <v>299</v>
      </c>
      <c r="D304" s="226" t="s">
        <v>487</v>
      </c>
      <c r="E304" s="226" t="s">
        <v>488</v>
      </c>
      <c r="F304" s="226" t="s">
        <v>2195</v>
      </c>
      <c r="G304" s="226" t="s">
        <v>1699</v>
      </c>
      <c r="H304" s="278">
        <v>45819</v>
      </c>
      <c r="I304" s="226">
        <v>1770</v>
      </c>
      <c r="J304" s="226" t="s">
        <v>1700</v>
      </c>
      <c r="K304" s="226" t="s">
        <v>1657</v>
      </c>
      <c r="L304" s="226"/>
      <c r="M304" s="280">
        <v>1500</v>
      </c>
      <c r="N304" s="280">
        <v>0</v>
      </c>
      <c r="O304" s="280">
        <v>135</v>
      </c>
      <c r="P304" s="280">
        <v>135</v>
      </c>
      <c r="Q304" s="226">
        <v>0</v>
      </c>
      <c r="R304" s="226" t="s">
        <v>2159</v>
      </c>
      <c r="S304" s="226" t="s">
        <v>2168</v>
      </c>
      <c r="T304" s="226" t="s">
        <v>1703</v>
      </c>
      <c r="U304" s="281" t="s">
        <v>1195</v>
      </c>
      <c r="V304" s="282" t="s">
        <v>1704</v>
      </c>
      <c r="W304" s="283" t="s">
        <v>1726</v>
      </c>
      <c r="X304" s="283" t="s">
        <v>2196</v>
      </c>
      <c r="Y304" s="283" t="s">
        <v>1956</v>
      </c>
      <c r="Z304" s="226"/>
      <c r="AA304" s="96"/>
    </row>
    <row r="305" spans="1:27">
      <c r="A305" s="226" t="s">
        <v>56</v>
      </c>
      <c r="B305" s="226" t="str">
        <f t="shared" si="8"/>
        <v>27AAECG2483J1ZEGNR/R/25-26/825</v>
      </c>
      <c r="C305" s="277">
        <f t="shared" si="9"/>
        <v>300</v>
      </c>
      <c r="D305" s="226" t="s">
        <v>487</v>
      </c>
      <c r="E305" s="226" t="s">
        <v>488</v>
      </c>
      <c r="F305" s="226" t="s">
        <v>2197</v>
      </c>
      <c r="G305" s="226" t="s">
        <v>1699</v>
      </c>
      <c r="H305" s="278">
        <v>45819</v>
      </c>
      <c r="I305" s="226">
        <v>20190</v>
      </c>
      <c r="J305" s="226" t="s">
        <v>1700</v>
      </c>
      <c r="K305" s="226" t="s">
        <v>1657</v>
      </c>
      <c r="L305" s="226"/>
      <c r="M305" s="280">
        <v>17110</v>
      </c>
      <c r="N305" s="280">
        <v>0</v>
      </c>
      <c r="O305" s="280">
        <v>1539.9</v>
      </c>
      <c r="P305" s="280">
        <v>1539.9</v>
      </c>
      <c r="Q305" s="226">
        <v>0</v>
      </c>
      <c r="R305" s="226" t="s">
        <v>2159</v>
      </c>
      <c r="S305" s="226" t="s">
        <v>2168</v>
      </c>
      <c r="T305" s="226" t="s">
        <v>1703</v>
      </c>
      <c r="U305" s="281" t="s">
        <v>1195</v>
      </c>
      <c r="V305" s="282" t="s">
        <v>1704</v>
      </c>
      <c r="W305" s="283" t="s">
        <v>1726</v>
      </c>
      <c r="X305" s="283" t="s">
        <v>2198</v>
      </c>
      <c r="Y305" s="283" t="s">
        <v>1956</v>
      </c>
      <c r="Z305" s="226"/>
      <c r="AA305" s="96"/>
    </row>
    <row r="306" spans="1:27">
      <c r="A306" s="226" t="s">
        <v>56</v>
      </c>
      <c r="B306" s="226" t="str">
        <f t="shared" si="8"/>
        <v>27AAECG2483J1ZEGNR/R/25-26/826</v>
      </c>
      <c r="C306" s="277">
        <f t="shared" si="9"/>
        <v>301</v>
      </c>
      <c r="D306" s="226" t="s">
        <v>487</v>
      </c>
      <c r="E306" s="226" t="s">
        <v>488</v>
      </c>
      <c r="F306" s="226" t="s">
        <v>2199</v>
      </c>
      <c r="G306" s="226" t="s">
        <v>1699</v>
      </c>
      <c r="H306" s="278">
        <v>45819</v>
      </c>
      <c r="I306" s="226">
        <v>468022</v>
      </c>
      <c r="J306" s="226" t="s">
        <v>1700</v>
      </c>
      <c r="K306" s="226" t="s">
        <v>1657</v>
      </c>
      <c r="L306" s="226"/>
      <c r="M306" s="280">
        <v>396629</v>
      </c>
      <c r="N306" s="280">
        <v>0</v>
      </c>
      <c r="O306" s="280">
        <v>35696.61</v>
      </c>
      <c r="P306" s="280">
        <v>35696.61</v>
      </c>
      <c r="Q306" s="226">
        <v>0</v>
      </c>
      <c r="R306" s="226" t="s">
        <v>2159</v>
      </c>
      <c r="S306" s="226" t="s">
        <v>2168</v>
      </c>
      <c r="T306" s="226" t="s">
        <v>1703</v>
      </c>
      <c r="U306" s="281" t="s">
        <v>1195</v>
      </c>
      <c r="V306" s="282" t="s">
        <v>1704</v>
      </c>
      <c r="W306" s="283" t="s">
        <v>1726</v>
      </c>
      <c r="X306" s="283" t="s">
        <v>2200</v>
      </c>
      <c r="Y306" s="283" t="s">
        <v>1956</v>
      </c>
      <c r="Z306" s="226"/>
      <c r="AA306" s="96"/>
    </row>
    <row r="307" spans="1:27">
      <c r="A307" s="226" t="s">
        <v>56</v>
      </c>
      <c r="B307" s="226" t="str">
        <f t="shared" si="8"/>
        <v>27AAECG2483J1ZEGNR/R/25-26/827</v>
      </c>
      <c r="C307" s="277">
        <f t="shared" si="9"/>
        <v>302</v>
      </c>
      <c r="D307" s="226" t="s">
        <v>487</v>
      </c>
      <c r="E307" s="226" t="s">
        <v>488</v>
      </c>
      <c r="F307" s="226" t="s">
        <v>2201</v>
      </c>
      <c r="G307" s="226" t="s">
        <v>1699</v>
      </c>
      <c r="H307" s="278">
        <v>45819</v>
      </c>
      <c r="I307" s="226">
        <v>10266</v>
      </c>
      <c r="J307" s="226" t="s">
        <v>1700</v>
      </c>
      <c r="K307" s="226" t="s">
        <v>1657</v>
      </c>
      <c r="L307" s="226"/>
      <c r="M307" s="280">
        <v>8700</v>
      </c>
      <c r="N307" s="280">
        <v>0</v>
      </c>
      <c r="O307" s="280">
        <v>783</v>
      </c>
      <c r="P307" s="280">
        <v>783</v>
      </c>
      <c r="Q307" s="226">
        <v>0</v>
      </c>
      <c r="R307" s="226" t="s">
        <v>2159</v>
      </c>
      <c r="S307" s="226" t="s">
        <v>2168</v>
      </c>
      <c r="T307" s="226" t="s">
        <v>1703</v>
      </c>
      <c r="U307" s="281" t="s">
        <v>1195</v>
      </c>
      <c r="V307" s="282" t="s">
        <v>1704</v>
      </c>
      <c r="W307" s="283" t="s">
        <v>1726</v>
      </c>
      <c r="X307" s="283" t="s">
        <v>2202</v>
      </c>
      <c r="Y307" s="283" t="s">
        <v>1956</v>
      </c>
      <c r="Z307" s="226"/>
      <c r="AA307" s="96"/>
    </row>
    <row r="308" spans="1:27">
      <c r="A308" s="226" t="s">
        <v>56</v>
      </c>
      <c r="B308" s="226" t="str">
        <f t="shared" si="8"/>
        <v>27AAECG2483J1ZEGNR/S/25-26/1418</v>
      </c>
      <c r="C308" s="277">
        <f t="shared" si="9"/>
        <v>303</v>
      </c>
      <c r="D308" s="226" t="s">
        <v>487</v>
      </c>
      <c r="E308" s="226" t="s">
        <v>488</v>
      </c>
      <c r="F308" s="226" t="s">
        <v>2203</v>
      </c>
      <c r="G308" s="226" t="s">
        <v>1699</v>
      </c>
      <c r="H308" s="278">
        <v>45812</v>
      </c>
      <c r="I308" s="226">
        <v>2360</v>
      </c>
      <c r="J308" s="226" t="s">
        <v>1700</v>
      </c>
      <c r="K308" s="226" t="s">
        <v>1657</v>
      </c>
      <c r="L308" s="226"/>
      <c r="M308" s="280">
        <v>2000</v>
      </c>
      <c r="N308" s="280">
        <v>0</v>
      </c>
      <c r="O308" s="280">
        <v>180</v>
      </c>
      <c r="P308" s="280">
        <v>180</v>
      </c>
      <c r="Q308" s="226">
        <v>0</v>
      </c>
      <c r="R308" s="226" t="s">
        <v>2159</v>
      </c>
      <c r="S308" s="226" t="s">
        <v>2168</v>
      </c>
      <c r="T308" s="226" t="s">
        <v>1703</v>
      </c>
      <c r="U308" s="281" t="s">
        <v>1195</v>
      </c>
      <c r="V308" s="282" t="s">
        <v>1704</v>
      </c>
      <c r="W308" s="283" t="s">
        <v>1726</v>
      </c>
      <c r="X308" s="283" t="s">
        <v>2204</v>
      </c>
      <c r="Y308" s="283" t="s">
        <v>2205</v>
      </c>
      <c r="Z308" s="226"/>
      <c r="AA308" s="96"/>
    </row>
    <row r="309" spans="1:27">
      <c r="A309" s="226" t="s">
        <v>56</v>
      </c>
      <c r="B309" s="226" t="str">
        <f t="shared" si="8"/>
        <v>27AAECG2483J1ZEGNR/S/25-26/1972</v>
      </c>
      <c r="C309" s="277">
        <f t="shared" si="9"/>
        <v>304</v>
      </c>
      <c r="D309" s="226" t="s">
        <v>487</v>
      </c>
      <c r="E309" s="226" t="s">
        <v>488</v>
      </c>
      <c r="F309" s="226" t="s">
        <v>2206</v>
      </c>
      <c r="G309" s="226" t="s">
        <v>1699</v>
      </c>
      <c r="H309" s="278">
        <v>45832</v>
      </c>
      <c r="I309" s="226">
        <v>5310</v>
      </c>
      <c r="J309" s="226" t="s">
        <v>1700</v>
      </c>
      <c r="K309" s="226" t="s">
        <v>1657</v>
      </c>
      <c r="L309" s="226"/>
      <c r="M309" s="280">
        <v>4500</v>
      </c>
      <c r="N309" s="280">
        <v>0</v>
      </c>
      <c r="O309" s="280">
        <v>405</v>
      </c>
      <c r="P309" s="280">
        <v>405</v>
      </c>
      <c r="Q309" s="226">
        <v>0</v>
      </c>
      <c r="R309" s="226" t="s">
        <v>2159</v>
      </c>
      <c r="S309" s="226" t="s">
        <v>2168</v>
      </c>
      <c r="T309" s="226" t="s">
        <v>1703</v>
      </c>
      <c r="U309" s="281" t="s">
        <v>1195</v>
      </c>
      <c r="V309" s="282" t="s">
        <v>1704</v>
      </c>
      <c r="W309" s="283" t="s">
        <v>1726</v>
      </c>
      <c r="X309" s="283" t="s">
        <v>2207</v>
      </c>
      <c r="Y309" s="283" t="s">
        <v>2208</v>
      </c>
      <c r="Z309" s="226"/>
      <c r="AA309" s="96"/>
    </row>
    <row r="310" spans="1:27">
      <c r="A310" s="226" t="s">
        <v>56</v>
      </c>
      <c r="B310" s="226" t="str">
        <f t="shared" si="8"/>
        <v>27AAECG2483J1ZEGNR/S/25-26/2003</v>
      </c>
      <c r="C310" s="277">
        <f t="shared" si="9"/>
        <v>305</v>
      </c>
      <c r="D310" s="226" t="s">
        <v>487</v>
      </c>
      <c r="E310" s="226" t="s">
        <v>488</v>
      </c>
      <c r="F310" s="226" t="s">
        <v>2209</v>
      </c>
      <c r="G310" s="226" t="s">
        <v>1699</v>
      </c>
      <c r="H310" s="278">
        <v>45833</v>
      </c>
      <c r="I310" s="226">
        <v>6490</v>
      </c>
      <c r="J310" s="226" t="s">
        <v>1700</v>
      </c>
      <c r="K310" s="226" t="s">
        <v>1657</v>
      </c>
      <c r="L310" s="226"/>
      <c r="M310" s="280">
        <v>5500</v>
      </c>
      <c r="N310" s="280">
        <v>0</v>
      </c>
      <c r="O310" s="280">
        <v>495</v>
      </c>
      <c r="P310" s="280">
        <v>495</v>
      </c>
      <c r="Q310" s="226">
        <v>0</v>
      </c>
      <c r="R310" s="226" t="s">
        <v>2159</v>
      </c>
      <c r="S310" s="226" t="s">
        <v>2168</v>
      </c>
      <c r="T310" s="226" t="s">
        <v>1703</v>
      </c>
      <c r="U310" s="281" t="s">
        <v>1195</v>
      </c>
      <c r="V310" s="282" t="s">
        <v>1704</v>
      </c>
      <c r="W310" s="283" t="s">
        <v>1726</v>
      </c>
      <c r="X310" s="283" t="s">
        <v>2210</v>
      </c>
      <c r="Y310" s="283" t="s">
        <v>2211</v>
      </c>
      <c r="Z310" s="226"/>
      <c r="AA310" s="96"/>
    </row>
    <row r="311" spans="1:27">
      <c r="A311" s="226" t="s">
        <v>56</v>
      </c>
      <c r="B311" s="226" t="str">
        <f t="shared" si="8"/>
        <v>27AAWCS5258F1ZQPUN06/SC25/00346</v>
      </c>
      <c r="C311" s="277">
        <f t="shared" si="9"/>
        <v>306</v>
      </c>
      <c r="D311" s="226" t="s">
        <v>299</v>
      </c>
      <c r="E311" s="226" t="s">
        <v>300</v>
      </c>
      <c r="F311" s="226" t="s">
        <v>2212</v>
      </c>
      <c r="G311" s="226" t="s">
        <v>1699</v>
      </c>
      <c r="H311" s="278">
        <v>45828</v>
      </c>
      <c r="I311" s="226">
        <v>3404409.74</v>
      </c>
      <c r="J311" s="226" t="s">
        <v>1700</v>
      </c>
      <c r="K311" s="226" t="s">
        <v>1657</v>
      </c>
      <c r="L311" s="226"/>
      <c r="M311" s="280">
        <v>2885093</v>
      </c>
      <c r="N311" s="280">
        <v>0</v>
      </c>
      <c r="O311" s="280">
        <v>259658.37</v>
      </c>
      <c r="P311" s="280">
        <v>259658.37</v>
      </c>
      <c r="Q311" s="226">
        <v>0</v>
      </c>
      <c r="R311" s="226" t="s">
        <v>2159</v>
      </c>
      <c r="S311" s="226" t="s">
        <v>2213</v>
      </c>
      <c r="T311" s="226" t="s">
        <v>1703</v>
      </c>
      <c r="U311" s="281" t="s">
        <v>1195</v>
      </c>
      <c r="V311" s="282" t="s">
        <v>1704</v>
      </c>
      <c r="W311" s="283" t="s">
        <v>1195</v>
      </c>
      <c r="X311" s="283" t="s">
        <v>1195</v>
      </c>
      <c r="Y311" s="283" t="s">
        <v>1195</v>
      </c>
      <c r="Z311" s="226"/>
      <c r="AA311" s="96"/>
    </row>
    <row r="312" spans="1:27">
      <c r="A312" s="226" t="s">
        <v>56</v>
      </c>
      <c r="B312" s="226" t="str">
        <f t="shared" si="8"/>
        <v>27AAWCS5258F1ZQPUN06/SC25/00377</v>
      </c>
      <c r="C312" s="277">
        <f t="shared" si="9"/>
        <v>307</v>
      </c>
      <c r="D312" s="226" t="s">
        <v>299</v>
      </c>
      <c r="E312" s="226" t="s">
        <v>300</v>
      </c>
      <c r="F312" s="226" t="s">
        <v>2214</v>
      </c>
      <c r="G312" s="226" t="s">
        <v>1699</v>
      </c>
      <c r="H312" s="278">
        <v>45831</v>
      </c>
      <c r="I312" s="226">
        <v>6088.8</v>
      </c>
      <c r="J312" s="226" t="s">
        <v>1700</v>
      </c>
      <c r="K312" s="226" t="s">
        <v>1657</v>
      </c>
      <c r="L312" s="226"/>
      <c r="M312" s="280">
        <v>5160</v>
      </c>
      <c r="N312" s="280">
        <v>0</v>
      </c>
      <c r="O312" s="280">
        <v>464.4</v>
      </c>
      <c r="P312" s="280">
        <v>464.4</v>
      </c>
      <c r="Q312" s="226">
        <v>0</v>
      </c>
      <c r="R312" s="226" t="s">
        <v>2159</v>
      </c>
      <c r="S312" s="226" t="s">
        <v>2213</v>
      </c>
      <c r="T312" s="226" t="s">
        <v>1703</v>
      </c>
      <c r="U312" s="281" t="s">
        <v>1195</v>
      </c>
      <c r="V312" s="282" t="s">
        <v>1704</v>
      </c>
      <c r="W312" s="283" t="s">
        <v>1726</v>
      </c>
      <c r="X312" s="283" t="s">
        <v>2215</v>
      </c>
      <c r="Y312" s="283" t="s">
        <v>2216</v>
      </c>
      <c r="Z312" s="226"/>
      <c r="AA312" s="96"/>
    </row>
    <row r="313" spans="1:27">
      <c r="A313" s="226" t="s">
        <v>56</v>
      </c>
      <c r="B313" s="226" t="str">
        <f t="shared" si="8"/>
        <v>27AAOFA7053K1Z220406</v>
      </c>
      <c r="C313" s="277">
        <f t="shared" si="9"/>
        <v>308</v>
      </c>
      <c r="D313" s="226" t="s">
        <v>958</v>
      </c>
      <c r="E313" s="226" t="s">
        <v>959</v>
      </c>
      <c r="F313" s="226">
        <v>20406</v>
      </c>
      <c r="G313" s="226" t="s">
        <v>1699</v>
      </c>
      <c r="H313" s="278">
        <v>45831</v>
      </c>
      <c r="I313" s="226">
        <v>23600</v>
      </c>
      <c r="J313" s="226" t="s">
        <v>1700</v>
      </c>
      <c r="K313" s="226" t="s">
        <v>1657</v>
      </c>
      <c r="L313" s="226"/>
      <c r="M313" s="280">
        <v>20000</v>
      </c>
      <c r="N313" s="280">
        <v>0</v>
      </c>
      <c r="O313" s="280">
        <v>1800</v>
      </c>
      <c r="P313" s="280">
        <v>1800</v>
      </c>
      <c r="Q313" s="226">
        <v>0</v>
      </c>
      <c r="R313" s="226" t="s">
        <v>2159</v>
      </c>
      <c r="S313" s="226" t="s">
        <v>2168</v>
      </c>
      <c r="T313" s="226" t="s">
        <v>1703</v>
      </c>
      <c r="U313" s="281" t="s">
        <v>1195</v>
      </c>
      <c r="V313" s="282" t="s">
        <v>1704</v>
      </c>
      <c r="W313" s="283" t="s">
        <v>1195</v>
      </c>
      <c r="X313" s="283" t="s">
        <v>1195</v>
      </c>
      <c r="Y313" s="283" t="s">
        <v>1195</v>
      </c>
      <c r="Z313" s="226"/>
      <c r="AA313" s="96"/>
    </row>
    <row r="314" spans="1:27">
      <c r="A314" s="226" t="s">
        <v>56</v>
      </c>
      <c r="B314" s="226" t="str">
        <f t="shared" si="8"/>
        <v>27AAFCR5508L1Z22025/SER/191</v>
      </c>
      <c r="C314" s="277">
        <f t="shared" si="9"/>
        <v>309</v>
      </c>
      <c r="D314" s="226" t="s">
        <v>375</v>
      </c>
      <c r="E314" s="226" t="s">
        <v>376</v>
      </c>
      <c r="F314" s="226" t="s">
        <v>2217</v>
      </c>
      <c r="G314" s="226" t="s">
        <v>1699</v>
      </c>
      <c r="H314" s="278">
        <v>45814</v>
      </c>
      <c r="I314" s="226">
        <v>177000</v>
      </c>
      <c r="J314" s="226" t="s">
        <v>1700</v>
      </c>
      <c r="K314" s="226" t="s">
        <v>1657</v>
      </c>
      <c r="L314" s="226"/>
      <c r="M314" s="280">
        <v>150000</v>
      </c>
      <c r="N314" s="280">
        <v>0</v>
      </c>
      <c r="O314" s="280">
        <v>13500</v>
      </c>
      <c r="P314" s="280">
        <v>13500</v>
      </c>
      <c r="Q314" s="226">
        <v>0</v>
      </c>
      <c r="R314" s="226" t="s">
        <v>2159</v>
      </c>
      <c r="S314" s="226" t="s">
        <v>2168</v>
      </c>
      <c r="T314" s="226" t="s">
        <v>1703</v>
      </c>
      <c r="U314" s="281" t="s">
        <v>1195</v>
      </c>
      <c r="V314" s="282" t="s">
        <v>1704</v>
      </c>
      <c r="W314" s="283" t="s">
        <v>1195</v>
      </c>
      <c r="X314" s="283" t="s">
        <v>1195</v>
      </c>
      <c r="Y314" s="283" t="s">
        <v>1195</v>
      </c>
      <c r="Z314" s="226"/>
      <c r="AA314" s="96"/>
    </row>
    <row r="315" spans="1:27">
      <c r="A315" s="226" t="s">
        <v>56</v>
      </c>
      <c r="B315" s="226" t="str">
        <f t="shared" si="8"/>
        <v>27AAMFS2232C1ZGSK/1316/2526</v>
      </c>
      <c r="C315" s="277">
        <f t="shared" si="9"/>
        <v>310</v>
      </c>
      <c r="D315" s="226" t="s">
        <v>562</v>
      </c>
      <c r="E315" s="226" t="s">
        <v>563</v>
      </c>
      <c r="F315" s="226" t="s">
        <v>2218</v>
      </c>
      <c r="G315" s="226" t="s">
        <v>1699</v>
      </c>
      <c r="H315" s="278">
        <v>45827</v>
      </c>
      <c r="I315" s="226">
        <v>8850</v>
      </c>
      <c r="J315" s="226" t="s">
        <v>1700</v>
      </c>
      <c r="K315" s="226" t="s">
        <v>1657</v>
      </c>
      <c r="L315" s="226"/>
      <c r="M315" s="280">
        <v>7500</v>
      </c>
      <c r="N315" s="280">
        <v>0</v>
      </c>
      <c r="O315" s="280">
        <v>675</v>
      </c>
      <c r="P315" s="280">
        <v>675</v>
      </c>
      <c r="Q315" s="226">
        <v>0</v>
      </c>
      <c r="R315" s="226" t="s">
        <v>2159</v>
      </c>
      <c r="S315" s="226" t="s">
        <v>2184</v>
      </c>
      <c r="T315" s="226" t="s">
        <v>1703</v>
      </c>
      <c r="U315" s="281" t="s">
        <v>1195</v>
      </c>
      <c r="V315" s="282" t="s">
        <v>1704</v>
      </c>
      <c r="W315" s="283" t="s">
        <v>1726</v>
      </c>
      <c r="X315" s="283" t="s">
        <v>2219</v>
      </c>
      <c r="Y315" s="283" t="s">
        <v>2220</v>
      </c>
      <c r="Z315" s="226"/>
      <c r="AA315" s="96"/>
    </row>
    <row r="316" spans="1:27">
      <c r="A316" s="226" t="s">
        <v>56</v>
      </c>
      <c r="B316" s="226" t="str">
        <f t="shared" si="8"/>
        <v>27ABJCS6128G1Z4409/2025-26</v>
      </c>
      <c r="C316" s="277">
        <f t="shared" si="9"/>
        <v>311</v>
      </c>
      <c r="D316" s="226" t="s">
        <v>535</v>
      </c>
      <c r="E316" s="226" t="s">
        <v>536</v>
      </c>
      <c r="F316" s="226" t="s">
        <v>2221</v>
      </c>
      <c r="G316" s="226" t="s">
        <v>1699</v>
      </c>
      <c r="H316" s="278">
        <v>45824</v>
      </c>
      <c r="I316" s="226">
        <v>3224</v>
      </c>
      <c r="J316" s="226" t="s">
        <v>1700</v>
      </c>
      <c r="K316" s="226" t="s">
        <v>1657</v>
      </c>
      <c r="L316" s="226"/>
      <c r="M316" s="280">
        <v>2732</v>
      </c>
      <c r="N316" s="280">
        <v>0</v>
      </c>
      <c r="O316" s="280">
        <v>245.88</v>
      </c>
      <c r="P316" s="280">
        <v>245.88</v>
      </c>
      <c r="Q316" s="226">
        <v>0</v>
      </c>
      <c r="R316" s="226" t="s">
        <v>2159</v>
      </c>
      <c r="S316" s="226" t="s">
        <v>2160</v>
      </c>
      <c r="T316" s="226" t="s">
        <v>1703</v>
      </c>
      <c r="U316" s="281" t="s">
        <v>1195</v>
      </c>
      <c r="V316" s="282" t="s">
        <v>1704</v>
      </c>
      <c r="W316" s="283" t="s">
        <v>1726</v>
      </c>
      <c r="X316" s="283" t="s">
        <v>2222</v>
      </c>
      <c r="Y316" s="283" t="s">
        <v>2223</v>
      </c>
      <c r="Z316" s="226"/>
      <c r="AA316" s="96"/>
    </row>
    <row r="317" spans="1:27">
      <c r="A317" s="226" t="s">
        <v>56</v>
      </c>
      <c r="B317" s="226" t="str">
        <f t="shared" si="8"/>
        <v>27ABJCS6128G1Z4410/2025-26</v>
      </c>
      <c r="C317" s="277">
        <f t="shared" si="9"/>
        <v>312</v>
      </c>
      <c r="D317" s="226" t="s">
        <v>535</v>
      </c>
      <c r="E317" s="226" t="s">
        <v>536</v>
      </c>
      <c r="F317" s="226" t="s">
        <v>2224</v>
      </c>
      <c r="G317" s="226" t="s">
        <v>1699</v>
      </c>
      <c r="H317" s="278">
        <v>45824</v>
      </c>
      <c r="I317" s="226">
        <v>4031</v>
      </c>
      <c r="J317" s="226" t="s">
        <v>1700</v>
      </c>
      <c r="K317" s="226" t="s">
        <v>1657</v>
      </c>
      <c r="L317" s="226"/>
      <c r="M317" s="280">
        <v>3416</v>
      </c>
      <c r="N317" s="280">
        <v>0</v>
      </c>
      <c r="O317" s="280">
        <v>307.44</v>
      </c>
      <c r="P317" s="280">
        <v>307.44</v>
      </c>
      <c r="Q317" s="226">
        <v>0</v>
      </c>
      <c r="R317" s="226" t="s">
        <v>2159</v>
      </c>
      <c r="S317" s="226" t="s">
        <v>2160</v>
      </c>
      <c r="T317" s="226" t="s">
        <v>1703</v>
      </c>
      <c r="U317" s="281" t="s">
        <v>1195</v>
      </c>
      <c r="V317" s="282" t="s">
        <v>1704</v>
      </c>
      <c r="W317" s="283" t="s">
        <v>1726</v>
      </c>
      <c r="X317" s="283" t="s">
        <v>2225</v>
      </c>
      <c r="Y317" s="283" t="s">
        <v>2223</v>
      </c>
      <c r="Z317" s="226"/>
      <c r="AA317" s="96"/>
    </row>
    <row r="318" spans="1:27">
      <c r="A318" s="226" t="s">
        <v>56</v>
      </c>
      <c r="B318" s="226" t="str">
        <f t="shared" si="8"/>
        <v>27ABJCS6128G1Z4411/2025-26</v>
      </c>
      <c r="C318" s="277">
        <f t="shared" si="9"/>
        <v>313</v>
      </c>
      <c r="D318" s="226" t="s">
        <v>535</v>
      </c>
      <c r="E318" s="226" t="s">
        <v>536</v>
      </c>
      <c r="F318" s="226" t="s">
        <v>2226</v>
      </c>
      <c r="G318" s="226" t="s">
        <v>1699</v>
      </c>
      <c r="H318" s="278">
        <v>45824</v>
      </c>
      <c r="I318" s="226">
        <v>22580</v>
      </c>
      <c r="J318" s="226" t="s">
        <v>1700</v>
      </c>
      <c r="K318" s="226" t="s">
        <v>1657</v>
      </c>
      <c r="L318" s="226"/>
      <c r="M318" s="280">
        <v>19136</v>
      </c>
      <c r="N318" s="280">
        <v>0</v>
      </c>
      <c r="O318" s="280">
        <v>1722.24</v>
      </c>
      <c r="P318" s="280">
        <v>1722.24</v>
      </c>
      <c r="Q318" s="226">
        <v>0</v>
      </c>
      <c r="R318" s="226" t="s">
        <v>2159</v>
      </c>
      <c r="S318" s="226" t="s">
        <v>2160</v>
      </c>
      <c r="T318" s="226" t="s">
        <v>1703</v>
      </c>
      <c r="U318" s="281" t="s">
        <v>1195</v>
      </c>
      <c r="V318" s="282" t="s">
        <v>1704</v>
      </c>
      <c r="W318" s="283" t="s">
        <v>1726</v>
      </c>
      <c r="X318" s="283" t="s">
        <v>2227</v>
      </c>
      <c r="Y318" s="283" t="s">
        <v>2223</v>
      </c>
      <c r="Z318" s="226"/>
      <c r="AA318" s="96"/>
    </row>
    <row r="319" spans="1:27">
      <c r="A319" s="226" t="s">
        <v>56</v>
      </c>
      <c r="B319" s="226" t="str">
        <f t="shared" si="8"/>
        <v>27ABJCS6128G1Z4424/2025-26</v>
      </c>
      <c r="C319" s="277">
        <f t="shared" si="9"/>
        <v>314</v>
      </c>
      <c r="D319" s="226" t="s">
        <v>535</v>
      </c>
      <c r="E319" s="226" t="s">
        <v>536</v>
      </c>
      <c r="F319" s="226" t="s">
        <v>2228</v>
      </c>
      <c r="G319" s="226" t="s">
        <v>1699</v>
      </c>
      <c r="H319" s="278">
        <v>45824</v>
      </c>
      <c r="I319" s="226">
        <v>7078</v>
      </c>
      <c r="J319" s="226" t="s">
        <v>1700</v>
      </c>
      <c r="K319" s="226" t="s">
        <v>1657</v>
      </c>
      <c r="L319" s="226"/>
      <c r="M319" s="280">
        <v>5998</v>
      </c>
      <c r="N319" s="280">
        <v>0</v>
      </c>
      <c r="O319" s="280">
        <v>539.82000000000005</v>
      </c>
      <c r="P319" s="280">
        <v>539.82000000000005</v>
      </c>
      <c r="Q319" s="226">
        <v>0</v>
      </c>
      <c r="R319" s="226" t="s">
        <v>2159</v>
      </c>
      <c r="S319" s="226" t="s">
        <v>2160</v>
      </c>
      <c r="T319" s="226" t="s">
        <v>1703</v>
      </c>
      <c r="U319" s="281" t="s">
        <v>1195</v>
      </c>
      <c r="V319" s="282" t="s">
        <v>1704</v>
      </c>
      <c r="W319" s="283" t="s">
        <v>1726</v>
      </c>
      <c r="X319" s="283" t="s">
        <v>2229</v>
      </c>
      <c r="Y319" s="283" t="s">
        <v>2223</v>
      </c>
      <c r="Z319" s="226"/>
      <c r="AA319" s="96"/>
    </row>
    <row r="320" spans="1:27">
      <c r="A320" s="226" t="s">
        <v>56</v>
      </c>
      <c r="B320" s="226" t="str">
        <f t="shared" si="8"/>
        <v>27ABJCS6128G1Z4425/2025-26</v>
      </c>
      <c r="C320" s="277">
        <f t="shared" si="9"/>
        <v>315</v>
      </c>
      <c r="D320" s="226" t="s">
        <v>535</v>
      </c>
      <c r="E320" s="226" t="s">
        <v>536</v>
      </c>
      <c r="F320" s="226" t="s">
        <v>2230</v>
      </c>
      <c r="G320" s="226" t="s">
        <v>1699</v>
      </c>
      <c r="H320" s="278">
        <v>45824</v>
      </c>
      <c r="I320" s="226">
        <v>6011</v>
      </c>
      <c r="J320" s="226" t="s">
        <v>1700</v>
      </c>
      <c r="K320" s="226" t="s">
        <v>1657</v>
      </c>
      <c r="L320" s="226"/>
      <c r="M320" s="280">
        <v>5094</v>
      </c>
      <c r="N320" s="280">
        <v>0</v>
      </c>
      <c r="O320" s="280">
        <v>458.46</v>
      </c>
      <c r="P320" s="280">
        <v>458.46</v>
      </c>
      <c r="Q320" s="226">
        <v>0</v>
      </c>
      <c r="R320" s="226" t="s">
        <v>2159</v>
      </c>
      <c r="S320" s="226" t="s">
        <v>2160</v>
      </c>
      <c r="T320" s="226" t="s">
        <v>1703</v>
      </c>
      <c r="U320" s="281" t="s">
        <v>1195</v>
      </c>
      <c r="V320" s="282" t="s">
        <v>1704</v>
      </c>
      <c r="W320" s="283" t="s">
        <v>1726</v>
      </c>
      <c r="X320" s="283" t="s">
        <v>2231</v>
      </c>
      <c r="Y320" s="283" t="s">
        <v>2223</v>
      </c>
      <c r="Z320" s="226"/>
      <c r="AA320" s="96"/>
    </row>
    <row r="321" spans="1:27">
      <c r="A321" s="226" t="s">
        <v>56</v>
      </c>
      <c r="B321" s="226" t="str">
        <f t="shared" si="8"/>
        <v>29AAGCC1645N1ZAINV/25-26/1448</v>
      </c>
      <c r="C321" s="277">
        <f t="shared" si="9"/>
        <v>316</v>
      </c>
      <c r="D321" s="226" t="s">
        <v>2232</v>
      </c>
      <c r="E321" s="226" t="s">
        <v>2233</v>
      </c>
      <c r="F321" s="226" t="s">
        <v>2234</v>
      </c>
      <c r="G321" s="226" t="s">
        <v>1699</v>
      </c>
      <c r="H321" s="278">
        <v>45789</v>
      </c>
      <c r="I321" s="226">
        <v>693.43</v>
      </c>
      <c r="J321" s="226" t="s">
        <v>1700</v>
      </c>
      <c r="K321" s="226" t="s">
        <v>1657</v>
      </c>
      <c r="L321" s="226"/>
      <c r="M321" s="280">
        <v>587.65</v>
      </c>
      <c r="N321" s="280">
        <v>105.78</v>
      </c>
      <c r="O321" s="280">
        <v>0</v>
      </c>
      <c r="P321" s="280">
        <v>0</v>
      </c>
      <c r="Q321" s="226">
        <v>0</v>
      </c>
      <c r="R321" s="226" t="s">
        <v>1955</v>
      </c>
      <c r="S321" s="226" t="s">
        <v>2213</v>
      </c>
      <c r="T321" s="226" t="s">
        <v>1703</v>
      </c>
      <c r="U321" s="281" t="s">
        <v>1195</v>
      </c>
      <c r="V321" s="282" t="s">
        <v>1704</v>
      </c>
      <c r="W321" s="283" t="s">
        <v>1726</v>
      </c>
      <c r="X321" s="283" t="s">
        <v>2235</v>
      </c>
      <c r="Y321" s="283" t="s">
        <v>1758</v>
      </c>
      <c r="Z321" s="226"/>
      <c r="AA321" s="96"/>
    </row>
    <row r="322" spans="1:27">
      <c r="A322" s="226" t="s">
        <v>56</v>
      </c>
      <c r="B322" s="226" t="str">
        <f t="shared" si="8"/>
        <v>27AAACY1065C1ZNPP00116/2025-26</v>
      </c>
      <c r="C322" s="277">
        <f t="shared" si="9"/>
        <v>317</v>
      </c>
      <c r="D322" s="226" t="s">
        <v>2019</v>
      </c>
      <c r="E322" s="226" t="s">
        <v>2020</v>
      </c>
      <c r="F322" s="226" t="s">
        <v>2236</v>
      </c>
      <c r="G322" s="226" t="s">
        <v>1699</v>
      </c>
      <c r="H322" s="278">
        <v>45814</v>
      </c>
      <c r="I322" s="226">
        <v>16402</v>
      </c>
      <c r="J322" s="226" t="s">
        <v>1700</v>
      </c>
      <c r="K322" s="226" t="s">
        <v>1657</v>
      </c>
      <c r="L322" s="226"/>
      <c r="M322" s="280">
        <v>13900</v>
      </c>
      <c r="N322" s="280">
        <v>0</v>
      </c>
      <c r="O322" s="280">
        <v>1251</v>
      </c>
      <c r="P322" s="280">
        <v>1251</v>
      </c>
      <c r="Q322" s="226">
        <v>0</v>
      </c>
      <c r="R322" s="226" t="s">
        <v>2159</v>
      </c>
      <c r="S322" s="226" t="s">
        <v>2160</v>
      </c>
      <c r="T322" s="226" t="s">
        <v>1703</v>
      </c>
      <c r="U322" s="281" t="s">
        <v>1195</v>
      </c>
      <c r="V322" s="282" t="s">
        <v>1704</v>
      </c>
      <c r="W322" s="283" t="s">
        <v>1195</v>
      </c>
      <c r="X322" s="283" t="s">
        <v>1195</v>
      </c>
      <c r="Y322" s="283" t="s">
        <v>1195</v>
      </c>
      <c r="Z322" s="226"/>
      <c r="AA322" s="96"/>
    </row>
    <row r="323" spans="1:27">
      <c r="A323" s="226" t="s">
        <v>56</v>
      </c>
      <c r="B323" s="226" t="str">
        <f t="shared" si="8"/>
        <v>33AABCI2726B1Z9TN1252606AQ63863</v>
      </c>
      <c r="C323" s="277">
        <f t="shared" si="9"/>
        <v>318</v>
      </c>
      <c r="D323" s="226" t="s">
        <v>1374</v>
      </c>
      <c r="E323" s="226" t="s">
        <v>1042</v>
      </c>
      <c r="F323" s="226" t="s">
        <v>2237</v>
      </c>
      <c r="G323" s="226" t="s">
        <v>1699</v>
      </c>
      <c r="H323" s="278">
        <v>45833</v>
      </c>
      <c r="I323" s="226">
        <v>8188</v>
      </c>
      <c r="J323" s="226" t="s">
        <v>1700</v>
      </c>
      <c r="K323" s="226" t="s">
        <v>1657</v>
      </c>
      <c r="L323" s="226"/>
      <c r="M323" s="280">
        <v>7730</v>
      </c>
      <c r="N323" s="280">
        <v>458</v>
      </c>
      <c r="O323" s="280">
        <v>0</v>
      </c>
      <c r="P323" s="280">
        <v>0</v>
      </c>
      <c r="Q323" s="226">
        <v>0</v>
      </c>
      <c r="R323" s="226" t="s">
        <v>2159</v>
      </c>
      <c r="S323" s="226" t="s">
        <v>2160</v>
      </c>
      <c r="T323" s="226" t="s">
        <v>1703</v>
      </c>
      <c r="U323" s="281" t="s">
        <v>1195</v>
      </c>
      <c r="V323" s="282" t="s">
        <v>1704</v>
      </c>
      <c r="W323" s="283" t="s">
        <v>1195</v>
      </c>
      <c r="X323" s="283" t="s">
        <v>1195</v>
      </c>
      <c r="Y323" s="283" t="s">
        <v>1195</v>
      </c>
      <c r="Z323" s="226"/>
      <c r="AA323" s="96"/>
    </row>
    <row r="324" spans="1:27">
      <c r="A324" s="226" t="s">
        <v>56</v>
      </c>
      <c r="B324" s="226" t="str">
        <f t="shared" si="8"/>
        <v>27AAACI1195H1ZM135250604017609</v>
      </c>
      <c r="C324" s="277">
        <f t="shared" si="9"/>
        <v>319</v>
      </c>
      <c r="D324" s="226" t="s">
        <v>412</v>
      </c>
      <c r="E324" s="226" t="s">
        <v>413</v>
      </c>
      <c r="F324" s="226">
        <v>135250604017609</v>
      </c>
      <c r="G324" s="226" t="s">
        <v>1699</v>
      </c>
      <c r="H324" s="278">
        <v>45812</v>
      </c>
      <c r="I324" s="226">
        <v>23021.84</v>
      </c>
      <c r="J324" s="226" t="s">
        <v>1700</v>
      </c>
      <c r="K324" s="226" t="s">
        <v>1657</v>
      </c>
      <c r="L324" s="226"/>
      <c r="M324" s="280">
        <v>19510.04</v>
      </c>
      <c r="N324" s="280">
        <v>0</v>
      </c>
      <c r="O324" s="280">
        <v>1755.9</v>
      </c>
      <c r="P324" s="280">
        <v>1755.9</v>
      </c>
      <c r="Q324" s="226">
        <v>0</v>
      </c>
      <c r="R324" s="226" t="s">
        <v>2159</v>
      </c>
      <c r="S324" s="226" t="s">
        <v>2168</v>
      </c>
      <c r="T324" s="226" t="s">
        <v>1703</v>
      </c>
      <c r="U324" s="281" t="s">
        <v>1195</v>
      </c>
      <c r="V324" s="282" t="s">
        <v>1704</v>
      </c>
      <c r="W324" s="283" t="s">
        <v>1195</v>
      </c>
      <c r="X324" s="283" t="s">
        <v>1195</v>
      </c>
      <c r="Y324" s="283" t="s">
        <v>1195</v>
      </c>
      <c r="Z324" s="226"/>
      <c r="AA324" s="96"/>
    </row>
    <row r="325" spans="1:27">
      <c r="A325" s="226" t="s">
        <v>56</v>
      </c>
      <c r="B325" s="226" t="str">
        <f t="shared" si="8"/>
        <v>27AAACI1195H1ZM135250609041865</v>
      </c>
      <c r="C325" s="277">
        <f t="shared" si="9"/>
        <v>320</v>
      </c>
      <c r="D325" s="226" t="s">
        <v>412</v>
      </c>
      <c r="E325" s="226" t="s">
        <v>413</v>
      </c>
      <c r="F325" s="226">
        <v>135250609041865</v>
      </c>
      <c r="G325" s="226" t="s">
        <v>1699</v>
      </c>
      <c r="H325" s="278">
        <v>45817</v>
      </c>
      <c r="I325" s="226">
        <v>12124.26</v>
      </c>
      <c r="J325" s="226" t="s">
        <v>1700</v>
      </c>
      <c r="K325" s="226" t="s">
        <v>1657</v>
      </c>
      <c r="L325" s="226"/>
      <c r="M325" s="280">
        <v>10274.799999999999</v>
      </c>
      <c r="N325" s="280">
        <v>0</v>
      </c>
      <c r="O325" s="280">
        <v>924.73</v>
      </c>
      <c r="P325" s="280">
        <v>924.73</v>
      </c>
      <c r="Q325" s="226">
        <v>0</v>
      </c>
      <c r="R325" s="226" t="s">
        <v>2159</v>
      </c>
      <c r="S325" s="226" t="s">
        <v>2168</v>
      </c>
      <c r="T325" s="226" t="s">
        <v>1703</v>
      </c>
      <c r="U325" s="281" t="s">
        <v>1195</v>
      </c>
      <c r="V325" s="282" t="s">
        <v>1704</v>
      </c>
      <c r="W325" s="283" t="s">
        <v>1195</v>
      </c>
      <c r="X325" s="283" t="s">
        <v>1195</v>
      </c>
      <c r="Y325" s="283" t="s">
        <v>1195</v>
      </c>
      <c r="Z325" s="226"/>
      <c r="AA325" s="96"/>
    </row>
    <row r="326" spans="1:27">
      <c r="A326" s="226" t="s">
        <v>56</v>
      </c>
      <c r="B326" s="226" t="str">
        <f t="shared" ref="B326:B389" si="10">CONCATENATE(D326,F326)</f>
        <v>27AAACI1195H1ZM135250609041877</v>
      </c>
      <c r="C326" s="277">
        <f t="shared" si="9"/>
        <v>321</v>
      </c>
      <c r="D326" s="226" t="s">
        <v>412</v>
      </c>
      <c r="E326" s="226" t="s">
        <v>413</v>
      </c>
      <c r="F326" s="226">
        <v>135250609041877</v>
      </c>
      <c r="G326" s="226" t="s">
        <v>1699</v>
      </c>
      <c r="H326" s="278">
        <v>45817</v>
      </c>
      <c r="I326" s="226">
        <v>10760.86</v>
      </c>
      <c r="J326" s="226" t="s">
        <v>1700</v>
      </c>
      <c r="K326" s="226" t="s">
        <v>1657</v>
      </c>
      <c r="L326" s="226"/>
      <c r="M326" s="280">
        <v>9119.3799999999992</v>
      </c>
      <c r="N326" s="280">
        <v>0</v>
      </c>
      <c r="O326" s="280">
        <v>820.74</v>
      </c>
      <c r="P326" s="280">
        <v>820.74</v>
      </c>
      <c r="Q326" s="226">
        <v>0</v>
      </c>
      <c r="R326" s="226" t="s">
        <v>2159</v>
      </c>
      <c r="S326" s="226" t="s">
        <v>2168</v>
      </c>
      <c r="T326" s="226" t="s">
        <v>1703</v>
      </c>
      <c r="U326" s="281" t="s">
        <v>1195</v>
      </c>
      <c r="V326" s="282" t="s">
        <v>1704</v>
      </c>
      <c r="W326" s="283" t="s">
        <v>1195</v>
      </c>
      <c r="X326" s="283" t="s">
        <v>1195</v>
      </c>
      <c r="Y326" s="283" t="s">
        <v>1195</v>
      </c>
      <c r="Z326" s="226"/>
      <c r="AA326" s="96"/>
    </row>
    <row r="327" spans="1:27">
      <c r="A327" s="226" t="s">
        <v>56</v>
      </c>
      <c r="B327" s="226" t="str">
        <f t="shared" si="10"/>
        <v>27AAACI1195H1ZM135250610047910</v>
      </c>
      <c r="C327" s="277">
        <f t="shared" ref="C327:C390" si="11">C326+1</f>
        <v>322</v>
      </c>
      <c r="D327" s="226" t="s">
        <v>412</v>
      </c>
      <c r="E327" s="226" t="s">
        <v>413</v>
      </c>
      <c r="F327" s="226">
        <v>135250610047910</v>
      </c>
      <c r="G327" s="226" t="s">
        <v>1699</v>
      </c>
      <c r="H327" s="278">
        <v>45818</v>
      </c>
      <c r="I327" s="226">
        <v>18423.990000000002</v>
      </c>
      <c r="J327" s="226" t="s">
        <v>1700</v>
      </c>
      <c r="K327" s="226" t="s">
        <v>1657</v>
      </c>
      <c r="L327" s="226"/>
      <c r="M327" s="280">
        <v>15613.55</v>
      </c>
      <c r="N327" s="280">
        <v>0</v>
      </c>
      <c r="O327" s="280">
        <v>1405.22</v>
      </c>
      <c r="P327" s="280">
        <v>1405.22</v>
      </c>
      <c r="Q327" s="226">
        <v>0</v>
      </c>
      <c r="R327" s="226" t="s">
        <v>2159</v>
      </c>
      <c r="S327" s="226" t="s">
        <v>2168</v>
      </c>
      <c r="T327" s="226" t="s">
        <v>1703</v>
      </c>
      <c r="U327" s="281" t="s">
        <v>1195</v>
      </c>
      <c r="V327" s="282" t="s">
        <v>1704</v>
      </c>
      <c r="W327" s="283" t="s">
        <v>1195</v>
      </c>
      <c r="X327" s="283" t="s">
        <v>1195</v>
      </c>
      <c r="Y327" s="283" t="s">
        <v>1195</v>
      </c>
      <c r="Z327" s="226"/>
      <c r="AA327" s="96"/>
    </row>
    <row r="328" spans="1:27">
      <c r="A328" s="226" t="s">
        <v>56</v>
      </c>
      <c r="B328" s="226" t="str">
        <f t="shared" si="10"/>
        <v>27AAACI1195H1ZM135250616075611</v>
      </c>
      <c r="C328" s="277">
        <f t="shared" si="11"/>
        <v>323</v>
      </c>
      <c r="D328" s="226" t="s">
        <v>412</v>
      </c>
      <c r="E328" s="226" t="s">
        <v>413</v>
      </c>
      <c r="F328" s="226">
        <v>135250616075611</v>
      </c>
      <c r="G328" s="226" t="s">
        <v>1699</v>
      </c>
      <c r="H328" s="278">
        <v>45824</v>
      </c>
      <c r="I328" s="226">
        <v>17498.62</v>
      </c>
      <c r="J328" s="226" t="s">
        <v>1700</v>
      </c>
      <c r="K328" s="226" t="s">
        <v>1657</v>
      </c>
      <c r="L328" s="226"/>
      <c r="M328" s="280">
        <v>14829.34</v>
      </c>
      <c r="N328" s="280">
        <v>0</v>
      </c>
      <c r="O328" s="280">
        <v>1334.64</v>
      </c>
      <c r="P328" s="280">
        <v>1334.64</v>
      </c>
      <c r="Q328" s="226">
        <v>0</v>
      </c>
      <c r="R328" s="226" t="s">
        <v>2159</v>
      </c>
      <c r="S328" s="226" t="s">
        <v>2168</v>
      </c>
      <c r="T328" s="226" t="s">
        <v>1703</v>
      </c>
      <c r="U328" s="281" t="s">
        <v>1195</v>
      </c>
      <c r="V328" s="282" t="s">
        <v>1704</v>
      </c>
      <c r="W328" s="283" t="s">
        <v>1195</v>
      </c>
      <c r="X328" s="283" t="s">
        <v>1195</v>
      </c>
      <c r="Y328" s="283" t="s">
        <v>1195</v>
      </c>
      <c r="Z328" s="226"/>
      <c r="AA328" s="96"/>
    </row>
    <row r="329" spans="1:27">
      <c r="A329" s="226" t="s">
        <v>56</v>
      </c>
      <c r="B329" s="226" t="str">
        <f t="shared" si="10"/>
        <v>27AAACI1195H1ZM135250623111860</v>
      </c>
      <c r="C329" s="277">
        <f t="shared" si="11"/>
        <v>324</v>
      </c>
      <c r="D329" s="226" t="s">
        <v>412</v>
      </c>
      <c r="E329" s="226" t="s">
        <v>413</v>
      </c>
      <c r="F329" s="226">
        <v>135250623111860</v>
      </c>
      <c r="G329" s="226" t="s">
        <v>1699</v>
      </c>
      <c r="H329" s="278">
        <v>45831</v>
      </c>
      <c r="I329" s="226">
        <v>16556.73</v>
      </c>
      <c r="J329" s="226" t="s">
        <v>1700</v>
      </c>
      <c r="K329" s="226" t="s">
        <v>1657</v>
      </c>
      <c r="L329" s="226"/>
      <c r="M329" s="280">
        <v>14031.13</v>
      </c>
      <c r="N329" s="280">
        <v>0</v>
      </c>
      <c r="O329" s="280">
        <v>1262.8</v>
      </c>
      <c r="P329" s="280">
        <v>1262.8</v>
      </c>
      <c r="Q329" s="226">
        <v>0</v>
      </c>
      <c r="R329" s="226" t="s">
        <v>2159</v>
      </c>
      <c r="S329" s="226" t="s">
        <v>2168</v>
      </c>
      <c r="T329" s="226" t="s">
        <v>1703</v>
      </c>
      <c r="U329" s="281" t="s">
        <v>1195</v>
      </c>
      <c r="V329" s="282" t="s">
        <v>1704</v>
      </c>
      <c r="W329" s="283" t="s">
        <v>1195</v>
      </c>
      <c r="X329" s="283" t="s">
        <v>1195</v>
      </c>
      <c r="Y329" s="283" t="s">
        <v>1195</v>
      </c>
      <c r="Z329" s="226"/>
      <c r="AA329" s="96"/>
    </row>
    <row r="330" spans="1:27">
      <c r="A330" s="226" t="s">
        <v>56</v>
      </c>
      <c r="B330" s="226" t="str">
        <f t="shared" si="10"/>
        <v>27AAACI1195H1ZM135250630153227</v>
      </c>
      <c r="C330" s="277">
        <f t="shared" si="11"/>
        <v>325</v>
      </c>
      <c r="D330" s="226" t="s">
        <v>412</v>
      </c>
      <c r="E330" s="226" t="s">
        <v>413</v>
      </c>
      <c r="F330" s="226">
        <v>135250630153227</v>
      </c>
      <c r="G330" s="226" t="s">
        <v>1699</v>
      </c>
      <c r="H330" s="278">
        <v>45838</v>
      </c>
      <c r="I330" s="226">
        <v>25456.79</v>
      </c>
      <c r="J330" s="226" t="s">
        <v>1700</v>
      </c>
      <c r="K330" s="226" t="s">
        <v>1657</v>
      </c>
      <c r="L330" s="226"/>
      <c r="M330" s="280">
        <v>21573.55</v>
      </c>
      <c r="N330" s="280">
        <v>0</v>
      </c>
      <c r="O330" s="280">
        <v>1941.62</v>
      </c>
      <c r="P330" s="280">
        <v>1941.62</v>
      </c>
      <c r="Q330" s="226">
        <v>0</v>
      </c>
      <c r="R330" s="226" t="s">
        <v>2159</v>
      </c>
      <c r="S330" s="226" t="s">
        <v>2168</v>
      </c>
      <c r="T330" s="226" t="s">
        <v>1703</v>
      </c>
      <c r="U330" s="281" t="s">
        <v>1195</v>
      </c>
      <c r="V330" s="282" t="s">
        <v>1704</v>
      </c>
      <c r="W330" s="283" t="s">
        <v>1195</v>
      </c>
      <c r="X330" s="283" t="s">
        <v>1195</v>
      </c>
      <c r="Y330" s="283" t="s">
        <v>1195</v>
      </c>
      <c r="Z330" s="226"/>
      <c r="AA330" s="96"/>
    </row>
    <row r="331" spans="1:27">
      <c r="A331" s="226" t="s">
        <v>56</v>
      </c>
      <c r="B331" s="226" t="str">
        <f t="shared" si="10"/>
        <v>27AAACI1195H1ZM138251288267266</v>
      </c>
      <c r="C331" s="277">
        <f t="shared" si="11"/>
        <v>326</v>
      </c>
      <c r="D331" s="226" t="s">
        <v>412</v>
      </c>
      <c r="E331" s="226" t="s">
        <v>413</v>
      </c>
      <c r="F331" s="226">
        <v>138251288267266</v>
      </c>
      <c r="G331" s="226" t="s">
        <v>1699</v>
      </c>
      <c r="H331" s="278">
        <v>45821</v>
      </c>
      <c r="I331" s="226">
        <v>590</v>
      </c>
      <c r="J331" s="226" t="s">
        <v>1700</v>
      </c>
      <c r="K331" s="226" t="s">
        <v>1657</v>
      </c>
      <c r="L331" s="226"/>
      <c r="M331" s="280">
        <v>500</v>
      </c>
      <c r="N331" s="280">
        <v>0</v>
      </c>
      <c r="O331" s="280">
        <v>45</v>
      </c>
      <c r="P331" s="280">
        <v>45</v>
      </c>
      <c r="Q331" s="226">
        <v>0</v>
      </c>
      <c r="R331" s="226" t="s">
        <v>2159</v>
      </c>
      <c r="S331" s="226" t="s">
        <v>2168</v>
      </c>
      <c r="T331" s="226" t="s">
        <v>1703</v>
      </c>
      <c r="U331" s="281" t="s">
        <v>1195</v>
      </c>
      <c r="V331" s="282" t="s">
        <v>1704</v>
      </c>
      <c r="W331" s="283" t="s">
        <v>1195</v>
      </c>
      <c r="X331" s="283" t="s">
        <v>1195</v>
      </c>
      <c r="Y331" s="283" t="s">
        <v>1195</v>
      </c>
      <c r="Z331" s="226"/>
      <c r="AA331" s="96"/>
    </row>
    <row r="332" spans="1:27">
      <c r="A332" s="226" t="s">
        <v>56</v>
      </c>
      <c r="B332" s="226" t="str">
        <f t="shared" si="10"/>
        <v>27AAACI1195H1ZM138251288314315</v>
      </c>
      <c r="C332" s="277">
        <f t="shared" si="11"/>
        <v>327</v>
      </c>
      <c r="D332" s="226" t="s">
        <v>412</v>
      </c>
      <c r="E332" s="226" t="s">
        <v>413</v>
      </c>
      <c r="F332" s="226">
        <v>138251288314315</v>
      </c>
      <c r="G332" s="226" t="s">
        <v>1699</v>
      </c>
      <c r="H332" s="278">
        <v>45821</v>
      </c>
      <c r="I332" s="226">
        <v>590</v>
      </c>
      <c r="J332" s="226" t="s">
        <v>1700</v>
      </c>
      <c r="K332" s="226" t="s">
        <v>1657</v>
      </c>
      <c r="L332" s="226"/>
      <c r="M332" s="280">
        <v>500</v>
      </c>
      <c r="N332" s="280">
        <v>0</v>
      </c>
      <c r="O332" s="280">
        <v>45</v>
      </c>
      <c r="P332" s="280">
        <v>45</v>
      </c>
      <c r="Q332" s="226">
        <v>0</v>
      </c>
      <c r="R332" s="226" t="s">
        <v>2159</v>
      </c>
      <c r="S332" s="226" t="s">
        <v>2168</v>
      </c>
      <c r="T332" s="226" t="s">
        <v>1703</v>
      </c>
      <c r="U332" s="281" t="s">
        <v>1195</v>
      </c>
      <c r="V332" s="282" t="s">
        <v>1704</v>
      </c>
      <c r="W332" s="283" t="s">
        <v>1195</v>
      </c>
      <c r="X332" s="283" t="s">
        <v>1195</v>
      </c>
      <c r="Y332" s="283" t="s">
        <v>1195</v>
      </c>
      <c r="Z332" s="226"/>
      <c r="AA332" s="96"/>
    </row>
    <row r="333" spans="1:27">
      <c r="A333" s="226" t="s">
        <v>56</v>
      </c>
      <c r="B333" s="226" t="str">
        <f t="shared" si="10"/>
        <v>27AAACS5269A1ZJIN27/2506/09744</v>
      </c>
      <c r="C333" s="277">
        <f t="shared" si="11"/>
        <v>328</v>
      </c>
      <c r="D333" s="226" t="s">
        <v>762</v>
      </c>
      <c r="E333" s="226" t="s">
        <v>763</v>
      </c>
      <c r="F333" s="226" t="s">
        <v>2238</v>
      </c>
      <c r="G333" s="226" t="s">
        <v>1699</v>
      </c>
      <c r="H333" s="278">
        <v>45838</v>
      </c>
      <c r="I333" s="226">
        <v>115593</v>
      </c>
      <c r="J333" s="226" t="s">
        <v>1700</v>
      </c>
      <c r="K333" s="226" t="s">
        <v>1657</v>
      </c>
      <c r="L333" s="226"/>
      <c r="M333" s="280">
        <v>97134</v>
      </c>
      <c r="N333" s="280">
        <v>0</v>
      </c>
      <c r="O333" s="280">
        <v>5828</v>
      </c>
      <c r="P333" s="280">
        <v>5828</v>
      </c>
      <c r="Q333" s="226">
        <v>0</v>
      </c>
      <c r="R333" s="226" t="s">
        <v>2159</v>
      </c>
      <c r="S333" s="226" t="s">
        <v>2168</v>
      </c>
      <c r="T333" s="226" t="s">
        <v>1703</v>
      </c>
      <c r="U333" s="281" t="s">
        <v>1195</v>
      </c>
      <c r="V333" s="282" t="s">
        <v>1704</v>
      </c>
      <c r="W333" s="283" t="s">
        <v>1195</v>
      </c>
      <c r="X333" s="283" t="s">
        <v>1195</v>
      </c>
      <c r="Y333" s="283" t="s">
        <v>1195</v>
      </c>
      <c r="Z333" s="226"/>
      <c r="AA333" s="96"/>
    </row>
    <row r="334" spans="1:27">
      <c r="A334" s="226" t="s">
        <v>56</v>
      </c>
      <c r="B334" s="226" t="str">
        <f t="shared" si="10"/>
        <v>27AAFCG9846E1ZBMHFB260000045494</v>
      </c>
      <c r="C334" s="277">
        <f t="shared" si="11"/>
        <v>329</v>
      </c>
      <c r="D334" s="226" t="s">
        <v>1906</v>
      </c>
      <c r="E334" s="226" t="s">
        <v>1907</v>
      </c>
      <c r="F334" s="226" t="s">
        <v>2239</v>
      </c>
      <c r="G334" s="226" t="s">
        <v>1699</v>
      </c>
      <c r="H334" s="278">
        <v>45814</v>
      </c>
      <c r="I334" s="226">
        <v>11</v>
      </c>
      <c r="J334" s="226" t="s">
        <v>1700</v>
      </c>
      <c r="K334" s="226" t="s">
        <v>1657</v>
      </c>
      <c r="L334" s="226"/>
      <c r="M334" s="280">
        <v>9.32</v>
      </c>
      <c r="N334" s="280">
        <v>0</v>
      </c>
      <c r="O334" s="280">
        <v>0.84</v>
      </c>
      <c r="P334" s="280">
        <v>0.84</v>
      </c>
      <c r="Q334" s="226">
        <v>0</v>
      </c>
      <c r="R334" s="226" t="s">
        <v>2159</v>
      </c>
      <c r="S334" s="226" t="s">
        <v>2168</v>
      </c>
      <c r="T334" s="226" t="s">
        <v>1703</v>
      </c>
      <c r="U334" s="281" t="s">
        <v>1195</v>
      </c>
      <c r="V334" s="282" t="s">
        <v>1704</v>
      </c>
      <c r="W334" s="283" t="s">
        <v>1195</v>
      </c>
      <c r="X334" s="283" t="s">
        <v>1195</v>
      </c>
      <c r="Y334" s="283" t="s">
        <v>1195</v>
      </c>
      <c r="Z334" s="226"/>
      <c r="AA334" s="96"/>
    </row>
    <row r="335" spans="1:27">
      <c r="A335" s="226" t="s">
        <v>56</v>
      </c>
      <c r="B335" s="226" t="str">
        <f t="shared" si="10"/>
        <v>27AAJCV6293Q1Z8VRSPL/25-26/0308</v>
      </c>
      <c r="C335" s="277">
        <f t="shared" si="11"/>
        <v>330</v>
      </c>
      <c r="D335" s="226" t="s">
        <v>367</v>
      </c>
      <c r="E335" s="226" t="s">
        <v>368</v>
      </c>
      <c r="F335" s="226" t="s">
        <v>2240</v>
      </c>
      <c r="G335" s="226" t="s">
        <v>1699</v>
      </c>
      <c r="H335" s="278">
        <v>45838</v>
      </c>
      <c r="I335" s="226">
        <v>108019</v>
      </c>
      <c r="J335" s="226" t="s">
        <v>1700</v>
      </c>
      <c r="K335" s="226" t="s">
        <v>1657</v>
      </c>
      <c r="L335" s="226"/>
      <c r="M335" s="280">
        <v>91541.86</v>
      </c>
      <c r="N335" s="280">
        <v>0</v>
      </c>
      <c r="O335" s="280">
        <v>8238.77</v>
      </c>
      <c r="P335" s="280">
        <v>8238.77</v>
      </c>
      <c r="Q335" s="226">
        <v>0</v>
      </c>
      <c r="R335" s="226" t="s">
        <v>2159</v>
      </c>
      <c r="S335" s="226" t="s">
        <v>2184</v>
      </c>
      <c r="T335" s="226" t="s">
        <v>1703</v>
      </c>
      <c r="U335" s="281" t="s">
        <v>1195</v>
      </c>
      <c r="V335" s="282" t="s">
        <v>1704</v>
      </c>
      <c r="W335" s="283" t="s">
        <v>1195</v>
      </c>
      <c r="X335" s="283" t="s">
        <v>1195</v>
      </c>
      <c r="Y335" s="283" t="s">
        <v>1195</v>
      </c>
      <c r="Z335" s="226"/>
      <c r="AA335" s="96"/>
    </row>
    <row r="336" spans="1:27">
      <c r="A336" s="226" t="s">
        <v>56</v>
      </c>
      <c r="B336" s="226" t="str">
        <f t="shared" si="10"/>
        <v>06AAACM5586C1ZLTIO26HR100492529</v>
      </c>
      <c r="C336" s="277">
        <f t="shared" si="11"/>
        <v>331</v>
      </c>
      <c r="D336" s="226" t="s">
        <v>334</v>
      </c>
      <c r="E336" s="226" t="s">
        <v>335</v>
      </c>
      <c r="F336" s="226" t="s">
        <v>2241</v>
      </c>
      <c r="G336" s="226" t="s">
        <v>1699</v>
      </c>
      <c r="H336" s="278">
        <v>45835</v>
      </c>
      <c r="I336" s="226">
        <v>1253.1600000000001</v>
      </c>
      <c r="J336" s="226" t="s">
        <v>1700</v>
      </c>
      <c r="K336" s="226" t="s">
        <v>1657</v>
      </c>
      <c r="L336" s="226"/>
      <c r="M336" s="280">
        <v>1062</v>
      </c>
      <c r="N336" s="280">
        <v>191.16</v>
      </c>
      <c r="O336" s="280">
        <v>0</v>
      </c>
      <c r="P336" s="280">
        <v>0</v>
      </c>
      <c r="Q336" s="226">
        <v>0</v>
      </c>
      <c r="R336" s="226" t="s">
        <v>2159</v>
      </c>
      <c r="S336" s="226" t="s">
        <v>2168</v>
      </c>
      <c r="T336" s="226" t="s">
        <v>1703</v>
      </c>
      <c r="U336" s="281" t="s">
        <v>1195</v>
      </c>
      <c r="V336" s="282" t="s">
        <v>1704</v>
      </c>
      <c r="W336" s="283" t="s">
        <v>1195</v>
      </c>
      <c r="X336" s="283" t="s">
        <v>1195</v>
      </c>
      <c r="Y336" s="283" t="s">
        <v>1195</v>
      </c>
      <c r="Z336" s="226"/>
      <c r="AA336" s="96"/>
    </row>
    <row r="337" spans="1:27">
      <c r="A337" s="226" t="s">
        <v>56</v>
      </c>
      <c r="B337" s="226" t="str">
        <f t="shared" si="10"/>
        <v>36AEUPV4314A1ZE005/2025-2026</v>
      </c>
      <c r="C337" s="277">
        <f t="shared" si="11"/>
        <v>332</v>
      </c>
      <c r="D337" s="226" t="s">
        <v>320</v>
      </c>
      <c r="E337" s="226" t="s">
        <v>321</v>
      </c>
      <c r="F337" s="226" t="s">
        <v>2242</v>
      </c>
      <c r="G337" s="226" t="s">
        <v>1699</v>
      </c>
      <c r="H337" s="278">
        <v>45838</v>
      </c>
      <c r="I337" s="226">
        <v>309750</v>
      </c>
      <c r="J337" s="226" t="s">
        <v>1700</v>
      </c>
      <c r="K337" s="226" t="s">
        <v>1657</v>
      </c>
      <c r="L337" s="226"/>
      <c r="M337" s="280">
        <v>262500</v>
      </c>
      <c r="N337" s="280">
        <v>47250</v>
      </c>
      <c r="O337" s="280">
        <v>0</v>
      </c>
      <c r="P337" s="280">
        <v>0</v>
      </c>
      <c r="Q337" s="226">
        <v>0</v>
      </c>
      <c r="R337" s="226" t="s">
        <v>2159</v>
      </c>
      <c r="S337" s="226" t="s">
        <v>2160</v>
      </c>
      <c r="T337" s="226" t="s">
        <v>1703</v>
      </c>
      <c r="U337" s="281" t="s">
        <v>1195</v>
      </c>
      <c r="V337" s="282" t="s">
        <v>1704</v>
      </c>
      <c r="W337" s="283" t="s">
        <v>1195</v>
      </c>
      <c r="X337" s="283" t="s">
        <v>1195</v>
      </c>
      <c r="Y337" s="283" t="s">
        <v>1195</v>
      </c>
      <c r="Z337" s="226"/>
      <c r="AA337" s="96"/>
    </row>
    <row r="338" spans="1:27">
      <c r="A338" s="226" t="s">
        <v>56</v>
      </c>
      <c r="B338" s="226" t="str">
        <f t="shared" si="10"/>
        <v>27AAACA4136A1ZDIS/0000162</v>
      </c>
      <c r="C338" s="277">
        <f t="shared" si="11"/>
        <v>333</v>
      </c>
      <c r="D338" s="226" t="s">
        <v>717</v>
      </c>
      <c r="E338" s="226" t="s">
        <v>718</v>
      </c>
      <c r="F338" s="226" t="s">
        <v>2243</v>
      </c>
      <c r="G338" s="226" t="s">
        <v>1699</v>
      </c>
      <c r="H338" s="278">
        <v>45832</v>
      </c>
      <c r="I338" s="226">
        <v>1180</v>
      </c>
      <c r="J338" s="226" t="s">
        <v>1700</v>
      </c>
      <c r="K338" s="226" t="s">
        <v>1657</v>
      </c>
      <c r="L338" s="226"/>
      <c r="M338" s="280">
        <v>1000</v>
      </c>
      <c r="N338" s="280">
        <v>0</v>
      </c>
      <c r="O338" s="280">
        <v>90</v>
      </c>
      <c r="P338" s="280">
        <v>90</v>
      </c>
      <c r="Q338" s="226">
        <v>0</v>
      </c>
      <c r="R338" s="226" t="s">
        <v>2159</v>
      </c>
      <c r="S338" s="226" t="s">
        <v>2168</v>
      </c>
      <c r="T338" s="226" t="s">
        <v>1703</v>
      </c>
      <c r="U338" s="281" t="s">
        <v>1195</v>
      </c>
      <c r="V338" s="282" t="s">
        <v>1704</v>
      </c>
      <c r="W338" s="283" t="s">
        <v>1195</v>
      </c>
      <c r="X338" s="283" t="s">
        <v>1195</v>
      </c>
      <c r="Y338" s="283" t="s">
        <v>1195</v>
      </c>
      <c r="Z338" s="226"/>
      <c r="AA338" s="96"/>
    </row>
    <row r="339" spans="1:27">
      <c r="A339" s="226" t="s">
        <v>56</v>
      </c>
      <c r="B339" s="226" t="str">
        <f t="shared" si="10"/>
        <v>27AACFY8913A1Z8B29206T250086395</v>
      </c>
      <c r="C339" s="277">
        <f t="shared" si="11"/>
        <v>334</v>
      </c>
      <c r="D339" s="226" t="s">
        <v>1852</v>
      </c>
      <c r="E339" s="226" t="s">
        <v>1853</v>
      </c>
      <c r="F339" s="226" t="s">
        <v>2244</v>
      </c>
      <c r="G339" s="226" t="s">
        <v>1699</v>
      </c>
      <c r="H339" s="278">
        <v>45814</v>
      </c>
      <c r="I339" s="226">
        <v>1059</v>
      </c>
      <c r="J339" s="226" t="s">
        <v>1700</v>
      </c>
      <c r="K339" s="226" t="s">
        <v>1657</v>
      </c>
      <c r="L339" s="226"/>
      <c r="M339" s="280">
        <v>897.46</v>
      </c>
      <c r="N339" s="280">
        <v>0</v>
      </c>
      <c r="O339" s="280">
        <v>80.77</v>
      </c>
      <c r="P339" s="280">
        <v>80.77</v>
      </c>
      <c r="Q339" s="226">
        <v>0</v>
      </c>
      <c r="R339" s="226" t="s">
        <v>2159</v>
      </c>
      <c r="S339" s="226" t="s">
        <v>2168</v>
      </c>
      <c r="T339" s="226" t="s">
        <v>1703</v>
      </c>
      <c r="U339" s="281" t="s">
        <v>1195</v>
      </c>
      <c r="V339" s="282" t="s">
        <v>1704</v>
      </c>
      <c r="W339" s="283" t="s">
        <v>1195</v>
      </c>
      <c r="X339" s="283" t="s">
        <v>1195</v>
      </c>
      <c r="Y339" s="283" t="s">
        <v>1195</v>
      </c>
      <c r="Z339" s="226"/>
      <c r="AA339" s="96"/>
    </row>
    <row r="340" spans="1:27">
      <c r="A340" s="226" t="s">
        <v>56</v>
      </c>
      <c r="B340" s="226" t="str">
        <f t="shared" si="10"/>
        <v>27AAECI7859N1ZQSOFT/156/25-26</v>
      </c>
      <c r="C340" s="277">
        <f t="shared" si="11"/>
        <v>335</v>
      </c>
      <c r="D340" s="226" t="s">
        <v>344</v>
      </c>
      <c r="E340" s="226" t="s">
        <v>345</v>
      </c>
      <c r="F340" s="226" t="s">
        <v>2245</v>
      </c>
      <c r="G340" s="226" t="s">
        <v>1699</v>
      </c>
      <c r="H340" s="278">
        <v>45810</v>
      </c>
      <c r="I340" s="226">
        <v>743.4</v>
      </c>
      <c r="J340" s="226" t="s">
        <v>1700</v>
      </c>
      <c r="K340" s="226" t="s">
        <v>1657</v>
      </c>
      <c r="L340" s="226"/>
      <c r="M340" s="280">
        <v>630</v>
      </c>
      <c r="N340" s="280">
        <v>0</v>
      </c>
      <c r="O340" s="280">
        <v>56.7</v>
      </c>
      <c r="P340" s="280">
        <v>56.7</v>
      </c>
      <c r="Q340" s="226">
        <v>0</v>
      </c>
      <c r="R340" s="226" t="s">
        <v>2159</v>
      </c>
      <c r="S340" s="226" t="s">
        <v>2160</v>
      </c>
      <c r="T340" s="226" t="s">
        <v>1703</v>
      </c>
      <c r="U340" s="281" t="s">
        <v>1195</v>
      </c>
      <c r="V340" s="282" t="s">
        <v>1704</v>
      </c>
      <c r="W340" s="283" t="s">
        <v>1195</v>
      </c>
      <c r="X340" s="283" t="s">
        <v>1195</v>
      </c>
      <c r="Y340" s="283" t="s">
        <v>1195</v>
      </c>
      <c r="Z340" s="226"/>
      <c r="AA340" s="96"/>
    </row>
    <row r="341" spans="1:27">
      <c r="A341" s="226" t="s">
        <v>56</v>
      </c>
      <c r="B341" s="226" t="str">
        <f t="shared" si="10"/>
        <v>27AAECI7859N1ZQSOFT/165/25-26</v>
      </c>
      <c r="C341" s="277">
        <f t="shared" si="11"/>
        <v>336</v>
      </c>
      <c r="D341" s="226" t="s">
        <v>344</v>
      </c>
      <c r="E341" s="226" t="s">
        <v>345</v>
      </c>
      <c r="F341" s="226" t="s">
        <v>2246</v>
      </c>
      <c r="G341" s="226" t="s">
        <v>1699</v>
      </c>
      <c r="H341" s="278">
        <v>45813</v>
      </c>
      <c r="I341" s="226">
        <v>495.6</v>
      </c>
      <c r="J341" s="226" t="s">
        <v>1700</v>
      </c>
      <c r="K341" s="226" t="s">
        <v>1657</v>
      </c>
      <c r="L341" s="226"/>
      <c r="M341" s="280">
        <v>420</v>
      </c>
      <c r="N341" s="280">
        <v>0</v>
      </c>
      <c r="O341" s="280">
        <v>37.799999999999997</v>
      </c>
      <c r="P341" s="280">
        <v>37.799999999999997</v>
      </c>
      <c r="Q341" s="226">
        <v>0</v>
      </c>
      <c r="R341" s="226" t="s">
        <v>2159</v>
      </c>
      <c r="S341" s="226" t="s">
        <v>2160</v>
      </c>
      <c r="T341" s="226" t="s">
        <v>1703</v>
      </c>
      <c r="U341" s="281" t="s">
        <v>1195</v>
      </c>
      <c r="V341" s="282" t="s">
        <v>1704</v>
      </c>
      <c r="W341" s="283" t="s">
        <v>1195</v>
      </c>
      <c r="X341" s="283" t="s">
        <v>1195</v>
      </c>
      <c r="Y341" s="283" t="s">
        <v>1195</v>
      </c>
      <c r="Z341" s="226"/>
      <c r="AA341" s="96"/>
    </row>
    <row r="342" spans="1:27">
      <c r="A342" s="226" t="s">
        <v>56</v>
      </c>
      <c r="B342" s="226" t="str">
        <f t="shared" si="10"/>
        <v>27AAECI7859N1ZQSOFT/174/25-26</v>
      </c>
      <c r="C342" s="277">
        <f t="shared" si="11"/>
        <v>337</v>
      </c>
      <c r="D342" s="226" t="s">
        <v>344</v>
      </c>
      <c r="E342" s="226" t="s">
        <v>345</v>
      </c>
      <c r="F342" s="226" t="s">
        <v>2247</v>
      </c>
      <c r="G342" s="226" t="s">
        <v>1699</v>
      </c>
      <c r="H342" s="278">
        <v>45817</v>
      </c>
      <c r="I342" s="226">
        <v>247.8</v>
      </c>
      <c r="J342" s="226" t="s">
        <v>1700</v>
      </c>
      <c r="K342" s="226" t="s">
        <v>1657</v>
      </c>
      <c r="L342" s="226"/>
      <c r="M342" s="280">
        <v>210</v>
      </c>
      <c r="N342" s="280">
        <v>0</v>
      </c>
      <c r="O342" s="280">
        <v>18.899999999999999</v>
      </c>
      <c r="P342" s="280">
        <v>18.899999999999999</v>
      </c>
      <c r="Q342" s="226">
        <v>0</v>
      </c>
      <c r="R342" s="226" t="s">
        <v>2159</v>
      </c>
      <c r="S342" s="226" t="s">
        <v>2160</v>
      </c>
      <c r="T342" s="226" t="s">
        <v>1703</v>
      </c>
      <c r="U342" s="281" t="s">
        <v>1195</v>
      </c>
      <c r="V342" s="282" t="s">
        <v>1704</v>
      </c>
      <c r="W342" s="283" t="s">
        <v>1195</v>
      </c>
      <c r="X342" s="283" t="s">
        <v>1195</v>
      </c>
      <c r="Y342" s="283" t="s">
        <v>1195</v>
      </c>
      <c r="Z342" s="226"/>
      <c r="AA342" s="96"/>
    </row>
    <row r="343" spans="1:27">
      <c r="A343" s="226" t="s">
        <v>56</v>
      </c>
      <c r="B343" s="226" t="str">
        <f t="shared" si="10"/>
        <v>27AAECI7859N1ZQSOFT/188/25-26</v>
      </c>
      <c r="C343" s="277">
        <f t="shared" si="11"/>
        <v>338</v>
      </c>
      <c r="D343" s="226" t="s">
        <v>344</v>
      </c>
      <c r="E343" s="226" t="s">
        <v>345</v>
      </c>
      <c r="F343" s="226" t="s">
        <v>2248</v>
      </c>
      <c r="G343" s="226" t="s">
        <v>1699</v>
      </c>
      <c r="H343" s="278">
        <v>45825</v>
      </c>
      <c r="I343" s="226">
        <v>123.9</v>
      </c>
      <c r="J343" s="226" t="s">
        <v>1700</v>
      </c>
      <c r="K343" s="226" t="s">
        <v>1657</v>
      </c>
      <c r="L343" s="226"/>
      <c r="M343" s="280">
        <v>105</v>
      </c>
      <c r="N343" s="280">
        <v>0</v>
      </c>
      <c r="O343" s="280">
        <v>9.4499999999999993</v>
      </c>
      <c r="P343" s="280">
        <v>9.4499999999999993</v>
      </c>
      <c r="Q343" s="226">
        <v>0</v>
      </c>
      <c r="R343" s="226" t="s">
        <v>2159</v>
      </c>
      <c r="S343" s="226" t="s">
        <v>2160</v>
      </c>
      <c r="T343" s="226" t="s">
        <v>1703</v>
      </c>
      <c r="U343" s="281" t="s">
        <v>1195</v>
      </c>
      <c r="V343" s="282" t="s">
        <v>1704</v>
      </c>
      <c r="W343" s="283" t="s">
        <v>1195</v>
      </c>
      <c r="X343" s="283" t="s">
        <v>1195</v>
      </c>
      <c r="Y343" s="283" t="s">
        <v>1195</v>
      </c>
      <c r="Z343" s="226"/>
      <c r="AA343" s="96"/>
    </row>
    <row r="344" spans="1:27">
      <c r="A344" s="226" t="s">
        <v>56</v>
      </c>
      <c r="B344" s="226" t="str">
        <f t="shared" si="10"/>
        <v>27AAECI7859N1ZQSOFT/204/25-26</v>
      </c>
      <c r="C344" s="277">
        <f t="shared" si="11"/>
        <v>339</v>
      </c>
      <c r="D344" s="226" t="s">
        <v>344</v>
      </c>
      <c r="E344" s="226" t="s">
        <v>345</v>
      </c>
      <c r="F344" s="226" t="s">
        <v>2249</v>
      </c>
      <c r="G344" s="226" t="s">
        <v>1699</v>
      </c>
      <c r="H344" s="278">
        <v>45832</v>
      </c>
      <c r="I344" s="226">
        <v>247.8</v>
      </c>
      <c r="J344" s="226" t="s">
        <v>1700</v>
      </c>
      <c r="K344" s="226" t="s">
        <v>1657</v>
      </c>
      <c r="L344" s="226"/>
      <c r="M344" s="280">
        <v>210</v>
      </c>
      <c r="N344" s="280">
        <v>0</v>
      </c>
      <c r="O344" s="280">
        <v>18.899999999999999</v>
      </c>
      <c r="P344" s="280">
        <v>18.899999999999999</v>
      </c>
      <c r="Q344" s="226">
        <v>0</v>
      </c>
      <c r="R344" s="226" t="s">
        <v>2159</v>
      </c>
      <c r="S344" s="226" t="s">
        <v>2160</v>
      </c>
      <c r="T344" s="226" t="s">
        <v>1703</v>
      </c>
      <c r="U344" s="281" t="s">
        <v>1195</v>
      </c>
      <c r="V344" s="282" t="s">
        <v>1704</v>
      </c>
      <c r="W344" s="283" t="s">
        <v>1195</v>
      </c>
      <c r="X344" s="283" t="s">
        <v>1195</v>
      </c>
      <c r="Y344" s="283" t="s">
        <v>1195</v>
      </c>
      <c r="Z344" s="226"/>
      <c r="AA344" s="96"/>
    </row>
    <row r="345" spans="1:27">
      <c r="A345" s="226" t="s">
        <v>56</v>
      </c>
      <c r="B345" s="226" t="str">
        <f t="shared" si="10"/>
        <v>27AAECI7859N1ZQSOFT/212/25-26</v>
      </c>
      <c r="C345" s="277">
        <f t="shared" si="11"/>
        <v>340</v>
      </c>
      <c r="D345" s="226" t="s">
        <v>344</v>
      </c>
      <c r="E345" s="226" t="s">
        <v>345</v>
      </c>
      <c r="F345" s="226" t="s">
        <v>2250</v>
      </c>
      <c r="G345" s="226" t="s">
        <v>1699</v>
      </c>
      <c r="H345" s="278">
        <v>45834</v>
      </c>
      <c r="I345" s="226">
        <v>595.9</v>
      </c>
      <c r="J345" s="226" t="s">
        <v>1700</v>
      </c>
      <c r="K345" s="226" t="s">
        <v>1657</v>
      </c>
      <c r="L345" s="226"/>
      <c r="M345" s="280">
        <v>505</v>
      </c>
      <c r="N345" s="280">
        <v>0</v>
      </c>
      <c r="O345" s="280">
        <v>45.45</v>
      </c>
      <c r="P345" s="280">
        <v>45.45</v>
      </c>
      <c r="Q345" s="226">
        <v>0</v>
      </c>
      <c r="R345" s="226" t="s">
        <v>2159</v>
      </c>
      <c r="S345" s="226" t="s">
        <v>2160</v>
      </c>
      <c r="T345" s="226" t="s">
        <v>1703</v>
      </c>
      <c r="U345" s="281" t="s">
        <v>1195</v>
      </c>
      <c r="V345" s="282" t="s">
        <v>1704</v>
      </c>
      <c r="W345" s="283" t="s">
        <v>1195</v>
      </c>
      <c r="X345" s="283" t="s">
        <v>1195</v>
      </c>
      <c r="Y345" s="283" t="s">
        <v>1195</v>
      </c>
      <c r="Z345" s="226"/>
      <c r="AA345" s="96"/>
    </row>
    <row r="346" spans="1:27">
      <c r="A346" s="226" t="s">
        <v>56</v>
      </c>
      <c r="B346" s="226" t="str">
        <f t="shared" si="10"/>
        <v>27AAACE6958L1Z4MEGSI26/20233</v>
      </c>
      <c r="C346" s="277">
        <f t="shared" si="11"/>
        <v>341</v>
      </c>
      <c r="D346" s="226" t="s">
        <v>543</v>
      </c>
      <c r="E346" s="226" t="s">
        <v>544</v>
      </c>
      <c r="F346" s="226" t="s">
        <v>2251</v>
      </c>
      <c r="G346" s="226" t="s">
        <v>1699</v>
      </c>
      <c r="H346" s="278">
        <v>45838</v>
      </c>
      <c r="I346" s="226">
        <v>262990</v>
      </c>
      <c r="J346" s="226" t="s">
        <v>1700</v>
      </c>
      <c r="K346" s="226" t="s">
        <v>1657</v>
      </c>
      <c r="L346" s="226"/>
      <c r="M346" s="280">
        <v>222872.88</v>
      </c>
      <c r="N346" s="280">
        <v>0</v>
      </c>
      <c r="O346" s="280">
        <v>20058.560000000001</v>
      </c>
      <c r="P346" s="280">
        <v>20058.560000000001</v>
      </c>
      <c r="Q346" s="226">
        <v>0</v>
      </c>
      <c r="R346" s="226" t="s">
        <v>2159</v>
      </c>
      <c r="S346" s="226" t="s">
        <v>2178</v>
      </c>
      <c r="T346" s="226" t="s">
        <v>1703</v>
      </c>
      <c r="U346" s="281" t="s">
        <v>1195</v>
      </c>
      <c r="V346" s="282" t="s">
        <v>1704</v>
      </c>
      <c r="W346" s="283" t="s">
        <v>1726</v>
      </c>
      <c r="X346" s="283" t="s">
        <v>2252</v>
      </c>
      <c r="Y346" s="283" t="s">
        <v>2173</v>
      </c>
      <c r="Z346" s="226"/>
      <c r="AA346" s="96"/>
    </row>
    <row r="347" spans="1:27">
      <c r="A347" s="226" t="s">
        <v>56</v>
      </c>
      <c r="B347" s="226" t="str">
        <f t="shared" si="10"/>
        <v>07AAJCA9880A1ZLAIN2526000738174</v>
      </c>
      <c r="C347" s="277">
        <f t="shared" si="11"/>
        <v>342</v>
      </c>
      <c r="D347" s="226" t="s">
        <v>552</v>
      </c>
      <c r="E347" s="226" t="s">
        <v>553</v>
      </c>
      <c r="F347" s="226" t="s">
        <v>2253</v>
      </c>
      <c r="G347" s="226" t="s">
        <v>1699</v>
      </c>
      <c r="H347" s="278">
        <v>45810</v>
      </c>
      <c r="I347" s="226">
        <v>106657.4</v>
      </c>
      <c r="J347" s="226" t="s">
        <v>1700</v>
      </c>
      <c r="K347" s="226" t="s">
        <v>1657</v>
      </c>
      <c r="L347" s="226"/>
      <c r="M347" s="280">
        <v>90387.63</v>
      </c>
      <c r="N347" s="280">
        <v>16269.77</v>
      </c>
      <c r="O347" s="280">
        <v>0</v>
      </c>
      <c r="P347" s="280">
        <v>0</v>
      </c>
      <c r="Q347" s="226">
        <v>0</v>
      </c>
      <c r="R347" s="226" t="s">
        <v>2159</v>
      </c>
      <c r="S347" s="226" t="s">
        <v>2168</v>
      </c>
      <c r="T347" s="226" t="s">
        <v>1703</v>
      </c>
      <c r="U347" s="281" t="s">
        <v>1195</v>
      </c>
      <c r="V347" s="282" t="s">
        <v>1704</v>
      </c>
      <c r="W347" s="283" t="s">
        <v>1195</v>
      </c>
      <c r="X347" s="283" t="s">
        <v>1195</v>
      </c>
      <c r="Y347" s="283" t="s">
        <v>1195</v>
      </c>
      <c r="Z347" s="226"/>
      <c r="AA347" s="96"/>
    </row>
    <row r="348" spans="1:27">
      <c r="A348" s="226" t="s">
        <v>56</v>
      </c>
      <c r="B348" s="226" t="str">
        <f t="shared" si="10"/>
        <v>07AAJCA9880A1ZLAIN2526000757896</v>
      </c>
      <c r="C348" s="277">
        <f t="shared" si="11"/>
        <v>343</v>
      </c>
      <c r="D348" s="226" t="s">
        <v>552</v>
      </c>
      <c r="E348" s="226" t="s">
        <v>553</v>
      </c>
      <c r="F348" s="226" t="s">
        <v>2254</v>
      </c>
      <c r="G348" s="226" t="s">
        <v>1699</v>
      </c>
      <c r="H348" s="278">
        <v>45810</v>
      </c>
      <c r="I348" s="226">
        <v>18173.07</v>
      </c>
      <c r="J348" s="226" t="s">
        <v>1700</v>
      </c>
      <c r="K348" s="226" t="s">
        <v>1657</v>
      </c>
      <c r="L348" s="226"/>
      <c r="M348" s="280">
        <v>15400.91</v>
      </c>
      <c r="N348" s="280">
        <v>2772.16</v>
      </c>
      <c r="O348" s="280">
        <v>0</v>
      </c>
      <c r="P348" s="280">
        <v>0</v>
      </c>
      <c r="Q348" s="226">
        <v>0</v>
      </c>
      <c r="R348" s="226" t="s">
        <v>2159</v>
      </c>
      <c r="S348" s="226" t="s">
        <v>2168</v>
      </c>
      <c r="T348" s="226" t="s">
        <v>1703</v>
      </c>
      <c r="U348" s="281" t="s">
        <v>1195</v>
      </c>
      <c r="V348" s="282" t="s">
        <v>1704</v>
      </c>
      <c r="W348" s="283" t="s">
        <v>1195</v>
      </c>
      <c r="X348" s="283" t="s">
        <v>1195</v>
      </c>
      <c r="Y348" s="283" t="s">
        <v>1195</v>
      </c>
      <c r="Z348" s="226"/>
      <c r="AA348" s="96"/>
    </row>
    <row r="349" spans="1:27">
      <c r="A349" s="226" t="s">
        <v>56</v>
      </c>
      <c r="B349" s="226" t="str">
        <f t="shared" si="10"/>
        <v>07AAJCA9880A1ZLAIN2526000857358</v>
      </c>
      <c r="C349" s="277">
        <f t="shared" si="11"/>
        <v>344</v>
      </c>
      <c r="D349" s="226" t="s">
        <v>552</v>
      </c>
      <c r="E349" s="226" t="s">
        <v>553</v>
      </c>
      <c r="F349" s="226" t="s">
        <v>2255</v>
      </c>
      <c r="G349" s="226" t="s">
        <v>1699</v>
      </c>
      <c r="H349" s="278">
        <v>45810</v>
      </c>
      <c r="I349" s="226">
        <v>276473.76</v>
      </c>
      <c r="J349" s="226" t="s">
        <v>1700</v>
      </c>
      <c r="K349" s="226" t="s">
        <v>1657</v>
      </c>
      <c r="L349" s="226"/>
      <c r="M349" s="280">
        <v>234299.8</v>
      </c>
      <c r="N349" s="280">
        <v>42173.96</v>
      </c>
      <c r="O349" s="280">
        <v>0</v>
      </c>
      <c r="P349" s="280">
        <v>0</v>
      </c>
      <c r="Q349" s="226">
        <v>0</v>
      </c>
      <c r="R349" s="226" t="s">
        <v>2159</v>
      </c>
      <c r="S349" s="226" t="s">
        <v>2168</v>
      </c>
      <c r="T349" s="226" t="s">
        <v>1703</v>
      </c>
      <c r="U349" s="281" t="s">
        <v>1195</v>
      </c>
      <c r="V349" s="282" t="s">
        <v>1704</v>
      </c>
      <c r="W349" s="283" t="s">
        <v>1195</v>
      </c>
      <c r="X349" s="283" t="s">
        <v>1195</v>
      </c>
      <c r="Y349" s="283" t="s">
        <v>1195</v>
      </c>
      <c r="Z349" s="226"/>
      <c r="AA349" s="96"/>
    </row>
    <row r="350" spans="1:27">
      <c r="A350" s="226" t="s">
        <v>56</v>
      </c>
      <c r="B350" s="226" t="str">
        <f t="shared" si="10"/>
        <v>27DBRPP0459R1ZK2025-26/452</v>
      </c>
      <c r="C350" s="277">
        <f t="shared" si="11"/>
        <v>345</v>
      </c>
      <c r="D350" s="226" t="s">
        <v>357</v>
      </c>
      <c r="E350" s="226" t="s">
        <v>358</v>
      </c>
      <c r="F350" s="226" t="s">
        <v>2256</v>
      </c>
      <c r="G350" s="226" t="s">
        <v>1699</v>
      </c>
      <c r="H350" s="278">
        <v>45808</v>
      </c>
      <c r="I350" s="226">
        <v>2273</v>
      </c>
      <c r="J350" s="226" t="s">
        <v>1700</v>
      </c>
      <c r="K350" s="226" t="s">
        <v>1657</v>
      </c>
      <c r="L350" s="226"/>
      <c r="M350" s="280">
        <v>2165</v>
      </c>
      <c r="N350" s="280">
        <v>0</v>
      </c>
      <c r="O350" s="280">
        <v>54.13</v>
      </c>
      <c r="P350" s="280">
        <v>54.13</v>
      </c>
      <c r="Q350" s="226">
        <v>0</v>
      </c>
      <c r="R350" s="226" t="s">
        <v>2159</v>
      </c>
      <c r="S350" s="226" t="s">
        <v>2257</v>
      </c>
      <c r="T350" s="226" t="s">
        <v>1703</v>
      </c>
      <c r="U350" s="281" t="s">
        <v>1195</v>
      </c>
      <c r="V350" s="282" t="s">
        <v>1704</v>
      </c>
      <c r="W350" s="283" t="s">
        <v>1195</v>
      </c>
      <c r="X350" s="283" t="s">
        <v>1195</v>
      </c>
      <c r="Y350" s="283" t="s">
        <v>1195</v>
      </c>
      <c r="Z350" s="226"/>
      <c r="AA350" s="96"/>
    </row>
    <row r="351" spans="1:27">
      <c r="A351" s="226" t="s">
        <v>56</v>
      </c>
      <c r="B351" s="226" t="str">
        <f t="shared" si="10"/>
        <v>27DBRPP0459R1ZK2025-26/456</v>
      </c>
      <c r="C351" s="277">
        <f t="shared" si="11"/>
        <v>346</v>
      </c>
      <c r="D351" s="226" t="s">
        <v>357</v>
      </c>
      <c r="E351" s="226" t="s">
        <v>358</v>
      </c>
      <c r="F351" s="226" t="s">
        <v>2258</v>
      </c>
      <c r="G351" s="226" t="s">
        <v>1699</v>
      </c>
      <c r="H351" s="278">
        <v>45838</v>
      </c>
      <c r="I351" s="226">
        <v>1119</v>
      </c>
      <c r="J351" s="226" t="s">
        <v>1700</v>
      </c>
      <c r="K351" s="226" t="s">
        <v>1657</v>
      </c>
      <c r="L351" s="226"/>
      <c r="M351" s="280">
        <v>1065</v>
      </c>
      <c r="N351" s="280">
        <v>0</v>
      </c>
      <c r="O351" s="280">
        <v>26.63</v>
      </c>
      <c r="P351" s="280">
        <v>26.63</v>
      </c>
      <c r="Q351" s="226">
        <v>0</v>
      </c>
      <c r="R351" s="226" t="s">
        <v>2159</v>
      </c>
      <c r="S351" s="226" t="s">
        <v>2257</v>
      </c>
      <c r="T351" s="226" t="s">
        <v>1703</v>
      </c>
      <c r="U351" s="281" t="s">
        <v>1195</v>
      </c>
      <c r="V351" s="282" t="s">
        <v>1704</v>
      </c>
      <c r="W351" s="283" t="s">
        <v>1195</v>
      </c>
      <c r="X351" s="283" t="s">
        <v>1195</v>
      </c>
      <c r="Y351" s="283" t="s">
        <v>1195</v>
      </c>
      <c r="Z351" s="226"/>
      <c r="AA351" s="96"/>
    </row>
    <row r="352" spans="1:27">
      <c r="A352" s="226" t="s">
        <v>56</v>
      </c>
      <c r="B352" s="226" t="str">
        <f t="shared" si="10"/>
        <v>27AAACH1458C1ZZ2171378516</v>
      </c>
      <c r="C352" s="277">
        <f t="shared" si="11"/>
        <v>347</v>
      </c>
      <c r="D352" s="226" t="s">
        <v>540</v>
      </c>
      <c r="E352" s="226" t="s">
        <v>541</v>
      </c>
      <c r="F352" s="226">
        <v>2171378516</v>
      </c>
      <c r="G352" s="226" t="s">
        <v>1699</v>
      </c>
      <c r="H352" s="278">
        <v>45811</v>
      </c>
      <c r="I352" s="226">
        <v>17700</v>
      </c>
      <c r="J352" s="226" t="s">
        <v>1700</v>
      </c>
      <c r="K352" s="226" t="s">
        <v>1657</v>
      </c>
      <c r="L352" s="226"/>
      <c r="M352" s="280">
        <v>15000</v>
      </c>
      <c r="N352" s="280">
        <v>0</v>
      </c>
      <c r="O352" s="280">
        <v>1350</v>
      </c>
      <c r="P352" s="280">
        <v>1350</v>
      </c>
      <c r="Q352" s="226">
        <v>0</v>
      </c>
      <c r="R352" s="226" t="s">
        <v>2159</v>
      </c>
      <c r="S352" s="226" t="s">
        <v>2160</v>
      </c>
      <c r="T352" s="226" t="s">
        <v>1703</v>
      </c>
      <c r="U352" s="281" t="s">
        <v>1195</v>
      </c>
      <c r="V352" s="282" t="s">
        <v>1704</v>
      </c>
      <c r="W352" s="283" t="s">
        <v>1195</v>
      </c>
      <c r="X352" s="283" t="s">
        <v>1195</v>
      </c>
      <c r="Y352" s="283" t="s">
        <v>1195</v>
      </c>
      <c r="Z352" s="226"/>
      <c r="AA352" s="96"/>
    </row>
    <row r="353" spans="1:27">
      <c r="A353" s="226" t="s">
        <v>56</v>
      </c>
      <c r="B353" s="226" t="str">
        <f t="shared" si="10"/>
        <v>27AAACH1458C1ZZ2171408448</v>
      </c>
      <c r="C353" s="277">
        <f t="shared" si="11"/>
        <v>348</v>
      </c>
      <c r="D353" s="226" t="s">
        <v>540</v>
      </c>
      <c r="E353" s="226" t="s">
        <v>541</v>
      </c>
      <c r="F353" s="226">
        <v>2171408448</v>
      </c>
      <c r="G353" s="226" t="s">
        <v>1699</v>
      </c>
      <c r="H353" s="278">
        <v>45823</v>
      </c>
      <c r="I353" s="226">
        <v>6478.2</v>
      </c>
      <c r="J353" s="226" t="s">
        <v>1700</v>
      </c>
      <c r="K353" s="226" t="s">
        <v>1657</v>
      </c>
      <c r="L353" s="226"/>
      <c r="M353" s="280">
        <v>5490</v>
      </c>
      <c r="N353" s="280">
        <v>0</v>
      </c>
      <c r="O353" s="280">
        <v>494.1</v>
      </c>
      <c r="P353" s="280">
        <v>494.1</v>
      </c>
      <c r="Q353" s="226">
        <v>0</v>
      </c>
      <c r="R353" s="226" t="s">
        <v>2159</v>
      </c>
      <c r="S353" s="226" t="s">
        <v>2160</v>
      </c>
      <c r="T353" s="226" t="s">
        <v>1703</v>
      </c>
      <c r="U353" s="281" t="s">
        <v>1195</v>
      </c>
      <c r="V353" s="282" t="s">
        <v>1704</v>
      </c>
      <c r="W353" s="283" t="s">
        <v>1195</v>
      </c>
      <c r="X353" s="283" t="s">
        <v>1195</v>
      </c>
      <c r="Y353" s="283" t="s">
        <v>1195</v>
      </c>
      <c r="Z353" s="226"/>
      <c r="AA353" s="96"/>
    </row>
    <row r="354" spans="1:27">
      <c r="A354" s="226" t="s">
        <v>56</v>
      </c>
      <c r="B354" s="226" t="str">
        <f t="shared" si="10"/>
        <v>29AACCP2486Q1ZMFY2526/KA/00988</v>
      </c>
      <c r="C354" s="277">
        <f t="shared" si="11"/>
        <v>349</v>
      </c>
      <c r="D354" s="226" t="s">
        <v>617</v>
      </c>
      <c r="E354" s="226" t="s">
        <v>618</v>
      </c>
      <c r="F354" s="226" t="s">
        <v>2259</v>
      </c>
      <c r="G354" s="226" t="s">
        <v>1699</v>
      </c>
      <c r="H354" s="278">
        <v>45825</v>
      </c>
      <c r="I354" s="226">
        <v>31657.63</v>
      </c>
      <c r="J354" s="226" t="s">
        <v>1700</v>
      </c>
      <c r="K354" s="226" t="s">
        <v>1657</v>
      </c>
      <c r="L354" s="226"/>
      <c r="M354" s="280">
        <v>26828.5</v>
      </c>
      <c r="N354" s="280">
        <v>4829.13</v>
      </c>
      <c r="O354" s="280">
        <v>0</v>
      </c>
      <c r="P354" s="280">
        <v>0</v>
      </c>
      <c r="Q354" s="226">
        <v>0</v>
      </c>
      <c r="R354" s="226" t="s">
        <v>2159</v>
      </c>
      <c r="S354" s="226" t="s">
        <v>2168</v>
      </c>
      <c r="T354" s="226" t="s">
        <v>1703</v>
      </c>
      <c r="U354" s="281" t="s">
        <v>1195</v>
      </c>
      <c r="V354" s="282" t="s">
        <v>1704</v>
      </c>
      <c r="W354" s="283" t="s">
        <v>1726</v>
      </c>
      <c r="X354" s="283" t="s">
        <v>2260</v>
      </c>
      <c r="Y354" s="283" t="s">
        <v>2223</v>
      </c>
      <c r="Z354" s="226"/>
      <c r="AA354" s="96"/>
    </row>
    <row r="355" spans="1:27">
      <c r="A355" s="226" t="s">
        <v>56</v>
      </c>
      <c r="B355" s="226" t="str">
        <f t="shared" si="10"/>
        <v>29AACCP2486Q1ZMFY2526/KA/01110</v>
      </c>
      <c r="C355" s="277">
        <f t="shared" si="11"/>
        <v>350</v>
      </c>
      <c r="D355" s="226" t="s">
        <v>617</v>
      </c>
      <c r="E355" s="226" t="s">
        <v>618</v>
      </c>
      <c r="F355" s="226" t="s">
        <v>2261</v>
      </c>
      <c r="G355" s="226" t="s">
        <v>1699</v>
      </c>
      <c r="H355" s="278">
        <v>45827</v>
      </c>
      <c r="I355" s="226">
        <v>346.04</v>
      </c>
      <c r="J355" s="226" t="s">
        <v>1700</v>
      </c>
      <c r="K355" s="226" t="s">
        <v>1657</v>
      </c>
      <c r="L355" s="226"/>
      <c r="M355" s="280">
        <v>293.25</v>
      </c>
      <c r="N355" s="280">
        <v>52.79</v>
      </c>
      <c r="O355" s="280">
        <v>0</v>
      </c>
      <c r="P355" s="280">
        <v>0</v>
      </c>
      <c r="Q355" s="226">
        <v>0</v>
      </c>
      <c r="R355" s="226" t="s">
        <v>2159</v>
      </c>
      <c r="S355" s="226" t="s">
        <v>2168</v>
      </c>
      <c r="T355" s="226" t="s">
        <v>1703</v>
      </c>
      <c r="U355" s="281" t="s">
        <v>1195</v>
      </c>
      <c r="V355" s="282" t="s">
        <v>1704</v>
      </c>
      <c r="W355" s="283" t="s">
        <v>1726</v>
      </c>
      <c r="X355" s="283" t="s">
        <v>2262</v>
      </c>
      <c r="Y355" s="283" t="s">
        <v>2173</v>
      </c>
      <c r="Z355" s="226"/>
      <c r="AA355" s="96"/>
    </row>
    <row r="356" spans="1:27">
      <c r="A356" s="226" t="s">
        <v>56</v>
      </c>
      <c r="B356" s="226" t="str">
        <f t="shared" si="10"/>
        <v>27AAACM3692H1ZCSAPV05/0055/2526</v>
      </c>
      <c r="C356" s="277">
        <f t="shared" si="11"/>
        <v>351</v>
      </c>
      <c r="D356" s="226" t="s">
        <v>580</v>
      </c>
      <c r="E356" s="226" t="s">
        <v>581</v>
      </c>
      <c r="F356" s="226" t="s">
        <v>2263</v>
      </c>
      <c r="G356" s="226" t="s">
        <v>1699</v>
      </c>
      <c r="H356" s="278">
        <v>45814</v>
      </c>
      <c r="I356" s="226">
        <v>71999</v>
      </c>
      <c r="J356" s="226" t="s">
        <v>1700</v>
      </c>
      <c r="K356" s="226" t="s">
        <v>1657</v>
      </c>
      <c r="L356" s="226"/>
      <c r="M356" s="280">
        <v>61016</v>
      </c>
      <c r="N356" s="280">
        <v>0</v>
      </c>
      <c r="O356" s="280">
        <v>5491.44</v>
      </c>
      <c r="P356" s="280">
        <v>5491.44</v>
      </c>
      <c r="Q356" s="226">
        <v>0</v>
      </c>
      <c r="R356" s="226" t="s">
        <v>2159</v>
      </c>
      <c r="S356" s="226" t="s">
        <v>2168</v>
      </c>
      <c r="T356" s="226" t="s">
        <v>1703</v>
      </c>
      <c r="U356" s="281" t="s">
        <v>1195</v>
      </c>
      <c r="V356" s="282" t="s">
        <v>1704</v>
      </c>
      <c r="W356" s="283" t="s">
        <v>1726</v>
      </c>
      <c r="X356" s="283" t="s">
        <v>2264</v>
      </c>
      <c r="Y356" s="283" t="s">
        <v>1963</v>
      </c>
      <c r="Z356" s="226"/>
      <c r="AA356" s="96"/>
    </row>
    <row r="357" spans="1:27">
      <c r="A357" s="226" t="s">
        <v>56</v>
      </c>
      <c r="B357" s="226" t="str">
        <f t="shared" si="10"/>
        <v>27AAACM3692H1ZCSAPV05/0056/2526</v>
      </c>
      <c r="C357" s="277">
        <f t="shared" si="11"/>
        <v>352</v>
      </c>
      <c r="D357" s="226" t="s">
        <v>580</v>
      </c>
      <c r="E357" s="226" t="s">
        <v>581</v>
      </c>
      <c r="F357" s="226" t="s">
        <v>2265</v>
      </c>
      <c r="G357" s="226" t="s">
        <v>1699</v>
      </c>
      <c r="H357" s="278">
        <v>45814</v>
      </c>
      <c r="I357" s="226">
        <v>38999</v>
      </c>
      <c r="J357" s="226" t="s">
        <v>1700</v>
      </c>
      <c r="K357" s="226" t="s">
        <v>1657</v>
      </c>
      <c r="L357" s="226"/>
      <c r="M357" s="280">
        <v>33050.33</v>
      </c>
      <c r="N357" s="280">
        <v>0</v>
      </c>
      <c r="O357" s="280">
        <v>2974.53</v>
      </c>
      <c r="P357" s="280">
        <v>2974.53</v>
      </c>
      <c r="Q357" s="226">
        <v>0</v>
      </c>
      <c r="R357" s="226" t="s">
        <v>2159</v>
      </c>
      <c r="S357" s="226" t="s">
        <v>2168</v>
      </c>
      <c r="T357" s="226" t="s">
        <v>1703</v>
      </c>
      <c r="U357" s="281" t="s">
        <v>1195</v>
      </c>
      <c r="V357" s="282" t="s">
        <v>1704</v>
      </c>
      <c r="W357" s="283" t="s">
        <v>1726</v>
      </c>
      <c r="X357" s="283" t="s">
        <v>2266</v>
      </c>
      <c r="Y357" s="283" t="s">
        <v>1963</v>
      </c>
      <c r="Z357" s="226"/>
      <c r="AA357" s="96"/>
    </row>
    <row r="358" spans="1:27">
      <c r="A358" s="226" t="s">
        <v>56</v>
      </c>
      <c r="B358" s="226" t="str">
        <f t="shared" si="10"/>
        <v>27AAACM3692H1ZCSAPV05/0071/2526</v>
      </c>
      <c r="C358" s="277">
        <f t="shared" si="11"/>
        <v>353</v>
      </c>
      <c r="D358" s="226" t="s">
        <v>580</v>
      </c>
      <c r="E358" s="226" t="s">
        <v>581</v>
      </c>
      <c r="F358" s="226" t="s">
        <v>2267</v>
      </c>
      <c r="G358" s="226" t="s">
        <v>1699</v>
      </c>
      <c r="H358" s="278">
        <v>45817</v>
      </c>
      <c r="I358" s="226">
        <v>40999</v>
      </c>
      <c r="J358" s="226" t="s">
        <v>1700</v>
      </c>
      <c r="K358" s="226" t="s">
        <v>1657</v>
      </c>
      <c r="L358" s="226"/>
      <c r="M358" s="280">
        <v>34745.22</v>
      </c>
      <c r="N358" s="280">
        <v>0</v>
      </c>
      <c r="O358" s="280">
        <v>3127.07</v>
      </c>
      <c r="P358" s="280">
        <v>3127.07</v>
      </c>
      <c r="Q358" s="226">
        <v>0</v>
      </c>
      <c r="R358" s="226" t="s">
        <v>2159</v>
      </c>
      <c r="S358" s="226" t="s">
        <v>2168</v>
      </c>
      <c r="T358" s="226" t="s">
        <v>1703</v>
      </c>
      <c r="U358" s="281" t="s">
        <v>1195</v>
      </c>
      <c r="V358" s="282" t="s">
        <v>1704</v>
      </c>
      <c r="W358" s="283" t="s">
        <v>1726</v>
      </c>
      <c r="X358" s="283" t="s">
        <v>2268</v>
      </c>
      <c r="Y358" s="283" t="s">
        <v>1970</v>
      </c>
      <c r="Z358" s="226"/>
      <c r="AA358" s="96"/>
    </row>
    <row r="359" spans="1:27">
      <c r="A359" s="226" t="s">
        <v>56</v>
      </c>
      <c r="B359" s="226" t="str">
        <f t="shared" si="10"/>
        <v>07AUDPV6130B1ZVPNQ2-2477</v>
      </c>
      <c r="C359" s="277">
        <f t="shared" si="11"/>
        <v>354</v>
      </c>
      <c r="D359" s="226" t="s">
        <v>2269</v>
      </c>
      <c r="E359" s="226" t="s">
        <v>2270</v>
      </c>
      <c r="F359" s="226" t="s">
        <v>2271</v>
      </c>
      <c r="G359" s="226" t="s">
        <v>1699</v>
      </c>
      <c r="H359" s="278">
        <v>45831</v>
      </c>
      <c r="I359" s="226">
        <v>2199</v>
      </c>
      <c r="J359" s="226" t="s">
        <v>1700</v>
      </c>
      <c r="K359" s="226" t="s">
        <v>1657</v>
      </c>
      <c r="L359" s="226"/>
      <c r="M359" s="280">
        <v>1863.56</v>
      </c>
      <c r="N359" s="280">
        <v>335.44</v>
      </c>
      <c r="O359" s="280">
        <v>0</v>
      </c>
      <c r="P359" s="280">
        <v>0</v>
      </c>
      <c r="Q359" s="226">
        <v>0</v>
      </c>
      <c r="R359" s="226" t="s">
        <v>2159</v>
      </c>
      <c r="S359" s="226" t="s">
        <v>2168</v>
      </c>
      <c r="T359" s="226" t="s">
        <v>1703</v>
      </c>
      <c r="U359" s="281" t="s">
        <v>1195</v>
      </c>
      <c r="V359" s="282" t="s">
        <v>1704</v>
      </c>
      <c r="W359" s="283" t="s">
        <v>1195</v>
      </c>
      <c r="X359" s="283" t="s">
        <v>1195</v>
      </c>
      <c r="Y359" s="283" t="s">
        <v>1195</v>
      </c>
      <c r="Z359" s="226"/>
      <c r="AA359" s="96"/>
    </row>
    <row r="360" spans="1:27">
      <c r="A360" s="226" t="s">
        <v>56</v>
      </c>
      <c r="B360" s="226" t="str">
        <f t="shared" si="10"/>
        <v>27ACTFS8903M1Z6SIS/2025-26/096</v>
      </c>
      <c r="C360" s="277">
        <f t="shared" si="11"/>
        <v>355</v>
      </c>
      <c r="D360" s="226" t="s">
        <v>1258</v>
      </c>
      <c r="E360" s="226" t="s">
        <v>1259</v>
      </c>
      <c r="F360" s="226" t="s">
        <v>2272</v>
      </c>
      <c r="G360" s="226" t="s">
        <v>1699</v>
      </c>
      <c r="H360" s="278">
        <v>45814</v>
      </c>
      <c r="I360" s="226">
        <v>272580</v>
      </c>
      <c r="J360" s="226" t="s">
        <v>1700</v>
      </c>
      <c r="K360" s="226" t="s">
        <v>1657</v>
      </c>
      <c r="L360" s="226"/>
      <c r="M360" s="280">
        <v>231000</v>
      </c>
      <c r="N360" s="280">
        <v>0</v>
      </c>
      <c r="O360" s="280">
        <v>20790</v>
      </c>
      <c r="P360" s="280">
        <v>20790</v>
      </c>
      <c r="Q360" s="226">
        <v>0</v>
      </c>
      <c r="R360" s="226" t="s">
        <v>2159</v>
      </c>
      <c r="S360" s="226" t="s">
        <v>2168</v>
      </c>
      <c r="T360" s="226" t="s">
        <v>1703</v>
      </c>
      <c r="U360" s="281" t="s">
        <v>1195</v>
      </c>
      <c r="V360" s="282" t="s">
        <v>1704</v>
      </c>
      <c r="W360" s="283" t="s">
        <v>1726</v>
      </c>
      <c r="X360" s="283" t="s">
        <v>2273</v>
      </c>
      <c r="Y360" s="283" t="s">
        <v>1963</v>
      </c>
      <c r="Z360" s="226"/>
      <c r="AA360" s="96"/>
    </row>
    <row r="361" spans="1:27">
      <c r="A361" s="226" t="s">
        <v>56</v>
      </c>
      <c r="B361" s="226" t="str">
        <f t="shared" si="10"/>
        <v>27ACTFS8903M1Z6SIS/2025-26/115</v>
      </c>
      <c r="C361" s="277">
        <f t="shared" si="11"/>
        <v>356</v>
      </c>
      <c r="D361" s="226" t="s">
        <v>1258</v>
      </c>
      <c r="E361" s="226" t="s">
        <v>1259</v>
      </c>
      <c r="F361" s="226" t="s">
        <v>2274</v>
      </c>
      <c r="G361" s="226" t="s">
        <v>1699</v>
      </c>
      <c r="H361" s="278">
        <v>45831</v>
      </c>
      <c r="I361" s="226">
        <v>641920</v>
      </c>
      <c r="J361" s="226" t="s">
        <v>1700</v>
      </c>
      <c r="K361" s="226" t="s">
        <v>1657</v>
      </c>
      <c r="L361" s="226"/>
      <c r="M361" s="280">
        <v>544000</v>
      </c>
      <c r="N361" s="280">
        <v>0</v>
      </c>
      <c r="O361" s="280">
        <v>48960</v>
      </c>
      <c r="P361" s="280">
        <v>48960</v>
      </c>
      <c r="Q361" s="226">
        <v>0</v>
      </c>
      <c r="R361" s="226" t="s">
        <v>2159</v>
      </c>
      <c r="S361" s="226" t="s">
        <v>2168</v>
      </c>
      <c r="T361" s="226" t="s">
        <v>1703</v>
      </c>
      <c r="U361" s="281" t="s">
        <v>1195</v>
      </c>
      <c r="V361" s="282" t="s">
        <v>1704</v>
      </c>
      <c r="W361" s="283" t="s">
        <v>1726</v>
      </c>
      <c r="X361" s="283" t="s">
        <v>2275</v>
      </c>
      <c r="Y361" s="283" t="s">
        <v>2216</v>
      </c>
      <c r="Z361" s="226"/>
      <c r="AA361" s="96"/>
    </row>
    <row r="362" spans="1:27">
      <c r="A362" s="226" t="s">
        <v>56</v>
      </c>
      <c r="B362" s="226" t="str">
        <f t="shared" si="10"/>
        <v>27AISPB8261G1Z00008013-0625</v>
      </c>
      <c r="C362" s="277">
        <f t="shared" si="11"/>
        <v>357</v>
      </c>
      <c r="D362" s="226" t="s">
        <v>389</v>
      </c>
      <c r="E362" s="226" t="s">
        <v>390</v>
      </c>
      <c r="F362" s="226" t="s">
        <v>2276</v>
      </c>
      <c r="G362" s="226" t="s">
        <v>1699</v>
      </c>
      <c r="H362" s="278">
        <v>45833</v>
      </c>
      <c r="I362" s="226">
        <v>2125.0100000000002</v>
      </c>
      <c r="J362" s="226" t="s">
        <v>1700</v>
      </c>
      <c r="K362" s="226" t="s">
        <v>1657</v>
      </c>
      <c r="L362" s="226"/>
      <c r="M362" s="280">
        <v>1800.85</v>
      </c>
      <c r="N362" s="280">
        <v>0</v>
      </c>
      <c r="O362" s="280">
        <v>162.08000000000001</v>
      </c>
      <c r="P362" s="280">
        <v>162.08000000000001</v>
      </c>
      <c r="Q362" s="226">
        <v>0</v>
      </c>
      <c r="R362" s="226" t="s">
        <v>2159</v>
      </c>
      <c r="S362" s="226" t="s">
        <v>2213</v>
      </c>
      <c r="T362" s="226" t="s">
        <v>1703</v>
      </c>
      <c r="U362" s="281" t="s">
        <v>1195</v>
      </c>
      <c r="V362" s="282" t="s">
        <v>1704</v>
      </c>
      <c r="W362" s="283" t="s">
        <v>1195</v>
      </c>
      <c r="X362" s="283" t="s">
        <v>1195</v>
      </c>
      <c r="Y362" s="283" t="s">
        <v>1195</v>
      </c>
      <c r="Z362" s="226"/>
      <c r="AA362" s="96"/>
    </row>
    <row r="363" spans="1:27">
      <c r="A363" s="226" t="s">
        <v>56</v>
      </c>
      <c r="B363" s="226" t="str">
        <f t="shared" si="10"/>
        <v>27AABCR0111M1ZNROCP-2526-4223</v>
      </c>
      <c r="C363" s="277">
        <f t="shared" si="11"/>
        <v>358</v>
      </c>
      <c r="D363" s="226" t="s">
        <v>399</v>
      </c>
      <c r="E363" s="226" t="s">
        <v>400</v>
      </c>
      <c r="F363" s="226" t="s">
        <v>2277</v>
      </c>
      <c r="G363" s="226" t="s">
        <v>1699</v>
      </c>
      <c r="H363" s="278">
        <v>45814</v>
      </c>
      <c r="I363" s="226">
        <v>12902.4</v>
      </c>
      <c r="J363" s="226" t="s">
        <v>1700</v>
      </c>
      <c r="K363" s="226" t="s">
        <v>1657</v>
      </c>
      <c r="L363" s="226"/>
      <c r="M363" s="280">
        <v>11520</v>
      </c>
      <c r="N363" s="280">
        <v>0</v>
      </c>
      <c r="O363" s="280">
        <v>691.2</v>
      </c>
      <c r="P363" s="280">
        <v>691.2</v>
      </c>
      <c r="Q363" s="226">
        <v>0</v>
      </c>
      <c r="R363" s="226" t="s">
        <v>2159</v>
      </c>
      <c r="S363" s="226" t="s">
        <v>2160</v>
      </c>
      <c r="T363" s="226" t="s">
        <v>1703</v>
      </c>
      <c r="U363" s="281" t="s">
        <v>1195</v>
      </c>
      <c r="V363" s="282" t="s">
        <v>1704</v>
      </c>
      <c r="W363" s="283" t="s">
        <v>1726</v>
      </c>
      <c r="X363" s="283" t="s">
        <v>2278</v>
      </c>
      <c r="Y363" s="283" t="s">
        <v>1963</v>
      </c>
      <c r="Z363" s="226"/>
      <c r="AA363" s="96"/>
    </row>
    <row r="364" spans="1:27">
      <c r="A364" s="226" t="s">
        <v>56</v>
      </c>
      <c r="B364" s="226" t="str">
        <f t="shared" si="10"/>
        <v>27AABCR0111M1ZNROCP-2526-4229</v>
      </c>
      <c r="C364" s="277">
        <f t="shared" si="11"/>
        <v>359</v>
      </c>
      <c r="D364" s="226" t="s">
        <v>399</v>
      </c>
      <c r="E364" s="226" t="s">
        <v>400</v>
      </c>
      <c r="F364" s="226" t="s">
        <v>2279</v>
      </c>
      <c r="G364" s="226" t="s">
        <v>1699</v>
      </c>
      <c r="H364" s="278">
        <v>45814</v>
      </c>
      <c r="I364" s="226">
        <v>59</v>
      </c>
      <c r="J364" s="226" t="s">
        <v>1700</v>
      </c>
      <c r="K364" s="226" t="s">
        <v>1657</v>
      </c>
      <c r="L364" s="226"/>
      <c r="M364" s="280">
        <v>50</v>
      </c>
      <c r="N364" s="280">
        <v>0</v>
      </c>
      <c r="O364" s="280">
        <v>4.5</v>
      </c>
      <c r="P364" s="280">
        <v>4.5</v>
      </c>
      <c r="Q364" s="226">
        <v>0</v>
      </c>
      <c r="R364" s="226" t="s">
        <v>2159</v>
      </c>
      <c r="S364" s="226" t="s">
        <v>2160</v>
      </c>
      <c r="T364" s="226" t="s">
        <v>1703</v>
      </c>
      <c r="U364" s="281" t="s">
        <v>1195</v>
      </c>
      <c r="V364" s="282" t="s">
        <v>1704</v>
      </c>
      <c r="W364" s="283" t="s">
        <v>1726</v>
      </c>
      <c r="X364" s="283" t="s">
        <v>2280</v>
      </c>
      <c r="Y364" s="283" t="s">
        <v>1963</v>
      </c>
      <c r="Z364" s="226"/>
      <c r="AA364" s="96"/>
    </row>
    <row r="365" spans="1:27">
      <c r="A365" s="226" t="s">
        <v>56</v>
      </c>
      <c r="B365" s="226" t="str">
        <f t="shared" si="10"/>
        <v>27AAIFR9573K1ZEHA11307</v>
      </c>
      <c r="C365" s="277">
        <f t="shared" si="11"/>
        <v>360</v>
      </c>
      <c r="D365" s="226" t="s">
        <v>428</v>
      </c>
      <c r="E365" s="226" t="s">
        <v>429</v>
      </c>
      <c r="F365" s="226" t="s">
        <v>2281</v>
      </c>
      <c r="G365" s="226" t="s">
        <v>1699</v>
      </c>
      <c r="H365" s="278">
        <v>45831</v>
      </c>
      <c r="I365" s="226">
        <v>230</v>
      </c>
      <c r="J365" s="226" t="s">
        <v>1700</v>
      </c>
      <c r="K365" s="226" t="s">
        <v>1657</v>
      </c>
      <c r="L365" s="226"/>
      <c r="M365" s="280">
        <v>195</v>
      </c>
      <c r="N365" s="280">
        <v>0</v>
      </c>
      <c r="O365" s="280">
        <v>17.55</v>
      </c>
      <c r="P365" s="280">
        <v>17.55</v>
      </c>
      <c r="Q365" s="226">
        <v>0</v>
      </c>
      <c r="R365" s="226" t="s">
        <v>2159</v>
      </c>
      <c r="S365" s="226" t="s">
        <v>2168</v>
      </c>
      <c r="T365" s="226" t="s">
        <v>1703</v>
      </c>
      <c r="U365" s="281" t="s">
        <v>1195</v>
      </c>
      <c r="V365" s="282" t="s">
        <v>1704</v>
      </c>
      <c r="W365" s="283" t="s">
        <v>1726</v>
      </c>
      <c r="X365" s="283" t="s">
        <v>2282</v>
      </c>
      <c r="Y365" s="283" t="s">
        <v>2283</v>
      </c>
      <c r="Z365" s="226"/>
      <c r="AA365" s="96"/>
    </row>
    <row r="366" spans="1:27">
      <c r="A366" s="226" t="s">
        <v>56</v>
      </c>
      <c r="B366" s="226" t="str">
        <f t="shared" si="10"/>
        <v>36AAJCA3639B1ZXAE-INV-2526-0363</v>
      </c>
      <c r="C366" s="277">
        <f t="shared" si="11"/>
        <v>361</v>
      </c>
      <c r="D366" s="226" t="s">
        <v>432</v>
      </c>
      <c r="E366" s="226" t="s">
        <v>433</v>
      </c>
      <c r="F366" s="226" t="s">
        <v>2284</v>
      </c>
      <c r="G366" s="226" t="s">
        <v>1699</v>
      </c>
      <c r="H366" s="278">
        <v>45835</v>
      </c>
      <c r="I366" s="226">
        <v>158592</v>
      </c>
      <c r="J366" s="226" t="s">
        <v>1700</v>
      </c>
      <c r="K366" s="226" t="s">
        <v>1657</v>
      </c>
      <c r="L366" s="226"/>
      <c r="M366" s="280">
        <v>134400</v>
      </c>
      <c r="N366" s="280">
        <v>24192</v>
      </c>
      <c r="O366" s="280">
        <v>0</v>
      </c>
      <c r="P366" s="280">
        <v>0</v>
      </c>
      <c r="Q366" s="226">
        <v>0</v>
      </c>
      <c r="R366" s="226" t="s">
        <v>2159</v>
      </c>
      <c r="S366" s="226" t="s">
        <v>2160</v>
      </c>
      <c r="T366" s="226" t="s">
        <v>1703</v>
      </c>
      <c r="U366" s="281" t="s">
        <v>1195</v>
      </c>
      <c r="V366" s="282" t="s">
        <v>1704</v>
      </c>
      <c r="W366" s="283" t="s">
        <v>1726</v>
      </c>
      <c r="X366" s="283" t="s">
        <v>2285</v>
      </c>
      <c r="Y366" s="283" t="s">
        <v>2286</v>
      </c>
      <c r="Z366" s="226"/>
      <c r="AA366" s="96"/>
    </row>
    <row r="367" spans="1:27">
      <c r="A367" s="226" t="s">
        <v>56</v>
      </c>
      <c r="B367" s="226" t="str">
        <f t="shared" si="10"/>
        <v>27AAICC1247J1ZM202324849</v>
      </c>
      <c r="C367" s="277">
        <f t="shared" si="11"/>
        <v>362</v>
      </c>
      <c r="D367" s="226" t="s">
        <v>1517</v>
      </c>
      <c r="E367" s="226" t="s">
        <v>1518</v>
      </c>
      <c r="F367" s="226">
        <v>202324849</v>
      </c>
      <c r="G367" s="226" t="s">
        <v>1699</v>
      </c>
      <c r="H367" s="278">
        <v>45809</v>
      </c>
      <c r="I367" s="226">
        <v>88500</v>
      </c>
      <c r="J367" s="226" t="s">
        <v>1700</v>
      </c>
      <c r="K367" s="226" t="s">
        <v>1657</v>
      </c>
      <c r="L367" s="226"/>
      <c r="M367" s="280">
        <v>75000</v>
      </c>
      <c r="N367" s="280">
        <v>0</v>
      </c>
      <c r="O367" s="280">
        <v>6750</v>
      </c>
      <c r="P367" s="280">
        <v>6750</v>
      </c>
      <c r="Q367" s="226">
        <v>0</v>
      </c>
      <c r="R367" s="226" t="s">
        <v>2159</v>
      </c>
      <c r="S367" s="226" t="s">
        <v>2168</v>
      </c>
      <c r="T367" s="226" t="s">
        <v>1703</v>
      </c>
      <c r="U367" s="281" t="s">
        <v>1195</v>
      </c>
      <c r="V367" s="282" t="s">
        <v>1704</v>
      </c>
      <c r="W367" s="283" t="s">
        <v>1726</v>
      </c>
      <c r="X367" s="283" t="s">
        <v>2287</v>
      </c>
      <c r="Y367" s="283" t="s">
        <v>2186</v>
      </c>
      <c r="Z367" s="226"/>
      <c r="AA367" s="96"/>
    </row>
    <row r="368" spans="1:27">
      <c r="A368" s="226" t="s">
        <v>56</v>
      </c>
      <c r="B368" s="226" t="str">
        <f t="shared" si="10"/>
        <v>27AAICC1247J1ZM202324850</v>
      </c>
      <c r="C368" s="277">
        <f t="shared" si="11"/>
        <v>363</v>
      </c>
      <c r="D368" s="226" t="s">
        <v>1517</v>
      </c>
      <c r="E368" s="226" t="s">
        <v>1518</v>
      </c>
      <c r="F368" s="226">
        <v>202324850</v>
      </c>
      <c r="G368" s="226" t="s">
        <v>1699</v>
      </c>
      <c r="H368" s="278">
        <v>45809</v>
      </c>
      <c r="I368" s="226">
        <v>88500</v>
      </c>
      <c r="J368" s="226" t="s">
        <v>1700</v>
      </c>
      <c r="K368" s="226" t="s">
        <v>1657</v>
      </c>
      <c r="L368" s="226"/>
      <c r="M368" s="280">
        <v>75000</v>
      </c>
      <c r="N368" s="280">
        <v>0</v>
      </c>
      <c r="O368" s="280">
        <v>6750</v>
      </c>
      <c r="P368" s="280">
        <v>6750</v>
      </c>
      <c r="Q368" s="226">
        <v>0</v>
      </c>
      <c r="R368" s="226" t="s">
        <v>2159</v>
      </c>
      <c r="S368" s="226" t="s">
        <v>2168</v>
      </c>
      <c r="T368" s="226" t="s">
        <v>1703</v>
      </c>
      <c r="U368" s="281" t="s">
        <v>1195</v>
      </c>
      <c r="V368" s="282" t="s">
        <v>1704</v>
      </c>
      <c r="W368" s="283" t="s">
        <v>1726</v>
      </c>
      <c r="X368" s="283" t="s">
        <v>2288</v>
      </c>
      <c r="Y368" s="283" t="s">
        <v>2186</v>
      </c>
      <c r="Z368" s="226"/>
      <c r="AA368" s="96"/>
    </row>
    <row r="369" spans="1:27">
      <c r="A369" s="226" t="s">
        <v>56</v>
      </c>
      <c r="B369" s="226" t="str">
        <f t="shared" si="10"/>
        <v>27AAICC1247J1ZM202324892</v>
      </c>
      <c r="C369" s="277">
        <f t="shared" si="11"/>
        <v>364</v>
      </c>
      <c r="D369" s="226" t="s">
        <v>1517</v>
      </c>
      <c r="E369" s="226" t="s">
        <v>1518</v>
      </c>
      <c r="F369" s="226">
        <v>202324892</v>
      </c>
      <c r="G369" s="226" t="s">
        <v>1699</v>
      </c>
      <c r="H369" s="278">
        <v>45809</v>
      </c>
      <c r="I369" s="226">
        <v>324500</v>
      </c>
      <c r="J369" s="226" t="s">
        <v>1700</v>
      </c>
      <c r="K369" s="226" t="s">
        <v>1657</v>
      </c>
      <c r="L369" s="226"/>
      <c r="M369" s="280">
        <v>275000</v>
      </c>
      <c r="N369" s="280">
        <v>0</v>
      </c>
      <c r="O369" s="280">
        <v>24750</v>
      </c>
      <c r="P369" s="280">
        <v>24750</v>
      </c>
      <c r="Q369" s="226">
        <v>0</v>
      </c>
      <c r="R369" s="226" t="s">
        <v>2159</v>
      </c>
      <c r="S369" s="226" t="s">
        <v>2168</v>
      </c>
      <c r="T369" s="226" t="s">
        <v>1703</v>
      </c>
      <c r="U369" s="281" t="s">
        <v>1195</v>
      </c>
      <c r="V369" s="282" t="s">
        <v>1704</v>
      </c>
      <c r="W369" s="283" t="s">
        <v>1726</v>
      </c>
      <c r="X369" s="283" t="s">
        <v>2289</v>
      </c>
      <c r="Y369" s="283" t="s">
        <v>2186</v>
      </c>
      <c r="Z369" s="226"/>
      <c r="AA369" s="96"/>
    </row>
    <row r="370" spans="1:27">
      <c r="A370" s="226" t="s">
        <v>56</v>
      </c>
      <c r="B370" s="226" t="str">
        <f t="shared" si="10"/>
        <v>27AISPB8261G1Z0SH0038-0005046</v>
      </c>
      <c r="C370" s="277">
        <f t="shared" si="11"/>
        <v>365</v>
      </c>
      <c r="D370" s="226" t="s">
        <v>389</v>
      </c>
      <c r="E370" s="226" t="s">
        <v>390</v>
      </c>
      <c r="F370" s="226" t="s">
        <v>2290</v>
      </c>
      <c r="G370" s="226" t="s">
        <v>1699</v>
      </c>
      <c r="H370" s="278">
        <v>45805</v>
      </c>
      <c r="I370" s="226">
        <v>1910</v>
      </c>
      <c r="J370" s="226" t="s">
        <v>1700</v>
      </c>
      <c r="K370" s="226" t="s">
        <v>1657</v>
      </c>
      <c r="L370" s="226"/>
      <c r="M370" s="280">
        <v>1618.64</v>
      </c>
      <c r="N370" s="280">
        <v>0</v>
      </c>
      <c r="O370" s="280">
        <v>145.68</v>
      </c>
      <c r="P370" s="280">
        <v>145.68</v>
      </c>
      <c r="Q370" s="226">
        <v>0</v>
      </c>
      <c r="R370" s="226" t="s">
        <v>1955</v>
      </c>
      <c r="S370" s="226" t="s">
        <v>2220</v>
      </c>
      <c r="T370" s="226" t="s">
        <v>1703</v>
      </c>
      <c r="U370" s="281" t="s">
        <v>1195</v>
      </c>
      <c r="V370" s="282" t="s">
        <v>1704</v>
      </c>
      <c r="W370" s="283" t="s">
        <v>1195</v>
      </c>
      <c r="X370" s="283" t="s">
        <v>1195</v>
      </c>
      <c r="Y370" s="283" t="s">
        <v>1195</v>
      </c>
      <c r="Z370" s="226"/>
      <c r="AA370" s="96"/>
    </row>
    <row r="371" spans="1:27">
      <c r="A371" s="226" t="s">
        <v>56</v>
      </c>
      <c r="B371" s="226" t="str">
        <f t="shared" si="10"/>
        <v>27AAKFR1575R1ZCRAR/71/25-26</v>
      </c>
      <c r="C371" s="277">
        <f t="shared" si="11"/>
        <v>366</v>
      </c>
      <c r="D371" s="226" t="s">
        <v>724</v>
      </c>
      <c r="E371" s="226" t="s">
        <v>725</v>
      </c>
      <c r="F371" s="226" t="s">
        <v>2291</v>
      </c>
      <c r="G371" s="226" t="s">
        <v>1699</v>
      </c>
      <c r="H371" s="278">
        <v>45810</v>
      </c>
      <c r="I371" s="226">
        <v>44545</v>
      </c>
      <c r="J371" s="226" t="s">
        <v>1700</v>
      </c>
      <c r="K371" s="226" t="s">
        <v>1657</v>
      </c>
      <c r="L371" s="226"/>
      <c r="M371" s="280">
        <v>37750</v>
      </c>
      <c r="N371" s="280">
        <v>0</v>
      </c>
      <c r="O371" s="280">
        <v>3397.5</v>
      </c>
      <c r="P371" s="280">
        <v>3397.5</v>
      </c>
      <c r="Q371" s="226">
        <v>0</v>
      </c>
      <c r="R371" s="226" t="s">
        <v>2159</v>
      </c>
      <c r="S371" s="226" t="s">
        <v>2160</v>
      </c>
      <c r="T371" s="226" t="s">
        <v>1703</v>
      </c>
      <c r="U371" s="281" t="s">
        <v>1195</v>
      </c>
      <c r="V371" s="282" t="s">
        <v>1704</v>
      </c>
      <c r="W371" s="283" t="s">
        <v>1195</v>
      </c>
      <c r="X371" s="283" t="s">
        <v>1195</v>
      </c>
      <c r="Y371" s="283" t="s">
        <v>1195</v>
      </c>
      <c r="Z371" s="226"/>
      <c r="AA371" s="96"/>
    </row>
    <row r="372" spans="1:27">
      <c r="A372" s="226" t="s">
        <v>56</v>
      </c>
      <c r="B372" s="226" t="str">
        <f t="shared" si="10"/>
        <v>27AAACD1798F2ZLDEL/25-26/001</v>
      </c>
      <c r="C372" s="277">
        <f t="shared" si="11"/>
        <v>367</v>
      </c>
      <c r="D372" s="226" t="s">
        <v>1337</v>
      </c>
      <c r="E372" s="226" t="s">
        <v>2292</v>
      </c>
      <c r="F372" s="226" t="s">
        <v>2293</v>
      </c>
      <c r="G372" s="226" t="s">
        <v>1699</v>
      </c>
      <c r="H372" s="278">
        <v>45771</v>
      </c>
      <c r="I372" s="226">
        <v>236000</v>
      </c>
      <c r="J372" s="226" t="s">
        <v>1700</v>
      </c>
      <c r="K372" s="226" t="s">
        <v>1657</v>
      </c>
      <c r="L372" s="226"/>
      <c r="M372" s="280">
        <v>200000</v>
      </c>
      <c r="N372" s="280">
        <v>0</v>
      </c>
      <c r="O372" s="280">
        <v>18000</v>
      </c>
      <c r="P372" s="280">
        <v>18000</v>
      </c>
      <c r="Q372" s="226">
        <v>0</v>
      </c>
      <c r="R372" s="226" t="s">
        <v>2159</v>
      </c>
      <c r="S372" s="226" t="s">
        <v>2160</v>
      </c>
      <c r="T372" s="226" t="s">
        <v>1703</v>
      </c>
      <c r="U372" s="281" t="s">
        <v>1195</v>
      </c>
      <c r="V372" s="282" t="s">
        <v>1704</v>
      </c>
      <c r="W372" s="283" t="s">
        <v>1195</v>
      </c>
      <c r="X372" s="283" t="s">
        <v>1195</v>
      </c>
      <c r="Y372" s="283" t="s">
        <v>1195</v>
      </c>
      <c r="Z372" s="226"/>
      <c r="AA372" s="96"/>
    </row>
    <row r="373" spans="1:27">
      <c r="A373" s="226" t="s">
        <v>56</v>
      </c>
      <c r="B373" s="226" t="str">
        <f t="shared" si="10"/>
        <v>27AAACD1798F2ZLDEL/25-26/002</v>
      </c>
      <c r="C373" s="277">
        <f t="shared" si="11"/>
        <v>368</v>
      </c>
      <c r="D373" s="226" t="s">
        <v>1337</v>
      </c>
      <c r="E373" s="226" t="s">
        <v>2292</v>
      </c>
      <c r="F373" s="226" t="s">
        <v>2294</v>
      </c>
      <c r="G373" s="226" t="s">
        <v>1699</v>
      </c>
      <c r="H373" s="278">
        <v>45771</v>
      </c>
      <c r="I373" s="226">
        <v>91450</v>
      </c>
      <c r="J373" s="226" t="s">
        <v>1700</v>
      </c>
      <c r="K373" s="226" t="s">
        <v>1657</v>
      </c>
      <c r="L373" s="226"/>
      <c r="M373" s="280">
        <v>77500</v>
      </c>
      <c r="N373" s="280">
        <v>0</v>
      </c>
      <c r="O373" s="280">
        <v>6975</v>
      </c>
      <c r="P373" s="280">
        <v>6975</v>
      </c>
      <c r="Q373" s="226">
        <v>0</v>
      </c>
      <c r="R373" s="226" t="s">
        <v>2159</v>
      </c>
      <c r="S373" s="226" t="s">
        <v>2160</v>
      </c>
      <c r="T373" s="226" t="s">
        <v>1703</v>
      </c>
      <c r="U373" s="281" t="s">
        <v>1195</v>
      </c>
      <c r="V373" s="282" t="s">
        <v>1704</v>
      </c>
      <c r="W373" s="283" t="s">
        <v>1195</v>
      </c>
      <c r="X373" s="283" t="s">
        <v>1195</v>
      </c>
      <c r="Y373" s="283" t="s">
        <v>1195</v>
      </c>
      <c r="Z373" s="226"/>
      <c r="AA373" s="96"/>
    </row>
    <row r="374" spans="1:27">
      <c r="A374" s="226" t="s">
        <v>56</v>
      </c>
      <c r="B374" s="226" t="str">
        <f t="shared" si="10"/>
        <v>27AAACD1798F2ZLDEL/25-26/003</v>
      </c>
      <c r="C374" s="277">
        <f t="shared" si="11"/>
        <v>369</v>
      </c>
      <c r="D374" s="226" t="s">
        <v>1337</v>
      </c>
      <c r="E374" s="226" t="s">
        <v>2292</v>
      </c>
      <c r="F374" s="226" t="s">
        <v>2295</v>
      </c>
      <c r="G374" s="226" t="s">
        <v>1699</v>
      </c>
      <c r="H374" s="278">
        <v>45771</v>
      </c>
      <c r="I374" s="226">
        <v>75226</v>
      </c>
      <c r="J374" s="226" t="s">
        <v>1700</v>
      </c>
      <c r="K374" s="226" t="s">
        <v>1657</v>
      </c>
      <c r="L374" s="226"/>
      <c r="M374" s="280">
        <v>63750</v>
      </c>
      <c r="N374" s="280">
        <v>0</v>
      </c>
      <c r="O374" s="280">
        <v>5737.5</v>
      </c>
      <c r="P374" s="280">
        <v>5737.5</v>
      </c>
      <c r="Q374" s="226">
        <v>0</v>
      </c>
      <c r="R374" s="226" t="s">
        <v>2159</v>
      </c>
      <c r="S374" s="226" t="s">
        <v>2160</v>
      </c>
      <c r="T374" s="226" t="s">
        <v>1703</v>
      </c>
      <c r="U374" s="281" t="s">
        <v>1195</v>
      </c>
      <c r="V374" s="282" t="s">
        <v>1704</v>
      </c>
      <c r="W374" s="283" t="s">
        <v>1195</v>
      </c>
      <c r="X374" s="283" t="s">
        <v>1195</v>
      </c>
      <c r="Y374" s="283" t="s">
        <v>1195</v>
      </c>
      <c r="Z374" s="226"/>
      <c r="AA374" s="96"/>
    </row>
    <row r="375" spans="1:27">
      <c r="A375" s="226" t="s">
        <v>56</v>
      </c>
      <c r="B375" s="226" t="str">
        <f t="shared" si="10"/>
        <v>27AAACD1798F2ZLDEL/25-26/004</v>
      </c>
      <c r="C375" s="277">
        <f t="shared" si="11"/>
        <v>370</v>
      </c>
      <c r="D375" s="226" t="s">
        <v>1337</v>
      </c>
      <c r="E375" s="226" t="s">
        <v>2292</v>
      </c>
      <c r="F375" s="226" t="s">
        <v>2296</v>
      </c>
      <c r="G375" s="226" t="s">
        <v>1699</v>
      </c>
      <c r="H375" s="278">
        <v>45771</v>
      </c>
      <c r="I375" s="226">
        <v>590000</v>
      </c>
      <c r="J375" s="226" t="s">
        <v>1700</v>
      </c>
      <c r="K375" s="226" t="s">
        <v>1657</v>
      </c>
      <c r="L375" s="226"/>
      <c r="M375" s="280">
        <v>500000</v>
      </c>
      <c r="N375" s="280">
        <v>0</v>
      </c>
      <c r="O375" s="280">
        <v>45000</v>
      </c>
      <c r="P375" s="280">
        <v>45000</v>
      </c>
      <c r="Q375" s="226">
        <v>0</v>
      </c>
      <c r="R375" s="226" t="s">
        <v>2159</v>
      </c>
      <c r="S375" s="226" t="s">
        <v>2160</v>
      </c>
      <c r="T375" s="226" t="s">
        <v>1703</v>
      </c>
      <c r="U375" s="281" t="s">
        <v>1195</v>
      </c>
      <c r="V375" s="282" t="s">
        <v>1704</v>
      </c>
      <c r="W375" s="283" t="s">
        <v>1195</v>
      </c>
      <c r="X375" s="283" t="s">
        <v>1195</v>
      </c>
      <c r="Y375" s="283" t="s">
        <v>1195</v>
      </c>
      <c r="Z375" s="226"/>
      <c r="AA375" s="96"/>
    </row>
    <row r="376" spans="1:27">
      <c r="A376" s="226" t="s">
        <v>56</v>
      </c>
      <c r="B376" s="226" t="str">
        <f t="shared" si="10"/>
        <v>27AAACD1798F2ZLDEL/25-26/005</v>
      </c>
      <c r="C376" s="277">
        <f t="shared" si="11"/>
        <v>371</v>
      </c>
      <c r="D376" s="226" t="s">
        <v>1337</v>
      </c>
      <c r="E376" s="226" t="s">
        <v>2292</v>
      </c>
      <c r="F376" s="226" t="s">
        <v>2297</v>
      </c>
      <c r="G376" s="226" t="s">
        <v>1699</v>
      </c>
      <c r="H376" s="278">
        <v>45800</v>
      </c>
      <c r="I376" s="226">
        <v>236000</v>
      </c>
      <c r="J376" s="226" t="s">
        <v>1700</v>
      </c>
      <c r="K376" s="226" t="s">
        <v>1657</v>
      </c>
      <c r="L376" s="226"/>
      <c r="M376" s="280">
        <v>200000</v>
      </c>
      <c r="N376" s="280">
        <v>0</v>
      </c>
      <c r="O376" s="280">
        <v>18000</v>
      </c>
      <c r="P376" s="280">
        <v>18000</v>
      </c>
      <c r="Q376" s="226">
        <v>0</v>
      </c>
      <c r="R376" s="226" t="s">
        <v>2159</v>
      </c>
      <c r="S376" s="226" t="s">
        <v>2160</v>
      </c>
      <c r="T376" s="226" t="s">
        <v>1703</v>
      </c>
      <c r="U376" s="281" t="s">
        <v>1195</v>
      </c>
      <c r="V376" s="282" t="s">
        <v>1704</v>
      </c>
      <c r="W376" s="283" t="s">
        <v>1195</v>
      </c>
      <c r="X376" s="283" t="s">
        <v>1195</v>
      </c>
      <c r="Y376" s="283" t="s">
        <v>1195</v>
      </c>
      <c r="Z376" s="226"/>
      <c r="AA376" s="96"/>
    </row>
    <row r="377" spans="1:27">
      <c r="A377" s="226" t="s">
        <v>56</v>
      </c>
      <c r="B377" s="226" t="str">
        <f t="shared" si="10"/>
        <v>27AAACD1798F2ZLDEL/25-26/006</v>
      </c>
      <c r="C377" s="277">
        <f t="shared" si="11"/>
        <v>372</v>
      </c>
      <c r="D377" s="226" t="s">
        <v>1337</v>
      </c>
      <c r="E377" s="226" t="s">
        <v>2292</v>
      </c>
      <c r="F377" s="226" t="s">
        <v>2298</v>
      </c>
      <c r="G377" s="226" t="s">
        <v>1699</v>
      </c>
      <c r="H377" s="278">
        <v>45800</v>
      </c>
      <c r="I377" s="226">
        <v>91450</v>
      </c>
      <c r="J377" s="226" t="s">
        <v>1700</v>
      </c>
      <c r="K377" s="226" t="s">
        <v>1657</v>
      </c>
      <c r="L377" s="226"/>
      <c r="M377" s="280">
        <v>77500</v>
      </c>
      <c r="N377" s="280">
        <v>0</v>
      </c>
      <c r="O377" s="280">
        <v>6975</v>
      </c>
      <c r="P377" s="280">
        <v>6975</v>
      </c>
      <c r="Q377" s="226">
        <v>0</v>
      </c>
      <c r="R377" s="226" t="s">
        <v>2159</v>
      </c>
      <c r="S377" s="226" t="s">
        <v>2160</v>
      </c>
      <c r="T377" s="226" t="s">
        <v>1703</v>
      </c>
      <c r="U377" s="281" t="s">
        <v>1195</v>
      </c>
      <c r="V377" s="282" t="s">
        <v>1704</v>
      </c>
      <c r="W377" s="283" t="s">
        <v>1195</v>
      </c>
      <c r="X377" s="283" t="s">
        <v>1195</v>
      </c>
      <c r="Y377" s="283" t="s">
        <v>1195</v>
      </c>
      <c r="Z377" s="226"/>
      <c r="AA377" s="96"/>
    </row>
    <row r="378" spans="1:27">
      <c r="A378" s="226" t="s">
        <v>56</v>
      </c>
      <c r="B378" s="226" t="str">
        <f t="shared" si="10"/>
        <v>27AAACD1798F2ZLDEL/25-26/007</v>
      </c>
      <c r="C378" s="277">
        <f t="shared" si="11"/>
        <v>373</v>
      </c>
      <c r="D378" s="226" t="s">
        <v>1337</v>
      </c>
      <c r="E378" s="226" t="s">
        <v>2292</v>
      </c>
      <c r="F378" s="226" t="s">
        <v>2299</v>
      </c>
      <c r="G378" s="226" t="s">
        <v>1699</v>
      </c>
      <c r="H378" s="278">
        <v>45800</v>
      </c>
      <c r="I378" s="226">
        <v>75226</v>
      </c>
      <c r="J378" s="226" t="s">
        <v>1700</v>
      </c>
      <c r="K378" s="226" t="s">
        <v>1657</v>
      </c>
      <c r="L378" s="226"/>
      <c r="M378" s="280">
        <v>63750</v>
      </c>
      <c r="N378" s="280">
        <v>0</v>
      </c>
      <c r="O378" s="280">
        <v>5737.5</v>
      </c>
      <c r="P378" s="280">
        <v>5737.5</v>
      </c>
      <c r="Q378" s="226">
        <v>0</v>
      </c>
      <c r="R378" s="226" t="s">
        <v>2159</v>
      </c>
      <c r="S378" s="226" t="s">
        <v>2160</v>
      </c>
      <c r="T378" s="226" t="s">
        <v>1703</v>
      </c>
      <c r="U378" s="281" t="s">
        <v>1195</v>
      </c>
      <c r="V378" s="282" t="s">
        <v>1704</v>
      </c>
      <c r="W378" s="283" t="s">
        <v>1195</v>
      </c>
      <c r="X378" s="283" t="s">
        <v>1195</v>
      </c>
      <c r="Y378" s="283" t="s">
        <v>1195</v>
      </c>
      <c r="Z378" s="226"/>
      <c r="AA378" s="96"/>
    </row>
    <row r="379" spans="1:27">
      <c r="A379" s="226" t="s">
        <v>56</v>
      </c>
      <c r="B379" s="226" t="str">
        <f t="shared" si="10"/>
        <v>27AAACD1798F2ZLDEL/25-26/008</v>
      </c>
      <c r="C379" s="277">
        <f t="shared" si="11"/>
        <v>374</v>
      </c>
      <c r="D379" s="226" t="s">
        <v>1337</v>
      </c>
      <c r="E379" s="226" t="s">
        <v>2292</v>
      </c>
      <c r="F379" s="226" t="s">
        <v>2300</v>
      </c>
      <c r="G379" s="226" t="s">
        <v>1699</v>
      </c>
      <c r="H379" s="278">
        <v>45800</v>
      </c>
      <c r="I379" s="226">
        <v>590000</v>
      </c>
      <c r="J379" s="226" t="s">
        <v>1700</v>
      </c>
      <c r="K379" s="226" t="s">
        <v>1657</v>
      </c>
      <c r="L379" s="226"/>
      <c r="M379" s="280">
        <v>500000</v>
      </c>
      <c r="N379" s="280">
        <v>0</v>
      </c>
      <c r="O379" s="280">
        <v>45000</v>
      </c>
      <c r="P379" s="280">
        <v>45000</v>
      </c>
      <c r="Q379" s="226">
        <v>0</v>
      </c>
      <c r="R379" s="226" t="s">
        <v>2159</v>
      </c>
      <c r="S379" s="226" t="s">
        <v>2160</v>
      </c>
      <c r="T379" s="226" t="s">
        <v>1703</v>
      </c>
      <c r="U379" s="281" t="s">
        <v>1195</v>
      </c>
      <c r="V379" s="282" t="s">
        <v>1704</v>
      </c>
      <c r="W379" s="283" t="s">
        <v>1195</v>
      </c>
      <c r="X379" s="283" t="s">
        <v>1195</v>
      </c>
      <c r="Y379" s="283" t="s">
        <v>1195</v>
      </c>
      <c r="Z379" s="226"/>
      <c r="AA379" s="96"/>
    </row>
    <row r="380" spans="1:27">
      <c r="A380" s="226" t="s">
        <v>56</v>
      </c>
      <c r="B380" s="226" t="str">
        <f t="shared" si="10"/>
        <v>27AAACD1798F2ZLDEL/25-26/009</v>
      </c>
      <c r="C380" s="277">
        <f t="shared" si="11"/>
        <v>375</v>
      </c>
      <c r="D380" s="226" t="s">
        <v>1337</v>
      </c>
      <c r="E380" s="226" t="s">
        <v>2292</v>
      </c>
      <c r="F380" s="226" t="s">
        <v>2301</v>
      </c>
      <c r="G380" s="226" t="s">
        <v>1699</v>
      </c>
      <c r="H380" s="278">
        <v>45831</v>
      </c>
      <c r="I380" s="226">
        <v>236000</v>
      </c>
      <c r="J380" s="226" t="s">
        <v>1700</v>
      </c>
      <c r="K380" s="226" t="s">
        <v>1657</v>
      </c>
      <c r="L380" s="226"/>
      <c r="M380" s="280">
        <v>200000</v>
      </c>
      <c r="N380" s="280">
        <v>0</v>
      </c>
      <c r="O380" s="280">
        <v>18000</v>
      </c>
      <c r="P380" s="280">
        <v>18000</v>
      </c>
      <c r="Q380" s="226">
        <v>0</v>
      </c>
      <c r="R380" s="226" t="s">
        <v>2159</v>
      </c>
      <c r="S380" s="226" t="s">
        <v>2160</v>
      </c>
      <c r="T380" s="226" t="s">
        <v>1703</v>
      </c>
      <c r="U380" s="281" t="s">
        <v>1195</v>
      </c>
      <c r="V380" s="282" t="s">
        <v>1704</v>
      </c>
      <c r="W380" s="283" t="s">
        <v>1195</v>
      </c>
      <c r="X380" s="283" t="s">
        <v>1195</v>
      </c>
      <c r="Y380" s="283" t="s">
        <v>1195</v>
      </c>
      <c r="Z380" s="226"/>
      <c r="AA380" s="96"/>
    </row>
    <row r="381" spans="1:27">
      <c r="A381" s="226" t="s">
        <v>56</v>
      </c>
      <c r="B381" s="226" t="str">
        <f t="shared" si="10"/>
        <v>27AAACD1798F2ZLDEL/25-26/010</v>
      </c>
      <c r="C381" s="277">
        <f t="shared" si="11"/>
        <v>376</v>
      </c>
      <c r="D381" s="226" t="s">
        <v>1337</v>
      </c>
      <c r="E381" s="226" t="s">
        <v>2292</v>
      </c>
      <c r="F381" s="226" t="s">
        <v>2302</v>
      </c>
      <c r="G381" s="226" t="s">
        <v>1699</v>
      </c>
      <c r="H381" s="278">
        <v>45831</v>
      </c>
      <c r="I381" s="226">
        <v>91450</v>
      </c>
      <c r="J381" s="226" t="s">
        <v>1700</v>
      </c>
      <c r="K381" s="226" t="s">
        <v>1657</v>
      </c>
      <c r="L381" s="226"/>
      <c r="M381" s="280">
        <v>77500</v>
      </c>
      <c r="N381" s="280">
        <v>0</v>
      </c>
      <c r="O381" s="280">
        <v>6975</v>
      </c>
      <c r="P381" s="280">
        <v>6975</v>
      </c>
      <c r="Q381" s="226">
        <v>0</v>
      </c>
      <c r="R381" s="226" t="s">
        <v>2159</v>
      </c>
      <c r="S381" s="226" t="s">
        <v>2160</v>
      </c>
      <c r="T381" s="226" t="s">
        <v>1703</v>
      </c>
      <c r="U381" s="281" t="s">
        <v>1195</v>
      </c>
      <c r="V381" s="282" t="s">
        <v>1704</v>
      </c>
      <c r="W381" s="283" t="s">
        <v>1195</v>
      </c>
      <c r="X381" s="283" t="s">
        <v>1195</v>
      </c>
      <c r="Y381" s="283" t="s">
        <v>1195</v>
      </c>
      <c r="Z381" s="226"/>
      <c r="AA381" s="96"/>
    </row>
    <row r="382" spans="1:27">
      <c r="A382" s="226" t="s">
        <v>56</v>
      </c>
      <c r="B382" s="226" t="str">
        <f t="shared" si="10"/>
        <v>27AAACD1798F2ZLDEL/25-26/011</v>
      </c>
      <c r="C382" s="277">
        <f t="shared" si="11"/>
        <v>377</v>
      </c>
      <c r="D382" s="226" t="s">
        <v>1337</v>
      </c>
      <c r="E382" s="226" t="s">
        <v>2292</v>
      </c>
      <c r="F382" s="226" t="s">
        <v>2303</v>
      </c>
      <c r="G382" s="226" t="s">
        <v>1699</v>
      </c>
      <c r="H382" s="278">
        <v>45831</v>
      </c>
      <c r="I382" s="226">
        <v>75226</v>
      </c>
      <c r="J382" s="226" t="s">
        <v>1700</v>
      </c>
      <c r="K382" s="226" t="s">
        <v>1657</v>
      </c>
      <c r="L382" s="226"/>
      <c r="M382" s="280">
        <v>63750</v>
      </c>
      <c r="N382" s="280">
        <v>0</v>
      </c>
      <c r="O382" s="280">
        <v>5737.5</v>
      </c>
      <c r="P382" s="280">
        <v>5737.5</v>
      </c>
      <c r="Q382" s="226">
        <v>0</v>
      </c>
      <c r="R382" s="226" t="s">
        <v>2159</v>
      </c>
      <c r="S382" s="226" t="s">
        <v>2160</v>
      </c>
      <c r="T382" s="226" t="s">
        <v>1703</v>
      </c>
      <c r="U382" s="281" t="s">
        <v>1195</v>
      </c>
      <c r="V382" s="282" t="s">
        <v>1704</v>
      </c>
      <c r="W382" s="283" t="s">
        <v>1195</v>
      </c>
      <c r="X382" s="283" t="s">
        <v>1195</v>
      </c>
      <c r="Y382" s="283" t="s">
        <v>1195</v>
      </c>
      <c r="Z382" s="226"/>
      <c r="AA382" s="96"/>
    </row>
    <row r="383" spans="1:27">
      <c r="A383" s="226" t="s">
        <v>56</v>
      </c>
      <c r="B383" s="226" t="str">
        <f t="shared" si="10"/>
        <v>27AAACD1798F2ZLDEL/25-26/012</v>
      </c>
      <c r="C383" s="277">
        <f t="shared" si="11"/>
        <v>378</v>
      </c>
      <c r="D383" s="226" t="s">
        <v>1337</v>
      </c>
      <c r="E383" s="226" t="s">
        <v>2292</v>
      </c>
      <c r="F383" s="226" t="s">
        <v>2304</v>
      </c>
      <c r="G383" s="226" t="s">
        <v>1699</v>
      </c>
      <c r="H383" s="278">
        <v>45831</v>
      </c>
      <c r="I383" s="226">
        <v>590000</v>
      </c>
      <c r="J383" s="226" t="s">
        <v>1700</v>
      </c>
      <c r="K383" s="226" t="s">
        <v>1657</v>
      </c>
      <c r="L383" s="226"/>
      <c r="M383" s="280">
        <v>500000</v>
      </c>
      <c r="N383" s="280">
        <v>0</v>
      </c>
      <c r="O383" s="280">
        <v>45000</v>
      </c>
      <c r="P383" s="280">
        <v>45000</v>
      </c>
      <c r="Q383" s="226">
        <v>0</v>
      </c>
      <c r="R383" s="226" t="s">
        <v>2159</v>
      </c>
      <c r="S383" s="226" t="s">
        <v>2160</v>
      </c>
      <c r="T383" s="226" t="s">
        <v>1703</v>
      </c>
      <c r="U383" s="281" t="s">
        <v>1195</v>
      </c>
      <c r="V383" s="282" t="s">
        <v>1704</v>
      </c>
      <c r="W383" s="283" t="s">
        <v>1195</v>
      </c>
      <c r="X383" s="283" t="s">
        <v>1195</v>
      </c>
      <c r="Y383" s="283" t="s">
        <v>1195</v>
      </c>
      <c r="Z383" s="226"/>
      <c r="AA383" s="96"/>
    </row>
    <row r="384" spans="1:27">
      <c r="A384" s="226" t="s">
        <v>56</v>
      </c>
      <c r="B384" s="226" t="str">
        <f t="shared" si="10"/>
        <v>27AAEFU8529J1ZNUTLLP/25-26/002</v>
      </c>
      <c r="C384" s="277">
        <f t="shared" si="11"/>
        <v>379</v>
      </c>
      <c r="D384" s="226" t="s">
        <v>160</v>
      </c>
      <c r="E384" s="226" t="s">
        <v>689</v>
      </c>
      <c r="F384" s="226" t="s">
        <v>2305</v>
      </c>
      <c r="G384" s="226" t="s">
        <v>1699</v>
      </c>
      <c r="H384" s="278">
        <v>45775</v>
      </c>
      <c r="I384" s="226">
        <v>149403</v>
      </c>
      <c r="J384" s="226" t="s">
        <v>1700</v>
      </c>
      <c r="K384" s="226" t="s">
        <v>1657</v>
      </c>
      <c r="L384" s="226"/>
      <c r="M384" s="280">
        <v>126613</v>
      </c>
      <c r="N384" s="280">
        <v>0</v>
      </c>
      <c r="O384" s="280">
        <v>11395.17</v>
      </c>
      <c r="P384" s="280">
        <v>11395.17</v>
      </c>
      <c r="Q384" s="226">
        <v>0</v>
      </c>
      <c r="R384" s="226" t="s">
        <v>2159</v>
      </c>
      <c r="S384" s="226" t="s">
        <v>2168</v>
      </c>
      <c r="T384" s="226" t="s">
        <v>1703</v>
      </c>
      <c r="U384" s="281" t="s">
        <v>1195</v>
      </c>
      <c r="V384" s="282" t="s">
        <v>1704</v>
      </c>
      <c r="W384" s="283" t="s">
        <v>1195</v>
      </c>
      <c r="X384" s="283" t="s">
        <v>1195</v>
      </c>
      <c r="Y384" s="283" t="s">
        <v>1195</v>
      </c>
      <c r="Z384" s="226"/>
      <c r="AA384" s="96"/>
    </row>
    <row r="385" spans="1:27">
      <c r="A385" s="226" t="s">
        <v>56</v>
      </c>
      <c r="B385" s="226" t="str">
        <f t="shared" si="10"/>
        <v>27AAEFU8529J1ZNUTLLP/25-26/003</v>
      </c>
      <c r="C385" s="277">
        <f t="shared" si="11"/>
        <v>380</v>
      </c>
      <c r="D385" s="226" t="s">
        <v>160</v>
      </c>
      <c r="E385" s="226" t="s">
        <v>689</v>
      </c>
      <c r="F385" s="226" t="s">
        <v>2306</v>
      </c>
      <c r="G385" s="226" t="s">
        <v>1699</v>
      </c>
      <c r="H385" s="278">
        <v>45775</v>
      </c>
      <c r="I385" s="226">
        <v>1156136</v>
      </c>
      <c r="J385" s="226" t="s">
        <v>1700</v>
      </c>
      <c r="K385" s="226" t="s">
        <v>1657</v>
      </c>
      <c r="L385" s="226"/>
      <c r="M385" s="280">
        <v>979776</v>
      </c>
      <c r="N385" s="280">
        <v>0</v>
      </c>
      <c r="O385" s="280">
        <v>88179.839999999997</v>
      </c>
      <c r="P385" s="280">
        <v>88179.839999999997</v>
      </c>
      <c r="Q385" s="226">
        <v>0</v>
      </c>
      <c r="R385" s="226" t="s">
        <v>2159</v>
      </c>
      <c r="S385" s="226" t="s">
        <v>2168</v>
      </c>
      <c r="T385" s="226" t="s">
        <v>1703</v>
      </c>
      <c r="U385" s="281" t="s">
        <v>1195</v>
      </c>
      <c r="V385" s="282" t="s">
        <v>1704</v>
      </c>
      <c r="W385" s="283" t="s">
        <v>1195</v>
      </c>
      <c r="X385" s="283" t="s">
        <v>1195</v>
      </c>
      <c r="Y385" s="283" t="s">
        <v>1195</v>
      </c>
      <c r="Z385" s="226"/>
      <c r="AA385" s="96"/>
    </row>
    <row r="386" spans="1:27">
      <c r="A386" s="226" t="s">
        <v>56</v>
      </c>
      <c r="B386" s="226" t="str">
        <f t="shared" si="10"/>
        <v>27AAEFU8529J1ZNUTLLP/25-26/007</v>
      </c>
      <c r="C386" s="277">
        <f t="shared" si="11"/>
        <v>381</v>
      </c>
      <c r="D386" s="226" t="s">
        <v>160</v>
      </c>
      <c r="E386" s="226" t="s">
        <v>689</v>
      </c>
      <c r="F386" s="226" t="s">
        <v>2307</v>
      </c>
      <c r="G386" s="226" t="s">
        <v>1699</v>
      </c>
      <c r="H386" s="278">
        <v>45804</v>
      </c>
      <c r="I386" s="226">
        <v>149403</v>
      </c>
      <c r="J386" s="226" t="s">
        <v>1700</v>
      </c>
      <c r="K386" s="226" t="s">
        <v>1657</v>
      </c>
      <c r="L386" s="226"/>
      <c r="M386" s="280">
        <v>126613</v>
      </c>
      <c r="N386" s="280">
        <v>0</v>
      </c>
      <c r="O386" s="280">
        <v>11395.17</v>
      </c>
      <c r="P386" s="280">
        <v>11395.17</v>
      </c>
      <c r="Q386" s="226">
        <v>0</v>
      </c>
      <c r="R386" s="226" t="s">
        <v>2159</v>
      </c>
      <c r="S386" s="226" t="s">
        <v>2168</v>
      </c>
      <c r="T386" s="226" t="s">
        <v>1703</v>
      </c>
      <c r="U386" s="281" t="s">
        <v>1195</v>
      </c>
      <c r="V386" s="282" t="s">
        <v>1704</v>
      </c>
      <c r="W386" s="283" t="s">
        <v>1195</v>
      </c>
      <c r="X386" s="283" t="s">
        <v>1195</v>
      </c>
      <c r="Y386" s="283" t="s">
        <v>1195</v>
      </c>
      <c r="Z386" s="226"/>
      <c r="AA386" s="96"/>
    </row>
    <row r="387" spans="1:27">
      <c r="A387" s="226" t="s">
        <v>56</v>
      </c>
      <c r="B387" s="226" t="str">
        <f t="shared" si="10"/>
        <v>27AAEFU8529J1ZNUTLLP/25-26/008</v>
      </c>
      <c r="C387" s="277">
        <f t="shared" si="11"/>
        <v>382</v>
      </c>
      <c r="D387" s="226" t="s">
        <v>160</v>
      </c>
      <c r="E387" s="226" t="s">
        <v>689</v>
      </c>
      <c r="F387" s="226" t="s">
        <v>2308</v>
      </c>
      <c r="G387" s="226" t="s">
        <v>1699</v>
      </c>
      <c r="H387" s="278">
        <v>45804</v>
      </c>
      <c r="I387" s="226">
        <v>1164448</v>
      </c>
      <c r="J387" s="226" t="s">
        <v>1700</v>
      </c>
      <c r="K387" s="226" t="s">
        <v>1657</v>
      </c>
      <c r="L387" s="226"/>
      <c r="M387" s="280">
        <v>986821</v>
      </c>
      <c r="N387" s="280">
        <v>0</v>
      </c>
      <c r="O387" s="280">
        <v>88813.89</v>
      </c>
      <c r="P387" s="280">
        <v>88813.89</v>
      </c>
      <c r="Q387" s="226">
        <v>0</v>
      </c>
      <c r="R387" s="226" t="s">
        <v>2159</v>
      </c>
      <c r="S387" s="226" t="s">
        <v>2168</v>
      </c>
      <c r="T387" s="226" t="s">
        <v>1703</v>
      </c>
      <c r="U387" s="281" t="s">
        <v>1195</v>
      </c>
      <c r="V387" s="282" t="s">
        <v>1704</v>
      </c>
      <c r="W387" s="283" t="s">
        <v>1195</v>
      </c>
      <c r="X387" s="283" t="s">
        <v>1195</v>
      </c>
      <c r="Y387" s="283" t="s">
        <v>1195</v>
      </c>
      <c r="Z387" s="226"/>
      <c r="AA387" s="96"/>
    </row>
    <row r="388" spans="1:27">
      <c r="A388" s="226" t="s">
        <v>56</v>
      </c>
      <c r="B388" s="226" t="str">
        <f t="shared" si="10"/>
        <v>27AAEFU8529J1ZNUTLLP/25-26/013</v>
      </c>
      <c r="C388" s="277">
        <f t="shared" si="11"/>
        <v>383</v>
      </c>
      <c r="D388" s="226" t="s">
        <v>160</v>
      </c>
      <c r="E388" s="226" t="s">
        <v>689</v>
      </c>
      <c r="F388" s="226" t="s">
        <v>2309</v>
      </c>
      <c r="G388" s="226" t="s">
        <v>1699</v>
      </c>
      <c r="H388" s="278">
        <v>45833</v>
      </c>
      <c r="I388" s="226">
        <v>59000</v>
      </c>
      <c r="J388" s="226" t="s">
        <v>1700</v>
      </c>
      <c r="K388" s="226" t="s">
        <v>1657</v>
      </c>
      <c r="L388" s="226"/>
      <c r="M388" s="280">
        <v>50000</v>
      </c>
      <c r="N388" s="280">
        <v>0</v>
      </c>
      <c r="O388" s="280">
        <v>4500</v>
      </c>
      <c r="P388" s="280">
        <v>4500</v>
      </c>
      <c r="Q388" s="226">
        <v>0</v>
      </c>
      <c r="R388" s="226" t="s">
        <v>2159</v>
      </c>
      <c r="S388" s="226" t="s">
        <v>2168</v>
      </c>
      <c r="T388" s="226" t="s">
        <v>1703</v>
      </c>
      <c r="U388" s="281" t="s">
        <v>1195</v>
      </c>
      <c r="V388" s="282" t="s">
        <v>1704</v>
      </c>
      <c r="W388" s="283" t="s">
        <v>1195</v>
      </c>
      <c r="X388" s="283" t="s">
        <v>1195</v>
      </c>
      <c r="Y388" s="283" t="s">
        <v>1195</v>
      </c>
      <c r="Z388" s="226"/>
      <c r="AA388" s="96"/>
    </row>
    <row r="389" spans="1:27">
      <c r="A389" s="226" t="s">
        <v>56</v>
      </c>
      <c r="B389" s="226" t="str">
        <f t="shared" si="10"/>
        <v>27AAEFU8529J1ZNUTLLP/25-26/014</v>
      </c>
      <c r="C389" s="277">
        <f t="shared" si="11"/>
        <v>384</v>
      </c>
      <c r="D389" s="226" t="s">
        <v>160</v>
      </c>
      <c r="E389" s="226" t="s">
        <v>689</v>
      </c>
      <c r="F389" s="226" t="s">
        <v>2310</v>
      </c>
      <c r="G389" s="226" t="s">
        <v>1699</v>
      </c>
      <c r="H389" s="278">
        <v>45833</v>
      </c>
      <c r="I389" s="226">
        <v>59000</v>
      </c>
      <c r="J389" s="226" t="s">
        <v>1700</v>
      </c>
      <c r="K389" s="226" t="s">
        <v>1657</v>
      </c>
      <c r="L389" s="226"/>
      <c r="M389" s="280">
        <v>50000</v>
      </c>
      <c r="N389" s="280">
        <v>0</v>
      </c>
      <c r="O389" s="280">
        <v>4500</v>
      </c>
      <c r="P389" s="280">
        <v>4500</v>
      </c>
      <c r="Q389" s="226">
        <v>0</v>
      </c>
      <c r="R389" s="226" t="s">
        <v>2159</v>
      </c>
      <c r="S389" s="226" t="s">
        <v>2168</v>
      </c>
      <c r="T389" s="226" t="s">
        <v>1703</v>
      </c>
      <c r="U389" s="281" t="s">
        <v>1195</v>
      </c>
      <c r="V389" s="282" t="s">
        <v>1704</v>
      </c>
      <c r="W389" s="283" t="s">
        <v>1195</v>
      </c>
      <c r="X389" s="283" t="s">
        <v>1195</v>
      </c>
      <c r="Y389" s="283" t="s">
        <v>1195</v>
      </c>
      <c r="Z389" s="226"/>
      <c r="AA389" s="96"/>
    </row>
    <row r="390" spans="1:27">
      <c r="A390" s="226" t="s">
        <v>56</v>
      </c>
      <c r="B390" s="226" t="str">
        <f t="shared" ref="B390:B453" si="12">CONCATENATE(D390,F390)</f>
        <v>27AAEFU8529J1ZNUTLLP/25-26/016</v>
      </c>
      <c r="C390" s="277">
        <f t="shared" si="11"/>
        <v>385</v>
      </c>
      <c r="D390" s="226" t="s">
        <v>160</v>
      </c>
      <c r="E390" s="226" t="s">
        <v>689</v>
      </c>
      <c r="F390" s="226" t="s">
        <v>2311</v>
      </c>
      <c r="G390" s="226" t="s">
        <v>1699</v>
      </c>
      <c r="H390" s="278">
        <v>45833</v>
      </c>
      <c r="I390" s="226">
        <v>149403</v>
      </c>
      <c r="J390" s="226" t="s">
        <v>1700</v>
      </c>
      <c r="K390" s="226" t="s">
        <v>1657</v>
      </c>
      <c r="L390" s="226"/>
      <c r="M390" s="280">
        <v>126613</v>
      </c>
      <c r="N390" s="280">
        <v>0</v>
      </c>
      <c r="O390" s="280">
        <v>11395.17</v>
      </c>
      <c r="P390" s="280">
        <v>11395.17</v>
      </c>
      <c r="Q390" s="226">
        <v>0</v>
      </c>
      <c r="R390" s="226" t="s">
        <v>2159</v>
      </c>
      <c r="S390" s="226" t="s">
        <v>2168</v>
      </c>
      <c r="T390" s="226" t="s">
        <v>1703</v>
      </c>
      <c r="U390" s="281" t="s">
        <v>1195</v>
      </c>
      <c r="V390" s="282" t="s">
        <v>1704</v>
      </c>
      <c r="W390" s="283" t="s">
        <v>1195</v>
      </c>
      <c r="X390" s="283" t="s">
        <v>1195</v>
      </c>
      <c r="Y390" s="283" t="s">
        <v>1195</v>
      </c>
      <c r="Z390" s="226"/>
      <c r="AA390" s="96"/>
    </row>
    <row r="391" spans="1:27">
      <c r="A391" s="226" t="s">
        <v>56</v>
      </c>
      <c r="B391" s="226" t="str">
        <f t="shared" si="12"/>
        <v>27AAEFU8529J1ZNUTLLP/25-26/017</v>
      </c>
      <c r="C391" s="277">
        <f t="shared" ref="C391:C454" si="13">C390+1</f>
        <v>386</v>
      </c>
      <c r="D391" s="226" t="s">
        <v>160</v>
      </c>
      <c r="E391" s="226" t="s">
        <v>689</v>
      </c>
      <c r="F391" s="226" t="s">
        <v>2312</v>
      </c>
      <c r="G391" s="226" t="s">
        <v>1699</v>
      </c>
      <c r="H391" s="278">
        <v>45833</v>
      </c>
      <c r="I391" s="226">
        <v>1655216</v>
      </c>
      <c r="J391" s="226" t="s">
        <v>1700</v>
      </c>
      <c r="K391" s="226" t="s">
        <v>1657</v>
      </c>
      <c r="L391" s="226"/>
      <c r="M391" s="280">
        <v>1402725</v>
      </c>
      <c r="N391" s="280">
        <v>0</v>
      </c>
      <c r="O391" s="280">
        <v>126245.25</v>
      </c>
      <c r="P391" s="280">
        <v>126245.25</v>
      </c>
      <c r="Q391" s="226">
        <v>0</v>
      </c>
      <c r="R391" s="226" t="s">
        <v>2159</v>
      </c>
      <c r="S391" s="226" t="s">
        <v>2168</v>
      </c>
      <c r="T391" s="226" t="s">
        <v>1703</v>
      </c>
      <c r="U391" s="281" t="s">
        <v>1195</v>
      </c>
      <c r="V391" s="282" t="s">
        <v>1704</v>
      </c>
      <c r="W391" s="283" t="s">
        <v>1195</v>
      </c>
      <c r="X391" s="283" t="s">
        <v>1195</v>
      </c>
      <c r="Y391" s="283" t="s">
        <v>1195</v>
      </c>
      <c r="Z391" s="226"/>
      <c r="AA391" s="96"/>
    </row>
    <row r="392" spans="1:27">
      <c r="A392" s="226" t="s">
        <v>56</v>
      </c>
      <c r="B392" s="226" t="str">
        <f t="shared" si="12"/>
        <v>27AAEFU8529J1ZNUTLLP/25-26/020</v>
      </c>
      <c r="C392" s="277">
        <f t="shared" si="13"/>
        <v>387</v>
      </c>
      <c r="D392" s="226" t="s">
        <v>160</v>
      </c>
      <c r="E392" s="226" t="s">
        <v>689</v>
      </c>
      <c r="F392" s="226" t="s">
        <v>2313</v>
      </c>
      <c r="G392" s="226" t="s">
        <v>1699</v>
      </c>
      <c r="H392" s="278">
        <v>45838</v>
      </c>
      <c r="I392" s="226">
        <v>29547</v>
      </c>
      <c r="J392" s="226" t="s">
        <v>1700</v>
      </c>
      <c r="K392" s="226" t="s">
        <v>1657</v>
      </c>
      <c r="L392" s="226"/>
      <c r="M392" s="280">
        <v>25040</v>
      </c>
      <c r="N392" s="280">
        <v>0</v>
      </c>
      <c r="O392" s="280">
        <v>2253.6</v>
      </c>
      <c r="P392" s="280">
        <v>2253.6</v>
      </c>
      <c r="Q392" s="226">
        <v>0</v>
      </c>
      <c r="R392" s="226" t="s">
        <v>2159</v>
      </c>
      <c r="S392" s="226" t="s">
        <v>2168</v>
      </c>
      <c r="T392" s="226" t="s">
        <v>1703</v>
      </c>
      <c r="U392" s="281" t="s">
        <v>1195</v>
      </c>
      <c r="V392" s="282" t="s">
        <v>1704</v>
      </c>
      <c r="W392" s="283" t="s">
        <v>1195</v>
      </c>
      <c r="X392" s="283" t="s">
        <v>1195</v>
      </c>
      <c r="Y392" s="283" t="s">
        <v>1195</v>
      </c>
      <c r="Z392" s="226"/>
      <c r="AA392" s="96"/>
    </row>
    <row r="393" spans="1:27">
      <c r="A393" s="226" t="s">
        <v>56</v>
      </c>
      <c r="B393" s="226" t="str">
        <f t="shared" si="12"/>
        <v>27AAJCM5637R1ZLMCSS/25-26/391</v>
      </c>
      <c r="C393" s="277">
        <f t="shared" si="13"/>
        <v>388</v>
      </c>
      <c r="D393" s="226" t="s">
        <v>2051</v>
      </c>
      <c r="E393" s="226" t="s">
        <v>2052</v>
      </c>
      <c r="F393" s="226" t="s">
        <v>2314</v>
      </c>
      <c r="G393" s="226" t="s">
        <v>1699</v>
      </c>
      <c r="H393" s="278">
        <v>45813</v>
      </c>
      <c r="I393" s="226">
        <v>54814</v>
      </c>
      <c r="J393" s="226" t="s">
        <v>1700</v>
      </c>
      <c r="K393" s="226" t="s">
        <v>1657</v>
      </c>
      <c r="L393" s="226"/>
      <c r="M393" s="280">
        <v>46452.2</v>
      </c>
      <c r="N393" s="280">
        <v>0</v>
      </c>
      <c r="O393" s="280">
        <v>4180.7</v>
      </c>
      <c r="P393" s="280">
        <v>4180.7</v>
      </c>
      <c r="Q393" s="226">
        <v>0</v>
      </c>
      <c r="R393" s="226" t="s">
        <v>2159</v>
      </c>
      <c r="S393" s="226" t="s">
        <v>2168</v>
      </c>
      <c r="T393" s="226" t="s">
        <v>1703</v>
      </c>
      <c r="U393" s="281" t="s">
        <v>1195</v>
      </c>
      <c r="V393" s="282" t="s">
        <v>1704</v>
      </c>
      <c r="W393" s="283" t="s">
        <v>1726</v>
      </c>
      <c r="X393" s="283" t="s">
        <v>2315</v>
      </c>
      <c r="Y393" s="283" t="s">
        <v>2022</v>
      </c>
      <c r="Z393" s="226"/>
      <c r="AA393" s="96"/>
    </row>
    <row r="394" spans="1:27">
      <c r="A394" s="226" t="s">
        <v>56</v>
      </c>
      <c r="B394" s="226" t="str">
        <f t="shared" si="12"/>
        <v>27AAJCM5637R1ZLMCSS/25-26/392</v>
      </c>
      <c r="C394" s="277">
        <f t="shared" si="13"/>
        <v>389</v>
      </c>
      <c r="D394" s="226" t="s">
        <v>2051</v>
      </c>
      <c r="E394" s="226" t="s">
        <v>2052</v>
      </c>
      <c r="F394" s="226" t="s">
        <v>2316</v>
      </c>
      <c r="G394" s="226" t="s">
        <v>1699</v>
      </c>
      <c r="H394" s="278">
        <v>45813</v>
      </c>
      <c r="I394" s="226">
        <v>16366</v>
      </c>
      <c r="J394" s="226" t="s">
        <v>1700</v>
      </c>
      <c r="K394" s="226" t="s">
        <v>1657</v>
      </c>
      <c r="L394" s="226"/>
      <c r="M394" s="280">
        <v>13869.61</v>
      </c>
      <c r="N394" s="280">
        <v>0</v>
      </c>
      <c r="O394" s="280">
        <v>1248.26</v>
      </c>
      <c r="P394" s="280">
        <v>1248.26</v>
      </c>
      <c r="Q394" s="226">
        <v>0</v>
      </c>
      <c r="R394" s="226" t="s">
        <v>2159</v>
      </c>
      <c r="S394" s="226" t="s">
        <v>2168</v>
      </c>
      <c r="T394" s="226" t="s">
        <v>1703</v>
      </c>
      <c r="U394" s="281" t="s">
        <v>1195</v>
      </c>
      <c r="V394" s="282" t="s">
        <v>1704</v>
      </c>
      <c r="W394" s="283" t="s">
        <v>1726</v>
      </c>
      <c r="X394" s="283" t="s">
        <v>2317</v>
      </c>
      <c r="Y394" s="283" t="s">
        <v>2022</v>
      </c>
      <c r="Z394" s="226"/>
      <c r="AA394" s="96"/>
    </row>
    <row r="395" spans="1:27">
      <c r="A395" s="226" t="s">
        <v>56</v>
      </c>
      <c r="B395" s="226" t="str">
        <f t="shared" si="12"/>
        <v>27AAACV2808C1ZP272506C10002096</v>
      </c>
      <c r="C395" s="277">
        <f t="shared" si="13"/>
        <v>390</v>
      </c>
      <c r="D395" s="226" t="s">
        <v>2318</v>
      </c>
      <c r="E395" s="226" t="s">
        <v>2319</v>
      </c>
      <c r="F395" s="226" t="s">
        <v>2320</v>
      </c>
      <c r="G395" s="226" t="s">
        <v>1699</v>
      </c>
      <c r="H395" s="278">
        <v>45812</v>
      </c>
      <c r="I395" s="226">
        <v>133803.57</v>
      </c>
      <c r="J395" s="226" t="s">
        <v>1700</v>
      </c>
      <c r="K395" s="226" t="s">
        <v>1657</v>
      </c>
      <c r="L395" s="226"/>
      <c r="M395" s="280">
        <v>113392.85</v>
      </c>
      <c r="N395" s="280">
        <v>0</v>
      </c>
      <c r="O395" s="280">
        <v>10205.36</v>
      </c>
      <c r="P395" s="280">
        <v>10205.36</v>
      </c>
      <c r="Q395" s="226">
        <v>0</v>
      </c>
      <c r="R395" s="226" t="s">
        <v>2159</v>
      </c>
      <c r="S395" s="226" t="s">
        <v>2168</v>
      </c>
      <c r="T395" s="226" t="s">
        <v>1703</v>
      </c>
      <c r="U395" s="281" t="s">
        <v>1195</v>
      </c>
      <c r="V395" s="282" t="s">
        <v>1704</v>
      </c>
      <c r="W395" s="283" t="s">
        <v>1726</v>
      </c>
      <c r="X395" s="283" t="s">
        <v>2321</v>
      </c>
      <c r="Y395" s="283" t="s">
        <v>2205</v>
      </c>
      <c r="Z395" s="226"/>
      <c r="AA395" s="96"/>
    </row>
    <row r="396" spans="1:27">
      <c r="A396" s="226" t="s">
        <v>56</v>
      </c>
      <c r="B396" s="226" t="str">
        <f t="shared" si="12"/>
        <v>07AAACJ0054A1ZDDP511500</v>
      </c>
      <c r="C396" s="277">
        <f t="shared" si="13"/>
        <v>391</v>
      </c>
      <c r="D396" s="226" t="s">
        <v>283</v>
      </c>
      <c r="E396" s="226" t="s">
        <v>284</v>
      </c>
      <c r="F396" s="226" t="s">
        <v>2322</v>
      </c>
      <c r="G396" s="226" t="s">
        <v>1699</v>
      </c>
      <c r="H396" s="278">
        <v>45833</v>
      </c>
      <c r="I396" s="226">
        <v>5685</v>
      </c>
      <c r="J396" s="226" t="s">
        <v>1700</v>
      </c>
      <c r="K396" s="226" t="s">
        <v>1657</v>
      </c>
      <c r="L396" s="226"/>
      <c r="M396" s="280">
        <v>100</v>
      </c>
      <c r="N396" s="280">
        <v>18</v>
      </c>
      <c r="O396" s="280">
        <v>0</v>
      </c>
      <c r="P396" s="280">
        <v>0</v>
      </c>
      <c r="Q396" s="226">
        <v>0</v>
      </c>
      <c r="R396" s="226" t="s">
        <v>2159</v>
      </c>
      <c r="S396" s="226" t="s">
        <v>2168</v>
      </c>
      <c r="T396" s="226" t="s">
        <v>1703</v>
      </c>
      <c r="U396" s="281" t="s">
        <v>1195</v>
      </c>
      <c r="V396" s="282" t="s">
        <v>1704</v>
      </c>
      <c r="W396" s="283" t="s">
        <v>1726</v>
      </c>
      <c r="X396" s="283" t="s">
        <v>2323</v>
      </c>
      <c r="Y396" s="283" t="s">
        <v>2324</v>
      </c>
      <c r="Z396" s="226"/>
      <c r="AA396" s="96"/>
    </row>
    <row r="397" spans="1:27">
      <c r="A397" s="226" t="s">
        <v>56</v>
      </c>
      <c r="B397" s="226" t="str">
        <f t="shared" si="12"/>
        <v>07AAACJ0054A1ZDDP511501</v>
      </c>
      <c r="C397" s="277">
        <f t="shared" si="13"/>
        <v>392</v>
      </c>
      <c r="D397" s="226" t="s">
        <v>283</v>
      </c>
      <c r="E397" s="226" t="s">
        <v>284</v>
      </c>
      <c r="F397" s="226" t="s">
        <v>2325</v>
      </c>
      <c r="G397" s="226" t="s">
        <v>1699</v>
      </c>
      <c r="H397" s="278">
        <v>45833</v>
      </c>
      <c r="I397" s="226">
        <v>3107</v>
      </c>
      <c r="J397" s="226" t="s">
        <v>1700</v>
      </c>
      <c r="K397" s="226" t="s">
        <v>1657</v>
      </c>
      <c r="L397" s="226"/>
      <c r="M397" s="280">
        <v>100</v>
      </c>
      <c r="N397" s="280">
        <v>18</v>
      </c>
      <c r="O397" s="280">
        <v>0</v>
      </c>
      <c r="P397" s="280">
        <v>0</v>
      </c>
      <c r="Q397" s="226">
        <v>0</v>
      </c>
      <c r="R397" s="226" t="s">
        <v>2159</v>
      </c>
      <c r="S397" s="226" t="s">
        <v>2168</v>
      </c>
      <c r="T397" s="226" t="s">
        <v>1703</v>
      </c>
      <c r="U397" s="281" t="s">
        <v>1195</v>
      </c>
      <c r="V397" s="282" t="s">
        <v>1704</v>
      </c>
      <c r="W397" s="283" t="s">
        <v>1726</v>
      </c>
      <c r="X397" s="283" t="s">
        <v>2326</v>
      </c>
      <c r="Y397" s="283" t="s">
        <v>2324</v>
      </c>
      <c r="Z397" s="226"/>
      <c r="AA397" s="96"/>
    </row>
    <row r="398" spans="1:27">
      <c r="A398" s="226" t="s">
        <v>56</v>
      </c>
      <c r="B398" s="226" t="str">
        <f t="shared" si="12"/>
        <v>07AAACJ0054A1ZDDP511514</v>
      </c>
      <c r="C398" s="277">
        <f t="shared" si="13"/>
        <v>393</v>
      </c>
      <c r="D398" s="226" t="s">
        <v>283</v>
      </c>
      <c r="E398" s="226" t="s">
        <v>284</v>
      </c>
      <c r="F398" s="226" t="s">
        <v>2327</v>
      </c>
      <c r="G398" s="226" t="s">
        <v>1699</v>
      </c>
      <c r="H398" s="278">
        <v>45833</v>
      </c>
      <c r="I398" s="226">
        <v>6299</v>
      </c>
      <c r="J398" s="226" t="s">
        <v>1700</v>
      </c>
      <c r="K398" s="226" t="s">
        <v>1657</v>
      </c>
      <c r="L398" s="226"/>
      <c r="M398" s="280">
        <v>100</v>
      </c>
      <c r="N398" s="280">
        <v>18</v>
      </c>
      <c r="O398" s="280">
        <v>0</v>
      </c>
      <c r="P398" s="280">
        <v>0</v>
      </c>
      <c r="Q398" s="226">
        <v>0</v>
      </c>
      <c r="R398" s="226" t="s">
        <v>2159</v>
      </c>
      <c r="S398" s="226" t="s">
        <v>2168</v>
      </c>
      <c r="T398" s="226" t="s">
        <v>1703</v>
      </c>
      <c r="U398" s="281" t="s">
        <v>1195</v>
      </c>
      <c r="V398" s="282" t="s">
        <v>1704</v>
      </c>
      <c r="W398" s="283" t="s">
        <v>1726</v>
      </c>
      <c r="X398" s="283" t="s">
        <v>2328</v>
      </c>
      <c r="Y398" s="283" t="s">
        <v>2324</v>
      </c>
      <c r="Z398" s="226"/>
      <c r="AA398" s="96"/>
    </row>
    <row r="399" spans="1:27">
      <c r="A399" s="226" t="s">
        <v>56</v>
      </c>
      <c r="B399" s="226" t="str">
        <f t="shared" si="12"/>
        <v>07AAACJ0054A1ZDDP511515</v>
      </c>
      <c r="C399" s="277">
        <f t="shared" si="13"/>
        <v>394</v>
      </c>
      <c r="D399" s="226" t="s">
        <v>283</v>
      </c>
      <c r="E399" s="226" t="s">
        <v>284</v>
      </c>
      <c r="F399" s="226" t="s">
        <v>2329</v>
      </c>
      <c r="G399" s="226" t="s">
        <v>1699</v>
      </c>
      <c r="H399" s="278">
        <v>45833</v>
      </c>
      <c r="I399" s="226">
        <v>9079</v>
      </c>
      <c r="J399" s="226" t="s">
        <v>1700</v>
      </c>
      <c r="K399" s="226" t="s">
        <v>1657</v>
      </c>
      <c r="L399" s="226"/>
      <c r="M399" s="280">
        <v>100</v>
      </c>
      <c r="N399" s="280">
        <v>18</v>
      </c>
      <c r="O399" s="280">
        <v>0</v>
      </c>
      <c r="P399" s="280">
        <v>0</v>
      </c>
      <c r="Q399" s="226">
        <v>0</v>
      </c>
      <c r="R399" s="226" t="s">
        <v>2159</v>
      </c>
      <c r="S399" s="226" t="s">
        <v>2168</v>
      </c>
      <c r="T399" s="226" t="s">
        <v>1703</v>
      </c>
      <c r="U399" s="281" t="s">
        <v>1195</v>
      </c>
      <c r="V399" s="282" t="s">
        <v>1704</v>
      </c>
      <c r="W399" s="283" t="s">
        <v>1726</v>
      </c>
      <c r="X399" s="283" t="s">
        <v>2330</v>
      </c>
      <c r="Y399" s="283" t="s">
        <v>2324</v>
      </c>
      <c r="Z399" s="226"/>
      <c r="AA399" s="96"/>
    </row>
    <row r="400" spans="1:27">
      <c r="A400" s="226" t="s">
        <v>56</v>
      </c>
      <c r="B400" s="226" t="str">
        <f t="shared" si="12"/>
        <v>07AAACJ0054A1ZDHP500459</v>
      </c>
      <c r="C400" s="277">
        <f t="shared" si="13"/>
        <v>395</v>
      </c>
      <c r="D400" s="226" t="s">
        <v>283</v>
      </c>
      <c r="E400" s="226" t="s">
        <v>284</v>
      </c>
      <c r="F400" s="226" t="s">
        <v>2331</v>
      </c>
      <c r="G400" s="226" t="s">
        <v>1699</v>
      </c>
      <c r="H400" s="278">
        <v>45838</v>
      </c>
      <c r="I400" s="226">
        <v>23270</v>
      </c>
      <c r="J400" s="226" t="s">
        <v>1700</v>
      </c>
      <c r="K400" s="226" t="s">
        <v>1657</v>
      </c>
      <c r="L400" s="226"/>
      <c r="M400" s="280">
        <v>19720</v>
      </c>
      <c r="N400" s="280">
        <v>3549.6</v>
      </c>
      <c r="O400" s="280">
        <v>0</v>
      </c>
      <c r="P400" s="280">
        <v>0</v>
      </c>
      <c r="Q400" s="226">
        <v>0</v>
      </c>
      <c r="R400" s="226" t="s">
        <v>2159</v>
      </c>
      <c r="S400" s="226" t="s">
        <v>2168</v>
      </c>
      <c r="T400" s="226" t="s">
        <v>1703</v>
      </c>
      <c r="U400" s="281" t="s">
        <v>1195</v>
      </c>
      <c r="V400" s="282" t="s">
        <v>1704</v>
      </c>
      <c r="W400" s="283" t="s">
        <v>1726</v>
      </c>
      <c r="X400" s="283" t="s">
        <v>2332</v>
      </c>
      <c r="Y400" s="283" t="s">
        <v>2324</v>
      </c>
      <c r="Z400" s="226"/>
      <c r="AA400" s="96"/>
    </row>
    <row r="401" spans="1:27">
      <c r="A401" s="226" t="s">
        <v>56</v>
      </c>
      <c r="B401" s="226" t="str">
        <f t="shared" si="12"/>
        <v>07AAACJ0054A1ZDIP501127</v>
      </c>
      <c r="C401" s="277">
        <f t="shared" si="13"/>
        <v>396</v>
      </c>
      <c r="D401" s="226" t="s">
        <v>283</v>
      </c>
      <c r="E401" s="226" t="s">
        <v>284</v>
      </c>
      <c r="F401" s="226" t="s">
        <v>2333</v>
      </c>
      <c r="G401" s="226" t="s">
        <v>1699</v>
      </c>
      <c r="H401" s="278">
        <v>45825</v>
      </c>
      <c r="I401" s="226">
        <v>93266</v>
      </c>
      <c r="J401" s="226" t="s">
        <v>1700</v>
      </c>
      <c r="K401" s="226" t="s">
        <v>1657</v>
      </c>
      <c r="L401" s="226"/>
      <c r="M401" s="280">
        <v>700</v>
      </c>
      <c r="N401" s="280">
        <v>126</v>
      </c>
      <c r="O401" s="280">
        <v>0</v>
      </c>
      <c r="P401" s="280">
        <v>0</v>
      </c>
      <c r="Q401" s="226">
        <v>0</v>
      </c>
      <c r="R401" s="226" t="s">
        <v>2159</v>
      </c>
      <c r="S401" s="226" t="s">
        <v>2168</v>
      </c>
      <c r="T401" s="226" t="s">
        <v>1703</v>
      </c>
      <c r="U401" s="281" t="s">
        <v>1195</v>
      </c>
      <c r="V401" s="282" t="s">
        <v>1704</v>
      </c>
      <c r="W401" s="283" t="s">
        <v>1726</v>
      </c>
      <c r="X401" s="283" t="s">
        <v>2334</v>
      </c>
      <c r="Y401" s="283" t="s">
        <v>2324</v>
      </c>
      <c r="Z401" s="226"/>
      <c r="AA401" s="96"/>
    </row>
    <row r="402" spans="1:27">
      <c r="A402" s="226" t="s">
        <v>56</v>
      </c>
      <c r="B402" s="226" t="str">
        <f t="shared" si="12"/>
        <v>07AAACJ0054A1ZDIP501128</v>
      </c>
      <c r="C402" s="277">
        <f t="shared" si="13"/>
        <v>397</v>
      </c>
      <c r="D402" s="226" t="s">
        <v>283</v>
      </c>
      <c r="E402" s="226" t="s">
        <v>284</v>
      </c>
      <c r="F402" s="226" t="s">
        <v>2335</v>
      </c>
      <c r="G402" s="226" t="s">
        <v>1699</v>
      </c>
      <c r="H402" s="278">
        <v>45825</v>
      </c>
      <c r="I402" s="226">
        <v>93266</v>
      </c>
      <c r="J402" s="226" t="s">
        <v>1700</v>
      </c>
      <c r="K402" s="226" t="s">
        <v>1657</v>
      </c>
      <c r="L402" s="226"/>
      <c r="M402" s="280">
        <v>700</v>
      </c>
      <c r="N402" s="280">
        <v>126</v>
      </c>
      <c r="O402" s="280">
        <v>0</v>
      </c>
      <c r="P402" s="280">
        <v>0</v>
      </c>
      <c r="Q402" s="226">
        <v>0</v>
      </c>
      <c r="R402" s="226" t="s">
        <v>2159</v>
      </c>
      <c r="S402" s="226" t="s">
        <v>2168</v>
      </c>
      <c r="T402" s="226" t="s">
        <v>1703</v>
      </c>
      <c r="U402" s="281" t="s">
        <v>1195</v>
      </c>
      <c r="V402" s="282" t="s">
        <v>1704</v>
      </c>
      <c r="W402" s="283" t="s">
        <v>1726</v>
      </c>
      <c r="X402" s="283" t="s">
        <v>2336</v>
      </c>
      <c r="Y402" s="283" t="s">
        <v>2324</v>
      </c>
      <c r="Z402" s="226"/>
      <c r="AA402" s="96"/>
    </row>
    <row r="403" spans="1:27">
      <c r="A403" s="226" t="s">
        <v>56</v>
      </c>
      <c r="B403" s="226" t="str">
        <f t="shared" si="12"/>
        <v>07AAACJ0054A1ZDIP501129</v>
      </c>
      <c r="C403" s="277">
        <f t="shared" si="13"/>
        <v>398</v>
      </c>
      <c r="D403" s="226" t="s">
        <v>283</v>
      </c>
      <c r="E403" s="226" t="s">
        <v>284</v>
      </c>
      <c r="F403" s="226" t="s">
        <v>2337</v>
      </c>
      <c r="G403" s="226" t="s">
        <v>1699</v>
      </c>
      <c r="H403" s="278">
        <v>45825</v>
      </c>
      <c r="I403" s="226">
        <v>93266</v>
      </c>
      <c r="J403" s="226" t="s">
        <v>1700</v>
      </c>
      <c r="K403" s="226" t="s">
        <v>1657</v>
      </c>
      <c r="L403" s="226"/>
      <c r="M403" s="280">
        <v>700</v>
      </c>
      <c r="N403" s="280">
        <v>126</v>
      </c>
      <c r="O403" s="280">
        <v>0</v>
      </c>
      <c r="P403" s="280">
        <v>0</v>
      </c>
      <c r="Q403" s="226">
        <v>0</v>
      </c>
      <c r="R403" s="226" t="s">
        <v>2159</v>
      </c>
      <c r="S403" s="226" t="s">
        <v>2168</v>
      </c>
      <c r="T403" s="226" t="s">
        <v>1703</v>
      </c>
      <c r="U403" s="281" t="s">
        <v>1195</v>
      </c>
      <c r="V403" s="282" t="s">
        <v>1704</v>
      </c>
      <c r="W403" s="283" t="s">
        <v>1726</v>
      </c>
      <c r="X403" s="283" t="s">
        <v>2338</v>
      </c>
      <c r="Y403" s="283" t="s">
        <v>2324</v>
      </c>
      <c r="Z403" s="226"/>
      <c r="AA403" s="96"/>
    </row>
    <row r="404" spans="1:27">
      <c r="A404" s="226" t="s">
        <v>56</v>
      </c>
      <c r="B404" s="226" t="str">
        <f t="shared" si="12"/>
        <v>07AAACJ0054A1ZDIP501130</v>
      </c>
      <c r="C404" s="277">
        <f t="shared" si="13"/>
        <v>399</v>
      </c>
      <c r="D404" s="226" t="s">
        <v>283</v>
      </c>
      <c r="E404" s="226" t="s">
        <v>284</v>
      </c>
      <c r="F404" s="226" t="s">
        <v>2339</v>
      </c>
      <c r="G404" s="226" t="s">
        <v>1699</v>
      </c>
      <c r="H404" s="278">
        <v>45825</v>
      </c>
      <c r="I404" s="226">
        <v>93266</v>
      </c>
      <c r="J404" s="226" t="s">
        <v>1700</v>
      </c>
      <c r="K404" s="226" t="s">
        <v>1657</v>
      </c>
      <c r="L404" s="226"/>
      <c r="M404" s="280">
        <v>700</v>
      </c>
      <c r="N404" s="280">
        <v>126</v>
      </c>
      <c r="O404" s="280">
        <v>0</v>
      </c>
      <c r="P404" s="280">
        <v>0</v>
      </c>
      <c r="Q404" s="226">
        <v>0</v>
      </c>
      <c r="R404" s="226" t="s">
        <v>2159</v>
      </c>
      <c r="S404" s="226" t="s">
        <v>2168</v>
      </c>
      <c r="T404" s="226" t="s">
        <v>1703</v>
      </c>
      <c r="U404" s="281" t="s">
        <v>1195</v>
      </c>
      <c r="V404" s="282" t="s">
        <v>1704</v>
      </c>
      <c r="W404" s="283" t="s">
        <v>1726</v>
      </c>
      <c r="X404" s="283" t="s">
        <v>2340</v>
      </c>
      <c r="Y404" s="283" t="s">
        <v>2324</v>
      </c>
      <c r="Z404" s="226"/>
      <c r="AA404" s="96"/>
    </row>
    <row r="405" spans="1:27">
      <c r="A405" s="226" t="s">
        <v>56</v>
      </c>
      <c r="B405" s="226" t="str">
        <f t="shared" si="12"/>
        <v>27BMWPD2551E2ZZS0005788</v>
      </c>
      <c r="C405" s="277">
        <f t="shared" si="13"/>
        <v>400</v>
      </c>
      <c r="D405" s="226" t="s">
        <v>511</v>
      </c>
      <c r="E405" s="226" t="s">
        <v>512</v>
      </c>
      <c r="F405" s="226" t="s">
        <v>1180</v>
      </c>
      <c r="G405" s="226" t="s">
        <v>1699</v>
      </c>
      <c r="H405" s="278">
        <v>45834</v>
      </c>
      <c r="I405" s="226">
        <v>6231</v>
      </c>
      <c r="J405" s="226" t="s">
        <v>1700</v>
      </c>
      <c r="K405" s="226" t="s">
        <v>1657</v>
      </c>
      <c r="L405" s="226"/>
      <c r="M405" s="280">
        <v>5364</v>
      </c>
      <c r="N405" s="280">
        <v>0</v>
      </c>
      <c r="O405" s="280">
        <v>433.61</v>
      </c>
      <c r="P405" s="280">
        <v>433.61</v>
      </c>
      <c r="Q405" s="226">
        <v>0</v>
      </c>
      <c r="R405" s="226" t="s">
        <v>2159</v>
      </c>
      <c r="S405" s="226" t="s">
        <v>2168</v>
      </c>
      <c r="T405" s="226" t="s">
        <v>1703</v>
      </c>
      <c r="U405" s="281" t="s">
        <v>1195</v>
      </c>
      <c r="V405" s="282" t="s">
        <v>1704</v>
      </c>
      <c r="W405" s="283" t="s">
        <v>1195</v>
      </c>
      <c r="X405" s="283" t="s">
        <v>1195</v>
      </c>
      <c r="Y405" s="283" t="s">
        <v>1195</v>
      </c>
      <c r="Z405" s="226"/>
      <c r="AA405" s="96"/>
    </row>
    <row r="406" spans="1:27">
      <c r="A406" s="226" t="s">
        <v>56</v>
      </c>
      <c r="B406" s="226" t="str">
        <f t="shared" si="12"/>
        <v>27BMWPD2551E2ZZS0005789</v>
      </c>
      <c r="C406" s="277">
        <f t="shared" si="13"/>
        <v>401</v>
      </c>
      <c r="D406" s="226" t="s">
        <v>511</v>
      </c>
      <c r="E406" s="226" t="s">
        <v>512</v>
      </c>
      <c r="F406" s="226" t="s">
        <v>1183</v>
      </c>
      <c r="G406" s="226" t="s">
        <v>1699</v>
      </c>
      <c r="H406" s="278">
        <v>45834</v>
      </c>
      <c r="I406" s="226">
        <v>18373</v>
      </c>
      <c r="J406" s="226" t="s">
        <v>1700</v>
      </c>
      <c r="K406" s="226" t="s">
        <v>1657</v>
      </c>
      <c r="L406" s="226"/>
      <c r="M406" s="280">
        <v>15688</v>
      </c>
      <c r="N406" s="280">
        <v>0</v>
      </c>
      <c r="O406" s="280">
        <v>1342.36</v>
      </c>
      <c r="P406" s="280">
        <v>1342.36</v>
      </c>
      <c r="Q406" s="226">
        <v>0</v>
      </c>
      <c r="R406" s="226" t="s">
        <v>2159</v>
      </c>
      <c r="S406" s="226" t="s">
        <v>2168</v>
      </c>
      <c r="T406" s="226" t="s">
        <v>1703</v>
      </c>
      <c r="U406" s="281" t="s">
        <v>1195</v>
      </c>
      <c r="V406" s="282" t="s">
        <v>1704</v>
      </c>
      <c r="W406" s="283" t="s">
        <v>1195</v>
      </c>
      <c r="X406" s="283" t="s">
        <v>1195</v>
      </c>
      <c r="Y406" s="283" t="s">
        <v>1195</v>
      </c>
      <c r="Z406" s="226"/>
      <c r="AA406" s="96"/>
    </row>
    <row r="407" spans="1:27">
      <c r="A407" s="226" t="s">
        <v>56</v>
      </c>
      <c r="B407" s="226" t="str">
        <f t="shared" si="12"/>
        <v>27AAGFO4867R1ZAINV/25-26/052</v>
      </c>
      <c r="C407" s="277">
        <f t="shared" si="13"/>
        <v>402</v>
      </c>
      <c r="D407" s="226" t="s">
        <v>685</v>
      </c>
      <c r="E407" s="226" t="s">
        <v>686</v>
      </c>
      <c r="F407" s="226" t="s">
        <v>2341</v>
      </c>
      <c r="G407" s="226" t="s">
        <v>1699</v>
      </c>
      <c r="H407" s="278">
        <v>45777</v>
      </c>
      <c r="I407" s="226">
        <v>127027</v>
      </c>
      <c r="J407" s="226" t="s">
        <v>1700</v>
      </c>
      <c r="K407" s="226" t="s">
        <v>1657</v>
      </c>
      <c r="L407" s="226"/>
      <c r="M407" s="280">
        <v>107649</v>
      </c>
      <c r="N407" s="280">
        <v>0</v>
      </c>
      <c r="O407" s="280">
        <v>9689</v>
      </c>
      <c r="P407" s="280">
        <v>9689</v>
      </c>
      <c r="Q407" s="226">
        <v>0</v>
      </c>
      <c r="R407" s="226" t="s">
        <v>2159</v>
      </c>
      <c r="S407" s="226" t="s">
        <v>2168</v>
      </c>
      <c r="T407" s="226" t="s">
        <v>1703</v>
      </c>
      <c r="U407" s="281" t="s">
        <v>1195</v>
      </c>
      <c r="V407" s="282" t="s">
        <v>1704</v>
      </c>
      <c r="W407" s="283" t="s">
        <v>1195</v>
      </c>
      <c r="X407" s="283" t="s">
        <v>1195</v>
      </c>
      <c r="Y407" s="283" t="s">
        <v>1195</v>
      </c>
      <c r="Z407" s="226"/>
      <c r="AA407" s="96"/>
    </row>
    <row r="408" spans="1:27">
      <c r="A408" s="226" t="s">
        <v>56</v>
      </c>
      <c r="B408" s="226" t="str">
        <f t="shared" si="12"/>
        <v>27AAGFO4867R1ZAINV/25-26/060</v>
      </c>
      <c r="C408" s="277">
        <f t="shared" si="13"/>
        <v>403</v>
      </c>
      <c r="D408" s="226" t="s">
        <v>685</v>
      </c>
      <c r="E408" s="226" t="s">
        <v>686</v>
      </c>
      <c r="F408" s="226" t="s">
        <v>2342</v>
      </c>
      <c r="G408" s="226" t="s">
        <v>1699</v>
      </c>
      <c r="H408" s="278">
        <v>45781</v>
      </c>
      <c r="I408" s="226">
        <v>2900</v>
      </c>
      <c r="J408" s="226" t="s">
        <v>1700</v>
      </c>
      <c r="K408" s="226" t="s">
        <v>1657</v>
      </c>
      <c r="L408" s="226"/>
      <c r="M408" s="280">
        <v>2458</v>
      </c>
      <c r="N408" s="280">
        <v>0</v>
      </c>
      <c r="O408" s="280">
        <v>221</v>
      </c>
      <c r="P408" s="280">
        <v>221</v>
      </c>
      <c r="Q408" s="226">
        <v>0</v>
      </c>
      <c r="R408" s="226" t="s">
        <v>2159</v>
      </c>
      <c r="S408" s="226" t="s">
        <v>2168</v>
      </c>
      <c r="T408" s="226" t="s">
        <v>1703</v>
      </c>
      <c r="U408" s="281" t="s">
        <v>1195</v>
      </c>
      <c r="V408" s="282" t="s">
        <v>1704</v>
      </c>
      <c r="W408" s="283" t="s">
        <v>1195</v>
      </c>
      <c r="X408" s="283" t="s">
        <v>1195</v>
      </c>
      <c r="Y408" s="283" t="s">
        <v>1195</v>
      </c>
      <c r="Z408" s="226"/>
      <c r="AA408" s="96"/>
    </row>
    <row r="409" spans="1:27">
      <c r="A409" s="226" t="s">
        <v>56</v>
      </c>
      <c r="B409" s="226" t="str">
        <f t="shared" si="12"/>
        <v>27AAGFO4867R1ZAINV/25-26/104</v>
      </c>
      <c r="C409" s="277">
        <f t="shared" si="13"/>
        <v>404</v>
      </c>
      <c r="D409" s="226" t="s">
        <v>685</v>
      </c>
      <c r="E409" s="226" t="s">
        <v>686</v>
      </c>
      <c r="F409" s="226" t="s">
        <v>2343</v>
      </c>
      <c r="G409" s="226" t="s">
        <v>1699</v>
      </c>
      <c r="H409" s="278">
        <v>45808</v>
      </c>
      <c r="I409" s="226">
        <v>121540</v>
      </c>
      <c r="J409" s="226" t="s">
        <v>1700</v>
      </c>
      <c r="K409" s="226" t="s">
        <v>1657</v>
      </c>
      <c r="L409" s="226"/>
      <c r="M409" s="280">
        <v>103000</v>
      </c>
      <c r="N409" s="280">
        <v>0</v>
      </c>
      <c r="O409" s="280">
        <v>9270</v>
      </c>
      <c r="P409" s="280">
        <v>9270</v>
      </c>
      <c r="Q409" s="226">
        <v>0</v>
      </c>
      <c r="R409" s="226" t="s">
        <v>2159</v>
      </c>
      <c r="S409" s="226" t="s">
        <v>2168</v>
      </c>
      <c r="T409" s="226" t="s">
        <v>1703</v>
      </c>
      <c r="U409" s="281" t="s">
        <v>1195</v>
      </c>
      <c r="V409" s="282" t="s">
        <v>1704</v>
      </c>
      <c r="W409" s="283" t="s">
        <v>1195</v>
      </c>
      <c r="X409" s="283" t="s">
        <v>1195</v>
      </c>
      <c r="Y409" s="283" t="s">
        <v>1195</v>
      </c>
      <c r="Z409" s="226"/>
      <c r="AA409" s="96"/>
    </row>
    <row r="410" spans="1:27">
      <c r="A410" s="226" t="s">
        <v>56</v>
      </c>
      <c r="B410" s="226" t="str">
        <f t="shared" si="12"/>
        <v>27AAGFO4867R1ZAINV/25-26/158</v>
      </c>
      <c r="C410" s="277">
        <f t="shared" si="13"/>
        <v>405</v>
      </c>
      <c r="D410" s="226" t="s">
        <v>685</v>
      </c>
      <c r="E410" s="226" t="s">
        <v>686</v>
      </c>
      <c r="F410" s="226" t="s">
        <v>2344</v>
      </c>
      <c r="G410" s="226" t="s">
        <v>1699</v>
      </c>
      <c r="H410" s="278">
        <v>45838</v>
      </c>
      <c r="I410" s="226">
        <v>127853</v>
      </c>
      <c r="J410" s="226" t="s">
        <v>1700</v>
      </c>
      <c r="K410" s="226" t="s">
        <v>1657</v>
      </c>
      <c r="L410" s="226"/>
      <c r="M410" s="280">
        <v>108349</v>
      </c>
      <c r="N410" s="280">
        <v>0</v>
      </c>
      <c r="O410" s="280">
        <v>9752</v>
      </c>
      <c r="P410" s="280">
        <v>9752</v>
      </c>
      <c r="Q410" s="226">
        <v>0</v>
      </c>
      <c r="R410" s="226" t="s">
        <v>2159</v>
      </c>
      <c r="S410" s="226" t="s">
        <v>2168</v>
      </c>
      <c r="T410" s="226" t="s">
        <v>1703</v>
      </c>
      <c r="U410" s="281" t="s">
        <v>1195</v>
      </c>
      <c r="V410" s="282" t="s">
        <v>1704</v>
      </c>
      <c r="W410" s="283" t="s">
        <v>1195</v>
      </c>
      <c r="X410" s="283" t="s">
        <v>1195</v>
      </c>
      <c r="Y410" s="283" t="s">
        <v>1195</v>
      </c>
      <c r="Z410" s="226"/>
      <c r="AA410" s="96"/>
    </row>
    <row r="411" spans="1:27">
      <c r="A411" s="226" t="s">
        <v>56</v>
      </c>
      <c r="B411" s="226" t="str">
        <f t="shared" si="12"/>
        <v>27AATPE1295N1Z2JUNE-2025-303</v>
      </c>
      <c r="C411" s="277">
        <f t="shared" si="13"/>
        <v>406</v>
      </c>
      <c r="D411" s="226" t="s">
        <v>527</v>
      </c>
      <c r="E411" s="226" t="s">
        <v>528</v>
      </c>
      <c r="F411" s="226" t="s">
        <v>2345</v>
      </c>
      <c r="G411" s="226" t="s">
        <v>1699</v>
      </c>
      <c r="H411" s="278">
        <v>45813</v>
      </c>
      <c r="I411" s="226">
        <v>413878</v>
      </c>
      <c r="J411" s="226" t="s">
        <v>1700</v>
      </c>
      <c r="K411" s="226" t="s">
        <v>1657</v>
      </c>
      <c r="L411" s="226"/>
      <c r="M411" s="280">
        <v>350744</v>
      </c>
      <c r="N411" s="280">
        <v>0</v>
      </c>
      <c r="O411" s="280">
        <v>31566.959999999999</v>
      </c>
      <c r="P411" s="280">
        <v>31566.959999999999</v>
      </c>
      <c r="Q411" s="226">
        <v>0</v>
      </c>
      <c r="R411" s="226" t="s">
        <v>2159</v>
      </c>
      <c r="S411" s="226" t="s">
        <v>2178</v>
      </c>
      <c r="T411" s="226" t="s">
        <v>1703</v>
      </c>
      <c r="U411" s="281" t="s">
        <v>1195</v>
      </c>
      <c r="V411" s="282" t="s">
        <v>1704</v>
      </c>
      <c r="W411" s="283" t="s">
        <v>1195</v>
      </c>
      <c r="X411" s="283" t="s">
        <v>1195</v>
      </c>
      <c r="Y411" s="283" t="s">
        <v>1195</v>
      </c>
      <c r="Z411" s="226"/>
      <c r="AA411" s="96"/>
    </row>
    <row r="412" spans="1:27">
      <c r="A412" s="226" t="s">
        <v>56</v>
      </c>
      <c r="B412" s="226" t="str">
        <f t="shared" si="12"/>
        <v>27AATPE1295N1Z2JUNE-2025-304</v>
      </c>
      <c r="C412" s="277">
        <f t="shared" si="13"/>
        <v>407</v>
      </c>
      <c r="D412" s="226" t="s">
        <v>527</v>
      </c>
      <c r="E412" s="226" t="s">
        <v>528</v>
      </c>
      <c r="F412" s="226" t="s">
        <v>2346</v>
      </c>
      <c r="G412" s="226" t="s">
        <v>1699</v>
      </c>
      <c r="H412" s="278">
        <v>45813</v>
      </c>
      <c r="I412" s="226">
        <v>393497</v>
      </c>
      <c r="J412" s="226" t="s">
        <v>1700</v>
      </c>
      <c r="K412" s="226" t="s">
        <v>1657</v>
      </c>
      <c r="L412" s="226"/>
      <c r="M412" s="280">
        <v>333472</v>
      </c>
      <c r="N412" s="280">
        <v>0</v>
      </c>
      <c r="O412" s="280">
        <v>30012.48</v>
      </c>
      <c r="P412" s="280">
        <v>30012.48</v>
      </c>
      <c r="Q412" s="226">
        <v>0</v>
      </c>
      <c r="R412" s="226" t="s">
        <v>2159</v>
      </c>
      <c r="S412" s="226" t="s">
        <v>2178</v>
      </c>
      <c r="T412" s="226" t="s">
        <v>1703</v>
      </c>
      <c r="U412" s="281" t="s">
        <v>1195</v>
      </c>
      <c r="V412" s="282" t="s">
        <v>1704</v>
      </c>
      <c r="W412" s="283" t="s">
        <v>1195</v>
      </c>
      <c r="X412" s="283" t="s">
        <v>1195</v>
      </c>
      <c r="Y412" s="283" t="s">
        <v>1195</v>
      </c>
      <c r="Z412" s="226"/>
      <c r="AA412" s="96"/>
    </row>
    <row r="413" spans="1:27">
      <c r="A413" s="226" t="s">
        <v>56</v>
      </c>
      <c r="B413" s="226" t="str">
        <f t="shared" si="12"/>
        <v>27AADCS9203M1Z1SRAJ/2025/00653</v>
      </c>
      <c r="C413" s="277">
        <f t="shared" si="13"/>
        <v>408</v>
      </c>
      <c r="D413" s="226" t="s">
        <v>938</v>
      </c>
      <c r="E413" s="226" t="s">
        <v>939</v>
      </c>
      <c r="F413" s="226" t="s">
        <v>2347</v>
      </c>
      <c r="G413" s="226" t="s">
        <v>1699</v>
      </c>
      <c r="H413" s="278">
        <v>45814</v>
      </c>
      <c r="I413" s="226">
        <v>547710</v>
      </c>
      <c r="J413" s="226" t="s">
        <v>1700</v>
      </c>
      <c r="K413" s="226" t="s">
        <v>1657</v>
      </c>
      <c r="L413" s="226"/>
      <c r="M413" s="280">
        <v>464161</v>
      </c>
      <c r="N413" s="280">
        <v>0</v>
      </c>
      <c r="O413" s="280">
        <v>41774.49</v>
      </c>
      <c r="P413" s="280">
        <v>41774.49</v>
      </c>
      <c r="Q413" s="226">
        <v>0</v>
      </c>
      <c r="R413" s="226" t="s">
        <v>2159</v>
      </c>
      <c r="S413" s="226" t="s">
        <v>2168</v>
      </c>
      <c r="T413" s="226" t="s">
        <v>1703</v>
      </c>
      <c r="U413" s="281" t="s">
        <v>1195</v>
      </c>
      <c r="V413" s="282" t="s">
        <v>1704</v>
      </c>
      <c r="W413" s="283" t="s">
        <v>1726</v>
      </c>
      <c r="X413" s="283" t="s">
        <v>2348</v>
      </c>
      <c r="Y413" s="283" t="s">
        <v>2208</v>
      </c>
      <c r="Z413" s="226"/>
      <c r="AA413" s="96"/>
    </row>
    <row r="414" spans="1:27">
      <c r="A414" s="226" t="s">
        <v>56</v>
      </c>
      <c r="B414" s="226" t="str">
        <f t="shared" si="12"/>
        <v>27AAGCJ1813R1Z57371</v>
      </c>
      <c r="C414" s="277">
        <f t="shared" si="13"/>
        <v>409</v>
      </c>
      <c r="D414" s="226" t="s">
        <v>506</v>
      </c>
      <c r="E414" s="226" t="s">
        <v>507</v>
      </c>
      <c r="F414" s="226">
        <v>7371</v>
      </c>
      <c r="G414" s="226" t="s">
        <v>1699</v>
      </c>
      <c r="H414" s="278">
        <v>45817</v>
      </c>
      <c r="I414" s="226">
        <v>15458</v>
      </c>
      <c r="J414" s="226" t="s">
        <v>1700</v>
      </c>
      <c r="K414" s="226" t="s">
        <v>1657</v>
      </c>
      <c r="L414" s="226"/>
      <c r="M414" s="280">
        <v>13100</v>
      </c>
      <c r="N414" s="280">
        <v>0</v>
      </c>
      <c r="O414" s="280">
        <v>1179</v>
      </c>
      <c r="P414" s="280">
        <v>1179</v>
      </c>
      <c r="Q414" s="226">
        <v>0</v>
      </c>
      <c r="R414" s="226" t="s">
        <v>2159</v>
      </c>
      <c r="S414" s="226" t="s">
        <v>2178</v>
      </c>
      <c r="T414" s="226" t="s">
        <v>1703</v>
      </c>
      <c r="U414" s="281" t="s">
        <v>1195</v>
      </c>
      <c r="V414" s="282" t="s">
        <v>1704</v>
      </c>
      <c r="W414" s="283" t="s">
        <v>1195</v>
      </c>
      <c r="X414" s="283" t="s">
        <v>1195</v>
      </c>
      <c r="Y414" s="283" t="s">
        <v>1195</v>
      </c>
      <c r="Z414" s="226"/>
      <c r="AA414" s="96"/>
    </row>
    <row r="415" spans="1:27">
      <c r="A415" s="226" t="s">
        <v>56</v>
      </c>
      <c r="B415" s="226" t="str">
        <f t="shared" si="12"/>
        <v>07AQMPT7118E1ZKDEX3-1809</v>
      </c>
      <c r="C415" s="277">
        <f t="shared" si="13"/>
        <v>410</v>
      </c>
      <c r="D415" s="226" t="s">
        <v>2349</v>
      </c>
      <c r="E415" s="226" t="s">
        <v>2350</v>
      </c>
      <c r="F415" s="226" t="s">
        <v>2351</v>
      </c>
      <c r="G415" s="226" t="s">
        <v>1699</v>
      </c>
      <c r="H415" s="278">
        <v>45693</v>
      </c>
      <c r="I415" s="226">
        <v>1200</v>
      </c>
      <c r="J415" s="226" t="s">
        <v>1700</v>
      </c>
      <c r="K415" s="226" t="s">
        <v>1657</v>
      </c>
      <c r="L415" s="226"/>
      <c r="M415" s="280">
        <v>1016.95</v>
      </c>
      <c r="N415" s="280">
        <v>183.05</v>
      </c>
      <c r="O415" s="280">
        <v>0</v>
      </c>
      <c r="P415" s="280">
        <v>0</v>
      </c>
      <c r="Q415" s="226">
        <v>0</v>
      </c>
      <c r="R415" s="226" t="s">
        <v>2352</v>
      </c>
      <c r="S415" s="226" t="s">
        <v>2353</v>
      </c>
      <c r="T415" s="226" t="s">
        <v>1703</v>
      </c>
      <c r="U415" s="281" t="s">
        <v>1195</v>
      </c>
      <c r="V415" s="282" t="s">
        <v>1704</v>
      </c>
      <c r="W415" s="283" t="s">
        <v>1195</v>
      </c>
      <c r="X415" s="283" t="s">
        <v>1195</v>
      </c>
      <c r="Y415" s="283" t="s">
        <v>1195</v>
      </c>
      <c r="Z415" s="226"/>
      <c r="AA415" s="96"/>
    </row>
    <row r="416" spans="1:27">
      <c r="A416" s="226" t="s">
        <v>56</v>
      </c>
      <c r="B416" s="226" t="str">
        <f t="shared" si="12"/>
        <v>27AESPG9895B1ZWPP/468/25-26</v>
      </c>
      <c r="C416" s="277">
        <f t="shared" si="13"/>
        <v>411</v>
      </c>
      <c r="D416" s="226" t="s">
        <v>2118</v>
      </c>
      <c r="E416" s="226" t="s">
        <v>2119</v>
      </c>
      <c r="F416" s="226" t="s">
        <v>2354</v>
      </c>
      <c r="G416" s="226" t="s">
        <v>1699</v>
      </c>
      <c r="H416" s="278">
        <v>45818</v>
      </c>
      <c r="I416" s="226">
        <v>956</v>
      </c>
      <c r="J416" s="226" t="s">
        <v>1700</v>
      </c>
      <c r="K416" s="226" t="s">
        <v>1657</v>
      </c>
      <c r="L416" s="226"/>
      <c r="M416" s="280">
        <v>810</v>
      </c>
      <c r="N416" s="280">
        <v>0</v>
      </c>
      <c r="O416" s="280">
        <v>72.900000000000006</v>
      </c>
      <c r="P416" s="280">
        <v>72.900000000000006</v>
      </c>
      <c r="Q416" s="226">
        <v>0</v>
      </c>
      <c r="R416" s="226" t="s">
        <v>2159</v>
      </c>
      <c r="S416" s="226" t="s">
        <v>2160</v>
      </c>
      <c r="T416" s="226" t="s">
        <v>1703</v>
      </c>
      <c r="U416" s="281" t="s">
        <v>1195</v>
      </c>
      <c r="V416" s="282" t="s">
        <v>1704</v>
      </c>
      <c r="W416" s="283" t="s">
        <v>1195</v>
      </c>
      <c r="X416" s="283" t="s">
        <v>1195</v>
      </c>
      <c r="Y416" s="283" t="s">
        <v>1195</v>
      </c>
      <c r="Z416" s="226"/>
      <c r="AA416" s="96"/>
    </row>
    <row r="417" spans="1:27">
      <c r="A417" s="226" t="s">
        <v>56</v>
      </c>
      <c r="B417" s="226" t="str">
        <f t="shared" si="12"/>
        <v>24AAJCC9783E1ZDAMD2-1001299</v>
      </c>
      <c r="C417" s="277">
        <f t="shared" si="13"/>
        <v>412</v>
      </c>
      <c r="D417" s="226" t="s">
        <v>1531</v>
      </c>
      <c r="E417" s="226" t="s">
        <v>1382</v>
      </c>
      <c r="F417" s="226" t="s">
        <v>2355</v>
      </c>
      <c r="G417" s="226" t="s">
        <v>1699</v>
      </c>
      <c r="H417" s="278">
        <v>45831</v>
      </c>
      <c r="I417" s="226">
        <v>400</v>
      </c>
      <c r="J417" s="226" t="s">
        <v>1700</v>
      </c>
      <c r="K417" s="226" t="s">
        <v>1657</v>
      </c>
      <c r="L417" s="226"/>
      <c r="M417" s="280">
        <v>338.98</v>
      </c>
      <c r="N417" s="280">
        <v>61.02</v>
      </c>
      <c r="O417" s="280">
        <v>0</v>
      </c>
      <c r="P417" s="280">
        <v>0</v>
      </c>
      <c r="Q417" s="226">
        <v>0</v>
      </c>
      <c r="R417" s="226" t="s">
        <v>2159</v>
      </c>
      <c r="S417" s="226" t="s">
        <v>2160</v>
      </c>
      <c r="T417" s="226" t="s">
        <v>1703</v>
      </c>
      <c r="U417" s="281" t="s">
        <v>1195</v>
      </c>
      <c r="V417" s="282" t="s">
        <v>1704</v>
      </c>
      <c r="W417" s="283" t="s">
        <v>1195</v>
      </c>
      <c r="X417" s="283" t="s">
        <v>1195</v>
      </c>
      <c r="Y417" s="283" t="s">
        <v>1195</v>
      </c>
      <c r="Z417" s="226"/>
      <c r="AA417" s="96"/>
    </row>
    <row r="418" spans="1:27">
      <c r="A418" s="226" t="s">
        <v>56</v>
      </c>
      <c r="B418" s="226" t="str">
        <f t="shared" si="12"/>
        <v>27AAACB2100P1ZXMHI1406516521618</v>
      </c>
      <c r="C418" s="277">
        <f t="shared" si="13"/>
        <v>413</v>
      </c>
      <c r="D418" s="226" t="s">
        <v>314</v>
      </c>
      <c r="E418" s="226" t="s">
        <v>315</v>
      </c>
      <c r="F418" s="226" t="s">
        <v>2356</v>
      </c>
      <c r="G418" s="226" t="s">
        <v>1699</v>
      </c>
      <c r="H418" s="278">
        <v>45817</v>
      </c>
      <c r="I418" s="226">
        <v>352.82</v>
      </c>
      <c r="J418" s="226" t="s">
        <v>1700</v>
      </c>
      <c r="K418" s="226" t="s">
        <v>1657</v>
      </c>
      <c r="L418" s="226"/>
      <c r="M418" s="280">
        <v>299</v>
      </c>
      <c r="N418" s="280">
        <v>0</v>
      </c>
      <c r="O418" s="280">
        <v>26.91</v>
      </c>
      <c r="P418" s="280">
        <v>26.91</v>
      </c>
      <c r="Q418" s="226">
        <v>0</v>
      </c>
      <c r="R418" s="226" t="s">
        <v>2159</v>
      </c>
      <c r="S418" s="226" t="s">
        <v>2168</v>
      </c>
      <c r="T418" s="226" t="s">
        <v>1703</v>
      </c>
      <c r="U418" s="281" t="s">
        <v>1195</v>
      </c>
      <c r="V418" s="282" t="s">
        <v>1704</v>
      </c>
      <c r="W418" s="283" t="s">
        <v>1195</v>
      </c>
      <c r="X418" s="283" t="s">
        <v>1195</v>
      </c>
      <c r="Y418" s="283" t="s">
        <v>1195</v>
      </c>
      <c r="Z418" s="226"/>
      <c r="AA418" s="96"/>
    </row>
    <row r="419" spans="1:27">
      <c r="A419" s="226" t="s">
        <v>56</v>
      </c>
      <c r="B419" s="226" t="str">
        <f t="shared" si="12"/>
        <v>27AABCI2726B1Z2MH1252606BF55664</v>
      </c>
      <c r="C419" s="277">
        <f t="shared" si="13"/>
        <v>414</v>
      </c>
      <c r="D419" s="226" t="s">
        <v>1041</v>
      </c>
      <c r="E419" s="226" t="s">
        <v>1042</v>
      </c>
      <c r="F419" s="226" t="s">
        <v>2357</v>
      </c>
      <c r="G419" s="226" t="s">
        <v>1699</v>
      </c>
      <c r="H419" s="278">
        <v>45833</v>
      </c>
      <c r="I419" s="226">
        <v>5488</v>
      </c>
      <c r="J419" s="226" t="s">
        <v>1700</v>
      </c>
      <c r="K419" s="226" t="s">
        <v>1657</v>
      </c>
      <c r="L419" s="226"/>
      <c r="M419" s="280">
        <v>5159</v>
      </c>
      <c r="N419" s="280">
        <v>0</v>
      </c>
      <c r="O419" s="280">
        <v>164.5</v>
      </c>
      <c r="P419" s="280">
        <v>164.5</v>
      </c>
      <c r="Q419" s="226">
        <v>0</v>
      </c>
      <c r="R419" s="226" t="s">
        <v>2159</v>
      </c>
      <c r="S419" s="226" t="s">
        <v>2160</v>
      </c>
      <c r="T419" s="226" t="s">
        <v>1703</v>
      </c>
      <c r="U419" s="281" t="s">
        <v>1195</v>
      </c>
      <c r="V419" s="282" t="s">
        <v>1704</v>
      </c>
      <c r="W419" s="283" t="s">
        <v>1195</v>
      </c>
      <c r="X419" s="283" t="s">
        <v>1195</v>
      </c>
      <c r="Y419" s="283" t="s">
        <v>1195</v>
      </c>
      <c r="Z419" s="226"/>
      <c r="AA419" s="96"/>
    </row>
    <row r="420" spans="1:27">
      <c r="A420" s="226" t="s">
        <v>56</v>
      </c>
      <c r="B420" s="226" t="str">
        <f t="shared" si="12"/>
        <v>27AABCI2726B1Z2MH1252606BF70466</v>
      </c>
      <c r="C420" s="277">
        <f t="shared" si="13"/>
        <v>415</v>
      </c>
      <c r="D420" s="226" t="s">
        <v>1041</v>
      </c>
      <c r="E420" s="226" t="s">
        <v>1042</v>
      </c>
      <c r="F420" s="226" t="s">
        <v>2358</v>
      </c>
      <c r="G420" s="226" t="s">
        <v>1699</v>
      </c>
      <c r="H420" s="278">
        <v>45833</v>
      </c>
      <c r="I420" s="226">
        <v>4874</v>
      </c>
      <c r="J420" s="226" t="s">
        <v>1700</v>
      </c>
      <c r="K420" s="226" t="s">
        <v>1657</v>
      </c>
      <c r="L420" s="226"/>
      <c r="M420" s="280">
        <v>4574</v>
      </c>
      <c r="N420" s="280">
        <v>0</v>
      </c>
      <c r="O420" s="280">
        <v>150</v>
      </c>
      <c r="P420" s="280">
        <v>150</v>
      </c>
      <c r="Q420" s="226">
        <v>0</v>
      </c>
      <c r="R420" s="226" t="s">
        <v>2159</v>
      </c>
      <c r="S420" s="226" t="s">
        <v>2160</v>
      </c>
      <c r="T420" s="226" t="s">
        <v>1703</v>
      </c>
      <c r="U420" s="281" t="s">
        <v>1195</v>
      </c>
      <c r="V420" s="282" t="s">
        <v>1704</v>
      </c>
      <c r="W420" s="283" t="s">
        <v>1195</v>
      </c>
      <c r="X420" s="283" t="s">
        <v>1195</v>
      </c>
      <c r="Y420" s="283" t="s">
        <v>1195</v>
      </c>
      <c r="Z420" s="226"/>
      <c r="AA420" s="96"/>
    </row>
    <row r="421" spans="1:27">
      <c r="A421" s="226" t="s">
        <v>56</v>
      </c>
      <c r="B421" s="226" t="str">
        <f t="shared" si="12"/>
        <v>27AABCK3418J1ZKPP/2526/2/188</v>
      </c>
      <c r="C421" s="277">
        <f t="shared" si="13"/>
        <v>416</v>
      </c>
      <c r="D421" s="226" t="s">
        <v>449</v>
      </c>
      <c r="E421" s="226" t="s">
        <v>450</v>
      </c>
      <c r="F421" s="226" t="s">
        <v>2359</v>
      </c>
      <c r="G421" s="226" t="s">
        <v>1699</v>
      </c>
      <c r="H421" s="278">
        <v>45812</v>
      </c>
      <c r="I421" s="226">
        <v>1392</v>
      </c>
      <c r="J421" s="226" t="s">
        <v>1700</v>
      </c>
      <c r="K421" s="226" t="s">
        <v>1657</v>
      </c>
      <c r="L421" s="226"/>
      <c r="M421" s="280">
        <v>250</v>
      </c>
      <c r="N421" s="280">
        <v>0</v>
      </c>
      <c r="O421" s="280">
        <v>22.5</v>
      </c>
      <c r="P421" s="280">
        <v>22.5</v>
      </c>
      <c r="Q421" s="226">
        <v>0</v>
      </c>
      <c r="R421" s="226" t="s">
        <v>2159</v>
      </c>
      <c r="S421" s="226" t="s">
        <v>2178</v>
      </c>
      <c r="T421" s="226" t="s">
        <v>1703</v>
      </c>
      <c r="U421" s="281" t="s">
        <v>1195</v>
      </c>
      <c r="V421" s="282" t="s">
        <v>1704</v>
      </c>
      <c r="W421" s="283" t="s">
        <v>1726</v>
      </c>
      <c r="X421" s="283" t="s">
        <v>2360</v>
      </c>
      <c r="Y421" s="283" t="s">
        <v>2205</v>
      </c>
      <c r="Z421" s="226"/>
      <c r="AA421" s="96"/>
    </row>
    <row r="422" spans="1:27">
      <c r="A422" s="226" t="s">
        <v>56</v>
      </c>
      <c r="B422" s="226" t="str">
        <f t="shared" si="12"/>
        <v>27AABCK3418J1ZKPP/2526/2/190</v>
      </c>
      <c r="C422" s="277">
        <f t="shared" si="13"/>
        <v>417</v>
      </c>
      <c r="D422" s="226" t="s">
        <v>449</v>
      </c>
      <c r="E422" s="226" t="s">
        <v>450</v>
      </c>
      <c r="F422" s="226" t="s">
        <v>2361</v>
      </c>
      <c r="G422" s="226" t="s">
        <v>1699</v>
      </c>
      <c r="H422" s="278">
        <v>45812</v>
      </c>
      <c r="I422" s="226">
        <v>180905</v>
      </c>
      <c r="J422" s="226" t="s">
        <v>1700</v>
      </c>
      <c r="K422" s="226" t="s">
        <v>1657</v>
      </c>
      <c r="L422" s="226"/>
      <c r="M422" s="280">
        <v>1405.79</v>
      </c>
      <c r="N422" s="280">
        <v>0</v>
      </c>
      <c r="O422" s="280">
        <v>126.52</v>
      </c>
      <c r="P422" s="280">
        <v>126.52</v>
      </c>
      <c r="Q422" s="226">
        <v>0</v>
      </c>
      <c r="R422" s="226" t="s">
        <v>2159</v>
      </c>
      <c r="S422" s="226" t="s">
        <v>2178</v>
      </c>
      <c r="T422" s="226" t="s">
        <v>1703</v>
      </c>
      <c r="U422" s="281" t="s">
        <v>1195</v>
      </c>
      <c r="V422" s="282" t="s">
        <v>1704</v>
      </c>
      <c r="W422" s="283" t="s">
        <v>1726</v>
      </c>
      <c r="X422" s="283" t="s">
        <v>2362</v>
      </c>
      <c r="Y422" s="283" t="s">
        <v>2205</v>
      </c>
      <c r="Z422" s="226"/>
      <c r="AA422" s="96"/>
    </row>
    <row r="423" spans="1:27">
      <c r="A423" s="226" t="s">
        <v>56</v>
      </c>
      <c r="B423" s="226" t="str">
        <f t="shared" si="12"/>
        <v>27AABCK3418J1ZKPP/2526/2/192</v>
      </c>
      <c r="C423" s="277">
        <f t="shared" si="13"/>
        <v>418</v>
      </c>
      <c r="D423" s="226" t="s">
        <v>449</v>
      </c>
      <c r="E423" s="226" t="s">
        <v>450</v>
      </c>
      <c r="F423" s="226" t="s">
        <v>2363</v>
      </c>
      <c r="G423" s="226" t="s">
        <v>1699</v>
      </c>
      <c r="H423" s="278">
        <v>45812</v>
      </c>
      <c r="I423" s="226">
        <v>6555</v>
      </c>
      <c r="J423" s="226" t="s">
        <v>1700</v>
      </c>
      <c r="K423" s="226" t="s">
        <v>1657</v>
      </c>
      <c r="L423" s="226"/>
      <c r="M423" s="280">
        <v>250</v>
      </c>
      <c r="N423" s="280">
        <v>0</v>
      </c>
      <c r="O423" s="280">
        <v>22.5</v>
      </c>
      <c r="P423" s="280">
        <v>22.5</v>
      </c>
      <c r="Q423" s="226">
        <v>0</v>
      </c>
      <c r="R423" s="226" t="s">
        <v>2159</v>
      </c>
      <c r="S423" s="226" t="s">
        <v>2178</v>
      </c>
      <c r="T423" s="226" t="s">
        <v>1703</v>
      </c>
      <c r="U423" s="281" t="s">
        <v>1195</v>
      </c>
      <c r="V423" s="282" t="s">
        <v>1704</v>
      </c>
      <c r="W423" s="283" t="s">
        <v>1726</v>
      </c>
      <c r="X423" s="283" t="s">
        <v>2364</v>
      </c>
      <c r="Y423" s="283" t="s">
        <v>2205</v>
      </c>
      <c r="Z423" s="226"/>
      <c r="AA423" s="96"/>
    </row>
    <row r="424" spans="1:27">
      <c r="A424" s="226" t="s">
        <v>56</v>
      </c>
      <c r="B424" s="226" t="str">
        <f t="shared" si="12"/>
        <v>27AABCK3418J1ZKPP/2526/2/261</v>
      </c>
      <c r="C424" s="277">
        <f t="shared" si="13"/>
        <v>419</v>
      </c>
      <c r="D424" s="226" t="s">
        <v>449</v>
      </c>
      <c r="E424" s="226" t="s">
        <v>450</v>
      </c>
      <c r="F424" s="226" t="s">
        <v>2365</v>
      </c>
      <c r="G424" s="226" t="s">
        <v>1699</v>
      </c>
      <c r="H424" s="278">
        <v>45835</v>
      </c>
      <c r="I424" s="226">
        <v>23325</v>
      </c>
      <c r="J424" s="226" t="s">
        <v>1700</v>
      </c>
      <c r="K424" s="226" t="s">
        <v>1657</v>
      </c>
      <c r="L424" s="226"/>
      <c r="M424" s="280">
        <v>250</v>
      </c>
      <c r="N424" s="280">
        <v>0</v>
      </c>
      <c r="O424" s="280">
        <v>22.5</v>
      </c>
      <c r="P424" s="280">
        <v>22.5</v>
      </c>
      <c r="Q424" s="226">
        <v>0</v>
      </c>
      <c r="R424" s="226" t="s">
        <v>2159</v>
      </c>
      <c r="S424" s="226" t="s">
        <v>2178</v>
      </c>
      <c r="T424" s="226" t="s">
        <v>1703</v>
      </c>
      <c r="U424" s="281" t="s">
        <v>1195</v>
      </c>
      <c r="V424" s="282" t="s">
        <v>1704</v>
      </c>
      <c r="W424" s="283" t="s">
        <v>1726</v>
      </c>
      <c r="X424" s="283" t="s">
        <v>2366</v>
      </c>
      <c r="Y424" s="283" t="s">
        <v>2286</v>
      </c>
      <c r="Z424" s="226"/>
      <c r="AA424" s="96"/>
    </row>
    <row r="425" spans="1:27">
      <c r="A425" s="226" t="s">
        <v>56</v>
      </c>
      <c r="B425" s="226" t="str">
        <f t="shared" si="12"/>
        <v>27AABCK3418J1ZKSP/2526/2/627</v>
      </c>
      <c r="C425" s="277">
        <f t="shared" si="13"/>
        <v>420</v>
      </c>
      <c r="D425" s="226" t="s">
        <v>449</v>
      </c>
      <c r="E425" s="226" t="s">
        <v>450</v>
      </c>
      <c r="F425" s="226" t="s">
        <v>2367</v>
      </c>
      <c r="G425" s="226" t="s">
        <v>1699</v>
      </c>
      <c r="H425" s="278">
        <v>45811</v>
      </c>
      <c r="I425" s="226">
        <v>121900</v>
      </c>
      <c r="J425" s="226" t="s">
        <v>1700</v>
      </c>
      <c r="K425" s="226" t="s">
        <v>1657</v>
      </c>
      <c r="L425" s="226"/>
      <c r="M425" s="280">
        <v>1108.5</v>
      </c>
      <c r="N425" s="280">
        <v>0</v>
      </c>
      <c r="O425" s="280">
        <v>99.77</v>
      </c>
      <c r="P425" s="280">
        <v>99.77</v>
      </c>
      <c r="Q425" s="226">
        <v>0</v>
      </c>
      <c r="R425" s="226" t="s">
        <v>2159</v>
      </c>
      <c r="S425" s="226" t="s">
        <v>2178</v>
      </c>
      <c r="T425" s="226" t="s">
        <v>1703</v>
      </c>
      <c r="U425" s="281" t="s">
        <v>1195</v>
      </c>
      <c r="V425" s="282" t="s">
        <v>1704</v>
      </c>
      <c r="W425" s="283" t="s">
        <v>1726</v>
      </c>
      <c r="X425" s="283" t="s">
        <v>2368</v>
      </c>
      <c r="Y425" s="283" t="s">
        <v>2369</v>
      </c>
      <c r="Z425" s="226"/>
      <c r="AA425" s="96"/>
    </row>
    <row r="426" spans="1:27">
      <c r="A426" s="226" t="s">
        <v>56</v>
      </c>
      <c r="B426" s="226" t="str">
        <f t="shared" si="12"/>
        <v>27AABCK3418J1ZKSP/2526/2/642</v>
      </c>
      <c r="C426" s="277">
        <f t="shared" si="13"/>
        <v>421</v>
      </c>
      <c r="D426" s="226" t="s">
        <v>449</v>
      </c>
      <c r="E426" s="226" t="s">
        <v>450</v>
      </c>
      <c r="F426" s="226" t="s">
        <v>2370</v>
      </c>
      <c r="G426" s="226" t="s">
        <v>1699</v>
      </c>
      <c r="H426" s="278">
        <v>45812</v>
      </c>
      <c r="I426" s="226">
        <v>278741</v>
      </c>
      <c r="J426" s="226" t="s">
        <v>1700</v>
      </c>
      <c r="K426" s="226" t="s">
        <v>1657</v>
      </c>
      <c r="L426" s="226"/>
      <c r="M426" s="280">
        <v>1892</v>
      </c>
      <c r="N426" s="280">
        <v>0</v>
      </c>
      <c r="O426" s="280">
        <v>170.28</v>
      </c>
      <c r="P426" s="280">
        <v>170.28</v>
      </c>
      <c r="Q426" s="226">
        <v>0</v>
      </c>
      <c r="R426" s="226" t="s">
        <v>2159</v>
      </c>
      <c r="S426" s="226" t="s">
        <v>2178</v>
      </c>
      <c r="T426" s="226" t="s">
        <v>1703</v>
      </c>
      <c r="U426" s="281" t="s">
        <v>1195</v>
      </c>
      <c r="V426" s="282" t="s">
        <v>1704</v>
      </c>
      <c r="W426" s="283" t="s">
        <v>1726</v>
      </c>
      <c r="X426" s="283" t="s">
        <v>2371</v>
      </c>
      <c r="Y426" s="283" t="s">
        <v>2205</v>
      </c>
      <c r="Z426" s="226"/>
      <c r="AA426" s="96"/>
    </row>
    <row r="427" spans="1:27">
      <c r="A427" s="226" t="s">
        <v>56</v>
      </c>
      <c r="B427" s="226" t="str">
        <f t="shared" si="12"/>
        <v>27AABCK3418J1ZKSP/2526/2/721</v>
      </c>
      <c r="C427" s="277">
        <f t="shared" si="13"/>
        <v>422</v>
      </c>
      <c r="D427" s="226" t="s">
        <v>449</v>
      </c>
      <c r="E427" s="226" t="s">
        <v>450</v>
      </c>
      <c r="F427" s="226" t="s">
        <v>2372</v>
      </c>
      <c r="G427" s="226" t="s">
        <v>1699</v>
      </c>
      <c r="H427" s="278">
        <v>45820</v>
      </c>
      <c r="I427" s="226">
        <v>45645</v>
      </c>
      <c r="J427" s="226" t="s">
        <v>1700</v>
      </c>
      <c r="K427" s="226" t="s">
        <v>1657</v>
      </c>
      <c r="L427" s="226"/>
      <c r="M427" s="280">
        <v>455.63</v>
      </c>
      <c r="N427" s="280">
        <v>0</v>
      </c>
      <c r="O427" s="280">
        <v>41.01</v>
      </c>
      <c r="P427" s="280">
        <v>41.01</v>
      </c>
      <c r="Q427" s="226">
        <v>0</v>
      </c>
      <c r="R427" s="226" t="s">
        <v>2159</v>
      </c>
      <c r="S427" s="226" t="s">
        <v>2178</v>
      </c>
      <c r="T427" s="226" t="s">
        <v>1703</v>
      </c>
      <c r="U427" s="281" t="s">
        <v>1195</v>
      </c>
      <c r="V427" s="282" t="s">
        <v>1704</v>
      </c>
      <c r="W427" s="283" t="s">
        <v>1726</v>
      </c>
      <c r="X427" s="283" t="s">
        <v>2373</v>
      </c>
      <c r="Y427" s="283" t="s">
        <v>2374</v>
      </c>
      <c r="Z427" s="226"/>
      <c r="AA427" s="96"/>
    </row>
    <row r="428" spans="1:27">
      <c r="A428" s="226" t="s">
        <v>56</v>
      </c>
      <c r="B428" s="226" t="str">
        <f t="shared" si="12"/>
        <v>27AABCK3418J1ZKSP/2526/2/771</v>
      </c>
      <c r="C428" s="277">
        <f t="shared" si="13"/>
        <v>423</v>
      </c>
      <c r="D428" s="226" t="s">
        <v>449</v>
      </c>
      <c r="E428" s="226" t="s">
        <v>450</v>
      </c>
      <c r="F428" s="226" t="s">
        <v>2375</v>
      </c>
      <c r="G428" s="226" t="s">
        <v>1699</v>
      </c>
      <c r="H428" s="278">
        <v>45824</v>
      </c>
      <c r="I428" s="226">
        <v>121900</v>
      </c>
      <c r="J428" s="226" t="s">
        <v>1700</v>
      </c>
      <c r="K428" s="226" t="s">
        <v>1657</v>
      </c>
      <c r="L428" s="226"/>
      <c r="M428" s="280">
        <v>1108.5</v>
      </c>
      <c r="N428" s="280">
        <v>0</v>
      </c>
      <c r="O428" s="280">
        <v>99.77</v>
      </c>
      <c r="P428" s="280">
        <v>99.77</v>
      </c>
      <c r="Q428" s="226">
        <v>0</v>
      </c>
      <c r="R428" s="226" t="s">
        <v>2159</v>
      </c>
      <c r="S428" s="226" t="s">
        <v>2178</v>
      </c>
      <c r="T428" s="226" t="s">
        <v>1703</v>
      </c>
      <c r="U428" s="281" t="s">
        <v>1195</v>
      </c>
      <c r="V428" s="282" t="s">
        <v>1704</v>
      </c>
      <c r="W428" s="283" t="s">
        <v>1726</v>
      </c>
      <c r="X428" s="283" t="s">
        <v>2376</v>
      </c>
      <c r="Y428" s="283" t="s">
        <v>2377</v>
      </c>
      <c r="Z428" s="226"/>
      <c r="AA428" s="96"/>
    </row>
    <row r="429" spans="1:27">
      <c r="A429" s="226" t="s">
        <v>56</v>
      </c>
      <c r="B429" s="226" t="str">
        <f t="shared" si="12"/>
        <v>27AABCK3418J1ZKSP/2526/2/819</v>
      </c>
      <c r="C429" s="277">
        <f t="shared" si="13"/>
        <v>424</v>
      </c>
      <c r="D429" s="226" t="s">
        <v>449</v>
      </c>
      <c r="E429" s="226" t="s">
        <v>450</v>
      </c>
      <c r="F429" s="226" t="s">
        <v>2378</v>
      </c>
      <c r="G429" s="226" t="s">
        <v>1699</v>
      </c>
      <c r="H429" s="278">
        <v>45828</v>
      </c>
      <c r="I429" s="226">
        <v>113942</v>
      </c>
      <c r="J429" s="226" t="s">
        <v>1700</v>
      </c>
      <c r="K429" s="226" t="s">
        <v>1657</v>
      </c>
      <c r="L429" s="226"/>
      <c r="M429" s="280">
        <v>1068.75</v>
      </c>
      <c r="N429" s="280">
        <v>0</v>
      </c>
      <c r="O429" s="280">
        <v>96.19</v>
      </c>
      <c r="P429" s="280">
        <v>96.19</v>
      </c>
      <c r="Q429" s="226">
        <v>0</v>
      </c>
      <c r="R429" s="226" t="s">
        <v>2159</v>
      </c>
      <c r="S429" s="226" t="s">
        <v>2178</v>
      </c>
      <c r="T429" s="226" t="s">
        <v>1703</v>
      </c>
      <c r="U429" s="281" t="s">
        <v>1195</v>
      </c>
      <c r="V429" s="282" t="s">
        <v>1704</v>
      </c>
      <c r="W429" s="283" t="s">
        <v>1726</v>
      </c>
      <c r="X429" s="283" t="s">
        <v>2379</v>
      </c>
      <c r="Y429" s="283" t="s">
        <v>2380</v>
      </c>
      <c r="Z429" s="226"/>
      <c r="AA429" s="96"/>
    </row>
    <row r="430" spans="1:27">
      <c r="A430" s="226" t="s">
        <v>56</v>
      </c>
      <c r="B430" s="226" t="str">
        <f t="shared" si="12"/>
        <v>27AABCK3418J1ZKSP/2526/2/896</v>
      </c>
      <c r="C430" s="277">
        <f t="shared" si="13"/>
        <v>425</v>
      </c>
      <c r="D430" s="226" t="s">
        <v>449</v>
      </c>
      <c r="E430" s="226" t="s">
        <v>450</v>
      </c>
      <c r="F430" s="226" t="s">
        <v>2381</v>
      </c>
      <c r="G430" s="226" t="s">
        <v>1699</v>
      </c>
      <c r="H430" s="278">
        <v>45838</v>
      </c>
      <c r="I430" s="226">
        <v>116676</v>
      </c>
      <c r="J430" s="226" t="s">
        <v>1700</v>
      </c>
      <c r="K430" s="226" t="s">
        <v>1657</v>
      </c>
      <c r="L430" s="226"/>
      <c r="M430" s="280">
        <v>1082.4100000000001</v>
      </c>
      <c r="N430" s="280">
        <v>0</v>
      </c>
      <c r="O430" s="280">
        <v>97.42</v>
      </c>
      <c r="P430" s="280">
        <v>97.42</v>
      </c>
      <c r="Q430" s="226">
        <v>0</v>
      </c>
      <c r="R430" s="226" t="s">
        <v>2159</v>
      </c>
      <c r="S430" s="226" t="s">
        <v>2178</v>
      </c>
      <c r="T430" s="226" t="s">
        <v>1703</v>
      </c>
      <c r="U430" s="281" t="s">
        <v>1195</v>
      </c>
      <c r="V430" s="282" t="s">
        <v>1704</v>
      </c>
      <c r="W430" s="283" t="s">
        <v>1726</v>
      </c>
      <c r="X430" s="283" t="s">
        <v>2382</v>
      </c>
      <c r="Y430" s="283" t="s">
        <v>2173</v>
      </c>
      <c r="Z430" s="226"/>
      <c r="AA430" s="96"/>
    </row>
    <row r="431" spans="1:27">
      <c r="A431" s="226" t="s">
        <v>56</v>
      </c>
      <c r="B431" s="226" t="str">
        <f t="shared" si="12"/>
        <v>27AANCA4062G1ZN252240001264A014</v>
      </c>
      <c r="C431" s="277">
        <f t="shared" si="13"/>
        <v>426</v>
      </c>
      <c r="D431" s="226" t="s">
        <v>787</v>
      </c>
      <c r="E431" s="226" t="s">
        <v>788</v>
      </c>
      <c r="F431" s="226" t="s">
        <v>2383</v>
      </c>
      <c r="G431" s="226" t="s">
        <v>1699</v>
      </c>
      <c r="H431" s="278">
        <v>45820</v>
      </c>
      <c r="I431" s="226">
        <v>154.63</v>
      </c>
      <c r="J431" s="226" t="s">
        <v>1700</v>
      </c>
      <c r="K431" s="226" t="s">
        <v>1657</v>
      </c>
      <c r="L431" s="226"/>
      <c r="M431" s="280">
        <v>131.05000000000001</v>
      </c>
      <c r="N431" s="280">
        <v>0</v>
      </c>
      <c r="O431" s="280">
        <v>11.79</v>
      </c>
      <c r="P431" s="280">
        <v>11.79</v>
      </c>
      <c r="Q431" s="226">
        <v>0</v>
      </c>
      <c r="R431" s="226" t="s">
        <v>2159</v>
      </c>
      <c r="S431" s="226" t="s">
        <v>2168</v>
      </c>
      <c r="T431" s="226" t="s">
        <v>1703</v>
      </c>
      <c r="U431" s="281" t="s">
        <v>1195</v>
      </c>
      <c r="V431" s="282" t="s">
        <v>1704</v>
      </c>
      <c r="W431" s="283" t="s">
        <v>1195</v>
      </c>
      <c r="X431" s="283" t="s">
        <v>1195</v>
      </c>
      <c r="Y431" s="283" t="s">
        <v>1195</v>
      </c>
      <c r="Z431" s="226"/>
      <c r="AA431" s="96"/>
    </row>
    <row r="432" spans="1:27">
      <c r="A432" s="226" t="s">
        <v>56</v>
      </c>
      <c r="B432" s="226" t="str">
        <f t="shared" si="12"/>
        <v>27AANCA4062G1ZN252240001264A017</v>
      </c>
      <c r="C432" s="277">
        <f t="shared" si="13"/>
        <v>427</v>
      </c>
      <c r="D432" s="226" t="s">
        <v>787</v>
      </c>
      <c r="E432" s="226" t="s">
        <v>788</v>
      </c>
      <c r="F432" s="226" t="s">
        <v>2384</v>
      </c>
      <c r="G432" s="226" t="s">
        <v>1699</v>
      </c>
      <c r="H432" s="278">
        <v>45829</v>
      </c>
      <c r="I432" s="226">
        <v>94.29</v>
      </c>
      <c r="J432" s="226" t="s">
        <v>1700</v>
      </c>
      <c r="K432" s="226" t="s">
        <v>1657</v>
      </c>
      <c r="L432" s="226"/>
      <c r="M432" s="280">
        <v>79.91</v>
      </c>
      <c r="N432" s="280">
        <v>0</v>
      </c>
      <c r="O432" s="280">
        <v>7.19</v>
      </c>
      <c r="P432" s="280">
        <v>7.19</v>
      </c>
      <c r="Q432" s="226">
        <v>0</v>
      </c>
      <c r="R432" s="226" t="s">
        <v>2159</v>
      </c>
      <c r="S432" s="226" t="s">
        <v>2168</v>
      </c>
      <c r="T432" s="226" t="s">
        <v>1703</v>
      </c>
      <c r="U432" s="281" t="s">
        <v>1195</v>
      </c>
      <c r="V432" s="282" t="s">
        <v>1704</v>
      </c>
      <c r="W432" s="283" t="s">
        <v>1195</v>
      </c>
      <c r="X432" s="283" t="s">
        <v>1195</v>
      </c>
      <c r="Y432" s="283" t="s">
        <v>1195</v>
      </c>
      <c r="Z432" s="226"/>
      <c r="AA432" s="96"/>
    </row>
    <row r="433" spans="1:27">
      <c r="A433" s="226" t="s">
        <v>56</v>
      </c>
      <c r="B433" s="226" t="str">
        <f t="shared" si="12"/>
        <v>27AANCA4062G1ZN281240001894A022</v>
      </c>
      <c r="C433" s="277">
        <f t="shared" si="13"/>
        <v>428</v>
      </c>
      <c r="D433" s="226" t="s">
        <v>787</v>
      </c>
      <c r="E433" s="226" t="s">
        <v>788</v>
      </c>
      <c r="F433" s="226" t="s">
        <v>2385</v>
      </c>
      <c r="G433" s="226" t="s">
        <v>1699</v>
      </c>
      <c r="H433" s="278">
        <v>45817</v>
      </c>
      <c r="I433" s="226">
        <v>1148.06</v>
      </c>
      <c r="J433" s="226" t="s">
        <v>1700</v>
      </c>
      <c r="K433" s="226" t="s">
        <v>1657</v>
      </c>
      <c r="L433" s="226"/>
      <c r="M433" s="280">
        <v>972.94</v>
      </c>
      <c r="N433" s="280">
        <v>0</v>
      </c>
      <c r="O433" s="280">
        <v>87.56</v>
      </c>
      <c r="P433" s="280">
        <v>87.56</v>
      </c>
      <c r="Q433" s="226">
        <v>0</v>
      </c>
      <c r="R433" s="226" t="s">
        <v>2159</v>
      </c>
      <c r="S433" s="226" t="s">
        <v>2168</v>
      </c>
      <c r="T433" s="226" t="s">
        <v>1703</v>
      </c>
      <c r="U433" s="281" t="s">
        <v>1195</v>
      </c>
      <c r="V433" s="282" t="s">
        <v>1704</v>
      </c>
      <c r="W433" s="283" t="s">
        <v>1195</v>
      </c>
      <c r="X433" s="283" t="s">
        <v>1195</v>
      </c>
      <c r="Y433" s="283" t="s">
        <v>1195</v>
      </c>
      <c r="Z433" s="226"/>
      <c r="AA433" s="96"/>
    </row>
    <row r="434" spans="1:27">
      <c r="A434" s="226" t="s">
        <v>56</v>
      </c>
      <c r="B434" s="226" t="str">
        <f t="shared" si="12"/>
        <v>27AANCA4062G1ZN281240001894A026</v>
      </c>
      <c r="C434" s="277">
        <f t="shared" si="13"/>
        <v>429</v>
      </c>
      <c r="D434" s="226" t="s">
        <v>787</v>
      </c>
      <c r="E434" s="226" t="s">
        <v>788</v>
      </c>
      <c r="F434" s="226" t="s">
        <v>2386</v>
      </c>
      <c r="G434" s="226" t="s">
        <v>1699</v>
      </c>
      <c r="H434" s="278">
        <v>45831</v>
      </c>
      <c r="I434" s="226">
        <v>9689.2900000000009</v>
      </c>
      <c r="J434" s="226" t="s">
        <v>1700</v>
      </c>
      <c r="K434" s="226" t="s">
        <v>1657</v>
      </c>
      <c r="L434" s="226"/>
      <c r="M434" s="280">
        <v>8211.27</v>
      </c>
      <c r="N434" s="280">
        <v>0</v>
      </c>
      <c r="O434" s="280">
        <v>739.01</v>
      </c>
      <c r="P434" s="280">
        <v>739.01</v>
      </c>
      <c r="Q434" s="226">
        <v>0</v>
      </c>
      <c r="R434" s="226" t="s">
        <v>2159</v>
      </c>
      <c r="S434" s="226" t="s">
        <v>2168</v>
      </c>
      <c r="T434" s="226" t="s">
        <v>1703</v>
      </c>
      <c r="U434" s="281" t="s">
        <v>1195</v>
      </c>
      <c r="V434" s="282" t="s">
        <v>1704</v>
      </c>
      <c r="W434" s="283" t="s">
        <v>1195</v>
      </c>
      <c r="X434" s="283" t="s">
        <v>1195</v>
      </c>
      <c r="Y434" s="283" t="s">
        <v>1195</v>
      </c>
      <c r="Z434" s="226"/>
      <c r="AA434" s="96"/>
    </row>
    <row r="435" spans="1:27">
      <c r="A435" s="226" t="s">
        <v>56</v>
      </c>
      <c r="B435" s="226" t="str">
        <f t="shared" si="12"/>
        <v>27AANCA4062G1ZN281240001894I025</v>
      </c>
      <c r="C435" s="277">
        <f t="shared" si="13"/>
        <v>430</v>
      </c>
      <c r="D435" s="226" t="s">
        <v>787</v>
      </c>
      <c r="E435" s="226" t="s">
        <v>788</v>
      </c>
      <c r="F435" s="226" t="s">
        <v>2387</v>
      </c>
      <c r="G435" s="226" t="s">
        <v>1699</v>
      </c>
      <c r="H435" s="278">
        <v>45827</v>
      </c>
      <c r="I435" s="226">
        <v>1747578.52</v>
      </c>
      <c r="J435" s="226" t="s">
        <v>1700</v>
      </c>
      <c r="K435" s="226" t="s">
        <v>1657</v>
      </c>
      <c r="L435" s="226"/>
      <c r="M435" s="280">
        <v>1480998.75</v>
      </c>
      <c r="N435" s="280">
        <v>0</v>
      </c>
      <c r="O435" s="280">
        <v>133289.88</v>
      </c>
      <c r="P435" s="280">
        <v>133289.88</v>
      </c>
      <c r="Q435" s="226">
        <v>0</v>
      </c>
      <c r="R435" s="226" t="s">
        <v>2159</v>
      </c>
      <c r="S435" s="226" t="s">
        <v>2168</v>
      </c>
      <c r="T435" s="226" t="s">
        <v>1703</v>
      </c>
      <c r="U435" s="281" t="s">
        <v>1195</v>
      </c>
      <c r="V435" s="282" t="s">
        <v>1704</v>
      </c>
      <c r="W435" s="283" t="s">
        <v>1195</v>
      </c>
      <c r="X435" s="283" t="s">
        <v>1195</v>
      </c>
      <c r="Y435" s="283" t="s">
        <v>1195</v>
      </c>
      <c r="Z435" s="226"/>
      <c r="AA435" s="96"/>
    </row>
    <row r="436" spans="1:27">
      <c r="A436" s="226" t="s">
        <v>56</v>
      </c>
      <c r="B436" s="226" t="str">
        <f t="shared" si="12"/>
        <v>06AAACM5586C1ZLTIO26HR100521068</v>
      </c>
      <c r="C436" s="277">
        <f t="shared" si="13"/>
        <v>431</v>
      </c>
      <c r="D436" s="226" t="s">
        <v>334</v>
      </c>
      <c r="E436" s="226" t="s">
        <v>335</v>
      </c>
      <c r="F436" s="226" t="s">
        <v>2388</v>
      </c>
      <c r="G436" s="226" t="s">
        <v>1699</v>
      </c>
      <c r="H436" s="278">
        <v>45841</v>
      </c>
      <c r="I436" s="226">
        <v>105987.6</v>
      </c>
      <c r="J436" s="226" t="s">
        <v>1700</v>
      </c>
      <c r="K436" s="226" t="s">
        <v>1657</v>
      </c>
      <c r="L436" s="226"/>
      <c r="M436" s="280">
        <v>89820</v>
      </c>
      <c r="N436" s="280">
        <v>16167.6</v>
      </c>
      <c r="O436" s="280">
        <v>0</v>
      </c>
      <c r="P436" s="280">
        <v>0</v>
      </c>
      <c r="Q436" s="226">
        <v>0</v>
      </c>
      <c r="R436" s="226" t="s">
        <v>2389</v>
      </c>
      <c r="S436" s="226" t="s">
        <v>270</v>
      </c>
      <c r="T436" s="226" t="s">
        <v>1703</v>
      </c>
      <c r="U436" s="281" t="s">
        <v>1195</v>
      </c>
      <c r="V436" s="282" t="s">
        <v>1704</v>
      </c>
      <c r="W436" s="283" t="s">
        <v>1195</v>
      </c>
      <c r="X436" s="283" t="s">
        <v>1195</v>
      </c>
      <c r="Y436" s="283" t="s">
        <v>1195</v>
      </c>
      <c r="Z436" s="226"/>
      <c r="AA436" s="96"/>
    </row>
    <row r="437" spans="1:27">
      <c r="A437" s="226" t="s">
        <v>56</v>
      </c>
      <c r="B437" s="226" t="str">
        <f t="shared" si="12"/>
        <v>06AAACM5586C1ZLTIO26HR100675307</v>
      </c>
      <c r="C437" s="277">
        <f t="shared" si="13"/>
        <v>432</v>
      </c>
      <c r="D437" s="226" t="s">
        <v>334</v>
      </c>
      <c r="E437" s="226" t="s">
        <v>335</v>
      </c>
      <c r="F437" s="226" t="s">
        <v>2390</v>
      </c>
      <c r="G437" s="226" t="s">
        <v>1699</v>
      </c>
      <c r="H437" s="278">
        <v>45865</v>
      </c>
      <c r="I437" s="226">
        <v>1253.1600000000001</v>
      </c>
      <c r="J437" s="226" t="s">
        <v>1700</v>
      </c>
      <c r="K437" s="226" t="s">
        <v>1657</v>
      </c>
      <c r="L437" s="226"/>
      <c r="M437" s="280">
        <v>1062</v>
      </c>
      <c r="N437" s="280">
        <v>191.16</v>
      </c>
      <c r="O437" s="280">
        <v>0</v>
      </c>
      <c r="P437" s="280">
        <v>0</v>
      </c>
      <c r="Q437" s="226">
        <v>0</v>
      </c>
      <c r="R437" s="226" t="s">
        <v>2389</v>
      </c>
      <c r="S437" s="226" t="s">
        <v>270</v>
      </c>
      <c r="T437" s="226" t="s">
        <v>1703</v>
      </c>
      <c r="U437" s="281" t="s">
        <v>1195</v>
      </c>
      <c r="V437" s="282" t="s">
        <v>1704</v>
      </c>
      <c r="W437" s="283" t="s">
        <v>1195</v>
      </c>
      <c r="X437" s="283" t="s">
        <v>1195</v>
      </c>
      <c r="Y437" s="283" t="s">
        <v>1195</v>
      </c>
      <c r="Z437" s="226"/>
      <c r="AA437" s="96"/>
    </row>
    <row r="438" spans="1:27">
      <c r="A438" s="226" t="s">
        <v>56</v>
      </c>
      <c r="B438" s="226" t="str">
        <f t="shared" si="12"/>
        <v>27AABCM2461K1ZFLMP01260700524</v>
      </c>
      <c r="C438" s="277">
        <f t="shared" si="13"/>
        <v>433</v>
      </c>
      <c r="D438" s="226" t="s">
        <v>443</v>
      </c>
      <c r="E438" s="226" t="s">
        <v>444</v>
      </c>
      <c r="F438" s="226" t="s">
        <v>2391</v>
      </c>
      <c r="G438" s="226" t="s">
        <v>1699</v>
      </c>
      <c r="H438" s="278">
        <v>45839</v>
      </c>
      <c r="I438" s="226">
        <v>31306.6</v>
      </c>
      <c r="J438" s="226" t="s">
        <v>1700</v>
      </c>
      <c r="K438" s="226" t="s">
        <v>1657</v>
      </c>
      <c r="L438" s="226"/>
      <c r="M438" s="280">
        <v>26530.6</v>
      </c>
      <c r="N438" s="280">
        <v>0</v>
      </c>
      <c r="O438" s="280">
        <v>2388</v>
      </c>
      <c r="P438" s="280">
        <v>2388</v>
      </c>
      <c r="Q438" s="226">
        <v>0</v>
      </c>
      <c r="R438" s="226" t="s">
        <v>2389</v>
      </c>
      <c r="S438" s="226" t="s">
        <v>1173</v>
      </c>
      <c r="T438" s="226" t="s">
        <v>1703</v>
      </c>
      <c r="U438" s="281" t="s">
        <v>1195</v>
      </c>
      <c r="V438" s="282" t="s">
        <v>1704</v>
      </c>
      <c r="W438" s="283" t="s">
        <v>1726</v>
      </c>
      <c r="X438" s="283" t="s">
        <v>2392</v>
      </c>
      <c r="Y438" s="283" t="s">
        <v>2393</v>
      </c>
      <c r="Z438" s="226"/>
      <c r="AA438" s="96"/>
    </row>
    <row r="439" spans="1:27">
      <c r="A439" s="226" t="s">
        <v>56</v>
      </c>
      <c r="B439" s="226" t="str">
        <f t="shared" si="12"/>
        <v>27AABCM2461K1ZFLMP01260700525</v>
      </c>
      <c r="C439" s="277">
        <f t="shared" si="13"/>
        <v>434</v>
      </c>
      <c r="D439" s="226" t="s">
        <v>443</v>
      </c>
      <c r="E439" s="226" t="s">
        <v>444</v>
      </c>
      <c r="F439" s="226" t="s">
        <v>2394</v>
      </c>
      <c r="G439" s="226" t="s">
        <v>1699</v>
      </c>
      <c r="H439" s="278">
        <v>45839</v>
      </c>
      <c r="I439" s="226">
        <v>32926.800000000003</v>
      </c>
      <c r="J439" s="226" t="s">
        <v>1700</v>
      </c>
      <c r="K439" s="226" t="s">
        <v>1657</v>
      </c>
      <c r="L439" s="226"/>
      <c r="M439" s="280">
        <v>27904.799999999999</v>
      </c>
      <c r="N439" s="280">
        <v>0</v>
      </c>
      <c r="O439" s="280">
        <v>2511</v>
      </c>
      <c r="P439" s="280">
        <v>2511</v>
      </c>
      <c r="Q439" s="226">
        <v>0</v>
      </c>
      <c r="R439" s="226" t="s">
        <v>2389</v>
      </c>
      <c r="S439" s="226" t="s">
        <v>1173</v>
      </c>
      <c r="T439" s="226" t="s">
        <v>1703</v>
      </c>
      <c r="U439" s="281" t="s">
        <v>1195</v>
      </c>
      <c r="V439" s="282" t="s">
        <v>1704</v>
      </c>
      <c r="W439" s="283" t="s">
        <v>1726</v>
      </c>
      <c r="X439" s="283" t="s">
        <v>2395</v>
      </c>
      <c r="Y439" s="283" t="s">
        <v>2393</v>
      </c>
      <c r="Z439" s="226"/>
      <c r="AA439" s="96"/>
    </row>
    <row r="440" spans="1:27">
      <c r="A440" s="226" t="s">
        <v>56</v>
      </c>
      <c r="B440" s="226" t="str">
        <f t="shared" si="12"/>
        <v>27AABCM2461K1ZFLMP01260700526</v>
      </c>
      <c r="C440" s="277">
        <f t="shared" si="13"/>
        <v>435</v>
      </c>
      <c r="D440" s="226" t="s">
        <v>443</v>
      </c>
      <c r="E440" s="226" t="s">
        <v>444</v>
      </c>
      <c r="F440" s="226" t="s">
        <v>2396</v>
      </c>
      <c r="G440" s="226" t="s">
        <v>1699</v>
      </c>
      <c r="H440" s="278">
        <v>45839</v>
      </c>
      <c r="I440" s="226">
        <v>32926.800000000003</v>
      </c>
      <c r="J440" s="226" t="s">
        <v>1700</v>
      </c>
      <c r="K440" s="226" t="s">
        <v>1657</v>
      </c>
      <c r="L440" s="226"/>
      <c r="M440" s="280">
        <v>27904.799999999999</v>
      </c>
      <c r="N440" s="280">
        <v>0</v>
      </c>
      <c r="O440" s="280">
        <v>2511</v>
      </c>
      <c r="P440" s="280">
        <v>2511</v>
      </c>
      <c r="Q440" s="226">
        <v>0</v>
      </c>
      <c r="R440" s="226" t="s">
        <v>2389</v>
      </c>
      <c r="S440" s="226" t="s">
        <v>1173</v>
      </c>
      <c r="T440" s="226" t="s">
        <v>1703</v>
      </c>
      <c r="U440" s="281" t="s">
        <v>1195</v>
      </c>
      <c r="V440" s="282" t="s">
        <v>1704</v>
      </c>
      <c r="W440" s="283" t="s">
        <v>1726</v>
      </c>
      <c r="X440" s="283" t="s">
        <v>2397</v>
      </c>
      <c r="Y440" s="283" t="s">
        <v>2393</v>
      </c>
      <c r="Z440" s="226"/>
      <c r="AA440" s="96"/>
    </row>
    <row r="441" spans="1:27">
      <c r="A441" s="226" t="s">
        <v>56</v>
      </c>
      <c r="B441" s="226" t="str">
        <f t="shared" si="12"/>
        <v>27AABCM2461K1ZFLMP01260700527</v>
      </c>
      <c r="C441" s="277">
        <f t="shared" si="13"/>
        <v>436</v>
      </c>
      <c r="D441" s="226" t="s">
        <v>443</v>
      </c>
      <c r="E441" s="226" t="s">
        <v>444</v>
      </c>
      <c r="F441" s="226" t="s">
        <v>2398</v>
      </c>
      <c r="G441" s="226" t="s">
        <v>1699</v>
      </c>
      <c r="H441" s="278">
        <v>45839</v>
      </c>
      <c r="I441" s="226">
        <v>31306.6</v>
      </c>
      <c r="J441" s="226" t="s">
        <v>1700</v>
      </c>
      <c r="K441" s="226" t="s">
        <v>1657</v>
      </c>
      <c r="L441" s="226"/>
      <c r="M441" s="280">
        <v>26530.6</v>
      </c>
      <c r="N441" s="280">
        <v>0</v>
      </c>
      <c r="O441" s="280">
        <v>2388</v>
      </c>
      <c r="P441" s="280">
        <v>2388</v>
      </c>
      <c r="Q441" s="226">
        <v>0</v>
      </c>
      <c r="R441" s="226" t="s">
        <v>2389</v>
      </c>
      <c r="S441" s="226" t="s">
        <v>1173</v>
      </c>
      <c r="T441" s="226" t="s">
        <v>1703</v>
      </c>
      <c r="U441" s="281" t="s">
        <v>1195</v>
      </c>
      <c r="V441" s="282" t="s">
        <v>1704</v>
      </c>
      <c r="W441" s="283" t="s">
        <v>1726</v>
      </c>
      <c r="X441" s="283" t="s">
        <v>2399</v>
      </c>
      <c r="Y441" s="283" t="s">
        <v>2393</v>
      </c>
      <c r="Z441" s="226"/>
      <c r="AA441" s="96"/>
    </row>
    <row r="442" spans="1:27">
      <c r="A442" s="226" t="s">
        <v>56</v>
      </c>
      <c r="B442" s="226" t="str">
        <f t="shared" si="12"/>
        <v>27AABCM2461K1ZFPM012607/010472</v>
      </c>
      <c r="C442" s="277">
        <f t="shared" si="13"/>
        <v>437</v>
      </c>
      <c r="D442" s="226" t="s">
        <v>443</v>
      </c>
      <c r="E442" s="226" t="s">
        <v>444</v>
      </c>
      <c r="F442" s="226" t="s">
        <v>2400</v>
      </c>
      <c r="G442" s="226" t="s">
        <v>1699</v>
      </c>
      <c r="H442" s="278">
        <v>45840</v>
      </c>
      <c r="I442" s="226">
        <v>506.8</v>
      </c>
      <c r="J442" s="226" t="s">
        <v>1700</v>
      </c>
      <c r="K442" s="226" t="s">
        <v>1657</v>
      </c>
      <c r="L442" s="226"/>
      <c r="M442" s="280">
        <v>428.8</v>
      </c>
      <c r="N442" s="280">
        <v>0</v>
      </c>
      <c r="O442" s="280">
        <v>39</v>
      </c>
      <c r="P442" s="280">
        <v>39</v>
      </c>
      <c r="Q442" s="226">
        <v>0</v>
      </c>
      <c r="R442" s="226" t="s">
        <v>2389</v>
      </c>
      <c r="S442" s="226" t="s">
        <v>1173</v>
      </c>
      <c r="T442" s="226" t="s">
        <v>1703</v>
      </c>
      <c r="U442" s="281" t="s">
        <v>1195</v>
      </c>
      <c r="V442" s="282" t="s">
        <v>1704</v>
      </c>
      <c r="W442" s="283" t="s">
        <v>1726</v>
      </c>
      <c r="X442" s="283" t="s">
        <v>2401</v>
      </c>
      <c r="Y442" s="283" t="s">
        <v>2324</v>
      </c>
      <c r="Z442" s="226"/>
      <c r="AA442" s="96"/>
    </row>
    <row r="443" spans="1:27">
      <c r="A443" s="226" t="s">
        <v>56</v>
      </c>
      <c r="B443" s="226" t="str">
        <f t="shared" si="12"/>
        <v>27AABCM2461K1ZFPM012607/010473</v>
      </c>
      <c r="C443" s="277">
        <f t="shared" si="13"/>
        <v>438</v>
      </c>
      <c r="D443" s="226" t="s">
        <v>443</v>
      </c>
      <c r="E443" s="226" t="s">
        <v>444</v>
      </c>
      <c r="F443" s="226" t="s">
        <v>2402</v>
      </c>
      <c r="G443" s="226" t="s">
        <v>1699</v>
      </c>
      <c r="H443" s="278">
        <v>45840</v>
      </c>
      <c r="I443" s="226">
        <v>506.8</v>
      </c>
      <c r="J443" s="226" t="s">
        <v>1700</v>
      </c>
      <c r="K443" s="226" t="s">
        <v>1657</v>
      </c>
      <c r="L443" s="226"/>
      <c r="M443" s="280">
        <v>428.8</v>
      </c>
      <c r="N443" s="280">
        <v>0</v>
      </c>
      <c r="O443" s="280">
        <v>39</v>
      </c>
      <c r="P443" s="280">
        <v>39</v>
      </c>
      <c r="Q443" s="226">
        <v>0</v>
      </c>
      <c r="R443" s="226" t="s">
        <v>2389</v>
      </c>
      <c r="S443" s="226" t="s">
        <v>1173</v>
      </c>
      <c r="T443" s="226" t="s">
        <v>1703</v>
      </c>
      <c r="U443" s="281" t="s">
        <v>1195</v>
      </c>
      <c r="V443" s="282" t="s">
        <v>1704</v>
      </c>
      <c r="W443" s="283" t="s">
        <v>1726</v>
      </c>
      <c r="X443" s="283" t="s">
        <v>2403</v>
      </c>
      <c r="Y443" s="283" t="s">
        <v>2324</v>
      </c>
      <c r="Z443" s="226"/>
      <c r="AA443" s="96"/>
    </row>
    <row r="444" spans="1:27">
      <c r="A444" s="226" t="s">
        <v>56</v>
      </c>
      <c r="B444" s="226" t="str">
        <f t="shared" si="12"/>
        <v>27AABCM2461K1ZFPM012607/010474</v>
      </c>
      <c r="C444" s="277">
        <f t="shared" si="13"/>
        <v>439</v>
      </c>
      <c r="D444" s="226" t="s">
        <v>443</v>
      </c>
      <c r="E444" s="226" t="s">
        <v>444</v>
      </c>
      <c r="F444" s="226" t="s">
        <v>2404</v>
      </c>
      <c r="G444" s="226" t="s">
        <v>1699</v>
      </c>
      <c r="H444" s="278">
        <v>45840</v>
      </c>
      <c r="I444" s="226">
        <v>127.2</v>
      </c>
      <c r="J444" s="226" t="s">
        <v>1700</v>
      </c>
      <c r="K444" s="226" t="s">
        <v>1657</v>
      </c>
      <c r="L444" s="226"/>
      <c r="M444" s="280">
        <v>107.2</v>
      </c>
      <c r="N444" s="280">
        <v>0</v>
      </c>
      <c r="O444" s="280">
        <v>10</v>
      </c>
      <c r="P444" s="280">
        <v>10</v>
      </c>
      <c r="Q444" s="226">
        <v>0</v>
      </c>
      <c r="R444" s="226" t="s">
        <v>2389</v>
      </c>
      <c r="S444" s="226" t="s">
        <v>1173</v>
      </c>
      <c r="T444" s="226" t="s">
        <v>1703</v>
      </c>
      <c r="U444" s="281" t="s">
        <v>1195</v>
      </c>
      <c r="V444" s="282" t="s">
        <v>1704</v>
      </c>
      <c r="W444" s="283" t="s">
        <v>1726</v>
      </c>
      <c r="X444" s="283" t="s">
        <v>2405</v>
      </c>
      <c r="Y444" s="283" t="s">
        <v>2324</v>
      </c>
      <c r="Z444" s="226"/>
      <c r="AA444" s="96"/>
    </row>
    <row r="445" spans="1:27">
      <c r="A445" s="226" t="s">
        <v>56</v>
      </c>
      <c r="B445" s="226" t="str">
        <f t="shared" si="12"/>
        <v>27AABCM2461K1ZFPM012607/010475</v>
      </c>
      <c r="C445" s="277">
        <f t="shared" si="13"/>
        <v>440</v>
      </c>
      <c r="D445" s="226" t="s">
        <v>443</v>
      </c>
      <c r="E445" s="226" t="s">
        <v>444</v>
      </c>
      <c r="F445" s="226" t="s">
        <v>2406</v>
      </c>
      <c r="G445" s="226" t="s">
        <v>1699</v>
      </c>
      <c r="H445" s="278">
        <v>45840</v>
      </c>
      <c r="I445" s="226">
        <v>632</v>
      </c>
      <c r="J445" s="226" t="s">
        <v>1700</v>
      </c>
      <c r="K445" s="226" t="s">
        <v>1657</v>
      </c>
      <c r="L445" s="280"/>
      <c r="M445" s="280">
        <v>536</v>
      </c>
      <c r="N445" s="280">
        <v>0</v>
      </c>
      <c r="O445" s="280">
        <v>48</v>
      </c>
      <c r="P445" s="226">
        <v>48</v>
      </c>
      <c r="Q445" s="226">
        <v>0</v>
      </c>
      <c r="R445" s="226" t="s">
        <v>2389</v>
      </c>
      <c r="S445" s="226" t="s">
        <v>1173</v>
      </c>
      <c r="T445" s="281" t="s">
        <v>1703</v>
      </c>
      <c r="U445" s="226" t="s">
        <v>1195</v>
      </c>
      <c r="V445" s="282" t="s">
        <v>1704</v>
      </c>
      <c r="W445" s="283" t="s">
        <v>1726</v>
      </c>
      <c r="X445" s="283" t="s">
        <v>2407</v>
      </c>
      <c r="Y445" s="283" t="s">
        <v>2324</v>
      </c>
      <c r="Z445" s="226"/>
      <c r="AA445" s="96"/>
    </row>
    <row r="446" spans="1:27">
      <c r="A446" s="226" t="s">
        <v>56</v>
      </c>
      <c r="B446" s="226" t="str">
        <f t="shared" si="12"/>
        <v>27AAACB2100P1ZXMHI1407518894193</v>
      </c>
      <c r="C446" s="277">
        <f t="shared" si="13"/>
        <v>441</v>
      </c>
      <c r="D446" s="226" t="s">
        <v>314</v>
      </c>
      <c r="E446" s="226" t="s">
        <v>315</v>
      </c>
      <c r="F446" s="226" t="s">
        <v>2408</v>
      </c>
      <c r="G446" s="226" t="s">
        <v>1699</v>
      </c>
      <c r="H446" s="278">
        <v>45847</v>
      </c>
      <c r="I446" s="226">
        <v>352.82</v>
      </c>
      <c r="J446" s="226" t="s">
        <v>1700</v>
      </c>
      <c r="K446" s="226" t="s">
        <v>1657</v>
      </c>
      <c r="L446" s="280"/>
      <c r="M446" s="280">
        <v>299</v>
      </c>
      <c r="N446" s="280">
        <v>0</v>
      </c>
      <c r="O446" s="280">
        <v>26.91</v>
      </c>
      <c r="P446" s="226">
        <v>26.91</v>
      </c>
      <c r="Q446" s="226">
        <v>0</v>
      </c>
      <c r="R446" s="226" t="s">
        <v>2389</v>
      </c>
      <c r="S446" s="226" t="s">
        <v>270</v>
      </c>
      <c r="T446" s="281" t="s">
        <v>1703</v>
      </c>
      <c r="U446" s="226" t="s">
        <v>1195</v>
      </c>
      <c r="V446" s="282" t="s">
        <v>1704</v>
      </c>
      <c r="W446" s="283" t="s">
        <v>1195</v>
      </c>
      <c r="X446" s="283" t="s">
        <v>1195</v>
      </c>
      <c r="Y446" s="283" t="s">
        <v>1195</v>
      </c>
      <c r="Z446" s="226"/>
      <c r="AA446" s="96"/>
    </row>
    <row r="447" spans="1:27">
      <c r="A447" s="226" t="s">
        <v>56</v>
      </c>
      <c r="B447" s="226" t="str">
        <f t="shared" si="12"/>
        <v>27ABMCS9481K1ZE18</v>
      </c>
      <c r="C447" s="277">
        <f t="shared" si="13"/>
        <v>442</v>
      </c>
      <c r="D447" s="226" t="s">
        <v>585</v>
      </c>
      <c r="E447" s="226" t="s">
        <v>586</v>
      </c>
      <c r="F447" s="226">
        <v>18</v>
      </c>
      <c r="G447" s="226" t="s">
        <v>1699</v>
      </c>
      <c r="H447" s="278">
        <v>45841</v>
      </c>
      <c r="I447" s="226">
        <v>30557</v>
      </c>
      <c r="J447" s="226" t="s">
        <v>1700</v>
      </c>
      <c r="K447" s="226" t="s">
        <v>1657</v>
      </c>
      <c r="L447" s="280"/>
      <c r="M447" s="280">
        <v>25895</v>
      </c>
      <c r="N447" s="280">
        <v>0</v>
      </c>
      <c r="O447" s="280">
        <v>2330.5500000000002</v>
      </c>
      <c r="P447" s="226">
        <v>2330.5500000000002</v>
      </c>
      <c r="Q447" s="226">
        <v>0</v>
      </c>
      <c r="R447" s="226" t="s">
        <v>2389</v>
      </c>
      <c r="S447" s="226" t="s">
        <v>1173</v>
      </c>
      <c r="T447" s="281" t="s">
        <v>1703</v>
      </c>
      <c r="U447" s="226" t="s">
        <v>1195</v>
      </c>
      <c r="V447" s="282" t="s">
        <v>1704</v>
      </c>
      <c r="W447" s="283" t="s">
        <v>1195</v>
      </c>
      <c r="X447" s="283" t="s">
        <v>1195</v>
      </c>
      <c r="Y447" s="283" t="s">
        <v>1195</v>
      </c>
      <c r="Z447" s="226"/>
      <c r="AA447" s="96"/>
    </row>
    <row r="448" spans="1:27">
      <c r="A448" s="226" t="s">
        <v>56</v>
      </c>
      <c r="B448" s="226" t="str">
        <f t="shared" si="12"/>
        <v>27ABMCS9481K1ZE19</v>
      </c>
      <c r="C448" s="277">
        <f t="shared" si="13"/>
        <v>443</v>
      </c>
      <c r="D448" s="226" t="s">
        <v>585</v>
      </c>
      <c r="E448" s="226" t="s">
        <v>586</v>
      </c>
      <c r="F448" s="226">
        <v>19</v>
      </c>
      <c r="G448" s="226" t="s">
        <v>1699</v>
      </c>
      <c r="H448" s="278">
        <v>45841</v>
      </c>
      <c r="I448" s="226">
        <v>13156</v>
      </c>
      <c r="J448" s="226" t="s">
        <v>1700</v>
      </c>
      <c r="K448" s="226" t="s">
        <v>1657</v>
      </c>
      <c r="L448" s="280"/>
      <c r="M448" s="280">
        <v>11149</v>
      </c>
      <c r="N448" s="280">
        <v>0</v>
      </c>
      <c r="O448" s="280">
        <v>1003.41</v>
      </c>
      <c r="P448" s="226">
        <v>1003.41</v>
      </c>
      <c r="Q448" s="226">
        <v>0</v>
      </c>
      <c r="R448" s="226" t="s">
        <v>2389</v>
      </c>
      <c r="S448" s="226" t="s">
        <v>1173</v>
      </c>
      <c r="T448" s="281" t="s">
        <v>1703</v>
      </c>
      <c r="U448" s="226" t="s">
        <v>1195</v>
      </c>
      <c r="V448" s="282" t="s">
        <v>1704</v>
      </c>
      <c r="W448" s="283" t="s">
        <v>1195</v>
      </c>
      <c r="X448" s="283" t="s">
        <v>1195</v>
      </c>
      <c r="Y448" s="283" t="s">
        <v>1195</v>
      </c>
      <c r="Z448" s="226"/>
      <c r="AA448" s="96"/>
    </row>
    <row r="449" spans="1:27">
      <c r="A449" s="226" t="s">
        <v>56</v>
      </c>
      <c r="B449" s="226" t="str">
        <f t="shared" si="12"/>
        <v>27AADCP7742E1ZDPDS-25090</v>
      </c>
      <c r="C449" s="277">
        <f t="shared" si="13"/>
        <v>444</v>
      </c>
      <c r="D449" s="226" t="s">
        <v>517</v>
      </c>
      <c r="E449" s="226" t="s">
        <v>518</v>
      </c>
      <c r="F449" s="226" t="s">
        <v>2409</v>
      </c>
      <c r="G449" s="226" t="s">
        <v>1699</v>
      </c>
      <c r="H449" s="278">
        <v>45839</v>
      </c>
      <c r="I449" s="226">
        <v>610896</v>
      </c>
      <c r="J449" s="226" t="s">
        <v>1700</v>
      </c>
      <c r="K449" s="226" t="s">
        <v>1657</v>
      </c>
      <c r="L449" s="280"/>
      <c r="M449" s="280">
        <v>517708.79999999999</v>
      </c>
      <c r="N449" s="280">
        <v>0</v>
      </c>
      <c r="O449" s="280">
        <v>46593.79</v>
      </c>
      <c r="P449" s="226">
        <v>46593.79</v>
      </c>
      <c r="Q449" s="226">
        <v>0</v>
      </c>
      <c r="R449" s="226" t="s">
        <v>2389</v>
      </c>
      <c r="S449" s="226" t="s">
        <v>2410</v>
      </c>
      <c r="T449" s="281" t="s">
        <v>1703</v>
      </c>
      <c r="U449" s="226" t="s">
        <v>1195</v>
      </c>
      <c r="V449" s="282" t="s">
        <v>1704</v>
      </c>
      <c r="W449" s="283" t="s">
        <v>1726</v>
      </c>
      <c r="X449" s="283" t="s">
        <v>2411</v>
      </c>
      <c r="Y449" s="283" t="s">
        <v>2393</v>
      </c>
      <c r="Z449" s="226"/>
      <c r="AA449" s="96"/>
    </row>
    <row r="450" spans="1:27">
      <c r="A450" s="226" t="s">
        <v>56</v>
      </c>
      <c r="B450" s="226" t="str">
        <f t="shared" si="12"/>
        <v>27AADCP7742E1ZDPDS-25099</v>
      </c>
      <c r="C450" s="277">
        <f t="shared" si="13"/>
        <v>445</v>
      </c>
      <c r="D450" s="226" t="s">
        <v>517</v>
      </c>
      <c r="E450" s="226" t="s">
        <v>518</v>
      </c>
      <c r="F450" s="226" t="s">
        <v>2412</v>
      </c>
      <c r="G450" s="226" t="s">
        <v>1699</v>
      </c>
      <c r="H450" s="278">
        <v>45845</v>
      </c>
      <c r="I450" s="226">
        <v>24999</v>
      </c>
      <c r="J450" s="226" t="s">
        <v>1700</v>
      </c>
      <c r="K450" s="226" t="s">
        <v>1657</v>
      </c>
      <c r="L450" s="280"/>
      <c r="M450" s="280">
        <v>21186</v>
      </c>
      <c r="N450" s="280">
        <v>0</v>
      </c>
      <c r="O450" s="280">
        <v>1906.74</v>
      </c>
      <c r="P450" s="226">
        <v>1906.74</v>
      </c>
      <c r="Q450" s="226">
        <v>0</v>
      </c>
      <c r="R450" s="226" t="s">
        <v>2389</v>
      </c>
      <c r="S450" s="226" t="s">
        <v>2410</v>
      </c>
      <c r="T450" s="281" t="s">
        <v>1703</v>
      </c>
      <c r="U450" s="226" t="s">
        <v>1195</v>
      </c>
      <c r="V450" s="282" t="s">
        <v>1704</v>
      </c>
      <c r="W450" s="283" t="s">
        <v>1726</v>
      </c>
      <c r="X450" s="283" t="s">
        <v>2413</v>
      </c>
      <c r="Y450" s="283" t="s">
        <v>2324</v>
      </c>
      <c r="Z450" s="226"/>
      <c r="AA450" s="96"/>
    </row>
    <row r="451" spans="1:27">
      <c r="A451" s="226" t="s">
        <v>56</v>
      </c>
      <c r="B451" s="226" t="str">
        <f t="shared" si="12"/>
        <v>29ABECS9580P1Z8291WD92NK0725001</v>
      </c>
      <c r="C451" s="277">
        <f t="shared" si="13"/>
        <v>446</v>
      </c>
      <c r="D451" s="226" t="s">
        <v>2414</v>
      </c>
      <c r="E451" s="226" t="s">
        <v>2415</v>
      </c>
      <c r="F451" s="226" t="s">
        <v>2416</v>
      </c>
      <c r="G451" s="226" t="s">
        <v>1699</v>
      </c>
      <c r="H451" s="278">
        <v>45840</v>
      </c>
      <c r="I451" s="226">
        <v>5258.25</v>
      </c>
      <c r="J451" s="226" t="s">
        <v>1700</v>
      </c>
      <c r="K451" s="226" t="s">
        <v>1657</v>
      </c>
      <c r="L451" s="280"/>
      <c r="M451" s="280">
        <v>4165</v>
      </c>
      <c r="N451" s="280">
        <v>208.25</v>
      </c>
      <c r="O451" s="280">
        <v>0</v>
      </c>
      <c r="P451" s="226">
        <v>0</v>
      </c>
      <c r="Q451" s="226">
        <v>0</v>
      </c>
      <c r="R451" s="226" t="s">
        <v>2389</v>
      </c>
      <c r="S451" s="226" t="s">
        <v>270</v>
      </c>
      <c r="T451" s="281" t="s">
        <v>1703</v>
      </c>
      <c r="U451" s="226" t="s">
        <v>1195</v>
      </c>
      <c r="V451" s="282" t="s">
        <v>1704</v>
      </c>
      <c r="W451" s="283" t="s">
        <v>1195</v>
      </c>
      <c r="X451" s="283" t="s">
        <v>1195</v>
      </c>
      <c r="Y451" s="283" t="s">
        <v>1195</v>
      </c>
      <c r="Z451" s="226"/>
      <c r="AA451" s="96"/>
    </row>
    <row r="452" spans="1:27">
      <c r="A452" s="226" t="s">
        <v>56</v>
      </c>
      <c r="B452" s="226" t="str">
        <f t="shared" si="12"/>
        <v>27AAMFS2232C1ZGSK/1436/2526</v>
      </c>
      <c r="C452" s="277">
        <f t="shared" si="13"/>
        <v>447</v>
      </c>
      <c r="D452" s="226" t="s">
        <v>562</v>
      </c>
      <c r="E452" s="226" t="s">
        <v>563</v>
      </c>
      <c r="F452" s="226" t="s">
        <v>2417</v>
      </c>
      <c r="G452" s="226" t="s">
        <v>1699</v>
      </c>
      <c r="H452" s="278">
        <v>45853</v>
      </c>
      <c r="I452" s="226">
        <v>17700</v>
      </c>
      <c r="J452" s="226" t="s">
        <v>1700</v>
      </c>
      <c r="K452" s="226" t="s">
        <v>1657</v>
      </c>
      <c r="L452" s="280"/>
      <c r="M452" s="280">
        <v>15000</v>
      </c>
      <c r="N452" s="280">
        <v>0</v>
      </c>
      <c r="O452" s="280">
        <v>1350</v>
      </c>
      <c r="P452" s="226">
        <v>1350</v>
      </c>
      <c r="Q452" s="226">
        <v>0</v>
      </c>
      <c r="R452" s="226" t="s">
        <v>2389</v>
      </c>
      <c r="S452" s="226" t="s">
        <v>1173</v>
      </c>
      <c r="T452" s="281" t="s">
        <v>1703</v>
      </c>
      <c r="U452" s="226" t="s">
        <v>1195</v>
      </c>
      <c r="V452" s="282" t="s">
        <v>1704</v>
      </c>
      <c r="W452" s="283" t="s">
        <v>1726</v>
      </c>
      <c r="X452" s="283" t="s">
        <v>2418</v>
      </c>
      <c r="Y452" s="283" t="s">
        <v>2419</v>
      </c>
      <c r="Z452" s="226"/>
      <c r="AA452" s="96"/>
    </row>
    <row r="453" spans="1:27">
      <c r="A453" s="226" t="s">
        <v>56</v>
      </c>
      <c r="B453" s="226" t="str">
        <f t="shared" si="12"/>
        <v>27AAMFS2232C1ZGSK/1437/2526</v>
      </c>
      <c r="C453" s="277">
        <f t="shared" si="13"/>
        <v>448</v>
      </c>
      <c r="D453" s="226" t="s">
        <v>562</v>
      </c>
      <c r="E453" s="226" t="s">
        <v>563</v>
      </c>
      <c r="F453" s="226" t="s">
        <v>2420</v>
      </c>
      <c r="G453" s="226" t="s">
        <v>1699</v>
      </c>
      <c r="H453" s="278">
        <v>45853</v>
      </c>
      <c r="I453" s="226">
        <v>8850</v>
      </c>
      <c r="J453" s="226" t="s">
        <v>1700</v>
      </c>
      <c r="K453" s="226" t="s">
        <v>1657</v>
      </c>
      <c r="L453" s="280"/>
      <c r="M453" s="280">
        <v>7500</v>
      </c>
      <c r="N453" s="280">
        <v>0</v>
      </c>
      <c r="O453" s="280">
        <v>675</v>
      </c>
      <c r="P453" s="226">
        <v>675</v>
      </c>
      <c r="Q453" s="226">
        <v>0</v>
      </c>
      <c r="R453" s="226" t="s">
        <v>2389</v>
      </c>
      <c r="S453" s="226" t="s">
        <v>1173</v>
      </c>
      <c r="T453" s="281" t="s">
        <v>1703</v>
      </c>
      <c r="U453" s="226" t="s">
        <v>1195</v>
      </c>
      <c r="V453" s="282" t="s">
        <v>1704</v>
      </c>
      <c r="W453" s="283" t="s">
        <v>1726</v>
      </c>
      <c r="X453" s="283" t="s">
        <v>2421</v>
      </c>
      <c r="Y453" s="283" t="s">
        <v>2419</v>
      </c>
      <c r="Z453" s="226"/>
      <c r="AA453" s="96"/>
    </row>
    <row r="454" spans="1:27">
      <c r="A454" s="226" t="s">
        <v>56</v>
      </c>
      <c r="B454" s="226" t="str">
        <f t="shared" ref="B454:B517" si="14">CONCATENATE(D454,F454)</f>
        <v>27AAECG2483J1ZEGNR/R/25-26/1316</v>
      </c>
      <c r="C454" s="277">
        <f t="shared" si="13"/>
        <v>449</v>
      </c>
      <c r="D454" s="226" t="s">
        <v>487</v>
      </c>
      <c r="E454" s="226" t="s">
        <v>488</v>
      </c>
      <c r="F454" s="226" t="s">
        <v>2422</v>
      </c>
      <c r="G454" s="226" t="s">
        <v>1699</v>
      </c>
      <c r="H454" s="278">
        <v>45848</v>
      </c>
      <c r="I454" s="226">
        <v>1770</v>
      </c>
      <c r="J454" s="226" t="s">
        <v>1700</v>
      </c>
      <c r="K454" s="226" t="s">
        <v>1657</v>
      </c>
      <c r="L454" s="280"/>
      <c r="M454" s="280">
        <v>1500</v>
      </c>
      <c r="N454" s="280">
        <v>0</v>
      </c>
      <c r="O454" s="280">
        <v>135</v>
      </c>
      <c r="P454" s="226">
        <v>135</v>
      </c>
      <c r="Q454" s="226">
        <v>0</v>
      </c>
      <c r="R454" s="226" t="s">
        <v>2389</v>
      </c>
      <c r="S454" s="226" t="s">
        <v>270</v>
      </c>
      <c r="T454" s="281" t="s">
        <v>1703</v>
      </c>
      <c r="U454" s="226" t="s">
        <v>1195</v>
      </c>
      <c r="V454" s="282" t="s">
        <v>1704</v>
      </c>
      <c r="W454" s="283" t="s">
        <v>1726</v>
      </c>
      <c r="X454" s="283" t="s">
        <v>2423</v>
      </c>
      <c r="Y454" s="283" t="s">
        <v>2160</v>
      </c>
      <c r="Z454" s="226"/>
      <c r="AA454" s="96"/>
    </row>
    <row r="455" spans="1:27">
      <c r="A455" s="226" t="s">
        <v>56</v>
      </c>
      <c r="B455" s="226" t="str">
        <f t="shared" si="14"/>
        <v>27AAECG2483J1ZEGNR/R/25-26/1317</v>
      </c>
      <c r="C455" s="277">
        <f t="shared" ref="C455:C518" si="15">C454+1</f>
        <v>450</v>
      </c>
      <c r="D455" s="226" t="s">
        <v>487</v>
      </c>
      <c r="E455" s="226" t="s">
        <v>488</v>
      </c>
      <c r="F455" s="226" t="s">
        <v>2424</v>
      </c>
      <c r="G455" s="226" t="s">
        <v>1699</v>
      </c>
      <c r="H455" s="278">
        <v>45848</v>
      </c>
      <c r="I455" s="226">
        <v>16992</v>
      </c>
      <c r="J455" s="226" t="s">
        <v>1700</v>
      </c>
      <c r="K455" s="226" t="s">
        <v>1657</v>
      </c>
      <c r="L455" s="280"/>
      <c r="M455" s="280">
        <v>14400</v>
      </c>
      <c r="N455" s="280">
        <v>0</v>
      </c>
      <c r="O455" s="280">
        <v>1296</v>
      </c>
      <c r="P455" s="226">
        <v>1296</v>
      </c>
      <c r="Q455" s="226">
        <v>0</v>
      </c>
      <c r="R455" s="226" t="s">
        <v>2389</v>
      </c>
      <c r="S455" s="226" t="s">
        <v>270</v>
      </c>
      <c r="T455" s="281" t="s">
        <v>1703</v>
      </c>
      <c r="U455" s="226" t="s">
        <v>1195</v>
      </c>
      <c r="V455" s="282" t="s">
        <v>1704</v>
      </c>
      <c r="W455" s="283" t="s">
        <v>1726</v>
      </c>
      <c r="X455" s="283" t="s">
        <v>2425</v>
      </c>
      <c r="Y455" s="283" t="s">
        <v>2160</v>
      </c>
      <c r="Z455" s="226"/>
      <c r="AA455" s="96"/>
    </row>
    <row r="456" spans="1:27">
      <c r="A456" s="226" t="s">
        <v>56</v>
      </c>
      <c r="B456" s="226" t="str">
        <f t="shared" si="14"/>
        <v>27AAECG2483J1ZEGNR/R/25-26/1318</v>
      </c>
      <c r="C456" s="277">
        <f t="shared" si="15"/>
        <v>451</v>
      </c>
      <c r="D456" s="226" t="s">
        <v>487</v>
      </c>
      <c r="E456" s="226" t="s">
        <v>488</v>
      </c>
      <c r="F456" s="226" t="s">
        <v>2426</v>
      </c>
      <c r="G456" s="226" t="s">
        <v>1699</v>
      </c>
      <c r="H456" s="278">
        <v>45848</v>
      </c>
      <c r="I456" s="226">
        <v>488999</v>
      </c>
      <c r="J456" s="226" t="s">
        <v>1700</v>
      </c>
      <c r="K456" s="226" t="s">
        <v>1657</v>
      </c>
      <c r="L456" s="280"/>
      <c r="M456" s="280">
        <v>414406</v>
      </c>
      <c r="N456" s="280">
        <v>0</v>
      </c>
      <c r="O456" s="280">
        <v>37296.54</v>
      </c>
      <c r="P456" s="226">
        <v>37296.54</v>
      </c>
      <c r="Q456" s="226">
        <v>0</v>
      </c>
      <c r="R456" s="226" t="s">
        <v>2389</v>
      </c>
      <c r="S456" s="226" t="s">
        <v>270</v>
      </c>
      <c r="T456" s="281" t="s">
        <v>1703</v>
      </c>
      <c r="U456" s="226" t="s">
        <v>1195</v>
      </c>
      <c r="V456" s="282" t="s">
        <v>1704</v>
      </c>
      <c r="W456" s="283" t="s">
        <v>1726</v>
      </c>
      <c r="X456" s="283" t="s">
        <v>2427</v>
      </c>
      <c r="Y456" s="283" t="s">
        <v>2160</v>
      </c>
      <c r="Z456" s="226"/>
      <c r="AA456" s="96"/>
    </row>
    <row r="457" spans="1:27">
      <c r="A457" s="226" t="s">
        <v>56</v>
      </c>
      <c r="B457" s="226" t="str">
        <f t="shared" si="14"/>
        <v>27AAECG2483J1ZEGNR/R/25-26/1319</v>
      </c>
      <c r="C457" s="277">
        <f t="shared" si="15"/>
        <v>452</v>
      </c>
      <c r="D457" s="226" t="s">
        <v>487</v>
      </c>
      <c r="E457" s="226" t="s">
        <v>488</v>
      </c>
      <c r="F457" s="226" t="s">
        <v>2428</v>
      </c>
      <c r="G457" s="226" t="s">
        <v>1699</v>
      </c>
      <c r="H457" s="278">
        <v>45848</v>
      </c>
      <c r="I457" s="226">
        <v>10266</v>
      </c>
      <c r="J457" s="226" t="s">
        <v>1700</v>
      </c>
      <c r="K457" s="226" t="s">
        <v>1657</v>
      </c>
      <c r="L457" s="280"/>
      <c r="M457" s="280">
        <v>8700</v>
      </c>
      <c r="N457" s="280">
        <v>0</v>
      </c>
      <c r="O457" s="280">
        <v>783</v>
      </c>
      <c r="P457" s="226">
        <v>783</v>
      </c>
      <c r="Q457" s="226">
        <v>0</v>
      </c>
      <c r="R457" s="226" t="s">
        <v>2389</v>
      </c>
      <c r="S457" s="226" t="s">
        <v>270</v>
      </c>
      <c r="T457" s="281" t="s">
        <v>1703</v>
      </c>
      <c r="U457" s="226" t="s">
        <v>1195</v>
      </c>
      <c r="V457" s="282" t="s">
        <v>1704</v>
      </c>
      <c r="W457" s="283" t="s">
        <v>1726</v>
      </c>
      <c r="X457" s="283" t="s">
        <v>2429</v>
      </c>
      <c r="Y457" s="283" t="s">
        <v>2160</v>
      </c>
      <c r="Z457" s="226"/>
      <c r="AA457" s="96"/>
    </row>
    <row r="458" spans="1:27">
      <c r="A458" s="226" t="s">
        <v>56</v>
      </c>
      <c r="B458" s="226" t="str">
        <f t="shared" si="14"/>
        <v>27AAICP4248A1ZLPVIPL/25-26/0325</v>
      </c>
      <c r="C458" s="277">
        <f t="shared" si="15"/>
        <v>453</v>
      </c>
      <c r="D458" s="226" t="s">
        <v>1536</v>
      </c>
      <c r="E458" s="226" t="s">
        <v>1537</v>
      </c>
      <c r="F458" s="226" t="s">
        <v>2430</v>
      </c>
      <c r="G458" s="226" t="s">
        <v>1699</v>
      </c>
      <c r="H458" s="278">
        <v>45863</v>
      </c>
      <c r="I458" s="226">
        <v>32487</v>
      </c>
      <c r="J458" s="226" t="s">
        <v>1700</v>
      </c>
      <c r="K458" s="226" t="s">
        <v>1657</v>
      </c>
      <c r="L458" s="280"/>
      <c r="M458" s="280">
        <v>27531.25</v>
      </c>
      <c r="N458" s="280">
        <v>0</v>
      </c>
      <c r="O458" s="280">
        <v>2477.81</v>
      </c>
      <c r="P458" s="226">
        <v>2477.81</v>
      </c>
      <c r="Q458" s="226">
        <v>0</v>
      </c>
      <c r="R458" s="226" t="s">
        <v>2389</v>
      </c>
      <c r="S458" s="226" t="s">
        <v>270</v>
      </c>
      <c r="T458" s="281" t="s">
        <v>1703</v>
      </c>
      <c r="U458" s="226" t="s">
        <v>1195</v>
      </c>
      <c r="V458" s="282" t="s">
        <v>1704</v>
      </c>
      <c r="W458" s="283" t="s">
        <v>1726</v>
      </c>
      <c r="X458" s="283" t="s">
        <v>2431</v>
      </c>
      <c r="Y458" s="283" t="s">
        <v>2432</v>
      </c>
      <c r="Z458" s="226"/>
      <c r="AA458" s="96"/>
    </row>
    <row r="459" spans="1:27">
      <c r="A459" s="226" t="s">
        <v>56</v>
      </c>
      <c r="B459" s="226" t="str">
        <f t="shared" si="14"/>
        <v>27AAACR8741G1Z925310713</v>
      </c>
      <c r="C459" s="277">
        <f t="shared" si="15"/>
        <v>454</v>
      </c>
      <c r="D459" s="226" t="s">
        <v>2433</v>
      </c>
      <c r="E459" s="226" t="s">
        <v>2434</v>
      </c>
      <c r="F459" s="226">
        <v>25310713</v>
      </c>
      <c r="G459" s="226" t="s">
        <v>1699</v>
      </c>
      <c r="H459" s="278">
        <v>45849</v>
      </c>
      <c r="I459" s="226">
        <v>14868</v>
      </c>
      <c r="J459" s="226" t="s">
        <v>1700</v>
      </c>
      <c r="K459" s="226" t="s">
        <v>1657</v>
      </c>
      <c r="L459" s="280"/>
      <c r="M459" s="280">
        <v>12600</v>
      </c>
      <c r="N459" s="280">
        <v>0</v>
      </c>
      <c r="O459" s="280">
        <v>1134</v>
      </c>
      <c r="P459" s="226">
        <v>1134</v>
      </c>
      <c r="Q459" s="226">
        <v>0</v>
      </c>
      <c r="R459" s="226" t="s">
        <v>2389</v>
      </c>
      <c r="S459" s="226" t="s">
        <v>270</v>
      </c>
      <c r="T459" s="281" t="s">
        <v>1703</v>
      </c>
      <c r="U459" s="226" t="s">
        <v>1195</v>
      </c>
      <c r="V459" s="282" t="s">
        <v>1704</v>
      </c>
      <c r="W459" s="283" t="s">
        <v>1726</v>
      </c>
      <c r="X459" s="283" t="s">
        <v>2435</v>
      </c>
      <c r="Y459" s="283" t="s">
        <v>2168</v>
      </c>
      <c r="Z459" s="226"/>
      <c r="AA459" s="96"/>
    </row>
    <row r="460" spans="1:27">
      <c r="A460" s="226" t="s">
        <v>56</v>
      </c>
      <c r="B460" s="226" t="str">
        <f t="shared" si="14"/>
        <v>27ADMPJ9393G1ZYME/25-26/007</v>
      </c>
      <c r="C460" s="277">
        <f t="shared" si="15"/>
        <v>455</v>
      </c>
      <c r="D460" s="226" t="s">
        <v>2436</v>
      </c>
      <c r="E460" s="226" t="s">
        <v>2437</v>
      </c>
      <c r="F460" s="226" t="s">
        <v>2438</v>
      </c>
      <c r="G460" s="226" t="s">
        <v>1699</v>
      </c>
      <c r="H460" s="278">
        <v>45818</v>
      </c>
      <c r="I460" s="226">
        <v>12567</v>
      </c>
      <c r="J460" s="226" t="s">
        <v>1700</v>
      </c>
      <c r="K460" s="226" t="s">
        <v>1657</v>
      </c>
      <c r="L460" s="280"/>
      <c r="M460" s="280">
        <v>10650</v>
      </c>
      <c r="N460" s="280">
        <v>0</v>
      </c>
      <c r="O460" s="280">
        <v>958.5</v>
      </c>
      <c r="P460" s="226">
        <v>958.5</v>
      </c>
      <c r="Q460" s="226">
        <v>0</v>
      </c>
      <c r="R460" s="226" t="s">
        <v>2159</v>
      </c>
      <c r="S460" s="226" t="s">
        <v>2439</v>
      </c>
      <c r="T460" s="281" t="s">
        <v>1703</v>
      </c>
      <c r="U460" s="226" t="s">
        <v>1195</v>
      </c>
      <c r="V460" s="282" t="s">
        <v>1704</v>
      </c>
      <c r="W460" s="283" t="s">
        <v>1195</v>
      </c>
      <c r="X460" s="283" t="s">
        <v>1195</v>
      </c>
      <c r="Y460" s="283" t="s">
        <v>1195</v>
      </c>
      <c r="Z460" s="226"/>
      <c r="AA460" s="96"/>
    </row>
    <row r="461" spans="1:27">
      <c r="A461" s="226" t="s">
        <v>56</v>
      </c>
      <c r="B461" s="226" t="str">
        <f t="shared" si="14"/>
        <v>27AABCC7181N2Z7LXBOM250705153</v>
      </c>
      <c r="C461" s="277">
        <f t="shared" si="15"/>
        <v>456</v>
      </c>
      <c r="D461" s="226" t="s">
        <v>325</v>
      </c>
      <c r="E461" s="226" t="s">
        <v>326</v>
      </c>
      <c r="F461" s="226" t="s">
        <v>2440</v>
      </c>
      <c r="G461" s="226" t="s">
        <v>1699</v>
      </c>
      <c r="H461" s="278">
        <v>45867</v>
      </c>
      <c r="I461" s="226">
        <v>408240</v>
      </c>
      <c r="J461" s="226" t="s">
        <v>1700</v>
      </c>
      <c r="K461" s="226" t="s">
        <v>1657</v>
      </c>
      <c r="L461" s="280"/>
      <c r="M461" s="280">
        <v>364500</v>
      </c>
      <c r="N461" s="280">
        <v>0</v>
      </c>
      <c r="O461" s="280">
        <v>21870</v>
      </c>
      <c r="P461" s="226">
        <v>21870</v>
      </c>
      <c r="Q461" s="226">
        <v>0</v>
      </c>
      <c r="R461" s="226" t="s">
        <v>2389</v>
      </c>
      <c r="S461" s="226" t="s">
        <v>270</v>
      </c>
      <c r="T461" s="281" t="s">
        <v>1703</v>
      </c>
      <c r="U461" s="226" t="s">
        <v>1195</v>
      </c>
      <c r="V461" s="282" t="s">
        <v>1704</v>
      </c>
      <c r="W461" s="283" t="s">
        <v>1195</v>
      </c>
      <c r="X461" s="283" t="s">
        <v>1195</v>
      </c>
      <c r="Y461" s="283" t="s">
        <v>1195</v>
      </c>
      <c r="Z461" s="226"/>
      <c r="AA461" s="96"/>
    </row>
    <row r="462" spans="1:27">
      <c r="A462" s="226" t="s">
        <v>56</v>
      </c>
      <c r="B462" s="226" t="str">
        <f t="shared" si="14"/>
        <v>27AAJCV6293Q1Z8VRSPL/25-26/0416</v>
      </c>
      <c r="C462" s="277">
        <f t="shared" si="15"/>
        <v>457</v>
      </c>
      <c r="D462" s="226" t="s">
        <v>367</v>
      </c>
      <c r="E462" s="226" t="s">
        <v>368</v>
      </c>
      <c r="F462" s="226" t="s">
        <v>2441</v>
      </c>
      <c r="G462" s="226" t="s">
        <v>1699</v>
      </c>
      <c r="H462" s="278">
        <v>45869</v>
      </c>
      <c r="I462" s="226">
        <v>108934</v>
      </c>
      <c r="J462" s="226" t="s">
        <v>1700</v>
      </c>
      <c r="K462" s="226" t="s">
        <v>1657</v>
      </c>
      <c r="L462" s="280"/>
      <c r="M462" s="280">
        <v>92316.71</v>
      </c>
      <c r="N462" s="280">
        <v>0</v>
      </c>
      <c r="O462" s="280">
        <v>8308.5</v>
      </c>
      <c r="P462" s="226">
        <v>8308.5</v>
      </c>
      <c r="Q462" s="226">
        <v>0</v>
      </c>
      <c r="R462" s="226" t="s">
        <v>2389</v>
      </c>
      <c r="S462" s="226" t="s">
        <v>2442</v>
      </c>
      <c r="T462" s="281" t="s">
        <v>1703</v>
      </c>
      <c r="U462" s="226" t="s">
        <v>1195</v>
      </c>
      <c r="V462" s="282" t="s">
        <v>1704</v>
      </c>
      <c r="W462" s="283" t="s">
        <v>1195</v>
      </c>
      <c r="X462" s="283" t="s">
        <v>1195</v>
      </c>
      <c r="Y462" s="283" t="s">
        <v>1195</v>
      </c>
      <c r="Z462" s="226"/>
      <c r="AA462" s="96"/>
    </row>
    <row r="463" spans="1:27">
      <c r="A463" s="226" t="s">
        <v>56</v>
      </c>
      <c r="B463" s="226" t="str">
        <f t="shared" si="14"/>
        <v>36AEUPV4314A1ZE007/2025-2026</v>
      </c>
      <c r="C463" s="277">
        <f t="shared" si="15"/>
        <v>458</v>
      </c>
      <c r="D463" s="226" t="s">
        <v>320</v>
      </c>
      <c r="E463" s="226" t="s">
        <v>321</v>
      </c>
      <c r="F463" s="226" t="s">
        <v>2443</v>
      </c>
      <c r="G463" s="226" t="s">
        <v>1699</v>
      </c>
      <c r="H463" s="278">
        <v>45868</v>
      </c>
      <c r="I463" s="226">
        <v>339250</v>
      </c>
      <c r="J463" s="226" t="s">
        <v>1700</v>
      </c>
      <c r="K463" s="226" t="s">
        <v>1657</v>
      </c>
      <c r="L463" s="280"/>
      <c r="M463" s="280">
        <v>287500</v>
      </c>
      <c r="N463" s="280">
        <v>51750</v>
      </c>
      <c r="O463" s="280">
        <v>0</v>
      </c>
      <c r="P463" s="226">
        <v>0</v>
      </c>
      <c r="Q463" s="226">
        <v>0</v>
      </c>
      <c r="R463" s="226" t="s">
        <v>2389</v>
      </c>
      <c r="S463" s="226" t="s">
        <v>270</v>
      </c>
      <c r="T463" s="281" t="s">
        <v>1703</v>
      </c>
      <c r="U463" s="226" t="s">
        <v>1195</v>
      </c>
      <c r="V463" s="282" t="s">
        <v>1704</v>
      </c>
      <c r="W463" s="283" t="s">
        <v>1195</v>
      </c>
      <c r="X463" s="283" t="s">
        <v>1195</v>
      </c>
      <c r="Y463" s="283" t="s">
        <v>1195</v>
      </c>
      <c r="Z463" s="226"/>
      <c r="AA463" s="96"/>
    </row>
    <row r="464" spans="1:27">
      <c r="A464" s="226" t="s">
        <v>56</v>
      </c>
      <c r="B464" s="226" t="str">
        <f t="shared" si="14"/>
        <v>27AAACA4269Q1Z6B1MH2526/002845</v>
      </c>
      <c r="C464" s="277">
        <f t="shared" si="15"/>
        <v>459</v>
      </c>
      <c r="D464" s="226" t="s">
        <v>467</v>
      </c>
      <c r="E464" s="226" t="s">
        <v>468</v>
      </c>
      <c r="F464" s="226" t="s">
        <v>2444</v>
      </c>
      <c r="G464" s="226" t="s">
        <v>1699</v>
      </c>
      <c r="H464" s="278">
        <v>45839</v>
      </c>
      <c r="I464" s="226">
        <v>6136.43</v>
      </c>
      <c r="J464" s="226" t="s">
        <v>1700</v>
      </c>
      <c r="K464" s="226" t="s">
        <v>1657</v>
      </c>
      <c r="L464" s="280"/>
      <c r="M464" s="280">
        <v>4838.07</v>
      </c>
      <c r="N464" s="280">
        <v>0</v>
      </c>
      <c r="O464" s="280">
        <v>649.17999999999995</v>
      </c>
      <c r="P464" s="226">
        <v>649.17999999999995</v>
      </c>
      <c r="Q464" s="226">
        <v>0</v>
      </c>
      <c r="R464" s="226" t="s">
        <v>2389</v>
      </c>
      <c r="S464" s="226" t="s">
        <v>2410</v>
      </c>
      <c r="T464" s="281" t="s">
        <v>1703</v>
      </c>
      <c r="U464" s="226" t="s">
        <v>1195</v>
      </c>
      <c r="V464" s="282" t="s">
        <v>1704</v>
      </c>
      <c r="W464" s="283" t="s">
        <v>1195</v>
      </c>
      <c r="X464" s="283" t="s">
        <v>1195</v>
      </c>
      <c r="Y464" s="283" t="s">
        <v>1195</v>
      </c>
      <c r="Z464" s="226"/>
      <c r="AA464" s="96"/>
    </row>
    <row r="465" spans="1:27">
      <c r="A465" s="226" t="s">
        <v>56</v>
      </c>
      <c r="B465" s="226" t="str">
        <f t="shared" si="14"/>
        <v>27AAACA4269Q1Z6B1MH2526/002911</v>
      </c>
      <c r="C465" s="277">
        <f t="shared" si="15"/>
        <v>460</v>
      </c>
      <c r="D465" s="226" t="s">
        <v>467</v>
      </c>
      <c r="E465" s="226" t="s">
        <v>468</v>
      </c>
      <c r="F465" s="226" t="s">
        <v>2445</v>
      </c>
      <c r="G465" s="226" t="s">
        <v>1699</v>
      </c>
      <c r="H465" s="278">
        <v>45839</v>
      </c>
      <c r="I465" s="226">
        <v>834440.41</v>
      </c>
      <c r="J465" s="226" t="s">
        <v>1700</v>
      </c>
      <c r="K465" s="226" t="s">
        <v>1657</v>
      </c>
      <c r="L465" s="280"/>
      <c r="M465" s="280">
        <v>707152.89</v>
      </c>
      <c r="N465" s="280">
        <v>0</v>
      </c>
      <c r="O465" s="280">
        <v>63643.76</v>
      </c>
      <c r="P465" s="226">
        <v>63643.76</v>
      </c>
      <c r="Q465" s="226">
        <v>0</v>
      </c>
      <c r="R465" s="226" t="s">
        <v>2389</v>
      </c>
      <c r="S465" s="226" t="s">
        <v>2410</v>
      </c>
      <c r="T465" s="281" t="s">
        <v>1703</v>
      </c>
      <c r="U465" s="226" t="s">
        <v>1195</v>
      </c>
      <c r="V465" s="282" t="s">
        <v>1704</v>
      </c>
      <c r="W465" s="283" t="s">
        <v>1195</v>
      </c>
      <c r="X465" s="283" t="s">
        <v>1195</v>
      </c>
      <c r="Y465" s="283" t="s">
        <v>1195</v>
      </c>
      <c r="Z465" s="226"/>
      <c r="AA465" s="96"/>
    </row>
    <row r="466" spans="1:27">
      <c r="A466" s="226" t="s">
        <v>56</v>
      </c>
      <c r="B466" s="226" t="str">
        <f t="shared" si="14"/>
        <v>27AAACA4269Q1Z6B1MH2526/002953</v>
      </c>
      <c r="C466" s="277">
        <f t="shared" si="15"/>
        <v>461</v>
      </c>
      <c r="D466" s="226" t="s">
        <v>467</v>
      </c>
      <c r="E466" s="226" t="s">
        <v>468</v>
      </c>
      <c r="F466" s="226" t="s">
        <v>2446</v>
      </c>
      <c r="G466" s="226" t="s">
        <v>1699</v>
      </c>
      <c r="H466" s="278">
        <v>45839</v>
      </c>
      <c r="I466" s="226">
        <v>17840.810000000001</v>
      </c>
      <c r="J466" s="226" t="s">
        <v>1700</v>
      </c>
      <c r="K466" s="226" t="s">
        <v>1657</v>
      </c>
      <c r="L466" s="280"/>
      <c r="M466" s="280">
        <v>15119.33</v>
      </c>
      <c r="N466" s="280">
        <v>0</v>
      </c>
      <c r="O466" s="280">
        <v>1360.74</v>
      </c>
      <c r="P466" s="226">
        <v>1360.74</v>
      </c>
      <c r="Q466" s="226">
        <v>0</v>
      </c>
      <c r="R466" s="226" t="s">
        <v>2389</v>
      </c>
      <c r="S466" s="226" t="s">
        <v>2410</v>
      </c>
      <c r="T466" s="281" t="s">
        <v>1703</v>
      </c>
      <c r="U466" s="226" t="s">
        <v>1195</v>
      </c>
      <c r="V466" s="282" t="s">
        <v>1704</v>
      </c>
      <c r="W466" s="283" t="s">
        <v>1195</v>
      </c>
      <c r="X466" s="283" t="s">
        <v>1195</v>
      </c>
      <c r="Y466" s="283" t="s">
        <v>1195</v>
      </c>
      <c r="Z466" s="226"/>
      <c r="AA466" s="96"/>
    </row>
    <row r="467" spans="1:27">
      <c r="A467" s="226" t="s">
        <v>56</v>
      </c>
      <c r="B467" s="226" t="str">
        <f t="shared" si="14"/>
        <v>27AAACA4269Q1Z6B1MH2526/002954</v>
      </c>
      <c r="C467" s="277">
        <f t="shared" si="15"/>
        <v>462</v>
      </c>
      <c r="D467" s="226" t="s">
        <v>467</v>
      </c>
      <c r="E467" s="226" t="s">
        <v>468</v>
      </c>
      <c r="F467" s="226" t="s">
        <v>2447</v>
      </c>
      <c r="G467" s="226" t="s">
        <v>1699</v>
      </c>
      <c r="H467" s="278">
        <v>45839</v>
      </c>
      <c r="I467" s="226">
        <v>30113.08</v>
      </c>
      <c r="J467" s="226" t="s">
        <v>1700</v>
      </c>
      <c r="K467" s="226" t="s">
        <v>1657</v>
      </c>
      <c r="L467" s="226"/>
      <c r="M467" s="280">
        <v>25519.56</v>
      </c>
      <c r="N467" s="280">
        <v>0</v>
      </c>
      <c r="O467" s="280">
        <v>2296.7600000000002</v>
      </c>
      <c r="P467" s="280">
        <v>2296.7600000000002</v>
      </c>
      <c r="Q467" s="226">
        <v>0</v>
      </c>
      <c r="R467" s="226" t="s">
        <v>2389</v>
      </c>
      <c r="S467" s="226" t="s">
        <v>2410</v>
      </c>
      <c r="T467" s="226" t="s">
        <v>1703</v>
      </c>
      <c r="U467" s="281" t="s">
        <v>1195</v>
      </c>
      <c r="V467" s="282" t="s">
        <v>1704</v>
      </c>
      <c r="W467" s="283" t="s">
        <v>1195</v>
      </c>
      <c r="X467" s="283" t="s">
        <v>1195</v>
      </c>
      <c r="Y467" s="283" t="s">
        <v>1195</v>
      </c>
      <c r="Z467" s="226"/>
      <c r="AA467" s="96"/>
    </row>
    <row r="468" spans="1:27">
      <c r="A468" s="226" t="s">
        <v>56</v>
      </c>
      <c r="B468" s="226" t="str">
        <f t="shared" si="14"/>
        <v>27AAACA4269Q1Z6B2MH2526/000994</v>
      </c>
      <c r="C468" s="277">
        <f t="shared" si="15"/>
        <v>463</v>
      </c>
      <c r="D468" s="226" t="s">
        <v>467</v>
      </c>
      <c r="E468" s="226" t="s">
        <v>468</v>
      </c>
      <c r="F468" s="226" t="s">
        <v>2448</v>
      </c>
      <c r="G468" s="226" t="s">
        <v>1699</v>
      </c>
      <c r="H468" s="278">
        <v>45853</v>
      </c>
      <c r="I468" s="226">
        <v>30978.54</v>
      </c>
      <c r="J468" s="226" t="s">
        <v>1700</v>
      </c>
      <c r="K468" s="226" t="s">
        <v>1657</v>
      </c>
      <c r="L468" s="226"/>
      <c r="M468" s="280">
        <v>26253</v>
      </c>
      <c r="N468" s="280">
        <v>0</v>
      </c>
      <c r="O468" s="280">
        <v>2362.77</v>
      </c>
      <c r="P468" s="280">
        <v>2362.77</v>
      </c>
      <c r="Q468" s="226">
        <v>0</v>
      </c>
      <c r="R468" s="226" t="s">
        <v>2389</v>
      </c>
      <c r="S468" s="226" t="s">
        <v>2410</v>
      </c>
      <c r="T468" s="226" t="s">
        <v>1703</v>
      </c>
      <c r="U468" s="281" t="s">
        <v>1195</v>
      </c>
      <c r="V468" s="282" t="s">
        <v>1704</v>
      </c>
      <c r="W468" s="283" t="s">
        <v>1195</v>
      </c>
      <c r="X468" s="283" t="s">
        <v>1195</v>
      </c>
      <c r="Y468" s="283" t="s">
        <v>1195</v>
      </c>
      <c r="Z468" s="226"/>
      <c r="AA468" s="96"/>
    </row>
    <row r="469" spans="1:27">
      <c r="A469" s="226" t="s">
        <v>56</v>
      </c>
      <c r="B469" s="226" t="str">
        <f t="shared" si="14"/>
        <v>27AAACA4269Q1Z6B2MH2526/000995</v>
      </c>
      <c r="C469" s="277">
        <f t="shared" si="15"/>
        <v>464</v>
      </c>
      <c r="D469" s="226" t="s">
        <v>467</v>
      </c>
      <c r="E469" s="226" t="s">
        <v>468</v>
      </c>
      <c r="F469" s="226" t="s">
        <v>2449</v>
      </c>
      <c r="G469" s="226" t="s">
        <v>1699</v>
      </c>
      <c r="H469" s="278">
        <v>45853</v>
      </c>
      <c r="I469" s="226">
        <v>49849.75</v>
      </c>
      <c r="J469" s="226" t="s">
        <v>1700</v>
      </c>
      <c r="K469" s="226" t="s">
        <v>1657</v>
      </c>
      <c r="L469" s="226"/>
      <c r="M469" s="280">
        <v>42245.55</v>
      </c>
      <c r="N469" s="280">
        <v>0</v>
      </c>
      <c r="O469" s="280">
        <v>3802.1</v>
      </c>
      <c r="P469" s="280">
        <v>3802.1</v>
      </c>
      <c r="Q469" s="226">
        <v>0</v>
      </c>
      <c r="R469" s="226" t="s">
        <v>2389</v>
      </c>
      <c r="S469" s="226" t="s">
        <v>2410</v>
      </c>
      <c r="T469" s="226" t="s">
        <v>1703</v>
      </c>
      <c r="U469" s="281" t="s">
        <v>1195</v>
      </c>
      <c r="V469" s="282" t="s">
        <v>1704</v>
      </c>
      <c r="W469" s="283" t="s">
        <v>1195</v>
      </c>
      <c r="X469" s="283" t="s">
        <v>1195</v>
      </c>
      <c r="Y469" s="283" t="s">
        <v>1195</v>
      </c>
      <c r="Z469" s="226"/>
      <c r="AA469" s="96"/>
    </row>
    <row r="470" spans="1:27">
      <c r="A470" s="226" t="s">
        <v>56</v>
      </c>
      <c r="B470" s="226" t="str">
        <f t="shared" si="14"/>
        <v>27AAACA4269Q1Z6B2MH2526/000996</v>
      </c>
      <c r="C470" s="277">
        <f t="shared" si="15"/>
        <v>465</v>
      </c>
      <c r="D470" s="226" t="s">
        <v>467</v>
      </c>
      <c r="E470" s="226" t="s">
        <v>468</v>
      </c>
      <c r="F470" s="226" t="s">
        <v>2450</v>
      </c>
      <c r="G470" s="226" t="s">
        <v>1699</v>
      </c>
      <c r="H470" s="278">
        <v>45853</v>
      </c>
      <c r="I470" s="226">
        <v>51114.48</v>
      </c>
      <c r="J470" s="226" t="s">
        <v>1700</v>
      </c>
      <c r="K470" s="226" t="s">
        <v>1657</v>
      </c>
      <c r="L470" s="226"/>
      <c r="M470" s="280">
        <v>43317.36</v>
      </c>
      <c r="N470" s="280">
        <v>0</v>
      </c>
      <c r="O470" s="280">
        <v>3898.56</v>
      </c>
      <c r="P470" s="280">
        <v>3898.56</v>
      </c>
      <c r="Q470" s="226">
        <v>0</v>
      </c>
      <c r="R470" s="226" t="s">
        <v>2389</v>
      </c>
      <c r="S470" s="226" t="s">
        <v>2410</v>
      </c>
      <c r="T470" s="226" t="s">
        <v>1703</v>
      </c>
      <c r="U470" s="281" t="s">
        <v>1195</v>
      </c>
      <c r="V470" s="282" t="s">
        <v>1704</v>
      </c>
      <c r="W470" s="283" t="s">
        <v>1195</v>
      </c>
      <c r="X470" s="283" t="s">
        <v>1195</v>
      </c>
      <c r="Y470" s="283" t="s">
        <v>1195</v>
      </c>
      <c r="Z470" s="226"/>
      <c r="AA470" s="96"/>
    </row>
    <row r="471" spans="1:27">
      <c r="A471" s="226" t="s">
        <v>56</v>
      </c>
      <c r="B471" s="226" t="str">
        <f t="shared" si="14"/>
        <v>27AAACA4269Q1Z6B2MH2526/000997</v>
      </c>
      <c r="C471" s="277">
        <f t="shared" si="15"/>
        <v>466</v>
      </c>
      <c r="D471" s="226" t="s">
        <v>467</v>
      </c>
      <c r="E471" s="226" t="s">
        <v>468</v>
      </c>
      <c r="F471" s="226" t="s">
        <v>2451</v>
      </c>
      <c r="G471" s="226" t="s">
        <v>1699</v>
      </c>
      <c r="H471" s="278">
        <v>45853</v>
      </c>
      <c r="I471" s="226">
        <v>1038089.2</v>
      </c>
      <c r="J471" s="226" t="s">
        <v>1700</v>
      </c>
      <c r="K471" s="226" t="s">
        <v>1657</v>
      </c>
      <c r="L471" s="226"/>
      <c r="M471" s="280">
        <v>840660</v>
      </c>
      <c r="N471" s="280">
        <v>0</v>
      </c>
      <c r="O471" s="280">
        <v>98714.6</v>
      </c>
      <c r="P471" s="280">
        <v>98714.6</v>
      </c>
      <c r="Q471" s="226">
        <v>0</v>
      </c>
      <c r="R471" s="226" t="s">
        <v>2389</v>
      </c>
      <c r="S471" s="226" t="s">
        <v>2410</v>
      </c>
      <c r="T471" s="226" t="s">
        <v>1703</v>
      </c>
      <c r="U471" s="281" t="s">
        <v>1195</v>
      </c>
      <c r="V471" s="282" t="s">
        <v>1704</v>
      </c>
      <c r="W471" s="283" t="s">
        <v>1195</v>
      </c>
      <c r="X471" s="283" t="s">
        <v>1195</v>
      </c>
      <c r="Y471" s="283" t="s">
        <v>1195</v>
      </c>
      <c r="Z471" s="226"/>
      <c r="AA471" s="96"/>
    </row>
    <row r="472" spans="1:27">
      <c r="A472" s="226" t="s">
        <v>56</v>
      </c>
      <c r="B472" s="226" t="str">
        <f t="shared" si="14"/>
        <v>27AAACA4269Q1Z6B2MH2526/000998</v>
      </c>
      <c r="C472" s="277">
        <f t="shared" si="15"/>
        <v>467</v>
      </c>
      <c r="D472" s="226" t="s">
        <v>467</v>
      </c>
      <c r="E472" s="226" t="s">
        <v>468</v>
      </c>
      <c r="F472" s="226" t="s">
        <v>2452</v>
      </c>
      <c r="G472" s="226" t="s">
        <v>1699</v>
      </c>
      <c r="H472" s="278">
        <v>45853</v>
      </c>
      <c r="I472" s="226">
        <v>130111.52</v>
      </c>
      <c r="J472" s="226" t="s">
        <v>1700</v>
      </c>
      <c r="K472" s="226" t="s">
        <v>1657</v>
      </c>
      <c r="L472" s="226"/>
      <c r="M472" s="280">
        <v>110264</v>
      </c>
      <c r="N472" s="280">
        <v>0</v>
      </c>
      <c r="O472" s="280">
        <v>9923.76</v>
      </c>
      <c r="P472" s="280">
        <v>9923.76</v>
      </c>
      <c r="Q472" s="226">
        <v>0</v>
      </c>
      <c r="R472" s="226" t="s">
        <v>2389</v>
      </c>
      <c r="S472" s="226" t="s">
        <v>2410</v>
      </c>
      <c r="T472" s="226" t="s">
        <v>1703</v>
      </c>
      <c r="U472" s="281" t="s">
        <v>1195</v>
      </c>
      <c r="V472" s="282" t="s">
        <v>1704</v>
      </c>
      <c r="W472" s="283" t="s">
        <v>1195</v>
      </c>
      <c r="X472" s="283" t="s">
        <v>1195</v>
      </c>
      <c r="Y472" s="283" t="s">
        <v>1195</v>
      </c>
      <c r="Z472" s="226"/>
      <c r="AA472" s="96"/>
    </row>
    <row r="473" spans="1:27">
      <c r="A473" s="226" t="s">
        <v>56</v>
      </c>
      <c r="B473" s="226" t="str">
        <f t="shared" si="14"/>
        <v>27AAACA4269Q1Z6B2MH2526/000999</v>
      </c>
      <c r="C473" s="277">
        <f t="shared" si="15"/>
        <v>468</v>
      </c>
      <c r="D473" s="226" t="s">
        <v>467</v>
      </c>
      <c r="E473" s="226" t="s">
        <v>468</v>
      </c>
      <c r="F473" s="226" t="s">
        <v>2453</v>
      </c>
      <c r="G473" s="226" t="s">
        <v>1699</v>
      </c>
      <c r="H473" s="278">
        <v>45853</v>
      </c>
      <c r="I473" s="226">
        <v>254603.88</v>
      </c>
      <c r="J473" s="226" t="s">
        <v>1700</v>
      </c>
      <c r="K473" s="226" t="s">
        <v>1657</v>
      </c>
      <c r="L473" s="226"/>
      <c r="M473" s="280">
        <v>215766</v>
      </c>
      <c r="N473" s="280">
        <v>0</v>
      </c>
      <c r="O473" s="280">
        <v>19418.939999999999</v>
      </c>
      <c r="P473" s="280">
        <v>19418.939999999999</v>
      </c>
      <c r="Q473" s="226">
        <v>0</v>
      </c>
      <c r="R473" s="226" t="s">
        <v>2389</v>
      </c>
      <c r="S473" s="226" t="s">
        <v>2410</v>
      </c>
      <c r="T473" s="226" t="s">
        <v>1703</v>
      </c>
      <c r="U473" s="281" t="s">
        <v>1195</v>
      </c>
      <c r="V473" s="282" t="s">
        <v>1704</v>
      </c>
      <c r="W473" s="283" t="s">
        <v>1195</v>
      </c>
      <c r="X473" s="283" t="s">
        <v>1195</v>
      </c>
      <c r="Y473" s="283" t="s">
        <v>1195</v>
      </c>
      <c r="Z473" s="226"/>
      <c r="AA473" s="96"/>
    </row>
    <row r="474" spans="1:27">
      <c r="A474" s="226" t="s">
        <v>56</v>
      </c>
      <c r="B474" s="226" t="str">
        <f t="shared" si="14"/>
        <v>27AABCF6516A1Z3BOM-C-263165</v>
      </c>
      <c r="C474" s="277">
        <f t="shared" si="15"/>
        <v>469</v>
      </c>
      <c r="D474" s="226" t="s">
        <v>330</v>
      </c>
      <c r="E474" s="226" t="s">
        <v>331</v>
      </c>
      <c r="F474" s="226" t="s">
        <v>2454</v>
      </c>
      <c r="G474" s="226" t="s">
        <v>1699</v>
      </c>
      <c r="H474" s="278">
        <v>45866</v>
      </c>
      <c r="I474" s="226">
        <v>12716.74</v>
      </c>
      <c r="J474" s="226" t="s">
        <v>1700</v>
      </c>
      <c r="K474" s="226" t="s">
        <v>1657</v>
      </c>
      <c r="L474" s="226"/>
      <c r="M474" s="280">
        <v>893</v>
      </c>
      <c r="N474" s="280">
        <v>0</v>
      </c>
      <c r="O474" s="280">
        <v>80.37</v>
      </c>
      <c r="P474" s="280">
        <v>80.37</v>
      </c>
      <c r="Q474" s="226">
        <v>0</v>
      </c>
      <c r="R474" s="226" t="s">
        <v>2389</v>
      </c>
      <c r="S474" s="226" t="s">
        <v>270</v>
      </c>
      <c r="T474" s="226" t="s">
        <v>1703</v>
      </c>
      <c r="U474" s="281" t="s">
        <v>1195</v>
      </c>
      <c r="V474" s="282" t="s">
        <v>1704</v>
      </c>
      <c r="W474" s="283" t="s">
        <v>1726</v>
      </c>
      <c r="X474" s="283" t="s">
        <v>2455</v>
      </c>
      <c r="Y474" s="283" t="s">
        <v>2456</v>
      </c>
      <c r="Z474" s="226"/>
      <c r="AA474" s="96"/>
    </row>
    <row r="475" spans="1:27">
      <c r="A475" s="226" t="s">
        <v>56</v>
      </c>
      <c r="B475" s="226" t="str">
        <f t="shared" si="14"/>
        <v>27AAACD4092N2ZBIN27/2507/03834</v>
      </c>
      <c r="C475" s="277">
        <f t="shared" si="15"/>
        <v>470</v>
      </c>
      <c r="D475" s="226" t="s">
        <v>2457</v>
      </c>
      <c r="E475" s="226" t="s">
        <v>2458</v>
      </c>
      <c r="F475" s="226" t="s">
        <v>2459</v>
      </c>
      <c r="G475" s="226" t="s">
        <v>1699</v>
      </c>
      <c r="H475" s="278">
        <v>45869</v>
      </c>
      <c r="I475" s="226">
        <v>111448</v>
      </c>
      <c r="J475" s="226" t="s">
        <v>1700</v>
      </c>
      <c r="K475" s="226" t="s">
        <v>1657</v>
      </c>
      <c r="L475" s="226"/>
      <c r="M475" s="280">
        <v>91883</v>
      </c>
      <c r="N475" s="280">
        <v>0</v>
      </c>
      <c r="O475" s="280">
        <v>2297.5</v>
      </c>
      <c r="P475" s="280">
        <v>2297.5</v>
      </c>
      <c r="Q475" s="226">
        <v>0</v>
      </c>
      <c r="R475" s="226" t="s">
        <v>2389</v>
      </c>
      <c r="S475" s="226" t="s">
        <v>270</v>
      </c>
      <c r="T475" s="226" t="s">
        <v>1703</v>
      </c>
      <c r="U475" s="281" t="s">
        <v>1195</v>
      </c>
      <c r="V475" s="282" t="s">
        <v>1704</v>
      </c>
      <c r="W475" s="283" t="s">
        <v>1195</v>
      </c>
      <c r="X475" s="283" t="s">
        <v>1195</v>
      </c>
      <c r="Y475" s="283" t="s">
        <v>1195</v>
      </c>
      <c r="Z475" s="226"/>
      <c r="AA475" s="96"/>
    </row>
    <row r="476" spans="1:27">
      <c r="A476" s="226" t="s">
        <v>56</v>
      </c>
      <c r="B476" s="226" t="str">
        <f t="shared" si="14"/>
        <v>27AAACA4136A1ZDIS/0000197</v>
      </c>
      <c r="C476" s="277">
        <f t="shared" si="15"/>
        <v>471</v>
      </c>
      <c r="D476" s="226" t="s">
        <v>717</v>
      </c>
      <c r="E476" s="226" t="s">
        <v>718</v>
      </c>
      <c r="F476" s="226" t="s">
        <v>2460</v>
      </c>
      <c r="G476" s="226" t="s">
        <v>1699</v>
      </c>
      <c r="H476" s="278">
        <v>45854</v>
      </c>
      <c r="I476" s="226">
        <v>1180</v>
      </c>
      <c r="J476" s="226" t="s">
        <v>1700</v>
      </c>
      <c r="K476" s="226" t="s">
        <v>1657</v>
      </c>
      <c r="L476" s="226"/>
      <c r="M476" s="280">
        <v>1000</v>
      </c>
      <c r="N476" s="280">
        <v>0</v>
      </c>
      <c r="O476" s="280">
        <v>90</v>
      </c>
      <c r="P476" s="280">
        <v>90</v>
      </c>
      <c r="Q476" s="226">
        <v>0</v>
      </c>
      <c r="R476" s="226" t="s">
        <v>2389</v>
      </c>
      <c r="S476" s="226" t="s">
        <v>1173</v>
      </c>
      <c r="T476" s="226" t="s">
        <v>1703</v>
      </c>
      <c r="U476" s="281" t="s">
        <v>1195</v>
      </c>
      <c r="V476" s="282" t="s">
        <v>1704</v>
      </c>
      <c r="W476" s="283" t="s">
        <v>1195</v>
      </c>
      <c r="X476" s="283" t="s">
        <v>1195</v>
      </c>
      <c r="Y476" s="283" t="s">
        <v>1195</v>
      </c>
      <c r="Z476" s="226"/>
      <c r="AA476" s="96"/>
    </row>
    <row r="477" spans="1:27">
      <c r="A477" s="226" t="s">
        <v>56</v>
      </c>
      <c r="B477" s="226" t="str">
        <f t="shared" si="14"/>
        <v>27AAACA4136A1ZDIS/0000215</v>
      </c>
      <c r="C477" s="277">
        <f t="shared" si="15"/>
        <v>472</v>
      </c>
      <c r="D477" s="226" t="s">
        <v>717</v>
      </c>
      <c r="E477" s="226" t="s">
        <v>718</v>
      </c>
      <c r="F477" s="226" t="s">
        <v>2461</v>
      </c>
      <c r="G477" s="226" t="s">
        <v>1699</v>
      </c>
      <c r="H477" s="278">
        <v>45867</v>
      </c>
      <c r="I477" s="226">
        <v>1180</v>
      </c>
      <c r="J477" s="226" t="s">
        <v>1700</v>
      </c>
      <c r="K477" s="226" t="s">
        <v>1657</v>
      </c>
      <c r="L477" s="226"/>
      <c r="M477" s="280">
        <v>1000</v>
      </c>
      <c r="N477" s="280">
        <v>0</v>
      </c>
      <c r="O477" s="280">
        <v>90</v>
      </c>
      <c r="P477" s="280">
        <v>90</v>
      </c>
      <c r="Q477" s="226">
        <v>0</v>
      </c>
      <c r="R477" s="226" t="s">
        <v>2389</v>
      </c>
      <c r="S477" s="226" t="s">
        <v>1173</v>
      </c>
      <c r="T477" s="226" t="s">
        <v>1703</v>
      </c>
      <c r="U477" s="281" t="s">
        <v>1195</v>
      </c>
      <c r="V477" s="282" t="s">
        <v>1704</v>
      </c>
      <c r="W477" s="283" t="s">
        <v>1195</v>
      </c>
      <c r="X477" s="283" t="s">
        <v>1195</v>
      </c>
      <c r="Y477" s="283" t="s">
        <v>1195</v>
      </c>
      <c r="Z477" s="226"/>
      <c r="AA477" s="96"/>
    </row>
    <row r="478" spans="1:27">
      <c r="A478" s="226" t="s">
        <v>56</v>
      </c>
      <c r="B478" s="226" t="str">
        <f t="shared" si="14"/>
        <v>27AAACA4136A1ZDIS/0000220</v>
      </c>
      <c r="C478" s="277">
        <f t="shared" si="15"/>
        <v>473</v>
      </c>
      <c r="D478" s="226" t="s">
        <v>717</v>
      </c>
      <c r="E478" s="226" t="s">
        <v>718</v>
      </c>
      <c r="F478" s="226" t="s">
        <v>2462</v>
      </c>
      <c r="G478" s="226" t="s">
        <v>1699</v>
      </c>
      <c r="H478" s="278">
        <v>45869</v>
      </c>
      <c r="I478" s="226">
        <v>1180</v>
      </c>
      <c r="J478" s="226" t="s">
        <v>1700</v>
      </c>
      <c r="K478" s="226" t="s">
        <v>1657</v>
      </c>
      <c r="L478" s="226"/>
      <c r="M478" s="280">
        <v>1000</v>
      </c>
      <c r="N478" s="280">
        <v>0</v>
      </c>
      <c r="O478" s="280">
        <v>90</v>
      </c>
      <c r="P478" s="280">
        <v>90</v>
      </c>
      <c r="Q478" s="226">
        <v>0</v>
      </c>
      <c r="R478" s="226" t="s">
        <v>2389</v>
      </c>
      <c r="S478" s="226" t="s">
        <v>1173</v>
      </c>
      <c r="T478" s="226" t="s">
        <v>1703</v>
      </c>
      <c r="U478" s="281" t="s">
        <v>1195</v>
      </c>
      <c r="V478" s="282" t="s">
        <v>1704</v>
      </c>
      <c r="W478" s="283" t="s">
        <v>1195</v>
      </c>
      <c r="X478" s="283" t="s">
        <v>1195</v>
      </c>
      <c r="Y478" s="283" t="s">
        <v>1195</v>
      </c>
      <c r="Z478" s="226"/>
      <c r="AA478" s="96"/>
    </row>
    <row r="479" spans="1:27">
      <c r="A479" s="226" t="s">
        <v>56</v>
      </c>
      <c r="B479" s="226" t="str">
        <f t="shared" si="14"/>
        <v>27AAACA4136A1ZDMS/0000168</v>
      </c>
      <c r="C479" s="277">
        <f t="shared" si="15"/>
        <v>474</v>
      </c>
      <c r="D479" s="226" t="s">
        <v>717</v>
      </c>
      <c r="E479" s="226" t="s">
        <v>718</v>
      </c>
      <c r="F479" s="226" t="s">
        <v>2463</v>
      </c>
      <c r="G479" s="226" t="s">
        <v>1699</v>
      </c>
      <c r="H479" s="278">
        <v>45862</v>
      </c>
      <c r="I479" s="226">
        <v>1770</v>
      </c>
      <c r="J479" s="226" t="s">
        <v>1700</v>
      </c>
      <c r="K479" s="226" t="s">
        <v>1657</v>
      </c>
      <c r="L479" s="226"/>
      <c r="M479" s="280">
        <v>1500</v>
      </c>
      <c r="N479" s="280">
        <v>0</v>
      </c>
      <c r="O479" s="280">
        <v>135</v>
      </c>
      <c r="P479" s="280">
        <v>135</v>
      </c>
      <c r="Q479" s="226">
        <v>0</v>
      </c>
      <c r="R479" s="226" t="s">
        <v>2389</v>
      </c>
      <c r="S479" s="226" t="s">
        <v>1173</v>
      </c>
      <c r="T479" s="226" t="s">
        <v>1703</v>
      </c>
      <c r="U479" s="281" t="s">
        <v>1195</v>
      </c>
      <c r="V479" s="282" t="s">
        <v>1704</v>
      </c>
      <c r="W479" s="283" t="s">
        <v>1195</v>
      </c>
      <c r="X479" s="283" t="s">
        <v>1195</v>
      </c>
      <c r="Y479" s="283" t="s">
        <v>1195</v>
      </c>
      <c r="Z479" s="226"/>
      <c r="AA479" s="96"/>
    </row>
    <row r="480" spans="1:27">
      <c r="A480" s="226" t="s">
        <v>56</v>
      </c>
      <c r="B480" s="226" t="str">
        <f t="shared" si="14"/>
        <v>27AAKFR1575R1ZCRAR/84/25-26</v>
      </c>
      <c r="C480" s="277">
        <f t="shared" si="15"/>
        <v>475</v>
      </c>
      <c r="D480" s="226" t="s">
        <v>724</v>
      </c>
      <c r="E480" s="226" t="s">
        <v>725</v>
      </c>
      <c r="F480" s="226" t="s">
        <v>2464</v>
      </c>
      <c r="G480" s="226" t="s">
        <v>1699</v>
      </c>
      <c r="H480" s="278">
        <v>45845</v>
      </c>
      <c r="I480" s="226">
        <v>61655</v>
      </c>
      <c r="J480" s="226" t="s">
        <v>1700</v>
      </c>
      <c r="K480" s="226" t="s">
        <v>1657</v>
      </c>
      <c r="L480" s="226"/>
      <c r="M480" s="280">
        <v>52250</v>
      </c>
      <c r="N480" s="280">
        <v>0</v>
      </c>
      <c r="O480" s="280">
        <v>4702.5</v>
      </c>
      <c r="P480" s="280">
        <v>4702.5</v>
      </c>
      <c r="Q480" s="226">
        <v>0</v>
      </c>
      <c r="R480" s="226" t="s">
        <v>2389</v>
      </c>
      <c r="S480" s="226" t="s">
        <v>270</v>
      </c>
      <c r="T480" s="226" t="s">
        <v>1703</v>
      </c>
      <c r="U480" s="281" t="s">
        <v>1195</v>
      </c>
      <c r="V480" s="282" t="s">
        <v>1704</v>
      </c>
      <c r="W480" s="283" t="s">
        <v>1195</v>
      </c>
      <c r="X480" s="283" t="s">
        <v>1195</v>
      </c>
      <c r="Y480" s="283" t="s">
        <v>1195</v>
      </c>
      <c r="Z480" s="226"/>
      <c r="AA480" s="96"/>
    </row>
    <row r="481" spans="1:27">
      <c r="A481" s="226" t="s">
        <v>56</v>
      </c>
      <c r="B481" s="226" t="str">
        <f t="shared" si="14"/>
        <v>27AAKFR1575R1ZCRAR/97/25-26</v>
      </c>
      <c r="C481" s="277">
        <f t="shared" si="15"/>
        <v>476</v>
      </c>
      <c r="D481" s="226" t="s">
        <v>724</v>
      </c>
      <c r="E481" s="226" t="s">
        <v>725</v>
      </c>
      <c r="F481" s="226" t="s">
        <v>2465</v>
      </c>
      <c r="G481" s="226" t="s">
        <v>1699</v>
      </c>
      <c r="H481" s="278">
        <v>45854</v>
      </c>
      <c r="I481" s="226">
        <v>1741</v>
      </c>
      <c r="J481" s="226" t="s">
        <v>1700</v>
      </c>
      <c r="K481" s="226" t="s">
        <v>1657</v>
      </c>
      <c r="L481" s="226"/>
      <c r="M481" s="280">
        <v>1475</v>
      </c>
      <c r="N481" s="280">
        <v>0</v>
      </c>
      <c r="O481" s="280">
        <v>132.75</v>
      </c>
      <c r="P481" s="280">
        <v>132.75</v>
      </c>
      <c r="Q481" s="226">
        <v>0</v>
      </c>
      <c r="R481" s="226" t="s">
        <v>2389</v>
      </c>
      <c r="S481" s="226" t="s">
        <v>270</v>
      </c>
      <c r="T481" s="226" t="s">
        <v>1703</v>
      </c>
      <c r="U481" s="281" t="s">
        <v>1195</v>
      </c>
      <c r="V481" s="282" t="s">
        <v>1704</v>
      </c>
      <c r="W481" s="283" t="s">
        <v>1195</v>
      </c>
      <c r="X481" s="283" t="s">
        <v>1195</v>
      </c>
      <c r="Y481" s="283" t="s">
        <v>1195</v>
      </c>
      <c r="Z481" s="226"/>
      <c r="AA481" s="96"/>
    </row>
    <row r="482" spans="1:27">
      <c r="A482" s="226" t="s">
        <v>56</v>
      </c>
      <c r="B482" s="226" t="str">
        <f t="shared" si="14"/>
        <v>36AABCI2726B1Z3TS1252607AO99650</v>
      </c>
      <c r="C482" s="277">
        <f t="shared" si="15"/>
        <v>477</v>
      </c>
      <c r="D482" s="226" t="s">
        <v>483</v>
      </c>
      <c r="E482" s="226" t="s">
        <v>484</v>
      </c>
      <c r="F482" s="226" t="s">
        <v>2466</v>
      </c>
      <c r="G482" s="226" t="s">
        <v>1699</v>
      </c>
      <c r="H482" s="278">
        <v>45842</v>
      </c>
      <c r="I482" s="226">
        <v>30550</v>
      </c>
      <c r="J482" s="226" t="s">
        <v>1700</v>
      </c>
      <c r="K482" s="226" t="s">
        <v>1657</v>
      </c>
      <c r="L482" s="226"/>
      <c r="M482" s="280">
        <v>29096</v>
      </c>
      <c r="N482" s="280">
        <v>1454</v>
      </c>
      <c r="O482" s="280">
        <v>0</v>
      </c>
      <c r="P482" s="280">
        <v>0</v>
      </c>
      <c r="Q482" s="226">
        <v>0</v>
      </c>
      <c r="R482" s="226" t="s">
        <v>2389</v>
      </c>
      <c r="S482" s="226" t="s">
        <v>2467</v>
      </c>
      <c r="T482" s="226" t="s">
        <v>1703</v>
      </c>
      <c r="U482" s="281" t="s">
        <v>1195</v>
      </c>
      <c r="V482" s="282" t="s">
        <v>1704</v>
      </c>
      <c r="W482" s="283" t="s">
        <v>1195</v>
      </c>
      <c r="X482" s="283" t="s">
        <v>1195</v>
      </c>
      <c r="Y482" s="283" t="s">
        <v>1195</v>
      </c>
      <c r="Z482" s="226"/>
      <c r="AA482" s="96"/>
    </row>
    <row r="483" spans="1:27">
      <c r="A483" s="226" t="s">
        <v>56</v>
      </c>
      <c r="B483" s="226" t="str">
        <f t="shared" si="14"/>
        <v>06AADCH6128C1ZZONGRID061712225</v>
      </c>
      <c r="C483" s="277">
        <f t="shared" si="15"/>
        <v>478</v>
      </c>
      <c r="D483" s="226" t="s">
        <v>305</v>
      </c>
      <c r="E483" s="226" t="s">
        <v>306</v>
      </c>
      <c r="F483" s="226" t="s">
        <v>2468</v>
      </c>
      <c r="G483" s="226" t="s">
        <v>1699</v>
      </c>
      <c r="H483" s="278">
        <v>45869</v>
      </c>
      <c r="I483" s="226">
        <v>3639.12</v>
      </c>
      <c r="J483" s="226" t="s">
        <v>1700</v>
      </c>
      <c r="K483" s="226" t="s">
        <v>1657</v>
      </c>
      <c r="L483" s="226"/>
      <c r="M483" s="280">
        <v>3084</v>
      </c>
      <c r="N483" s="280">
        <v>555.12</v>
      </c>
      <c r="O483" s="280">
        <v>0</v>
      </c>
      <c r="P483" s="280">
        <v>0</v>
      </c>
      <c r="Q483" s="226">
        <v>0</v>
      </c>
      <c r="R483" s="226" t="s">
        <v>2389</v>
      </c>
      <c r="S483" s="226" t="s">
        <v>270</v>
      </c>
      <c r="T483" s="226" t="s">
        <v>1703</v>
      </c>
      <c r="U483" s="281" t="s">
        <v>1195</v>
      </c>
      <c r="V483" s="282" t="s">
        <v>1704</v>
      </c>
      <c r="W483" s="283" t="s">
        <v>1726</v>
      </c>
      <c r="X483" s="283" t="s">
        <v>2469</v>
      </c>
      <c r="Y483" s="283" t="s">
        <v>2470</v>
      </c>
      <c r="Z483" s="226"/>
      <c r="AA483" s="96"/>
    </row>
    <row r="484" spans="1:27">
      <c r="A484" s="226" t="s">
        <v>56</v>
      </c>
      <c r="B484" s="226" t="str">
        <f t="shared" si="14"/>
        <v>27ABJCS6128G1Z4497/2025-26</v>
      </c>
      <c r="C484" s="277">
        <f t="shared" si="15"/>
        <v>479</v>
      </c>
      <c r="D484" s="226" t="s">
        <v>535</v>
      </c>
      <c r="E484" s="226" t="s">
        <v>536</v>
      </c>
      <c r="F484" s="226" t="s">
        <v>2471</v>
      </c>
      <c r="G484" s="226" t="s">
        <v>1699</v>
      </c>
      <c r="H484" s="278">
        <v>45846</v>
      </c>
      <c r="I484" s="226">
        <v>6053</v>
      </c>
      <c r="J484" s="226" t="s">
        <v>1700</v>
      </c>
      <c r="K484" s="226" t="s">
        <v>1657</v>
      </c>
      <c r="L484" s="226"/>
      <c r="M484" s="280">
        <v>5130</v>
      </c>
      <c r="N484" s="280">
        <v>0</v>
      </c>
      <c r="O484" s="280">
        <v>461.7</v>
      </c>
      <c r="P484" s="280">
        <v>461.7</v>
      </c>
      <c r="Q484" s="226">
        <v>0</v>
      </c>
      <c r="R484" s="226" t="s">
        <v>2389</v>
      </c>
      <c r="S484" s="226" t="s">
        <v>2410</v>
      </c>
      <c r="T484" s="226" t="s">
        <v>1703</v>
      </c>
      <c r="U484" s="281" t="s">
        <v>1195</v>
      </c>
      <c r="V484" s="282" t="s">
        <v>1704</v>
      </c>
      <c r="W484" s="283" t="s">
        <v>1726</v>
      </c>
      <c r="X484" s="283" t="s">
        <v>2472</v>
      </c>
      <c r="Y484" s="283" t="s">
        <v>2178</v>
      </c>
      <c r="Z484" s="226"/>
      <c r="AA484" s="96"/>
    </row>
    <row r="485" spans="1:27">
      <c r="A485" s="226" t="s">
        <v>56</v>
      </c>
      <c r="B485" s="226" t="str">
        <f t="shared" si="14"/>
        <v>27ABJCS6128G1Z4498/2025-26</v>
      </c>
      <c r="C485" s="277">
        <f t="shared" si="15"/>
        <v>480</v>
      </c>
      <c r="D485" s="226" t="s">
        <v>535</v>
      </c>
      <c r="E485" s="226" t="s">
        <v>536</v>
      </c>
      <c r="F485" s="226" t="s">
        <v>2473</v>
      </c>
      <c r="G485" s="226" t="s">
        <v>1699</v>
      </c>
      <c r="H485" s="278">
        <v>45846</v>
      </c>
      <c r="I485" s="226">
        <v>1899</v>
      </c>
      <c r="J485" s="226" t="s">
        <v>1700</v>
      </c>
      <c r="K485" s="226" t="s">
        <v>1657</v>
      </c>
      <c r="L485" s="226"/>
      <c r="M485" s="280">
        <v>1609</v>
      </c>
      <c r="N485" s="280">
        <v>0</v>
      </c>
      <c r="O485" s="280">
        <v>144.81</v>
      </c>
      <c r="P485" s="280">
        <v>144.81</v>
      </c>
      <c r="Q485" s="226">
        <v>0</v>
      </c>
      <c r="R485" s="226" t="s">
        <v>2389</v>
      </c>
      <c r="S485" s="226" t="s">
        <v>2410</v>
      </c>
      <c r="T485" s="226" t="s">
        <v>1703</v>
      </c>
      <c r="U485" s="281" t="s">
        <v>1195</v>
      </c>
      <c r="V485" s="282" t="s">
        <v>1704</v>
      </c>
      <c r="W485" s="283" t="s">
        <v>1726</v>
      </c>
      <c r="X485" s="283" t="s">
        <v>2474</v>
      </c>
      <c r="Y485" s="283" t="s">
        <v>2178</v>
      </c>
      <c r="Z485" s="226"/>
      <c r="AA485" s="96"/>
    </row>
    <row r="486" spans="1:27">
      <c r="A486" s="226" t="s">
        <v>56</v>
      </c>
      <c r="B486" s="226" t="str">
        <f t="shared" si="14"/>
        <v>27ABJCS6128G1Z4499/2025-26</v>
      </c>
      <c r="C486" s="277">
        <f t="shared" si="15"/>
        <v>481</v>
      </c>
      <c r="D486" s="226" t="s">
        <v>535</v>
      </c>
      <c r="E486" s="226" t="s">
        <v>536</v>
      </c>
      <c r="F486" s="226" t="s">
        <v>2475</v>
      </c>
      <c r="G486" s="226" t="s">
        <v>1699</v>
      </c>
      <c r="H486" s="278">
        <v>45846</v>
      </c>
      <c r="I486" s="226">
        <v>3276</v>
      </c>
      <c r="J486" s="226" t="s">
        <v>1700</v>
      </c>
      <c r="K486" s="226" t="s">
        <v>1657</v>
      </c>
      <c r="L486" s="226"/>
      <c r="M486" s="280">
        <v>2776</v>
      </c>
      <c r="N486" s="280">
        <v>0</v>
      </c>
      <c r="O486" s="280">
        <v>249.84</v>
      </c>
      <c r="P486" s="280">
        <v>249.84</v>
      </c>
      <c r="Q486" s="226">
        <v>0</v>
      </c>
      <c r="R486" s="226" t="s">
        <v>2389</v>
      </c>
      <c r="S486" s="226" t="s">
        <v>2410</v>
      </c>
      <c r="T486" s="226" t="s">
        <v>1703</v>
      </c>
      <c r="U486" s="281" t="s">
        <v>1195</v>
      </c>
      <c r="V486" s="282" t="s">
        <v>1704</v>
      </c>
      <c r="W486" s="283" t="s">
        <v>1726</v>
      </c>
      <c r="X486" s="283" t="s">
        <v>2476</v>
      </c>
      <c r="Y486" s="283" t="s">
        <v>2178</v>
      </c>
      <c r="Z486" s="226"/>
      <c r="AA486" s="96"/>
    </row>
    <row r="487" spans="1:27">
      <c r="A487" s="226" t="s">
        <v>56</v>
      </c>
      <c r="B487" s="226" t="str">
        <f t="shared" si="14"/>
        <v>27AAACI1195H1ZM135250708040610</v>
      </c>
      <c r="C487" s="277">
        <f t="shared" si="15"/>
        <v>482</v>
      </c>
      <c r="D487" s="226" t="s">
        <v>412</v>
      </c>
      <c r="E487" s="226" t="s">
        <v>413</v>
      </c>
      <c r="F487" s="226">
        <v>135250708040610</v>
      </c>
      <c r="G487" s="226" t="s">
        <v>1699</v>
      </c>
      <c r="H487" s="278">
        <v>45846</v>
      </c>
      <c r="I487" s="226">
        <v>12065.32</v>
      </c>
      <c r="J487" s="226" t="s">
        <v>1700</v>
      </c>
      <c r="K487" s="226" t="s">
        <v>1657</v>
      </c>
      <c r="L487" s="226"/>
      <c r="M487" s="280">
        <v>10224.84</v>
      </c>
      <c r="N487" s="280">
        <v>0</v>
      </c>
      <c r="O487" s="280">
        <v>920.24</v>
      </c>
      <c r="P487" s="280">
        <v>920.24</v>
      </c>
      <c r="Q487" s="226">
        <v>0</v>
      </c>
      <c r="R487" s="226" t="s">
        <v>2389</v>
      </c>
      <c r="S487" s="226" t="s">
        <v>270</v>
      </c>
      <c r="T487" s="226" t="s">
        <v>1703</v>
      </c>
      <c r="U487" s="281" t="s">
        <v>1195</v>
      </c>
      <c r="V487" s="282" t="s">
        <v>1704</v>
      </c>
      <c r="W487" s="283" t="s">
        <v>1195</v>
      </c>
      <c r="X487" s="283" t="s">
        <v>1195</v>
      </c>
      <c r="Y487" s="283" t="s">
        <v>1195</v>
      </c>
      <c r="Z487" s="226"/>
      <c r="AA487" s="96"/>
    </row>
    <row r="488" spans="1:27">
      <c r="A488" s="226" t="s">
        <v>56</v>
      </c>
      <c r="B488" s="226" t="str">
        <f t="shared" si="14"/>
        <v>27AAACI1195H1ZM135250708040657</v>
      </c>
      <c r="C488" s="277">
        <f t="shared" si="15"/>
        <v>483</v>
      </c>
      <c r="D488" s="226" t="s">
        <v>412</v>
      </c>
      <c r="E488" s="226" t="s">
        <v>413</v>
      </c>
      <c r="F488" s="226">
        <v>135250708040657</v>
      </c>
      <c r="G488" s="226" t="s">
        <v>1699</v>
      </c>
      <c r="H488" s="278">
        <v>45846</v>
      </c>
      <c r="I488" s="226">
        <v>13416.91</v>
      </c>
      <c r="J488" s="226" t="s">
        <v>1700</v>
      </c>
      <c r="K488" s="226" t="s">
        <v>1657</v>
      </c>
      <c r="L488" s="226"/>
      <c r="M488" s="280">
        <v>11370.27</v>
      </c>
      <c r="N488" s="280">
        <v>0</v>
      </c>
      <c r="O488" s="280">
        <v>1023.32</v>
      </c>
      <c r="P488" s="280">
        <v>1023.32</v>
      </c>
      <c r="Q488" s="226">
        <v>0</v>
      </c>
      <c r="R488" s="226" t="s">
        <v>2389</v>
      </c>
      <c r="S488" s="226" t="s">
        <v>270</v>
      </c>
      <c r="T488" s="226" t="s">
        <v>1703</v>
      </c>
      <c r="U488" s="281" t="s">
        <v>1195</v>
      </c>
      <c r="V488" s="282" t="s">
        <v>1704</v>
      </c>
      <c r="W488" s="283" t="s">
        <v>1195</v>
      </c>
      <c r="X488" s="283" t="s">
        <v>1195</v>
      </c>
      <c r="Y488" s="283" t="s">
        <v>1195</v>
      </c>
      <c r="Z488" s="226"/>
      <c r="AA488" s="96"/>
    </row>
    <row r="489" spans="1:27">
      <c r="A489" s="226" t="s">
        <v>56</v>
      </c>
      <c r="B489" s="226" t="str">
        <f t="shared" si="14"/>
        <v>27AAACI1195H1ZM135250714070542</v>
      </c>
      <c r="C489" s="277">
        <f t="shared" si="15"/>
        <v>484</v>
      </c>
      <c r="D489" s="226" t="s">
        <v>412</v>
      </c>
      <c r="E489" s="226" t="s">
        <v>413</v>
      </c>
      <c r="F489" s="226">
        <v>135250714070542</v>
      </c>
      <c r="G489" s="226" t="s">
        <v>1699</v>
      </c>
      <c r="H489" s="278">
        <v>45852</v>
      </c>
      <c r="I489" s="226">
        <v>17475.96</v>
      </c>
      <c r="J489" s="226" t="s">
        <v>1700</v>
      </c>
      <c r="K489" s="226" t="s">
        <v>1657</v>
      </c>
      <c r="L489" s="226"/>
      <c r="M489" s="280">
        <v>14810.14</v>
      </c>
      <c r="N489" s="280">
        <v>0</v>
      </c>
      <c r="O489" s="280">
        <v>1332.91</v>
      </c>
      <c r="P489" s="280">
        <v>1332.91</v>
      </c>
      <c r="Q489" s="226">
        <v>0</v>
      </c>
      <c r="R489" s="226" t="s">
        <v>2389</v>
      </c>
      <c r="S489" s="226" t="s">
        <v>270</v>
      </c>
      <c r="T489" s="226" t="s">
        <v>1703</v>
      </c>
      <c r="U489" s="281" t="s">
        <v>1195</v>
      </c>
      <c r="V489" s="282" t="s">
        <v>1704</v>
      </c>
      <c r="W489" s="283" t="s">
        <v>1195</v>
      </c>
      <c r="X489" s="283" t="s">
        <v>1195</v>
      </c>
      <c r="Y489" s="283" t="s">
        <v>1195</v>
      </c>
      <c r="Z489" s="226"/>
      <c r="AA489" s="96"/>
    </row>
    <row r="490" spans="1:27">
      <c r="A490" s="226" t="s">
        <v>56</v>
      </c>
      <c r="B490" s="226" t="str">
        <f t="shared" si="14"/>
        <v>27AAACI1195H1ZM135250721109486</v>
      </c>
      <c r="C490" s="277">
        <f t="shared" si="15"/>
        <v>485</v>
      </c>
      <c r="D490" s="226" t="s">
        <v>412</v>
      </c>
      <c r="E490" s="226" t="s">
        <v>413</v>
      </c>
      <c r="F490" s="226">
        <v>135250721109486</v>
      </c>
      <c r="G490" s="226" t="s">
        <v>1699</v>
      </c>
      <c r="H490" s="278">
        <v>45859</v>
      </c>
      <c r="I490" s="226">
        <v>17515.61</v>
      </c>
      <c r="J490" s="226" t="s">
        <v>1700</v>
      </c>
      <c r="K490" s="226" t="s">
        <v>1657</v>
      </c>
      <c r="L490" s="226"/>
      <c r="M490" s="280">
        <v>14843.73</v>
      </c>
      <c r="N490" s="280">
        <v>0</v>
      </c>
      <c r="O490" s="280">
        <v>1335.94</v>
      </c>
      <c r="P490" s="280">
        <v>1335.94</v>
      </c>
      <c r="Q490" s="226">
        <v>0</v>
      </c>
      <c r="R490" s="226" t="s">
        <v>2389</v>
      </c>
      <c r="S490" s="226" t="s">
        <v>270</v>
      </c>
      <c r="T490" s="226" t="s">
        <v>1703</v>
      </c>
      <c r="U490" s="281" t="s">
        <v>1195</v>
      </c>
      <c r="V490" s="282" t="s">
        <v>1704</v>
      </c>
      <c r="W490" s="283" t="s">
        <v>1195</v>
      </c>
      <c r="X490" s="283" t="s">
        <v>1195</v>
      </c>
      <c r="Y490" s="283" t="s">
        <v>1195</v>
      </c>
      <c r="Z490" s="226"/>
      <c r="AA490" s="96"/>
    </row>
    <row r="491" spans="1:27">
      <c r="A491" s="226" t="s">
        <v>56</v>
      </c>
      <c r="B491" s="226" t="str">
        <f t="shared" si="14"/>
        <v>27AAACI1195H1ZM135250731170901</v>
      </c>
      <c r="C491" s="277">
        <f t="shared" si="15"/>
        <v>486</v>
      </c>
      <c r="D491" s="226" t="s">
        <v>412</v>
      </c>
      <c r="E491" s="226" t="s">
        <v>413</v>
      </c>
      <c r="F491" s="226">
        <v>135250731170901</v>
      </c>
      <c r="G491" s="226" t="s">
        <v>1699</v>
      </c>
      <c r="H491" s="278">
        <v>45869</v>
      </c>
      <c r="I491" s="226">
        <v>18739.18</v>
      </c>
      <c r="J491" s="226" t="s">
        <v>1700</v>
      </c>
      <c r="K491" s="226" t="s">
        <v>1657</v>
      </c>
      <c r="L491" s="226"/>
      <c r="M491" s="280">
        <v>15880.66</v>
      </c>
      <c r="N491" s="280">
        <v>0</v>
      </c>
      <c r="O491" s="280">
        <v>1429.26</v>
      </c>
      <c r="P491" s="280">
        <v>1429.26</v>
      </c>
      <c r="Q491" s="226">
        <v>0</v>
      </c>
      <c r="R491" s="226" t="s">
        <v>2389</v>
      </c>
      <c r="S491" s="226" t="s">
        <v>270</v>
      </c>
      <c r="T491" s="226" t="s">
        <v>1703</v>
      </c>
      <c r="U491" s="281" t="s">
        <v>1195</v>
      </c>
      <c r="V491" s="282" t="s">
        <v>1704</v>
      </c>
      <c r="W491" s="283" t="s">
        <v>1195</v>
      </c>
      <c r="X491" s="283" t="s">
        <v>1195</v>
      </c>
      <c r="Y491" s="283" t="s">
        <v>1195</v>
      </c>
      <c r="Z491" s="226"/>
      <c r="AA491" s="96"/>
    </row>
    <row r="492" spans="1:27">
      <c r="A492" s="226" t="s">
        <v>56</v>
      </c>
      <c r="B492" s="226" t="str">
        <f t="shared" si="14"/>
        <v>27AAACI1195H1ZM135250731170906</v>
      </c>
      <c r="C492" s="277">
        <f t="shared" si="15"/>
        <v>487</v>
      </c>
      <c r="D492" s="226" t="s">
        <v>412</v>
      </c>
      <c r="E492" s="226" t="s">
        <v>413</v>
      </c>
      <c r="F492" s="226">
        <v>135250731170906</v>
      </c>
      <c r="G492" s="226" t="s">
        <v>1699</v>
      </c>
      <c r="H492" s="278">
        <v>45869</v>
      </c>
      <c r="I492" s="226">
        <v>10473.98</v>
      </c>
      <c r="J492" s="226" t="s">
        <v>1700</v>
      </c>
      <c r="K492" s="226" t="s">
        <v>1657</v>
      </c>
      <c r="L492" s="226"/>
      <c r="M492" s="280">
        <v>8876.26</v>
      </c>
      <c r="N492" s="280">
        <v>0</v>
      </c>
      <c r="O492" s="280">
        <v>798.86</v>
      </c>
      <c r="P492" s="280">
        <v>798.86</v>
      </c>
      <c r="Q492" s="226">
        <v>0</v>
      </c>
      <c r="R492" s="226" t="s">
        <v>2389</v>
      </c>
      <c r="S492" s="226" t="s">
        <v>270</v>
      </c>
      <c r="T492" s="226" t="s">
        <v>1703</v>
      </c>
      <c r="U492" s="281" t="s">
        <v>1195</v>
      </c>
      <c r="V492" s="282" t="s">
        <v>1704</v>
      </c>
      <c r="W492" s="283" t="s">
        <v>1195</v>
      </c>
      <c r="X492" s="283" t="s">
        <v>1195</v>
      </c>
      <c r="Y492" s="283" t="s">
        <v>1195</v>
      </c>
      <c r="Z492" s="226"/>
      <c r="AA492" s="96"/>
    </row>
    <row r="493" spans="1:27">
      <c r="A493" s="226" t="s">
        <v>56</v>
      </c>
      <c r="B493" s="226" t="str">
        <f t="shared" si="14"/>
        <v>27AAACI1195H1ZM138251294176826</v>
      </c>
      <c r="C493" s="277">
        <f t="shared" si="15"/>
        <v>488</v>
      </c>
      <c r="D493" s="226" t="s">
        <v>412</v>
      </c>
      <c r="E493" s="226" t="s">
        <v>413</v>
      </c>
      <c r="F493" s="226">
        <v>138251294176826</v>
      </c>
      <c r="G493" s="226" t="s">
        <v>1699</v>
      </c>
      <c r="H493" s="278">
        <v>45839</v>
      </c>
      <c r="I493" s="226">
        <v>13488.37</v>
      </c>
      <c r="J493" s="226" t="s">
        <v>1700</v>
      </c>
      <c r="K493" s="226" t="s">
        <v>1657</v>
      </c>
      <c r="L493" s="226"/>
      <c r="M493" s="280">
        <v>11430.83</v>
      </c>
      <c r="N493" s="280">
        <v>0</v>
      </c>
      <c r="O493" s="280">
        <v>1028.77</v>
      </c>
      <c r="P493" s="280">
        <v>1028.77</v>
      </c>
      <c r="Q493" s="226">
        <v>0</v>
      </c>
      <c r="R493" s="226" t="s">
        <v>2389</v>
      </c>
      <c r="S493" s="226" t="s">
        <v>270</v>
      </c>
      <c r="T493" s="226" t="s">
        <v>1703</v>
      </c>
      <c r="U493" s="281" t="s">
        <v>1195</v>
      </c>
      <c r="V493" s="282" t="s">
        <v>1704</v>
      </c>
      <c r="W493" s="283" t="s">
        <v>1195</v>
      </c>
      <c r="X493" s="283" t="s">
        <v>1195</v>
      </c>
      <c r="Y493" s="283" t="s">
        <v>1195</v>
      </c>
      <c r="Z493" s="226"/>
      <c r="AA493" s="96"/>
    </row>
    <row r="494" spans="1:27">
      <c r="A494" s="226" t="s">
        <v>56</v>
      </c>
      <c r="B494" s="226" t="str">
        <f t="shared" si="14"/>
        <v>27AAACI1195H1ZM138251302909371</v>
      </c>
      <c r="C494" s="277">
        <f t="shared" si="15"/>
        <v>489</v>
      </c>
      <c r="D494" s="226" t="s">
        <v>412</v>
      </c>
      <c r="E494" s="226" t="s">
        <v>413</v>
      </c>
      <c r="F494" s="226">
        <v>138251302909371</v>
      </c>
      <c r="G494" s="226" t="s">
        <v>1699</v>
      </c>
      <c r="H494" s="278">
        <v>45866</v>
      </c>
      <c r="I494" s="226">
        <v>118000</v>
      </c>
      <c r="J494" s="226" t="s">
        <v>1700</v>
      </c>
      <c r="K494" s="226" t="s">
        <v>1657</v>
      </c>
      <c r="L494" s="226"/>
      <c r="M494" s="280">
        <v>100000</v>
      </c>
      <c r="N494" s="280">
        <v>0</v>
      </c>
      <c r="O494" s="280">
        <v>9000</v>
      </c>
      <c r="P494" s="280">
        <v>9000</v>
      </c>
      <c r="Q494" s="226">
        <v>0</v>
      </c>
      <c r="R494" s="226" t="s">
        <v>2389</v>
      </c>
      <c r="S494" s="226" t="s">
        <v>270</v>
      </c>
      <c r="T494" s="226" t="s">
        <v>1703</v>
      </c>
      <c r="U494" s="281" t="s">
        <v>1195</v>
      </c>
      <c r="V494" s="282" t="s">
        <v>1704</v>
      </c>
      <c r="W494" s="283" t="s">
        <v>1195</v>
      </c>
      <c r="X494" s="283" t="s">
        <v>1195</v>
      </c>
      <c r="Y494" s="283" t="s">
        <v>1195</v>
      </c>
      <c r="Z494" s="226"/>
      <c r="AA494" s="96"/>
    </row>
    <row r="495" spans="1:27">
      <c r="A495" s="226" t="s">
        <v>56</v>
      </c>
      <c r="B495" s="226" t="str">
        <f t="shared" si="14"/>
        <v>27AAACI1195H1ZMT0S1066091202507</v>
      </c>
      <c r="C495" s="277">
        <f t="shared" si="15"/>
        <v>490</v>
      </c>
      <c r="D495" s="226" t="s">
        <v>412</v>
      </c>
      <c r="E495" s="226" t="s">
        <v>413</v>
      </c>
      <c r="F495" s="226" t="s">
        <v>2477</v>
      </c>
      <c r="G495" s="226" t="s">
        <v>1699</v>
      </c>
      <c r="H495" s="278">
        <v>45859</v>
      </c>
      <c r="I495" s="226">
        <v>2360</v>
      </c>
      <c r="J495" s="226" t="s">
        <v>1700</v>
      </c>
      <c r="K495" s="226" t="s">
        <v>1657</v>
      </c>
      <c r="L495" s="226"/>
      <c r="M495" s="280">
        <v>2000</v>
      </c>
      <c r="N495" s="280">
        <v>0</v>
      </c>
      <c r="O495" s="280">
        <v>180</v>
      </c>
      <c r="P495" s="280">
        <v>180</v>
      </c>
      <c r="Q495" s="226">
        <v>0</v>
      </c>
      <c r="R495" s="226" t="s">
        <v>2389</v>
      </c>
      <c r="S495" s="226" t="s">
        <v>270</v>
      </c>
      <c r="T495" s="226" t="s">
        <v>1703</v>
      </c>
      <c r="U495" s="281" t="s">
        <v>1195</v>
      </c>
      <c r="V495" s="282" t="s">
        <v>1704</v>
      </c>
      <c r="W495" s="283" t="s">
        <v>1195</v>
      </c>
      <c r="X495" s="283" t="s">
        <v>1195</v>
      </c>
      <c r="Y495" s="283" t="s">
        <v>1195</v>
      </c>
      <c r="Z495" s="226"/>
      <c r="AA495" s="96"/>
    </row>
    <row r="496" spans="1:27">
      <c r="A496" s="226" t="s">
        <v>56</v>
      </c>
      <c r="B496" s="226" t="str">
        <f t="shared" si="14"/>
        <v>27AAACI1195H1ZMT0S8711878202507</v>
      </c>
      <c r="C496" s="277">
        <f t="shared" si="15"/>
        <v>491</v>
      </c>
      <c r="D496" s="226" t="s">
        <v>412</v>
      </c>
      <c r="E496" s="226" t="s">
        <v>413</v>
      </c>
      <c r="F496" s="226" t="s">
        <v>2478</v>
      </c>
      <c r="G496" s="226" t="s">
        <v>1699</v>
      </c>
      <c r="H496" s="278">
        <v>45860</v>
      </c>
      <c r="I496" s="226">
        <v>4130</v>
      </c>
      <c r="J496" s="226" t="s">
        <v>1700</v>
      </c>
      <c r="K496" s="226" t="s">
        <v>1657</v>
      </c>
      <c r="L496" s="226"/>
      <c r="M496" s="280">
        <v>3500</v>
      </c>
      <c r="N496" s="280">
        <v>0</v>
      </c>
      <c r="O496" s="280">
        <v>315</v>
      </c>
      <c r="P496" s="280">
        <v>315</v>
      </c>
      <c r="Q496" s="226">
        <v>0</v>
      </c>
      <c r="R496" s="226" t="s">
        <v>2389</v>
      </c>
      <c r="S496" s="226" t="s">
        <v>270</v>
      </c>
      <c r="T496" s="226" t="s">
        <v>1703</v>
      </c>
      <c r="U496" s="281" t="s">
        <v>1195</v>
      </c>
      <c r="V496" s="282" t="s">
        <v>1704</v>
      </c>
      <c r="W496" s="283" t="s">
        <v>1195</v>
      </c>
      <c r="X496" s="283" t="s">
        <v>1195</v>
      </c>
      <c r="Y496" s="283" t="s">
        <v>1195</v>
      </c>
      <c r="Z496" s="226"/>
      <c r="AA496" s="96"/>
    </row>
    <row r="497" spans="1:27">
      <c r="A497" s="226" t="s">
        <v>56</v>
      </c>
      <c r="B497" s="226" t="str">
        <f t="shared" si="14"/>
        <v>27AAACI1195H1ZMTS85348778202507</v>
      </c>
      <c r="C497" s="277">
        <f t="shared" si="15"/>
        <v>492</v>
      </c>
      <c r="D497" s="226" t="s">
        <v>412</v>
      </c>
      <c r="E497" s="226" t="s">
        <v>413</v>
      </c>
      <c r="F497" s="226" t="s">
        <v>2479</v>
      </c>
      <c r="G497" s="226" t="s">
        <v>1699</v>
      </c>
      <c r="H497" s="278">
        <v>45869</v>
      </c>
      <c r="I497" s="226">
        <v>2950</v>
      </c>
      <c r="J497" s="226" t="s">
        <v>1700</v>
      </c>
      <c r="K497" s="226" t="s">
        <v>1657</v>
      </c>
      <c r="L497" s="226"/>
      <c r="M497" s="280">
        <v>2500</v>
      </c>
      <c r="N497" s="280">
        <v>0</v>
      </c>
      <c r="O497" s="280">
        <v>225</v>
      </c>
      <c r="P497" s="280">
        <v>225</v>
      </c>
      <c r="Q497" s="226">
        <v>0</v>
      </c>
      <c r="R497" s="226" t="s">
        <v>2389</v>
      </c>
      <c r="S497" s="226" t="s">
        <v>270</v>
      </c>
      <c r="T497" s="226" t="s">
        <v>1703</v>
      </c>
      <c r="U497" s="281" t="s">
        <v>1195</v>
      </c>
      <c r="V497" s="282" t="s">
        <v>1704</v>
      </c>
      <c r="W497" s="283" t="s">
        <v>1195</v>
      </c>
      <c r="X497" s="283" t="s">
        <v>1195</v>
      </c>
      <c r="Y497" s="283" t="s">
        <v>1195</v>
      </c>
      <c r="Z497" s="226"/>
      <c r="AA497" s="96"/>
    </row>
    <row r="498" spans="1:27">
      <c r="A498" s="226" t="s">
        <v>56</v>
      </c>
      <c r="B498" s="226" t="str">
        <f t="shared" si="14"/>
        <v>27AAECI7859N1ZQSOFT/236/25-26</v>
      </c>
      <c r="C498" s="277">
        <f t="shared" si="15"/>
        <v>493</v>
      </c>
      <c r="D498" s="226" t="s">
        <v>344</v>
      </c>
      <c r="E498" s="226" t="s">
        <v>345</v>
      </c>
      <c r="F498" s="226" t="s">
        <v>2480</v>
      </c>
      <c r="G498" s="226" t="s">
        <v>1699</v>
      </c>
      <c r="H498" s="278">
        <v>45842</v>
      </c>
      <c r="I498" s="226">
        <v>2271.5</v>
      </c>
      <c r="J498" s="226" t="s">
        <v>1700</v>
      </c>
      <c r="K498" s="226" t="s">
        <v>1657</v>
      </c>
      <c r="L498" s="226"/>
      <c r="M498" s="280">
        <v>1925</v>
      </c>
      <c r="N498" s="280">
        <v>0</v>
      </c>
      <c r="O498" s="280">
        <v>173.25</v>
      </c>
      <c r="P498" s="280">
        <v>173.25</v>
      </c>
      <c r="Q498" s="226">
        <v>0</v>
      </c>
      <c r="R498" s="226" t="s">
        <v>2389</v>
      </c>
      <c r="S498" s="226" t="s">
        <v>270</v>
      </c>
      <c r="T498" s="226" t="s">
        <v>1703</v>
      </c>
      <c r="U498" s="281" t="s">
        <v>1195</v>
      </c>
      <c r="V498" s="282" t="s">
        <v>1704</v>
      </c>
      <c r="W498" s="283" t="s">
        <v>1195</v>
      </c>
      <c r="X498" s="283" t="s">
        <v>1195</v>
      </c>
      <c r="Y498" s="283" t="s">
        <v>1195</v>
      </c>
      <c r="Z498" s="226"/>
      <c r="AA498" s="96"/>
    </row>
    <row r="499" spans="1:27">
      <c r="A499" s="226" t="s">
        <v>56</v>
      </c>
      <c r="B499" s="226" t="str">
        <f t="shared" si="14"/>
        <v>27AAECI7859N1ZQSOFT/255/25-26</v>
      </c>
      <c r="C499" s="277">
        <f t="shared" si="15"/>
        <v>494</v>
      </c>
      <c r="D499" s="226" t="s">
        <v>344</v>
      </c>
      <c r="E499" s="226" t="s">
        <v>345</v>
      </c>
      <c r="F499" s="226" t="s">
        <v>2481</v>
      </c>
      <c r="G499" s="226" t="s">
        <v>1699</v>
      </c>
      <c r="H499" s="278">
        <v>45850</v>
      </c>
      <c r="I499" s="226">
        <v>1652</v>
      </c>
      <c r="J499" s="226" t="s">
        <v>1700</v>
      </c>
      <c r="K499" s="226" t="s">
        <v>1657</v>
      </c>
      <c r="L499" s="226"/>
      <c r="M499" s="280">
        <v>1400</v>
      </c>
      <c r="N499" s="280">
        <v>0</v>
      </c>
      <c r="O499" s="280">
        <v>126</v>
      </c>
      <c r="P499" s="280">
        <v>126</v>
      </c>
      <c r="Q499" s="226">
        <v>0</v>
      </c>
      <c r="R499" s="226" t="s">
        <v>2389</v>
      </c>
      <c r="S499" s="226" t="s">
        <v>270</v>
      </c>
      <c r="T499" s="226" t="s">
        <v>1703</v>
      </c>
      <c r="U499" s="281" t="s">
        <v>1195</v>
      </c>
      <c r="V499" s="282" t="s">
        <v>1704</v>
      </c>
      <c r="W499" s="283" t="s">
        <v>1195</v>
      </c>
      <c r="X499" s="283" t="s">
        <v>1195</v>
      </c>
      <c r="Y499" s="283" t="s">
        <v>1195</v>
      </c>
      <c r="Z499" s="226"/>
      <c r="AA499" s="96"/>
    </row>
    <row r="500" spans="1:27">
      <c r="A500" s="226" t="s">
        <v>56</v>
      </c>
      <c r="B500" s="226" t="str">
        <f t="shared" si="14"/>
        <v>27AAECI7859N1ZQSOFT/257/25-26</v>
      </c>
      <c r="C500" s="277">
        <f t="shared" si="15"/>
        <v>495</v>
      </c>
      <c r="D500" s="226" t="s">
        <v>344</v>
      </c>
      <c r="E500" s="226" t="s">
        <v>345</v>
      </c>
      <c r="F500" s="226" t="s">
        <v>2482</v>
      </c>
      <c r="G500" s="226" t="s">
        <v>1699</v>
      </c>
      <c r="H500" s="278">
        <v>45850</v>
      </c>
      <c r="I500" s="226">
        <v>247.8</v>
      </c>
      <c r="J500" s="226" t="s">
        <v>1700</v>
      </c>
      <c r="K500" s="226" t="s">
        <v>1657</v>
      </c>
      <c r="L500" s="226"/>
      <c r="M500" s="280">
        <v>210</v>
      </c>
      <c r="N500" s="280">
        <v>0</v>
      </c>
      <c r="O500" s="280">
        <v>18.899999999999999</v>
      </c>
      <c r="P500" s="280">
        <v>18.899999999999999</v>
      </c>
      <c r="Q500" s="226">
        <v>0</v>
      </c>
      <c r="R500" s="226" t="s">
        <v>2389</v>
      </c>
      <c r="S500" s="226" t="s">
        <v>270</v>
      </c>
      <c r="T500" s="226" t="s">
        <v>1703</v>
      </c>
      <c r="U500" s="281" t="s">
        <v>1195</v>
      </c>
      <c r="V500" s="282" t="s">
        <v>1704</v>
      </c>
      <c r="W500" s="283" t="s">
        <v>1195</v>
      </c>
      <c r="X500" s="283" t="s">
        <v>1195</v>
      </c>
      <c r="Y500" s="283" t="s">
        <v>1195</v>
      </c>
      <c r="Z500" s="226"/>
      <c r="AA500" s="96"/>
    </row>
    <row r="501" spans="1:27">
      <c r="A501" s="226" t="s">
        <v>56</v>
      </c>
      <c r="B501" s="226" t="str">
        <f t="shared" si="14"/>
        <v>27AAECI7859N1ZQSOFT/268/25-26</v>
      </c>
      <c r="C501" s="277">
        <f t="shared" si="15"/>
        <v>496</v>
      </c>
      <c r="D501" s="226" t="s">
        <v>344</v>
      </c>
      <c r="E501" s="226" t="s">
        <v>345</v>
      </c>
      <c r="F501" s="226" t="s">
        <v>2483</v>
      </c>
      <c r="G501" s="226" t="s">
        <v>1699</v>
      </c>
      <c r="H501" s="278">
        <v>45854</v>
      </c>
      <c r="I501" s="226">
        <v>371.7</v>
      </c>
      <c r="J501" s="226" t="s">
        <v>1700</v>
      </c>
      <c r="K501" s="226" t="s">
        <v>1657</v>
      </c>
      <c r="L501" s="226"/>
      <c r="M501" s="280">
        <v>315</v>
      </c>
      <c r="N501" s="280">
        <v>0</v>
      </c>
      <c r="O501" s="280">
        <v>28.35</v>
      </c>
      <c r="P501" s="280">
        <v>28.35</v>
      </c>
      <c r="Q501" s="226">
        <v>0</v>
      </c>
      <c r="R501" s="226" t="s">
        <v>2389</v>
      </c>
      <c r="S501" s="226" t="s">
        <v>270</v>
      </c>
      <c r="T501" s="226" t="s">
        <v>1703</v>
      </c>
      <c r="U501" s="281" t="s">
        <v>1195</v>
      </c>
      <c r="V501" s="282" t="s">
        <v>1704</v>
      </c>
      <c r="W501" s="283" t="s">
        <v>1195</v>
      </c>
      <c r="X501" s="283" t="s">
        <v>1195</v>
      </c>
      <c r="Y501" s="283" t="s">
        <v>1195</v>
      </c>
      <c r="Z501" s="226"/>
      <c r="AA501" s="96"/>
    </row>
    <row r="502" spans="1:27">
      <c r="A502" s="226" t="s">
        <v>56</v>
      </c>
      <c r="B502" s="226" t="str">
        <f t="shared" si="14"/>
        <v>27AAECI7859N1ZQSOFT/296/25-26</v>
      </c>
      <c r="C502" s="277">
        <f t="shared" si="15"/>
        <v>497</v>
      </c>
      <c r="D502" s="226" t="s">
        <v>344</v>
      </c>
      <c r="E502" s="226" t="s">
        <v>345</v>
      </c>
      <c r="F502" s="226" t="s">
        <v>2484</v>
      </c>
      <c r="G502" s="226" t="s">
        <v>1699</v>
      </c>
      <c r="H502" s="278">
        <v>45862</v>
      </c>
      <c r="I502" s="226">
        <v>873.2</v>
      </c>
      <c r="J502" s="226" t="s">
        <v>1700</v>
      </c>
      <c r="K502" s="226" t="s">
        <v>1657</v>
      </c>
      <c r="L502" s="226"/>
      <c r="M502" s="280">
        <v>740</v>
      </c>
      <c r="N502" s="280">
        <v>0</v>
      </c>
      <c r="O502" s="280">
        <v>66.599999999999994</v>
      </c>
      <c r="P502" s="280">
        <v>66.599999999999994</v>
      </c>
      <c r="Q502" s="226">
        <v>0</v>
      </c>
      <c r="R502" s="226" t="s">
        <v>2389</v>
      </c>
      <c r="S502" s="226" t="s">
        <v>270</v>
      </c>
      <c r="T502" s="226" t="s">
        <v>1703</v>
      </c>
      <c r="U502" s="281" t="s">
        <v>1195</v>
      </c>
      <c r="V502" s="282" t="s">
        <v>1704</v>
      </c>
      <c r="W502" s="283" t="s">
        <v>1195</v>
      </c>
      <c r="X502" s="283" t="s">
        <v>1195</v>
      </c>
      <c r="Y502" s="283" t="s">
        <v>1195</v>
      </c>
      <c r="Z502" s="226"/>
      <c r="AA502" s="96"/>
    </row>
    <row r="503" spans="1:27">
      <c r="A503" s="226" t="s">
        <v>56</v>
      </c>
      <c r="B503" s="226" t="str">
        <f t="shared" si="14"/>
        <v>27AAECI7859N1ZQSOFT/298/25-26</v>
      </c>
      <c r="C503" s="277">
        <f t="shared" si="15"/>
        <v>498</v>
      </c>
      <c r="D503" s="226" t="s">
        <v>344</v>
      </c>
      <c r="E503" s="226" t="s">
        <v>345</v>
      </c>
      <c r="F503" s="226" t="s">
        <v>2485</v>
      </c>
      <c r="G503" s="226" t="s">
        <v>1699</v>
      </c>
      <c r="H503" s="278">
        <v>45862</v>
      </c>
      <c r="I503" s="226">
        <v>826</v>
      </c>
      <c r="J503" s="226" t="s">
        <v>1700</v>
      </c>
      <c r="K503" s="226" t="s">
        <v>1657</v>
      </c>
      <c r="L503" s="226"/>
      <c r="M503" s="280">
        <v>700</v>
      </c>
      <c r="N503" s="280">
        <v>0</v>
      </c>
      <c r="O503" s="280">
        <v>63</v>
      </c>
      <c r="P503" s="280">
        <v>63</v>
      </c>
      <c r="Q503" s="226">
        <v>0</v>
      </c>
      <c r="R503" s="226" t="s">
        <v>2389</v>
      </c>
      <c r="S503" s="226" t="s">
        <v>270</v>
      </c>
      <c r="T503" s="226" t="s">
        <v>1703</v>
      </c>
      <c r="U503" s="281" t="s">
        <v>1195</v>
      </c>
      <c r="V503" s="282" t="s">
        <v>1704</v>
      </c>
      <c r="W503" s="283" t="s">
        <v>1195</v>
      </c>
      <c r="X503" s="283" t="s">
        <v>1195</v>
      </c>
      <c r="Y503" s="283" t="s">
        <v>1195</v>
      </c>
      <c r="Z503" s="226"/>
      <c r="AA503" s="96"/>
    </row>
    <row r="504" spans="1:27">
      <c r="A504" s="226" t="s">
        <v>56</v>
      </c>
      <c r="B504" s="226" t="str">
        <f t="shared" si="14"/>
        <v>27AAACH1458C1ZZ2171474104</v>
      </c>
      <c r="C504" s="277">
        <f t="shared" si="15"/>
        <v>499</v>
      </c>
      <c r="D504" s="226" t="s">
        <v>540</v>
      </c>
      <c r="E504" s="226" t="s">
        <v>541</v>
      </c>
      <c r="F504" s="226">
        <v>2171474104</v>
      </c>
      <c r="G504" s="226" t="s">
        <v>1699</v>
      </c>
      <c r="H504" s="278">
        <v>45841</v>
      </c>
      <c r="I504" s="226">
        <v>18464.64</v>
      </c>
      <c r="J504" s="226" t="s">
        <v>1700</v>
      </c>
      <c r="K504" s="226" t="s">
        <v>1657</v>
      </c>
      <c r="L504" s="226"/>
      <c r="M504" s="280">
        <v>15648</v>
      </c>
      <c r="N504" s="280">
        <v>0</v>
      </c>
      <c r="O504" s="280">
        <v>1408.32</v>
      </c>
      <c r="P504" s="280">
        <v>1408.32</v>
      </c>
      <c r="Q504" s="226">
        <v>0</v>
      </c>
      <c r="R504" s="226" t="s">
        <v>2389</v>
      </c>
      <c r="S504" s="226" t="s">
        <v>2410</v>
      </c>
      <c r="T504" s="226" t="s">
        <v>1703</v>
      </c>
      <c r="U504" s="281" t="s">
        <v>1195</v>
      </c>
      <c r="V504" s="282" t="s">
        <v>1704</v>
      </c>
      <c r="W504" s="283" t="s">
        <v>1195</v>
      </c>
      <c r="X504" s="283" t="s">
        <v>1195</v>
      </c>
      <c r="Y504" s="283" t="s">
        <v>1195</v>
      </c>
      <c r="Z504" s="226"/>
      <c r="AA504" s="96"/>
    </row>
    <row r="505" spans="1:27">
      <c r="A505" s="226" t="s">
        <v>56</v>
      </c>
      <c r="B505" s="226" t="str">
        <f t="shared" si="14"/>
        <v>27AAACH1458C1ZZ2171503423</v>
      </c>
      <c r="C505" s="277">
        <f t="shared" si="15"/>
        <v>500</v>
      </c>
      <c r="D505" s="226" t="s">
        <v>540</v>
      </c>
      <c r="E505" s="226" t="s">
        <v>541</v>
      </c>
      <c r="F505" s="226">
        <v>2171503423</v>
      </c>
      <c r="G505" s="226" t="s">
        <v>1699</v>
      </c>
      <c r="H505" s="278">
        <v>45853</v>
      </c>
      <c r="I505" s="226">
        <v>6478.2</v>
      </c>
      <c r="J505" s="226" t="s">
        <v>1700</v>
      </c>
      <c r="K505" s="226" t="s">
        <v>1657</v>
      </c>
      <c r="L505" s="226"/>
      <c r="M505" s="280">
        <v>5490</v>
      </c>
      <c r="N505" s="280">
        <v>0</v>
      </c>
      <c r="O505" s="280">
        <v>494.1</v>
      </c>
      <c r="P505" s="280">
        <v>494.1</v>
      </c>
      <c r="Q505" s="226">
        <v>0</v>
      </c>
      <c r="R505" s="226" t="s">
        <v>2389</v>
      </c>
      <c r="S505" s="226" t="s">
        <v>2410</v>
      </c>
      <c r="T505" s="226" t="s">
        <v>1703</v>
      </c>
      <c r="U505" s="281" t="s">
        <v>1195</v>
      </c>
      <c r="V505" s="282" t="s">
        <v>1704</v>
      </c>
      <c r="W505" s="283" t="s">
        <v>1195</v>
      </c>
      <c r="X505" s="283" t="s">
        <v>1195</v>
      </c>
      <c r="Y505" s="283" t="s">
        <v>1195</v>
      </c>
      <c r="Z505" s="226"/>
      <c r="AA505" s="96"/>
    </row>
    <row r="506" spans="1:27">
      <c r="A506" s="226" t="s">
        <v>56</v>
      </c>
      <c r="B506" s="226" t="str">
        <f t="shared" si="14"/>
        <v>07ABQPA0880R1Z4DEX8-404</v>
      </c>
      <c r="C506" s="277">
        <f t="shared" si="15"/>
        <v>501</v>
      </c>
      <c r="D506" s="226" t="s">
        <v>2486</v>
      </c>
      <c r="E506" s="226" t="s">
        <v>2487</v>
      </c>
      <c r="F506" s="226" t="s">
        <v>2488</v>
      </c>
      <c r="G506" s="226" t="s">
        <v>1699</v>
      </c>
      <c r="H506" s="278">
        <v>45853</v>
      </c>
      <c r="I506" s="226">
        <v>7989</v>
      </c>
      <c r="J506" s="226" t="s">
        <v>1700</v>
      </c>
      <c r="K506" s="226" t="s">
        <v>1657</v>
      </c>
      <c r="L506" s="226"/>
      <c r="M506" s="280">
        <v>6770.34</v>
      </c>
      <c r="N506" s="280">
        <v>1218.6600000000001</v>
      </c>
      <c r="O506" s="280">
        <v>0</v>
      </c>
      <c r="P506" s="280">
        <v>0</v>
      </c>
      <c r="Q506" s="226">
        <v>0</v>
      </c>
      <c r="R506" s="226" t="s">
        <v>2389</v>
      </c>
      <c r="S506" s="226" t="s">
        <v>270</v>
      </c>
      <c r="T506" s="226" t="s">
        <v>1703</v>
      </c>
      <c r="U506" s="281" t="s">
        <v>1195</v>
      </c>
      <c r="V506" s="282" t="s">
        <v>1704</v>
      </c>
      <c r="W506" s="283" t="s">
        <v>1726</v>
      </c>
      <c r="X506" s="283" t="s">
        <v>2489</v>
      </c>
      <c r="Y506" s="283" t="s">
        <v>2419</v>
      </c>
      <c r="Z506" s="226"/>
      <c r="AA506" s="96"/>
    </row>
    <row r="507" spans="1:27">
      <c r="A507" s="226" t="s">
        <v>56</v>
      </c>
      <c r="B507" s="226" t="str">
        <f t="shared" si="14"/>
        <v>36AAFCK5835K1Z6K06613-0008</v>
      </c>
      <c r="C507" s="277">
        <f t="shared" si="15"/>
        <v>502</v>
      </c>
      <c r="D507" s="226" t="s">
        <v>547</v>
      </c>
      <c r="E507" s="226" t="s">
        <v>548</v>
      </c>
      <c r="F507" s="226" t="s">
        <v>2490</v>
      </c>
      <c r="G507" s="226" t="s">
        <v>1699</v>
      </c>
      <c r="H507" s="278">
        <v>45852</v>
      </c>
      <c r="I507" s="226">
        <v>271592</v>
      </c>
      <c r="J507" s="226" t="s">
        <v>1700</v>
      </c>
      <c r="K507" s="226" t="s">
        <v>1657</v>
      </c>
      <c r="L507" s="226"/>
      <c r="M507" s="280">
        <v>230163.3</v>
      </c>
      <c r="N507" s="280">
        <v>41429.39</v>
      </c>
      <c r="O507" s="280">
        <v>0</v>
      </c>
      <c r="P507" s="280">
        <v>0</v>
      </c>
      <c r="Q507" s="226">
        <v>0</v>
      </c>
      <c r="R507" s="226" t="s">
        <v>2389</v>
      </c>
      <c r="S507" s="226" t="s">
        <v>270</v>
      </c>
      <c r="T507" s="226" t="s">
        <v>1703</v>
      </c>
      <c r="U507" s="281" t="s">
        <v>1195</v>
      </c>
      <c r="V507" s="282" t="s">
        <v>1704</v>
      </c>
      <c r="W507" s="283" t="s">
        <v>1726</v>
      </c>
      <c r="X507" s="283" t="s">
        <v>2491</v>
      </c>
      <c r="Y507" s="283" t="s">
        <v>2492</v>
      </c>
      <c r="Z507" s="226"/>
      <c r="AA507" s="96"/>
    </row>
    <row r="508" spans="1:27">
      <c r="A508" s="226" t="s">
        <v>56</v>
      </c>
      <c r="B508" s="226" t="str">
        <f t="shared" si="14"/>
        <v>33AAACZ4322M2Z91025260156274</v>
      </c>
      <c r="C508" s="277">
        <f t="shared" si="15"/>
        <v>503</v>
      </c>
      <c r="D508" s="226" t="s">
        <v>596</v>
      </c>
      <c r="E508" s="226" t="s">
        <v>597</v>
      </c>
      <c r="F508" s="226">
        <v>1025260156274</v>
      </c>
      <c r="G508" s="226" t="s">
        <v>1699</v>
      </c>
      <c r="H508" s="278">
        <v>45849</v>
      </c>
      <c r="I508" s="226">
        <v>12673.2</v>
      </c>
      <c r="J508" s="226" t="s">
        <v>1700</v>
      </c>
      <c r="K508" s="226" t="s">
        <v>1657</v>
      </c>
      <c r="L508" s="226"/>
      <c r="M508" s="280">
        <v>10740</v>
      </c>
      <c r="N508" s="280">
        <v>1933.2</v>
      </c>
      <c r="O508" s="280">
        <v>0</v>
      </c>
      <c r="P508" s="280">
        <v>0</v>
      </c>
      <c r="Q508" s="226">
        <v>0</v>
      </c>
      <c r="R508" s="226" t="s">
        <v>2389</v>
      </c>
      <c r="S508" s="226" t="s">
        <v>270</v>
      </c>
      <c r="T508" s="226" t="s">
        <v>1703</v>
      </c>
      <c r="U508" s="281" t="s">
        <v>1195</v>
      </c>
      <c r="V508" s="282" t="s">
        <v>1704</v>
      </c>
      <c r="W508" s="283" t="s">
        <v>1726</v>
      </c>
      <c r="X508" s="283" t="s">
        <v>2493</v>
      </c>
      <c r="Y508" s="283" t="s">
        <v>2168</v>
      </c>
      <c r="Z508" s="226"/>
      <c r="AA508" s="96"/>
    </row>
    <row r="509" spans="1:27">
      <c r="A509" s="226" t="s">
        <v>56</v>
      </c>
      <c r="B509" s="226" t="str">
        <f t="shared" si="14"/>
        <v>27AADCS9203M1Z1SRAJ/2025/01223</v>
      </c>
      <c r="C509" s="277">
        <f t="shared" si="15"/>
        <v>504</v>
      </c>
      <c r="D509" s="226" t="s">
        <v>938</v>
      </c>
      <c r="E509" s="226" t="s">
        <v>939</v>
      </c>
      <c r="F509" s="226" t="s">
        <v>2494</v>
      </c>
      <c r="G509" s="226" t="s">
        <v>1699</v>
      </c>
      <c r="H509" s="278">
        <v>45868</v>
      </c>
      <c r="I509" s="226">
        <v>31064</v>
      </c>
      <c r="J509" s="226" t="s">
        <v>1700</v>
      </c>
      <c r="K509" s="226" t="s">
        <v>1657</v>
      </c>
      <c r="L509" s="226"/>
      <c r="M509" s="280">
        <v>26325</v>
      </c>
      <c r="N509" s="280">
        <v>0</v>
      </c>
      <c r="O509" s="280">
        <v>2369.25</v>
      </c>
      <c r="P509" s="280">
        <v>2369.25</v>
      </c>
      <c r="Q509" s="226">
        <v>0</v>
      </c>
      <c r="R509" s="226" t="s">
        <v>2389</v>
      </c>
      <c r="S509" s="226" t="s">
        <v>270</v>
      </c>
      <c r="T509" s="226" t="s">
        <v>1703</v>
      </c>
      <c r="U509" s="281" t="s">
        <v>1195</v>
      </c>
      <c r="V509" s="282" t="s">
        <v>1704</v>
      </c>
      <c r="W509" s="283" t="s">
        <v>1726</v>
      </c>
      <c r="X509" s="283" t="s">
        <v>2495</v>
      </c>
      <c r="Y509" s="283" t="s">
        <v>691</v>
      </c>
      <c r="Z509" s="226"/>
      <c r="AA509" s="96"/>
    </row>
    <row r="510" spans="1:27">
      <c r="A510" s="226" t="s">
        <v>56</v>
      </c>
      <c r="B510" s="226" t="str">
        <f t="shared" si="14"/>
        <v>27AANCA4062G1ZN252240001264A018</v>
      </c>
      <c r="C510" s="277">
        <f t="shared" si="15"/>
        <v>505</v>
      </c>
      <c r="D510" s="226" t="s">
        <v>787</v>
      </c>
      <c r="E510" s="226" t="s">
        <v>788</v>
      </c>
      <c r="F510" s="226" t="s">
        <v>2496</v>
      </c>
      <c r="G510" s="226" t="s">
        <v>1699</v>
      </c>
      <c r="H510" s="278">
        <v>45860</v>
      </c>
      <c r="I510" s="226">
        <v>578.69000000000005</v>
      </c>
      <c r="J510" s="226" t="s">
        <v>1700</v>
      </c>
      <c r="K510" s="226" t="s">
        <v>1657</v>
      </c>
      <c r="L510" s="226"/>
      <c r="M510" s="280">
        <v>490.42</v>
      </c>
      <c r="N510" s="280">
        <v>0</v>
      </c>
      <c r="O510" s="280">
        <v>44.13</v>
      </c>
      <c r="P510" s="280">
        <v>44.13</v>
      </c>
      <c r="Q510" s="226">
        <v>0</v>
      </c>
      <c r="R510" s="226" t="s">
        <v>2389</v>
      </c>
      <c r="S510" s="226" t="s">
        <v>270</v>
      </c>
      <c r="T510" s="226" t="s">
        <v>1703</v>
      </c>
      <c r="U510" s="281" t="s">
        <v>1195</v>
      </c>
      <c r="V510" s="282" t="s">
        <v>1704</v>
      </c>
      <c r="W510" s="283" t="s">
        <v>1195</v>
      </c>
      <c r="X510" s="283" t="s">
        <v>1195</v>
      </c>
      <c r="Y510" s="283" t="s">
        <v>1195</v>
      </c>
      <c r="Z510" s="226"/>
      <c r="AA510" s="96"/>
    </row>
    <row r="511" spans="1:27">
      <c r="A511" s="226" t="s">
        <v>56</v>
      </c>
      <c r="B511" s="226" t="str">
        <f t="shared" si="14"/>
        <v>27AANCA4062G1ZN281240001894A027</v>
      </c>
      <c r="C511" s="277">
        <f t="shared" si="15"/>
        <v>506</v>
      </c>
      <c r="D511" s="226" t="s">
        <v>787</v>
      </c>
      <c r="E511" s="226" t="s">
        <v>788</v>
      </c>
      <c r="F511" s="226" t="s">
        <v>2497</v>
      </c>
      <c r="G511" s="226" t="s">
        <v>1699</v>
      </c>
      <c r="H511" s="278">
        <v>45860</v>
      </c>
      <c r="I511" s="226">
        <v>19630.96</v>
      </c>
      <c r="J511" s="226" t="s">
        <v>1700</v>
      </c>
      <c r="K511" s="226" t="s">
        <v>1657</v>
      </c>
      <c r="L511" s="226"/>
      <c r="M511" s="280">
        <v>16636.41</v>
      </c>
      <c r="N511" s="280">
        <v>0</v>
      </c>
      <c r="O511" s="280">
        <v>1497.27</v>
      </c>
      <c r="P511" s="280">
        <v>1497.27</v>
      </c>
      <c r="Q511" s="226">
        <v>0</v>
      </c>
      <c r="R511" s="226" t="s">
        <v>2389</v>
      </c>
      <c r="S511" s="226" t="s">
        <v>270</v>
      </c>
      <c r="T511" s="226" t="s">
        <v>1703</v>
      </c>
      <c r="U511" s="281" t="s">
        <v>1195</v>
      </c>
      <c r="V511" s="282" t="s">
        <v>1704</v>
      </c>
      <c r="W511" s="283" t="s">
        <v>1195</v>
      </c>
      <c r="X511" s="283" t="s">
        <v>1195</v>
      </c>
      <c r="Y511" s="283" t="s">
        <v>1195</v>
      </c>
      <c r="Z511" s="226"/>
      <c r="AA511" s="96"/>
    </row>
    <row r="512" spans="1:27">
      <c r="A512" s="226" t="s">
        <v>56</v>
      </c>
      <c r="B512" s="226" t="str">
        <f t="shared" si="14"/>
        <v>27AANCA4062G1ZN281240001894A028</v>
      </c>
      <c r="C512" s="277">
        <f t="shared" si="15"/>
        <v>507</v>
      </c>
      <c r="D512" s="226" t="s">
        <v>787</v>
      </c>
      <c r="E512" s="226" t="s">
        <v>788</v>
      </c>
      <c r="F512" s="226" t="s">
        <v>2498</v>
      </c>
      <c r="G512" s="226" t="s">
        <v>1699</v>
      </c>
      <c r="H512" s="278">
        <v>45860</v>
      </c>
      <c r="I512" s="226">
        <v>9235.15</v>
      </c>
      <c r="J512" s="226" t="s">
        <v>1700</v>
      </c>
      <c r="K512" s="226" t="s">
        <v>1657</v>
      </c>
      <c r="L512" s="226"/>
      <c r="M512" s="280">
        <v>7826.4</v>
      </c>
      <c r="N512" s="280">
        <v>0</v>
      </c>
      <c r="O512" s="280">
        <v>704.37</v>
      </c>
      <c r="P512" s="280">
        <v>704.37</v>
      </c>
      <c r="Q512" s="226">
        <v>0</v>
      </c>
      <c r="R512" s="226" t="s">
        <v>2389</v>
      </c>
      <c r="S512" s="226" t="s">
        <v>270</v>
      </c>
      <c r="T512" s="226" t="s">
        <v>1703</v>
      </c>
      <c r="U512" s="281" t="s">
        <v>1195</v>
      </c>
      <c r="V512" s="282" t="s">
        <v>1704</v>
      </c>
      <c r="W512" s="283" t="s">
        <v>1195</v>
      </c>
      <c r="X512" s="283" t="s">
        <v>1195</v>
      </c>
      <c r="Y512" s="283" t="s">
        <v>1195</v>
      </c>
      <c r="Z512" s="226"/>
      <c r="AA512" s="96"/>
    </row>
    <row r="513" spans="1:27">
      <c r="A513" s="226" t="s">
        <v>56</v>
      </c>
      <c r="B513" s="226" t="str">
        <f t="shared" si="14"/>
        <v>27AANCA4062G1ZN281240001894A030</v>
      </c>
      <c r="C513" s="277">
        <f t="shared" si="15"/>
        <v>508</v>
      </c>
      <c r="D513" s="226" t="s">
        <v>787</v>
      </c>
      <c r="E513" s="226" t="s">
        <v>788</v>
      </c>
      <c r="F513" s="226" t="s">
        <v>2499</v>
      </c>
      <c r="G513" s="226" t="s">
        <v>1699</v>
      </c>
      <c r="H513" s="278">
        <v>45866</v>
      </c>
      <c r="I513" s="226">
        <v>24172.81</v>
      </c>
      <c r="J513" s="226" t="s">
        <v>1700</v>
      </c>
      <c r="K513" s="226" t="s">
        <v>1657</v>
      </c>
      <c r="L513" s="226"/>
      <c r="M513" s="280">
        <v>20485.439999999999</v>
      </c>
      <c r="N513" s="280">
        <v>0</v>
      </c>
      <c r="O513" s="280">
        <v>1843.68</v>
      </c>
      <c r="P513" s="280">
        <v>1843.68</v>
      </c>
      <c r="Q513" s="226">
        <v>0</v>
      </c>
      <c r="R513" s="226" t="s">
        <v>2389</v>
      </c>
      <c r="S513" s="226" t="s">
        <v>270</v>
      </c>
      <c r="T513" s="226" t="s">
        <v>1703</v>
      </c>
      <c r="U513" s="281" t="s">
        <v>1195</v>
      </c>
      <c r="V513" s="282" t="s">
        <v>1704</v>
      </c>
      <c r="W513" s="283" t="s">
        <v>1195</v>
      </c>
      <c r="X513" s="283" t="s">
        <v>1195</v>
      </c>
      <c r="Y513" s="283" t="s">
        <v>1195</v>
      </c>
      <c r="Z513" s="226"/>
      <c r="AA513" s="96"/>
    </row>
    <row r="514" spans="1:27">
      <c r="A514" s="226" t="s">
        <v>56</v>
      </c>
      <c r="B514" s="226" t="str">
        <f t="shared" si="14"/>
        <v>27AAACM3692H1ZCSAPV06/0049/2526</v>
      </c>
      <c r="C514" s="277">
        <f t="shared" si="15"/>
        <v>509</v>
      </c>
      <c r="D514" s="226" t="s">
        <v>580</v>
      </c>
      <c r="E514" s="226" t="s">
        <v>581</v>
      </c>
      <c r="F514" s="226" t="s">
        <v>2500</v>
      </c>
      <c r="G514" s="226" t="s">
        <v>1699</v>
      </c>
      <c r="H514" s="278">
        <v>45842</v>
      </c>
      <c r="I514" s="226">
        <v>71999</v>
      </c>
      <c r="J514" s="226" t="s">
        <v>1700</v>
      </c>
      <c r="K514" s="226" t="s">
        <v>1657</v>
      </c>
      <c r="L514" s="226"/>
      <c r="M514" s="280">
        <v>61016</v>
      </c>
      <c r="N514" s="280">
        <v>0</v>
      </c>
      <c r="O514" s="280">
        <v>5491.44</v>
      </c>
      <c r="P514" s="280">
        <v>5491.44</v>
      </c>
      <c r="Q514" s="226">
        <v>0</v>
      </c>
      <c r="R514" s="226" t="s">
        <v>2389</v>
      </c>
      <c r="S514" s="226" t="s">
        <v>1173</v>
      </c>
      <c r="T514" s="226" t="s">
        <v>1703</v>
      </c>
      <c r="U514" s="281" t="s">
        <v>1195</v>
      </c>
      <c r="V514" s="282" t="s">
        <v>1704</v>
      </c>
      <c r="W514" s="283" t="s">
        <v>1726</v>
      </c>
      <c r="X514" s="283" t="s">
        <v>2501</v>
      </c>
      <c r="Y514" s="283" t="s">
        <v>2178</v>
      </c>
      <c r="Z514" s="226"/>
      <c r="AA514" s="96"/>
    </row>
    <row r="515" spans="1:27">
      <c r="A515" s="226" t="s">
        <v>56</v>
      </c>
      <c r="B515" s="226" t="str">
        <f t="shared" si="14"/>
        <v>27AAACM3692H1ZCSAPV06/0070/2526</v>
      </c>
      <c r="C515" s="277">
        <f t="shared" si="15"/>
        <v>510</v>
      </c>
      <c r="D515" s="226" t="s">
        <v>580</v>
      </c>
      <c r="E515" s="226" t="s">
        <v>581</v>
      </c>
      <c r="F515" s="226" t="s">
        <v>2502</v>
      </c>
      <c r="G515" s="226" t="s">
        <v>1699</v>
      </c>
      <c r="H515" s="278">
        <v>45846</v>
      </c>
      <c r="I515" s="226">
        <v>40564</v>
      </c>
      <c r="J515" s="226" t="s">
        <v>1700</v>
      </c>
      <c r="K515" s="226" t="s">
        <v>1657</v>
      </c>
      <c r="L515" s="226"/>
      <c r="M515" s="280">
        <v>34376.410000000003</v>
      </c>
      <c r="N515" s="280">
        <v>0</v>
      </c>
      <c r="O515" s="280">
        <v>3093.88</v>
      </c>
      <c r="P515" s="280">
        <v>3093.88</v>
      </c>
      <c r="Q515" s="226">
        <v>0</v>
      </c>
      <c r="R515" s="226" t="s">
        <v>2389</v>
      </c>
      <c r="S515" s="226" t="s">
        <v>1173</v>
      </c>
      <c r="T515" s="226" t="s">
        <v>1703</v>
      </c>
      <c r="U515" s="281" t="s">
        <v>1195</v>
      </c>
      <c r="V515" s="282" t="s">
        <v>1704</v>
      </c>
      <c r="W515" s="283" t="s">
        <v>1726</v>
      </c>
      <c r="X515" s="283" t="s">
        <v>2503</v>
      </c>
      <c r="Y515" s="283" t="s">
        <v>2178</v>
      </c>
      <c r="Z515" s="226"/>
      <c r="AA515" s="96"/>
    </row>
    <row r="516" spans="1:27">
      <c r="A516" s="226" t="s">
        <v>56</v>
      </c>
      <c r="B516" s="226" t="str">
        <f t="shared" si="14"/>
        <v>27AAACE6958L1Z4MEGSI26/20309</v>
      </c>
      <c r="C516" s="277">
        <f t="shared" si="15"/>
        <v>511</v>
      </c>
      <c r="D516" s="226" t="s">
        <v>543</v>
      </c>
      <c r="E516" s="226" t="s">
        <v>544</v>
      </c>
      <c r="F516" s="226" t="s">
        <v>2504</v>
      </c>
      <c r="G516" s="226" t="s">
        <v>1699</v>
      </c>
      <c r="H516" s="278">
        <v>45867</v>
      </c>
      <c r="I516" s="226">
        <v>264269.28000000003</v>
      </c>
      <c r="J516" s="226" t="s">
        <v>1700</v>
      </c>
      <c r="K516" s="226" t="s">
        <v>1657</v>
      </c>
      <c r="L516" s="226"/>
      <c r="M516" s="280">
        <v>223957.02</v>
      </c>
      <c r="N516" s="280">
        <v>0</v>
      </c>
      <c r="O516" s="280">
        <v>20156.13</v>
      </c>
      <c r="P516" s="280">
        <v>20156.13</v>
      </c>
      <c r="Q516" s="226">
        <v>0</v>
      </c>
      <c r="R516" s="226" t="s">
        <v>2389</v>
      </c>
      <c r="S516" s="226" t="s">
        <v>1173</v>
      </c>
      <c r="T516" s="226" t="s">
        <v>1703</v>
      </c>
      <c r="U516" s="281" t="s">
        <v>1195</v>
      </c>
      <c r="V516" s="282" t="s">
        <v>1704</v>
      </c>
      <c r="W516" s="283" t="s">
        <v>1195</v>
      </c>
      <c r="X516" s="283" t="s">
        <v>1195</v>
      </c>
      <c r="Y516" s="283" t="s">
        <v>1195</v>
      </c>
      <c r="Z516" s="226"/>
      <c r="AA516" s="96"/>
    </row>
    <row r="517" spans="1:27">
      <c r="A517" s="226" t="s">
        <v>56</v>
      </c>
      <c r="B517" s="226" t="str">
        <f t="shared" si="14"/>
        <v>27AAACE6958L1Z4MGSI2526/31174</v>
      </c>
      <c r="C517" s="277">
        <f t="shared" si="15"/>
        <v>512</v>
      </c>
      <c r="D517" s="226" t="s">
        <v>543</v>
      </c>
      <c r="E517" s="226" t="s">
        <v>544</v>
      </c>
      <c r="F517" s="226" t="s">
        <v>2505</v>
      </c>
      <c r="G517" s="226" t="s">
        <v>1699</v>
      </c>
      <c r="H517" s="278">
        <v>45861</v>
      </c>
      <c r="I517" s="226">
        <v>909624</v>
      </c>
      <c r="J517" s="226" t="s">
        <v>1700</v>
      </c>
      <c r="K517" s="226" t="s">
        <v>1657</v>
      </c>
      <c r="L517" s="226"/>
      <c r="M517" s="280">
        <v>770868</v>
      </c>
      <c r="N517" s="280">
        <v>0</v>
      </c>
      <c r="O517" s="280">
        <v>69378.12</v>
      </c>
      <c r="P517" s="280">
        <v>69378.12</v>
      </c>
      <c r="Q517" s="226">
        <v>0</v>
      </c>
      <c r="R517" s="226" t="s">
        <v>2389</v>
      </c>
      <c r="S517" s="226" t="s">
        <v>1173</v>
      </c>
      <c r="T517" s="226" t="s">
        <v>1703</v>
      </c>
      <c r="U517" s="281" t="s">
        <v>1195</v>
      </c>
      <c r="V517" s="282" t="s">
        <v>1704</v>
      </c>
      <c r="W517" s="283" t="s">
        <v>1726</v>
      </c>
      <c r="X517" s="283" t="s">
        <v>2506</v>
      </c>
      <c r="Y517" s="283" t="s">
        <v>2507</v>
      </c>
      <c r="Z517" s="226"/>
      <c r="AA517" s="96"/>
    </row>
    <row r="518" spans="1:27">
      <c r="A518" s="226" t="s">
        <v>56</v>
      </c>
      <c r="B518" s="226" t="str">
        <f t="shared" ref="B518:B581" si="16">CONCATENATE(D518,F518)</f>
        <v>27AAACE6958L1Z4MGSI2526/31175</v>
      </c>
      <c r="C518" s="277">
        <f t="shared" si="15"/>
        <v>513</v>
      </c>
      <c r="D518" s="226" t="s">
        <v>543</v>
      </c>
      <c r="E518" s="226" t="s">
        <v>544</v>
      </c>
      <c r="F518" s="226" t="s">
        <v>2508</v>
      </c>
      <c r="G518" s="226" t="s">
        <v>1699</v>
      </c>
      <c r="H518" s="278">
        <v>45861</v>
      </c>
      <c r="I518" s="226">
        <v>256473</v>
      </c>
      <c r="J518" s="226" t="s">
        <v>1700</v>
      </c>
      <c r="K518" s="226" t="s">
        <v>1657</v>
      </c>
      <c r="L518" s="226"/>
      <c r="M518" s="280">
        <v>217350</v>
      </c>
      <c r="N518" s="280">
        <v>0</v>
      </c>
      <c r="O518" s="280">
        <v>19561.5</v>
      </c>
      <c r="P518" s="280">
        <v>19561.5</v>
      </c>
      <c r="Q518" s="226">
        <v>0</v>
      </c>
      <c r="R518" s="226" t="s">
        <v>2389</v>
      </c>
      <c r="S518" s="226" t="s">
        <v>1173</v>
      </c>
      <c r="T518" s="226" t="s">
        <v>1703</v>
      </c>
      <c r="U518" s="281" t="s">
        <v>1195</v>
      </c>
      <c r="V518" s="282" t="s">
        <v>1704</v>
      </c>
      <c r="W518" s="283" t="s">
        <v>1726</v>
      </c>
      <c r="X518" s="283" t="s">
        <v>2509</v>
      </c>
      <c r="Y518" s="283" t="s">
        <v>2507</v>
      </c>
      <c r="Z518" s="226"/>
      <c r="AA518" s="96"/>
    </row>
    <row r="519" spans="1:27">
      <c r="A519" s="226" t="s">
        <v>56</v>
      </c>
      <c r="B519" s="226" t="str">
        <f t="shared" si="16"/>
        <v>27AAJCC9783E1Z7BOM5-1733824</v>
      </c>
      <c r="C519" s="277">
        <f t="shared" ref="C519:C582" si="17">C518+1</f>
        <v>514</v>
      </c>
      <c r="D519" s="226" t="s">
        <v>1441</v>
      </c>
      <c r="E519" s="226" t="s">
        <v>1382</v>
      </c>
      <c r="F519" s="226" t="s">
        <v>2510</v>
      </c>
      <c r="G519" s="226" t="s">
        <v>1699</v>
      </c>
      <c r="H519" s="278">
        <v>45857</v>
      </c>
      <c r="I519" s="226">
        <v>10499</v>
      </c>
      <c r="J519" s="226" t="s">
        <v>1700</v>
      </c>
      <c r="K519" s="226" t="s">
        <v>1657</v>
      </c>
      <c r="L519" s="226"/>
      <c r="M519" s="280">
        <v>8897.4599999999991</v>
      </c>
      <c r="N519" s="280">
        <v>0</v>
      </c>
      <c r="O519" s="280">
        <v>800.77</v>
      </c>
      <c r="P519" s="280">
        <v>800.77</v>
      </c>
      <c r="Q519" s="226">
        <v>0</v>
      </c>
      <c r="R519" s="226" t="s">
        <v>2389</v>
      </c>
      <c r="S519" s="226" t="s">
        <v>270</v>
      </c>
      <c r="T519" s="226" t="s">
        <v>1703</v>
      </c>
      <c r="U519" s="281" t="s">
        <v>1195</v>
      </c>
      <c r="V519" s="282" t="s">
        <v>1704</v>
      </c>
      <c r="W519" s="283" t="s">
        <v>1195</v>
      </c>
      <c r="X519" s="283" t="s">
        <v>1195</v>
      </c>
      <c r="Y519" s="283" t="s">
        <v>1195</v>
      </c>
      <c r="Z519" s="226"/>
      <c r="AA519" s="96"/>
    </row>
    <row r="520" spans="1:27">
      <c r="A520" s="226" t="s">
        <v>56</v>
      </c>
      <c r="B520" s="226" t="str">
        <f t="shared" si="16"/>
        <v>27AAJCC9783E1Z7BOM7-962313</v>
      </c>
      <c r="C520" s="277">
        <f t="shared" si="17"/>
        <v>515</v>
      </c>
      <c r="D520" s="226" t="s">
        <v>1441</v>
      </c>
      <c r="E520" s="226" t="s">
        <v>1382</v>
      </c>
      <c r="F520" s="226" t="s">
        <v>2511</v>
      </c>
      <c r="G520" s="226" t="s">
        <v>1699</v>
      </c>
      <c r="H520" s="278">
        <v>45847</v>
      </c>
      <c r="I520" s="226">
        <v>599</v>
      </c>
      <c r="J520" s="226" t="s">
        <v>1700</v>
      </c>
      <c r="K520" s="226" t="s">
        <v>1657</v>
      </c>
      <c r="L520" s="226"/>
      <c r="M520" s="280">
        <v>507.62</v>
      </c>
      <c r="N520" s="280">
        <v>0</v>
      </c>
      <c r="O520" s="280">
        <v>45.69</v>
      </c>
      <c r="P520" s="280">
        <v>45.69</v>
      </c>
      <c r="Q520" s="226">
        <v>0</v>
      </c>
      <c r="R520" s="226" t="s">
        <v>2389</v>
      </c>
      <c r="S520" s="226" t="s">
        <v>270</v>
      </c>
      <c r="T520" s="226" t="s">
        <v>1703</v>
      </c>
      <c r="U520" s="281" t="s">
        <v>1195</v>
      </c>
      <c r="V520" s="282" t="s">
        <v>1704</v>
      </c>
      <c r="W520" s="283" t="s">
        <v>1195</v>
      </c>
      <c r="X520" s="283" t="s">
        <v>1195</v>
      </c>
      <c r="Y520" s="283" t="s">
        <v>1195</v>
      </c>
      <c r="Z520" s="226"/>
      <c r="AA520" s="96"/>
    </row>
    <row r="521" spans="1:27">
      <c r="A521" s="226" t="s">
        <v>56</v>
      </c>
      <c r="B521" s="226" t="str">
        <f t="shared" si="16"/>
        <v>27AAJCC9783E1Z7PNQ3-1006778</v>
      </c>
      <c r="C521" s="277">
        <f t="shared" si="17"/>
        <v>516</v>
      </c>
      <c r="D521" s="226" t="s">
        <v>1441</v>
      </c>
      <c r="E521" s="226" t="s">
        <v>1382</v>
      </c>
      <c r="F521" s="226" t="s">
        <v>2512</v>
      </c>
      <c r="G521" s="226" t="s">
        <v>1699</v>
      </c>
      <c r="H521" s="278">
        <v>45859</v>
      </c>
      <c r="I521" s="226">
        <v>945.98</v>
      </c>
      <c r="J521" s="226" t="s">
        <v>1700</v>
      </c>
      <c r="K521" s="226" t="s">
        <v>1657</v>
      </c>
      <c r="L521" s="226"/>
      <c r="M521" s="280">
        <v>801.68</v>
      </c>
      <c r="N521" s="280">
        <v>0</v>
      </c>
      <c r="O521" s="280">
        <v>72.150000000000006</v>
      </c>
      <c r="P521" s="280">
        <v>72.150000000000006</v>
      </c>
      <c r="Q521" s="226">
        <v>0</v>
      </c>
      <c r="R521" s="226" t="s">
        <v>2389</v>
      </c>
      <c r="S521" s="226" t="s">
        <v>270</v>
      </c>
      <c r="T521" s="226" t="s">
        <v>1703</v>
      </c>
      <c r="U521" s="281" t="s">
        <v>1195</v>
      </c>
      <c r="V521" s="282" t="s">
        <v>1704</v>
      </c>
      <c r="W521" s="283" t="s">
        <v>1195</v>
      </c>
      <c r="X521" s="283" t="s">
        <v>1195</v>
      </c>
      <c r="Y521" s="283" t="s">
        <v>1195</v>
      </c>
      <c r="Z521" s="226"/>
      <c r="AA521" s="96"/>
    </row>
    <row r="522" spans="1:27">
      <c r="A522" s="226" t="s">
        <v>56</v>
      </c>
      <c r="B522" s="226" t="str">
        <f t="shared" si="16"/>
        <v>27AAJCC9783E1Z7PNQ3-830099</v>
      </c>
      <c r="C522" s="277">
        <f t="shared" si="17"/>
        <v>517</v>
      </c>
      <c r="D522" s="226" t="s">
        <v>1441</v>
      </c>
      <c r="E522" s="226" t="s">
        <v>1382</v>
      </c>
      <c r="F522" s="226" t="s">
        <v>2513</v>
      </c>
      <c r="G522" s="226" t="s">
        <v>1699</v>
      </c>
      <c r="H522" s="278">
        <v>45843</v>
      </c>
      <c r="I522" s="226">
        <v>489</v>
      </c>
      <c r="J522" s="226" t="s">
        <v>1700</v>
      </c>
      <c r="K522" s="226" t="s">
        <v>1657</v>
      </c>
      <c r="L522" s="226"/>
      <c r="M522" s="280">
        <v>414.4</v>
      </c>
      <c r="N522" s="280">
        <v>0</v>
      </c>
      <c r="O522" s="280">
        <v>37.299999999999997</v>
      </c>
      <c r="P522" s="280">
        <v>37.299999999999997</v>
      </c>
      <c r="Q522" s="226">
        <v>0</v>
      </c>
      <c r="R522" s="226" t="s">
        <v>2389</v>
      </c>
      <c r="S522" s="226" t="s">
        <v>270</v>
      </c>
      <c r="T522" s="226" t="s">
        <v>1703</v>
      </c>
      <c r="U522" s="281" t="s">
        <v>1195</v>
      </c>
      <c r="V522" s="282" t="s">
        <v>1704</v>
      </c>
      <c r="W522" s="283" t="s">
        <v>1195</v>
      </c>
      <c r="X522" s="283" t="s">
        <v>1195</v>
      </c>
      <c r="Y522" s="283" t="s">
        <v>1195</v>
      </c>
      <c r="Z522" s="226"/>
      <c r="AA522" s="96"/>
    </row>
    <row r="523" spans="1:27">
      <c r="A523" s="226" t="s">
        <v>56</v>
      </c>
      <c r="B523" s="226" t="str">
        <f t="shared" si="16"/>
        <v>27AAJCC9783E1Z7PNQ3-958342</v>
      </c>
      <c r="C523" s="277">
        <f t="shared" si="17"/>
        <v>518</v>
      </c>
      <c r="D523" s="226" t="s">
        <v>1441</v>
      </c>
      <c r="E523" s="226" t="s">
        <v>1382</v>
      </c>
      <c r="F523" s="226" t="s">
        <v>2514</v>
      </c>
      <c r="G523" s="226" t="s">
        <v>1699</v>
      </c>
      <c r="H523" s="278">
        <v>45854</v>
      </c>
      <c r="I523" s="226">
        <v>405</v>
      </c>
      <c r="J523" s="226" t="s">
        <v>1700</v>
      </c>
      <c r="K523" s="226" t="s">
        <v>1657</v>
      </c>
      <c r="L523" s="226"/>
      <c r="M523" s="280">
        <v>343.22</v>
      </c>
      <c r="N523" s="280">
        <v>0</v>
      </c>
      <c r="O523" s="280">
        <v>30.89</v>
      </c>
      <c r="P523" s="280">
        <v>30.89</v>
      </c>
      <c r="Q523" s="226">
        <v>0</v>
      </c>
      <c r="R523" s="226" t="s">
        <v>2389</v>
      </c>
      <c r="S523" s="226" t="s">
        <v>270</v>
      </c>
      <c r="T523" s="226" t="s">
        <v>1703</v>
      </c>
      <c r="U523" s="281" t="s">
        <v>1195</v>
      </c>
      <c r="V523" s="282" t="s">
        <v>1704</v>
      </c>
      <c r="W523" s="283" t="s">
        <v>1195</v>
      </c>
      <c r="X523" s="283" t="s">
        <v>1195</v>
      </c>
      <c r="Y523" s="283" t="s">
        <v>1195</v>
      </c>
      <c r="Z523" s="226"/>
      <c r="AA523" s="96"/>
    </row>
    <row r="524" spans="1:27">
      <c r="A524" s="226" t="s">
        <v>56</v>
      </c>
      <c r="B524" s="226" t="str">
        <f t="shared" si="16"/>
        <v>27AACPD4787D1ZU161/2025-26</v>
      </c>
      <c r="C524" s="277">
        <f t="shared" si="17"/>
        <v>519</v>
      </c>
      <c r="D524" s="226" t="s">
        <v>984</v>
      </c>
      <c r="E524" s="226" t="s">
        <v>985</v>
      </c>
      <c r="F524" s="226" t="s">
        <v>2515</v>
      </c>
      <c r="G524" s="226" t="s">
        <v>1699</v>
      </c>
      <c r="H524" s="278">
        <v>45842</v>
      </c>
      <c r="I524" s="226">
        <v>36108</v>
      </c>
      <c r="J524" s="226" t="s">
        <v>1700</v>
      </c>
      <c r="K524" s="226" t="s">
        <v>1657</v>
      </c>
      <c r="L524" s="226"/>
      <c r="M524" s="280">
        <v>30600</v>
      </c>
      <c r="N524" s="280">
        <v>0</v>
      </c>
      <c r="O524" s="280">
        <v>2754</v>
      </c>
      <c r="P524" s="280">
        <v>2754</v>
      </c>
      <c r="Q524" s="226">
        <v>0</v>
      </c>
      <c r="R524" s="226" t="s">
        <v>2389</v>
      </c>
      <c r="S524" s="226" t="s">
        <v>1173</v>
      </c>
      <c r="T524" s="226" t="s">
        <v>1703</v>
      </c>
      <c r="U524" s="281" t="s">
        <v>1195</v>
      </c>
      <c r="V524" s="282" t="s">
        <v>1704</v>
      </c>
      <c r="W524" s="283" t="s">
        <v>1195</v>
      </c>
      <c r="X524" s="283" t="s">
        <v>1195</v>
      </c>
      <c r="Y524" s="283" t="s">
        <v>1195</v>
      </c>
      <c r="Z524" s="226"/>
      <c r="AA524" s="96"/>
    </row>
    <row r="525" spans="1:27">
      <c r="A525" s="226" t="s">
        <v>56</v>
      </c>
      <c r="B525" s="226" t="str">
        <f t="shared" si="16"/>
        <v>27AACPD4787D1ZU162/2025-26</v>
      </c>
      <c r="C525" s="277">
        <f t="shared" si="17"/>
        <v>520</v>
      </c>
      <c r="D525" s="226" t="s">
        <v>984</v>
      </c>
      <c r="E525" s="226" t="s">
        <v>985</v>
      </c>
      <c r="F525" s="226" t="s">
        <v>2516</v>
      </c>
      <c r="G525" s="226" t="s">
        <v>1699</v>
      </c>
      <c r="H525" s="278">
        <v>45842</v>
      </c>
      <c r="I525" s="226">
        <v>14443</v>
      </c>
      <c r="J525" s="226" t="s">
        <v>1700</v>
      </c>
      <c r="K525" s="226" t="s">
        <v>1657</v>
      </c>
      <c r="L525" s="226"/>
      <c r="M525" s="280">
        <v>12240</v>
      </c>
      <c r="N525" s="280">
        <v>0</v>
      </c>
      <c r="O525" s="280">
        <v>1101.5999999999999</v>
      </c>
      <c r="P525" s="280">
        <v>1101.5999999999999</v>
      </c>
      <c r="Q525" s="226">
        <v>0</v>
      </c>
      <c r="R525" s="226" t="s">
        <v>2389</v>
      </c>
      <c r="S525" s="226" t="s">
        <v>1173</v>
      </c>
      <c r="T525" s="226" t="s">
        <v>1703</v>
      </c>
      <c r="U525" s="281" t="s">
        <v>1195</v>
      </c>
      <c r="V525" s="282" t="s">
        <v>1704</v>
      </c>
      <c r="W525" s="283" t="s">
        <v>1195</v>
      </c>
      <c r="X525" s="283" t="s">
        <v>1195</v>
      </c>
      <c r="Y525" s="283" t="s">
        <v>1195</v>
      </c>
      <c r="Z525" s="226"/>
      <c r="AA525" s="96"/>
    </row>
    <row r="526" spans="1:27">
      <c r="A526" s="226" t="s">
        <v>56</v>
      </c>
      <c r="B526" s="226" t="str">
        <f t="shared" si="16"/>
        <v>07AAJCA9880A1ZLAIN2526001121104</v>
      </c>
      <c r="C526" s="277">
        <f t="shared" si="17"/>
        <v>521</v>
      </c>
      <c r="D526" s="226" t="s">
        <v>552</v>
      </c>
      <c r="E526" s="226" t="s">
        <v>553</v>
      </c>
      <c r="F526" s="226" t="s">
        <v>2517</v>
      </c>
      <c r="G526" s="226" t="s">
        <v>1699</v>
      </c>
      <c r="H526" s="278">
        <v>45840</v>
      </c>
      <c r="I526" s="226">
        <v>273515.26</v>
      </c>
      <c r="J526" s="226" t="s">
        <v>1700</v>
      </c>
      <c r="K526" s="226" t="s">
        <v>1657</v>
      </c>
      <c r="L526" s="226"/>
      <c r="M526" s="280">
        <v>231792.59</v>
      </c>
      <c r="N526" s="280">
        <v>41722.67</v>
      </c>
      <c r="O526" s="280">
        <v>0</v>
      </c>
      <c r="P526" s="280">
        <v>0</v>
      </c>
      <c r="Q526" s="226">
        <v>0</v>
      </c>
      <c r="R526" s="226" t="s">
        <v>2389</v>
      </c>
      <c r="S526" s="226" t="s">
        <v>270</v>
      </c>
      <c r="T526" s="226" t="s">
        <v>1703</v>
      </c>
      <c r="U526" s="281" t="s">
        <v>1195</v>
      </c>
      <c r="V526" s="282" t="s">
        <v>1704</v>
      </c>
      <c r="W526" s="283" t="s">
        <v>1195</v>
      </c>
      <c r="X526" s="283" t="s">
        <v>1195</v>
      </c>
      <c r="Y526" s="283" t="s">
        <v>1195</v>
      </c>
      <c r="Z526" s="226"/>
      <c r="AA526" s="96"/>
    </row>
    <row r="527" spans="1:27">
      <c r="A527" s="226" t="s">
        <v>56</v>
      </c>
      <c r="B527" s="226" t="str">
        <f t="shared" si="16"/>
        <v>07AAJCA9880A1ZLAIN2526001146471</v>
      </c>
      <c r="C527" s="277">
        <f t="shared" si="17"/>
        <v>522</v>
      </c>
      <c r="D527" s="226" t="s">
        <v>552</v>
      </c>
      <c r="E527" s="226" t="s">
        <v>553</v>
      </c>
      <c r="F527" s="226" t="s">
        <v>2518</v>
      </c>
      <c r="G527" s="226" t="s">
        <v>1699</v>
      </c>
      <c r="H527" s="278">
        <v>45840</v>
      </c>
      <c r="I527" s="226">
        <v>102427.29</v>
      </c>
      <c r="J527" s="226" t="s">
        <v>1700</v>
      </c>
      <c r="K527" s="226" t="s">
        <v>1657</v>
      </c>
      <c r="L527" s="226"/>
      <c r="M527" s="280">
        <v>86802.79</v>
      </c>
      <c r="N527" s="280">
        <v>15624.5</v>
      </c>
      <c r="O527" s="280">
        <v>0</v>
      </c>
      <c r="P527" s="280">
        <v>0</v>
      </c>
      <c r="Q527" s="226">
        <v>0</v>
      </c>
      <c r="R527" s="226" t="s">
        <v>2389</v>
      </c>
      <c r="S527" s="226" t="s">
        <v>270</v>
      </c>
      <c r="T527" s="226" t="s">
        <v>1703</v>
      </c>
      <c r="U527" s="281" t="s">
        <v>1195</v>
      </c>
      <c r="V527" s="282" t="s">
        <v>1704</v>
      </c>
      <c r="W527" s="283" t="s">
        <v>1195</v>
      </c>
      <c r="X527" s="283" t="s">
        <v>1195</v>
      </c>
      <c r="Y527" s="283" t="s">
        <v>1195</v>
      </c>
      <c r="Z527" s="226"/>
      <c r="AA527" s="96"/>
    </row>
    <row r="528" spans="1:27">
      <c r="A528" s="226" t="s">
        <v>56</v>
      </c>
      <c r="B528" s="226" t="str">
        <f t="shared" si="16"/>
        <v>07AAJCA9880A1ZLAIN2526001215268</v>
      </c>
      <c r="C528" s="277">
        <f t="shared" si="17"/>
        <v>523</v>
      </c>
      <c r="D528" s="226" t="s">
        <v>552</v>
      </c>
      <c r="E528" s="226" t="s">
        <v>553</v>
      </c>
      <c r="F528" s="226" t="s">
        <v>2519</v>
      </c>
      <c r="G528" s="226" t="s">
        <v>1699</v>
      </c>
      <c r="H528" s="278">
        <v>45840</v>
      </c>
      <c r="I528" s="226">
        <v>19525.419999999998</v>
      </c>
      <c r="J528" s="226" t="s">
        <v>1700</v>
      </c>
      <c r="K528" s="226" t="s">
        <v>1657</v>
      </c>
      <c r="L528" s="226"/>
      <c r="M528" s="280">
        <v>16546.97</v>
      </c>
      <c r="N528" s="280">
        <v>2978.45</v>
      </c>
      <c r="O528" s="280">
        <v>0</v>
      </c>
      <c r="P528" s="280">
        <v>0</v>
      </c>
      <c r="Q528" s="226">
        <v>0</v>
      </c>
      <c r="R528" s="226" t="s">
        <v>2389</v>
      </c>
      <c r="S528" s="226" t="s">
        <v>270</v>
      </c>
      <c r="T528" s="226" t="s">
        <v>1703</v>
      </c>
      <c r="U528" s="281" t="s">
        <v>1195</v>
      </c>
      <c r="V528" s="282" t="s">
        <v>1704</v>
      </c>
      <c r="W528" s="283" t="s">
        <v>1195</v>
      </c>
      <c r="X528" s="283" t="s">
        <v>1195</v>
      </c>
      <c r="Y528" s="283" t="s">
        <v>1195</v>
      </c>
      <c r="Z528" s="226"/>
      <c r="AA528" s="96"/>
    </row>
    <row r="529" spans="1:27">
      <c r="A529" s="226" t="s">
        <v>56</v>
      </c>
      <c r="B529" s="226" t="str">
        <f t="shared" si="16"/>
        <v>27AAACS5269A1ZJIN27/2507/13496</v>
      </c>
      <c r="C529" s="277">
        <f t="shared" si="17"/>
        <v>524</v>
      </c>
      <c r="D529" s="226" t="s">
        <v>762</v>
      </c>
      <c r="E529" s="226" t="s">
        <v>763</v>
      </c>
      <c r="F529" s="226" t="s">
        <v>2520</v>
      </c>
      <c r="G529" s="226" t="s">
        <v>1699</v>
      </c>
      <c r="H529" s="278">
        <v>45869</v>
      </c>
      <c r="I529" s="226">
        <v>137898</v>
      </c>
      <c r="J529" s="226" t="s">
        <v>1700</v>
      </c>
      <c r="K529" s="226" t="s">
        <v>1657</v>
      </c>
      <c r="L529" s="226"/>
      <c r="M529" s="280">
        <v>117039</v>
      </c>
      <c r="N529" s="280">
        <v>0</v>
      </c>
      <c r="O529" s="280">
        <v>7022.5</v>
      </c>
      <c r="P529" s="280">
        <v>7022.5</v>
      </c>
      <c r="Q529" s="226">
        <v>0</v>
      </c>
      <c r="R529" s="226" t="s">
        <v>2389</v>
      </c>
      <c r="S529" s="226" t="s">
        <v>270</v>
      </c>
      <c r="T529" s="226" t="s">
        <v>1703</v>
      </c>
      <c r="U529" s="281" t="s">
        <v>1195</v>
      </c>
      <c r="V529" s="282" t="s">
        <v>1704</v>
      </c>
      <c r="W529" s="283" t="s">
        <v>1195</v>
      </c>
      <c r="X529" s="283" t="s">
        <v>1195</v>
      </c>
      <c r="Y529" s="283" t="s">
        <v>1195</v>
      </c>
      <c r="Z529" s="226"/>
      <c r="AA529" s="96"/>
    </row>
    <row r="530" spans="1:27">
      <c r="A530" s="226" t="s">
        <v>56</v>
      </c>
      <c r="B530" s="226" t="str">
        <f t="shared" si="16"/>
        <v>27DBRPP0459R1ZK2025-26/460</v>
      </c>
      <c r="C530" s="277">
        <f t="shared" si="17"/>
        <v>525</v>
      </c>
      <c r="D530" s="226" t="s">
        <v>357</v>
      </c>
      <c r="E530" s="226" t="s">
        <v>358</v>
      </c>
      <c r="F530" s="226" t="s">
        <v>2521</v>
      </c>
      <c r="G530" s="226" t="s">
        <v>1699</v>
      </c>
      <c r="H530" s="278">
        <v>45869</v>
      </c>
      <c r="I530" s="226">
        <v>1870</v>
      </c>
      <c r="J530" s="226" t="s">
        <v>1700</v>
      </c>
      <c r="K530" s="226" t="s">
        <v>1657</v>
      </c>
      <c r="L530" s="226"/>
      <c r="M530" s="280">
        <v>1780</v>
      </c>
      <c r="N530" s="280">
        <v>0</v>
      </c>
      <c r="O530" s="280">
        <v>44.5</v>
      </c>
      <c r="P530" s="280">
        <v>44.5</v>
      </c>
      <c r="Q530" s="226">
        <v>0</v>
      </c>
      <c r="R530" s="226" t="s">
        <v>2389</v>
      </c>
      <c r="S530" s="226" t="s">
        <v>2410</v>
      </c>
      <c r="T530" s="226" t="s">
        <v>1703</v>
      </c>
      <c r="U530" s="281" t="s">
        <v>1195</v>
      </c>
      <c r="V530" s="282" t="s">
        <v>1704</v>
      </c>
      <c r="W530" s="283" t="s">
        <v>1195</v>
      </c>
      <c r="X530" s="283" t="s">
        <v>1195</v>
      </c>
      <c r="Y530" s="283" t="s">
        <v>1195</v>
      </c>
      <c r="Z530" s="226"/>
      <c r="AA530" s="96"/>
    </row>
    <row r="531" spans="1:27">
      <c r="A531" s="226" t="s">
        <v>56</v>
      </c>
      <c r="B531" s="226" t="str">
        <f t="shared" si="16"/>
        <v>29AACCP2486Q1ZMFY2526/KA/01412</v>
      </c>
      <c r="C531" s="277">
        <f t="shared" si="17"/>
        <v>526</v>
      </c>
      <c r="D531" s="226" t="s">
        <v>617</v>
      </c>
      <c r="E531" s="226" t="s">
        <v>618</v>
      </c>
      <c r="F531" s="226" t="s">
        <v>2522</v>
      </c>
      <c r="G531" s="226" t="s">
        <v>1699</v>
      </c>
      <c r="H531" s="278">
        <v>45846</v>
      </c>
      <c r="I531" s="226">
        <v>32024.98</v>
      </c>
      <c r="J531" s="226" t="s">
        <v>1700</v>
      </c>
      <c r="K531" s="226" t="s">
        <v>1657</v>
      </c>
      <c r="L531" s="226"/>
      <c r="M531" s="280">
        <v>26926.25</v>
      </c>
      <c r="N531" s="280">
        <v>4846.7299999999996</v>
      </c>
      <c r="O531" s="280">
        <v>0</v>
      </c>
      <c r="P531" s="280">
        <v>0</v>
      </c>
      <c r="Q531" s="226">
        <v>0</v>
      </c>
      <c r="R531" s="226" t="s">
        <v>2389</v>
      </c>
      <c r="S531" s="226" t="s">
        <v>2410</v>
      </c>
      <c r="T531" s="226" t="s">
        <v>1703</v>
      </c>
      <c r="U531" s="281" t="s">
        <v>1195</v>
      </c>
      <c r="V531" s="282" t="s">
        <v>1704</v>
      </c>
      <c r="W531" s="283" t="s">
        <v>1726</v>
      </c>
      <c r="X531" s="283" t="s">
        <v>2523</v>
      </c>
      <c r="Y531" s="283" t="s">
        <v>2524</v>
      </c>
      <c r="Z531" s="226"/>
      <c r="AA531" s="96"/>
    </row>
    <row r="532" spans="1:27">
      <c r="A532" s="226" t="s">
        <v>56</v>
      </c>
      <c r="B532" s="226" t="str">
        <f t="shared" si="16"/>
        <v>27AACCN6194P1ZP272612BP07ADV424</v>
      </c>
      <c r="C532" s="277">
        <f t="shared" si="17"/>
        <v>527</v>
      </c>
      <c r="D532" s="226" t="s">
        <v>499</v>
      </c>
      <c r="E532" s="226" t="s">
        <v>500</v>
      </c>
      <c r="F532" s="226" t="s">
        <v>2525</v>
      </c>
      <c r="G532" s="226" t="s">
        <v>1699</v>
      </c>
      <c r="H532" s="278">
        <v>45854</v>
      </c>
      <c r="I532" s="226">
        <v>36994</v>
      </c>
      <c r="J532" s="226" t="s">
        <v>1700</v>
      </c>
      <c r="K532" s="226" t="s">
        <v>1657</v>
      </c>
      <c r="L532" s="226"/>
      <c r="M532" s="280">
        <v>26720</v>
      </c>
      <c r="N532" s="280">
        <v>0</v>
      </c>
      <c r="O532" s="280">
        <v>1603.5</v>
      </c>
      <c r="P532" s="280">
        <v>1603.5</v>
      </c>
      <c r="Q532" s="226">
        <v>0</v>
      </c>
      <c r="R532" s="226" t="s">
        <v>2389</v>
      </c>
      <c r="S532" s="226" t="s">
        <v>270</v>
      </c>
      <c r="T532" s="226" t="s">
        <v>1703</v>
      </c>
      <c r="U532" s="281" t="s">
        <v>1195</v>
      </c>
      <c r="V532" s="282" t="s">
        <v>1704</v>
      </c>
      <c r="W532" s="283" t="s">
        <v>1195</v>
      </c>
      <c r="X532" s="283" t="s">
        <v>1195</v>
      </c>
      <c r="Y532" s="283" t="s">
        <v>1195</v>
      </c>
      <c r="Z532" s="226"/>
      <c r="AA532" s="96"/>
    </row>
    <row r="533" spans="1:27">
      <c r="A533" s="226" t="s">
        <v>56</v>
      </c>
      <c r="B533" s="226" t="str">
        <f t="shared" si="16"/>
        <v>27AATPE1292M1Z7JULY-2025-301</v>
      </c>
      <c r="C533" s="277">
        <f t="shared" si="17"/>
        <v>528</v>
      </c>
      <c r="D533" s="226" t="s">
        <v>523</v>
      </c>
      <c r="E533" s="226" t="s">
        <v>524</v>
      </c>
      <c r="F533" s="226" t="s">
        <v>2526</v>
      </c>
      <c r="G533" s="226" t="s">
        <v>1699</v>
      </c>
      <c r="H533" s="278">
        <v>45839</v>
      </c>
      <c r="I533" s="226">
        <v>393497</v>
      </c>
      <c r="J533" s="226" t="s">
        <v>1700</v>
      </c>
      <c r="K533" s="226" t="s">
        <v>1657</v>
      </c>
      <c r="L533" s="226"/>
      <c r="M533" s="280">
        <v>333472</v>
      </c>
      <c r="N533" s="280">
        <v>0</v>
      </c>
      <c r="O533" s="280">
        <v>30012.48</v>
      </c>
      <c r="P533" s="280">
        <v>30012.48</v>
      </c>
      <c r="Q533" s="226">
        <v>0</v>
      </c>
      <c r="R533" s="226" t="s">
        <v>2389</v>
      </c>
      <c r="S533" s="226" t="s">
        <v>2527</v>
      </c>
      <c r="T533" s="226" t="s">
        <v>1703</v>
      </c>
      <c r="U533" s="281" t="s">
        <v>1195</v>
      </c>
      <c r="V533" s="282" t="s">
        <v>1704</v>
      </c>
      <c r="W533" s="283" t="s">
        <v>1195</v>
      </c>
      <c r="X533" s="283" t="s">
        <v>1195</v>
      </c>
      <c r="Y533" s="283" t="s">
        <v>1195</v>
      </c>
      <c r="Z533" s="226"/>
      <c r="AA533" s="96"/>
    </row>
    <row r="534" spans="1:27">
      <c r="A534" s="226" t="s">
        <v>56</v>
      </c>
      <c r="B534" s="226" t="str">
        <f t="shared" si="16"/>
        <v>27AATPE1292M1Z7JULY-2025-302</v>
      </c>
      <c r="C534" s="277">
        <f t="shared" si="17"/>
        <v>529</v>
      </c>
      <c r="D534" s="226" t="s">
        <v>523</v>
      </c>
      <c r="E534" s="226" t="s">
        <v>524</v>
      </c>
      <c r="F534" s="226" t="s">
        <v>2528</v>
      </c>
      <c r="G534" s="226" t="s">
        <v>1699</v>
      </c>
      <c r="H534" s="278">
        <v>45839</v>
      </c>
      <c r="I534" s="226">
        <v>413878</v>
      </c>
      <c r="J534" s="226" t="s">
        <v>1700</v>
      </c>
      <c r="K534" s="226" t="s">
        <v>1657</v>
      </c>
      <c r="L534" s="226"/>
      <c r="M534" s="280">
        <v>350744</v>
      </c>
      <c r="N534" s="280">
        <v>0</v>
      </c>
      <c r="O534" s="280">
        <v>31566.959999999999</v>
      </c>
      <c r="P534" s="280">
        <v>31566.959999999999</v>
      </c>
      <c r="Q534" s="226">
        <v>0</v>
      </c>
      <c r="R534" s="226" t="s">
        <v>2389</v>
      </c>
      <c r="S534" s="226" t="s">
        <v>2527</v>
      </c>
      <c r="T534" s="226" t="s">
        <v>1703</v>
      </c>
      <c r="U534" s="281" t="s">
        <v>1195</v>
      </c>
      <c r="V534" s="282" t="s">
        <v>1704</v>
      </c>
      <c r="W534" s="283" t="s">
        <v>1195</v>
      </c>
      <c r="X534" s="283" t="s">
        <v>1195</v>
      </c>
      <c r="Y534" s="283" t="s">
        <v>1195</v>
      </c>
      <c r="Z534" s="226"/>
      <c r="AA534" s="96"/>
    </row>
    <row r="535" spans="1:27">
      <c r="A535" s="226" t="s">
        <v>56</v>
      </c>
      <c r="B535" s="226" t="str">
        <f t="shared" si="16"/>
        <v>22AAGFF9311H1ZPIN-4799</v>
      </c>
      <c r="C535" s="277">
        <f t="shared" si="17"/>
        <v>530</v>
      </c>
      <c r="D535" s="226" t="s">
        <v>2529</v>
      </c>
      <c r="E535" s="226" t="s">
        <v>2530</v>
      </c>
      <c r="F535" s="226" t="s">
        <v>2531</v>
      </c>
      <c r="G535" s="226" t="s">
        <v>1699</v>
      </c>
      <c r="H535" s="278">
        <v>45866</v>
      </c>
      <c r="I535" s="226">
        <v>296.01</v>
      </c>
      <c r="J535" s="226" t="s">
        <v>1700</v>
      </c>
      <c r="K535" s="226" t="s">
        <v>1657</v>
      </c>
      <c r="L535" s="226"/>
      <c r="M535" s="280">
        <v>264.29000000000002</v>
      </c>
      <c r="N535" s="280">
        <v>31.71</v>
      </c>
      <c r="O535" s="280">
        <v>0</v>
      </c>
      <c r="P535" s="280">
        <v>0</v>
      </c>
      <c r="Q535" s="226">
        <v>0</v>
      </c>
      <c r="R535" s="226" t="s">
        <v>2389</v>
      </c>
      <c r="S535" s="226" t="s">
        <v>270</v>
      </c>
      <c r="T535" s="226" t="s">
        <v>1703</v>
      </c>
      <c r="U535" s="281" t="s">
        <v>1195</v>
      </c>
      <c r="V535" s="282" t="s">
        <v>1704</v>
      </c>
      <c r="W535" s="283" t="s">
        <v>1195</v>
      </c>
      <c r="X535" s="283" t="s">
        <v>1195</v>
      </c>
      <c r="Y535" s="283" t="s">
        <v>1195</v>
      </c>
      <c r="Z535" s="226"/>
      <c r="AA535" s="96"/>
    </row>
    <row r="536" spans="1:27">
      <c r="A536" s="226" t="s">
        <v>56</v>
      </c>
      <c r="B536" s="226" t="str">
        <f t="shared" si="16"/>
        <v>27AALCS9822Q1ZC2526CI0000192377</v>
      </c>
      <c r="C536" s="277">
        <f t="shared" si="17"/>
        <v>531</v>
      </c>
      <c r="D536" s="226" t="s">
        <v>631</v>
      </c>
      <c r="E536" s="226" t="s">
        <v>632</v>
      </c>
      <c r="F536" s="226" t="s">
        <v>2532</v>
      </c>
      <c r="G536" s="226" t="s">
        <v>1699</v>
      </c>
      <c r="H536" s="278">
        <v>45846</v>
      </c>
      <c r="I536" s="226">
        <v>726.88</v>
      </c>
      <c r="J536" s="226" t="s">
        <v>1700</v>
      </c>
      <c r="K536" s="226" t="s">
        <v>1657</v>
      </c>
      <c r="L536" s="226"/>
      <c r="M536" s="280">
        <v>616</v>
      </c>
      <c r="N536" s="280">
        <v>0</v>
      </c>
      <c r="O536" s="280">
        <v>55.44</v>
      </c>
      <c r="P536" s="280">
        <v>55.44</v>
      </c>
      <c r="Q536" s="226">
        <v>0</v>
      </c>
      <c r="R536" s="226" t="s">
        <v>2389</v>
      </c>
      <c r="S536" s="226" t="s">
        <v>270</v>
      </c>
      <c r="T536" s="226" t="s">
        <v>1703</v>
      </c>
      <c r="U536" s="281" t="s">
        <v>1195</v>
      </c>
      <c r="V536" s="282" t="s">
        <v>1704</v>
      </c>
      <c r="W536" s="283" t="s">
        <v>1726</v>
      </c>
      <c r="X536" s="283" t="s">
        <v>2533</v>
      </c>
      <c r="Y536" s="283" t="s">
        <v>2178</v>
      </c>
      <c r="Z536" s="226"/>
      <c r="AA536" s="96"/>
    </row>
    <row r="537" spans="1:27">
      <c r="A537" s="226" t="s">
        <v>56</v>
      </c>
      <c r="B537" s="226" t="str">
        <f t="shared" si="16"/>
        <v>27AALCS9822Q1ZC2526CI0000199107</v>
      </c>
      <c r="C537" s="277">
        <f t="shared" si="17"/>
        <v>532</v>
      </c>
      <c r="D537" s="226" t="s">
        <v>631</v>
      </c>
      <c r="E537" s="226" t="s">
        <v>632</v>
      </c>
      <c r="F537" s="226" t="s">
        <v>2534</v>
      </c>
      <c r="G537" s="226" t="s">
        <v>1699</v>
      </c>
      <c r="H537" s="278">
        <v>45869</v>
      </c>
      <c r="I537" s="226">
        <v>1064.3599999999999</v>
      </c>
      <c r="J537" s="226" t="s">
        <v>1700</v>
      </c>
      <c r="K537" s="226" t="s">
        <v>1657</v>
      </c>
      <c r="L537" s="226"/>
      <c r="M537" s="280">
        <v>902</v>
      </c>
      <c r="N537" s="280">
        <v>0</v>
      </c>
      <c r="O537" s="280">
        <v>81.180000000000007</v>
      </c>
      <c r="P537" s="280">
        <v>81.180000000000007</v>
      </c>
      <c r="Q537" s="226">
        <v>0</v>
      </c>
      <c r="R537" s="226" t="s">
        <v>2389</v>
      </c>
      <c r="S537" s="226" t="s">
        <v>270</v>
      </c>
      <c r="T537" s="226" t="s">
        <v>1703</v>
      </c>
      <c r="U537" s="281" t="s">
        <v>1195</v>
      </c>
      <c r="V537" s="282" t="s">
        <v>1704</v>
      </c>
      <c r="W537" s="283" t="s">
        <v>1195</v>
      </c>
      <c r="X537" s="283" t="s">
        <v>1195</v>
      </c>
      <c r="Y537" s="283" t="s">
        <v>1195</v>
      </c>
      <c r="Z537" s="226"/>
      <c r="AA537" s="96"/>
    </row>
    <row r="538" spans="1:27">
      <c r="A538" s="226" t="s">
        <v>56</v>
      </c>
      <c r="B538" s="226" t="str">
        <f t="shared" si="16"/>
        <v>27AABCR0111M1ZNROCP-2526-6122</v>
      </c>
      <c r="C538" s="277">
        <f t="shared" si="17"/>
        <v>533</v>
      </c>
      <c r="D538" s="226" t="s">
        <v>399</v>
      </c>
      <c r="E538" s="226" t="s">
        <v>400</v>
      </c>
      <c r="F538" s="226" t="s">
        <v>2535</v>
      </c>
      <c r="G538" s="226" t="s">
        <v>1699</v>
      </c>
      <c r="H538" s="278">
        <v>45842</v>
      </c>
      <c r="I538" s="226">
        <v>6440</v>
      </c>
      <c r="J538" s="226" t="s">
        <v>1700</v>
      </c>
      <c r="K538" s="226" t="s">
        <v>1657</v>
      </c>
      <c r="L538" s="226"/>
      <c r="M538" s="280">
        <v>5750</v>
      </c>
      <c r="N538" s="280">
        <v>0</v>
      </c>
      <c r="O538" s="280">
        <v>345</v>
      </c>
      <c r="P538" s="280">
        <v>345</v>
      </c>
      <c r="Q538" s="226">
        <v>0</v>
      </c>
      <c r="R538" s="226" t="s">
        <v>2389</v>
      </c>
      <c r="S538" s="226" t="s">
        <v>1173</v>
      </c>
      <c r="T538" s="226" t="s">
        <v>1703</v>
      </c>
      <c r="U538" s="281" t="s">
        <v>1195</v>
      </c>
      <c r="V538" s="282" t="s">
        <v>1704</v>
      </c>
      <c r="W538" s="283" t="s">
        <v>1726</v>
      </c>
      <c r="X538" s="283" t="s">
        <v>2536</v>
      </c>
      <c r="Y538" s="283" t="s">
        <v>2537</v>
      </c>
      <c r="Z538" s="226"/>
      <c r="AA538" s="96"/>
    </row>
    <row r="539" spans="1:27">
      <c r="A539" s="226" t="s">
        <v>56</v>
      </c>
      <c r="B539" s="226" t="str">
        <f t="shared" si="16"/>
        <v>27AABCA0522B1ZKIPNQ250700005335</v>
      </c>
      <c r="C539" s="277">
        <f t="shared" si="17"/>
        <v>534</v>
      </c>
      <c r="D539" s="226" t="s">
        <v>1468</v>
      </c>
      <c r="E539" s="226" t="s">
        <v>2538</v>
      </c>
      <c r="F539" s="226" t="s">
        <v>2539</v>
      </c>
      <c r="G539" s="226" t="s">
        <v>1699</v>
      </c>
      <c r="H539" s="278">
        <v>45842</v>
      </c>
      <c r="I539" s="226">
        <v>7020</v>
      </c>
      <c r="J539" s="226" t="s">
        <v>1700</v>
      </c>
      <c r="K539" s="226" t="s">
        <v>1657</v>
      </c>
      <c r="L539" s="226"/>
      <c r="M539" s="280">
        <v>6685.72</v>
      </c>
      <c r="N539" s="280">
        <v>0</v>
      </c>
      <c r="O539" s="280">
        <v>167.14</v>
      </c>
      <c r="P539" s="280">
        <v>167.14</v>
      </c>
      <c r="Q539" s="226">
        <v>0</v>
      </c>
      <c r="R539" s="226" t="s">
        <v>2389</v>
      </c>
      <c r="S539" s="226" t="s">
        <v>270</v>
      </c>
      <c r="T539" s="226" t="s">
        <v>1703</v>
      </c>
      <c r="U539" s="281" t="s">
        <v>1195</v>
      </c>
      <c r="V539" s="282" t="s">
        <v>1704</v>
      </c>
      <c r="W539" s="283" t="s">
        <v>1195</v>
      </c>
      <c r="X539" s="283" t="s">
        <v>1195</v>
      </c>
      <c r="Y539" s="283" t="s">
        <v>1195</v>
      </c>
      <c r="Z539" s="226"/>
      <c r="AA539" s="96"/>
    </row>
    <row r="540" spans="1:27">
      <c r="A540" s="226" t="s">
        <v>56</v>
      </c>
      <c r="B540" s="226" t="str">
        <f t="shared" si="16"/>
        <v>27AAOFA7053K1Z220809</v>
      </c>
      <c r="C540" s="277">
        <f t="shared" si="17"/>
        <v>535</v>
      </c>
      <c r="D540" s="226" t="s">
        <v>958</v>
      </c>
      <c r="E540" s="226" t="s">
        <v>959</v>
      </c>
      <c r="F540" s="226">
        <v>20809</v>
      </c>
      <c r="G540" s="226" t="s">
        <v>1699</v>
      </c>
      <c r="H540" s="278">
        <v>45861</v>
      </c>
      <c r="I540" s="226">
        <v>23600</v>
      </c>
      <c r="J540" s="226" t="s">
        <v>1700</v>
      </c>
      <c r="K540" s="226" t="s">
        <v>1657</v>
      </c>
      <c r="L540" s="226"/>
      <c r="M540" s="280">
        <v>20000</v>
      </c>
      <c r="N540" s="280">
        <v>0</v>
      </c>
      <c r="O540" s="280">
        <v>1800</v>
      </c>
      <c r="P540" s="280">
        <v>1800</v>
      </c>
      <c r="Q540" s="226">
        <v>0</v>
      </c>
      <c r="R540" s="226" t="s">
        <v>2389</v>
      </c>
      <c r="S540" s="226" t="s">
        <v>270</v>
      </c>
      <c r="T540" s="226" t="s">
        <v>1703</v>
      </c>
      <c r="U540" s="281" t="s">
        <v>1195</v>
      </c>
      <c r="V540" s="282" t="s">
        <v>1704</v>
      </c>
      <c r="W540" s="283" t="s">
        <v>1195</v>
      </c>
      <c r="X540" s="283" t="s">
        <v>1195</v>
      </c>
      <c r="Y540" s="283" t="s">
        <v>1195</v>
      </c>
      <c r="Z540" s="226"/>
      <c r="AA540" s="96"/>
    </row>
    <row r="541" spans="1:27">
      <c r="A541" s="226" t="s">
        <v>56</v>
      </c>
      <c r="B541" s="226" t="str">
        <f t="shared" si="16"/>
        <v>27AAWCS5258F1ZQPUN06/SC25/00463</v>
      </c>
      <c r="C541" s="277">
        <f t="shared" si="17"/>
        <v>536</v>
      </c>
      <c r="D541" s="226" t="s">
        <v>299</v>
      </c>
      <c r="E541" s="226" t="s">
        <v>300</v>
      </c>
      <c r="F541" s="226" t="s">
        <v>2540</v>
      </c>
      <c r="G541" s="226" t="s">
        <v>1699</v>
      </c>
      <c r="H541" s="278">
        <v>45859</v>
      </c>
      <c r="I541" s="226">
        <v>3404409.74</v>
      </c>
      <c r="J541" s="226" t="s">
        <v>1700</v>
      </c>
      <c r="K541" s="226" t="s">
        <v>1657</v>
      </c>
      <c r="L541" s="226"/>
      <c r="M541" s="280">
        <v>2885093</v>
      </c>
      <c r="N541" s="280">
        <v>0</v>
      </c>
      <c r="O541" s="280">
        <v>259658.37</v>
      </c>
      <c r="P541" s="280">
        <v>259658.37</v>
      </c>
      <c r="Q541" s="226">
        <v>0</v>
      </c>
      <c r="R541" s="226" t="s">
        <v>2389</v>
      </c>
      <c r="S541" s="226" t="s">
        <v>1173</v>
      </c>
      <c r="T541" s="226" t="s">
        <v>1703</v>
      </c>
      <c r="U541" s="281" t="s">
        <v>1195</v>
      </c>
      <c r="V541" s="282" t="s">
        <v>1704</v>
      </c>
      <c r="W541" s="283" t="s">
        <v>1195</v>
      </c>
      <c r="X541" s="283" t="s">
        <v>1195</v>
      </c>
      <c r="Y541" s="283" t="s">
        <v>1195</v>
      </c>
      <c r="Z541" s="226"/>
      <c r="AA541" s="96"/>
    </row>
    <row r="542" spans="1:27">
      <c r="A542" s="226" t="s">
        <v>56</v>
      </c>
      <c r="B542" s="226" t="str">
        <f t="shared" si="16"/>
        <v>27AAWCS5258F1ZQPUN06/SC25/00498</v>
      </c>
      <c r="C542" s="277">
        <f t="shared" si="17"/>
        <v>537</v>
      </c>
      <c r="D542" s="226" t="s">
        <v>299</v>
      </c>
      <c r="E542" s="226" t="s">
        <v>300</v>
      </c>
      <c r="F542" s="226" t="s">
        <v>2541</v>
      </c>
      <c r="G542" s="226" t="s">
        <v>1699</v>
      </c>
      <c r="H542" s="278">
        <v>45867</v>
      </c>
      <c r="I542" s="226">
        <v>826</v>
      </c>
      <c r="J542" s="226" t="s">
        <v>1700</v>
      </c>
      <c r="K542" s="226" t="s">
        <v>1657</v>
      </c>
      <c r="L542" s="226"/>
      <c r="M542" s="280">
        <v>700</v>
      </c>
      <c r="N542" s="280">
        <v>0</v>
      </c>
      <c r="O542" s="280">
        <v>63</v>
      </c>
      <c r="P542" s="280">
        <v>63</v>
      </c>
      <c r="Q542" s="226">
        <v>0</v>
      </c>
      <c r="R542" s="226" t="s">
        <v>2389</v>
      </c>
      <c r="S542" s="226" t="s">
        <v>1173</v>
      </c>
      <c r="T542" s="226" t="s">
        <v>1703</v>
      </c>
      <c r="U542" s="281" t="s">
        <v>1195</v>
      </c>
      <c r="V542" s="282" t="s">
        <v>1704</v>
      </c>
      <c r="W542" s="283" t="s">
        <v>1726</v>
      </c>
      <c r="X542" s="283" t="s">
        <v>2542</v>
      </c>
      <c r="Y542" s="283" t="s">
        <v>2456</v>
      </c>
      <c r="Z542" s="226"/>
      <c r="AA542" s="96"/>
    </row>
    <row r="543" spans="1:27">
      <c r="A543" s="226" t="s">
        <v>56</v>
      </c>
      <c r="B543" s="226" t="str">
        <f t="shared" si="16"/>
        <v>27AALCM3536H1ZAINV2526/124531</v>
      </c>
      <c r="C543" s="277">
        <f t="shared" si="17"/>
        <v>538</v>
      </c>
      <c r="D543" s="226" t="s">
        <v>383</v>
      </c>
      <c r="E543" s="226" t="s">
        <v>384</v>
      </c>
      <c r="F543" s="226" t="s">
        <v>2543</v>
      </c>
      <c r="G543" s="226" t="s">
        <v>1699</v>
      </c>
      <c r="H543" s="278">
        <v>45847</v>
      </c>
      <c r="I543" s="226">
        <v>425</v>
      </c>
      <c r="J543" s="226" t="s">
        <v>1700</v>
      </c>
      <c r="K543" s="226" t="s">
        <v>1657</v>
      </c>
      <c r="L543" s="226"/>
      <c r="M543" s="280">
        <v>360.17</v>
      </c>
      <c r="N543" s="280">
        <v>0</v>
      </c>
      <c r="O543" s="280">
        <v>32.43</v>
      </c>
      <c r="P543" s="280">
        <v>32.43</v>
      </c>
      <c r="Q543" s="226">
        <v>0</v>
      </c>
      <c r="R543" s="226" t="s">
        <v>2389</v>
      </c>
      <c r="S543" s="226" t="s">
        <v>2410</v>
      </c>
      <c r="T543" s="226" t="s">
        <v>1703</v>
      </c>
      <c r="U543" s="281" t="s">
        <v>1195</v>
      </c>
      <c r="V543" s="282" t="s">
        <v>1704</v>
      </c>
      <c r="W543" s="283" t="s">
        <v>1726</v>
      </c>
      <c r="X543" s="283" t="s">
        <v>2544</v>
      </c>
      <c r="Y543" s="283" t="s">
        <v>2184</v>
      </c>
      <c r="Z543" s="226"/>
      <c r="AA543" s="96"/>
    </row>
    <row r="544" spans="1:27">
      <c r="A544" s="226" t="s">
        <v>56</v>
      </c>
      <c r="B544" s="226" t="str">
        <f t="shared" si="16"/>
        <v>27AALCM3536H1ZAINV2526/127088</v>
      </c>
      <c r="C544" s="277">
        <f t="shared" si="17"/>
        <v>539</v>
      </c>
      <c r="D544" s="226" t="s">
        <v>383</v>
      </c>
      <c r="E544" s="226" t="s">
        <v>384</v>
      </c>
      <c r="F544" s="226" t="s">
        <v>2545</v>
      </c>
      <c r="G544" s="226" t="s">
        <v>1699</v>
      </c>
      <c r="H544" s="278">
        <v>45849</v>
      </c>
      <c r="I544" s="226">
        <v>185</v>
      </c>
      <c r="J544" s="226" t="s">
        <v>1700</v>
      </c>
      <c r="K544" s="226" t="s">
        <v>1657</v>
      </c>
      <c r="L544" s="226"/>
      <c r="M544" s="280">
        <v>156.78</v>
      </c>
      <c r="N544" s="280">
        <v>0</v>
      </c>
      <c r="O544" s="280">
        <v>14.12</v>
      </c>
      <c r="P544" s="280">
        <v>14.12</v>
      </c>
      <c r="Q544" s="226">
        <v>0</v>
      </c>
      <c r="R544" s="226" t="s">
        <v>2389</v>
      </c>
      <c r="S544" s="226" t="s">
        <v>2410</v>
      </c>
      <c r="T544" s="226" t="s">
        <v>1703</v>
      </c>
      <c r="U544" s="281" t="s">
        <v>1195</v>
      </c>
      <c r="V544" s="282" t="s">
        <v>1704</v>
      </c>
      <c r="W544" s="283" t="s">
        <v>1726</v>
      </c>
      <c r="X544" s="283" t="s">
        <v>2546</v>
      </c>
      <c r="Y544" s="283" t="s">
        <v>2168</v>
      </c>
      <c r="Z544" s="226"/>
      <c r="AA544" s="96"/>
    </row>
    <row r="545" spans="1:27">
      <c r="A545" s="226" t="s">
        <v>56</v>
      </c>
      <c r="B545" s="226" t="str">
        <f t="shared" si="16"/>
        <v>27AALCM3536H1ZAINV2526/140988</v>
      </c>
      <c r="C545" s="277">
        <f t="shared" si="17"/>
        <v>540</v>
      </c>
      <c r="D545" s="226" t="s">
        <v>383</v>
      </c>
      <c r="E545" s="226" t="s">
        <v>384</v>
      </c>
      <c r="F545" s="226" t="s">
        <v>2547</v>
      </c>
      <c r="G545" s="226" t="s">
        <v>1699</v>
      </c>
      <c r="H545" s="278">
        <v>45860</v>
      </c>
      <c r="I545" s="226">
        <v>879</v>
      </c>
      <c r="J545" s="226" t="s">
        <v>1700</v>
      </c>
      <c r="K545" s="226" t="s">
        <v>1657</v>
      </c>
      <c r="L545" s="226"/>
      <c r="M545" s="280">
        <v>744.93</v>
      </c>
      <c r="N545" s="280">
        <v>0</v>
      </c>
      <c r="O545" s="280">
        <v>67.040000000000006</v>
      </c>
      <c r="P545" s="280">
        <v>67.040000000000006</v>
      </c>
      <c r="Q545" s="226">
        <v>0</v>
      </c>
      <c r="R545" s="226" t="s">
        <v>2389</v>
      </c>
      <c r="S545" s="226" t="s">
        <v>2410</v>
      </c>
      <c r="T545" s="226" t="s">
        <v>1703</v>
      </c>
      <c r="U545" s="281" t="s">
        <v>1195</v>
      </c>
      <c r="V545" s="282" t="s">
        <v>1704</v>
      </c>
      <c r="W545" s="283" t="s">
        <v>1726</v>
      </c>
      <c r="X545" s="283" t="s">
        <v>2548</v>
      </c>
      <c r="Y545" s="283" t="s">
        <v>2549</v>
      </c>
      <c r="Z545" s="226"/>
      <c r="AA545" s="96"/>
    </row>
    <row r="546" spans="1:27">
      <c r="A546" s="226" t="s">
        <v>56</v>
      </c>
      <c r="B546" s="226" t="str">
        <f t="shared" si="16"/>
        <v>27AALCM3536H1ZAINV2526/144199</v>
      </c>
      <c r="C546" s="277">
        <f t="shared" si="17"/>
        <v>541</v>
      </c>
      <c r="D546" s="226" t="s">
        <v>383</v>
      </c>
      <c r="E546" s="226" t="s">
        <v>384</v>
      </c>
      <c r="F546" s="226" t="s">
        <v>2550</v>
      </c>
      <c r="G546" s="226" t="s">
        <v>1699</v>
      </c>
      <c r="H546" s="278">
        <v>45862</v>
      </c>
      <c r="I546" s="226">
        <v>1189</v>
      </c>
      <c r="J546" s="226" t="s">
        <v>1700</v>
      </c>
      <c r="K546" s="226" t="s">
        <v>1657</v>
      </c>
      <c r="L546" s="226"/>
      <c r="M546" s="280">
        <v>1007.63</v>
      </c>
      <c r="N546" s="280">
        <v>0</v>
      </c>
      <c r="O546" s="280">
        <v>90.7</v>
      </c>
      <c r="P546" s="280">
        <v>90.7</v>
      </c>
      <c r="Q546" s="226">
        <v>0</v>
      </c>
      <c r="R546" s="226" t="s">
        <v>2389</v>
      </c>
      <c r="S546" s="226" t="s">
        <v>2410</v>
      </c>
      <c r="T546" s="226" t="s">
        <v>1703</v>
      </c>
      <c r="U546" s="281" t="s">
        <v>1195</v>
      </c>
      <c r="V546" s="282" t="s">
        <v>1704</v>
      </c>
      <c r="W546" s="283" t="s">
        <v>1726</v>
      </c>
      <c r="X546" s="283" t="s">
        <v>2551</v>
      </c>
      <c r="Y546" s="283" t="s">
        <v>1165</v>
      </c>
      <c r="Z546" s="226"/>
      <c r="AA546" s="96"/>
    </row>
    <row r="547" spans="1:27">
      <c r="A547" s="226" t="s">
        <v>56</v>
      </c>
      <c r="B547" s="226" t="str">
        <f t="shared" si="16"/>
        <v>27AAACU4322N1Z6427100348612</v>
      </c>
      <c r="C547" s="277">
        <f t="shared" si="17"/>
        <v>542</v>
      </c>
      <c r="D547" s="226" t="s">
        <v>277</v>
      </c>
      <c r="E547" s="226" t="s">
        <v>278</v>
      </c>
      <c r="F547" s="226">
        <v>427100348612</v>
      </c>
      <c r="G547" s="226" t="s">
        <v>1699</v>
      </c>
      <c r="H547" s="278">
        <v>45847</v>
      </c>
      <c r="I547" s="226">
        <v>929.84</v>
      </c>
      <c r="J547" s="226" t="s">
        <v>1700</v>
      </c>
      <c r="K547" s="226" t="s">
        <v>1657</v>
      </c>
      <c r="L547" s="226"/>
      <c r="M547" s="280">
        <v>788</v>
      </c>
      <c r="N547" s="280">
        <v>0</v>
      </c>
      <c r="O547" s="280">
        <v>70.92</v>
      </c>
      <c r="P547" s="280">
        <v>70.92</v>
      </c>
      <c r="Q547" s="226">
        <v>0</v>
      </c>
      <c r="R547" s="226" t="s">
        <v>2389</v>
      </c>
      <c r="S547" s="226" t="s">
        <v>270</v>
      </c>
      <c r="T547" s="226" t="s">
        <v>1703</v>
      </c>
      <c r="U547" s="281" t="s">
        <v>1195</v>
      </c>
      <c r="V547" s="282" t="s">
        <v>1704</v>
      </c>
      <c r="W547" s="283" t="s">
        <v>1726</v>
      </c>
      <c r="X547" s="283" t="s">
        <v>2552</v>
      </c>
      <c r="Y547" s="283" t="s">
        <v>2160</v>
      </c>
      <c r="Z547" s="226"/>
      <c r="AA547" s="96"/>
    </row>
    <row r="548" spans="1:27">
      <c r="A548" s="226" t="s">
        <v>56</v>
      </c>
      <c r="B548" s="226" t="str">
        <f t="shared" si="16"/>
        <v>27AAACU4322N1Z6427100349340</v>
      </c>
      <c r="C548" s="277">
        <f t="shared" si="17"/>
        <v>543</v>
      </c>
      <c r="D548" s="226" t="s">
        <v>277</v>
      </c>
      <c r="E548" s="226" t="s">
        <v>278</v>
      </c>
      <c r="F548" s="226">
        <v>427100349340</v>
      </c>
      <c r="G548" s="226" t="s">
        <v>1699</v>
      </c>
      <c r="H548" s="278">
        <v>45852</v>
      </c>
      <c r="I548" s="226">
        <v>929.84</v>
      </c>
      <c r="J548" s="226" t="s">
        <v>1700</v>
      </c>
      <c r="K548" s="226" t="s">
        <v>1657</v>
      </c>
      <c r="L548" s="226"/>
      <c r="M548" s="280">
        <v>788</v>
      </c>
      <c r="N548" s="280">
        <v>0</v>
      </c>
      <c r="O548" s="280">
        <v>70.92</v>
      </c>
      <c r="P548" s="280">
        <v>70.92</v>
      </c>
      <c r="Q548" s="226">
        <v>0</v>
      </c>
      <c r="R548" s="226" t="s">
        <v>2389</v>
      </c>
      <c r="S548" s="226" t="s">
        <v>270</v>
      </c>
      <c r="T548" s="226" t="s">
        <v>1703</v>
      </c>
      <c r="U548" s="281" t="s">
        <v>1195</v>
      </c>
      <c r="V548" s="282" t="s">
        <v>1704</v>
      </c>
      <c r="W548" s="283" t="s">
        <v>1726</v>
      </c>
      <c r="X548" s="283" t="s">
        <v>2553</v>
      </c>
      <c r="Y548" s="283" t="s">
        <v>2419</v>
      </c>
      <c r="Z548" s="226"/>
      <c r="AA548" s="96"/>
    </row>
    <row r="549" spans="1:27">
      <c r="A549" s="226" t="s">
        <v>56</v>
      </c>
      <c r="B549" s="226" t="str">
        <f t="shared" si="16"/>
        <v>27AAACU4322N1Z6427100349502</v>
      </c>
      <c r="C549" s="277">
        <f t="shared" si="17"/>
        <v>544</v>
      </c>
      <c r="D549" s="226" t="s">
        <v>277</v>
      </c>
      <c r="E549" s="226" t="s">
        <v>278</v>
      </c>
      <c r="F549" s="226">
        <v>427100349502</v>
      </c>
      <c r="G549" s="226" t="s">
        <v>1699</v>
      </c>
      <c r="H549" s="278">
        <v>45853</v>
      </c>
      <c r="I549" s="226">
        <v>5940.03</v>
      </c>
      <c r="J549" s="226" t="s">
        <v>1700</v>
      </c>
      <c r="K549" s="226" t="s">
        <v>1657</v>
      </c>
      <c r="L549" s="226"/>
      <c r="M549" s="280">
        <v>5033.93</v>
      </c>
      <c r="N549" s="280">
        <v>0</v>
      </c>
      <c r="O549" s="280">
        <v>453.05</v>
      </c>
      <c r="P549" s="280">
        <v>453.05</v>
      </c>
      <c r="Q549" s="226">
        <v>0</v>
      </c>
      <c r="R549" s="226" t="s">
        <v>2389</v>
      </c>
      <c r="S549" s="226" t="s">
        <v>270</v>
      </c>
      <c r="T549" s="226" t="s">
        <v>1703</v>
      </c>
      <c r="U549" s="281" t="s">
        <v>1195</v>
      </c>
      <c r="V549" s="282" t="s">
        <v>1704</v>
      </c>
      <c r="W549" s="283" t="s">
        <v>1726</v>
      </c>
      <c r="X549" s="283" t="s">
        <v>2554</v>
      </c>
      <c r="Y549" s="283" t="s">
        <v>2555</v>
      </c>
      <c r="Z549" s="226"/>
      <c r="AA549" s="96"/>
    </row>
    <row r="550" spans="1:27">
      <c r="A550" s="226" t="s">
        <v>56</v>
      </c>
      <c r="B550" s="226" t="str">
        <f t="shared" si="16"/>
        <v>27AABCK3418J1ZKPP/2526/2/300</v>
      </c>
      <c r="C550" s="277">
        <f t="shared" si="17"/>
        <v>545</v>
      </c>
      <c r="D550" s="226" t="s">
        <v>449</v>
      </c>
      <c r="E550" s="226" t="s">
        <v>450</v>
      </c>
      <c r="F550" s="226" t="s">
        <v>2556</v>
      </c>
      <c r="G550" s="226" t="s">
        <v>1699</v>
      </c>
      <c r="H550" s="278">
        <v>45848</v>
      </c>
      <c r="I550" s="226">
        <v>89048</v>
      </c>
      <c r="J550" s="226" t="s">
        <v>1700</v>
      </c>
      <c r="K550" s="226" t="s">
        <v>1657</v>
      </c>
      <c r="L550" s="226"/>
      <c r="M550" s="280">
        <v>892.09</v>
      </c>
      <c r="N550" s="280">
        <v>0</v>
      </c>
      <c r="O550" s="280">
        <v>80.290000000000006</v>
      </c>
      <c r="P550" s="280">
        <v>80.290000000000006</v>
      </c>
      <c r="Q550" s="226">
        <v>0</v>
      </c>
      <c r="R550" s="226" t="s">
        <v>2389</v>
      </c>
      <c r="S550" s="226" t="s">
        <v>1173</v>
      </c>
      <c r="T550" s="226" t="s">
        <v>1703</v>
      </c>
      <c r="U550" s="281" t="s">
        <v>1195</v>
      </c>
      <c r="V550" s="282" t="s">
        <v>1704</v>
      </c>
      <c r="W550" s="283" t="s">
        <v>1726</v>
      </c>
      <c r="X550" s="283" t="s">
        <v>2557</v>
      </c>
      <c r="Y550" s="283" t="s">
        <v>2160</v>
      </c>
      <c r="Z550" s="226"/>
      <c r="AA550" s="96"/>
    </row>
    <row r="551" spans="1:27">
      <c r="A551" s="226" t="s">
        <v>56</v>
      </c>
      <c r="B551" s="226" t="str">
        <f t="shared" si="16"/>
        <v>27AABCK3418J1ZKPP/2526/2/349</v>
      </c>
      <c r="C551" s="277">
        <f t="shared" si="17"/>
        <v>546</v>
      </c>
      <c r="D551" s="226" t="s">
        <v>449</v>
      </c>
      <c r="E551" s="226" t="s">
        <v>450</v>
      </c>
      <c r="F551" s="226" t="s">
        <v>2558</v>
      </c>
      <c r="G551" s="226" t="s">
        <v>1699</v>
      </c>
      <c r="H551" s="278">
        <v>45860</v>
      </c>
      <c r="I551" s="226">
        <v>103310</v>
      </c>
      <c r="J551" s="226" t="s">
        <v>1700</v>
      </c>
      <c r="K551" s="226" t="s">
        <v>1657</v>
      </c>
      <c r="L551" s="226"/>
      <c r="M551" s="280">
        <v>1017.47</v>
      </c>
      <c r="N551" s="280">
        <v>0</v>
      </c>
      <c r="O551" s="280">
        <v>91.57</v>
      </c>
      <c r="P551" s="280">
        <v>91.57</v>
      </c>
      <c r="Q551" s="226">
        <v>0</v>
      </c>
      <c r="R551" s="226" t="s">
        <v>2389</v>
      </c>
      <c r="S551" s="226" t="s">
        <v>1173</v>
      </c>
      <c r="T551" s="226" t="s">
        <v>1703</v>
      </c>
      <c r="U551" s="281" t="s">
        <v>1195</v>
      </c>
      <c r="V551" s="282" t="s">
        <v>1704</v>
      </c>
      <c r="W551" s="283" t="s">
        <v>1726</v>
      </c>
      <c r="X551" s="283" t="s">
        <v>2559</v>
      </c>
      <c r="Y551" s="283" t="s">
        <v>2549</v>
      </c>
      <c r="Z551" s="226"/>
      <c r="AA551" s="96"/>
    </row>
    <row r="552" spans="1:27">
      <c r="A552" s="226" t="s">
        <v>56</v>
      </c>
      <c r="B552" s="226" t="str">
        <f t="shared" si="16"/>
        <v>27AABCK3418J1ZKSP/2526/2/1073</v>
      </c>
      <c r="C552" s="277">
        <f t="shared" si="17"/>
        <v>547</v>
      </c>
      <c r="D552" s="226" t="s">
        <v>449</v>
      </c>
      <c r="E552" s="226" t="s">
        <v>450</v>
      </c>
      <c r="F552" s="226" t="s">
        <v>2560</v>
      </c>
      <c r="G552" s="226" t="s">
        <v>1699</v>
      </c>
      <c r="H552" s="278">
        <v>45855</v>
      </c>
      <c r="I552" s="226">
        <v>100900</v>
      </c>
      <c r="J552" s="226" t="s">
        <v>1700</v>
      </c>
      <c r="K552" s="226" t="s">
        <v>1657</v>
      </c>
      <c r="L552" s="226"/>
      <c r="M552" s="280">
        <v>1003.6</v>
      </c>
      <c r="N552" s="280">
        <v>0</v>
      </c>
      <c r="O552" s="280">
        <v>90.32</v>
      </c>
      <c r="P552" s="280">
        <v>90.32</v>
      </c>
      <c r="Q552" s="226">
        <v>0</v>
      </c>
      <c r="R552" s="226" t="s">
        <v>2389</v>
      </c>
      <c r="S552" s="226" t="s">
        <v>1173</v>
      </c>
      <c r="T552" s="226" t="s">
        <v>1703</v>
      </c>
      <c r="U552" s="281" t="s">
        <v>1195</v>
      </c>
      <c r="V552" s="282" t="s">
        <v>1704</v>
      </c>
      <c r="W552" s="283" t="s">
        <v>1726</v>
      </c>
      <c r="X552" s="283" t="s">
        <v>2561</v>
      </c>
      <c r="Y552" s="283" t="s">
        <v>2562</v>
      </c>
      <c r="Z552" s="226"/>
      <c r="AA552" s="96"/>
    </row>
    <row r="553" spans="1:27">
      <c r="A553" s="226" t="s">
        <v>56</v>
      </c>
      <c r="B553" s="226" t="str">
        <f t="shared" si="16"/>
        <v>27AABCK3418J1ZKSP/2526/2/1125</v>
      </c>
      <c r="C553" s="277">
        <f t="shared" si="17"/>
        <v>548</v>
      </c>
      <c r="D553" s="226" t="s">
        <v>449</v>
      </c>
      <c r="E553" s="226" t="s">
        <v>450</v>
      </c>
      <c r="F553" s="226" t="s">
        <v>2563</v>
      </c>
      <c r="G553" s="226" t="s">
        <v>1699</v>
      </c>
      <c r="H553" s="278">
        <v>45860</v>
      </c>
      <c r="I553" s="226">
        <v>87457</v>
      </c>
      <c r="J553" s="226" t="s">
        <v>1700</v>
      </c>
      <c r="K553" s="226" t="s">
        <v>1657</v>
      </c>
      <c r="L553" s="226"/>
      <c r="M553" s="280">
        <v>873</v>
      </c>
      <c r="N553" s="280">
        <v>0</v>
      </c>
      <c r="O553" s="280">
        <v>78.569999999999993</v>
      </c>
      <c r="P553" s="280">
        <v>78.569999999999993</v>
      </c>
      <c r="Q553" s="226">
        <v>0</v>
      </c>
      <c r="R553" s="226" t="s">
        <v>2389</v>
      </c>
      <c r="S553" s="226" t="s">
        <v>1173</v>
      </c>
      <c r="T553" s="226" t="s">
        <v>1703</v>
      </c>
      <c r="U553" s="281" t="s">
        <v>1195</v>
      </c>
      <c r="V553" s="282" t="s">
        <v>1704</v>
      </c>
      <c r="W553" s="283" t="s">
        <v>1726</v>
      </c>
      <c r="X553" s="283" t="s">
        <v>2564</v>
      </c>
      <c r="Y553" s="283" t="s">
        <v>2549</v>
      </c>
      <c r="Z553" s="226"/>
      <c r="AA553" s="96"/>
    </row>
    <row r="554" spans="1:27">
      <c r="A554" s="226" t="s">
        <v>56</v>
      </c>
      <c r="B554" s="226" t="str">
        <f t="shared" si="16"/>
        <v>27AABCK3418J1ZKSP/2526/2/1217</v>
      </c>
      <c r="C554" s="277">
        <f t="shared" si="17"/>
        <v>549</v>
      </c>
      <c r="D554" s="226" t="s">
        <v>449</v>
      </c>
      <c r="E554" s="226" t="s">
        <v>450</v>
      </c>
      <c r="F554" s="226" t="s">
        <v>2565</v>
      </c>
      <c r="G554" s="226" t="s">
        <v>1699</v>
      </c>
      <c r="H554" s="278">
        <v>45869</v>
      </c>
      <c r="I554" s="226">
        <v>221289</v>
      </c>
      <c r="J554" s="226" t="s">
        <v>1700</v>
      </c>
      <c r="K554" s="226" t="s">
        <v>1657</v>
      </c>
      <c r="L554" s="226"/>
      <c r="M554" s="280">
        <v>1605</v>
      </c>
      <c r="N554" s="280">
        <v>0</v>
      </c>
      <c r="O554" s="280">
        <v>144.44999999999999</v>
      </c>
      <c r="P554" s="280">
        <v>144.44999999999999</v>
      </c>
      <c r="Q554" s="226">
        <v>0</v>
      </c>
      <c r="R554" s="226" t="s">
        <v>2389</v>
      </c>
      <c r="S554" s="226" t="s">
        <v>1173</v>
      </c>
      <c r="T554" s="226" t="s">
        <v>1703</v>
      </c>
      <c r="U554" s="281" t="s">
        <v>1195</v>
      </c>
      <c r="V554" s="282" t="s">
        <v>1704</v>
      </c>
      <c r="W554" s="283" t="s">
        <v>1726</v>
      </c>
      <c r="X554" s="283" t="s">
        <v>2566</v>
      </c>
      <c r="Y554" s="283" t="s">
        <v>2567</v>
      </c>
      <c r="Z554" s="226"/>
      <c r="AA554" s="96"/>
    </row>
    <row r="555" spans="1:27">
      <c r="A555" s="226" t="s">
        <v>56</v>
      </c>
      <c r="B555" s="226" t="str">
        <f t="shared" si="16"/>
        <v>27AABCK3418J1ZKSP/2526/2/961</v>
      </c>
      <c r="C555" s="277">
        <f t="shared" si="17"/>
        <v>550</v>
      </c>
      <c r="D555" s="226" t="s">
        <v>449</v>
      </c>
      <c r="E555" s="226" t="s">
        <v>450</v>
      </c>
      <c r="F555" s="226" t="s">
        <v>2568</v>
      </c>
      <c r="G555" s="226" t="s">
        <v>1699</v>
      </c>
      <c r="H555" s="278">
        <v>45845</v>
      </c>
      <c r="I555" s="226">
        <v>86856</v>
      </c>
      <c r="J555" s="226" t="s">
        <v>1700</v>
      </c>
      <c r="K555" s="226" t="s">
        <v>1657</v>
      </c>
      <c r="L555" s="226"/>
      <c r="M555" s="280">
        <v>867</v>
      </c>
      <c r="N555" s="280">
        <v>0</v>
      </c>
      <c r="O555" s="280">
        <v>78.03</v>
      </c>
      <c r="P555" s="280">
        <v>78.03</v>
      </c>
      <c r="Q555" s="226">
        <v>0</v>
      </c>
      <c r="R555" s="226" t="s">
        <v>2389</v>
      </c>
      <c r="S555" s="226" t="s">
        <v>1173</v>
      </c>
      <c r="T555" s="226" t="s">
        <v>1703</v>
      </c>
      <c r="U555" s="281" t="s">
        <v>1195</v>
      </c>
      <c r="V555" s="282" t="s">
        <v>1704</v>
      </c>
      <c r="W555" s="283" t="s">
        <v>1726</v>
      </c>
      <c r="X555" s="283" t="s">
        <v>2569</v>
      </c>
      <c r="Y555" s="283" t="s">
        <v>2324</v>
      </c>
      <c r="Z555" s="226"/>
      <c r="AA555" s="96"/>
    </row>
    <row r="556" spans="1:27">
      <c r="A556" s="226" t="s">
        <v>56</v>
      </c>
      <c r="B556" s="226" t="str">
        <f t="shared" si="16"/>
        <v>07AAACJ0054A1ZDDP512349</v>
      </c>
      <c r="C556" s="277">
        <f t="shared" si="17"/>
        <v>551</v>
      </c>
      <c r="D556" s="226" t="s">
        <v>283</v>
      </c>
      <c r="E556" s="226" t="s">
        <v>284</v>
      </c>
      <c r="F556" s="226" t="s">
        <v>2570</v>
      </c>
      <c r="G556" s="226" t="s">
        <v>1699</v>
      </c>
      <c r="H556" s="278">
        <v>45840</v>
      </c>
      <c r="I556" s="226">
        <v>5376</v>
      </c>
      <c r="J556" s="226" t="s">
        <v>1700</v>
      </c>
      <c r="K556" s="226" t="s">
        <v>1657</v>
      </c>
      <c r="L556" s="226"/>
      <c r="M556" s="280">
        <v>100</v>
      </c>
      <c r="N556" s="280">
        <v>18</v>
      </c>
      <c r="O556" s="280">
        <v>0</v>
      </c>
      <c r="P556" s="280">
        <v>0</v>
      </c>
      <c r="Q556" s="226">
        <v>0</v>
      </c>
      <c r="R556" s="226" t="s">
        <v>2389</v>
      </c>
      <c r="S556" s="226" t="s">
        <v>270</v>
      </c>
      <c r="T556" s="226" t="s">
        <v>1703</v>
      </c>
      <c r="U556" s="281" t="s">
        <v>1195</v>
      </c>
      <c r="V556" s="282" t="s">
        <v>1704</v>
      </c>
      <c r="W556" s="283" t="s">
        <v>1726</v>
      </c>
      <c r="X556" s="283" t="s">
        <v>2571</v>
      </c>
      <c r="Y556" s="283" t="s">
        <v>2572</v>
      </c>
      <c r="Z556" s="226"/>
      <c r="AA556" s="96"/>
    </row>
    <row r="557" spans="1:27">
      <c r="A557" s="226" t="s">
        <v>56</v>
      </c>
      <c r="B557" s="226" t="str">
        <f t="shared" si="16"/>
        <v>07AAACJ0054A1ZDDP512573</v>
      </c>
      <c r="C557" s="277">
        <f t="shared" si="17"/>
        <v>552</v>
      </c>
      <c r="D557" s="226" t="s">
        <v>283</v>
      </c>
      <c r="E557" s="226" t="s">
        <v>284</v>
      </c>
      <c r="F557" s="226" t="s">
        <v>2573</v>
      </c>
      <c r="G557" s="226" t="s">
        <v>1699</v>
      </c>
      <c r="H557" s="278">
        <v>45842</v>
      </c>
      <c r="I557" s="226">
        <v>4321</v>
      </c>
      <c r="J557" s="226" t="s">
        <v>1700</v>
      </c>
      <c r="K557" s="226" t="s">
        <v>1657</v>
      </c>
      <c r="L557" s="226"/>
      <c r="M557" s="280">
        <v>100</v>
      </c>
      <c r="N557" s="280">
        <v>18</v>
      </c>
      <c r="O557" s="280">
        <v>0</v>
      </c>
      <c r="P557" s="280">
        <v>0</v>
      </c>
      <c r="Q557" s="226">
        <v>0</v>
      </c>
      <c r="R557" s="226" t="s">
        <v>2389</v>
      </c>
      <c r="S557" s="226" t="s">
        <v>270</v>
      </c>
      <c r="T557" s="226" t="s">
        <v>1703</v>
      </c>
      <c r="U557" s="281" t="s">
        <v>1195</v>
      </c>
      <c r="V557" s="282" t="s">
        <v>1704</v>
      </c>
      <c r="W557" s="283" t="s">
        <v>1726</v>
      </c>
      <c r="X557" s="283" t="s">
        <v>2574</v>
      </c>
      <c r="Y557" s="283" t="s">
        <v>2572</v>
      </c>
      <c r="Z557" s="226"/>
      <c r="AA557" s="96"/>
    </row>
    <row r="558" spans="1:27">
      <c r="A558" s="226" t="s">
        <v>56</v>
      </c>
      <c r="B558" s="226" t="str">
        <f t="shared" si="16"/>
        <v>07AAACJ0054A1ZDDP512574</v>
      </c>
      <c r="C558" s="277">
        <f t="shared" si="17"/>
        <v>553</v>
      </c>
      <c r="D558" s="226" t="s">
        <v>283</v>
      </c>
      <c r="E558" s="226" t="s">
        <v>284</v>
      </c>
      <c r="F558" s="226" t="s">
        <v>2575</v>
      </c>
      <c r="G558" s="226" t="s">
        <v>1699</v>
      </c>
      <c r="H558" s="278">
        <v>45842</v>
      </c>
      <c r="I558" s="226">
        <v>4321</v>
      </c>
      <c r="J558" s="226" t="s">
        <v>1700</v>
      </c>
      <c r="K558" s="226" t="s">
        <v>1657</v>
      </c>
      <c r="L558" s="226"/>
      <c r="M558" s="280">
        <v>100</v>
      </c>
      <c r="N558" s="280">
        <v>18</v>
      </c>
      <c r="O558" s="280">
        <v>0</v>
      </c>
      <c r="P558" s="280">
        <v>0</v>
      </c>
      <c r="Q558" s="226">
        <v>0</v>
      </c>
      <c r="R558" s="226" t="s">
        <v>2389</v>
      </c>
      <c r="S558" s="226" t="s">
        <v>270</v>
      </c>
      <c r="T558" s="226" t="s">
        <v>1703</v>
      </c>
      <c r="U558" s="281" t="s">
        <v>1195</v>
      </c>
      <c r="V558" s="282" t="s">
        <v>1704</v>
      </c>
      <c r="W558" s="283" t="s">
        <v>1726</v>
      </c>
      <c r="X558" s="283" t="s">
        <v>2576</v>
      </c>
      <c r="Y558" s="283" t="s">
        <v>2572</v>
      </c>
      <c r="Z558" s="226"/>
      <c r="AA558" s="96"/>
    </row>
    <row r="559" spans="1:27">
      <c r="A559" s="226" t="s">
        <v>56</v>
      </c>
      <c r="B559" s="226" t="str">
        <f t="shared" si="16"/>
        <v>07AAACJ0054A1ZDDP512575</v>
      </c>
      <c r="C559" s="277">
        <f t="shared" si="17"/>
        <v>554</v>
      </c>
      <c r="D559" s="226" t="s">
        <v>283</v>
      </c>
      <c r="E559" s="226" t="s">
        <v>284</v>
      </c>
      <c r="F559" s="226" t="s">
        <v>2577</v>
      </c>
      <c r="G559" s="226" t="s">
        <v>1699</v>
      </c>
      <c r="H559" s="278">
        <v>45842</v>
      </c>
      <c r="I559" s="226">
        <v>16514</v>
      </c>
      <c r="J559" s="226" t="s">
        <v>1700</v>
      </c>
      <c r="K559" s="226" t="s">
        <v>1657</v>
      </c>
      <c r="L559" s="226"/>
      <c r="M559" s="280">
        <v>100</v>
      </c>
      <c r="N559" s="280">
        <v>18</v>
      </c>
      <c r="O559" s="280">
        <v>0</v>
      </c>
      <c r="P559" s="280">
        <v>0</v>
      </c>
      <c r="Q559" s="226">
        <v>0</v>
      </c>
      <c r="R559" s="226" t="s">
        <v>2389</v>
      </c>
      <c r="S559" s="226" t="s">
        <v>270</v>
      </c>
      <c r="T559" s="226" t="s">
        <v>1703</v>
      </c>
      <c r="U559" s="281" t="s">
        <v>1195</v>
      </c>
      <c r="V559" s="282" t="s">
        <v>1704</v>
      </c>
      <c r="W559" s="283" t="s">
        <v>1726</v>
      </c>
      <c r="X559" s="283" t="s">
        <v>2578</v>
      </c>
      <c r="Y559" s="283" t="s">
        <v>2572</v>
      </c>
      <c r="Z559" s="226"/>
      <c r="AA559" s="96"/>
    </row>
    <row r="560" spans="1:27">
      <c r="A560" s="226" t="s">
        <v>56</v>
      </c>
      <c r="B560" s="226" t="str">
        <f t="shared" si="16"/>
        <v>07AAACJ0054A1ZDDP512576</v>
      </c>
      <c r="C560" s="277">
        <f t="shared" si="17"/>
        <v>555</v>
      </c>
      <c r="D560" s="226" t="s">
        <v>283</v>
      </c>
      <c r="E560" s="226" t="s">
        <v>284</v>
      </c>
      <c r="F560" s="226" t="s">
        <v>2579</v>
      </c>
      <c r="G560" s="226" t="s">
        <v>1699</v>
      </c>
      <c r="H560" s="278">
        <v>45842</v>
      </c>
      <c r="I560" s="226">
        <v>16514</v>
      </c>
      <c r="J560" s="226" t="s">
        <v>1700</v>
      </c>
      <c r="K560" s="226" t="s">
        <v>1657</v>
      </c>
      <c r="L560" s="226"/>
      <c r="M560" s="280">
        <v>100</v>
      </c>
      <c r="N560" s="280">
        <v>18</v>
      </c>
      <c r="O560" s="280">
        <v>0</v>
      </c>
      <c r="P560" s="280">
        <v>0</v>
      </c>
      <c r="Q560" s="226">
        <v>0</v>
      </c>
      <c r="R560" s="226" t="s">
        <v>2389</v>
      </c>
      <c r="S560" s="226" t="s">
        <v>270</v>
      </c>
      <c r="T560" s="226" t="s">
        <v>1703</v>
      </c>
      <c r="U560" s="281" t="s">
        <v>1195</v>
      </c>
      <c r="V560" s="282" t="s">
        <v>1704</v>
      </c>
      <c r="W560" s="283" t="s">
        <v>1726</v>
      </c>
      <c r="X560" s="283" t="s">
        <v>2580</v>
      </c>
      <c r="Y560" s="283" t="s">
        <v>2572</v>
      </c>
      <c r="Z560" s="226"/>
      <c r="AA560" s="96"/>
    </row>
    <row r="561" spans="1:27">
      <c r="A561" s="226" t="s">
        <v>56</v>
      </c>
      <c r="B561" s="226" t="str">
        <f t="shared" si="16"/>
        <v>07AAACJ0054A1ZDHP500512</v>
      </c>
      <c r="C561" s="277">
        <f t="shared" si="17"/>
        <v>556</v>
      </c>
      <c r="D561" s="226" t="s">
        <v>283</v>
      </c>
      <c r="E561" s="226" t="s">
        <v>284</v>
      </c>
      <c r="F561" s="226" t="s">
        <v>2581</v>
      </c>
      <c r="G561" s="226" t="s">
        <v>1699</v>
      </c>
      <c r="H561" s="278">
        <v>45847</v>
      </c>
      <c r="I561" s="226">
        <v>43070</v>
      </c>
      <c r="J561" s="226" t="s">
        <v>1700</v>
      </c>
      <c r="K561" s="226" t="s">
        <v>1657</v>
      </c>
      <c r="L561" s="226"/>
      <c r="M561" s="280">
        <v>36500</v>
      </c>
      <c r="N561" s="280">
        <v>6570</v>
      </c>
      <c r="O561" s="280">
        <v>0</v>
      </c>
      <c r="P561" s="280">
        <v>0</v>
      </c>
      <c r="Q561" s="226">
        <v>0</v>
      </c>
      <c r="R561" s="226" t="s">
        <v>2389</v>
      </c>
      <c r="S561" s="226" t="s">
        <v>270</v>
      </c>
      <c r="T561" s="226" t="s">
        <v>1703</v>
      </c>
      <c r="U561" s="281" t="s">
        <v>1195</v>
      </c>
      <c r="V561" s="282" t="s">
        <v>1704</v>
      </c>
      <c r="W561" s="283" t="s">
        <v>1726</v>
      </c>
      <c r="X561" s="283" t="s">
        <v>2582</v>
      </c>
      <c r="Y561" s="283" t="s">
        <v>2470</v>
      </c>
      <c r="Z561" s="226"/>
      <c r="AA561" s="96"/>
    </row>
    <row r="562" spans="1:27">
      <c r="A562" s="226" t="s">
        <v>56</v>
      </c>
      <c r="B562" s="226" t="str">
        <f t="shared" si="16"/>
        <v>07AAACJ0054A1ZDHP500513</v>
      </c>
      <c r="C562" s="277">
        <f t="shared" si="17"/>
        <v>557</v>
      </c>
      <c r="D562" s="226" t="s">
        <v>283</v>
      </c>
      <c r="E562" s="226" t="s">
        <v>284</v>
      </c>
      <c r="F562" s="226" t="s">
        <v>2583</v>
      </c>
      <c r="G562" s="226" t="s">
        <v>1699</v>
      </c>
      <c r="H562" s="278">
        <v>45847</v>
      </c>
      <c r="I562" s="226">
        <v>43070</v>
      </c>
      <c r="J562" s="226" t="s">
        <v>1700</v>
      </c>
      <c r="K562" s="226" t="s">
        <v>1657</v>
      </c>
      <c r="L562" s="226"/>
      <c r="M562" s="280">
        <v>36500</v>
      </c>
      <c r="N562" s="280">
        <v>6570</v>
      </c>
      <c r="O562" s="280">
        <v>0</v>
      </c>
      <c r="P562" s="280">
        <v>0</v>
      </c>
      <c r="Q562" s="226">
        <v>0</v>
      </c>
      <c r="R562" s="226" t="s">
        <v>2389</v>
      </c>
      <c r="S562" s="226" t="s">
        <v>270</v>
      </c>
      <c r="T562" s="226" t="s">
        <v>1703</v>
      </c>
      <c r="U562" s="281" t="s">
        <v>1195</v>
      </c>
      <c r="V562" s="282" t="s">
        <v>1704</v>
      </c>
      <c r="W562" s="283" t="s">
        <v>1726</v>
      </c>
      <c r="X562" s="283" t="s">
        <v>2584</v>
      </c>
      <c r="Y562" s="283" t="s">
        <v>2470</v>
      </c>
      <c r="Z562" s="226"/>
      <c r="AA562" s="96"/>
    </row>
    <row r="563" spans="1:27">
      <c r="A563" s="226" t="s">
        <v>56</v>
      </c>
      <c r="B563" s="226" t="str">
        <f t="shared" si="16"/>
        <v>07AAACJ0054A1ZDHP500645</v>
      </c>
      <c r="C563" s="277">
        <f t="shared" si="17"/>
        <v>558</v>
      </c>
      <c r="D563" s="226" t="s">
        <v>283</v>
      </c>
      <c r="E563" s="226" t="s">
        <v>284</v>
      </c>
      <c r="F563" s="226" t="s">
        <v>2585</v>
      </c>
      <c r="G563" s="226" t="s">
        <v>1699</v>
      </c>
      <c r="H563" s="278">
        <v>45869</v>
      </c>
      <c r="I563" s="226">
        <v>6844</v>
      </c>
      <c r="J563" s="226" t="s">
        <v>1700</v>
      </c>
      <c r="K563" s="226" t="s">
        <v>1657</v>
      </c>
      <c r="L563" s="226"/>
      <c r="M563" s="280">
        <v>5800</v>
      </c>
      <c r="N563" s="280">
        <v>1044</v>
      </c>
      <c r="O563" s="280">
        <v>0</v>
      </c>
      <c r="P563" s="280">
        <v>0</v>
      </c>
      <c r="Q563" s="226">
        <v>0</v>
      </c>
      <c r="R563" s="226" t="s">
        <v>2389</v>
      </c>
      <c r="S563" s="226" t="s">
        <v>270</v>
      </c>
      <c r="T563" s="226" t="s">
        <v>1703</v>
      </c>
      <c r="U563" s="281" t="s">
        <v>1195</v>
      </c>
      <c r="V563" s="282" t="s">
        <v>1704</v>
      </c>
      <c r="W563" s="283" t="s">
        <v>1726</v>
      </c>
      <c r="X563" s="283" t="s">
        <v>2586</v>
      </c>
      <c r="Y563" s="283" t="s">
        <v>2442</v>
      </c>
      <c r="Z563" s="226"/>
      <c r="AA563" s="96"/>
    </row>
    <row r="564" spans="1:27">
      <c r="A564" s="226" t="s">
        <v>56</v>
      </c>
      <c r="B564" s="226" t="str">
        <f t="shared" si="16"/>
        <v>07AAACJ0054A1ZDIP501479</v>
      </c>
      <c r="C564" s="277">
        <f t="shared" si="17"/>
        <v>559</v>
      </c>
      <c r="D564" s="226" t="s">
        <v>283</v>
      </c>
      <c r="E564" s="226" t="s">
        <v>284</v>
      </c>
      <c r="F564" s="226" t="s">
        <v>2587</v>
      </c>
      <c r="G564" s="226" t="s">
        <v>1699</v>
      </c>
      <c r="H564" s="278">
        <v>45855</v>
      </c>
      <c r="I564" s="226">
        <v>112274</v>
      </c>
      <c r="J564" s="226" t="s">
        <v>1700</v>
      </c>
      <c r="K564" s="226" t="s">
        <v>1657</v>
      </c>
      <c r="L564" s="226"/>
      <c r="M564" s="280">
        <v>700</v>
      </c>
      <c r="N564" s="280">
        <v>126</v>
      </c>
      <c r="O564" s="280">
        <v>0</v>
      </c>
      <c r="P564" s="280">
        <v>0</v>
      </c>
      <c r="Q564" s="226">
        <v>0</v>
      </c>
      <c r="R564" s="226" t="s">
        <v>2389</v>
      </c>
      <c r="S564" s="226" t="s">
        <v>270</v>
      </c>
      <c r="T564" s="226" t="s">
        <v>1703</v>
      </c>
      <c r="U564" s="281" t="s">
        <v>1195</v>
      </c>
      <c r="V564" s="282" t="s">
        <v>1704</v>
      </c>
      <c r="W564" s="283" t="s">
        <v>1726</v>
      </c>
      <c r="X564" s="283" t="s">
        <v>2588</v>
      </c>
      <c r="Y564" s="283" t="s">
        <v>2442</v>
      </c>
      <c r="Z564" s="226"/>
      <c r="AA564" s="96"/>
    </row>
    <row r="565" spans="1:27">
      <c r="A565" s="226" t="s">
        <v>56</v>
      </c>
      <c r="B565" s="226" t="str">
        <f t="shared" si="16"/>
        <v>07AAACJ0054A1ZDMP501661</v>
      </c>
      <c r="C565" s="277">
        <f t="shared" si="17"/>
        <v>560</v>
      </c>
      <c r="D565" s="226" t="s">
        <v>283</v>
      </c>
      <c r="E565" s="226" t="s">
        <v>284</v>
      </c>
      <c r="F565" s="226" t="s">
        <v>2589</v>
      </c>
      <c r="G565" s="226" t="s">
        <v>1699</v>
      </c>
      <c r="H565" s="278">
        <v>45869</v>
      </c>
      <c r="I565" s="226">
        <v>17976</v>
      </c>
      <c r="J565" s="226" t="s">
        <v>1700</v>
      </c>
      <c r="K565" s="226" t="s">
        <v>1657</v>
      </c>
      <c r="L565" s="226"/>
      <c r="M565" s="280">
        <v>500</v>
      </c>
      <c r="N565" s="280">
        <v>90</v>
      </c>
      <c r="O565" s="280">
        <v>0</v>
      </c>
      <c r="P565" s="280">
        <v>0</v>
      </c>
      <c r="Q565" s="226">
        <v>0</v>
      </c>
      <c r="R565" s="226" t="s">
        <v>2389</v>
      </c>
      <c r="S565" s="226" t="s">
        <v>270</v>
      </c>
      <c r="T565" s="226" t="s">
        <v>1703</v>
      </c>
      <c r="U565" s="281" t="s">
        <v>1195</v>
      </c>
      <c r="V565" s="282" t="s">
        <v>1704</v>
      </c>
      <c r="W565" s="283" t="s">
        <v>1726</v>
      </c>
      <c r="X565" s="283" t="s">
        <v>2590</v>
      </c>
      <c r="Y565" s="283" t="s">
        <v>2442</v>
      </c>
      <c r="Z565" s="226"/>
      <c r="AA565" s="96"/>
    </row>
    <row r="566" spans="1:27">
      <c r="A566" s="226" t="s">
        <v>56</v>
      </c>
      <c r="B566" s="226" t="str">
        <f t="shared" si="16"/>
        <v>27AAJCM5637R1ZLMCSS/25-26/645</v>
      </c>
      <c r="C566" s="277">
        <f t="shared" si="17"/>
        <v>561</v>
      </c>
      <c r="D566" s="226" t="s">
        <v>2051</v>
      </c>
      <c r="E566" s="226" t="s">
        <v>2052</v>
      </c>
      <c r="F566" s="226" t="s">
        <v>2591</v>
      </c>
      <c r="G566" s="226" t="s">
        <v>1699</v>
      </c>
      <c r="H566" s="278">
        <v>45846</v>
      </c>
      <c r="I566" s="226">
        <v>27112</v>
      </c>
      <c r="J566" s="226" t="s">
        <v>1700</v>
      </c>
      <c r="K566" s="226" t="s">
        <v>1657</v>
      </c>
      <c r="L566" s="226"/>
      <c r="M566" s="280">
        <v>22976.59</v>
      </c>
      <c r="N566" s="280">
        <v>0</v>
      </c>
      <c r="O566" s="280">
        <v>2067.89</v>
      </c>
      <c r="P566" s="280">
        <v>2067.89</v>
      </c>
      <c r="Q566" s="226">
        <v>0</v>
      </c>
      <c r="R566" s="226" t="s">
        <v>2389</v>
      </c>
      <c r="S566" s="226" t="s">
        <v>270</v>
      </c>
      <c r="T566" s="226" t="s">
        <v>1703</v>
      </c>
      <c r="U566" s="281" t="s">
        <v>1195</v>
      </c>
      <c r="V566" s="282" t="s">
        <v>1704</v>
      </c>
      <c r="W566" s="283" t="s">
        <v>1726</v>
      </c>
      <c r="X566" s="283" t="s">
        <v>2592</v>
      </c>
      <c r="Y566" s="283" t="s">
        <v>2178</v>
      </c>
      <c r="Z566" s="226"/>
      <c r="AA566" s="96"/>
    </row>
    <row r="567" spans="1:27">
      <c r="A567" s="226" t="s">
        <v>56</v>
      </c>
      <c r="B567" s="226" t="str">
        <f t="shared" si="16"/>
        <v>27AAJCM5637R1ZLMCSS/25-26/646</v>
      </c>
      <c r="C567" s="277">
        <f t="shared" si="17"/>
        <v>562</v>
      </c>
      <c r="D567" s="226" t="s">
        <v>2051</v>
      </c>
      <c r="E567" s="226" t="s">
        <v>2052</v>
      </c>
      <c r="F567" s="226" t="s">
        <v>2593</v>
      </c>
      <c r="G567" s="226" t="s">
        <v>1699</v>
      </c>
      <c r="H567" s="278">
        <v>45846</v>
      </c>
      <c r="I567" s="226">
        <v>8859</v>
      </c>
      <c r="J567" s="226" t="s">
        <v>1700</v>
      </c>
      <c r="K567" s="226" t="s">
        <v>1657</v>
      </c>
      <c r="L567" s="226"/>
      <c r="M567" s="280">
        <v>7507.2</v>
      </c>
      <c r="N567" s="280">
        <v>0</v>
      </c>
      <c r="O567" s="280">
        <v>675.65</v>
      </c>
      <c r="P567" s="280">
        <v>675.65</v>
      </c>
      <c r="Q567" s="226">
        <v>0</v>
      </c>
      <c r="R567" s="226" t="s">
        <v>2389</v>
      </c>
      <c r="S567" s="226" t="s">
        <v>270</v>
      </c>
      <c r="T567" s="226" t="s">
        <v>1703</v>
      </c>
      <c r="U567" s="281" t="s">
        <v>1195</v>
      </c>
      <c r="V567" s="282" t="s">
        <v>1704</v>
      </c>
      <c r="W567" s="283" t="s">
        <v>1726</v>
      </c>
      <c r="X567" s="283" t="s">
        <v>2594</v>
      </c>
      <c r="Y567" s="283" t="s">
        <v>2178</v>
      </c>
      <c r="Z567" s="226"/>
      <c r="AA567" s="96"/>
    </row>
    <row r="568" spans="1:27">
      <c r="A568" s="226" t="s">
        <v>56</v>
      </c>
      <c r="B568" s="226" t="str">
        <f t="shared" si="16"/>
        <v>27AISPB8261G1Z0SH0038-0010925</v>
      </c>
      <c r="C568" s="277">
        <f t="shared" si="17"/>
        <v>563</v>
      </c>
      <c r="D568" s="226" t="s">
        <v>389</v>
      </c>
      <c r="E568" s="226" t="s">
        <v>390</v>
      </c>
      <c r="F568" s="226" t="s">
        <v>2595</v>
      </c>
      <c r="G568" s="226" t="s">
        <v>1699</v>
      </c>
      <c r="H568" s="278">
        <v>45861</v>
      </c>
      <c r="I568" s="226">
        <v>2195</v>
      </c>
      <c r="J568" s="226" t="s">
        <v>1700</v>
      </c>
      <c r="K568" s="226" t="s">
        <v>1657</v>
      </c>
      <c r="L568" s="226"/>
      <c r="M568" s="280">
        <v>1860.1</v>
      </c>
      <c r="N568" s="280">
        <v>0</v>
      </c>
      <c r="O568" s="280">
        <v>167.41</v>
      </c>
      <c r="P568" s="280">
        <v>167.41</v>
      </c>
      <c r="Q568" s="226">
        <v>0</v>
      </c>
      <c r="R568" s="226" t="s">
        <v>2389</v>
      </c>
      <c r="S568" s="226" t="s">
        <v>1173</v>
      </c>
      <c r="T568" s="226" t="s">
        <v>1703</v>
      </c>
      <c r="U568" s="281" t="s">
        <v>1195</v>
      </c>
      <c r="V568" s="282" t="s">
        <v>1704</v>
      </c>
      <c r="W568" s="283" t="s">
        <v>1195</v>
      </c>
      <c r="X568" s="283" t="s">
        <v>1195</v>
      </c>
      <c r="Y568" s="283" t="s">
        <v>1195</v>
      </c>
      <c r="Z568" s="226"/>
      <c r="AA568" s="96"/>
    </row>
    <row r="569" spans="1:27">
      <c r="A569" s="226" t="s">
        <v>56</v>
      </c>
      <c r="B569" s="226" t="str">
        <f t="shared" si="16"/>
        <v>27AATPE1295N1Z2JULY-2025-303</v>
      </c>
      <c r="C569" s="277">
        <f t="shared" si="17"/>
        <v>564</v>
      </c>
      <c r="D569" s="226" t="s">
        <v>527</v>
      </c>
      <c r="E569" s="226" t="s">
        <v>528</v>
      </c>
      <c r="F569" s="226" t="s">
        <v>2596</v>
      </c>
      <c r="G569" s="226" t="s">
        <v>1699</v>
      </c>
      <c r="H569" s="278">
        <v>45839</v>
      </c>
      <c r="I569" s="226">
        <v>413878</v>
      </c>
      <c r="J569" s="226" t="s">
        <v>1700</v>
      </c>
      <c r="K569" s="226" t="s">
        <v>1657</v>
      </c>
      <c r="L569" s="226"/>
      <c r="M569" s="280">
        <v>350744</v>
      </c>
      <c r="N569" s="280">
        <v>0</v>
      </c>
      <c r="O569" s="280">
        <v>31566.959999999999</v>
      </c>
      <c r="P569" s="280">
        <v>31566.959999999999</v>
      </c>
      <c r="Q569" s="226">
        <v>0</v>
      </c>
      <c r="R569" s="226" t="s">
        <v>2389</v>
      </c>
      <c r="S569" s="226" t="s">
        <v>2527</v>
      </c>
      <c r="T569" s="226" t="s">
        <v>1703</v>
      </c>
      <c r="U569" s="281" t="s">
        <v>1195</v>
      </c>
      <c r="V569" s="282" t="s">
        <v>1704</v>
      </c>
      <c r="W569" s="283" t="s">
        <v>1195</v>
      </c>
      <c r="X569" s="283" t="s">
        <v>1195</v>
      </c>
      <c r="Y569" s="283" t="s">
        <v>1195</v>
      </c>
      <c r="Z569" s="226"/>
      <c r="AA569" s="96"/>
    </row>
    <row r="570" spans="1:27">
      <c r="A570" s="226" t="s">
        <v>56</v>
      </c>
      <c r="B570" s="226" t="str">
        <f t="shared" si="16"/>
        <v>27AATPE1295N1Z2JULY-2025-304</v>
      </c>
      <c r="C570" s="277">
        <f t="shared" si="17"/>
        <v>565</v>
      </c>
      <c r="D570" s="226" t="s">
        <v>527</v>
      </c>
      <c r="E570" s="226" t="s">
        <v>528</v>
      </c>
      <c r="F570" s="226" t="s">
        <v>2597</v>
      </c>
      <c r="G570" s="226" t="s">
        <v>1699</v>
      </c>
      <c r="H570" s="278">
        <v>45839</v>
      </c>
      <c r="I570" s="226">
        <v>393497</v>
      </c>
      <c r="J570" s="226" t="s">
        <v>1700</v>
      </c>
      <c r="K570" s="226" t="s">
        <v>1657</v>
      </c>
      <c r="L570" s="226"/>
      <c r="M570" s="280">
        <v>333472</v>
      </c>
      <c r="N570" s="280">
        <v>0</v>
      </c>
      <c r="O570" s="280">
        <v>30012.48</v>
      </c>
      <c r="P570" s="280">
        <v>30012.48</v>
      </c>
      <c r="Q570" s="226">
        <v>0</v>
      </c>
      <c r="R570" s="226" t="s">
        <v>2389</v>
      </c>
      <c r="S570" s="226" t="s">
        <v>2527</v>
      </c>
      <c r="T570" s="226" t="s">
        <v>1703</v>
      </c>
      <c r="U570" s="281" t="s">
        <v>1195</v>
      </c>
      <c r="V570" s="282" t="s">
        <v>1704</v>
      </c>
      <c r="W570" s="283" t="s">
        <v>1195</v>
      </c>
      <c r="X570" s="283" t="s">
        <v>1195</v>
      </c>
      <c r="Y570" s="283" t="s">
        <v>1195</v>
      </c>
      <c r="Z570" s="226"/>
      <c r="AA570" s="96"/>
    </row>
    <row r="571" spans="1:27">
      <c r="A571" s="226" t="s">
        <v>56</v>
      </c>
      <c r="B571" s="226" t="str">
        <f t="shared" si="16"/>
        <v>07AAACJ0054A1ZDDP515913</v>
      </c>
      <c r="C571" s="277">
        <f t="shared" si="17"/>
        <v>566</v>
      </c>
      <c r="D571" s="281" t="s">
        <v>283</v>
      </c>
      <c r="E571" s="281" t="s">
        <v>284</v>
      </c>
      <c r="F571" s="281" t="s">
        <v>2652</v>
      </c>
      <c r="G571" s="281" t="s">
        <v>1699</v>
      </c>
      <c r="H571" s="278">
        <v>45870</v>
      </c>
      <c r="I571" s="293">
        <v>9411</v>
      </c>
      <c r="J571" s="281" t="s">
        <v>1700</v>
      </c>
      <c r="K571" s="279" t="s">
        <v>1657</v>
      </c>
      <c r="L571" s="226"/>
      <c r="M571" s="293">
        <v>100</v>
      </c>
      <c r="N571" s="293">
        <v>18</v>
      </c>
      <c r="O571" s="293">
        <v>0</v>
      </c>
      <c r="P571" s="293">
        <v>0</v>
      </c>
      <c r="Q571" s="293">
        <v>0</v>
      </c>
      <c r="R571" s="283" t="s">
        <v>2653</v>
      </c>
      <c r="S571" s="281" t="s">
        <v>701</v>
      </c>
      <c r="T571" s="279" t="s">
        <v>1703</v>
      </c>
      <c r="U571" s="281"/>
      <c r="V571" s="282" t="s">
        <v>1704</v>
      </c>
      <c r="W571" s="283" t="s">
        <v>1726</v>
      </c>
      <c r="X571" s="283" t="s">
        <v>2654</v>
      </c>
      <c r="Y571" s="283" t="s">
        <v>2655</v>
      </c>
      <c r="Z571" s="226"/>
      <c r="AA571" s="96"/>
    </row>
    <row r="572" spans="1:27">
      <c r="A572" s="226" t="s">
        <v>56</v>
      </c>
      <c r="B572" s="226" t="str">
        <f t="shared" si="16"/>
        <v>07AAACJ0054A1ZDDP517684</v>
      </c>
      <c r="C572" s="277">
        <f t="shared" si="17"/>
        <v>567</v>
      </c>
      <c r="D572" s="281" t="s">
        <v>283</v>
      </c>
      <c r="E572" s="281" t="s">
        <v>284</v>
      </c>
      <c r="F572" s="281" t="s">
        <v>2656</v>
      </c>
      <c r="G572" s="281" t="s">
        <v>1699</v>
      </c>
      <c r="H572" s="278">
        <v>45888</v>
      </c>
      <c r="I572" s="293">
        <v>11020</v>
      </c>
      <c r="J572" s="281" t="s">
        <v>1700</v>
      </c>
      <c r="K572" s="279" t="s">
        <v>1657</v>
      </c>
      <c r="L572" s="226"/>
      <c r="M572" s="293">
        <v>100</v>
      </c>
      <c r="N572" s="293">
        <v>18</v>
      </c>
      <c r="O572" s="293">
        <v>0</v>
      </c>
      <c r="P572" s="293">
        <v>0</v>
      </c>
      <c r="Q572" s="293">
        <v>0</v>
      </c>
      <c r="R572" s="283" t="s">
        <v>2653</v>
      </c>
      <c r="S572" s="281" t="s">
        <v>701</v>
      </c>
      <c r="T572" s="279" t="s">
        <v>1703</v>
      </c>
      <c r="U572" s="281"/>
      <c r="V572" s="282" t="s">
        <v>1704</v>
      </c>
      <c r="W572" s="283" t="s">
        <v>1195</v>
      </c>
      <c r="X572" s="283" t="s">
        <v>1195</v>
      </c>
      <c r="Y572" s="283" t="s">
        <v>1195</v>
      </c>
      <c r="Z572" s="226"/>
      <c r="AA572" s="96"/>
    </row>
    <row r="573" spans="1:27">
      <c r="A573" s="226" t="s">
        <v>56</v>
      </c>
      <c r="B573" s="226" t="str">
        <f t="shared" si="16"/>
        <v>07AAACJ0054A1ZDDP517845</v>
      </c>
      <c r="C573" s="277">
        <f t="shared" si="17"/>
        <v>568</v>
      </c>
      <c r="D573" s="281" t="s">
        <v>283</v>
      </c>
      <c r="E573" s="281" t="s">
        <v>284</v>
      </c>
      <c r="F573" s="281" t="s">
        <v>2657</v>
      </c>
      <c r="G573" s="281" t="s">
        <v>1699</v>
      </c>
      <c r="H573" s="278">
        <v>45889</v>
      </c>
      <c r="I573" s="293">
        <v>6966</v>
      </c>
      <c r="J573" s="281" t="s">
        <v>1700</v>
      </c>
      <c r="K573" s="279" t="s">
        <v>1657</v>
      </c>
      <c r="L573" s="226"/>
      <c r="M573" s="293">
        <v>100</v>
      </c>
      <c r="N573" s="293">
        <v>18</v>
      </c>
      <c r="O573" s="293">
        <v>0</v>
      </c>
      <c r="P573" s="293">
        <v>0</v>
      </c>
      <c r="Q573" s="293">
        <v>0</v>
      </c>
      <c r="R573" s="283" t="s">
        <v>2653</v>
      </c>
      <c r="S573" s="281" t="s">
        <v>701</v>
      </c>
      <c r="T573" s="279" t="s">
        <v>1703</v>
      </c>
      <c r="U573" s="281"/>
      <c r="V573" s="282" t="s">
        <v>1704</v>
      </c>
      <c r="W573" s="283" t="s">
        <v>1195</v>
      </c>
      <c r="X573" s="283" t="s">
        <v>1195</v>
      </c>
      <c r="Y573" s="283" t="s">
        <v>1195</v>
      </c>
      <c r="Z573" s="226"/>
      <c r="AA573" s="96"/>
    </row>
    <row r="574" spans="1:27">
      <c r="A574" s="226" t="s">
        <v>56</v>
      </c>
      <c r="B574" s="226" t="str">
        <f t="shared" si="16"/>
        <v>07AAACJ0054A1ZDDP517926</v>
      </c>
      <c r="C574" s="277">
        <f t="shared" si="17"/>
        <v>569</v>
      </c>
      <c r="D574" s="281" t="s">
        <v>283</v>
      </c>
      <c r="E574" s="281" t="s">
        <v>284</v>
      </c>
      <c r="F574" s="281" t="s">
        <v>2658</v>
      </c>
      <c r="G574" s="281" t="s">
        <v>1699</v>
      </c>
      <c r="H574" s="278">
        <v>45890</v>
      </c>
      <c r="I574" s="293">
        <v>6967</v>
      </c>
      <c r="J574" s="281" t="s">
        <v>1700</v>
      </c>
      <c r="K574" s="279" t="s">
        <v>1657</v>
      </c>
      <c r="L574" s="221"/>
      <c r="M574" s="293">
        <v>100</v>
      </c>
      <c r="N574" s="293">
        <v>18</v>
      </c>
      <c r="O574" s="293">
        <v>0</v>
      </c>
      <c r="P574" s="293">
        <v>0</v>
      </c>
      <c r="Q574" s="293">
        <v>0</v>
      </c>
      <c r="R574" s="283" t="s">
        <v>2653</v>
      </c>
      <c r="S574" s="281" t="s">
        <v>701</v>
      </c>
      <c r="T574" s="279" t="s">
        <v>1703</v>
      </c>
      <c r="U574" s="294"/>
      <c r="V574" s="282" t="s">
        <v>1704</v>
      </c>
      <c r="W574" s="283" t="s">
        <v>1195</v>
      </c>
      <c r="X574" s="283" t="s">
        <v>1195</v>
      </c>
      <c r="Y574" s="283" t="s">
        <v>1195</v>
      </c>
      <c r="Z574" s="221"/>
      <c r="AA574" s="295"/>
    </row>
    <row r="575" spans="1:27">
      <c r="A575" s="226" t="s">
        <v>56</v>
      </c>
      <c r="B575" s="226" t="str">
        <f t="shared" si="16"/>
        <v>07AAACJ0054A1ZDDP518416</v>
      </c>
      <c r="C575" s="277">
        <f t="shared" si="17"/>
        <v>570</v>
      </c>
      <c r="D575" s="281" t="s">
        <v>283</v>
      </c>
      <c r="E575" s="281" t="s">
        <v>284</v>
      </c>
      <c r="F575" s="281" t="s">
        <v>2659</v>
      </c>
      <c r="G575" s="281" t="s">
        <v>1699</v>
      </c>
      <c r="H575" s="278">
        <v>45895</v>
      </c>
      <c r="I575" s="293">
        <v>3900</v>
      </c>
      <c r="J575" s="281" t="s">
        <v>1700</v>
      </c>
      <c r="K575" s="279" t="s">
        <v>1657</v>
      </c>
      <c r="L575" s="226"/>
      <c r="M575" s="293">
        <v>100</v>
      </c>
      <c r="N575" s="293">
        <v>18</v>
      </c>
      <c r="O575" s="293">
        <v>0</v>
      </c>
      <c r="P575" s="293">
        <v>0</v>
      </c>
      <c r="Q575" s="293">
        <v>0</v>
      </c>
      <c r="R575" s="283" t="s">
        <v>2653</v>
      </c>
      <c r="S575" s="281" t="s">
        <v>701</v>
      </c>
      <c r="T575" s="279" t="s">
        <v>1703</v>
      </c>
      <c r="U575" s="281"/>
      <c r="V575" s="282" t="s">
        <v>1704</v>
      </c>
      <c r="W575" s="283" t="s">
        <v>1726</v>
      </c>
      <c r="X575" s="283" t="s">
        <v>2660</v>
      </c>
      <c r="Y575" s="283" t="s">
        <v>2661</v>
      </c>
      <c r="Z575" s="226"/>
      <c r="AA575" s="96"/>
    </row>
    <row r="576" spans="1:27">
      <c r="A576" s="226" t="s">
        <v>56</v>
      </c>
      <c r="B576" s="226" t="str">
        <f t="shared" si="16"/>
        <v>07AAACJ0054A1ZDDP518417</v>
      </c>
      <c r="C576" s="277">
        <f t="shared" si="17"/>
        <v>571</v>
      </c>
      <c r="D576" s="281" t="s">
        <v>283</v>
      </c>
      <c r="E576" s="281" t="s">
        <v>284</v>
      </c>
      <c r="F576" s="281" t="s">
        <v>2662</v>
      </c>
      <c r="G576" s="281" t="s">
        <v>1699</v>
      </c>
      <c r="H576" s="278">
        <v>45895</v>
      </c>
      <c r="I576" s="293">
        <v>7678</v>
      </c>
      <c r="J576" s="281" t="s">
        <v>1700</v>
      </c>
      <c r="K576" s="279" t="s">
        <v>1657</v>
      </c>
      <c r="L576" s="226"/>
      <c r="M576" s="293">
        <v>100</v>
      </c>
      <c r="N576" s="293">
        <v>18</v>
      </c>
      <c r="O576" s="293">
        <v>0</v>
      </c>
      <c r="P576" s="293">
        <v>0</v>
      </c>
      <c r="Q576" s="293">
        <v>0</v>
      </c>
      <c r="R576" s="283" t="s">
        <v>2653</v>
      </c>
      <c r="S576" s="281" t="s">
        <v>701</v>
      </c>
      <c r="T576" s="279" t="s">
        <v>1703</v>
      </c>
      <c r="U576" s="281"/>
      <c r="V576" s="282" t="s">
        <v>1704</v>
      </c>
      <c r="W576" s="283" t="s">
        <v>1726</v>
      </c>
      <c r="X576" s="283" t="s">
        <v>2663</v>
      </c>
      <c r="Y576" s="283" t="s">
        <v>2661</v>
      </c>
      <c r="Z576" s="226"/>
      <c r="AA576" s="96"/>
    </row>
    <row r="577" spans="1:27">
      <c r="A577" s="226" t="s">
        <v>56</v>
      </c>
      <c r="B577" s="226" t="str">
        <f t="shared" si="16"/>
        <v>07AAACJ0054A1ZDDP518581</v>
      </c>
      <c r="C577" s="277">
        <f t="shared" si="17"/>
        <v>572</v>
      </c>
      <c r="D577" s="281" t="s">
        <v>283</v>
      </c>
      <c r="E577" s="281" t="s">
        <v>284</v>
      </c>
      <c r="F577" s="281" t="s">
        <v>2664</v>
      </c>
      <c r="G577" s="281" t="s">
        <v>1699</v>
      </c>
      <c r="H577" s="278">
        <v>45897</v>
      </c>
      <c r="I577" s="293">
        <v>6920</v>
      </c>
      <c r="J577" s="281" t="s">
        <v>1700</v>
      </c>
      <c r="K577" s="279" t="s">
        <v>1657</v>
      </c>
      <c r="L577" s="226"/>
      <c r="M577" s="293">
        <v>100</v>
      </c>
      <c r="N577" s="293">
        <v>18</v>
      </c>
      <c r="O577" s="293">
        <v>0</v>
      </c>
      <c r="P577" s="293">
        <v>0</v>
      </c>
      <c r="Q577" s="293">
        <v>0</v>
      </c>
      <c r="R577" s="283" t="s">
        <v>2653</v>
      </c>
      <c r="S577" s="281" t="s">
        <v>701</v>
      </c>
      <c r="T577" s="279" t="s">
        <v>1703</v>
      </c>
      <c r="U577" s="281"/>
      <c r="V577" s="282" t="s">
        <v>1704</v>
      </c>
      <c r="W577" s="283" t="s">
        <v>1726</v>
      </c>
      <c r="X577" s="283" t="s">
        <v>2665</v>
      </c>
      <c r="Y577" s="283" t="s">
        <v>2661</v>
      </c>
      <c r="Z577" s="226"/>
      <c r="AA577" s="96"/>
    </row>
    <row r="578" spans="1:27">
      <c r="A578" s="226" t="s">
        <v>56</v>
      </c>
      <c r="B578" s="226" t="str">
        <f t="shared" si="16"/>
        <v>07AAACJ0054A1ZDDP518582</v>
      </c>
      <c r="C578" s="277">
        <f t="shared" si="17"/>
        <v>573</v>
      </c>
      <c r="D578" s="281" t="s">
        <v>283</v>
      </c>
      <c r="E578" s="281" t="s">
        <v>284</v>
      </c>
      <c r="F578" s="281" t="s">
        <v>2666</v>
      </c>
      <c r="G578" s="281" t="s">
        <v>1699</v>
      </c>
      <c r="H578" s="278">
        <v>45897</v>
      </c>
      <c r="I578" s="293">
        <v>7760</v>
      </c>
      <c r="J578" s="281" t="s">
        <v>1700</v>
      </c>
      <c r="K578" s="279" t="s">
        <v>1657</v>
      </c>
      <c r="L578" s="226"/>
      <c r="M578" s="293">
        <v>100</v>
      </c>
      <c r="N578" s="293">
        <v>18</v>
      </c>
      <c r="O578" s="293">
        <v>0</v>
      </c>
      <c r="P578" s="293">
        <v>0</v>
      </c>
      <c r="Q578" s="293">
        <v>0</v>
      </c>
      <c r="R578" s="283" t="s">
        <v>2653</v>
      </c>
      <c r="S578" s="281" t="s">
        <v>701</v>
      </c>
      <c r="T578" s="279" t="s">
        <v>1703</v>
      </c>
      <c r="U578" s="281"/>
      <c r="V578" s="282" t="s">
        <v>1704</v>
      </c>
      <c r="W578" s="283" t="s">
        <v>1726</v>
      </c>
      <c r="X578" s="283" t="s">
        <v>2667</v>
      </c>
      <c r="Y578" s="283" t="s">
        <v>2661</v>
      </c>
      <c r="Z578" s="226"/>
      <c r="AA578" s="96"/>
    </row>
    <row r="579" spans="1:27">
      <c r="A579" s="226" t="s">
        <v>56</v>
      </c>
      <c r="B579" s="226" t="str">
        <f t="shared" si="16"/>
        <v>07AAACJ0054A1ZDHP500718</v>
      </c>
      <c r="C579" s="277">
        <f t="shared" si="17"/>
        <v>574</v>
      </c>
      <c r="D579" s="281" t="s">
        <v>283</v>
      </c>
      <c r="E579" s="281" t="s">
        <v>284</v>
      </c>
      <c r="F579" s="281" t="s">
        <v>2668</v>
      </c>
      <c r="G579" s="281" t="s">
        <v>1699</v>
      </c>
      <c r="H579" s="278">
        <v>45882</v>
      </c>
      <c r="I579" s="293">
        <v>38940</v>
      </c>
      <c r="J579" s="281" t="s">
        <v>1700</v>
      </c>
      <c r="K579" s="279" t="s">
        <v>1657</v>
      </c>
      <c r="L579" s="226"/>
      <c r="M579" s="293">
        <v>33000</v>
      </c>
      <c r="N579" s="293">
        <v>5940</v>
      </c>
      <c r="O579" s="293">
        <v>0</v>
      </c>
      <c r="P579" s="293">
        <v>0</v>
      </c>
      <c r="Q579" s="293">
        <v>0</v>
      </c>
      <c r="R579" s="283" t="s">
        <v>2653</v>
      </c>
      <c r="S579" s="281" t="s">
        <v>701</v>
      </c>
      <c r="T579" s="279" t="s">
        <v>1703</v>
      </c>
      <c r="U579" s="281"/>
      <c r="V579" s="282" t="s">
        <v>1704</v>
      </c>
      <c r="W579" s="283" t="s">
        <v>1726</v>
      </c>
      <c r="X579" s="283" t="s">
        <v>2669</v>
      </c>
      <c r="Y579" s="283" t="s">
        <v>2670</v>
      </c>
      <c r="Z579" s="226"/>
      <c r="AA579" s="96"/>
    </row>
    <row r="580" spans="1:27">
      <c r="A580" s="226" t="s">
        <v>56</v>
      </c>
      <c r="B580" s="226" t="str">
        <f t="shared" si="16"/>
        <v>07AAACJ0054A1ZDHP500758</v>
      </c>
      <c r="C580" s="277">
        <f t="shared" si="17"/>
        <v>575</v>
      </c>
      <c r="D580" s="281" t="s">
        <v>283</v>
      </c>
      <c r="E580" s="281" t="s">
        <v>284</v>
      </c>
      <c r="F580" s="281" t="s">
        <v>2671</v>
      </c>
      <c r="G580" s="281" t="s">
        <v>1699</v>
      </c>
      <c r="H580" s="278">
        <v>45889</v>
      </c>
      <c r="I580" s="293">
        <v>12744</v>
      </c>
      <c r="J580" s="281" t="s">
        <v>1700</v>
      </c>
      <c r="K580" s="279" t="s">
        <v>1657</v>
      </c>
      <c r="L580" s="226"/>
      <c r="M580" s="293">
        <v>10800</v>
      </c>
      <c r="N580" s="293">
        <v>1944</v>
      </c>
      <c r="O580" s="293">
        <v>0</v>
      </c>
      <c r="P580" s="293">
        <v>0</v>
      </c>
      <c r="Q580" s="293">
        <v>0</v>
      </c>
      <c r="R580" s="283" t="s">
        <v>2653</v>
      </c>
      <c r="S580" s="281" t="s">
        <v>701</v>
      </c>
      <c r="T580" s="279" t="s">
        <v>1703</v>
      </c>
      <c r="U580" s="281"/>
      <c r="V580" s="282" t="s">
        <v>1704</v>
      </c>
      <c r="W580" s="283" t="s">
        <v>1195</v>
      </c>
      <c r="X580" s="283" t="s">
        <v>1195</v>
      </c>
      <c r="Y580" s="283" t="s">
        <v>1195</v>
      </c>
      <c r="Z580" s="226"/>
      <c r="AA580" s="96"/>
    </row>
    <row r="581" spans="1:27">
      <c r="A581" s="226" t="s">
        <v>56</v>
      </c>
      <c r="B581" s="226" t="str">
        <f t="shared" si="16"/>
        <v>07AAACJ0054A1ZDHP500800</v>
      </c>
      <c r="C581" s="277">
        <f t="shared" si="17"/>
        <v>576</v>
      </c>
      <c r="D581" s="281" t="s">
        <v>283</v>
      </c>
      <c r="E581" s="281" t="s">
        <v>284</v>
      </c>
      <c r="F581" s="281" t="s">
        <v>2672</v>
      </c>
      <c r="G581" s="281" t="s">
        <v>1699</v>
      </c>
      <c r="H581" s="278">
        <v>45898</v>
      </c>
      <c r="I581" s="293">
        <v>49560</v>
      </c>
      <c r="J581" s="281" t="s">
        <v>1700</v>
      </c>
      <c r="K581" s="279" t="s">
        <v>1657</v>
      </c>
      <c r="L581" s="226"/>
      <c r="M581" s="293">
        <v>42000</v>
      </c>
      <c r="N581" s="293">
        <v>7560</v>
      </c>
      <c r="O581" s="293">
        <v>0</v>
      </c>
      <c r="P581" s="293">
        <v>0</v>
      </c>
      <c r="Q581" s="293">
        <v>0</v>
      </c>
      <c r="R581" s="283" t="s">
        <v>2653</v>
      </c>
      <c r="S581" s="281" t="s">
        <v>701</v>
      </c>
      <c r="T581" s="279" t="s">
        <v>1703</v>
      </c>
      <c r="U581" s="281"/>
      <c r="V581" s="282" t="s">
        <v>1704</v>
      </c>
      <c r="W581" s="283" t="s">
        <v>1726</v>
      </c>
      <c r="X581" s="283" t="s">
        <v>2673</v>
      </c>
      <c r="Y581" s="283" t="s">
        <v>2661</v>
      </c>
      <c r="Z581" s="226"/>
      <c r="AA581" s="96"/>
    </row>
    <row r="582" spans="1:27">
      <c r="A582" s="226" t="s">
        <v>56</v>
      </c>
      <c r="B582" s="226" t="str">
        <f t="shared" ref="B582:B645" si="18">CONCATENATE(D582,F582)</f>
        <v>07AAACJ0054A1ZDIP501625</v>
      </c>
      <c r="C582" s="277">
        <f t="shared" si="17"/>
        <v>577</v>
      </c>
      <c r="D582" s="281" t="s">
        <v>283</v>
      </c>
      <c r="E582" s="281" t="s">
        <v>284</v>
      </c>
      <c r="F582" s="281" t="s">
        <v>2674</v>
      </c>
      <c r="G582" s="281" t="s">
        <v>1699</v>
      </c>
      <c r="H582" s="278">
        <v>45870</v>
      </c>
      <c r="I582" s="293">
        <v>117033</v>
      </c>
      <c r="J582" s="281" t="s">
        <v>1700</v>
      </c>
      <c r="K582" s="279" t="s">
        <v>1657</v>
      </c>
      <c r="L582" s="226"/>
      <c r="M582" s="293">
        <v>700</v>
      </c>
      <c r="N582" s="293">
        <v>126</v>
      </c>
      <c r="O582" s="293">
        <v>0</v>
      </c>
      <c r="P582" s="293">
        <v>0</v>
      </c>
      <c r="Q582" s="293">
        <v>0</v>
      </c>
      <c r="R582" s="283" t="s">
        <v>2653</v>
      </c>
      <c r="S582" s="281" t="s">
        <v>701</v>
      </c>
      <c r="T582" s="279" t="s">
        <v>1703</v>
      </c>
      <c r="U582" s="281"/>
      <c r="V582" s="282" t="s">
        <v>1704</v>
      </c>
      <c r="W582" s="283" t="s">
        <v>1726</v>
      </c>
      <c r="X582" s="283" t="s">
        <v>2675</v>
      </c>
      <c r="Y582" s="283" t="s">
        <v>2655</v>
      </c>
      <c r="Z582" s="226"/>
      <c r="AA582" s="96"/>
    </row>
    <row r="583" spans="1:27">
      <c r="A583" s="226" t="s">
        <v>56</v>
      </c>
      <c r="B583" s="226" t="str">
        <f t="shared" si="18"/>
        <v>07AAACJ0054A1ZDIP501626</v>
      </c>
      <c r="C583" s="277">
        <f t="shared" ref="C583:C646" si="19">C582+1</f>
        <v>578</v>
      </c>
      <c r="D583" s="281" t="s">
        <v>283</v>
      </c>
      <c r="E583" s="281" t="s">
        <v>284</v>
      </c>
      <c r="F583" s="281" t="s">
        <v>2676</v>
      </c>
      <c r="G583" s="281" t="s">
        <v>1699</v>
      </c>
      <c r="H583" s="278">
        <v>45870</v>
      </c>
      <c r="I583" s="293">
        <v>17280</v>
      </c>
      <c r="J583" s="281" t="s">
        <v>1700</v>
      </c>
      <c r="K583" s="279" t="s">
        <v>1657</v>
      </c>
      <c r="L583" s="226"/>
      <c r="M583" s="293">
        <v>700</v>
      </c>
      <c r="N583" s="293">
        <v>126</v>
      </c>
      <c r="O583" s="293">
        <v>0</v>
      </c>
      <c r="P583" s="293">
        <v>0</v>
      </c>
      <c r="Q583" s="293">
        <v>0</v>
      </c>
      <c r="R583" s="283" t="s">
        <v>2653</v>
      </c>
      <c r="S583" s="281" t="s">
        <v>701</v>
      </c>
      <c r="T583" s="279" t="s">
        <v>1703</v>
      </c>
      <c r="U583" s="281"/>
      <c r="V583" s="282" t="s">
        <v>1704</v>
      </c>
      <c r="W583" s="283" t="s">
        <v>1726</v>
      </c>
      <c r="X583" s="283" t="s">
        <v>2677</v>
      </c>
      <c r="Y583" s="283" t="s">
        <v>2655</v>
      </c>
      <c r="Z583" s="226"/>
      <c r="AA583" s="96"/>
    </row>
    <row r="584" spans="1:27">
      <c r="A584" s="226" t="s">
        <v>56</v>
      </c>
      <c r="B584" s="226" t="str">
        <f t="shared" si="18"/>
        <v>07AAACJ0054A1ZDIP501984</v>
      </c>
      <c r="C584" s="277">
        <f t="shared" si="19"/>
        <v>579</v>
      </c>
      <c r="D584" s="281" t="s">
        <v>283</v>
      </c>
      <c r="E584" s="281" t="s">
        <v>284</v>
      </c>
      <c r="F584" s="281" t="s">
        <v>2678</v>
      </c>
      <c r="G584" s="281" t="s">
        <v>1699</v>
      </c>
      <c r="H584" s="278">
        <v>45897</v>
      </c>
      <c r="I584" s="293">
        <v>68647</v>
      </c>
      <c r="J584" s="281" t="s">
        <v>1700</v>
      </c>
      <c r="K584" s="279" t="s">
        <v>1657</v>
      </c>
      <c r="L584" s="226"/>
      <c r="M584" s="293">
        <v>700</v>
      </c>
      <c r="N584" s="293">
        <v>126</v>
      </c>
      <c r="O584" s="293">
        <v>0</v>
      </c>
      <c r="P584" s="293">
        <v>0</v>
      </c>
      <c r="Q584" s="293">
        <v>0</v>
      </c>
      <c r="R584" s="283" t="s">
        <v>2653</v>
      </c>
      <c r="S584" s="281" t="s">
        <v>701</v>
      </c>
      <c r="T584" s="279" t="s">
        <v>1703</v>
      </c>
      <c r="U584" s="281"/>
      <c r="V584" s="282" t="s">
        <v>1704</v>
      </c>
      <c r="W584" s="283" t="s">
        <v>1726</v>
      </c>
      <c r="X584" s="283" t="s">
        <v>2679</v>
      </c>
      <c r="Y584" s="283" t="s">
        <v>2661</v>
      </c>
      <c r="Z584" s="226"/>
      <c r="AA584" s="96"/>
    </row>
    <row r="585" spans="1:27">
      <c r="A585" s="226" t="s">
        <v>56</v>
      </c>
      <c r="B585" s="226" t="str">
        <f t="shared" si="18"/>
        <v>27AAECG2483J1ZEGNR/R/25-26/1733</v>
      </c>
      <c r="C585" s="277">
        <f t="shared" si="19"/>
        <v>580</v>
      </c>
      <c r="D585" s="281" t="s">
        <v>487</v>
      </c>
      <c r="E585" s="281" t="s">
        <v>488</v>
      </c>
      <c r="F585" s="281" t="s">
        <v>2680</v>
      </c>
      <c r="G585" s="281" t="s">
        <v>1699</v>
      </c>
      <c r="H585" s="278">
        <v>45877</v>
      </c>
      <c r="I585" s="293">
        <v>1770</v>
      </c>
      <c r="J585" s="281" t="s">
        <v>1700</v>
      </c>
      <c r="K585" s="279" t="s">
        <v>1657</v>
      </c>
      <c r="L585" s="226"/>
      <c r="M585" s="293">
        <v>1500</v>
      </c>
      <c r="N585" s="293">
        <v>0</v>
      </c>
      <c r="O585" s="293">
        <v>135</v>
      </c>
      <c r="P585" s="293">
        <v>135</v>
      </c>
      <c r="Q585" s="293">
        <v>0</v>
      </c>
      <c r="R585" s="283" t="s">
        <v>2653</v>
      </c>
      <c r="S585" s="281" t="s">
        <v>701</v>
      </c>
      <c r="T585" s="279" t="s">
        <v>1703</v>
      </c>
      <c r="U585" s="281"/>
      <c r="V585" s="282" t="s">
        <v>1704</v>
      </c>
      <c r="W585" s="283" t="s">
        <v>1726</v>
      </c>
      <c r="X585" s="283" t="s">
        <v>2681</v>
      </c>
      <c r="Y585" s="283" t="s">
        <v>1173</v>
      </c>
      <c r="Z585" s="226"/>
      <c r="AA585" s="96"/>
    </row>
    <row r="586" spans="1:27">
      <c r="A586" s="226" t="s">
        <v>56</v>
      </c>
      <c r="B586" s="226" t="str">
        <f t="shared" si="18"/>
        <v>27AAECG2483J1ZEGNR/R/25-26/1734</v>
      </c>
      <c r="C586" s="277">
        <f t="shared" si="19"/>
        <v>581</v>
      </c>
      <c r="D586" s="281" t="s">
        <v>487</v>
      </c>
      <c r="E586" s="281" t="s">
        <v>488</v>
      </c>
      <c r="F586" s="281" t="s">
        <v>2682</v>
      </c>
      <c r="G586" s="281" t="s">
        <v>1699</v>
      </c>
      <c r="H586" s="278">
        <v>45877</v>
      </c>
      <c r="I586" s="293">
        <v>16992</v>
      </c>
      <c r="J586" s="281" t="s">
        <v>1700</v>
      </c>
      <c r="K586" s="279" t="s">
        <v>1657</v>
      </c>
      <c r="L586" s="226"/>
      <c r="M586" s="293">
        <v>14400</v>
      </c>
      <c r="N586" s="293">
        <v>0</v>
      </c>
      <c r="O586" s="293">
        <v>1296</v>
      </c>
      <c r="P586" s="293">
        <v>1296</v>
      </c>
      <c r="Q586" s="293">
        <v>0</v>
      </c>
      <c r="R586" s="283" t="s">
        <v>2653</v>
      </c>
      <c r="S586" s="281" t="s">
        <v>701</v>
      </c>
      <c r="T586" s="279" t="s">
        <v>1703</v>
      </c>
      <c r="U586" s="281"/>
      <c r="V586" s="282" t="s">
        <v>1704</v>
      </c>
      <c r="W586" s="283" t="s">
        <v>1726</v>
      </c>
      <c r="X586" s="283" t="s">
        <v>2683</v>
      </c>
      <c r="Y586" s="283" t="s">
        <v>1173</v>
      </c>
      <c r="Z586" s="226"/>
      <c r="AA586" s="96"/>
    </row>
    <row r="587" spans="1:27">
      <c r="A587" s="226" t="s">
        <v>56</v>
      </c>
      <c r="B587" s="226" t="str">
        <f t="shared" si="18"/>
        <v>27AAECG2483J1ZEGNR/R/25-26/1735</v>
      </c>
      <c r="C587" s="277">
        <f t="shared" si="19"/>
        <v>582</v>
      </c>
      <c r="D587" s="281" t="s">
        <v>487</v>
      </c>
      <c r="E587" s="281" t="s">
        <v>488</v>
      </c>
      <c r="F587" s="281" t="s">
        <v>2684</v>
      </c>
      <c r="G587" s="281" t="s">
        <v>1699</v>
      </c>
      <c r="H587" s="278">
        <v>45877</v>
      </c>
      <c r="I587" s="293">
        <v>477269</v>
      </c>
      <c r="J587" s="281" t="s">
        <v>1700</v>
      </c>
      <c r="K587" s="279" t="s">
        <v>1657</v>
      </c>
      <c r="L587" s="226"/>
      <c r="M587" s="293">
        <v>404465</v>
      </c>
      <c r="N587" s="293">
        <v>0</v>
      </c>
      <c r="O587" s="293">
        <v>36401.85</v>
      </c>
      <c r="P587" s="293">
        <v>36401.85</v>
      </c>
      <c r="Q587" s="293">
        <v>0</v>
      </c>
      <c r="R587" s="283" t="s">
        <v>2653</v>
      </c>
      <c r="S587" s="281" t="s">
        <v>701</v>
      </c>
      <c r="T587" s="279" t="s">
        <v>1703</v>
      </c>
      <c r="U587" s="281"/>
      <c r="V587" s="282" t="s">
        <v>1704</v>
      </c>
      <c r="W587" s="283" t="s">
        <v>1726</v>
      </c>
      <c r="X587" s="283" t="s">
        <v>2685</v>
      </c>
      <c r="Y587" s="283" t="s">
        <v>1173</v>
      </c>
      <c r="Z587" s="226"/>
      <c r="AA587" s="96"/>
    </row>
    <row r="588" spans="1:27">
      <c r="A588" s="226" t="s">
        <v>56</v>
      </c>
      <c r="B588" s="226" t="str">
        <f t="shared" si="18"/>
        <v>27AAECG2483J1ZEGNR/R/25-26/1736</v>
      </c>
      <c r="C588" s="277">
        <f t="shared" si="19"/>
        <v>583</v>
      </c>
      <c r="D588" s="281" t="s">
        <v>487</v>
      </c>
      <c r="E588" s="281" t="s">
        <v>488</v>
      </c>
      <c r="F588" s="281" t="s">
        <v>2686</v>
      </c>
      <c r="G588" s="281" t="s">
        <v>1699</v>
      </c>
      <c r="H588" s="278">
        <v>45877</v>
      </c>
      <c r="I588" s="293">
        <v>10266</v>
      </c>
      <c r="J588" s="281" t="s">
        <v>1700</v>
      </c>
      <c r="K588" s="279" t="s">
        <v>1657</v>
      </c>
      <c r="L588" s="226"/>
      <c r="M588" s="293">
        <v>8700</v>
      </c>
      <c r="N588" s="293">
        <v>0</v>
      </c>
      <c r="O588" s="293">
        <v>783</v>
      </c>
      <c r="P588" s="293">
        <v>783</v>
      </c>
      <c r="Q588" s="293">
        <v>0</v>
      </c>
      <c r="R588" s="283" t="s">
        <v>2653</v>
      </c>
      <c r="S588" s="281" t="s">
        <v>701</v>
      </c>
      <c r="T588" s="279" t="s">
        <v>1703</v>
      </c>
      <c r="U588" s="281"/>
      <c r="V588" s="282" t="s">
        <v>1704</v>
      </c>
      <c r="W588" s="283" t="s">
        <v>1726</v>
      </c>
      <c r="X588" s="283" t="s">
        <v>2687</v>
      </c>
      <c r="Y588" s="283" t="s">
        <v>1173</v>
      </c>
      <c r="Z588" s="226"/>
      <c r="AA588" s="96"/>
    </row>
    <row r="589" spans="1:27">
      <c r="A589" s="226" t="s">
        <v>56</v>
      </c>
      <c r="B589" s="226" t="str">
        <f t="shared" si="18"/>
        <v>27AAECG2483J1ZEGNR/S/25-26/3448</v>
      </c>
      <c r="C589" s="277">
        <f t="shared" si="19"/>
        <v>584</v>
      </c>
      <c r="D589" s="281" t="s">
        <v>487</v>
      </c>
      <c r="E589" s="281" t="s">
        <v>488</v>
      </c>
      <c r="F589" s="281" t="s">
        <v>2688</v>
      </c>
      <c r="G589" s="281" t="s">
        <v>1699</v>
      </c>
      <c r="H589" s="278">
        <v>45881</v>
      </c>
      <c r="I589" s="293">
        <v>4897</v>
      </c>
      <c r="J589" s="281" t="s">
        <v>1700</v>
      </c>
      <c r="K589" s="279" t="s">
        <v>1657</v>
      </c>
      <c r="L589" s="226"/>
      <c r="M589" s="293">
        <v>4150</v>
      </c>
      <c r="N589" s="293">
        <v>0</v>
      </c>
      <c r="O589" s="293">
        <v>373.5</v>
      </c>
      <c r="P589" s="293">
        <v>373.5</v>
      </c>
      <c r="Q589" s="293">
        <v>0</v>
      </c>
      <c r="R589" s="283" t="s">
        <v>2653</v>
      </c>
      <c r="S589" s="281" t="s">
        <v>701</v>
      </c>
      <c r="T589" s="279" t="s">
        <v>1703</v>
      </c>
      <c r="U589" s="281"/>
      <c r="V589" s="282" t="s">
        <v>1704</v>
      </c>
      <c r="W589" s="283" t="s">
        <v>1726</v>
      </c>
      <c r="X589" s="283" t="s">
        <v>2689</v>
      </c>
      <c r="Y589" s="283" t="s">
        <v>2690</v>
      </c>
      <c r="Z589" s="226"/>
      <c r="AA589" s="96"/>
    </row>
    <row r="590" spans="1:27">
      <c r="A590" s="226" t="s">
        <v>56</v>
      </c>
      <c r="B590" s="226" t="str">
        <f t="shared" si="18"/>
        <v>27AAECG2483J1ZEGNR/S/25-26/3449</v>
      </c>
      <c r="C590" s="277">
        <f t="shared" si="19"/>
        <v>585</v>
      </c>
      <c r="D590" s="281" t="s">
        <v>487</v>
      </c>
      <c r="E590" s="281" t="s">
        <v>488</v>
      </c>
      <c r="F590" s="281" t="s">
        <v>2691</v>
      </c>
      <c r="G590" s="281" t="s">
        <v>1699</v>
      </c>
      <c r="H590" s="278">
        <v>45881</v>
      </c>
      <c r="I590" s="293">
        <v>4897</v>
      </c>
      <c r="J590" s="281" t="s">
        <v>1700</v>
      </c>
      <c r="K590" s="279" t="s">
        <v>1657</v>
      </c>
      <c r="L590" s="226"/>
      <c r="M590" s="293">
        <v>4150</v>
      </c>
      <c r="N590" s="293">
        <v>0</v>
      </c>
      <c r="O590" s="293">
        <v>373.5</v>
      </c>
      <c r="P590" s="293">
        <v>373.5</v>
      </c>
      <c r="Q590" s="293">
        <v>0</v>
      </c>
      <c r="R590" s="283" t="s">
        <v>2653</v>
      </c>
      <c r="S590" s="281" t="s">
        <v>701</v>
      </c>
      <c r="T590" s="279" t="s">
        <v>1703</v>
      </c>
      <c r="U590" s="281"/>
      <c r="V590" s="282" t="s">
        <v>1704</v>
      </c>
      <c r="W590" s="283" t="s">
        <v>1726</v>
      </c>
      <c r="X590" s="283" t="s">
        <v>2692</v>
      </c>
      <c r="Y590" s="283" t="s">
        <v>2690</v>
      </c>
      <c r="Z590" s="226"/>
      <c r="AA590" s="96"/>
    </row>
    <row r="591" spans="1:27">
      <c r="A591" s="226" t="s">
        <v>56</v>
      </c>
      <c r="B591" s="226" t="str">
        <f t="shared" si="18"/>
        <v>06AACCG0527D1Z85352450283</v>
      </c>
      <c r="C591" s="277">
        <f t="shared" si="19"/>
        <v>586</v>
      </c>
      <c r="D591" s="281" t="s">
        <v>721</v>
      </c>
      <c r="E591" s="281" t="s">
        <v>722</v>
      </c>
      <c r="F591" s="281">
        <v>5352450283</v>
      </c>
      <c r="G591" s="281" t="s">
        <v>1699</v>
      </c>
      <c r="H591" s="278">
        <v>45900</v>
      </c>
      <c r="I591" s="293">
        <v>6421.17</v>
      </c>
      <c r="J591" s="281" t="s">
        <v>1700</v>
      </c>
      <c r="K591" s="279" t="s">
        <v>1657</v>
      </c>
      <c r="L591" s="226"/>
      <c r="M591" s="293">
        <v>5441.67</v>
      </c>
      <c r="N591" s="293">
        <v>979.5</v>
      </c>
      <c r="O591" s="293">
        <v>0</v>
      </c>
      <c r="P591" s="293">
        <v>0</v>
      </c>
      <c r="Q591" s="293">
        <v>0</v>
      </c>
      <c r="R591" s="283" t="s">
        <v>2653</v>
      </c>
      <c r="S591" s="281" t="s">
        <v>701</v>
      </c>
      <c r="T591" s="279" t="s">
        <v>1703</v>
      </c>
      <c r="U591" s="281"/>
      <c r="V591" s="282" t="s">
        <v>1704</v>
      </c>
      <c r="W591" s="283" t="s">
        <v>1195</v>
      </c>
      <c r="X591" s="283" t="s">
        <v>1195</v>
      </c>
      <c r="Y591" s="283" t="s">
        <v>1195</v>
      </c>
      <c r="Z591" s="226"/>
      <c r="AA591" s="96"/>
    </row>
    <row r="592" spans="1:27">
      <c r="A592" s="226" t="s">
        <v>56</v>
      </c>
      <c r="B592" s="226" t="str">
        <f t="shared" si="18"/>
        <v>27AABCK3418J1ZKSP/2526/2/1312</v>
      </c>
      <c r="C592" s="277">
        <f t="shared" si="19"/>
        <v>587</v>
      </c>
      <c r="D592" s="281" t="s">
        <v>449</v>
      </c>
      <c r="E592" s="281" t="s">
        <v>450</v>
      </c>
      <c r="F592" s="281" t="s">
        <v>1172</v>
      </c>
      <c r="G592" s="281" t="s">
        <v>1699</v>
      </c>
      <c r="H592" s="278">
        <v>45877</v>
      </c>
      <c r="I592" s="293">
        <v>197207</v>
      </c>
      <c r="J592" s="281" t="s">
        <v>1700</v>
      </c>
      <c r="K592" s="279" t="s">
        <v>1657</v>
      </c>
      <c r="L592" s="226"/>
      <c r="M592" s="293">
        <v>1484.7</v>
      </c>
      <c r="N592" s="293">
        <v>0</v>
      </c>
      <c r="O592" s="293">
        <v>133.62</v>
      </c>
      <c r="P592" s="293">
        <v>133.62</v>
      </c>
      <c r="Q592" s="293">
        <v>0</v>
      </c>
      <c r="R592" s="283" t="s">
        <v>2653</v>
      </c>
      <c r="S592" s="281" t="s">
        <v>679</v>
      </c>
      <c r="T592" s="279" t="s">
        <v>1703</v>
      </c>
      <c r="U592" s="281"/>
      <c r="V592" s="282" t="s">
        <v>1704</v>
      </c>
      <c r="W592" s="283" t="s">
        <v>1726</v>
      </c>
      <c r="X592" s="283" t="s">
        <v>2693</v>
      </c>
      <c r="Y592" s="283" t="s">
        <v>1173</v>
      </c>
      <c r="Z592" s="226"/>
      <c r="AA592" s="96"/>
    </row>
    <row r="593" spans="1:27">
      <c r="A593" s="226" t="s">
        <v>56</v>
      </c>
      <c r="B593" s="226" t="str">
        <f t="shared" si="18"/>
        <v>27AABCK3418J1ZKSP/2526/2/1524</v>
      </c>
      <c r="C593" s="277">
        <f t="shared" si="19"/>
        <v>588</v>
      </c>
      <c r="D593" s="281" t="s">
        <v>449</v>
      </c>
      <c r="E593" s="281" t="s">
        <v>450</v>
      </c>
      <c r="F593" s="281" t="s">
        <v>1167</v>
      </c>
      <c r="G593" s="281" t="s">
        <v>1699</v>
      </c>
      <c r="H593" s="278">
        <v>45895</v>
      </c>
      <c r="I593" s="293">
        <v>79793</v>
      </c>
      <c r="J593" s="281" t="s">
        <v>1700</v>
      </c>
      <c r="K593" s="279" t="s">
        <v>1657</v>
      </c>
      <c r="L593" s="226"/>
      <c r="M593" s="293">
        <v>796.5</v>
      </c>
      <c r="N593" s="293">
        <v>0</v>
      </c>
      <c r="O593" s="293">
        <v>71.69</v>
      </c>
      <c r="P593" s="293">
        <v>71.69</v>
      </c>
      <c r="Q593" s="293">
        <v>0</v>
      </c>
      <c r="R593" s="283" t="s">
        <v>2653</v>
      </c>
      <c r="S593" s="281" t="s">
        <v>679</v>
      </c>
      <c r="T593" s="279" t="s">
        <v>1703</v>
      </c>
      <c r="U593" s="281"/>
      <c r="V593" s="282" t="s">
        <v>1704</v>
      </c>
      <c r="W593" s="283" t="s">
        <v>1726</v>
      </c>
      <c r="X593" s="283" t="s">
        <v>2694</v>
      </c>
      <c r="Y593" s="283" t="s">
        <v>1168</v>
      </c>
      <c r="Z593" s="226"/>
      <c r="AA593" s="96"/>
    </row>
    <row r="594" spans="1:27">
      <c r="A594" s="226" t="s">
        <v>56</v>
      </c>
      <c r="B594" s="226" t="str">
        <f t="shared" si="18"/>
        <v>27AAICP4248A1ZLPVIPL/25-26/0394</v>
      </c>
      <c r="C594" s="277">
        <f t="shared" si="19"/>
        <v>589</v>
      </c>
      <c r="D594" s="281" t="s">
        <v>1536</v>
      </c>
      <c r="E594" s="281" t="s">
        <v>1537</v>
      </c>
      <c r="F594" s="281" t="s">
        <v>2695</v>
      </c>
      <c r="G594" s="281" t="s">
        <v>1699</v>
      </c>
      <c r="H594" s="278">
        <v>45887</v>
      </c>
      <c r="I594" s="293">
        <v>32487</v>
      </c>
      <c r="J594" s="281" t="s">
        <v>1700</v>
      </c>
      <c r="K594" s="279" t="s">
        <v>1657</v>
      </c>
      <c r="L594" s="226"/>
      <c r="M594" s="293">
        <v>27531.25</v>
      </c>
      <c r="N594" s="293">
        <v>0</v>
      </c>
      <c r="O594" s="293">
        <v>2477.81</v>
      </c>
      <c r="P594" s="293">
        <v>2477.81</v>
      </c>
      <c r="Q594" s="293">
        <v>0</v>
      </c>
      <c r="R594" s="283" t="s">
        <v>2653</v>
      </c>
      <c r="S594" s="281" t="s">
        <v>701</v>
      </c>
      <c r="T594" s="279" t="s">
        <v>1703</v>
      </c>
      <c r="U594" s="281"/>
      <c r="V594" s="282" t="s">
        <v>1704</v>
      </c>
      <c r="W594" s="283" t="s">
        <v>1726</v>
      </c>
      <c r="X594" s="283" t="s">
        <v>2696</v>
      </c>
      <c r="Y594" s="283" t="s">
        <v>2697</v>
      </c>
      <c r="Z594" s="226"/>
      <c r="AA594" s="96"/>
    </row>
    <row r="595" spans="1:27">
      <c r="A595" s="226" t="s">
        <v>56</v>
      </c>
      <c r="B595" s="226" t="str">
        <f t="shared" si="18"/>
        <v>27AAMFS2232C1ZGSK/1546/2526</v>
      </c>
      <c r="C595" s="277">
        <f t="shared" si="19"/>
        <v>590</v>
      </c>
      <c r="D595" s="281" t="s">
        <v>562</v>
      </c>
      <c r="E595" s="281" t="s">
        <v>563</v>
      </c>
      <c r="F595" s="281" t="s">
        <v>2698</v>
      </c>
      <c r="G595" s="281" t="s">
        <v>1699</v>
      </c>
      <c r="H595" s="278">
        <v>45883</v>
      </c>
      <c r="I595" s="293">
        <v>8850</v>
      </c>
      <c r="J595" s="281" t="s">
        <v>1700</v>
      </c>
      <c r="K595" s="279" t="s">
        <v>1657</v>
      </c>
      <c r="L595" s="226"/>
      <c r="M595" s="293">
        <v>7500</v>
      </c>
      <c r="N595" s="293">
        <v>0</v>
      </c>
      <c r="O595" s="293">
        <v>675</v>
      </c>
      <c r="P595" s="293">
        <v>675</v>
      </c>
      <c r="Q595" s="293">
        <v>0</v>
      </c>
      <c r="R595" s="283" t="s">
        <v>2653</v>
      </c>
      <c r="S595" s="281" t="s">
        <v>679</v>
      </c>
      <c r="T595" s="279" t="s">
        <v>1703</v>
      </c>
      <c r="U595" s="281"/>
      <c r="V595" s="282" t="s">
        <v>1704</v>
      </c>
      <c r="W595" s="283" t="s">
        <v>1726</v>
      </c>
      <c r="X595" s="283" t="s">
        <v>2699</v>
      </c>
      <c r="Y595" s="283" t="s">
        <v>732</v>
      </c>
      <c r="Z595" s="226"/>
      <c r="AA595" s="96"/>
    </row>
    <row r="596" spans="1:27">
      <c r="A596" s="226" t="s">
        <v>56</v>
      </c>
      <c r="B596" s="226" t="str">
        <f t="shared" si="18"/>
        <v>27AATPE1295N1Z2AUG-2025-303</v>
      </c>
      <c r="C596" s="277">
        <f t="shared" si="19"/>
        <v>591</v>
      </c>
      <c r="D596" s="281" t="s">
        <v>527</v>
      </c>
      <c r="E596" s="281" t="s">
        <v>528</v>
      </c>
      <c r="F596" s="281" t="s">
        <v>2700</v>
      </c>
      <c r="G596" s="281" t="s">
        <v>1699</v>
      </c>
      <c r="H596" s="278">
        <v>45870</v>
      </c>
      <c r="I596" s="293">
        <v>413878</v>
      </c>
      <c r="J596" s="281" t="s">
        <v>1700</v>
      </c>
      <c r="K596" s="279" t="s">
        <v>1657</v>
      </c>
      <c r="L596" s="226"/>
      <c r="M596" s="293">
        <v>350744</v>
      </c>
      <c r="N596" s="293">
        <v>0</v>
      </c>
      <c r="O596" s="293">
        <v>31566.959999999999</v>
      </c>
      <c r="P596" s="293">
        <v>31566.959999999999</v>
      </c>
      <c r="Q596" s="293">
        <v>0</v>
      </c>
      <c r="R596" s="283" t="s">
        <v>2653</v>
      </c>
      <c r="S596" s="281" t="s">
        <v>683</v>
      </c>
      <c r="T596" s="279" t="s">
        <v>1703</v>
      </c>
      <c r="U596" s="281"/>
      <c r="V596" s="282" t="s">
        <v>1704</v>
      </c>
      <c r="W596" s="283" t="s">
        <v>1195</v>
      </c>
      <c r="X596" s="283" t="s">
        <v>1195</v>
      </c>
      <c r="Y596" s="283" t="s">
        <v>1195</v>
      </c>
      <c r="Z596" s="226"/>
      <c r="AA596" s="96"/>
    </row>
    <row r="597" spans="1:27">
      <c r="A597" s="226" t="s">
        <v>56</v>
      </c>
      <c r="B597" s="226" t="str">
        <f t="shared" si="18"/>
        <v>27AATPE1295N1Z2AUG-2025-304</v>
      </c>
      <c r="C597" s="277">
        <f t="shared" si="19"/>
        <v>592</v>
      </c>
      <c r="D597" s="281" t="s">
        <v>527</v>
      </c>
      <c r="E597" s="281" t="s">
        <v>528</v>
      </c>
      <c r="F597" s="281" t="s">
        <v>2701</v>
      </c>
      <c r="G597" s="281" t="s">
        <v>1699</v>
      </c>
      <c r="H597" s="278">
        <v>45870</v>
      </c>
      <c r="I597" s="293">
        <v>393497</v>
      </c>
      <c r="J597" s="281" t="s">
        <v>1700</v>
      </c>
      <c r="K597" s="279" t="s">
        <v>1657</v>
      </c>
      <c r="L597" s="226"/>
      <c r="M597" s="293">
        <v>333472</v>
      </c>
      <c r="N597" s="293">
        <v>0</v>
      </c>
      <c r="O597" s="293">
        <v>30012.48</v>
      </c>
      <c r="P597" s="293">
        <v>30012.48</v>
      </c>
      <c r="Q597" s="293">
        <v>0</v>
      </c>
      <c r="R597" s="283" t="s">
        <v>2653</v>
      </c>
      <c r="S597" s="281" t="s">
        <v>683</v>
      </c>
      <c r="T597" s="279" t="s">
        <v>1703</v>
      </c>
      <c r="U597" s="281"/>
      <c r="V597" s="282" t="s">
        <v>1704</v>
      </c>
      <c r="W597" s="283" t="s">
        <v>1195</v>
      </c>
      <c r="X597" s="283" t="s">
        <v>1195</v>
      </c>
      <c r="Y597" s="283" t="s">
        <v>1195</v>
      </c>
      <c r="Z597" s="226"/>
      <c r="AA597" s="96"/>
    </row>
    <row r="598" spans="1:27">
      <c r="A598" s="226" t="s">
        <v>56</v>
      </c>
      <c r="B598" s="226" t="str">
        <f t="shared" si="18"/>
        <v>27AACCN6194P1ZP272612BP08AFL673</v>
      </c>
      <c r="C598" s="277">
        <f t="shared" si="19"/>
        <v>593</v>
      </c>
      <c r="D598" s="281" t="s">
        <v>499</v>
      </c>
      <c r="E598" s="281" t="s">
        <v>500</v>
      </c>
      <c r="F598" s="281" t="s">
        <v>2702</v>
      </c>
      <c r="G598" s="281" t="s">
        <v>1699</v>
      </c>
      <c r="H598" s="278">
        <v>45897</v>
      </c>
      <c r="I598" s="293">
        <v>6802</v>
      </c>
      <c r="J598" s="281" t="s">
        <v>1700</v>
      </c>
      <c r="K598" s="279" t="s">
        <v>1657</v>
      </c>
      <c r="L598" s="226"/>
      <c r="M598" s="293">
        <v>5755</v>
      </c>
      <c r="N598" s="293">
        <v>0</v>
      </c>
      <c r="O598" s="293">
        <v>144</v>
      </c>
      <c r="P598" s="293">
        <v>144</v>
      </c>
      <c r="Q598" s="293">
        <v>0</v>
      </c>
      <c r="R598" s="283" t="s">
        <v>2653</v>
      </c>
      <c r="S598" s="281" t="s">
        <v>701</v>
      </c>
      <c r="T598" s="279" t="s">
        <v>1703</v>
      </c>
      <c r="U598" s="281"/>
      <c r="V598" s="282" t="s">
        <v>1704</v>
      </c>
      <c r="W598" s="283" t="s">
        <v>1195</v>
      </c>
      <c r="X598" s="283" t="s">
        <v>1195</v>
      </c>
      <c r="Y598" s="283" t="s">
        <v>1195</v>
      </c>
      <c r="Z598" s="226"/>
      <c r="AA598" s="96"/>
    </row>
    <row r="599" spans="1:27">
      <c r="A599" s="226" t="s">
        <v>56</v>
      </c>
      <c r="B599" s="226" t="str">
        <f t="shared" si="18"/>
        <v>06AAACM5586C1ZLTIO26HR100868275</v>
      </c>
      <c r="C599" s="277">
        <f t="shared" si="19"/>
        <v>594</v>
      </c>
      <c r="D599" s="281" t="s">
        <v>334</v>
      </c>
      <c r="E599" s="281" t="s">
        <v>335</v>
      </c>
      <c r="F599" s="281" t="s">
        <v>2703</v>
      </c>
      <c r="G599" s="281" t="s">
        <v>1699</v>
      </c>
      <c r="H599" s="278">
        <v>45896</v>
      </c>
      <c r="I599" s="293">
        <v>1253.1600000000001</v>
      </c>
      <c r="J599" s="281" t="s">
        <v>1700</v>
      </c>
      <c r="K599" s="279" t="s">
        <v>1657</v>
      </c>
      <c r="L599" s="226"/>
      <c r="M599" s="293">
        <v>1062</v>
      </c>
      <c r="N599" s="293">
        <v>191.16</v>
      </c>
      <c r="O599" s="293">
        <v>0</v>
      </c>
      <c r="P599" s="293">
        <v>0</v>
      </c>
      <c r="Q599" s="293">
        <v>0</v>
      </c>
      <c r="R599" s="283" t="s">
        <v>2653</v>
      </c>
      <c r="S599" s="281" t="s">
        <v>701</v>
      </c>
      <c r="T599" s="279" t="s">
        <v>1703</v>
      </c>
      <c r="U599" s="281"/>
      <c r="V599" s="282" t="s">
        <v>1704</v>
      </c>
      <c r="W599" s="283" t="s">
        <v>1195</v>
      </c>
      <c r="X599" s="283" t="s">
        <v>1195</v>
      </c>
      <c r="Y599" s="283" t="s">
        <v>1195</v>
      </c>
      <c r="Z599" s="226"/>
      <c r="AA599" s="96"/>
    </row>
    <row r="600" spans="1:27">
      <c r="A600" s="226" t="s">
        <v>56</v>
      </c>
      <c r="B600" s="226" t="str">
        <f t="shared" si="18"/>
        <v>27AAACB2100P1ZXMHI1408521392032</v>
      </c>
      <c r="C600" s="277">
        <f t="shared" si="19"/>
        <v>595</v>
      </c>
      <c r="D600" s="281" t="s">
        <v>314</v>
      </c>
      <c r="E600" s="281" t="s">
        <v>315</v>
      </c>
      <c r="F600" s="281" t="s">
        <v>2704</v>
      </c>
      <c r="G600" s="281" t="s">
        <v>1699</v>
      </c>
      <c r="H600" s="278">
        <v>45878</v>
      </c>
      <c r="I600" s="293">
        <v>411.82</v>
      </c>
      <c r="J600" s="281" t="s">
        <v>1700</v>
      </c>
      <c r="K600" s="279" t="s">
        <v>1657</v>
      </c>
      <c r="L600" s="226"/>
      <c r="M600" s="293">
        <v>349</v>
      </c>
      <c r="N600" s="293">
        <v>0</v>
      </c>
      <c r="O600" s="293">
        <v>31.41</v>
      </c>
      <c r="P600" s="293">
        <v>31.41</v>
      </c>
      <c r="Q600" s="293">
        <v>0</v>
      </c>
      <c r="R600" s="283" t="s">
        <v>2653</v>
      </c>
      <c r="S600" s="281" t="s">
        <v>701</v>
      </c>
      <c r="T600" s="279" t="s">
        <v>1703</v>
      </c>
      <c r="U600" s="281"/>
      <c r="V600" s="282" t="s">
        <v>1704</v>
      </c>
      <c r="W600" s="283" t="s">
        <v>1195</v>
      </c>
      <c r="X600" s="283" t="s">
        <v>1195</v>
      </c>
      <c r="Y600" s="283" t="s">
        <v>1195</v>
      </c>
      <c r="Z600" s="226"/>
      <c r="AA600" s="96"/>
    </row>
    <row r="601" spans="1:27">
      <c r="A601" s="226" t="s">
        <v>56</v>
      </c>
      <c r="B601" s="226" t="str">
        <f t="shared" si="18"/>
        <v>27ABMCS9481K1ZE29</v>
      </c>
      <c r="C601" s="277">
        <f t="shared" si="19"/>
        <v>596</v>
      </c>
      <c r="D601" s="281" t="s">
        <v>585</v>
      </c>
      <c r="E601" s="281" t="s">
        <v>586</v>
      </c>
      <c r="F601" s="281">
        <v>29</v>
      </c>
      <c r="G601" s="281" t="s">
        <v>1699</v>
      </c>
      <c r="H601" s="278">
        <v>45874</v>
      </c>
      <c r="I601" s="293">
        <v>25301</v>
      </c>
      <c r="J601" s="281" t="s">
        <v>1700</v>
      </c>
      <c r="K601" s="279" t="s">
        <v>1657</v>
      </c>
      <c r="L601" s="226"/>
      <c r="M601" s="293">
        <v>21441.24</v>
      </c>
      <c r="N601" s="293">
        <v>0</v>
      </c>
      <c r="O601" s="293">
        <v>1929.71</v>
      </c>
      <c r="P601" s="293">
        <v>1929.71</v>
      </c>
      <c r="Q601" s="293">
        <v>0</v>
      </c>
      <c r="R601" s="283" t="s">
        <v>2653</v>
      </c>
      <c r="S601" s="281" t="s">
        <v>701</v>
      </c>
      <c r="T601" s="279" t="s">
        <v>1703</v>
      </c>
      <c r="U601" s="281"/>
      <c r="V601" s="282" t="s">
        <v>1704</v>
      </c>
      <c r="W601" s="283" t="s">
        <v>1195</v>
      </c>
      <c r="X601" s="283" t="s">
        <v>1195</v>
      </c>
      <c r="Y601" s="283" t="s">
        <v>1195</v>
      </c>
      <c r="Z601" s="226"/>
      <c r="AA601" s="96"/>
    </row>
    <row r="602" spans="1:27">
      <c r="A602" s="226" t="s">
        <v>56</v>
      </c>
      <c r="B602" s="226" t="str">
        <f t="shared" si="18"/>
        <v>27ABMCS9481K1ZE30</v>
      </c>
      <c r="C602" s="277">
        <f t="shared" si="19"/>
        <v>597</v>
      </c>
      <c r="D602" s="281" t="s">
        <v>585</v>
      </c>
      <c r="E602" s="281" t="s">
        <v>586</v>
      </c>
      <c r="F602" s="281">
        <v>30</v>
      </c>
      <c r="G602" s="281" t="s">
        <v>1699</v>
      </c>
      <c r="H602" s="278">
        <v>45874</v>
      </c>
      <c r="I602" s="293">
        <v>57948</v>
      </c>
      <c r="J602" s="281" t="s">
        <v>1700</v>
      </c>
      <c r="K602" s="279" t="s">
        <v>1657</v>
      </c>
      <c r="L602" s="226"/>
      <c r="M602" s="293">
        <v>49108.23</v>
      </c>
      <c r="N602" s="293">
        <v>0</v>
      </c>
      <c r="O602" s="293">
        <v>4419.74</v>
      </c>
      <c r="P602" s="293">
        <v>4419.74</v>
      </c>
      <c r="Q602" s="293">
        <v>0</v>
      </c>
      <c r="R602" s="283" t="s">
        <v>2653</v>
      </c>
      <c r="S602" s="281" t="s">
        <v>701</v>
      </c>
      <c r="T602" s="279" t="s">
        <v>1703</v>
      </c>
      <c r="U602" s="281"/>
      <c r="V602" s="282" t="s">
        <v>1704</v>
      </c>
      <c r="W602" s="283" t="s">
        <v>1195</v>
      </c>
      <c r="X602" s="283" t="s">
        <v>1195</v>
      </c>
      <c r="Y602" s="283" t="s">
        <v>1195</v>
      </c>
      <c r="Z602" s="226"/>
      <c r="AA602" s="96"/>
    </row>
    <row r="603" spans="1:27">
      <c r="A603" s="226" t="s">
        <v>56</v>
      </c>
      <c r="B603" s="226" t="str">
        <f t="shared" si="18"/>
        <v>36AABCI2726B1Z3TS1252608AW39211</v>
      </c>
      <c r="C603" s="277">
        <f t="shared" si="19"/>
        <v>598</v>
      </c>
      <c r="D603" s="281" t="s">
        <v>483</v>
      </c>
      <c r="E603" s="281" t="s">
        <v>484</v>
      </c>
      <c r="F603" s="281" t="s">
        <v>2705</v>
      </c>
      <c r="G603" s="281" t="s">
        <v>1699</v>
      </c>
      <c r="H603" s="278">
        <v>45888</v>
      </c>
      <c r="I603" s="293">
        <v>5348</v>
      </c>
      <c r="J603" s="281" t="s">
        <v>1700</v>
      </c>
      <c r="K603" s="279" t="s">
        <v>1657</v>
      </c>
      <c r="L603" s="226"/>
      <c r="M603" s="293">
        <v>5093</v>
      </c>
      <c r="N603" s="293">
        <v>255</v>
      </c>
      <c r="O603" s="293">
        <v>0</v>
      </c>
      <c r="P603" s="293">
        <v>0</v>
      </c>
      <c r="Q603" s="293">
        <v>0</v>
      </c>
      <c r="R603" s="283" t="s">
        <v>2653</v>
      </c>
      <c r="S603" s="281" t="s">
        <v>701</v>
      </c>
      <c r="T603" s="279" t="s">
        <v>1703</v>
      </c>
      <c r="U603" s="281"/>
      <c r="V603" s="282" t="s">
        <v>1704</v>
      </c>
      <c r="W603" s="283" t="s">
        <v>1195</v>
      </c>
      <c r="X603" s="283" t="s">
        <v>1195</v>
      </c>
      <c r="Y603" s="283" t="s">
        <v>1195</v>
      </c>
      <c r="Z603" s="226"/>
      <c r="AA603" s="96"/>
    </row>
    <row r="604" spans="1:27">
      <c r="A604" s="226" t="s">
        <v>56</v>
      </c>
      <c r="B604" s="226" t="str">
        <f t="shared" si="18"/>
        <v>36AABCI2726B1Z3TS1252608AX54204</v>
      </c>
      <c r="C604" s="277">
        <f t="shared" si="19"/>
        <v>599</v>
      </c>
      <c r="D604" s="281" t="s">
        <v>483</v>
      </c>
      <c r="E604" s="281" t="s">
        <v>484</v>
      </c>
      <c r="F604" s="281" t="s">
        <v>2706</v>
      </c>
      <c r="G604" s="281" t="s">
        <v>1699</v>
      </c>
      <c r="H604" s="278">
        <v>45895</v>
      </c>
      <c r="I604" s="293">
        <v>6439</v>
      </c>
      <c r="J604" s="281" t="s">
        <v>1700</v>
      </c>
      <c r="K604" s="279" t="s">
        <v>1657</v>
      </c>
      <c r="L604" s="226"/>
      <c r="M604" s="293">
        <v>6132</v>
      </c>
      <c r="N604" s="293">
        <v>307</v>
      </c>
      <c r="O604" s="293">
        <v>0</v>
      </c>
      <c r="P604" s="293">
        <v>0</v>
      </c>
      <c r="Q604" s="293">
        <v>0</v>
      </c>
      <c r="R604" s="283" t="s">
        <v>2653</v>
      </c>
      <c r="S604" s="281" t="s">
        <v>701</v>
      </c>
      <c r="T604" s="279" t="s">
        <v>1703</v>
      </c>
      <c r="U604" s="281"/>
      <c r="V604" s="282" t="s">
        <v>1704</v>
      </c>
      <c r="W604" s="283" t="s">
        <v>1195</v>
      </c>
      <c r="X604" s="283" t="s">
        <v>1195</v>
      </c>
      <c r="Y604" s="283" t="s">
        <v>1195</v>
      </c>
      <c r="Z604" s="226"/>
      <c r="AA604" s="96"/>
    </row>
    <row r="605" spans="1:27">
      <c r="A605" s="226" t="s">
        <v>56</v>
      </c>
      <c r="B605" s="226" t="str">
        <f t="shared" si="18"/>
        <v>27AAACA4136A1ZDIS/0000231</v>
      </c>
      <c r="C605" s="277">
        <f t="shared" si="19"/>
        <v>600</v>
      </c>
      <c r="D605" s="281" t="s">
        <v>717</v>
      </c>
      <c r="E605" s="281" t="s">
        <v>718</v>
      </c>
      <c r="F605" s="281" t="s">
        <v>731</v>
      </c>
      <c r="G605" s="281" t="s">
        <v>1699</v>
      </c>
      <c r="H605" s="278">
        <v>45883</v>
      </c>
      <c r="I605" s="293">
        <v>1180</v>
      </c>
      <c r="J605" s="281" t="s">
        <v>1700</v>
      </c>
      <c r="K605" s="279" t="s">
        <v>1657</v>
      </c>
      <c r="L605" s="226"/>
      <c r="M605" s="293">
        <v>1000</v>
      </c>
      <c r="N605" s="293">
        <v>0</v>
      </c>
      <c r="O605" s="293">
        <v>90</v>
      </c>
      <c r="P605" s="293">
        <v>90</v>
      </c>
      <c r="Q605" s="293">
        <v>0</v>
      </c>
      <c r="R605" s="283" t="s">
        <v>2653</v>
      </c>
      <c r="S605" s="281" t="s">
        <v>681</v>
      </c>
      <c r="T605" s="279" t="s">
        <v>1703</v>
      </c>
      <c r="U605" s="281"/>
      <c r="V605" s="282" t="s">
        <v>1704</v>
      </c>
      <c r="W605" s="283" t="s">
        <v>1195</v>
      </c>
      <c r="X605" s="283" t="s">
        <v>1195</v>
      </c>
      <c r="Y605" s="283" t="s">
        <v>1195</v>
      </c>
      <c r="Z605" s="226"/>
      <c r="AA605" s="96"/>
    </row>
    <row r="606" spans="1:27">
      <c r="A606" s="226" t="s">
        <v>56</v>
      </c>
      <c r="B606" s="226" t="str">
        <f t="shared" si="18"/>
        <v>06AADCH6128C1ZZONGRID061715476</v>
      </c>
      <c r="C606" s="277">
        <f t="shared" si="19"/>
        <v>601</v>
      </c>
      <c r="D606" s="281" t="s">
        <v>305</v>
      </c>
      <c r="E606" s="281" t="s">
        <v>306</v>
      </c>
      <c r="F606" s="281" t="s">
        <v>2707</v>
      </c>
      <c r="G606" s="281" t="s">
        <v>1699</v>
      </c>
      <c r="H606" s="278">
        <v>45897</v>
      </c>
      <c r="I606" s="293">
        <v>4738.88</v>
      </c>
      <c r="J606" s="281" t="s">
        <v>1700</v>
      </c>
      <c r="K606" s="279" t="s">
        <v>1657</v>
      </c>
      <c r="L606" s="226"/>
      <c r="M606" s="293">
        <v>4016</v>
      </c>
      <c r="N606" s="293">
        <v>722.88</v>
      </c>
      <c r="O606" s="293">
        <v>0</v>
      </c>
      <c r="P606" s="293">
        <v>0</v>
      </c>
      <c r="Q606" s="293">
        <v>0</v>
      </c>
      <c r="R606" s="283" t="s">
        <v>2653</v>
      </c>
      <c r="S606" s="281" t="s">
        <v>679</v>
      </c>
      <c r="T606" s="279" t="s">
        <v>1703</v>
      </c>
      <c r="U606" s="281"/>
      <c r="V606" s="282" t="s">
        <v>1704</v>
      </c>
      <c r="W606" s="283" t="s">
        <v>1195</v>
      </c>
      <c r="X606" s="283" t="s">
        <v>1195</v>
      </c>
      <c r="Y606" s="283" t="s">
        <v>1195</v>
      </c>
      <c r="Z606" s="226"/>
      <c r="AA606" s="96"/>
    </row>
    <row r="607" spans="1:27">
      <c r="A607" s="226" t="s">
        <v>56</v>
      </c>
      <c r="B607" s="226" t="str">
        <f t="shared" si="18"/>
        <v>29AACCP2486Q1ZMFY2526/KA/01832</v>
      </c>
      <c r="C607" s="277">
        <f t="shared" si="19"/>
        <v>602</v>
      </c>
      <c r="D607" s="281" t="s">
        <v>617</v>
      </c>
      <c r="E607" s="281" t="s">
        <v>618</v>
      </c>
      <c r="F607" s="281" t="s">
        <v>2708</v>
      </c>
      <c r="G607" s="281" t="s">
        <v>1699</v>
      </c>
      <c r="H607" s="278">
        <v>45882</v>
      </c>
      <c r="I607" s="293">
        <v>31772.98</v>
      </c>
      <c r="J607" s="281" t="s">
        <v>1700</v>
      </c>
      <c r="K607" s="279" t="s">
        <v>1657</v>
      </c>
      <c r="L607" s="226"/>
      <c r="M607" s="293">
        <v>26926.25</v>
      </c>
      <c r="N607" s="293">
        <v>4846.7299999999996</v>
      </c>
      <c r="O607" s="293">
        <v>0</v>
      </c>
      <c r="P607" s="293">
        <v>0</v>
      </c>
      <c r="Q607" s="293">
        <v>0</v>
      </c>
      <c r="R607" s="283" t="s">
        <v>2653</v>
      </c>
      <c r="S607" s="281" t="s">
        <v>701</v>
      </c>
      <c r="T607" s="279" t="s">
        <v>1703</v>
      </c>
      <c r="U607" s="281"/>
      <c r="V607" s="282" t="s">
        <v>1704</v>
      </c>
      <c r="W607" s="283" t="s">
        <v>1726</v>
      </c>
      <c r="X607" s="283" t="s">
        <v>2709</v>
      </c>
      <c r="Y607" s="283" t="s">
        <v>2710</v>
      </c>
      <c r="Z607" s="226"/>
      <c r="AA607" s="96"/>
    </row>
    <row r="608" spans="1:27">
      <c r="A608" s="226" t="s">
        <v>56</v>
      </c>
      <c r="B608" s="226" t="str">
        <f t="shared" si="18"/>
        <v>36AABCA0522B1ZLIHYD250800060651</v>
      </c>
      <c r="C608" s="277">
        <f t="shared" si="19"/>
        <v>603</v>
      </c>
      <c r="D608" s="281" t="s">
        <v>2711</v>
      </c>
      <c r="E608" s="281" t="s">
        <v>2712</v>
      </c>
      <c r="F608" s="281" t="s">
        <v>2713</v>
      </c>
      <c r="G608" s="281" t="s">
        <v>1699</v>
      </c>
      <c r="H608" s="278">
        <v>45890</v>
      </c>
      <c r="I608" s="293">
        <v>5728</v>
      </c>
      <c r="J608" s="281" t="s">
        <v>1700</v>
      </c>
      <c r="K608" s="279" t="s">
        <v>1657</v>
      </c>
      <c r="L608" s="226"/>
      <c r="M608" s="293">
        <v>5455.24</v>
      </c>
      <c r="N608" s="293">
        <v>272.76</v>
      </c>
      <c r="O608" s="293">
        <v>0</v>
      </c>
      <c r="P608" s="293">
        <v>0</v>
      </c>
      <c r="Q608" s="293">
        <v>0</v>
      </c>
      <c r="R608" s="283" t="s">
        <v>2653</v>
      </c>
      <c r="S608" s="281" t="s">
        <v>701</v>
      </c>
      <c r="T608" s="279" t="s">
        <v>1703</v>
      </c>
      <c r="U608" s="281"/>
      <c r="V608" s="282" t="s">
        <v>1704</v>
      </c>
      <c r="W608" s="283" t="s">
        <v>1195</v>
      </c>
      <c r="X608" s="283" t="s">
        <v>1195</v>
      </c>
      <c r="Y608" s="283" t="s">
        <v>1195</v>
      </c>
      <c r="Z608" s="226"/>
      <c r="AA608" s="96"/>
    </row>
    <row r="609" spans="1:27">
      <c r="A609" s="226" t="s">
        <v>56</v>
      </c>
      <c r="B609" s="226" t="str">
        <f t="shared" si="18"/>
        <v>27AACPD4787D1ZU191/2025-26</v>
      </c>
      <c r="C609" s="277">
        <f t="shared" si="19"/>
        <v>604</v>
      </c>
      <c r="D609" s="281" t="s">
        <v>984</v>
      </c>
      <c r="E609" s="281" t="s">
        <v>985</v>
      </c>
      <c r="F609" s="281" t="s">
        <v>2714</v>
      </c>
      <c r="G609" s="281" t="s">
        <v>1699</v>
      </c>
      <c r="H609" s="278">
        <v>45873</v>
      </c>
      <c r="I609" s="293">
        <v>36108</v>
      </c>
      <c r="J609" s="281" t="s">
        <v>1700</v>
      </c>
      <c r="K609" s="279" t="s">
        <v>1657</v>
      </c>
      <c r="L609" s="226"/>
      <c r="M609" s="293">
        <v>30600</v>
      </c>
      <c r="N609" s="293">
        <v>0</v>
      </c>
      <c r="O609" s="293">
        <v>2754</v>
      </c>
      <c r="P609" s="293">
        <v>2754</v>
      </c>
      <c r="Q609" s="293">
        <v>0</v>
      </c>
      <c r="R609" s="283" t="s">
        <v>2653</v>
      </c>
      <c r="S609" s="281" t="s">
        <v>2715</v>
      </c>
      <c r="T609" s="279" t="s">
        <v>1703</v>
      </c>
      <c r="U609" s="281"/>
      <c r="V609" s="282" t="s">
        <v>1704</v>
      </c>
      <c r="W609" s="283" t="s">
        <v>1195</v>
      </c>
      <c r="X609" s="283" t="s">
        <v>1195</v>
      </c>
      <c r="Y609" s="283" t="s">
        <v>1195</v>
      </c>
      <c r="Z609" s="226"/>
      <c r="AA609" s="96"/>
    </row>
    <row r="610" spans="1:27">
      <c r="A610" s="226" t="s">
        <v>56</v>
      </c>
      <c r="B610" s="226" t="str">
        <f t="shared" si="18"/>
        <v>27AACPD4787D1ZU192/2025-26</v>
      </c>
      <c r="C610" s="277">
        <f t="shared" si="19"/>
        <v>605</v>
      </c>
      <c r="D610" s="281" t="s">
        <v>984</v>
      </c>
      <c r="E610" s="281" t="s">
        <v>985</v>
      </c>
      <c r="F610" s="281" t="s">
        <v>2716</v>
      </c>
      <c r="G610" s="281" t="s">
        <v>1699</v>
      </c>
      <c r="H610" s="278">
        <v>45873</v>
      </c>
      <c r="I610" s="293">
        <v>36108</v>
      </c>
      <c r="J610" s="281" t="s">
        <v>1700</v>
      </c>
      <c r="K610" s="279" t="s">
        <v>1657</v>
      </c>
      <c r="L610" s="226"/>
      <c r="M610" s="293">
        <v>30600</v>
      </c>
      <c r="N610" s="293">
        <v>0</v>
      </c>
      <c r="O610" s="293">
        <v>2754</v>
      </c>
      <c r="P610" s="293">
        <v>2754</v>
      </c>
      <c r="Q610" s="293">
        <v>0</v>
      </c>
      <c r="R610" s="283" t="s">
        <v>2653</v>
      </c>
      <c r="S610" s="281" t="s">
        <v>2715</v>
      </c>
      <c r="T610" s="279" t="s">
        <v>1703</v>
      </c>
      <c r="U610" s="281"/>
      <c r="V610" s="282" t="s">
        <v>1704</v>
      </c>
      <c r="W610" s="283" t="s">
        <v>1195</v>
      </c>
      <c r="X610" s="283" t="s">
        <v>1195</v>
      </c>
      <c r="Y610" s="283" t="s">
        <v>1195</v>
      </c>
      <c r="Z610" s="226"/>
      <c r="AA610" s="96"/>
    </row>
    <row r="611" spans="1:27">
      <c r="A611" s="226" t="s">
        <v>56</v>
      </c>
      <c r="B611" s="226" t="str">
        <f t="shared" si="18"/>
        <v>27AACPD4787D1ZU193/2025-26</v>
      </c>
      <c r="C611" s="277">
        <f t="shared" si="19"/>
        <v>606</v>
      </c>
      <c r="D611" s="281" t="s">
        <v>984</v>
      </c>
      <c r="E611" s="281" t="s">
        <v>985</v>
      </c>
      <c r="F611" s="281" t="s">
        <v>2717</v>
      </c>
      <c r="G611" s="281" t="s">
        <v>1699</v>
      </c>
      <c r="H611" s="278">
        <v>45873</v>
      </c>
      <c r="I611" s="293">
        <v>7222</v>
      </c>
      <c r="J611" s="281" t="s">
        <v>1700</v>
      </c>
      <c r="K611" s="279" t="s">
        <v>1657</v>
      </c>
      <c r="L611" s="226"/>
      <c r="M611" s="293">
        <v>6120</v>
      </c>
      <c r="N611" s="293">
        <v>0</v>
      </c>
      <c r="O611" s="293">
        <v>550.79999999999995</v>
      </c>
      <c r="P611" s="293">
        <v>550.79999999999995</v>
      </c>
      <c r="Q611" s="293">
        <v>0</v>
      </c>
      <c r="R611" s="283" t="s">
        <v>2653</v>
      </c>
      <c r="S611" s="281" t="s">
        <v>2715</v>
      </c>
      <c r="T611" s="279" t="s">
        <v>1703</v>
      </c>
      <c r="U611" s="281"/>
      <c r="V611" s="282" t="s">
        <v>1704</v>
      </c>
      <c r="W611" s="283" t="s">
        <v>1195</v>
      </c>
      <c r="X611" s="283" t="s">
        <v>1195</v>
      </c>
      <c r="Y611" s="283" t="s">
        <v>1195</v>
      </c>
      <c r="Z611" s="226"/>
      <c r="AA611" s="96"/>
    </row>
    <row r="612" spans="1:27">
      <c r="A612" s="226" t="s">
        <v>56</v>
      </c>
      <c r="B612" s="226" t="str">
        <f t="shared" si="18"/>
        <v>27AAACH1458C1ZZ2171562297</v>
      </c>
      <c r="C612" s="277">
        <f t="shared" si="19"/>
        <v>607</v>
      </c>
      <c r="D612" s="281" t="s">
        <v>540</v>
      </c>
      <c r="E612" s="281" t="s">
        <v>541</v>
      </c>
      <c r="F612" s="281">
        <v>2171562297</v>
      </c>
      <c r="G612" s="281" t="s">
        <v>1699</v>
      </c>
      <c r="H612" s="278">
        <v>45872</v>
      </c>
      <c r="I612" s="293">
        <v>13696.82</v>
      </c>
      <c r="J612" s="281" t="s">
        <v>1700</v>
      </c>
      <c r="K612" s="279" t="s">
        <v>1657</v>
      </c>
      <c r="L612" s="226"/>
      <c r="M612" s="293">
        <v>11607.48</v>
      </c>
      <c r="N612" s="293">
        <v>0</v>
      </c>
      <c r="O612" s="293">
        <v>1044.67</v>
      </c>
      <c r="P612" s="293">
        <v>1044.67</v>
      </c>
      <c r="Q612" s="293">
        <v>0</v>
      </c>
      <c r="R612" s="283" t="s">
        <v>2653</v>
      </c>
      <c r="S612" s="281" t="s">
        <v>2715</v>
      </c>
      <c r="T612" s="279" t="s">
        <v>1703</v>
      </c>
      <c r="U612" s="281"/>
      <c r="V612" s="282" t="s">
        <v>1704</v>
      </c>
      <c r="W612" s="283" t="s">
        <v>1195</v>
      </c>
      <c r="X612" s="283" t="s">
        <v>1195</v>
      </c>
      <c r="Y612" s="283" t="s">
        <v>1195</v>
      </c>
      <c r="Z612" s="226"/>
      <c r="AA612" s="96"/>
    </row>
    <row r="613" spans="1:27">
      <c r="A613" s="226" t="s">
        <v>56</v>
      </c>
      <c r="B613" s="226" t="str">
        <f t="shared" si="18"/>
        <v>27AAACH1458C1ZZ2171592872</v>
      </c>
      <c r="C613" s="277">
        <f t="shared" si="19"/>
        <v>608</v>
      </c>
      <c r="D613" s="281" t="s">
        <v>540</v>
      </c>
      <c r="E613" s="281" t="s">
        <v>541</v>
      </c>
      <c r="F613" s="281">
        <v>2171592872</v>
      </c>
      <c r="G613" s="281" t="s">
        <v>1699</v>
      </c>
      <c r="H613" s="278">
        <v>45884</v>
      </c>
      <c r="I613" s="293">
        <v>6478.2</v>
      </c>
      <c r="J613" s="281" t="s">
        <v>1700</v>
      </c>
      <c r="K613" s="279" t="s">
        <v>1657</v>
      </c>
      <c r="L613" s="226"/>
      <c r="M613" s="293">
        <v>5490</v>
      </c>
      <c r="N613" s="293">
        <v>0</v>
      </c>
      <c r="O613" s="293">
        <v>494.1</v>
      </c>
      <c r="P613" s="293">
        <v>494.1</v>
      </c>
      <c r="Q613" s="293">
        <v>0</v>
      </c>
      <c r="R613" s="283" t="s">
        <v>2653</v>
      </c>
      <c r="S613" s="281" t="s">
        <v>2715</v>
      </c>
      <c r="T613" s="279" t="s">
        <v>1703</v>
      </c>
      <c r="U613" s="281"/>
      <c r="V613" s="282" t="s">
        <v>1704</v>
      </c>
      <c r="W613" s="283" t="s">
        <v>1195</v>
      </c>
      <c r="X613" s="283" t="s">
        <v>1195</v>
      </c>
      <c r="Y613" s="283" t="s">
        <v>1195</v>
      </c>
      <c r="Z613" s="226"/>
      <c r="AA613" s="96"/>
    </row>
    <row r="614" spans="1:27">
      <c r="A614" s="226" t="s">
        <v>56</v>
      </c>
      <c r="B614" s="226" t="str">
        <f t="shared" si="18"/>
        <v>27AAJCV6293Q1Z8VRSPL/25-26/0496</v>
      </c>
      <c r="C614" s="277">
        <f t="shared" si="19"/>
        <v>609</v>
      </c>
      <c r="D614" s="281" t="s">
        <v>367</v>
      </c>
      <c r="E614" s="281" t="s">
        <v>368</v>
      </c>
      <c r="F614" s="281" t="s">
        <v>2718</v>
      </c>
      <c r="G614" s="281" t="s">
        <v>1699</v>
      </c>
      <c r="H614" s="278">
        <v>45880</v>
      </c>
      <c r="I614" s="293">
        <v>111317</v>
      </c>
      <c r="J614" s="281" t="s">
        <v>1700</v>
      </c>
      <c r="K614" s="279" t="s">
        <v>1657</v>
      </c>
      <c r="L614" s="226"/>
      <c r="M614" s="293">
        <v>94336.71</v>
      </c>
      <c r="N614" s="293">
        <v>0</v>
      </c>
      <c r="O614" s="293">
        <v>8490.2999999999993</v>
      </c>
      <c r="P614" s="293">
        <v>8490.2999999999993</v>
      </c>
      <c r="Q614" s="293">
        <v>0</v>
      </c>
      <c r="R614" s="283" t="s">
        <v>2653</v>
      </c>
      <c r="S614" s="281" t="s">
        <v>2715</v>
      </c>
      <c r="T614" s="279" t="s">
        <v>1703</v>
      </c>
      <c r="U614" s="281"/>
      <c r="V614" s="282" t="s">
        <v>1704</v>
      </c>
      <c r="W614" s="283" t="s">
        <v>1726</v>
      </c>
      <c r="X614" s="283" t="s">
        <v>2719</v>
      </c>
      <c r="Y614" s="283" t="s">
        <v>2720</v>
      </c>
      <c r="Z614" s="226"/>
      <c r="AA614" s="96"/>
    </row>
    <row r="615" spans="1:27">
      <c r="A615" s="226" t="s">
        <v>56</v>
      </c>
      <c r="B615" s="226" t="str">
        <f t="shared" si="18"/>
        <v>27AAJCV6293Q1Z8VRSPL/25-26/0521</v>
      </c>
      <c r="C615" s="277">
        <f t="shared" si="19"/>
        <v>610</v>
      </c>
      <c r="D615" s="281" t="s">
        <v>367</v>
      </c>
      <c r="E615" s="281" t="s">
        <v>368</v>
      </c>
      <c r="F615" s="281" t="s">
        <v>2721</v>
      </c>
      <c r="G615" s="281" t="s">
        <v>1699</v>
      </c>
      <c r="H615" s="278">
        <v>45899</v>
      </c>
      <c r="I615" s="293">
        <v>114952</v>
      </c>
      <c r="J615" s="281" t="s">
        <v>1700</v>
      </c>
      <c r="K615" s="279" t="s">
        <v>1657</v>
      </c>
      <c r="L615" s="226"/>
      <c r="M615" s="293">
        <v>97416.71</v>
      </c>
      <c r="N615" s="293">
        <v>0</v>
      </c>
      <c r="O615" s="293">
        <v>8767.5</v>
      </c>
      <c r="P615" s="293">
        <v>8767.5</v>
      </c>
      <c r="Q615" s="293">
        <v>0</v>
      </c>
      <c r="R615" s="283" t="s">
        <v>2653</v>
      </c>
      <c r="S615" s="281" t="s">
        <v>2715</v>
      </c>
      <c r="T615" s="279" t="s">
        <v>1703</v>
      </c>
      <c r="U615" s="281"/>
      <c r="V615" s="282" t="s">
        <v>1704</v>
      </c>
      <c r="W615" s="283" t="s">
        <v>1195</v>
      </c>
      <c r="X615" s="283" t="s">
        <v>1195</v>
      </c>
      <c r="Y615" s="283" t="s">
        <v>1195</v>
      </c>
      <c r="Z615" s="226"/>
      <c r="AA615" s="96"/>
    </row>
    <row r="616" spans="1:27">
      <c r="A616" s="226" t="s">
        <v>56</v>
      </c>
      <c r="B616" s="226" t="str">
        <f t="shared" si="18"/>
        <v>09AAACI1838D1ZUNK09I0826/010440</v>
      </c>
      <c r="C616" s="277">
        <f t="shared" si="19"/>
        <v>611</v>
      </c>
      <c r="D616" s="281" t="s">
        <v>2722</v>
      </c>
      <c r="E616" s="281" t="s">
        <v>2723</v>
      </c>
      <c r="F616" s="281" t="s">
        <v>2724</v>
      </c>
      <c r="G616" s="281" t="s">
        <v>1699</v>
      </c>
      <c r="H616" s="278">
        <v>45889</v>
      </c>
      <c r="I616" s="293">
        <v>631890</v>
      </c>
      <c r="J616" s="281" t="s">
        <v>1700</v>
      </c>
      <c r="K616" s="279" t="s">
        <v>1657</v>
      </c>
      <c r="L616" s="226"/>
      <c r="M616" s="293">
        <v>535500</v>
      </c>
      <c r="N616" s="293">
        <v>96390</v>
      </c>
      <c r="O616" s="293">
        <v>0</v>
      </c>
      <c r="P616" s="293">
        <v>0</v>
      </c>
      <c r="Q616" s="293">
        <v>0</v>
      </c>
      <c r="R616" s="283" t="s">
        <v>2653</v>
      </c>
      <c r="S616" s="281" t="s">
        <v>701</v>
      </c>
      <c r="T616" s="279" t="s">
        <v>1703</v>
      </c>
      <c r="U616" s="281"/>
      <c r="V616" s="282" t="s">
        <v>1704</v>
      </c>
      <c r="W616" s="283" t="s">
        <v>1726</v>
      </c>
      <c r="X616" s="283" t="s">
        <v>2725</v>
      </c>
      <c r="Y616" s="283" t="s">
        <v>2710</v>
      </c>
      <c r="Z616" s="226"/>
      <c r="AA616" s="96"/>
    </row>
    <row r="617" spans="1:27">
      <c r="A617" s="226" t="s">
        <v>56</v>
      </c>
      <c r="B617" s="226" t="str">
        <f t="shared" si="18"/>
        <v>27AAACM3692H1ZCSAPV07/0064/2526</v>
      </c>
      <c r="C617" s="277">
        <f t="shared" si="19"/>
        <v>612</v>
      </c>
      <c r="D617" s="281" t="s">
        <v>580</v>
      </c>
      <c r="E617" s="281" t="s">
        <v>581</v>
      </c>
      <c r="F617" s="281" t="s">
        <v>2726</v>
      </c>
      <c r="G617" s="281" t="s">
        <v>1699</v>
      </c>
      <c r="H617" s="278">
        <v>45875</v>
      </c>
      <c r="I617" s="293">
        <v>71999</v>
      </c>
      <c r="J617" s="281" t="s">
        <v>1700</v>
      </c>
      <c r="K617" s="279" t="s">
        <v>1657</v>
      </c>
      <c r="L617" s="226"/>
      <c r="M617" s="293">
        <v>61016</v>
      </c>
      <c r="N617" s="293">
        <v>0</v>
      </c>
      <c r="O617" s="293">
        <v>5491.44</v>
      </c>
      <c r="P617" s="293">
        <v>5491.44</v>
      </c>
      <c r="Q617" s="293">
        <v>0</v>
      </c>
      <c r="R617" s="283" t="s">
        <v>2653</v>
      </c>
      <c r="S617" s="281" t="s">
        <v>701</v>
      </c>
      <c r="T617" s="279" t="s">
        <v>1703</v>
      </c>
      <c r="U617" s="281"/>
      <c r="V617" s="282" t="s">
        <v>1704</v>
      </c>
      <c r="W617" s="283" t="s">
        <v>1726</v>
      </c>
      <c r="X617" s="283" t="s">
        <v>2727</v>
      </c>
      <c r="Y617" s="283" t="s">
        <v>2442</v>
      </c>
      <c r="Z617" s="226"/>
      <c r="AA617" s="96"/>
    </row>
    <row r="618" spans="1:27">
      <c r="A618" s="226" t="s">
        <v>56</v>
      </c>
      <c r="B618" s="226" t="str">
        <f t="shared" si="18"/>
        <v>27AAACM3692H1ZCSAPV07/0065/2526</v>
      </c>
      <c r="C618" s="277">
        <f t="shared" si="19"/>
        <v>613</v>
      </c>
      <c r="D618" s="281" t="s">
        <v>580</v>
      </c>
      <c r="E618" s="281" t="s">
        <v>581</v>
      </c>
      <c r="F618" s="281" t="s">
        <v>2728</v>
      </c>
      <c r="G618" s="281" t="s">
        <v>1699</v>
      </c>
      <c r="H618" s="278">
        <v>45875</v>
      </c>
      <c r="I618" s="293">
        <v>41666</v>
      </c>
      <c r="J618" s="281" t="s">
        <v>1700</v>
      </c>
      <c r="K618" s="279" t="s">
        <v>1657</v>
      </c>
      <c r="L618" s="226"/>
      <c r="M618" s="293">
        <v>35310.19</v>
      </c>
      <c r="N618" s="293">
        <v>0</v>
      </c>
      <c r="O618" s="293">
        <v>3177.92</v>
      </c>
      <c r="P618" s="293">
        <v>3177.92</v>
      </c>
      <c r="Q618" s="293">
        <v>0</v>
      </c>
      <c r="R618" s="283" t="s">
        <v>2653</v>
      </c>
      <c r="S618" s="281" t="s">
        <v>701</v>
      </c>
      <c r="T618" s="279" t="s">
        <v>1703</v>
      </c>
      <c r="U618" s="281"/>
      <c r="V618" s="282" t="s">
        <v>1704</v>
      </c>
      <c r="W618" s="283" t="s">
        <v>1726</v>
      </c>
      <c r="X618" s="283" t="s">
        <v>2729</v>
      </c>
      <c r="Y618" s="283" t="s">
        <v>2442</v>
      </c>
      <c r="Z618" s="226"/>
      <c r="AA618" s="96"/>
    </row>
    <row r="619" spans="1:27">
      <c r="A619" s="226" t="s">
        <v>56</v>
      </c>
      <c r="B619" s="226" t="str">
        <f t="shared" si="18"/>
        <v>36AAAJT0025A1ZS36P2508IV000051</v>
      </c>
      <c r="C619" s="277">
        <f t="shared" si="19"/>
        <v>614</v>
      </c>
      <c r="D619" s="281" t="s">
        <v>2730</v>
      </c>
      <c r="E619" s="281" t="s">
        <v>2731</v>
      </c>
      <c r="F619" s="281" t="s">
        <v>2732</v>
      </c>
      <c r="G619" s="281" t="s">
        <v>1699</v>
      </c>
      <c r="H619" s="278">
        <v>45870</v>
      </c>
      <c r="I619" s="293">
        <v>13314</v>
      </c>
      <c r="J619" s="281" t="s">
        <v>1700</v>
      </c>
      <c r="K619" s="279" t="s">
        <v>1657</v>
      </c>
      <c r="L619" s="226"/>
      <c r="M619" s="293">
        <v>12680</v>
      </c>
      <c r="N619" s="293">
        <v>634</v>
      </c>
      <c r="O619" s="293">
        <v>0</v>
      </c>
      <c r="P619" s="293">
        <v>0</v>
      </c>
      <c r="Q619" s="293">
        <v>0</v>
      </c>
      <c r="R619" s="283" t="s">
        <v>2653</v>
      </c>
      <c r="S619" s="281" t="s">
        <v>701</v>
      </c>
      <c r="T619" s="279" t="s">
        <v>1703</v>
      </c>
      <c r="U619" s="281"/>
      <c r="V619" s="282" t="s">
        <v>1704</v>
      </c>
      <c r="W619" s="283" t="s">
        <v>1195</v>
      </c>
      <c r="X619" s="283" t="s">
        <v>1195</v>
      </c>
      <c r="Y619" s="283" t="s">
        <v>1195</v>
      </c>
      <c r="Z619" s="226"/>
      <c r="AA619" s="96"/>
    </row>
    <row r="620" spans="1:27">
      <c r="A620" s="226" t="s">
        <v>56</v>
      </c>
      <c r="B620" s="226" t="str">
        <f t="shared" si="18"/>
        <v>27CIXPS6802B1ZVSAP/25-26/52</v>
      </c>
      <c r="C620" s="277">
        <f t="shared" si="19"/>
        <v>615</v>
      </c>
      <c r="D620" s="281" t="s">
        <v>2733</v>
      </c>
      <c r="E620" s="281" t="s">
        <v>2734</v>
      </c>
      <c r="F620" s="281" t="s">
        <v>2735</v>
      </c>
      <c r="G620" s="281" t="s">
        <v>1699</v>
      </c>
      <c r="H620" s="278">
        <v>45870</v>
      </c>
      <c r="I620" s="293">
        <v>29500</v>
      </c>
      <c r="J620" s="281" t="s">
        <v>1700</v>
      </c>
      <c r="K620" s="279" t="s">
        <v>1657</v>
      </c>
      <c r="L620" s="226"/>
      <c r="M620" s="293">
        <v>25000</v>
      </c>
      <c r="N620" s="293">
        <v>0</v>
      </c>
      <c r="O620" s="293">
        <v>2250</v>
      </c>
      <c r="P620" s="293">
        <v>2250</v>
      </c>
      <c r="Q620" s="293">
        <v>0</v>
      </c>
      <c r="R620" s="283" t="s">
        <v>2653</v>
      </c>
      <c r="S620" s="281" t="s">
        <v>679</v>
      </c>
      <c r="T620" s="279" t="s">
        <v>1703</v>
      </c>
      <c r="U620" s="281"/>
      <c r="V620" s="282" t="s">
        <v>1704</v>
      </c>
      <c r="W620" s="283" t="s">
        <v>1195</v>
      </c>
      <c r="X620" s="283" t="s">
        <v>1195</v>
      </c>
      <c r="Y620" s="283" t="s">
        <v>1195</v>
      </c>
      <c r="Z620" s="226"/>
      <c r="AA620" s="96"/>
    </row>
    <row r="621" spans="1:27">
      <c r="A621" s="226" t="s">
        <v>56</v>
      </c>
      <c r="B621" s="226" t="str">
        <f t="shared" si="18"/>
        <v>27AABCM2461K1ZFLMP01260800654</v>
      </c>
      <c r="C621" s="277">
        <f t="shared" si="19"/>
        <v>616</v>
      </c>
      <c r="D621" s="281" t="s">
        <v>443</v>
      </c>
      <c r="E621" s="281" t="s">
        <v>444</v>
      </c>
      <c r="F621" s="281" t="s">
        <v>2736</v>
      </c>
      <c r="G621" s="281" t="s">
        <v>1699</v>
      </c>
      <c r="H621" s="278">
        <v>45870</v>
      </c>
      <c r="I621" s="293">
        <v>31306.6</v>
      </c>
      <c r="J621" s="281" t="s">
        <v>1700</v>
      </c>
      <c r="K621" s="279" t="s">
        <v>1657</v>
      </c>
      <c r="L621" s="226"/>
      <c r="M621" s="293">
        <v>26530.6</v>
      </c>
      <c r="N621" s="293">
        <v>0</v>
      </c>
      <c r="O621" s="293">
        <v>2388</v>
      </c>
      <c r="P621" s="293">
        <v>2388</v>
      </c>
      <c r="Q621" s="293">
        <v>0</v>
      </c>
      <c r="R621" s="283" t="s">
        <v>2653</v>
      </c>
      <c r="S621" s="281" t="s">
        <v>2715</v>
      </c>
      <c r="T621" s="279" t="s">
        <v>1703</v>
      </c>
      <c r="U621" s="281"/>
      <c r="V621" s="282" t="s">
        <v>1704</v>
      </c>
      <c r="W621" s="283" t="s">
        <v>1726</v>
      </c>
      <c r="X621" s="283" t="s">
        <v>2737</v>
      </c>
      <c r="Y621" s="283" t="s">
        <v>2470</v>
      </c>
      <c r="Z621" s="226"/>
      <c r="AA621" s="96"/>
    </row>
    <row r="622" spans="1:27">
      <c r="A622" s="226" t="s">
        <v>56</v>
      </c>
      <c r="B622" s="226" t="str">
        <f t="shared" si="18"/>
        <v>27AABCM2461K1ZFLMP01260800655</v>
      </c>
      <c r="C622" s="277">
        <f t="shared" si="19"/>
        <v>617</v>
      </c>
      <c r="D622" s="281" t="s">
        <v>443</v>
      </c>
      <c r="E622" s="281" t="s">
        <v>444</v>
      </c>
      <c r="F622" s="281" t="s">
        <v>2738</v>
      </c>
      <c r="G622" s="281" t="s">
        <v>1699</v>
      </c>
      <c r="H622" s="278">
        <v>45870</v>
      </c>
      <c r="I622" s="293">
        <v>32926.800000000003</v>
      </c>
      <c r="J622" s="281" t="s">
        <v>1700</v>
      </c>
      <c r="K622" s="279" t="s">
        <v>1657</v>
      </c>
      <c r="L622" s="226"/>
      <c r="M622" s="293">
        <v>27904.799999999999</v>
      </c>
      <c r="N622" s="293">
        <v>0</v>
      </c>
      <c r="O622" s="293">
        <v>2511</v>
      </c>
      <c r="P622" s="293">
        <v>2511</v>
      </c>
      <c r="Q622" s="293">
        <v>0</v>
      </c>
      <c r="R622" s="283" t="s">
        <v>2653</v>
      </c>
      <c r="S622" s="281" t="s">
        <v>2715</v>
      </c>
      <c r="T622" s="279" t="s">
        <v>1703</v>
      </c>
      <c r="U622" s="281"/>
      <c r="V622" s="282" t="s">
        <v>1704</v>
      </c>
      <c r="W622" s="283" t="s">
        <v>1726</v>
      </c>
      <c r="X622" s="283" t="s">
        <v>2739</v>
      </c>
      <c r="Y622" s="283" t="s">
        <v>2470</v>
      </c>
      <c r="Z622" s="226"/>
      <c r="AA622" s="96"/>
    </row>
    <row r="623" spans="1:27">
      <c r="A623" s="226" t="s">
        <v>56</v>
      </c>
      <c r="B623" s="226" t="str">
        <f t="shared" si="18"/>
        <v>27AABCM2461K1ZFLMP01260800656</v>
      </c>
      <c r="C623" s="277">
        <f t="shared" si="19"/>
        <v>618</v>
      </c>
      <c r="D623" s="281" t="s">
        <v>443</v>
      </c>
      <c r="E623" s="281" t="s">
        <v>444</v>
      </c>
      <c r="F623" s="281" t="s">
        <v>2740</v>
      </c>
      <c r="G623" s="281" t="s">
        <v>1699</v>
      </c>
      <c r="H623" s="278">
        <v>45870</v>
      </c>
      <c r="I623" s="293">
        <v>32926.800000000003</v>
      </c>
      <c r="J623" s="281" t="s">
        <v>1700</v>
      </c>
      <c r="K623" s="279" t="s">
        <v>1657</v>
      </c>
      <c r="L623" s="226"/>
      <c r="M623" s="293">
        <v>27904.799999999999</v>
      </c>
      <c r="N623" s="293">
        <v>0</v>
      </c>
      <c r="O623" s="293">
        <v>2511</v>
      </c>
      <c r="P623" s="293">
        <v>2511</v>
      </c>
      <c r="Q623" s="293">
        <v>0</v>
      </c>
      <c r="R623" s="283" t="s">
        <v>2653</v>
      </c>
      <c r="S623" s="281" t="s">
        <v>2715</v>
      </c>
      <c r="T623" s="279" t="s">
        <v>1703</v>
      </c>
      <c r="U623" s="281"/>
      <c r="V623" s="282" t="s">
        <v>1704</v>
      </c>
      <c r="W623" s="283" t="s">
        <v>1726</v>
      </c>
      <c r="X623" s="283" t="s">
        <v>2741</v>
      </c>
      <c r="Y623" s="283" t="s">
        <v>2470</v>
      </c>
      <c r="Z623" s="226"/>
      <c r="AA623" s="96"/>
    </row>
    <row r="624" spans="1:27">
      <c r="A624" s="226" t="s">
        <v>56</v>
      </c>
      <c r="B624" s="226" t="str">
        <f t="shared" si="18"/>
        <v>27AABCM2461K1ZFLMP01260800657</v>
      </c>
      <c r="C624" s="277">
        <f t="shared" si="19"/>
        <v>619</v>
      </c>
      <c r="D624" s="281" t="s">
        <v>443</v>
      </c>
      <c r="E624" s="281" t="s">
        <v>444</v>
      </c>
      <c r="F624" s="281" t="s">
        <v>2742</v>
      </c>
      <c r="G624" s="281" t="s">
        <v>1699</v>
      </c>
      <c r="H624" s="278">
        <v>45870</v>
      </c>
      <c r="I624" s="293">
        <v>31306.6</v>
      </c>
      <c r="J624" s="281" t="s">
        <v>1700</v>
      </c>
      <c r="K624" s="279" t="s">
        <v>1657</v>
      </c>
      <c r="L624" s="226"/>
      <c r="M624" s="293">
        <v>26530.6</v>
      </c>
      <c r="N624" s="293">
        <v>0</v>
      </c>
      <c r="O624" s="293">
        <v>2388</v>
      </c>
      <c r="P624" s="293">
        <v>2388</v>
      </c>
      <c r="Q624" s="293">
        <v>0</v>
      </c>
      <c r="R624" s="283" t="s">
        <v>2653</v>
      </c>
      <c r="S624" s="281" t="s">
        <v>2715</v>
      </c>
      <c r="T624" s="279" t="s">
        <v>1703</v>
      </c>
      <c r="U624" s="281"/>
      <c r="V624" s="282" t="s">
        <v>1704</v>
      </c>
      <c r="W624" s="283" t="s">
        <v>1726</v>
      </c>
      <c r="X624" s="283" t="s">
        <v>2743</v>
      </c>
      <c r="Y624" s="283" t="s">
        <v>2470</v>
      </c>
      <c r="Z624" s="226"/>
      <c r="AA624" s="96"/>
    </row>
    <row r="625" spans="1:27">
      <c r="A625" s="226" t="s">
        <v>56</v>
      </c>
      <c r="B625" s="226" t="str">
        <f t="shared" si="18"/>
        <v>27AABCM2461K1ZFPM012608/013696</v>
      </c>
      <c r="C625" s="277">
        <f t="shared" si="19"/>
        <v>620</v>
      </c>
      <c r="D625" s="281" t="s">
        <v>443</v>
      </c>
      <c r="E625" s="281" t="s">
        <v>444</v>
      </c>
      <c r="F625" s="281" t="s">
        <v>2744</v>
      </c>
      <c r="G625" s="281" t="s">
        <v>1699</v>
      </c>
      <c r="H625" s="278">
        <v>45870</v>
      </c>
      <c r="I625" s="293">
        <v>5060</v>
      </c>
      <c r="J625" s="281" t="s">
        <v>1700</v>
      </c>
      <c r="K625" s="279" t="s">
        <v>1657</v>
      </c>
      <c r="L625" s="226"/>
      <c r="M625" s="293">
        <v>4288</v>
      </c>
      <c r="N625" s="293">
        <v>0</v>
      </c>
      <c r="O625" s="293">
        <v>386</v>
      </c>
      <c r="P625" s="293">
        <v>386</v>
      </c>
      <c r="Q625" s="293">
        <v>0</v>
      </c>
      <c r="R625" s="283" t="s">
        <v>2653</v>
      </c>
      <c r="S625" s="281" t="s">
        <v>2715</v>
      </c>
      <c r="T625" s="279" t="s">
        <v>1703</v>
      </c>
      <c r="U625" s="281"/>
      <c r="V625" s="282" t="s">
        <v>1704</v>
      </c>
      <c r="W625" s="283" t="s">
        <v>1726</v>
      </c>
      <c r="X625" s="283" t="s">
        <v>2745</v>
      </c>
      <c r="Y625" s="283" t="s">
        <v>2746</v>
      </c>
      <c r="Z625" s="226"/>
      <c r="AA625" s="96"/>
    </row>
    <row r="626" spans="1:27">
      <c r="A626" s="226" t="s">
        <v>56</v>
      </c>
      <c r="B626" s="226" t="str">
        <f t="shared" si="18"/>
        <v>27AABCM2461K1ZFPM012608/013697</v>
      </c>
      <c r="C626" s="277">
        <f t="shared" si="19"/>
        <v>621</v>
      </c>
      <c r="D626" s="281" t="s">
        <v>443</v>
      </c>
      <c r="E626" s="281" t="s">
        <v>444</v>
      </c>
      <c r="F626" s="281" t="s">
        <v>2747</v>
      </c>
      <c r="G626" s="281" t="s">
        <v>1699</v>
      </c>
      <c r="H626" s="278">
        <v>45870</v>
      </c>
      <c r="I626" s="293">
        <v>2657.2</v>
      </c>
      <c r="J626" s="281" t="s">
        <v>1700</v>
      </c>
      <c r="K626" s="279" t="s">
        <v>1657</v>
      </c>
      <c r="L626" s="226"/>
      <c r="M626" s="293">
        <v>2251.1999999999998</v>
      </c>
      <c r="N626" s="293">
        <v>0</v>
      </c>
      <c r="O626" s="293">
        <v>203</v>
      </c>
      <c r="P626" s="293">
        <v>203</v>
      </c>
      <c r="Q626" s="293">
        <v>0</v>
      </c>
      <c r="R626" s="283" t="s">
        <v>2653</v>
      </c>
      <c r="S626" s="281" t="s">
        <v>2715</v>
      </c>
      <c r="T626" s="279" t="s">
        <v>1703</v>
      </c>
      <c r="U626" s="281"/>
      <c r="V626" s="282" t="s">
        <v>1704</v>
      </c>
      <c r="W626" s="283" t="s">
        <v>1726</v>
      </c>
      <c r="X626" s="283" t="s">
        <v>2748</v>
      </c>
      <c r="Y626" s="283" t="s">
        <v>2746</v>
      </c>
      <c r="Z626" s="226"/>
      <c r="AA626" s="96"/>
    </row>
    <row r="627" spans="1:27">
      <c r="A627" s="226" t="s">
        <v>56</v>
      </c>
      <c r="B627" s="226" t="str">
        <f t="shared" si="18"/>
        <v>27AABCM2461K1ZFPM012608/013699</v>
      </c>
      <c r="C627" s="277">
        <f t="shared" si="19"/>
        <v>622</v>
      </c>
      <c r="D627" s="281" t="s">
        <v>443</v>
      </c>
      <c r="E627" s="281" t="s">
        <v>444</v>
      </c>
      <c r="F627" s="281" t="s">
        <v>2749</v>
      </c>
      <c r="G627" s="281" t="s">
        <v>1699</v>
      </c>
      <c r="H627" s="278">
        <v>45870</v>
      </c>
      <c r="I627" s="293">
        <v>252.4</v>
      </c>
      <c r="J627" s="281" t="s">
        <v>1700</v>
      </c>
      <c r="K627" s="279" t="s">
        <v>1657</v>
      </c>
      <c r="L627" s="226"/>
      <c r="M627" s="293">
        <v>214.4</v>
      </c>
      <c r="N627" s="293">
        <v>0</v>
      </c>
      <c r="O627" s="293">
        <v>19</v>
      </c>
      <c r="P627" s="293">
        <v>19</v>
      </c>
      <c r="Q627" s="293">
        <v>0</v>
      </c>
      <c r="R627" s="283" t="s">
        <v>2653</v>
      </c>
      <c r="S627" s="281" t="s">
        <v>2715</v>
      </c>
      <c r="T627" s="279" t="s">
        <v>1703</v>
      </c>
      <c r="U627" s="281"/>
      <c r="V627" s="282" t="s">
        <v>1704</v>
      </c>
      <c r="W627" s="283" t="s">
        <v>1726</v>
      </c>
      <c r="X627" s="283" t="s">
        <v>2750</v>
      </c>
      <c r="Y627" s="283" t="s">
        <v>2746</v>
      </c>
      <c r="Z627" s="226"/>
      <c r="AA627" s="96"/>
    </row>
    <row r="628" spans="1:27">
      <c r="A628" s="226" t="s">
        <v>56</v>
      </c>
      <c r="B628" s="226" t="str">
        <f t="shared" si="18"/>
        <v>27AABCM2461K1ZFPM012608/013700</v>
      </c>
      <c r="C628" s="277">
        <f t="shared" si="19"/>
        <v>623</v>
      </c>
      <c r="D628" s="281" t="s">
        <v>443</v>
      </c>
      <c r="E628" s="281" t="s">
        <v>444</v>
      </c>
      <c r="F628" s="281" t="s">
        <v>2751</v>
      </c>
      <c r="G628" s="281" t="s">
        <v>1699</v>
      </c>
      <c r="H628" s="278">
        <v>45870</v>
      </c>
      <c r="I628" s="293">
        <v>2909.6</v>
      </c>
      <c r="J628" s="281" t="s">
        <v>1700</v>
      </c>
      <c r="K628" s="279" t="s">
        <v>1657</v>
      </c>
      <c r="L628" s="226"/>
      <c r="M628" s="293">
        <v>2465.6</v>
      </c>
      <c r="N628" s="293">
        <v>0</v>
      </c>
      <c r="O628" s="293">
        <v>222</v>
      </c>
      <c r="P628" s="293">
        <v>222</v>
      </c>
      <c r="Q628" s="293">
        <v>0</v>
      </c>
      <c r="R628" s="283" t="s">
        <v>2653</v>
      </c>
      <c r="S628" s="281" t="s">
        <v>2715</v>
      </c>
      <c r="T628" s="279" t="s">
        <v>1703</v>
      </c>
      <c r="U628" s="281"/>
      <c r="V628" s="282" t="s">
        <v>1704</v>
      </c>
      <c r="W628" s="283" t="s">
        <v>1726</v>
      </c>
      <c r="X628" s="283" t="s">
        <v>2752</v>
      </c>
      <c r="Y628" s="283" t="s">
        <v>2746</v>
      </c>
      <c r="Z628" s="226"/>
      <c r="AA628" s="96"/>
    </row>
    <row r="629" spans="1:27">
      <c r="A629" s="226" t="s">
        <v>56</v>
      </c>
      <c r="B629" s="226" t="str">
        <f t="shared" si="18"/>
        <v>27AVEPS1013Q2Z9IN-11202</v>
      </c>
      <c r="C629" s="277">
        <f t="shared" si="19"/>
        <v>624</v>
      </c>
      <c r="D629" s="281" t="s">
        <v>2753</v>
      </c>
      <c r="E629" s="281" t="s">
        <v>2754</v>
      </c>
      <c r="F629" s="281" t="s">
        <v>2755</v>
      </c>
      <c r="G629" s="281" t="s">
        <v>1699</v>
      </c>
      <c r="H629" s="278">
        <v>45842</v>
      </c>
      <c r="I629" s="293">
        <v>4478</v>
      </c>
      <c r="J629" s="281" t="s">
        <v>1700</v>
      </c>
      <c r="K629" s="279" t="s">
        <v>1657</v>
      </c>
      <c r="L629" s="226"/>
      <c r="M629" s="293">
        <v>3794.92</v>
      </c>
      <c r="N629" s="293">
        <v>0</v>
      </c>
      <c r="O629" s="293">
        <v>341.54</v>
      </c>
      <c r="P629" s="293">
        <v>341.54</v>
      </c>
      <c r="Q629" s="293">
        <v>0</v>
      </c>
      <c r="R629" s="283" t="s">
        <v>2389</v>
      </c>
      <c r="S629" s="281" t="s">
        <v>2756</v>
      </c>
      <c r="T629" s="279" t="s">
        <v>1703</v>
      </c>
      <c r="U629" s="281"/>
      <c r="V629" s="282" t="s">
        <v>1704</v>
      </c>
      <c r="W629" s="283" t="s">
        <v>1195</v>
      </c>
      <c r="X629" s="283" t="s">
        <v>1195</v>
      </c>
      <c r="Y629" s="283" t="s">
        <v>1195</v>
      </c>
      <c r="Z629" s="226"/>
      <c r="AA629" s="96"/>
    </row>
    <row r="630" spans="1:27">
      <c r="A630" s="226" t="s">
        <v>56</v>
      </c>
      <c r="B630" s="226" t="str">
        <f t="shared" si="18"/>
        <v>27AAICC1247J1ZM202325155</v>
      </c>
      <c r="C630" s="277">
        <f t="shared" si="19"/>
        <v>625</v>
      </c>
      <c r="D630" s="281" t="s">
        <v>1517</v>
      </c>
      <c r="E630" s="281" t="s">
        <v>1518</v>
      </c>
      <c r="F630" s="281">
        <v>202325155</v>
      </c>
      <c r="G630" s="281" t="s">
        <v>1699</v>
      </c>
      <c r="H630" s="278">
        <v>45897</v>
      </c>
      <c r="I630" s="293">
        <v>535566.43999999994</v>
      </c>
      <c r="J630" s="281" t="s">
        <v>1700</v>
      </c>
      <c r="K630" s="279" t="s">
        <v>1657</v>
      </c>
      <c r="L630" s="226"/>
      <c r="M630" s="293">
        <v>453869.86</v>
      </c>
      <c r="N630" s="293">
        <v>0</v>
      </c>
      <c r="O630" s="293">
        <v>40848.29</v>
      </c>
      <c r="P630" s="293">
        <v>40848.29</v>
      </c>
      <c r="Q630" s="293">
        <v>0</v>
      </c>
      <c r="R630" s="283" t="s">
        <v>2653</v>
      </c>
      <c r="S630" s="281" t="s">
        <v>2715</v>
      </c>
      <c r="T630" s="279" t="s">
        <v>1703</v>
      </c>
      <c r="U630" s="281"/>
      <c r="V630" s="282" t="s">
        <v>1704</v>
      </c>
      <c r="W630" s="283" t="s">
        <v>1726</v>
      </c>
      <c r="X630" s="283" t="s">
        <v>2757</v>
      </c>
      <c r="Y630" s="283" t="s">
        <v>2758</v>
      </c>
      <c r="Z630" s="226"/>
      <c r="AA630" s="96"/>
    </row>
    <row r="631" spans="1:27">
      <c r="A631" s="226" t="s">
        <v>56</v>
      </c>
      <c r="B631" s="226" t="str">
        <f t="shared" si="18"/>
        <v>27ABJCS6128G1Z4663/2025-26</v>
      </c>
      <c r="C631" s="277">
        <f t="shared" si="19"/>
        <v>626</v>
      </c>
      <c r="D631" s="281" t="s">
        <v>535</v>
      </c>
      <c r="E631" s="281" t="s">
        <v>536</v>
      </c>
      <c r="F631" s="281" t="s">
        <v>2759</v>
      </c>
      <c r="G631" s="281" t="s">
        <v>1699</v>
      </c>
      <c r="H631" s="278">
        <v>45885</v>
      </c>
      <c r="I631" s="293">
        <v>1633</v>
      </c>
      <c r="J631" s="281" t="s">
        <v>1700</v>
      </c>
      <c r="K631" s="279" t="s">
        <v>1657</v>
      </c>
      <c r="L631" s="226"/>
      <c r="M631" s="293">
        <v>1384</v>
      </c>
      <c r="N631" s="293">
        <v>0</v>
      </c>
      <c r="O631" s="293">
        <v>124.56</v>
      </c>
      <c r="P631" s="293">
        <v>124.56</v>
      </c>
      <c r="Q631" s="293">
        <v>0</v>
      </c>
      <c r="R631" s="283" t="s">
        <v>2653</v>
      </c>
      <c r="S631" s="281" t="s">
        <v>2715</v>
      </c>
      <c r="T631" s="279" t="s">
        <v>1703</v>
      </c>
      <c r="U631" s="281"/>
      <c r="V631" s="282" t="s">
        <v>1704</v>
      </c>
      <c r="W631" s="283" t="s">
        <v>1726</v>
      </c>
      <c r="X631" s="283" t="s">
        <v>2760</v>
      </c>
      <c r="Y631" s="283" t="s">
        <v>2761</v>
      </c>
      <c r="Z631" s="226"/>
      <c r="AA631" s="96"/>
    </row>
    <row r="632" spans="1:27">
      <c r="A632" s="226" t="s">
        <v>56</v>
      </c>
      <c r="B632" s="226" t="str">
        <f t="shared" si="18"/>
        <v>27ABJCS6128G1Z4664/2025-26</v>
      </c>
      <c r="C632" s="277">
        <f t="shared" si="19"/>
        <v>627</v>
      </c>
      <c r="D632" s="281" t="s">
        <v>535</v>
      </c>
      <c r="E632" s="281" t="s">
        <v>536</v>
      </c>
      <c r="F632" s="281" t="s">
        <v>2762</v>
      </c>
      <c r="G632" s="281" t="s">
        <v>1699</v>
      </c>
      <c r="H632" s="278">
        <v>45885</v>
      </c>
      <c r="I632" s="293">
        <v>5574</v>
      </c>
      <c r="J632" s="281" t="s">
        <v>1700</v>
      </c>
      <c r="K632" s="279" t="s">
        <v>1657</v>
      </c>
      <c r="L632" s="226"/>
      <c r="M632" s="293">
        <v>4724</v>
      </c>
      <c r="N632" s="293">
        <v>0</v>
      </c>
      <c r="O632" s="293">
        <v>425.16</v>
      </c>
      <c r="P632" s="293">
        <v>425.16</v>
      </c>
      <c r="Q632" s="293">
        <v>0</v>
      </c>
      <c r="R632" s="283" t="s">
        <v>2653</v>
      </c>
      <c r="S632" s="281" t="s">
        <v>2715</v>
      </c>
      <c r="T632" s="279" t="s">
        <v>1703</v>
      </c>
      <c r="U632" s="281"/>
      <c r="V632" s="282" t="s">
        <v>1704</v>
      </c>
      <c r="W632" s="283" t="s">
        <v>1726</v>
      </c>
      <c r="X632" s="283" t="s">
        <v>2763</v>
      </c>
      <c r="Y632" s="283" t="s">
        <v>2761</v>
      </c>
      <c r="Z632" s="226"/>
      <c r="AA632" s="96"/>
    </row>
    <row r="633" spans="1:27">
      <c r="A633" s="226" t="s">
        <v>56</v>
      </c>
      <c r="B633" s="226" t="str">
        <f t="shared" si="18"/>
        <v>27AAACD4092N2ZBIN27/2508/04828</v>
      </c>
      <c r="C633" s="277">
        <f t="shared" si="19"/>
        <v>628</v>
      </c>
      <c r="D633" s="281" t="s">
        <v>2457</v>
      </c>
      <c r="E633" s="281" t="s">
        <v>2458</v>
      </c>
      <c r="F633" s="281" t="s">
        <v>2764</v>
      </c>
      <c r="G633" s="281" t="s">
        <v>1699</v>
      </c>
      <c r="H633" s="278">
        <v>45900</v>
      </c>
      <c r="I633" s="293">
        <v>22389</v>
      </c>
      <c r="J633" s="281" t="s">
        <v>1700</v>
      </c>
      <c r="K633" s="279" t="s">
        <v>1657</v>
      </c>
      <c r="L633" s="226"/>
      <c r="M633" s="293">
        <v>17520</v>
      </c>
      <c r="N633" s="293">
        <v>0</v>
      </c>
      <c r="O633" s="293">
        <v>438</v>
      </c>
      <c r="P633" s="293">
        <v>438</v>
      </c>
      <c r="Q633" s="293">
        <v>0</v>
      </c>
      <c r="R633" s="283" t="s">
        <v>2653</v>
      </c>
      <c r="S633" s="281" t="s">
        <v>701</v>
      </c>
      <c r="T633" s="279" t="s">
        <v>1703</v>
      </c>
      <c r="U633" s="281"/>
      <c r="V633" s="282" t="s">
        <v>1704</v>
      </c>
      <c r="W633" s="283" t="s">
        <v>1195</v>
      </c>
      <c r="X633" s="283" t="s">
        <v>1195</v>
      </c>
      <c r="Y633" s="283" t="s">
        <v>1195</v>
      </c>
      <c r="Z633" s="226"/>
      <c r="AA633" s="96"/>
    </row>
    <row r="634" spans="1:27">
      <c r="A634" s="226" t="s">
        <v>56</v>
      </c>
      <c r="B634" s="226" t="str">
        <f t="shared" si="18"/>
        <v>29AADCV4254H1Z4FZZW-6375</v>
      </c>
      <c r="C634" s="277">
        <f t="shared" si="19"/>
        <v>629</v>
      </c>
      <c r="D634" s="281" t="s">
        <v>2765</v>
      </c>
      <c r="E634" s="281" t="s">
        <v>2766</v>
      </c>
      <c r="F634" s="281" t="s">
        <v>2767</v>
      </c>
      <c r="G634" s="281" t="s">
        <v>1699</v>
      </c>
      <c r="H634" s="278">
        <v>45881</v>
      </c>
      <c r="I634" s="293">
        <v>898</v>
      </c>
      <c r="J634" s="281" t="s">
        <v>1700</v>
      </c>
      <c r="K634" s="279" t="s">
        <v>1657</v>
      </c>
      <c r="L634" s="226"/>
      <c r="M634" s="293">
        <v>898</v>
      </c>
      <c r="N634" s="293">
        <v>0</v>
      </c>
      <c r="O634" s="293">
        <v>0</v>
      </c>
      <c r="P634" s="293">
        <v>0</v>
      </c>
      <c r="Q634" s="293">
        <v>0</v>
      </c>
      <c r="R634" s="283" t="s">
        <v>2653</v>
      </c>
      <c r="S634" s="281" t="s">
        <v>701</v>
      </c>
      <c r="T634" s="279" t="s">
        <v>1703</v>
      </c>
      <c r="U634" s="281"/>
      <c r="V634" s="282" t="s">
        <v>1704</v>
      </c>
      <c r="W634" s="283" t="s">
        <v>1726</v>
      </c>
      <c r="X634" s="283" t="s">
        <v>2768</v>
      </c>
      <c r="Y634" s="283" t="s">
        <v>665</v>
      </c>
      <c r="Z634" s="226"/>
      <c r="AA634" s="96"/>
    </row>
    <row r="635" spans="1:27">
      <c r="A635" s="226" t="s">
        <v>56</v>
      </c>
      <c r="B635" s="226" t="str">
        <f t="shared" si="18"/>
        <v>27AAECI7859N1ZQSOFT/333/25-26</v>
      </c>
      <c r="C635" s="277">
        <f t="shared" si="19"/>
        <v>630</v>
      </c>
      <c r="D635" s="281" t="s">
        <v>344</v>
      </c>
      <c r="E635" s="281" t="s">
        <v>345</v>
      </c>
      <c r="F635" s="281" t="s">
        <v>2769</v>
      </c>
      <c r="G635" s="281" t="s">
        <v>1699</v>
      </c>
      <c r="H635" s="278">
        <v>45875</v>
      </c>
      <c r="I635" s="293">
        <v>247.8</v>
      </c>
      <c r="J635" s="281" t="s">
        <v>1700</v>
      </c>
      <c r="K635" s="279" t="s">
        <v>1657</v>
      </c>
      <c r="L635" s="226"/>
      <c r="M635" s="293">
        <v>210</v>
      </c>
      <c r="N635" s="293">
        <v>0</v>
      </c>
      <c r="O635" s="293">
        <v>18.899999999999999</v>
      </c>
      <c r="P635" s="293">
        <v>18.899999999999999</v>
      </c>
      <c r="Q635" s="293">
        <v>0</v>
      </c>
      <c r="R635" s="283" t="s">
        <v>2653</v>
      </c>
      <c r="S635" s="281" t="s">
        <v>701</v>
      </c>
      <c r="T635" s="279" t="s">
        <v>1703</v>
      </c>
      <c r="U635" s="281"/>
      <c r="V635" s="282" t="s">
        <v>1704</v>
      </c>
      <c r="W635" s="283" t="s">
        <v>1195</v>
      </c>
      <c r="X635" s="283" t="s">
        <v>1195</v>
      </c>
      <c r="Y635" s="283" t="s">
        <v>1195</v>
      </c>
      <c r="Z635" s="226"/>
      <c r="AA635" s="96"/>
    </row>
    <row r="636" spans="1:27">
      <c r="A636" s="226" t="s">
        <v>56</v>
      </c>
      <c r="B636" s="226" t="str">
        <f t="shared" si="18"/>
        <v>27AAECI7859N1ZQSOFT/355/25-26</v>
      </c>
      <c r="C636" s="277">
        <f t="shared" si="19"/>
        <v>631</v>
      </c>
      <c r="D636" s="281" t="s">
        <v>344</v>
      </c>
      <c r="E636" s="281" t="s">
        <v>345</v>
      </c>
      <c r="F636" s="281" t="s">
        <v>2770</v>
      </c>
      <c r="G636" s="281" t="s">
        <v>1699</v>
      </c>
      <c r="H636" s="278">
        <v>45882</v>
      </c>
      <c r="I636" s="293">
        <v>495.6</v>
      </c>
      <c r="J636" s="281" t="s">
        <v>1700</v>
      </c>
      <c r="K636" s="279" t="s">
        <v>1657</v>
      </c>
      <c r="L636" s="226"/>
      <c r="M636" s="293">
        <v>420</v>
      </c>
      <c r="N636" s="293">
        <v>0</v>
      </c>
      <c r="O636" s="293">
        <v>37.799999999999997</v>
      </c>
      <c r="P636" s="293">
        <v>37.799999999999997</v>
      </c>
      <c r="Q636" s="293">
        <v>0</v>
      </c>
      <c r="R636" s="283" t="s">
        <v>2653</v>
      </c>
      <c r="S636" s="281" t="s">
        <v>701</v>
      </c>
      <c r="T636" s="279" t="s">
        <v>1703</v>
      </c>
      <c r="U636" s="281"/>
      <c r="V636" s="282" t="s">
        <v>1704</v>
      </c>
      <c r="W636" s="283" t="s">
        <v>1195</v>
      </c>
      <c r="X636" s="283" t="s">
        <v>1195</v>
      </c>
      <c r="Y636" s="283" t="s">
        <v>1195</v>
      </c>
      <c r="Z636" s="226"/>
      <c r="AA636" s="96"/>
    </row>
    <row r="637" spans="1:27">
      <c r="A637" s="226" t="s">
        <v>56</v>
      </c>
      <c r="B637" s="226" t="str">
        <f t="shared" si="18"/>
        <v>27AAECI7859N1ZQSOFT/368/25-26</v>
      </c>
      <c r="C637" s="277">
        <f t="shared" si="19"/>
        <v>632</v>
      </c>
      <c r="D637" s="281" t="s">
        <v>344</v>
      </c>
      <c r="E637" s="281" t="s">
        <v>345</v>
      </c>
      <c r="F637" s="281" t="s">
        <v>2771</v>
      </c>
      <c r="G637" s="281" t="s">
        <v>1699</v>
      </c>
      <c r="H637" s="278">
        <v>45889</v>
      </c>
      <c r="I637" s="293">
        <v>123.9</v>
      </c>
      <c r="J637" s="281" t="s">
        <v>1700</v>
      </c>
      <c r="K637" s="279" t="s">
        <v>1657</v>
      </c>
      <c r="L637" s="226"/>
      <c r="M637" s="293">
        <v>105</v>
      </c>
      <c r="N637" s="293">
        <v>0</v>
      </c>
      <c r="O637" s="293">
        <v>9.4499999999999993</v>
      </c>
      <c r="P637" s="293">
        <v>9.4499999999999993</v>
      </c>
      <c r="Q637" s="293">
        <v>0</v>
      </c>
      <c r="R637" s="283" t="s">
        <v>2653</v>
      </c>
      <c r="S637" s="281" t="s">
        <v>701</v>
      </c>
      <c r="T637" s="279" t="s">
        <v>1703</v>
      </c>
      <c r="U637" s="281"/>
      <c r="V637" s="282" t="s">
        <v>1704</v>
      </c>
      <c r="W637" s="283" t="s">
        <v>1195</v>
      </c>
      <c r="X637" s="283" t="s">
        <v>1195</v>
      </c>
      <c r="Y637" s="283" t="s">
        <v>1195</v>
      </c>
      <c r="Z637" s="226"/>
      <c r="AA637" s="96"/>
    </row>
    <row r="638" spans="1:27">
      <c r="A638" s="226" t="s">
        <v>56</v>
      </c>
      <c r="B638" s="226" t="str">
        <f t="shared" si="18"/>
        <v>27AAECI7859N1ZQSOFT/392/25-26</v>
      </c>
      <c r="C638" s="277">
        <f t="shared" si="19"/>
        <v>633</v>
      </c>
      <c r="D638" s="281" t="s">
        <v>344</v>
      </c>
      <c r="E638" s="281" t="s">
        <v>345</v>
      </c>
      <c r="F638" s="281" t="s">
        <v>2772</v>
      </c>
      <c r="G638" s="281" t="s">
        <v>1699</v>
      </c>
      <c r="H638" s="278">
        <v>45894</v>
      </c>
      <c r="I638" s="293">
        <v>123.9</v>
      </c>
      <c r="J638" s="281" t="s">
        <v>1700</v>
      </c>
      <c r="K638" s="279" t="s">
        <v>1657</v>
      </c>
      <c r="L638" s="226"/>
      <c r="M638" s="293">
        <v>105</v>
      </c>
      <c r="N638" s="293">
        <v>0</v>
      </c>
      <c r="O638" s="293">
        <v>9.4499999999999993</v>
      </c>
      <c r="P638" s="293">
        <v>9.4499999999999993</v>
      </c>
      <c r="Q638" s="293">
        <v>0</v>
      </c>
      <c r="R638" s="283" t="s">
        <v>2653</v>
      </c>
      <c r="S638" s="281" t="s">
        <v>701</v>
      </c>
      <c r="T638" s="279" t="s">
        <v>1703</v>
      </c>
      <c r="U638" s="281"/>
      <c r="V638" s="282" t="s">
        <v>1704</v>
      </c>
      <c r="W638" s="283" t="s">
        <v>1195</v>
      </c>
      <c r="X638" s="283" t="s">
        <v>1195</v>
      </c>
      <c r="Y638" s="283" t="s">
        <v>1195</v>
      </c>
      <c r="Z638" s="226"/>
      <c r="AA638" s="96"/>
    </row>
    <row r="639" spans="1:27">
      <c r="A639" s="226" t="s">
        <v>56</v>
      </c>
      <c r="B639" s="226" t="str">
        <f t="shared" si="18"/>
        <v>27AAECI7859N1ZQSOFT/403/25-26</v>
      </c>
      <c r="C639" s="277">
        <f t="shared" si="19"/>
        <v>634</v>
      </c>
      <c r="D639" s="281" t="s">
        <v>344</v>
      </c>
      <c r="E639" s="281" t="s">
        <v>345</v>
      </c>
      <c r="F639" s="281" t="s">
        <v>2773</v>
      </c>
      <c r="G639" s="281" t="s">
        <v>1699</v>
      </c>
      <c r="H639" s="278">
        <v>45898</v>
      </c>
      <c r="I639" s="293">
        <v>123.9</v>
      </c>
      <c r="J639" s="281" t="s">
        <v>1700</v>
      </c>
      <c r="K639" s="279" t="s">
        <v>1657</v>
      </c>
      <c r="L639" s="226"/>
      <c r="M639" s="293">
        <v>105</v>
      </c>
      <c r="N639" s="293">
        <v>0</v>
      </c>
      <c r="O639" s="293">
        <v>9.4499999999999993</v>
      </c>
      <c r="P639" s="293">
        <v>9.4499999999999993</v>
      </c>
      <c r="Q639" s="293">
        <v>0</v>
      </c>
      <c r="R639" s="283" t="s">
        <v>2653</v>
      </c>
      <c r="S639" s="281" t="s">
        <v>701</v>
      </c>
      <c r="T639" s="279" t="s">
        <v>1703</v>
      </c>
      <c r="U639" s="281"/>
      <c r="V639" s="282" t="s">
        <v>1704</v>
      </c>
      <c r="W639" s="283" t="s">
        <v>1195</v>
      </c>
      <c r="X639" s="283" t="s">
        <v>1195</v>
      </c>
      <c r="Y639" s="283" t="s">
        <v>1195</v>
      </c>
      <c r="Z639" s="226"/>
      <c r="AA639" s="96"/>
    </row>
    <row r="640" spans="1:27">
      <c r="A640" s="226" t="s">
        <v>56</v>
      </c>
      <c r="B640" s="226" t="str">
        <f t="shared" si="18"/>
        <v>27AAACI1195H1ZM135250804013912</v>
      </c>
      <c r="C640" s="277">
        <f t="shared" si="19"/>
        <v>635</v>
      </c>
      <c r="D640" s="281" t="s">
        <v>412</v>
      </c>
      <c r="E640" s="281" t="s">
        <v>413</v>
      </c>
      <c r="F640" s="281">
        <v>135250804013912</v>
      </c>
      <c r="G640" s="281" t="s">
        <v>1699</v>
      </c>
      <c r="H640" s="278">
        <v>45873</v>
      </c>
      <c r="I640" s="293">
        <v>9426.02</v>
      </c>
      <c r="J640" s="281" t="s">
        <v>1700</v>
      </c>
      <c r="K640" s="279" t="s">
        <v>1657</v>
      </c>
      <c r="L640" s="226"/>
      <c r="M640" s="293">
        <v>7988.16</v>
      </c>
      <c r="N640" s="293">
        <v>0</v>
      </c>
      <c r="O640" s="293">
        <v>718.93</v>
      </c>
      <c r="P640" s="293">
        <v>718.93</v>
      </c>
      <c r="Q640" s="293">
        <v>0</v>
      </c>
      <c r="R640" s="283" t="s">
        <v>2653</v>
      </c>
      <c r="S640" s="281" t="s">
        <v>701</v>
      </c>
      <c r="T640" s="279" t="s">
        <v>1703</v>
      </c>
      <c r="U640" s="281"/>
      <c r="V640" s="282" t="s">
        <v>1704</v>
      </c>
      <c r="W640" s="283" t="s">
        <v>1195</v>
      </c>
      <c r="X640" s="283" t="s">
        <v>1195</v>
      </c>
      <c r="Y640" s="283" t="s">
        <v>1195</v>
      </c>
      <c r="Z640" s="226"/>
      <c r="AA640" s="96"/>
    </row>
    <row r="641" spans="1:27">
      <c r="A641" s="226" t="s">
        <v>56</v>
      </c>
      <c r="B641" s="226" t="str">
        <f t="shared" si="18"/>
        <v>27AAACI1195H1ZM135250805021844</v>
      </c>
      <c r="C641" s="277">
        <f t="shared" si="19"/>
        <v>636</v>
      </c>
      <c r="D641" s="281" t="s">
        <v>412</v>
      </c>
      <c r="E641" s="281" t="s">
        <v>413</v>
      </c>
      <c r="F641" s="281">
        <v>135250805021844</v>
      </c>
      <c r="G641" s="281" t="s">
        <v>1699</v>
      </c>
      <c r="H641" s="278">
        <v>45874</v>
      </c>
      <c r="I641" s="293">
        <v>19047.38</v>
      </c>
      <c r="J641" s="281" t="s">
        <v>1700</v>
      </c>
      <c r="K641" s="279" t="s">
        <v>1657</v>
      </c>
      <c r="L641" s="226"/>
      <c r="M641" s="293">
        <v>16141.84</v>
      </c>
      <c r="N641" s="293">
        <v>0</v>
      </c>
      <c r="O641" s="293">
        <v>1452.77</v>
      </c>
      <c r="P641" s="293">
        <v>1452.77</v>
      </c>
      <c r="Q641" s="293">
        <v>0</v>
      </c>
      <c r="R641" s="283" t="s">
        <v>2653</v>
      </c>
      <c r="S641" s="281" t="s">
        <v>701</v>
      </c>
      <c r="T641" s="279" t="s">
        <v>1703</v>
      </c>
      <c r="U641" s="281"/>
      <c r="V641" s="282" t="s">
        <v>1704</v>
      </c>
      <c r="W641" s="283" t="s">
        <v>1195</v>
      </c>
      <c r="X641" s="283" t="s">
        <v>1195</v>
      </c>
      <c r="Y641" s="283" t="s">
        <v>1195</v>
      </c>
      <c r="Z641" s="226"/>
      <c r="AA641" s="96"/>
    </row>
    <row r="642" spans="1:27">
      <c r="A642" s="226" t="s">
        <v>56</v>
      </c>
      <c r="B642" s="226" t="str">
        <f t="shared" si="18"/>
        <v>27AAACI1195H1ZM135250806028591</v>
      </c>
      <c r="C642" s="277">
        <f t="shared" si="19"/>
        <v>637</v>
      </c>
      <c r="D642" s="281" t="s">
        <v>412</v>
      </c>
      <c r="E642" s="281" t="s">
        <v>413</v>
      </c>
      <c r="F642" s="281">
        <v>135250806028591</v>
      </c>
      <c r="G642" s="281" t="s">
        <v>1699</v>
      </c>
      <c r="H642" s="278">
        <v>45875</v>
      </c>
      <c r="I642" s="293">
        <v>17727.97</v>
      </c>
      <c r="J642" s="281" t="s">
        <v>1700</v>
      </c>
      <c r="K642" s="279" t="s">
        <v>1657</v>
      </c>
      <c r="L642" s="226"/>
      <c r="M642" s="293">
        <v>15023.71</v>
      </c>
      <c r="N642" s="293">
        <v>0</v>
      </c>
      <c r="O642" s="293">
        <v>1352.13</v>
      </c>
      <c r="P642" s="293">
        <v>1352.13</v>
      </c>
      <c r="Q642" s="293">
        <v>0</v>
      </c>
      <c r="R642" s="283" t="s">
        <v>2653</v>
      </c>
      <c r="S642" s="281" t="s">
        <v>701</v>
      </c>
      <c r="T642" s="279" t="s">
        <v>1703</v>
      </c>
      <c r="U642" s="281"/>
      <c r="V642" s="282" t="s">
        <v>1704</v>
      </c>
      <c r="W642" s="283" t="s">
        <v>1195</v>
      </c>
      <c r="X642" s="283" t="s">
        <v>1195</v>
      </c>
      <c r="Y642" s="283" t="s">
        <v>1195</v>
      </c>
      <c r="Z642" s="226"/>
      <c r="AA642" s="96"/>
    </row>
    <row r="643" spans="1:27">
      <c r="A643" s="226" t="s">
        <v>56</v>
      </c>
      <c r="B643" s="226" t="str">
        <f t="shared" si="18"/>
        <v>27AAACI1195H1ZM135250813065772</v>
      </c>
      <c r="C643" s="277">
        <f t="shared" si="19"/>
        <v>638</v>
      </c>
      <c r="D643" s="281" t="s">
        <v>412</v>
      </c>
      <c r="E643" s="281" t="s">
        <v>413</v>
      </c>
      <c r="F643" s="281">
        <v>135250813065772</v>
      </c>
      <c r="G643" s="281" t="s">
        <v>1699</v>
      </c>
      <c r="H643" s="278">
        <v>45882</v>
      </c>
      <c r="I643" s="293">
        <v>16681.96</v>
      </c>
      <c r="J643" s="281" t="s">
        <v>1700</v>
      </c>
      <c r="K643" s="279" t="s">
        <v>1657</v>
      </c>
      <c r="L643" s="226"/>
      <c r="M643" s="293">
        <v>14137.26</v>
      </c>
      <c r="N643" s="293">
        <v>0</v>
      </c>
      <c r="O643" s="293">
        <v>1272.3499999999999</v>
      </c>
      <c r="P643" s="293">
        <v>1272.3499999999999</v>
      </c>
      <c r="Q643" s="293">
        <v>0</v>
      </c>
      <c r="R643" s="283" t="s">
        <v>2653</v>
      </c>
      <c r="S643" s="281" t="s">
        <v>701</v>
      </c>
      <c r="T643" s="279" t="s">
        <v>1703</v>
      </c>
      <c r="U643" s="281"/>
      <c r="V643" s="282" t="s">
        <v>1704</v>
      </c>
      <c r="W643" s="283" t="s">
        <v>1195</v>
      </c>
      <c r="X643" s="283" t="s">
        <v>1195</v>
      </c>
      <c r="Y643" s="283" t="s">
        <v>1195</v>
      </c>
      <c r="Z643" s="226"/>
      <c r="AA643" s="96"/>
    </row>
    <row r="644" spans="1:27">
      <c r="A644" s="226" t="s">
        <v>56</v>
      </c>
      <c r="B644" s="226" t="str">
        <f t="shared" si="18"/>
        <v>27AAACI1195H1ZM135250818080245</v>
      </c>
      <c r="C644" s="277">
        <f t="shared" si="19"/>
        <v>639</v>
      </c>
      <c r="D644" s="281" t="s">
        <v>412</v>
      </c>
      <c r="E644" s="281" t="s">
        <v>413</v>
      </c>
      <c r="F644" s="281">
        <v>135250818080245</v>
      </c>
      <c r="G644" s="281" t="s">
        <v>1699</v>
      </c>
      <c r="H644" s="278">
        <v>45887</v>
      </c>
      <c r="I644" s="293">
        <v>17682.669999999998</v>
      </c>
      <c r="J644" s="281" t="s">
        <v>1700</v>
      </c>
      <c r="K644" s="279" t="s">
        <v>1657</v>
      </c>
      <c r="L644" s="226"/>
      <c r="M644" s="293">
        <v>14985.31</v>
      </c>
      <c r="N644" s="293">
        <v>0</v>
      </c>
      <c r="O644" s="293">
        <v>1348.68</v>
      </c>
      <c r="P644" s="293">
        <v>1348.68</v>
      </c>
      <c r="Q644" s="293">
        <v>0</v>
      </c>
      <c r="R644" s="283" t="s">
        <v>2653</v>
      </c>
      <c r="S644" s="281" t="s">
        <v>701</v>
      </c>
      <c r="T644" s="279" t="s">
        <v>1703</v>
      </c>
      <c r="U644" s="281"/>
      <c r="V644" s="282" t="s">
        <v>1704</v>
      </c>
      <c r="W644" s="283" t="s">
        <v>1195</v>
      </c>
      <c r="X644" s="283" t="s">
        <v>1195</v>
      </c>
      <c r="Y644" s="283" t="s">
        <v>1195</v>
      </c>
      <c r="Z644" s="226"/>
      <c r="AA644" s="96"/>
    </row>
    <row r="645" spans="1:27">
      <c r="A645" s="226" t="s">
        <v>56</v>
      </c>
      <c r="B645" s="226" t="str">
        <f t="shared" si="18"/>
        <v>27AAACI1195H1ZM135250818080380</v>
      </c>
      <c r="C645" s="277">
        <f t="shared" si="19"/>
        <v>640</v>
      </c>
      <c r="D645" s="281" t="s">
        <v>412</v>
      </c>
      <c r="E645" s="281" t="s">
        <v>413</v>
      </c>
      <c r="F645" s="281">
        <v>135250818080380</v>
      </c>
      <c r="G645" s="281" t="s">
        <v>1699</v>
      </c>
      <c r="H645" s="278">
        <v>45887</v>
      </c>
      <c r="I645" s="293">
        <v>17682.669999999998</v>
      </c>
      <c r="J645" s="281" t="s">
        <v>1700</v>
      </c>
      <c r="K645" s="279" t="s">
        <v>1657</v>
      </c>
      <c r="L645" s="226"/>
      <c r="M645" s="293">
        <v>14985.31</v>
      </c>
      <c r="N645" s="293">
        <v>0</v>
      </c>
      <c r="O645" s="293">
        <v>1348.68</v>
      </c>
      <c r="P645" s="293">
        <v>1348.68</v>
      </c>
      <c r="Q645" s="293">
        <v>0</v>
      </c>
      <c r="R645" s="283" t="s">
        <v>2653</v>
      </c>
      <c r="S645" s="281" t="s">
        <v>701</v>
      </c>
      <c r="T645" s="279" t="s">
        <v>1703</v>
      </c>
      <c r="U645" s="281"/>
      <c r="V645" s="282" t="s">
        <v>1704</v>
      </c>
      <c r="W645" s="283" t="s">
        <v>1195</v>
      </c>
      <c r="X645" s="283" t="s">
        <v>1195</v>
      </c>
      <c r="Y645" s="283" t="s">
        <v>1195</v>
      </c>
      <c r="Z645" s="226"/>
      <c r="AA645" s="96"/>
    </row>
    <row r="646" spans="1:27">
      <c r="A646" s="226" t="s">
        <v>56</v>
      </c>
      <c r="B646" s="226" t="str">
        <f t="shared" ref="B646:B709" si="20">CONCATENATE(D646,F646)</f>
        <v>27AAACI1195H1ZM135250822110234</v>
      </c>
      <c r="C646" s="277">
        <f t="shared" si="19"/>
        <v>641</v>
      </c>
      <c r="D646" s="281" t="s">
        <v>412</v>
      </c>
      <c r="E646" s="281" t="s">
        <v>413</v>
      </c>
      <c r="F646" s="281">
        <v>135250822110234</v>
      </c>
      <c r="G646" s="281" t="s">
        <v>1699</v>
      </c>
      <c r="H646" s="278">
        <v>45891</v>
      </c>
      <c r="I646" s="293">
        <v>7265.74</v>
      </c>
      <c r="J646" s="281" t="s">
        <v>1700</v>
      </c>
      <c r="K646" s="279" t="s">
        <v>1657</v>
      </c>
      <c r="L646" s="226"/>
      <c r="M646" s="293">
        <v>6157.4</v>
      </c>
      <c r="N646" s="293">
        <v>0</v>
      </c>
      <c r="O646" s="293">
        <v>554.16999999999996</v>
      </c>
      <c r="P646" s="293">
        <v>554.16999999999996</v>
      </c>
      <c r="Q646" s="293">
        <v>0</v>
      </c>
      <c r="R646" s="283" t="s">
        <v>2653</v>
      </c>
      <c r="S646" s="281" t="s">
        <v>701</v>
      </c>
      <c r="T646" s="279" t="s">
        <v>1703</v>
      </c>
      <c r="U646" s="281"/>
      <c r="V646" s="282" t="s">
        <v>1704</v>
      </c>
      <c r="W646" s="283" t="s">
        <v>1195</v>
      </c>
      <c r="X646" s="283" t="s">
        <v>1195</v>
      </c>
      <c r="Y646" s="283" t="s">
        <v>1195</v>
      </c>
      <c r="Z646" s="226"/>
      <c r="AA646" s="96"/>
    </row>
    <row r="647" spans="1:27">
      <c r="A647" s="226" t="s">
        <v>56</v>
      </c>
      <c r="B647" s="226" t="str">
        <f t="shared" si="20"/>
        <v>27AAJCC9783E1Z7BOM7-1397879</v>
      </c>
      <c r="C647" s="277">
        <f t="shared" ref="C647:C710" si="21">C646+1</f>
        <v>642</v>
      </c>
      <c r="D647" s="281" t="s">
        <v>1441</v>
      </c>
      <c r="E647" s="281" t="s">
        <v>1382</v>
      </c>
      <c r="F647" s="281" t="s">
        <v>2774</v>
      </c>
      <c r="G647" s="281" t="s">
        <v>1699</v>
      </c>
      <c r="H647" s="278">
        <v>45881</v>
      </c>
      <c r="I647" s="293">
        <v>499</v>
      </c>
      <c r="J647" s="281" t="s">
        <v>1700</v>
      </c>
      <c r="K647" s="279" t="s">
        <v>1657</v>
      </c>
      <c r="L647" s="226"/>
      <c r="M647" s="293">
        <v>422.88</v>
      </c>
      <c r="N647" s="293">
        <v>0</v>
      </c>
      <c r="O647" s="293">
        <v>38.06</v>
      </c>
      <c r="P647" s="293">
        <v>38.06</v>
      </c>
      <c r="Q647" s="293">
        <v>0</v>
      </c>
      <c r="R647" s="283" t="s">
        <v>2653</v>
      </c>
      <c r="S647" s="281" t="s">
        <v>2715</v>
      </c>
      <c r="T647" s="279" t="s">
        <v>1703</v>
      </c>
      <c r="U647" s="281"/>
      <c r="V647" s="282" t="s">
        <v>1704</v>
      </c>
      <c r="W647" s="283" t="s">
        <v>1195</v>
      </c>
      <c r="X647" s="283" t="s">
        <v>1195</v>
      </c>
      <c r="Y647" s="283" t="s">
        <v>1195</v>
      </c>
      <c r="Z647" s="226"/>
      <c r="AA647" s="96"/>
    </row>
    <row r="648" spans="1:27">
      <c r="A648" s="226" t="s">
        <v>56</v>
      </c>
      <c r="B648" s="226" t="str">
        <f t="shared" si="20"/>
        <v>27AAJCC9783E1Z7BOM7-1397880</v>
      </c>
      <c r="C648" s="277">
        <f t="shared" si="21"/>
        <v>643</v>
      </c>
      <c r="D648" s="281" t="s">
        <v>1441</v>
      </c>
      <c r="E648" s="281" t="s">
        <v>1382</v>
      </c>
      <c r="F648" s="281" t="s">
        <v>2775</v>
      </c>
      <c r="G648" s="281" t="s">
        <v>1699</v>
      </c>
      <c r="H648" s="278">
        <v>45881</v>
      </c>
      <c r="I648" s="293">
        <v>499</v>
      </c>
      <c r="J648" s="281" t="s">
        <v>1700</v>
      </c>
      <c r="K648" s="279" t="s">
        <v>1657</v>
      </c>
      <c r="L648" s="226"/>
      <c r="M648" s="293">
        <v>422.88</v>
      </c>
      <c r="N648" s="293">
        <v>0</v>
      </c>
      <c r="O648" s="293">
        <v>38.06</v>
      </c>
      <c r="P648" s="293">
        <v>38.06</v>
      </c>
      <c r="Q648" s="293">
        <v>0</v>
      </c>
      <c r="R648" s="283" t="s">
        <v>2653</v>
      </c>
      <c r="S648" s="281" t="s">
        <v>2715</v>
      </c>
      <c r="T648" s="279" t="s">
        <v>1703</v>
      </c>
      <c r="U648" s="281"/>
      <c r="V648" s="282" t="s">
        <v>1704</v>
      </c>
      <c r="W648" s="283" t="s">
        <v>1195</v>
      </c>
      <c r="X648" s="283" t="s">
        <v>1195</v>
      </c>
      <c r="Y648" s="283" t="s">
        <v>1195</v>
      </c>
      <c r="Z648" s="226"/>
      <c r="AA648" s="96"/>
    </row>
    <row r="649" spans="1:27">
      <c r="A649" s="226" t="s">
        <v>56</v>
      </c>
      <c r="B649" s="226" t="str">
        <f t="shared" si="20"/>
        <v>27AKXPS6981R1ZGEZ25-26/I/0117</v>
      </c>
      <c r="C649" s="277">
        <f t="shared" si="21"/>
        <v>644</v>
      </c>
      <c r="D649" s="281" t="s">
        <v>642</v>
      </c>
      <c r="E649" s="281" t="s">
        <v>643</v>
      </c>
      <c r="F649" s="281" t="s">
        <v>2776</v>
      </c>
      <c r="G649" s="281" t="s">
        <v>1699</v>
      </c>
      <c r="H649" s="278">
        <v>45880</v>
      </c>
      <c r="I649" s="293">
        <v>48356</v>
      </c>
      <c r="J649" s="281" t="s">
        <v>1700</v>
      </c>
      <c r="K649" s="279" t="s">
        <v>1657</v>
      </c>
      <c r="L649" s="226"/>
      <c r="M649" s="293">
        <v>40980</v>
      </c>
      <c r="N649" s="293">
        <v>0</v>
      </c>
      <c r="O649" s="293">
        <v>3688.2</v>
      </c>
      <c r="P649" s="293">
        <v>3688.2</v>
      </c>
      <c r="Q649" s="293">
        <v>0</v>
      </c>
      <c r="R649" s="283" t="s">
        <v>2653</v>
      </c>
      <c r="S649" s="281" t="s">
        <v>2715</v>
      </c>
      <c r="T649" s="279" t="s">
        <v>1703</v>
      </c>
      <c r="U649" s="281"/>
      <c r="V649" s="282" t="s">
        <v>1704</v>
      </c>
      <c r="W649" s="283" t="s">
        <v>1195</v>
      </c>
      <c r="X649" s="283" t="s">
        <v>1195</v>
      </c>
      <c r="Y649" s="283" t="s">
        <v>1195</v>
      </c>
      <c r="Z649" s="226"/>
      <c r="AA649" s="96"/>
    </row>
    <row r="650" spans="1:27">
      <c r="A650" s="226" t="s">
        <v>56</v>
      </c>
      <c r="B650" s="226" t="str">
        <f t="shared" si="20"/>
        <v>36AEUPV4314A1ZE009/2025-2026</v>
      </c>
      <c r="C650" s="277">
        <f t="shared" si="21"/>
        <v>645</v>
      </c>
      <c r="D650" s="281" t="s">
        <v>320</v>
      </c>
      <c r="E650" s="281" t="s">
        <v>321</v>
      </c>
      <c r="F650" s="281" t="s">
        <v>2777</v>
      </c>
      <c r="G650" s="281" t="s">
        <v>1699</v>
      </c>
      <c r="H650" s="278">
        <v>45898</v>
      </c>
      <c r="I650" s="293">
        <v>250750</v>
      </c>
      <c r="J650" s="281" t="s">
        <v>1700</v>
      </c>
      <c r="K650" s="279" t="s">
        <v>1657</v>
      </c>
      <c r="L650" s="226"/>
      <c r="M650" s="293">
        <v>212500</v>
      </c>
      <c r="N650" s="293">
        <v>38250</v>
      </c>
      <c r="O650" s="293">
        <v>0</v>
      </c>
      <c r="P650" s="293">
        <v>0</v>
      </c>
      <c r="Q650" s="293">
        <v>0</v>
      </c>
      <c r="R650" s="283" t="s">
        <v>2653</v>
      </c>
      <c r="S650" s="281" t="s">
        <v>701</v>
      </c>
      <c r="T650" s="279" t="s">
        <v>1703</v>
      </c>
      <c r="U650" s="281"/>
      <c r="V650" s="282" t="s">
        <v>1704</v>
      </c>
      <c r="W650" s="283" t="s">
        <v>1195</v>
      </c>
      <c r="X650" s="283" t="s">
        <v>1195</v>
      </c>
      <c r="Y650" s="283" t="s">
        <v>1195</v>
      </c>
      <c r="Z650" s="226"/>
      <c r="AA650" s="96"/>
    </row>
    <row r="651" spans="1:27">
      <c r="A651" s="226" t="s">
        <v>56</v>
      </c>
      <c r="B651" s="226" t="str">
        <f t="shared" si="20"/>
        <v>27AANCA4062G1ZN252240001264A020</v>
      </c>
      <c r="C651" s="277">
        <f t="shared" si="21"/>
        <v>646</v>
      </c>
      <c r="D651" s="281" t="s">
        <v>787</v>
      </c>
      <c r="E651" s="281" t="s">
        <v>788</v>
      </c>
      <c r="F651" s="281" t="s">
        <v>2778</v>
      </c>
      <c r="G651" s="281" t="s">
        <v>1699</v>
      </c>
      <c r="H651" s="278">
        <v>45875</v>
      </c>
      <c r="I651" s="293">
        <v>136.72999999999999</v>
      </c>
      <c r="J651" s="281" t="s">
        <v>1700</v>
      </c>
      <c r="K651" s="279" t="s">
        <v>1657</v>
      </c>
      <c r="L651" s="226"/>
      <c r="M651" s="293">
        <v>115.88</v>
      </c>
      <c r="N651" s="293">
        <v>0</v>
      </c>
      <c r="O651" s="293">
        <v>10.42</v>
      </c>
      <c r="P651" s="293">
        <v>10.42</v>
      </c>
      <c r="Q651" s="293">
        <v>0</v>
      </c>
      <c r="R651" s="283" t="s">
        <v>2653</v>
      </c>
      <c r="S651" s="281" t="s">
        <v>701</v>
      </c>
      <c r="T651" s="279" t="s">
        <v>1703</v>
      </c>
      <c r="U651" s="281"/>
      <c r="V651" s="282" t="s">
        <v>1704</v>
      </c>
      <c r="W651" s="283" t="s">
        <v>1195</v>
      </c>
      <c r="X651" s="283" t="s">
        <v>1195</v>
      </c>
      <c r="Y651" s="283" t="s">
        <v>1195</v>
      </c>
      <c r="Z651" s="226"/>
      <c r="AA651" s="96"/>
    </row>
    <row r="652" spans="1:27">
      <c r="A652" s="226" t="s">
        <v>56</v>
      </c>
      <c r="B652" s="226" t="str">
        <f t="shared" si="20"/>
        <v>27AANCA4062G1ZN252240001264C021</v>
      </c>
      <c r="C652" s="277">
        <f t="shared" si="21"/>
        <v>647</v>
      </c>
      <c r="D652" s="281" t="s">
        <v>787</v>
      </c>
      <c r="E652" s="281" t="s">
        <v>788</v>
      </c>
      <c r="F652" s="281" t="s">
        <v>2779</v>
      </c>
      <c r="G652" s="281" t="s">
        <v>1699</v>
      </c>
      <c r="H652" s="278">
        <v>45876</v>
      </c>
      <c r="I652" s="293">
        <v>1570.89</v>
      </c>
      <c r="J652" s="281" t="s">
        <v>1700</v>
      </c>
      <c r="K652" s="279" t="s">
        <v>1657</v>
      </c>
      <c r="L652" s="226"/>
      <c r="M652" s="293">
        <v>1331.27</v>
      </c>
      <c r="N652" s="293">
        <v>0</v>
      </c>
      <c r="O652" s="293">
        <v>119.81</v>
      </c>
      <c r="P652" s="293">
        <v>119.81</v>
      </c>
      <c r="Q652" s="293">
        <v>0</v>
      </c>
      <c r="R652" s="283" t="s">
        <v>2653</v>
      </c>
      <c r="S652" s="281" t="s">
        <v>701</v>
      </c>
      <c r="T652" s="279" t="s">
        <v>1703</v>
      </c>
      <c r="U652" s="281"/>
      <c r="V652" s="282" t="s">
        <v>1704</v>
      </c>
      <c r="W652" s="283" t="s">
        <v>1195</v>
      </c>
      <c r="X652" s="283" t="s">
        <v>1195</v>
      </c>
      <c r="Y652" s="283" t="s">
        <v>1195</v>
      </c>
      <c r="Z652" s="226"/>
      <c r="AA652" s="96"/>
    </row>
    <row r="653" spans="1:27">
      <c r="A653" s="226" t="s">
        <v>56</v>
      </c>
      <c r="B653" s="226" t="str">
        <f t="shared" si="20"/>
        <v>27AANCA4062G1ZN281240001894A031</v>
      </c>
      <c r="C653" s="277">
        <f t="shared" si="21"/>
        <v>648</v>
      </c>
      <c r="D653" s="281" t="s">
        <v>787</v>
      </c>
      <c r="E653" s="281" t="s">
        <v>788</v>
      </c>
      <c r="F653" s="281" t="s">
        <v>2780</v>
      </c>
      <c r="G653" s="281" t="s">
        <v>1699</v>
      </c>
      <c r="H653" s="278">
        <v>45876</v>
      </c>
      <c r="I653" s="293">
        <v>4920.3599999999997</v>
      </c>
      <c r="J653" s="281" t="s">
        <v>1700</v>
      </c>
      <c r="K653" s="279" t="s">
        <v>1657</v>
      </c>
      <c r="L653" s="226"/>
      <c r="M653" s="293">
        <v>4169.8</v>
      </c>
      <c r="N653" s="293">
        <v>0</v>
      </c>
      <c r="O653" s="293">
        <v>375.28</v>
      </c>
      <c r="P653" s="293">
        <v>375.28</v>
      </c>
      <c r="Q653" s="293">
        <v>0</v>
      </c>
      <c r="R653" s="283" t="s">
        <v>2653</v>
      </c>
      <c r="S653" s="281" t="s">
        <v>701</v>
      </c>
      <c r="T653" s="279" t="s">
        <v>1703</v>
      </c>
      <c r="U653" s="281"/>
      <c r="V653" s="282" t="s">
        <v>1704</v>
      </c>
      <c r="W653" s="283" t="s">
        <v>1195</v>
      </c>
      <c r="X653" s="283" t="s">
        <v>1195</v>
      </c>
      <c r="Y653" s="283" t="s">
        <v>1195</v>
      </c>
      <c r="Z653" s="226"/>
      <c r="AA653" s="96"/>
    </row>
    <row r="654" spans="1:27">
      <c r="A654" s="226" t="s">
        <v>56</v>
      </c>
      <c r="B654" s="226" t="str">
        <f t="shared" si="20"/>
        <v>33AAACZ4322M2Z91025260205459</v>
      </c>
      <c r="C654" s="277">
        <f t="shared" si="21"/>
        <v>649</v>
      </c>
      <c r="D654" s="281" t="s">
        <v>596</v>
      </c>
      <c r="E654" s="281" t="s">
        <v>597</v>
      </c>
      <c r="F654" s="281">
        <v>1025260205459</v>
      </c>
      <c r="G654" s="281" t="s">
        <v>1699</v>
      </c>
      <c r="H654" s="278">
        <v>45881</v>
      </c>
      <c r="I654" s="293">
        <v>12673.2</v>
      </c>
      <c r="J654" s="281" t="s">
        <v>1700</v>
      </c>
      <c r="K654" s="279" t="s">
        <v>1657</v>
      </c>
      <c r="L654" s="226"/>
      <c r="M654" s="293">
        <v>10740</v>
      </c>
      <c r="N654" s="293">
        <v>1933.2</v>
      </c>
      <c r="O654" s="293">
        <v>0</v>
      </c>
      <c r="P654" s="293">
        <v>0</v>
      </c>
      <c r="Q654" s="293">
        <v>0</v>
      </c>
      <c r="R654" s="283" t="s">
        <v>2653</v>
      </c>
      <c r="S654" s="281" t="s">
        <v>701</v>
      </c>
      <c r="T654" s="279" t="s">
        <v>1703</v>
      </c>
      <c r="U654" s="281"/>
      <c r="V654" s="282" t="s">
        <v>1704</v>
      </c>
      <c r="W654" s="283" t="s">
        <v>1726</v>
      </c>
      <c r="X654" s="283" t="s">
        <v>2781</v>
      </c>
      <c r="Y654" s="283" t="s">
        <v>2690</v>
      </c>
      <c r="Z654" s="226"/>
      <c r="AA654" s="96"/>
    </row>
    <row r="655" spans="1:27">
      <c r="A655" s="226" t="s">
        <v>56</v>
      </c>
      <c r="B655" s="226" t="str">
        <f t="shared" si="20"/>
        <v>27APKPG6175M1ZB2025-26/01</v>
      </c>
      <c r="C655" s="277">
        <f t="shared" si="21"/>
        <v>650</v>
      </c>
      <c r="D655" s="281" t="s">
        <v>2782</v>
      </c>
      <c r="E655" s="281" t="s">
        <v>2783</v>
      </c>
      <c r="F655" s="281" t="s">
        <v>2784</v>
      </c>
      <c r="G655" s="281" t="s">
        <v>1699</v>
      </c>
      <c r="H655" s="278">
        <v>45818</v>
      </c>
      <c r="I655" s="293">
        <v>185776</v>
      </c>
      <c r="J655" s="281" t="s">
        <v>1700</v>
      </c>
      <c r="K655" s="279" t="s">
        <v>1657</v>
      </c>
      <c r="L655" s="226"/>
      <c r="M655" s="293">
        <v>157437</v>
      </c>
      <c r="N655" s="293">
        <v>0</v>
      </c>
      <c r="O655" s="293">
        <v>14169.33</v>
      </c>
      <c r="P655" s="293">
        <v>14169.33</v>
      </c>
      <c r="Q655" s="293">
        <v>0</v>
      </c>
      <c r="R655" s="283" t="s">
        <v>2389</v>
      </c>
      <c r="S655" s="281" t="s">
        <v>2720</v>
      </c>
      <c r="T655" s="279" t="s">
        <v>1703</v>
      </c>
      <c r="U655" s="281"/>
      <c r="V655" s="282" t="s">
        <v>1704</v>
      </c>
      <c r="W655" s="283" t="s">
        <v>1195</v>
      </c>
      <c r="X655" s="283" t="s">
        <v>1195</v>
      </c>
      <c r="Y655" s="283" t="s">
        <v>1195</v>
      </c>
      <c r="Z655" s="226"/>
      <c r="AA655" s="96"/>
    </row>
    <row r="656" spans="1:27">
      <c r="A656" s="226" t="s">
        <v>56</v>
      </c>
      <c r="B656" s="226" t="str">
        <f t="shared" si="20"/>
        <v>27AADCS9203M1Z1SRAJ/2025/01255</v>
      </c>
      <c r="C656" s="277">
        <f t="shared" si="21"/>
        <v>651</v>
      </c>
      <c r="D656" s="281" t="s">
        <v>938</v>
      </c>
      <c r="E656" s="281" t="s">
        <v>939</v>
      </c>
      <c r="F656" s="281" t="s">
        <v>2785</v>
      </c>
      <c r="G656" s="281" t="s">
        <v>1699</v>
      </c>
      <c r="H656" s="278">
        <v>45870</v>
      </c>
      <c r="I656" s="293">
        <v>31064</v>
      </c>
      <c r="J656" s="281" t="s">
        <v>1700</v>
      </c>
      <c r="K656" s="279" t="s">
        <v>1657</v>
      </c>
      <c r="L656" s="226"/>
      <c r="M656" s="293">
        <v>26325</v>
      </c>
      <c r="N656" s="293">
        <v>0</v>
      </c>
      <c r="O656" s="293">
        <v>2369.25</v>
      </c>
      <c r="P656" s="293">
        <v>2369.25</v>
      </c>
      <c r="Q656" s="293">
        <v>0</v>
      </c>
      <c r="R656" s="283" t="s">
        <v>2653</v>
      </c>
      <c r="S656" s="281" t="s">
        <v>701</v>
      </c>
      <c r="T656" s="279" t="s">
        <v>1703</v>
      </c>
      <c r="U656" s="281"/>
      <c r="V656" s="282" t="s">
        <v>1704</v>
      </c>
      <c r="W656" s="283" t="s">
        <v>1726</v>
      </c>
      <c r="X656" s="283" t="s">
        <v>2786</v>
      </c>
      <c r="Y656" s="283" t="s">
        <v>2470</v>
      </c>
      <c r="Z656" s="226"/>
      <c r="AA656" s="96"/>
    </row>
    <row r="657" spans="1:27">
      <c r="A657" s="226" t="s">
        <v>56</v>
      </c>
      <c r="B657" s="226" t="str">
        <f t="shared" si="20"/>
        <v>07AAJCM5677P1ZJDEX3-1437</v>
      </c>
      <c r="C657" s="277">
        <f t="shared" si="21"/>
        <v>652</v>
      </c>
      <c r="D657" s="281" t="s">
        <v>2787</v>
      </c>
      <c r="E657" s="281" t="s">
        <v>2788</v>
      </c>
      <c r="F657" s="281" t="s">
        <v>2789</v>
      </c>
      <c r="G657" s="281" t="s">
        <v>1699</v>
      </c>
      <c r="H657" s="278">
        <v>45786</v>
      </c>
      <c r="I657" s="293">
        <v>1429</v>
      </c>
      <c r="J657" s="281" t="s">
        <v>1700</v>
      </c>
      <c r="K657" s="279" t="s">
        <v>1657</v>
      </c>
      <c r="L657" s="226"/>
      <c r="M657" s="293">
        <v>1211</v>
      </c>
      <c r="N657" s="293">
        <v>217.98</v>
      </c>
      <c r="O657" s="293">
        <v>0</v>
      </c>
      <c r="P657" s="293">
        <v>0</v>
      </c>
      <c r="Q657" s="293">
        <v>0</v>
      </c>
      <c r="R657" s="283" t="s">
        <v>2159</v>
      </c>
      <c r="S657" s="281" t="s">
        <v>2710</v>
      </c>
      <c r="T657" s="279" t="s">
        <v>1703</v>
      </c>
      <c r="U657" s="281"/>
      <c r="V657" s="282" t="s">
        <v>1704</v>
      </c>
      <c r="W657" s="283" t="s">
        <v>1195</v>
      </c>
      <c r="X657" s="283" t="s">
        <v>1195</v>
      </c>
      <c r="Y657" s="283" t="s">
        <v>1195</v>
      </c>
      <c r="Z657" s="226"/>
      <c r="AA657" s="96"/>
    </row>
    <row r="658" spans="1:27">
      <c r="A658" s="226" t="s">
        <v>56</v>
      </c>
      <c r="B658" s="226" t="str">
        <f t="shared" si="20"/>
        <v>07AACCN6194P2ZQ072612BP08AGJ894</v>
      </c>
      <c r="C658" s="277">
        <f t="shared" si="21"/>
        <v>653</v>
      </c>
      <c r="D658" s="281" t="s">
        <v>503</v>
      </c>
      <c r="E658" s="281" t="s">
        <v>500</v>
      </c>
      <c r="F658" s="281" t="s">
        <v>2790</v>
      </c>
      <c r="G658" s="281" t="s">
        <v>1699</v>
      </c>
      <c r="H658" s="278">
        <v>45897</v>
      </c>
      <c r="I658" s="293">
        <v>7642</v>
      </c>
      <c r="J658" s="281" t="s">
        <v>1700</v>
      </c>
      <c r="K658" s="279" t="s">
        <v>1657</v>
      </c>
      <c r="L658" s="226"/>
      <c r="M658" s="293">
        <v>6908</v>
      </c>
      <c r="N658" s="293">
        <v>346</v>
      </c>
      <c r="O658" s="293">
        <v>0</v>
      </c>
      <c r="P658" s="293">
        <v>0</v>
      </c>
      <c r="Q658" s="293">
        <v>0</v>
      </c>
      <c r="R658" s="283" t="s">
        <v>2653</v>
      </c>
      <c r="S658" s="281" t="s">
        <v>701</v>
      </c>
      <c r="T658" s="279" t="s">
        <v>1703</v>
      </c>
      <c r="U658" s="281"/>
      <c r="V658" s="282" t="s">
        <v>1704</v>
      </c>
      <c r="W658" s="283" t="s">
        <v>1195</v>
      </c>
      <c r="X658" s="283" t="s">
        <v>1195</v>
      </c>
      <c r="Y658" s="283" t="s">
        <v>1195</v>
      </c>
      <c r="Z658" s="226"/>
      <c r="AA658" s="96"/>
    </row>
    <row r="659" spans="1:27">
      <c r="A659" s="226" t="s">
        <v>56</v>
      </c>
      <c r="B659" s="226" t="str">
        <f t="shared" si="20"/>
        <v>27AABCE6624L1ZGMH/AUG25/115712</v>
      </c>
      <c r="C659" s="277">
        <f t="shared" si="21"/>
        <v>654</v>
      </c>
      <c r="D659" s="281" t="s">
        <v>1718</v>
      </c>
      <c r="E659" s="281" t="s">
        <v>1719</v>
      </c>
      <c r="F659" s="281" t="s">
        <v>2791</v>
      </c>
      <c r="G659" s="281" t="s">
        <v>1699</v>
      </c>
      <c r="H659" s="278">
        <v>45900</v>
      </c>
      <c r="I659" s="293">
        <v>80867</v>
      </c>
      <c r="J659" s="281" t="s">
        <v>1700</v>
      </c>
      <c r="K659" s="279" t="s">
        <v>1657</v>
      </c>
      <c r="L659" s="226"/>
      <c r="M659" s="293">
        <v>70028</v>
      </c>
      <c r="N659" s="293">
        <v>0</v>
      </c>
      <c r="O659" s="293">
        <v>1751</v>
      </c>
      <c r="P659" s="293">
        <v>1751</v>
      </c>
      <c r="Q659" s="293">
        <v>0</v>
      </c>
      <c r="R659" s="283" t="s">
        <v>2653</v>
      </c>
      <c r="S659" s="281" t="s">
        <v>701</v>
      </c>
      <c r="T659" s="279" t="s">
        <v>1703</v>
      </c>
      <c r="U659" s="281"/>
      <c r="V659" s="282" t="s">
        <v>1704</v>
      </c>
      <c r="W659" s="283" t="s">
        <v>1195</v>
      </c>
      <c r="X659" s="283" t="s">
        <v>1195</v>
      </c>
      <c r="Y659" s="283" t="s">
        <v>1195</v>
      </c>
      <c r="Z659" s="226"/>
      <c r="AA659" s="96"/>
    </row>
    <row r="660" spans="1:27">
      <c r="A660" s="226" t="s">
        <v>56</v>
      </c>
      <c r="B660" s="226" t="str">
        <f t="shared" si="20"/>
        <v>07AAJCA9880A1ZLAIN2526001477764</v>
      </c>
      <c r="C660" s="277">
        <f t="shared" si="21"/>
        <v>655</v>
      </c>
      <c r="D660" s="281" t="s">
        <v>552</v>
      </c>
      <c r="E660" s="281" t="s">
        <v>553</v>
      </c>
      <c r="F660" s="281" t="s">
        <v>2792</v>
      </c>
      <c r="G660" s="281" t="s">
        <v>1699</v>
      </c>
      <c r="H660" s="278">
        <v>45870</v>
      </c>
      <c r="I660" s="293">
        <v>303915.03999999998</v>
      </c>
      <c r="J660" s="281" t="s">
        <v>1700</v>
      </c>
      <c r="K660" s="279" t="s">
        <v>1657</v>
      </c>
      <c r="L660" s="226"/>
      <c r="M660" s="293">
        <v>257555.12</v>
      </c>
      <c r="N660" s="293">
        <v>46359.92</v>
      </c>
      <c r="O660" s="293">
        <v>0</v>
      </c>
      <c r="P660" s="293">
        <v>0</v>
      </c>
      <c r="Q660" s="293">
        <v>0</v>
      </c>
      <c r="R660" s="283" t="s">
        <v>2653</v>
      </c>
      <c r="S660" s="281" t="s">
        <v>701</v>
      </c>
      <c r="T660" s="279" t="s">
        <v>1703</v>
      </c>
      <c r="U660" s="281"/>
      <c r="V660" s="282" t="s">
        <v>1704</v>
      </c>
      <c r="W660" s="283" t="s">
        <v>1195</v>
      </c>
      <c r="X660" s="283" t="s">
        <v>1195</v>
      </c>
      <c r="Y660" s="283" t="s">
        <v>1195</v>
      </c>
      <c r="Z660" s="226"/>
      <c r="AA660" s="96"/>
    </row>
    <row r="661" spans="1:27">
      <c r="A661" s="226" t="s">
        <v>56</v>
      </c>
      <c r="B661" s="226" t="str">
        <f t="shared" si="20"/>
        <v>07AAJCA9880A1ZLAIN2526001517025</v>
      </c>
      <c r="C661" s="277">
        <f t="shared" si="21"/>
        <v>656</v>
      </c>
      <c r="D661" s="281" t="s">
        <v>552</v>
      </c>
      <c r="E661" s="281" t="s">
        <v>553</v>
      </c>
      <c r="F661" s="281" t="s">
        <v>2793</v>
      </c>
      <c r="G661" s="281" t="s">
        <v>1699</v>
      </c>
      <c r="H661" s="278">
        <v>45871</v>
      </c>
      <c r="I661" s="293">
        <v>108198.66</v>
      </c>
      <c r="J661" s="281" t="s">
        <v>1700</v>
      </c>
      <c r="K661" s="279" t="s">
        <v>1657</v>
      </c>
      <c r="L661" s="226"/>
      <c r="M661" s="293">
        <v>91693.78</v>
      </c>
      <c r="N661" s="293">
        <v>16504.88</v>
      </c>
      <c r="O661" s="293">
        <v>0</v>
      </c>
      <c r="P661" s="293">
        <v>0</v>
      </c>
      <c r="Q661" s="293">
        <v>0</v>
      </c>
      <c r="R661" s="283" t="s">
        <v>2653</v>
      </c>
      <c r="S661" s="281" t="s">
        <v>701</v>
      </c>
      <c r="T661" s="279" t="s">
        <v>1703</v>
      </c>
      <c r="U661" s="281"/>
      <c r="V661" s="282" t="s">
        <v>1704</v>
      </c>
      <c r="W661" s="283" t="s">
        <v>1195</v>
      </c>
      <c r="X661" s="283" t="s">
        <v>1195</v>
      </c>
      <c r="Y661" s="283" t="s">
        <v>1195</v>
      </c>
      <c r="Z661" s="226"/>
      <c r="AA661" s="96"/>
    </row>
    <row r="662" spans="1:27">
      <c r="A662" s="226" t="s">
        <v>56</v>
      </c>
      <c r="B662" s="226" t="str">
        <f t="shared" si="20"/>
        <v>07AAJCA9880A1ZLAIN2526001611890</v>
      </c>
      <c r="C662" s="277">
        <f t="shared" si="21"/>
        <v>657</v>
      </c>
      <c r="D662" s="281" t="s">
        <v>552</v>
      </c>
      <c r="E662" s="281" t="s">
        <v>553</v>
      </c>
      <c r="F662" s="281" t="s">
        <v>2794</v>
      </c>
      <c r="G662" s="281" t="s">
        <v>1699</v>
      </c>
      <c r="H662" s="278">
        <v>45871</v>
      </c>
      <c r="I662" s="293">
        <v>20127.48</v>
      </c>
      <c r="J662" s="281" t="s">
        <v>1700</v>
      </c>
      <c r="K662" s="279" t="s">
        <v>1657</v>
      </c>
      <c r="L662" s="226"/>
      <c r="M662" s="293">
        <v>17057.189999999999</v>
      </c>
      <c r="N662" s="293">
        <v>3070.29</v>
      </c>
      <c r="O662" s="293">
        <v>0</v>
      </c>
      <c r="P662" s="293">
        <v>0</v>
      </c>
      <c r="Q662" s="293">
        <v>0</v>
      </c>
      <c r="R662" s="283" t="s">
        <v>2653</v>
      </c>
      <c r="S662" s="281" t="s">
        <v>701</v>
      </c>
      <c r="T662" s="279" t="s">
        <v>1703</v>
      </c>
      <c r="U662" s="281"/>
      <c r="V662" s="282" t="s">
        <v>1704</v>
      </c>
      <c r="W662" s="283" t="s">
        <v>1195</v>
      </c>
      <c r="X662" s="283" t="s">
        <v>1195</v>
      </c>
      <c r="Y662" s="283" t="s">
        <v>1195</v>
      </c>
      <c r="Z662" s="226"/>
      <c r="AA662" s="96"/>
    </row>
    <row r="663" spans="1:27">
      <c r="A663" s="226" t="s">
        <v>56</v>
      </c>
      <c r="B663" s="226" t="str">
        <f t="shared" si="20"/>
        <v>07AAJCA9880A1ZLAIN2526001869817</v>
      </c>
      <c r="C663" s="277">
        <f t="shared" si="21"/>
        <v>658</v>
      </c>
      <c r="D663" s="281" t="s">
        <v>552</v>
      </c>
      <c r="E663" s="281" t="s">
        <v>553</v>
      </c>
      <c r="F663" s="281" t="s">
        <v>2795</v>
      </c>
      <c r="G663" s="281" t="s">
        <v>1699</v>
      </c>
      <c r="H663" s="278">
        <v>45895</v>
      </c>
      <c r="I663" s="293">
        <v>257626.31</v>
      </c>
      <c r="J663" s="281" t="s">
        <v>1700</v>
      </c>
      <c r="K663" s="279" t="s">
        <v>1657</v>
      </c>
      <c r="L663" s="226"/>
      <c r="M663" s="293">
        <v>218327.38</v>
      </c>
      <c r="N663" s="293">
        <v>39298.93</v>
      </c>
      <c r="O663" s="293">
        <v>0</v>
      </c>
      <c r="P663" s="293">
        <v>0</v>
      </c>
      <c r="Q663" s="293">
        <v>0</v>
      </c>
      <c r="R663" s="283" t="s">
        <v>2653</v>
      </c>
      <c r="S663" s="281" t="s">
        <v>701</v>
      </c>
      <c r="T663" s="279" t="s">
        <v>1703</v>
      </c>
      <c r="U663" s="281"/>
      <c r="V663" s="282" t="s">
        <v>1704</v>
      </c>
      <c r="W663" s="283" t="s">
        <v>1726</v>
      </c>
      <c r="X663" s="283" t="s">
        <v>2796</v>
      </c>
      <c r="Y663" s="283" t="s">
        <v>1168</v>
      </c>
      <c r="Z663" s="226"/>
      <c r="AA663" s="96"/>
    </row>
    <row r="664" spans="1:27">
      <c r="A664" s="226" t="s">
        <v>56</v>
      </c>
      <c r="B664" s="226" t="str">
        <f t="shared" si="20"/>
        <v>27AAACE6958L1Z4MEGSI26/20383</v>
      </c>
      <c r="C664" s="277">
        <f t="shared" si="21"/>
        <v>659</v>
      </c>
      <c r="D664" s="281" t="s">
        <v>543</v>
      </c>
      <c r="E664" s="281" t="s">
        <v>544</v>
      </c>
      <c r="F664" s="281" t="s">
        <v>2797</v>
      </c>
      <c r="G664" s="281" t="s">
        <v>1699</v>
      </c>
      <c r="H664" s="278">
        <v>45898</v>
      </c>
      <c r="I664" s="293">
        <v>277612.67</v>
      </c>
      <c r="J664" s="281" t="s">
        <v>1700</v>
      </c>
      <c r="K664" s="279" t="s">
        <v>1657</v>
      </c>
      <c r="L664" s="226"/>
      <c r="M664" s="293">
        <v>235264.97</v>
      </c>
      <c r="N664" s="293">
        <v>0</v>
      </c>
      <c r="O664" s="293">
        <v>21173.85</v>
      </c>
      <c r="P664" s="293">
        <v>21173.85</v>
      </c>
      <c r="Q664" s="293">
        <v>0</v>
      </c>
      <c r="R664" s="283" t="s">
        <v>2653</v>
      </c>
      <c r="S664" s="281" t="s">
        <v>2798</v>
      </c>
      <c r="T664" s="279" t="s">
        <v>1703</v>
      </c>
      <c r="U664" s="281"/>
      <c r="V664" s="282" t="s">
        <v>1704</v>
      </c>
      <c r="W664" s="283" t="s">
        <v>1195</v>
      </c>
      <c r="X664" s="283" t="s">
        <v>1195</v>
      </c>
      <c r="Y664" s="283" t="s">
        <v>1195</v>
      </c>
      <c r="Z664" s="226"/>
      <c r="AA664" s="96"/>
    </row>
    <row r="665" spans="1:27">
      <c r="A665" s="226" t="s">
        <v>56</v>
      </c>
      <c r="B665" s="226" t="str">
        <f t="shared" si="20"/>
        <v>27AAACE6958L1Z4MGSI2526/31393</v>
      </c>
      <c r="C665" s="277">
        <f t="shared" si="21"/>
        <v>660</v>
      </c>
      <c r="D665" s="281" t="s">
        <v>543</v>
      </c>
      <c r="E665" s="281" t="s">
        <v>544</v>
      </c>
      <c r="F665" s="281" t="s">
        <v>2799</v>
      </c>
      <c r="G665" s="281" t="s">
        <v>1699</v>
      </c>
      <c r="H665" s="278">
        <v>45875</v>
      </c>
      <c r="I665" s="293">
        <v>236000</v>
      </c>
      <c r="J665" s="281" t="s">
        <v>1700</v>
      </c>
      <c r="K665" s="279" t="s">
        <v>1657</v>
      </c>
      <c r="L665" s="226"/>
      <c r="M665" s="293">
        <v>200000</v>
      </c>
      <c r="N665" s="293">
        <v>0</v>
      </c>
      <c r="O665" s="293">
        <v>18000</v>
      </c>
      <c r="P665" s="293">
        <v>18000</v>
      </c>
      <c r="Q665" s="293">
        <v>0</v>
      </c>
      <c r="R665" s="283" t="s">
        <v>2653</v>
      </c>
      <c r="S665" s="281" t="s">
        <v>2798</v>
      </c>
      <c r="T665" s="279" t="s">
        <v>1703</v>
      </c>
      <c r="U665" s="281"/>
      <c r="V665" s="282" t="s">
        <v>1704</v>
      </c>
      <c r="W665" s="283" t="s">
        <v>1726</v>
      </c>
      <c r="X665" s="283" t="s">
        <v>2800</v>
      </c>
      <c r="Y665" s="283" t="s">
        <v>2527</v>
      </c>
      <c r="Z665" s="226"/>
      <c r="AA665" s="96"/>
    </row>
    <row r="666" spans="1:27">
      <c r="A666" s="226" t="s">
        <v>56</v>
      </c>
      <c r="B666" s="226" t="str">
        <f t="shared" si="20"/>
        <v>27AABCI2726B1Z2MH1252608BT87309</v>
      </c>
      <c r="C666" s="277">
        <f t="shared" si="21"/>
        <v>661</v>
      </c>
      <c r="D666" s="281" t="s">
        <v>1041</v>
      </c>
      <c r="E666" s="281" t="s">
        <v>1042</v>
      </c>
      <c r="F666" s="281" t="s">
        <v>2801</v>
      </c>
      <c r="G666" s="281" t="s">
        <v>1699</v>
      </c>
      <c r="H666" s="278">
        <v>45870</v>
      </c>
      <c r="I666" s="293">
        <v>8600</v>
      </c>
      <c r="J666" s="281" t="s">
        <v>1700</v>
      </c>
      <c r="K666" s="279" t="s">
        <v>1657</v>
      </c>
      <c r="L666" s="226"/>
      <c r="M666" s="293">
        <v>8190</v>
      </c>
      <c r="N666" s="293">
        <v>0</v>
      </c>
      <c r="O666" s="293">
        <v>205</v>
      </c>
      <c r="P666" s="293">
        <v>205</v>
      </c>
      <c r="Q666" s="293">
        <v>0</v>
      </c>
      <c r="R666" s="283" t="s">
        <v>2653</v>
      </c>
      <c r="S666" s="281" t="s">
        <v>701</v>
      </c>
      <c r="T666" s="279" t="s">
        <v>1703</v>
      </c>
      <c r="U666" s="281"/>
      <c r="V666" s="282" t="s">
        <v>1704</v>
      </c>
      <c r="W666" s="283" t="s">
        <v>1195</v>
      </c>
      <c r="X666" s="283" t="s">
        <v>1195</v>
      </c>
      <c r="Y666" s="283" t="s">
        <v>1195</v>
      </c>
      <c r="Z666" s="226"/>
      <c r="AA666" s="96"/>
    </row>
    <row r="667" spans="1:27">
      <c r="A667" s="226" t="s">
        <v>56</v>
      </c>
      <c r="B667" s="226" t="str">
        <f t="shared" si="20"/>
        <v>27AABCI2726B1Z2MH1252608CA31008</v>
      </c>
      <c r="C667" s="277">
        <f t="shared" si="21"/>
        <v>662</v>
      </c>
      <c r="D667" s="281" t="s">
        <v>1041</v>
      </c>
      <c r="E667" s="281" t="s">
        <v>1042</v>
      </c>
      <c r="F667" s="281" t="s">
        <v>2802</v>
      </c>
      <c r="G667" s="281" t="s">
        <v>1699</v>
      </c>
      <c r="H667" s="278">
        <v>45887</v>
      </c>
      <c r="I667" s="293">
        <v>2800</v>
      </c>
      <c r="J667" s="281" t="s">
        <v>1700</v>
      </c>
      <c r="K667" s="279" t="s">
        <v>1657</v>
      </c>
      <c r="L667" s="226"/>
      <c r="M667" s="293">
        <v>2667</v>
      </c>
      <c r="N667" s="293">
        <v>0</v>
      </c>
      <c r="O667" s="293">
        <v>66.5</v>
      </c>
      <c r="P667" s="293">
        <v>66.5</v>
      </c>
      <c r="Q667" s="293">
        <v>0</v>
      </c>
      <c r="R667" s="283" t="s">
        <v>2653</v>
      </c>
      <c r="S667" s="281" t="s">
        <v>701</v>
      </c>
      <c r="T667" s="279" t="s">
        <v>1703</v>
      </c>
      <c r="U667" s="281"/>
      <c r="V667" s="282" t="s">
        <v>1704</v>
      </c>
      <c r="W667" s="283" t="s">
        <v>1195</v>
      </c>
      <c r="X667" s="283" t="s">
        <v>1195</v>
      </c>
      <c r="Y667" s="283" t="s">
        <v>1195</v>
      </c>
      <c r="Z667" s="226"/>
      <c r="AA667" s="96"/>
    </row>
    <row r="668" spans="1:27">
      <c r="A668" s="226" t="s">
        <v>56</v>
      </c>
      <c r="B668" s="226" t="str">
        <f t="shared" si="20"/>
        <v>27AABCI2726B1Z2MH1252608CA50874</v>
      </c>
      <c r="C668" s="277">
        <f t="shared" si="21"/>
        <v>663</v>
      </c>
      <c r="D668" s="281" t="s">
        <v>1041</v>
      </c>
      <c r="E668" s="281" t="s">
        <v>1042</v>
      </c>
      <c r="F668" s="281" t="s">
        <v>2803</v>
      </c>
      <c r="G668" s="281" t="s">
        <v>1699</v>
      </c>
      <c r="H668" s="278">
        <v>45888</v>
      </c>
      <c r="I668" s="293">
        <v>3740</v>
      </c>
      <c r="J668" s="281" t="s">
        <v>1700</v>
      </c>
      <c r="K668" s="279" t="s">
        <v>1657</v>
      </c>
      <c r="L668" s="226"/>
      <c r="M668" s="293">
        <v>3562</v>
      </c>
      <c r="N668" s="293">
        <v>0</v>
      </c>
      <c r="O668" s="293">
        <v>89</v>
      </c>
      <c r="P668" s="293">
        <v>89</v>
      </c>
      <c r="Q668" s="293">
        <v>0</v>
      </c>
      <c r="R668" s="283" t="s">
        <v>2653</v>
      </c>
      <c r="S668" s="281" t="s">
        <v>701</v>
      </c>
      <c r="T668" s="279" t="s">
        <v>1703</v>
      </c>
      <c r="U668" s="281"/>
      <c r="V668" s="282" t="s">
        <v>1704</v>
      </c>
      <c r="W668" s="283" t="s">
        <v>1195</v>
      </c>
      <c r="X668" s="283" t="s">
        <v>1195</v>
      </c>
      <c r="Y668" s="283" t="s">
        <v>1195</v>
      </c>
      <c r="Z668" s="226"/>
      <c r="AA668" s="96"/>
    </row>
    <row r="669" spans="1:27">
      <c r="A669" s="226" t="s">
        <v>56</v>
      </c>
      <c r="B669" s="226" t="str">
        <f t="shared" si="20"/>
        <v>27AABCI2726B1Z2MH1252608CA98043</v>
      </c>
      <c r="C669" s="277">
        <f t="shared" si="21"/>
        <v>664</v>
      </c>
      <c r="D669" s="281" t="s">
        <v>1041</v>
      </c>
      <c r="E669" s="281" t="s">
        <v>1042</v>
      </c>
      <c r="F669" s="281" t="s">
        <v>2804</v>
      </c>
      <c r="G669" s="281" t="s">
        <v>1699</v>
      </c>
      <c r="H669" s="278">
        <v>45889</v>
      </c>
      <c r="I669" s="293">
        <v>6155</v>
      </c>
      <c r="J669" s="281" t="s">
        <v>1700</v>
      </c>
      <c r="K669" s="279" t="s">
        <v>1657</v>
      </c>
      <c r="L669" s="226"/>
      <c r="M669" s="293">
        <v>5862</v>
      </c>
      <c r="N669" s="293">
        <v>0</v>
      </c>
      <c r="O669" s="293">
        <v>146.5</v>
      </c>
      <c r="P669" s="293">
        <v>146.5</v>
      </c>
      <c r="Q669" s="293">
        <v>0</v>
      </c>
      <c r="R669" s="283" t="s">
        <v>2653</v>
      </c>
      <c r="S669" s="281" t="s">
        <v>701</v>
      </c>
      <c r="T669" s="279" t="s">
        <v>1703</v>
      </c>
      <c r="U669" s="281"/>
      <c r="V669" s="282" t="s">
        <v>1704</v>
      </c>
      <c r="W669" s="283" t="s">
        <v>1195</v>
      </c>
      <c r="X669" s="283" t="s">
        <v>1195</v>
      </c>
      <c r="Y669" s="283" t="s">
        <v>1195</v>
      </c>
      <c r="Z669" s="226"/>
      <c r="AA669" s="96"/>
    </row>
    <row r="670" spans="1:27">
      <c r="A670" s="226" t="s">
        <v>56</v>
      </c>
      <c r="B670" s="226" t="str">
        <f t="shared" si="20"/>
        <v>27AISPB8261G1Z0SH0038-0014146</v>
      </c>
      <c r="C670" s="277">
        <f t="shared" si="21"/>
        <v>665</v>
      </c>
      <c r="D670" s="281" t="s">
        <v>389</v>
      </c>
      <c r="E670" s="281" t="s">
        <v>390</v>
      </c>
      <c r="F670" s="281" t="s">
        <v>2805</v>
      </c>
      <c r="G670" s="281" t="s">
        <v>1699</v>
      </c>
      <c r="H670" s="278">
        <v>45895</v>
      </c>
      <c r="I670" s="293">
        <v>2375</v>
      </c>
      <c r="J670" s="281" t="s">
        <v>1700</v>
      </c>
      <c r="K670" s="279" t="s">
        <v>1657</v>
      </c>
      <c r="L670" s="226"/>
      <c r="M670" s="293">
        <v>2012.71</v>
      </c>
      <c r="N670" s="293">
        <v>0</v>
      </c>
      <c r="O670" s="293">
        <v>181.14</v>
      </c>
      <c r="P670" s="293">
        <v>181.14</v>
      </c>
      <c r="Q670" s="293">
        <v>0</v>
      </c>
      <c r="R670" s="283" t="s">
        <v>2653</v>
      </c>
      <c r="S670" s="281" t="s">
        <v>701</v>
      </c>
      <c r="T670" s="279" t="s">
        <v>1703</v>
      </c>
      <c r="U670" s="281"/>
      <c r="V670" s="282" t="s">
        <v>1704</v>
      </c>
      <c r="W670" s="283" t="s">
        <v>1195</v>
      </c>
      <c r="X670" s="283" t="s">
        <v>1195</v>
      </c>
      <c r="Y670" s="283" t="s">
        <v>1195</v>
      </c>
      <c r="Z670" s="226"/>
      <c r="AA670" s="96"/>
    </row>
    <row r="671" spans="1:27">
      <c r="A671" s="226" t="s">
        <v>56</v>
      </c>
      <c r="B671" s="226" t="str">
        <f t="shared" si="20"/>
        <v>27AAFFL6917J1ZZ2526-LLPADV-1061</v>
      </c>
      <c r="C671" s="277">
        <f t="shared" si="21"/>
        <v>666</v>
      </c>
      <c r="D671" s="281" t="s">
        <v>647</v>
      </c>
      <c r="E671" s="281" t="s">
        <v>648</v>
      </c>
      <c r="F671" s="281" t="s">
        <v>2806</v>
      </c>
      <c r="G671" s="281" t="s">
        <v>1699</v>
      </c>
      <c r="H671" s="278">
        <v>45887</v>
      </c>
      <c r="I671" s="293">
        <v>16520</v>
      </c>
      <c r="J671" s="281" t="s">
        <v>1700</v>
      </c>
      <c r="K671" s="279" t="s">
        <v>1657</v>
      </c>
      <c r="L671" s="226"/>
      <c r="M671" s="293">
        <v>14000</v>
      </c>
      <c r="N671" s="293">
        <v>0</v>
      </c>
      <c r="O671" s="293">
        <v>1260</v>
      </c>
      <c r="P671" s="293">
        <v>1260</v>
      </c>
      <c r="Q671" s="293">
        <v>0</v>
      </c>
      <c r="R671" s="283" t="s">
        <v>2653</v>
      </c>
      <c r="S671" s="281" t="s">
        <v>2715</v>
      </c>
      <c r="T671" s="279" t="s">
        <v>1703</v>
      </c>
      <c r="U671" s="281"/>
      <c r="V671" s="282" t="s">
        <v>1704</v>
      </c>
      <c r="W671" s="283" t="s">
        <v>1195</v>
      </c>
      <c r="X671" s="283" t="s">
        <v>1195</v>
      </c>
      <c r="Y671" s="283" t="s">
        <v>1195</v>
      </c>
      <c r="Z671" s="226"/>
      <c r="AA671" s="96"/>
    </row>
    <row r="672" spans="1:27">
      <c r="A672" s="226" t="s">
        <v>56</v>
      </c>
      <c r="B672" s="226" t="str">
        <f t="shared" si="20"/>
        <v>27AABCA0522B1ZKIPNQ250800037927</v>
      </c>
      <c r="C672" s="277">
        <f t="shared" si="21"/>
        <v>667</v>
      </c>
      <c r="D672" s="281" t="s">
        <v>1468</v>
      </c>
      <c r="E672" s="281" t="s">
        <v>1469</v>
      </c>
      <c r="F672" s="281" t="s">
        <v>2807</v>
      </c>
      <c r="G672" s="281" t="s">
        <v>1699</v>
      </c>
      <c r="H672" s="278">
        <v>45895</v>
      </c>
      <c r="I672" s="293">
        <v>3089</v>
      </c>
      <c r="J672" s="281" t="s">
        <v>1700</v>
      </c>
      <c r="K672" s="279" t="s">
        <v>1657</v>
      </c>
      <c r="L672" s="226"/>
      <c r="M672" s="293">
        <v>2941.9</v>
      </c>
      <c r="N672" s="293">
        <v>0</v>
      </c>
      <c r="O672" s="293">
        <v>73.55</v>
      </c>
      <c r="P672" s="293">
        <v>73.55</v>
      </c>
      <c r="Q672" s="293">
        <v>0</v>
      </c>
      <c r="R672" s="283" t="s">
        <v>2653</v>
      </c>
      <c r="S672" s="281" t="s">
        <v>701</v>
      </c>
      <c r="T672" s="279" t="s">
        <v>1703</v>
      </c>
      <c r="U672" s="281"/>
      <c r="V672" s="282" t="s">
        <v>1704</v>
      </c>
      <c r="W672" s="283" t="s">
        <v>1195</v>
      </c>
      <c r="X672" s="283" t="s">
        <v>1195</v>
      </c>
      <c r="Y672" s="283" t="s">
        <v>1195</v>
      </c>
      <c r="Z672" s="226"/>
      <c r="AA672" s="96"/>
    </row>
    <row r="673" spans="1:27">
      <c r="A673" s="226" t="s">
        <v>56</v>
      </c>
      <c r="B673" s="226" t="str">
        <f t="shared" si="20"/>
        <v>27AALCS9822Q1ZC2526CI0000208372</v>
      </c>
      <c r="C673" s="277">
        <f t="shared" si="21"/>
        <v>668</v>
      </c>
      <c r="D673" s="281" t="s">
        <v>631</v>
      </c>
      <c r="E673" s="281" t="s">
        <v>632</v>
      </c>
      <c r="F673" s="281" t="s">
        <v>2808</v>
      </c>
      <c r="G673" s="281" t="s">
        <v>1699</v>
      </c>
      <c r="H673" s="278">
        <v>45898</v>
      </c>
      <c r="I673" s="293">
        <v>726.88</v>
      </c>
      <c r="J673" s="281" t="s">
        <v>1700</v>
      </c>
      <c r="K673" s="279" t="s">
        <v>1657</v>
      </c>
      <c r="L673" s="226"/>
      <c r="M673" s="293">
        <v>616</v>
      </c>
      <c r="N673" s="293">
        <v>0</v>
      </c>
      <c r="O673" s="293">
        <v>55.44</v>
      </c>
      <c r="P673" s="293">
        <v>55.44</v>
      </c>
      <c r="Q673" s="293">
        <v>0</v>
      </c>
      <c r="R673" s="283" t="s">
        <v>2653</v>
      </c>
      <c r="S673" s="281" t="s">
        <v>701</v>
      </c>
      <c r="T673" s="279" t="s">
        <v>1703</v>
      </c>
      <c r="U673" s="281"/>
      <c r="V673" s="282" t="s">
        <v>1704</v>
      </c>
      <c r="W673" s="283" t="s">
        <v>1726</v>
      </c>
      <c r="X673" s="283" t="s">
        <v>2809</v>
      </c>
      <c r="Y673" s="283" t="s">
        <v>2810</v>
      </c>
      <c r="Z673" s="226"/>
      <c r="AA673" s="96"/>
    </row>
    <row r="674" spans="1:27">
      <c r="A674" s="226" t="s">
        <v>56</v>
      </c>
      <c r="B674" s="226" t="str">
        <f t="shared" si="20"/>
        <v>27AAGCJ1813R1Z58635</v>
      </c>
      <c r="C674" s="277">
        <f t="shared" si="21"/>
        <v>669</v>
      </c>
      <c r="D674" s="281" t="s">
        <v>506</v>
      </c>
      <c r="E674" s="281" t="s">
        <v>507</v>
      </c>
      <c r="F674" s="281">
        <v>8635</v>
      </c>
      <c r="G674" s="281" t="s">
        <v>1699</v>
      </c>
      <c r="H674" s="278">
        <v>45890</v>
      </c>
      <c r="I674" s="293">
        <v>5723</v>
      </c>
      <c r="J674" s="281" t="s">
        <v>1700</v>
      </c>
      <c r="K674" s="279" t="s">
        <v>1657</v>
      </c>
      <c r="L674" s="226"/>
      <c r="M674" s="293">
        <v>4850</v>
      </c>
      <c r="N674" s="293">
        <v>0</v>
      </c>
      <c r="O674" s="293">
        <v>436.5</v>
      </c>
      <c r="P674" s="293">
        <v>436.5</v>
      </c>
      <c r="Q674" s="293">
        <v>0</v>
      </c>
      <c r="R674" s="283" t="s">
        <v>2653</v>
      </c>
      <c r="S674" s="281" t="s">
        <v>679</v>
      </c>
      <c r="T674" s="279" t="s">
        <v>1703</v>
      </c>
      <c r="U674" s="281"/>
      <c r="V674" s="282" t="s">
        <v>1704</v>
      </c>
      <c r="W674" s="283" t="s">
        <v>1195</v>
      </c>
      <c r="X674" s="283" t="s">
        <v>1195</v>
      </c>
      <c r="Y674" s="283" t="s">
        <v>1195</v>
      </c>
      <c r="Z674" s="226"/>
      <c r="AA674" s="96"/>
    </row>
    <row r="675" spans="1:27">
      <c r="A675" s="226" t="s">
        <v>56</v>
      </c>
      <c r="B675" s="226" t="str">
        <f t="shared" si="20"/>
        <v>27AADCV4254H1Z8EKAL-49807</v>
      </c>
      <c r="C675" s="277">
        <f t="shared" si="21"/>
        <v>670</v>
      </c>
      <c r="D675" s="281" t="s">
        <v>2811</v>
      </c>
      <c r="E675" s="281" t="s">
        <v>2766</v>
      </c>
      <c r="F675" s="281" t="s">
        <v>2812</v>
      </c>
      <c r="G675" s="281" t="s">
        <v>1699</v>
      </c>
      <c r="H675" s="278">
        <v>45888</v>
      </c>
      <c r="I675" s="293">
        <v>959</v>
      </c>
      <c r="J675" s="281" t="s">
        <v>1700</v>
      </c>
      <c r="K675" s="279" t="s">
        <v>1657</v>
      </c>
      <c r="L675" s="226"/>
      <c r="M675" s="293">
        <v>959</v>
      </c>
      <c r="N675" s="293">
        <v>0</v>
      </c>
      <c r="O675" s="293">
        <v>0</v>
      </c>
      <c r="P675" s="293">
        <v>0</v>
      </c>
      <c r="Q675" s="293">
        <v>0</v>
      </c>
      <c r="R675" s="283" t="s">
        <v>2653</v>
      </c>
      <c r="S675" s="281" t="s">
        <v>701</v>
      </c>
      <c r="T675" s="279" t="s">
        <v>1703</v>
      </c>
      <c r="U675" s="281"/>
      <c r="V675" s="282" t="s">
        <v>1704</v>
      </c>
      <c r="W675" s="283" t="s">
        <v>1726</v>
      </c>
      <c r="X675" s="283" t="s">
        <v>2813</v>
      </c>
      <c r="Y675" s="283" t="s">
        <v>683</v>
      </c>
      <c r="Z675" s="226"/>
      <c r="AA675" s="96"/>
    </row>
    <row r="676" spans="1:27">
      <c r="A676" s="226" t="s">
        <v>56</v>
      </c>
      <c r="B676" s="226" t="str">
        <f t="shared" si="20"/>
        <v>36AAJCA3639B1ZXAE-INV-2526-0606</v>
      </c>
      <c r="C676" s="277">
        <f t="shared" si="21"/>
        <v>671</v>
      </c>
      <c r="D676" s="281" t="s">
        <v>432</v>
      </c>
      <c r="E676" s="281" t="s">
        <v>433</v>
      </c>
      <c r="F676" s="281" t="s">
        <v>2814</v>
      </c>
      <c r="G676" s="281" t="s">
        <v>1699</v>
      </c>
      <c r="H676" s="278">
        <v>45899</v>
      </c>
      <c r="I676" s="293">
        <v>91190</v>
      </c>
      <c r="J676" s="281" t="s">
        <v>1700</v>
      </c>
      <c r="K676" s="279" t="s">
        <v>1657</v>
      </c>
      <c r="L676" s="226"/>
      <c r="M676" s="293">
        <v>77280</v>
      </c>
      <c r="N676" s="293">
        <v>13910.4</v>
      </c>
      <c r="O676" s="293">
        <v>0</v>
      </c>
      <c r="P676" s="293">
        <v>0</v>
      </c>
      <c r="Q676" s="293">
        <v>0</v>
      </c>
      <c r="R676" s="283" t="s">
        <v>2653</v>
      </c>
      <c r="S676" s="281" t="s">
        <v>681</v>
      </c>
      <c r="T676" s="279" t="s">
        <v>1703</v>
      </c>
      <c r="U676" s="281"/>
      <c r="V676" s="282" t="s">
        <v>1704</v>
      </c>
      <c r="W676" s="283" t="s">
        <v>1726</v>
      </c>
      <c r="X676" s="283" t="s">
        <v>2815</v>
      </c>
      <c r="Y676" s="283" t="s">
        <v>2816</v>
      </c>
      <c r="Z676" s="226"/>
      <c r="AA676" s="96"/>
    </row>
    <row r="677" spans="1:27">
      <c r="A677" s="226" t="s">
        <v>56</v>
      </c>
      <c r="B677" s="226" t="str">
        <f t="shared" si="20"/>
        <v>36AAJCA3639B1ZXAE-INV-2526-0607</v>
      </c>
      <c r="C677" s="277">
        <f t="shared" si="21"/>
        <v>672</v>
      </c>
      <c r="D677" s="281" t="s">
        <v>432</v>
      </c>
      <c r="E677" s="281" t="s">
        <v>433</v>
      </c>
      <c r="F677" s="281" t="s">
        <v>2817</v>
      </c>
      <c r="G677" s="281" t="s">
        <v>1699</v>
      </c>
      <c r="H677" s="278">
        <v>45899</v>
      </c>
      <c r="I677" s="293">
        <v>543178</v>
      </c>
      <c r="J677" s="281" t="s">
        <v>1700</v>
      </c>
      <c r="K677" s="279" t="s">
        <v>1657</v>
      </c>
      <c r="L677" s="226"/>
      <c r="M677" s="293">
        <v>460320</v>
      </c>
      <c r="N677" s="293">
        <v>82857.600000000006</v>
      </c>
      <c r="O677" s="293">
        <v>0</v>
      </c>
      <c r="P677" s="293">
        <v>0</v>
      </c>
      <c r="Q677" s="293">
        <v>0</v>
      </c>
      <c r="R677" s="283" t="s">
        <v>2653</v>
      </c>
      <c r="S677" s="281" t="s">
        <v>681</v>
      </c>
      <c r="T677" s="279" t="s">
        <v>1703</v>
      </c>
      <c r="U677" s="281"/>
      <c r="V677" s="282" t="s">
        <v>1704</v>
      </c>
      <c r="W677" s="283" t="s">
        <v>1726</v>
      </c>
      <c r="X677" s="283" t="s">
        <v>2818</v>
      </c>
      <c r="Y677" s="283" t="s">
        <v>2816</v>
      </c>
      <c r="Z677" s="226"/>
      <c r="AA677" s="96"/>
    </row>
    <row r="678" spans="1:27">
      <c r="A678" s="226" t="s">
        <v>56</v>
      </c>
      <c r="B678" s="226" t="str">
        <f t="shared" si="20"/>
        <v>27AABCR0111M1ZNROCP-2526-9366</v>
      </c>
      <c r="C678" s="277">
        <f t="shared" si="21"/>
        <v>673</v>
      </c>
      <c r="D678" s="281" t="s">
        <v>399</v>
      </c>
      <c r="E678" s="281" t="s">
        <v>400</v>
      </c>
      <c r="F678" s="281" t="s">
        <v>2819</v>
      </c>
      <c r="G678" s="281" t="s">
        <v>1699</v>
      </c>
      <c r="H678" s="278">
        <v>45889</v>
      </c>
      <c r="I678" s="293">
        <v>15680</v>
      </c>
      <c r="J678" s="281" t="s">
        <v>1700</v>
      </c>
      <c r="K678" s="279" t="s">
        <v>1657</v>
      </c>
      <c r="L678" s="226"/>
      <c r="M678" s="293">
        <v>14000</v>
      </c>
      <c r="N678" s="293">
        <v>0</v>
      </c>
      <c r="O678" s="293">
        <v>840</v>
      </c>
      <c r="P678" s="293">
        <v>840</v>
      </c>
      <c r="Q678" s="293">
        <v>0</v>
      </c>
      <c r="R678" s="283" t="s">
        <v>2653</v>
      </c>
      <c r="S678" s="281" t="s">
        <v>701</v>
      </c>
      <c r="T678" s="279" t="s">
        <v>1703</v>
      </c>
      <c r="U678" s="281"/>
      <c r="V678" s="282" t="s">
        <v>1704</v>
      </c>
      <c r="W678" s="283" t="s">
        <v>1726</v>
      </c>
      <c r="X678" s="283" t="s">
        <v>2820</v>
      </c>
      <c r="Y678" s="283" t="s">
        <v>2710</v>
      </c>
      <c r="Z678" s="226"/>
      <c r="AA678" s="96"/>
    </row>
    <row r="679" spans="1:27">
      <c r="A679" s="226" t="s">
        <v>56</v>
      </c>
      <c r="B679" s="226" t="str">
        <f t="shared" si="20"/>
        <v>27AABCR0111M1ZNROCP-2526-9367</v>
      </c>
      <c r="C679" s="277">
        <f t="shared" si="21"/>
        <v>674</v>
      </c>
      <c r="D679" s="281" t="s">
        <v>399</v>
      </c>
      <c r="E679" s="281" t="s">
        <v>400</v>
      </c>
      <c r="F679" s="281" t="s">
        <v>2821</v>
      </c>
      <c r="G679" s="281" t="s">
        <v>1699</v>
      </c>
      <c r="H679" s="278">
        <v>45889</v>
      </c>
      <c r="I679" s="293">
        <v>717.38</v>
      </c>
      <c r="J679" s="281" t="s">
        <v>1700</v>
      </c>
      <c r="K679" s="279" t="s">
        <v>1657</v>
      </c>
      <c r="L679" s="226"/>
      <c r="M679" s="293">
        <v>607.95000000000005</v>
      </c>
      <c r="N679" s="293">
        <v>0</v>
      </c>
      <c r="O679" s="293">
        <v>54.72</v>
      </c>
      <c r="P679" s="293">
        <v>54.72</v>
      </c>
      <c r="Q679" s="293">
        <v>0</v>
      </c>
      <c r="R679" s="283" t="s">
        <v>2653</v>
      </c>
      <c r="S679" s="281" t="s">
        <v>701</v>
      </c>
      <c r="T679" s="279" t="s">
        <v>1703</v>
      </c>
      <c r="U679" s="281"/>
      <c r="V679" s="282" t="s">
        <v>1704</v>
      </c>
      <c r="W679" s="283" t="s">
        <v>1726</v>
      </c>
      <c r="X679" s="283" t="s">
        <v>2822</v>
      </c>
      <c r="Y679" s="283" t="s">
        <v>2710</v>
      </c>
      <c r="Z679" s="226"/>
      <c r="AA679" s="96"/>
    </row>
    <row r="680" spans="1:27">
      <c r="A680" s="226" t="s">
        <v>56</v>
      </c>
      <c r="B680" s="226" t="str">
        <f t="shared" si="20"/>
        <v>27AATPE1292M1Z7AUG-2025-301</v>
      </c>
      <c r="C680" s="277">
        <f t="shared" si="21"/>
        <v>675</v>
      </c>
      <c r="D680" s="281" t="s">
        <v>523</v>
      </c>
      <c r="E680" s="281" t="s">
        <v>524</v>
      </c>
      <c r="F680" s="281" t="s">
        <v>2823</v>
      </c>
      <c r="G680" s="281" t="s">
        <v>1699</v>
      </c>
      <c r="H680" s="278">
        <v>45870</v>
      </c>
      <c r="I680" s="293">
        <v>393497</v>
      </c>
      <c r="J680" s="281" t="s">
        <v>1700</v>
      </c>
      <c r="K680" s="279" t="s">
        <v>1657</v>
      </c>
      <c r="L680" s="226"/>
      <c r="M680" s="293">
        <v>333472</v>
      </c>
      <c r="N680" s="293">
        <v>0</v>
      </c>
      <c r="O680" s="293">
        <v>30012.48</v>
      </c>
      <c r="P680" s="293">
        <v>30012.48</v>
      </c>
      <c r="Q680" s="293">
        <v>0</v>
      </c>
      <c r="R680" s="283" t="s">
        <v>2653</v>
      </c>
      <c r="S680" s="281" t="s">
        <v>683</v>
      </c>
      <c r="T680" s="279" t="s">
        <v>1703</v>
      </c>
      <c r="U680" s="281"/>
      <c r="V680" s="282" t="s">
        <v>1704</v>
      </c>
      <c r="W680" s="283" t="s">
        <v>1195</v>
      </c>
      <c r="X680" s="283" t="s">
        <v>1195</v>
      </c>
      <c r="Y680" s="283" t="s">
        <v>1195</v>
      </c>
      <c r="Z680" s="226"/>
      <c r="AA680" s="96"/>
    </row>
    <row r="681" spans="1:27">
      <c r="A681" s="226" t="s">
        <v>56</v>
      </c>
      <c r="B681" s="226" t="str">
        <f t="shared" si="20"/>
        <v>27AATPE1292M1Z7AUG-2025-302</v>
      </c>
      <c r="C681" s="277">
        <f t="shared" si="21"/>
        <v>676</v>
      </c>
      <c r="D681" s="281" t="s">
        <v>523</v>
      </c>
      <c r="E681" s="281" t="s">
        <v>524</v>
      </c>
      <c r="F681" s="281" t="s">
        <v>2824</v>
      </c>
      <c r="G681" s="281" t="s">
        <v>1699</v>
      </c>
      <c r="H681" s="278">
        <v>45870</v>
      </c>
      <c r="I681" s="293">
        <v>413878</v>
      </c>
      <c r="J681" s="281" t="s">
        <v>1700</v>
      </c>
      <c r="K681" s="279" t="s">
        <v>1657</v>
      </c>
      <c r="L681" s="226"/>
      <c r="M681" s="293">
        <v>350744</v>
      </c>
      <c r="N681" s="293">
        <v>0</v>
      </c>
      <c r="O681" s="293">
        <v>31566.959999999999</v>
      </c>
      <c r="P681" s="293">
        <v>31566.959999999999</v>
      </c>
      <c r="Q681" s="293">
        <v>0</v>
      </c>
      <c r="R681" s="283" t="s">
        <v>2653</v>
      </c>
      <c r="S681" s="281" t="s">
        <v>683</v>
      </c>
      <c r="T681" s="279" t="s">
        <v>1703</v>
      </c>
      <c r="U681" s="281"/>
      <c r="V681" s="282" t="s">
        <v>1704</v>
      </c>
      <c r="W681" s="283" t="s">
        <v>1195</v>
      </c>
      <c r="X681" s="283" t="s">
        <v>1195</v>
      </c>
      <c r="Y681" s="283" t="s">
        <v>1195</v>
      </c>
      <c r="Z681" s="226"/>
      <c r="AA681" s="96"/>
    </row>
    <row r="682" spans="1:27">
      <c r="A682" s="226" t="s">
        <v>56</v>
      </c>
      <c r="B682" s="226" t="str">
        <f t="shared" si="20"/>
        <v>27BMWPD2551E2ZZS0005898</v>
      </c>
      <c r="C682" s="277">
        <f t="shared" si="21"/>
        <v>677</v>
      </c>
      <c r="D682" s="281" t="s">
        <v>511</v>
      </c>
      <c r="E682" s="281" t="s">
        <v>512</v>
      </c>
      <c r="F682" s="281" t="s">
        <v>1164</v>
      </c>
      <c r="G682" s="281" t="s">
        <v>1699</v>
      </c>
      <c r="H682" s="278">
        <v>45862</v>
      </c>
      <c r="I682" s="293">
        <v>1487</v>
      </c>
      <c r="J682" s="281" t="s">
        <v>1700</v>
      </c>
      <c r="K682" s="279" t="s">
        <v>1657</v>
      </c>
      <c r="L682" s="226"/>
      <c r="M682" s="293">
        <v>1260</v>
      </c>
      <c r="N682" s="293">
        <v>0</v>
      </c>
      <c r="O682" s="293">
        <v>113.4</v>
      </c>
      <c r="P682" s="293">
        <v>113.4</v>
      </c>
      <c r="Q682" s="293">
        <v>0</v>
      </c>
      <c r="R682" s="283" t="s">
        <v>2389</v>
      </c>
      <c r="S682" s="281" t="s">
        <v>732</v>
      </c>
      <c r="T682" s="279" t="s">
        <v>1703</v>
      </c>
      <c r="U682" s="281"/>
      <c r="V682" s="282" t="s">
        <v>1704</v>
      </c>
      <c r="W682" s="283" t="s">
        <v>1195</v>
      </c>
      <c r="X682" s="283" t="s">
        <v>1195</v>
      </c>
      <c r="Y682" s="283" t="s">
        <v>1195</v>
      </c>
      <c r="Z682" s="226"/>
      <c r="AA682" s="96"/>
    </row>
    <row r="683" spans="1:27">
      <c r="A683" s="226" t="s">
        <v>56</v>
      </c>
      <c r="B683" s="226" t="str">
        <f t="shared" si="20"/>
        <v>27BMWPD2551E2ZZS0005907</v>
      </c>
      <c r="C683" s="277">
        <f t="shared" si="21"/>
        <v>678</v>
      </c>
      <c r="D683" s="281" t="s">
        <v>511</v>
      </c>
      <c r="E683" s="281" t="s">
        <v>512</v>
      </c>
      <c r="F683" s="281" t="s">
        <v>2825</v>
      </c>
      <c r="G683" s="281" t="s">
        <v>1699</v>
      </c>
      <c r="H683" s="278">
        <v>45864</v>
      </c>
      <c r="I683" s="293">
        <v>5219</v>
      </c>
      <c r="J683" s="281" t="s">
        <v>1700</v>
      </c>
      <c r="K683" s="279" t="s">
        <v>1657</v>
      </c>
      <c r="L683" s="226"/>
      <c r="M683" s="293">
        <v>4449</v>
      </c>
      <c r="N683" s="293">
        <v>0</v>
      </c>
      <c r="O683" s="293">
        <v>384.81</v>
      </c>
      <c r="P683" s="293">
        <v>384.81</v>
      </c>
      <c r="Q683" s="293">
        <v>0</v>
      </c>
      <c r="R683" s="283" t="s">
        <v>2389</v>
      </c>
      <c r="S683" s="281" t="s">
        <v>732</v>
      </c>
      <c r="T683" s="279" t="s">
        <v>1703</v>
      </c>
      <c r="U683" s="281"/>
      <c r="V683" s="282" t="s">
        <v>1704</v>
      </c>
      <c r="W683" s="283" t="s">
        <v>1195</v>
      </c>
      <c r="X683" s="283" t="s">
        <v>1195</v>
      </c>
      <c r="Y683" s="283" t="s">
        <v>1195</v>
      </c>
      <c r="Z683" s="226"/>
      <c r="AA683" s="96"/>
    </row>
    <row r="684" spans="1:27">
      <c r="A684" s="226" t="s">
        <v>56</v>
      </c>
      <c r="B684" s="226" t="str">
        <f t="shared" si="20"/>
        <v>27BMWPD2551E2ZZS0005909</v>
      </c>
      <c r="C684" s="277">
        <f t="shared" si="21"/>
        <v>679</v>
      </c>
      <c r="D684" s="281" t="s">
        <v>511</v>
      </c>
      <c r="E684" s="281" t="s">
        <v>512</v>
      </c>
      <c r="F684" s="281" t="s">
        <v>2826</v>
      </c>
      <c r="G684" s="281" t="s">
        <v>1699</v>
      </c>
      <c r="H684" s="278">
        <v>45864</v>
      </c>
      <c r="I684" s="293">
        <v>17783</v>
      </c>
      <c r="J684" s="281" t="s">
        <v>1700</v>
      </c>
      <c r="K684" s="279" t="s">
        <v>1657</v>
      </c>
      <c r="L684" s="226"/>
      <c r="M684" s="293">
        <v>15174</v>
      </c>
      <c r="N684" s="293">
        <v>0</v>
      </c>
      <c r="O684" s="293">
        <v>1304.6600000000001</v>
      </c>
      <c r="P684" s="293">
        <v>1304.6600000000001</v>
      </c>
      <c r="Q684" s="293">
        <v>0</v>
      </c>
      <c r="R684" s="283" t="s">
        <v>2389</v>
      </c>
      <c r="S684" s="281" t="s">
        <v>732</v>
      </c>
      <c r="T684" s="279" t="s">
        <v>1703</v>
      </c>
      <c r="U684" s="281"/>
      <c r="V684" s="282" t="s">
        <v>1704</v>
      </c>
      <c r="W684" s="283" t="s">
        <v>1195</v>
      </c>
      <c r="X684" s="283" t="s">
        <v>1195</v>
      </c>
      <c r="Y684" s="283" t="s">
        <v>1195</v>
      </c>
      <c r="Z684" s="226"/>
      <c r="AA684" s="96"/>
    </row>
    <row r="685" spans="1:27">
      <c r="A685" s="226" t="s">
        <v>56</v>
      </c>
      <c r="B685" s="226" t="str">
        <f t="shared" si="20"/>
        <v>27AAOFA7053K1Z221269</v>
      </c>
      <c r="C685" s="277">
        <f t="shared" si="21"/>
        <v>680</v>
      </c>
      <c r="D685" s="281" t="s">
        <v>958</v>
      </c>
      <c r="E685" s="281" t="s">
        <v>959</v>
      </c>
      <c r="F685" s="281">
        <v>21269</v>
      </c>
      <c r="G685" s="281" t="s">
        <v>1699</v>
      </c>
      <c r="H685" s="278">
        <v>45891</v>
      </c>
      <c r="I685" s="293">
        <v>23600</v>
      </c>
      <c r="J685" s="281" t="s">
        <v>1700</v>
      </c>
      <c r="K685" s="279" t="s">
        <v>1657</v>
      </c>
      <c r="L685" s="226"/>
      <c r="M685" s="293">
        <v>20000</v>
      </c>
      <c r="N685" s="293">
        <v>0</v>
      </c>
      <c r="O685" s="293">
        <v>1800</v>
      </c>
      <c r="P685" s="293">
        <v>1800</v>
      </c>
      <c r="Q685" s="293">
        <v>0</v>
      </c>
      <c r="R685" s="283" t="s">
        <v>2653</v>
      </c>
      <c r="S685" s="281" t="s">
        <v>2715</v>
      </c>
      <c r="T685" s="279" t="s">
        <v>1703</v>
      </c>
      <c r="U685" s="281"/>
      <c r="V685" s="282" t="s">
        <v>1704</v>
      </c>
      <c r="W685" s="283" t="s">
        <v>1726</v>
      </c>
      <c r="X685" s="283" t="s">
        <v>2827</v>
      </c>
      <c r="Y685" s="283" t="s">
        <v>2828</v>
      </c>
      <c r="Z685" s="226"/>
      <c r="AA685" s="96"/>
    </row>
    <row r="686" spans="1:27">
      <c r="A686" s="226" t="s">
        <v>56</v>
      </c>
      <c r="B686" s="226" t="str">
        <f t="shared" si="20"/>
        <v>27AALCM3536H1ZAINV2526/168951</v>
      </c>
      <c r="C686" s="277">
        <f t="shared" si="21"/>
        <v>681</v>
      </c>
      <c r="D686" s="281" t="s">
        <v>383</v>
      </c>
      <c r="E686" s="281" t="s">
        <v>384</v>
      </c>
      <c r="F686" s="281" t="s">
        <v>2829</v>
      </c>
      <c r="G686" s="281" t="s">
        <v>1699</v>
      </c>
      <c r="H686" s="278">
        <v>45880</v>
      </c>
      <c r="I686" s="293">
        <v>6648</v>
      </c>
      <c r="J686" s="281" t="s">
        <v>1700</v>
      </c>
      <c r="K686" s="279" t="s">
        <v>1657</v>
      </c>
      <c r="L686" s="226"/>
      <c r="M686" s="293">
        <v>5633.91</v>
      </c>
      <c r="N686" s="293">
        <v>0</v>
      </c>
      <c r="O686" s="293">
        <v>507.07</v>
      </c>
      <c r="P686" s="293">
        <v>507.07</v>
      </c>
      <c r="Q686" s="293">
        <v>0</v>
      </c>
      <c r="R686" s="283" t="s">
        <v>2653</v>
      </c>
      <c r="S686" s="281" t="s">
        <v>701</v>
      </c>
      <c r="T686" s="279" t="s">
        <v>1703</v>
      </c>
      <c r="U686" s="281"/>
      <c r="V686" s="282" t="s">
        <v>1704</v>
      </c>
      <c r="W686" s="283" t="s">
        <v>1726</v>
      </c>
      <c r="X686" s="283" t="s">
        <v>2830</v>
      </c>
      <c r="Y686" s="283" t="s">
        <v>270</v>
      </c>
      <c r="Z686" s="226"/>
      <c r="AA686" s="96"/>
    </row>
    <row r="687" spans="1:27">
      <c r="A687" s="226" t="s">
        <v>56</v>
      </c>
      <c r="B687" s="226" t="str">
        <f t="shared" si="20"/>
        <v>27AALCM3536H1ZAINV2526/170290</v>
      </c>
      <c r="C687" s="277">
        <f t="shared" si="21"/>
        <v>682</v>
      </c>
      <c r="D687" s="281" t="s">
        <v>383</v>
      </c>
      <c r="E687" s="281" t="s">
        <v>384</v>
      </c>
      <c r="F687" s="281" t="s">
        <v>2831</v>
      </c>
      <c r="G687" s="281" t="s">
        <v>1699</v>
      </c>
      <c r="H687" s="278">
        <v>45881</v>
      </c>
      <c r="I687" s="293">
        <v>175.1</v>
      </c>
      <c r="J687" s="281" t="s">
        <v>1700</v>
      </c>
      <c r="K687" s="279" t="s">
        <v>1657</v>
      </c>
      <c r="L687" s="226"/>
      <c r="M687" s="293">
        <v>148.38999999999999</v>
      </c>
      <c r="N687" s="293">
        <v>0</v>
      </c>
      <c r="O687" s="293">
        <v>13.37</v>
      </c>
      <c r="P687" s="293">
        <v>13.37</v>
      </c>
      <c r="Q687" s="293">
        <v>0</v>
      </c>
      <c r="R687" s="283" t="s">
        <v>2653</v>
      </c>
      <c r="S687" s="281" t="s">
        <v>701</v>
      </c>
      <c r="T687" s="279" t="s">
        <v>1703</v>
      </c>
      <c r="U687" s="281"/>
      <c r="V687" s="282" t="s">
        <v>1704</v>
      </c>
      <c r="W687" s="283" t="s">
        <v>1726</v>
      </c>
      <c r="X687" s="283" t="s">
        <v>2832</v>
      </c>
      <c r="Y687" s="283" t="s">
        <v>2690</v>
      </c>
      <c r="Z687" s="226"/>
      <c r="AA687" s="96"/>
    </row>
    <row r="688" spans="1:27">
      <c r="A688" s="226" t="s">
        <v>56</v>
      </c>
      <c r="B688" s="226" t="str">
        <f t="shared" si="20"/>
        <v>27AALCM3536H1ZAINV2526/170358</v>
      </c>
      <c r="C688" s="277">
        <f t="shared" si="21"/>
        <v>683</v>
      </c>
      <c r="D688" s="281" t="s">
        <v>383</v>
      </c>
      <c r="E688" s="281" t="s">
        <v>384</v>
      </c>
      <c r="F688" s="281" t="s">
        <v>2833</v>
      </c>
      <c r="G688" s="281" t="s">
        <v>1699</v>
      </c>
      <c r="H688" s="278">
        <v>45881</v>
      </c>
      <c r="I688" s="293">
        <v>2951</v>
      </c>
      <c r="J688" s="281" t="s">
        <v>1700</v>
      </c>
      <c r="K688" s="279" t="s">
        <v>1657</v>
      </c>
      <c r="L688" s="226"/>
      <c r="M688" s="293">
        <v>2500.85</v>
      </c>
      <c r="N688" s="293">
        <v>0</v>
      </c>
      <c r="O688" s="293">
        <v>225.08</v>
      </c>
      <c r="P688" s="293">
        <v>225.08</v>
      </c>
      <c r="Q688" s="293">
        <v>0</v>
      </c>
      <c r="R688" s="283" t="s">
        <v>2653</v>
      </c>
      <c r="S688" s="281" t="s">
        <v>701</v>
      </c>
      <c r="T688" s="279" t="s">
        <v>1703</v>
      </c>
      <c r="U688" s="281"/>
      <c r="V688" s="282" t="s">
        <v>1704</v>
      </c>
      <c r="W688" s="283" t="s">
        <v>1726</v>
      </c>
      <c r="X688" s="283" t="s">
        <v>2834</v>
      </c>
      <c r="Y688" s="283" t="s">
        <v>2690</v>
      </c>
      <c r="Z688" s="226"/>
      <c r="AA688" s="96"/>
    </row>
    <row r="689" spans="1:27">
      <c r="A689" s="226" t="s">
        <v>56</v>
      </c>
      <c r="B689" s="226" t="str">
        <f t="shared" si="20"/>
        <v>27AALCM3536H1ZAINV2526/170983</v>
      </c>
      <c r="C689" s="277">
        <f t="shared" si="21"/>
        <v>684</v>
      </c>
      <c r="D689" s="281" t="s">
        <v>383</v>
      </c>
      <c r="E689" s="281" t="s">
        <v>384</v>
      </c>
      <c r="F689" s="281" t="s">
        <v>2835</v>
      </c>
      <c r="G689" s="281" t="s">
        <v>1699</v>
      </c>
      <c r="H689" s="278">
        <v>45881</v>
      </c>
      <c r="I689" s="293">
        <v>129</v>
      </c>
      <c r="J689" s="281" t="s">
        <v>1700</v>
      </c>
      <c r="K689" s="279" t="s">
        <v>1657</v>
      </c>
      <c r="L689" s="226"/>
      <c r="M689" s="293">
        <v>109.33</v>
      </c>
      <c r="N689" s="293">
        <v>0</v>
      </c>
      <c r="O689" s="293">
        <v>9.84</v>
      </c>
      <c r="P689" s="293">
        <v>9.84</v>
      </c>
      <c r="Q689" s="293">
        <v>0</v>
      </c>
      <c r="R689" s="283" t="s">
        <v>2653</v>
      </c>
      <c r="S689" s="281" t="s">
        <v>701</v>
      </c>
      <c r="T689" s="279" t="s">
        <v>1703</v>
      </c>
      <c r="U689" s="281"/>
      <c r="V689" s="282" t="s">
        <v>1704</v>
      </c>
      <c r="W689" s="283" t="s">
        <v>1726</v>
      </c>
      <c r="X689" s="283" t="s">
        <v>2836</v>
      </c>
      <c r="Y689" s="283" t="s">
        <v>2690</v>
      </c>
      <c r="Z689" s="226"/>
      <c r="AA689" s="96"/>
    </row>
    <row r="690" spans="1:27">
      <c r="A690" s="226" t="s">
        <v>56</v>
      </c>
      <c r="B690" s="226" t="str">
        <f t="shared" si="20"/>
        <v>27AAWCS5258F1ZQPUN06/SC25/00520</v>
      </c>
      <c r="C690" s="277">
        <f t="shared" si="21"/>
        <v>685</v>
      </c>
      <c r="D690" s="281" t="s">
        <v>299</v>
      </c>
      <c r="E690" s="281" t="s">
        <v>300</v>
      </c>
      <c r="F690" s="281" t="s">
        <v>2837</v>
      </c>
      <c r="G690" s="281" t="s">
        <v>1699</v>
      </c>
      <c r="H690" s="278">
        <v>45883</v>
      </c>
      <c r="I690" s="293">
        <v>10620</v>
      </c>
      <c r="J690" s="281" t="s">
        <v>1700</v>
      </c>
      <c r="K690" s="279" t="s">
        <v>1657</v>
      </c>
      <c r="L690" s="226"/>
      <c r="M690" s="293">
        <v>9000</v>
      </c>
      <c r="N690" s="293">
        <v>0</v>
      </c>
      <c r="O690" s="293">
        <v>810</v>
      </c>
      <c r="P690" s="293">
        <v>810</v>
      </c>
      <c r="Q690" s="293">
        <v>0</v>
      </c>
      <c r="R690" s="283" t="s">
        <v>2653</v>
      </c>
      <c r="S690" s="281" t="s">
        <v>679</v>
      </c>
      <c r="T690" s="279" t="s">
        <v>1703</v>
      </c>
      <c r="U690" s="281"/>
      <c r="V690" s="282" t="s">
        <v>1704</v>
      </c>
      <c r="W690" s="283" t="s">
        <v>1726</v>
      </c>
      <c r="X690" s="283" t="s">
        <v>2838</v>
      </c>
      <c r="Y690" s="283" t="s">
        <v>732</v>
      </c>
      <c r="Z690" s="226"/>
      <c r="AA690" s="96"/>
    </row>
    <row r="691" spans="1:27">
      <c r="A691" s="226" t="s">
        <v>56</v>
      </c>
      <c r="B691" s="226" t="str">
        <f t="shared" si="20"/>
        <v>27AAWCS5258F1ZQPUN06/SC25/00556</v>
      </c>
      <c r="C691" s="277">
        <f t="shared" si="21"/>
        <v>686</v>
      </c>
      <c r="D691" s="281" t="s">
        <v>299</v>
      </c>
      <c r="E691" s="281" t="s">
        <v>300</v>
      </c>
      <c r="F691" s="281" t="s">
        <v>2839</v>
      </c>
      <c r="G691" s="281" t="s">
        <v>1699</v>
      </c>
      <c r="H691" s="278">
        <v>45889</v>
      </c>
      <c r="I691" s="293">
        <v>3404409.74</v>
      </c>
      <c r="J691" s="281" t="s">
        <v>1700</v>
      </c>
      <c r="K691" s="279" t="s">
        <v>1657</v>
      </c>
      <c r="L691" s="226"/>
      <c r="M691" s="293">
        <v>2885093</v>
      </c>
      <c r="N691" s="293">
        <v>0</v>
      </c>
      <c r="O691" s="293">
        <v>259658.37</v>
      </c>
      <c r="P691" s="293">
        <v>259658.37</v>
      </c>
      <c r="Q691" s="293">
        <v>0</v>
      </c>
      <c r="R691" s="283" t="s">
        <v>2653</v>
      </c>
      <c r="S691" s="281" t="s">
        <v>679</v>
      </c>
      <c r="T691" s="279" t="s">
        <v>1703</v>
      </c>
      <c r="U691" s="281"/>
      <c r="V691" s="282" t="s">
        <v>1704</v>
      </c>
      <c r="W691" s="283" t="s">
        <v>1195</v>
      </c>
      <c r="X691" s="283" t="s">
        <v>1195</v>
      </c>
      <c r="Y691" s="283" t="s">
        <v>1195</v>
      </c>
      <c r="Z691" s="226"/>
      <c r="AA691" s="96"/>
    </row>
    <row r="692" spans="1:27">
      <c r="A692" s="226" t="s">
        <v>56</v>
      </c>
      <c r="B692" s="226" t="str">
        <f t="shared" si="20"/>
        <v>27AAKFR1575R1ZCRAR/258/25-26</v>
      </c>
      <c r="C692" s="277">
        <f t="shared" si="21"/>
        <v>687</v>
      </c>
      <c r="D692" s="226" t="s">
        <v>724</v>
      </c>
      <c r="E692" s="226" t="s">
        <v>725</v>
      </c>
      <c r="F692" s="226" t="s">
        <v>2849</v>
      </c>
      <c r="G692" s="226" t="s">
        <v>1699</v>
      </c>
      <c r="H692" s="278">
        <v>45909</v>
      </c>
      <c r="I692" s="226">
        <v>25488</v>
      </c>
      <c r="J692" s="281" t="s">
        <v>1700</v>
      </c>
      <c r="K692" s="279" t="s">
        <v>1657</v>
      </c>
      <c r="L692" s="226"/>
      <c r="M692" s="293">
        <v>21600</v>
      </c>
      <c r="N692" s="293">
        <v>0</v>
      </c>
      <c r="O692" s="293">
        <v>1944</v>
      </c>
      <c r="P692" s="293">
        <v>1944</v>
      </c>
      <c r="Q692" s="293">
        <v>0</v>
      </c>
      <c r="R692" s="283" t="s">
        <v>2850</v>
      </c>
      <c r="S692" s="281" t="s">
        <v>266</v>
      </c>
      <c r="T692" s="279" t="s">
        <v>1703</v>
      </c>
      <c r="U692" s="281"/>
      <c r="V692" s="282" t="s">
        <v>1704</v>
      </c>
      <c r="W692" s="283" t="s">
        <v>1195</v>
      </c>
      <c r="X692" s="283" t="s">
        <v>1195</v>
      </c>
      <c r="Y692" s="283" t="s">
        <v>1195</v>
      </c>
      <c r="Z692" s="226"/>
      <c r="AA692" s="96"/>
    </row>
    <row r="693" spans="1:27">
      <c r="A693" s="226" t="s">
        <v>56</v>
      </c>
      <c r="B693" s="226" t="str">
        <f t="shared" si="20"/>
        <v>27AAKFR1575R1ZCRAR/270/25-26</v>
      </c>
      <c r="C693" s="277">
        <f t="shared" si="21"/>
        <v>688</v>
      </c>
      <c r="D693" s="226" t="s">
        <v>724</v>
      </c>
      <c r="E693" s="226" t="s">
        <v>725</v>
      </c>
      <c r="F693" s="226" t="s">
        <v>728</v>
      </c>
      <c r="G693" s="226" t="s">
        <v>1699</v>
      </c>
      <c r="H693" s="278">
        <v>45925</v>
      </c>
      <c r="I693" s="226">
        <v>101598</v>
      </c>
      <c r="J693" s="281" t="s">
        <v>1700</v>
      </c>
      <c r="K693" s="279" t="s">
        <v>1657</v>
      </c>
      <c r="L693" s="226"/>
      <c r="M693" s="293">
        <v>86100</v>
      </c>
      <c r="N693" s="293">
        <v>0</v>
      </c>
      <c r="O693" s="293">
        <v>7749</v>
      </c>
      <c r="P693" s="293">
        <v>7749</v>
      </c>
      <c r="Q693" s="293">
        <v>0</v>
      </c>
      <c r="R693" s="283" t="s">
        <v>2850</v>
      </c>
      <c r="S693" s="281" t="s">
        <v>266</v>
      </c>
      <c r="T693" s="279" t="s">
        <v>1703</v>
      </c>
      <c r="U693" s="281"/>
      <c r="V693" s="282" t="s">
        <v>1704</v>
      </c>
      <c r="W693" s="283" t="s">
        <v>1195</v>
      </c>
      <c r="X693" s="283" t="s">
        <v>1195</v>
      </c>
      <c r="Y693" s="283" t="s">
        <v>1195</v>
      </c>
      <c r="Z693" s="226"/>
      <c r="AA693" s="96"/>
    </row>
    <row r="694" spans="1:27">
      <c r="A694" s="226" t="s">
        <v>56</v>
      </c>
      <c r="B694" s="226" t="str">
        <f t="shared" si="20"/>
        <v>27AAKFR1575R1ZCRAR/271/25-26</v>
      </c>
      <c r="C694" s="277">
        <f t="shared" si="21"/>
        <v>689</v>
      </c>
      <c r="D694" s="226" t="s">
        <v>724</v>
      </c>
      <c r="E694" s="226" t="s">
        <v>725</v>
      </c>
      <c r="F694" s="226" t="s">
        <v>726</v>
      </c>
      <c r="G694" s="226" t="s">
        <v>1699</v>
      </c>
      <c r="H694" s="278">
        <v>45929</v>
      </c>
      <c r="I694" s="226">
        <v>4130</v>
      </c>
      <c r="J694" s="281" t="s">
        <v>1700</v>
      </c>
      <c r="K694" s="279" t="s">
        <v>1657</v>
      </c>
      <c r="L694" s="226"/>
      <c r="M694" s="293">
        <v>3500</v>
      </c>
      <c r="N694" s="293">
        <v>0</v>
      </c>
      <c r="O694" s="293">
        <v>315</v>
      </c>
      <c r="P694" s="293">
        <v>315</v>
      </c>
      <c r="Q694" s="293">
        <v>0</v>
      </c>
      <c r="R694" s="283" t="s">
        <v>2850</v>
      </c>
      <c r="S694" s="281" t="s">
        <v>266</v>
      </c>
      <c r="T694" s="279" t="s">
        <v>1703</v>
      </c>
      <c r="U694" s="281"/>
      <c r="V694" s="282" t="s">
        <v>1704</v>
      </c>
      <c r="W694" s="283" t="s">
        <v>1195</v>
      </c>
      <c r="X694" s="283" t="s">
        <v>1195</v>
      </c>
      <c r="Y694" s="283" t="s">
        <v>1195</v>
      </c>
      <c r="Z694" s="226"/>
      <c r="AA694" s="96"/>
    </row>
    <row r="695" spans="1:27">
      <c r="A695" s="226" t="s">
        <v>56</v>
      </c>
      <c r="B695" s="226" t="str">
        <f t="shared" si="20"/>
        <v>27AAIFR9573K1ZEHCA4094</v>
      </c>
      <c r="C695" s="277">
        <f t="shared" si="21"/>
        <v>690</v>
      </c>
      <c r="D695" s="226" t="s">
        <v>428</v>
      </c>
      <c r="E695" s="226" t="s">
        <v>429</v>
      </c>
      <c r="F695" s="226" t="s">
        <v>2851</v>
      </c>
      <c r="G695" s="226" t="s">
        <v>1699</v>
      </c>
      <c r="H695" s="278">
        <v>45909</v>
      </c>
      <c r="I695" s="226">
        <v>1062</v>
      </c>
      <c r="J695" s="281" t="s">
        <v>1700</v>
      </c>
      <c r="K695" s="279" t="s">
        <v>1657</v>
      </c>
      <c r="L695" s="226"/>
      <c r="M695" s="293">
        <v>900</v>
      </c>
      <c r="N695" s="293">
        <v>0</v>
      </c>
      <c r="O695" s="293">
        <v>81</v>
      </c>
      <c r="P695" s="293">
        <v>81</v>
      </c>
      <c r="Q695" s="293">
        <v>0</v>
      </c>
      <c r="R695" s="283" t="s">
        <v>2850</v>
      </c>
      <c r="S695" s="281" t="s">
        <v>508</v>
      </c>
      <c r="T695" s="279" t="s">
        <v>1703</v>
      </c>
      <c r="U695" s="281"/>
      <c r="V695" s="282" t="s">
        <v>1704</v>
      </c>
      <c r="W695" s="283" t="s">
        <v>1726</v>
      </c>
      <c r="X695" s="283" t="s">
        <v>2852</v>
      </c>
      <c r="Y695" s="283" t="s">
        <v>675</v>
      </c>
      <c r="Z695" s="226"/>
      <c r="AA695" s="96"/>
    </row>
    <row r="696" spans="1:27">
      <c r="A696" s="226" t="s">
        <v>56</v>
      </c>
      <c r="B696" s="226" t="str">
        <f t="shared" si="20"/>
        <v>27AABCR0111M1ZNROCP-2526-10612</v>
      </c>
      <c r="C696" s="277">
        <f t="shared" si="21"/>
        <v>691</v>
      </c>
      <c r="D696" s="226" t="s">
        <v>399</v>
      </c>
      <c r="E696" s="226" t="s">
        <v>400</v>
      </c>
      <c r="F696" s="226" t="s">
        <v>2853</v>
      </c>
      <c r="G696" s="226" t="s">
        <v>1699</v>
      </c>
      <c r="H696" s="278">
        <v>45910</v>
      </c>
      <c r="I696" s="226">
        <v>15680</v>
      </c>
      <c r="J696" s="281" t="s">
        <v>1700</v>
      </c>
      <c r="K696" s="279" t="s">
        <v>1657</v>
      </c>
      <c r="L696" s="226"/>
      <c r="M696" s="293">
        <v>14000</v>
      </c>
      <c r="N696" s="293">
        <v>0</v>
      </c>
      <c r="O696" s="293">
        <v>840</v>
      </c>
      <c r="P696" s="293">
        <v>840</v>
      </c>
      <c r="Q696" s="293">
        <v>0</v>
      </c>
      <c r="R696" s="283" t="s">
        <v>2850</v>
      </c>
      <c r="S696" s="281" t="s">
        <v>508</v>
      </c>
      <c r="T696" s="279" t="s">
        <v>1703</v>
      </c>
      <c r="U696" s="281"/>
      <c r="V696" s="282" t="s">
        <v>1704</v>
      </c>
      <c r="W696" s="283" t="s">
        <v>1726</v>
      </c>
      <c r="X696" s="283" t="s">
        <v>2854</v>
      </c>
      <c r="Y696" s="283" t="s">
        <v>2715</v>
      </c>
      <c r="Z696" s="226"/>
      <c r="AA696" s="96"/>
    </row>
    <row r="697" spans="1:27">
      <c r="A697" s="226" t="s">
        <v>56</v>
      </c>
      <c r="B697" s="226" t="str">
        <f t="shared" si="20"/>
        <v>27AABCR0111M1ZNROCP-2526-10613</v>
      </c>
      <c r="C697" s="277">
        <f t="shared" si="21"/>
        <v>692</v>
      </c>
      <c r="D697" s="226" t="s">
        <v>399</v>
      </c>
      <c r="E697" s="226" t="s">
        <v>400</v>
      </c>
      <c r="F697" s="226" t="s">
        <v>2855</v>
      </c>
      <c r="G697" s="226" t="s">
        <v>1699</v>
      </c>
      <c r="H697" s="278">
        <v>45910</v>
      </c>
      <c r="I697" s="226">
        <v>717.38</v>
      </c>
      <c r="J697" s="281" t="s">
        <v>1700</v>
      </c>
      <c r="K697" s="279" t="s">
        <v>1657</v>
      </c>
      <c r="L697" s="226"/>
      <c r="M697" s="293">
        <v>607.95000000000005</v>
      </c>
      <c r="N697" s="293">
        <v>0</v>
      </c>
      <c r="O697" s="293">
        <v>54.72</v>
      </c>
      <c r="P697" s="293">
        <v>54.72</v>
      </c>
      <c r="Q697" s="293">
        <v>0</v>
      </c>
      <c r="R697" s="283" t="s">
        <v>2850</v>
      </c>
      <c r="S697" s="281" t="s">
        <v>508</v>
      </c>
      <c r="T697" s="279" t="s">
        <v>1703</v>
      </c>
      <c r="U697" s="281"/>
      <c r="V697" s="282" t="s">
        <v>1704</v>
      </c>
      <c r="W697" s="283" t="s">
        <v>1726</v>
      </c>
      <c r="X697" s="283" t="s">
        <v>2856</v>
      </c>
      <c r="Y697" s="283" t="s">
        <v>2715</v>
      </c>
      <c r="Z697" s="226"/>
      <c r="AA697" s="96"/>
    </row>
    <row r="698" spans="1:27">
      <c r="A698" s="226" t="s">
        <v>56</v>
      </c>
      <c r="B698" s="226" t="str">
        <f t="shared" si="20"/>
        <v>27AZJPG1481H1ZC5334</v>
      </c>
      <c r="C698" s="277">
        <f t="shared" si="21"/>
        <v>693</v>
      </c>
      <c r="D698" s="226" t="s">
        <v>394</v>
      </c>
      <c r="E698" s="226" t="s">
        <v>395</v>
      </c>
      <c r="F698" s="226">
        <v>5334</v>
      </c>
      <c r="G698" s="226" t="s">
        <v>1699</v>
      </c>
      <c r="H698" s="278">
        <v>45900</v>
      </c>
      <c r="I698" s="226">
        <v>8364</v>
      </c>
      <c r="J698" s="281" t="s">
        <v>1700</v>
      </c>
      <c r="K698" s="279" t="s">
        <v>1657</v>
      </c>
      <c r="L698" s="226"/>
      <c r="M698" s="293">
        <v>7966</v>
      </c>
      <c r="N698" s="293">
        <v>0</v>
      </c>
      <c r="O698" s="293">
        <v>199.15</v>
      </c>
      <c r="P698" s="293">
        <v>199.15</v>
      </c>
      <c r="Q698" s="293">
        <v>0</v>
      </c>
      <c r="R698" s="283" t="s">
        <v>2653</v>
      </c>
      <c r="S698" s="281" t="s">
        <v>2857</v>
      </c>
      <c r="T698" s="279" t="s">
        <v>1703</v>
      </c>
      <c r="U698" s="281"/>
      <c r="V698" s="282" t="s">
        <v>1704</v>
      </c>
      <c r="W698" s="283" t="s">
        <v>1195</v>
      </c>
      <c r="X698" s="283" t="s">
        <v>1195</v>
      </c>
      <c r="Y698" s="283" t="s">
        <v>1195</v>
      </c>
      <c r="Z698" s="226"/>
      <c r="AA698" s="96"/>
    </row>
    <row r="699" spans="1:27">
      <c r="A699" s="226" t="s">
        <v>56</v>
      </c>
      <c r="B699" s="226" t="str">
        <f t="shared" si="20"/>
        <v>27AZJPG1481H1ZC5335</v>
      </c>
      <c r="C699" s="277">
        <f t="shared" si="21"/>
        <v>694</v>
      </c>
      <c r="D699" s="226" t="s">
        <v>394</v>
      </c>
      <c r="E699" s="226" t="s">
        <v>395</v>
      </c>
      <c r="F699" s="226">
        <v>5335</v>
      </c>
      <c r="G699" s="226" t="s">
        <v>1699</v>
      </c>
      <c r="H699" s="278">
        <v>45900</v>
      </c>
      <c r="I699" s="226">
        <v>10569</v>
      </c>
      <c r="J699" s="281" t="s">
        <v>1700</v>
      </c>
      <c r="K699" s="279" t="s">
        <v>1657</v>
      </c>
      <c r="L699" s="226"/>
      <c r="M699" s="293">
        <v>10066</v>
      </c>
      <c r="N699" s="293">
        <v>0</v>
      </c>
      <c r="O699" s="293">
        <v>251.65</v>
      </c>
      <c r="P699" s="293">
        <v>251.65</v>
      </c>
      <c r="Q699" s="293">
        <v>0</v>
      </c>
      <c r="R699" s="283" t="s">
        <v>2653</v>
      </c>
      <c r="S699" s="281" t="s">
        <v>2857</v>
      </c>
      <c r="T699" s="279" t="s">
        <v>1703</v>
      </c>
      <c r="U699" s="281"/>
      <c r="V699" s="282" t="s">
        <v>1704</v>
      </c>
      <c r="W699" s="283" t="s">
        <v>1195</v>
      </c>
      <c r="X699" s="283" t="s">
        <v>1195</v>
      </c>
      <c r="Y699" s="283" t="s">
        <v>1195</v>
      </c>
      <c r="Z699" s="226"/>
      <c r="AA699" s="96"/>
    </row>
    <row r="700" spans="1:27">
      <c r="A700" s="226" t="s">
        <v>56</v>
      </c>
      <c r="B700" s="226" t="str">
        <f t="shared" si="20"/>
        <v>27AZJPG1481H1ZC5336</v>
      </c>
      <c r="C700" s="277">
        <f t="shared" si="21"/>
        <v>695</v>
      </c>
      <c r="D700" s="226" t="s">
        <v>394</v>
      </c>
      <c r="E700" s="226" t="s">
        <v>395</v>
      </c>
      <c r="F700" s="226">
        <v>5336</v>
      </c>
      <c r="G700" s="226" t="s">
        <v>1699</v>
      </c>
      <c r="H700" s="278">
        <v>45900</v>
      </c>
      <c r="I700" s="226">
        <v>4458</v>
      </c>
      <c r="J700" s="281" t="s">
        <v>1700</v>
      </c>
      <c r="K700" s="279" t="s">
        <v>1657</v>
      </c>
      <c r="L700" s="226"/>
      <c r="M700" s="293">
        <v>4246</v>
      </c>
      <c r="N700" s="293">
        <v>0</v>
      </c>
      <c r="O700" s="293">
        <v>106.15</v>
      </c>
      <c r="P700" s="293">
        <v>106.15</v>
      </c>
      <c r="Q700" s="293">
        <v>0</v>
      </c>
      <c r="R700" s="283" t="s">
        <v>2653</v>
      </c>
      <c r="S700" s="281" t="s">
        <v>2857</v>
      </c>
      <c r="T700" s="279" t="s">
        <v>1703</v>
      </c>
      <c r="U700" s="281"/>
      <c r="V700" s="282" t="s">
        <v>1704</v>
      </c>
      <c r="W700" s="283" t="s">
        <v>1195</v>
      </c>
      <c r="X700" s="283" t="s">
        <v>1195</v>
      </c>
      <c r="Y700" s="283" t="s">
        <v>1195</v>
      </c>
      <c r="Z700" s="226"/>
      <c r="AA700" s="96"/>
    </row>
    <row r="701" spans="1:27">
      <c r="A701" s="226" t="s">
        <v>56</v>
      </c>
      <c r="B701" s="226" t="str">
        <f t="shared" si="20"/>
        <v>27AZJPG1481H1ZC5337</v>
      </c>
      <c r="C701" s="277">
        <f t="shared" si="21"/>
        <v>696</v>
      </c>
      <c r="D701" s="226" t="s">
        <v>394</v>
      </c>
      <c r="E701" s="226" t="s">
        <v>395</v>
      </c>
      <c r="F701" s="226">
        <v>5337</v>
      </c>
      <c r="G701" s="226" t="s">
        <v>1699</v>
      </c>
      <c r="H701" s="278">
        <v>45900</v>
      </c>
      <c r="I701" s="226">
        <v>10179</v>
      </c>
      <c r="J701" s="281" t="s">
        <v>1700</v>
      </c>
      <c r="K701" s="279" t="s">
        <v>1657</v>
      </c>
      <c r="L701" s="226"/>
      <c r="M701" s="293">
        <v>9694</v>
      </c>
      <c r="N701" s="293">
        <v>0</v>
      </c>
      <c r="O701" s="293">
        <v>242.35</v>
      </c>
      <c r="P701" s="293">
        <v>242.35</v>
      </c>
      <c r="Q701" s="293">
        <v>0</v>
      </c>
      <c r="R701" s="283" t="s">
        <v>2653</v>
      </c>
      <c r="S701" s="281" t="s">
        <v>2857</v>
      </c>
      <c r="T701" s="279" t="s">
        <v>1703</v>
      </c>
      <c r="U701" s="281"/>
      <c r="V701" s="282" t="s">
        <v>1704</v>
      </c>
      <c r="W701" s="283" t="s">
        <v>1195</v>
      </c>
      <c r="X701" s="283" t="s">
        <v>1195</v>
      </c>
      <c r="Y701" s="283" t="s">
        <v>1195</v>
      </c>
      <c r="Z701" s="226"/>
      <c r="AA701" s="96"/>
    </row>
    <row r="702" spans="1:27">
      <c r="A702" s="226" t="s">
        <v>56</v>
      </c>
      <c r="B702" s="226" t="str">
        <f t="shared" si="20"/>
        <v>27AZJPG1481H1ZC5338</v>
      </c>
      <c r="C702" s="277">
        <f t="shared" si="21"/>
        <v>697</v>
      </c>
      <c r="D702" s="226" t="s">
        <v>394</v>
      </c>
      <c r="E702" s="226" t="s">
        <v>395</v>
      </c>
      <c r="F702" s="226">
        <v>5338</v>
      </c>
      <c r="G702" s="226" t="s">
        <v>1699</v>
      </c>
      <c r="H702" s="278">
        <v>45900</v>
      </c>
      <c r="I702" s="226">
        <v>4780</v>
      </c>
      <c r="J702" s="281" t="s">
        <v>1700</v>
      </c>
      <c r="K702" s="279" t="s">
        <v>1657</v>
      </c>
      <c r="L702" s="226"/>
      <c r="M702" s="293">
        <v>4552</v>
      </c>
      <c r="N702" s="293">
        <v>0</v>
      </c>
      <c r="O702" s="293">
        <v>113.8</v>
      </c>
      <c r="P702" s="293">
        <v>113.8</v>
      </c>
      <c r="Q702" s="293">
        <v>0</v>
      </c>
      <c r="R702" s="283" t="s">
        <v>2653</v>
      </c>
      <c r="S702" s="281" t="s">
        <v>2857</v>
      </c>
      <c r="T702" s="279" t="s">
        <v>1703</v>
      </c>
      <c r="U702" s="281"/>
      <c r="V702" s="282" t="s">
        <v>1704</v>
      </c>
      <c r="W702" s="283" t="s">
        <v>1195</v>
      </c>
      <c r="X702" s="283" t="s">
        <v>1195</v>
      </c>
      <c r="Y702" s="283" t="s">
        <v>1195</v>
      </c>
      <c r="Z702" s="226"/>
      <c r="AA702" s="96"/>
    </row>
    <row r="703" spans="1:27">
      <c r="A703" s="226" t="s">
        <v>56</v>
      </c>
      <c r="B703" s="226" t="str">
        <f t="shared" si="20"/>
        <v>06AACCG0527D1Z85376253566</v>
      </c>
      <c r="C703" s="277">
        <f t="shared" si="21"/>
        <v>698</v>
      </c>
      <c r="D703" s="226" t="s">
        <v>721</v>
      </c>
      <c r="E703" s="226" t="s">
        <v>722</v>
      </c>
      <c r="F703" s="226">
        <v>5376253566</v>
      </c>
      <c r="G703" s="226" t="s">
        <v>1699</v>
      </c>
      <c r="H703" s="278">
        <v>45930</v>
      </c>
      <c r="I703" s="226">
        <v>4542.13</v>
      </c>
      <c r="J703" s="281" t="s">
        <v>1700</v>
      </c>
      <c r="K703" s="279" t="s">
        <v>1657</v>
      </c>
      <c r="L703" s="226"/>
      <c r="M703" s="293">
        <v>3849.26</v>
      </c>
      <c r="N703" s="293">
        <v>692.87</v>
      </c>
      <c r="O703" s="293">
        <v>0</v>
      </c>
      <c r="P703" s="293">
        <v>0</v>
      </c>
      <c r="Q703" s="293">
        <v>0</v>
      </c>
      <c r="R703" s="283" t="s">
        <v>2850</v>
      </c>
      <c r="S703" s="281" t="s">
        <v>508</v>
      </c>
      <c r="T703" s="279" t="s">
        <v>1703</v>
      </c>
      <c r="U703" s="281"/>
      <c r="V703" s="282" t="s">
        <v>1704</v>
      </c>
      <c r="W703" s="283" t="s">
        <v>1195</v>
      </c>
      <c r="X703" s="283" t="s">
        <v>1195</v>
      </c>
      <c r="Y703" s="283" t="s">
        <v>1195</v>
      </c>
      <c r="Z703" s="226"/>
      <c r="AA703" s="96"/>
    </row>
    <row r="704" spans="1:27">
      <c r="A704" s="226" t="s">
        <v>56</v>
      </c>
      <c r="B704" s="226" t="str">
        <f t="shared" si="20"/>
        <v>27AAICC1247J1ZM202325383</v>
      </c>
      <c r="C704" s="277">
        <f t="shared" si="21"/>
        <v>699</v>
      </c>
      <c r="D704" s="226" t="s">
        <v>1517</v>
      </c>
      <c r="E704" s="226" t="s">
        <v>1518</v>
      </c>
      <c r="F704" s="226">
        <v>202325383</v>
      </c>
      <c r="G704" s="226" t="s">
        <v>1699</v>
      </c>
      <c r="H704" s="278">
        <v>45901</v>
      </c>
      <c r="I704" s="226">
        <v>213875</v>
      </c>
      <c r="J704" s="281" t="s">
        <v>1700</v>
      </c>
      <c r="K704" s="279" t="s">
        <v>1657</v>
      </c>
      <c r="L704" s="226"/>
      <c r="M704" s="293">
        <v>181250</v>
      </c>
      <c r="N704" s="293">
        <v>0</v>
      </c>
      <c r="O704" s="293">
        <v>16312.5</v>
      </c>
      <c r="P704" s="293">
        <v>16312.5</v>
      </c>
      <c r="Q704" s="293">
        <v>0</v>
      </c>
      <c r="R704" s="283" t="s">
        <v>2850</v>
      </c>
      <c r="S704" s="281" t="s">
        <v>266</v>
      </c>
      <c r="T704" s="279" t="s">
        <v>1703</v>
      </c>
      <c r="U704" s="281"/>
      <c r="V704" s="282" t="s">
        <v>1704</v>
      </c>
      <c r="W704" s="283" t="s">
        <v>1726</v>
      </c>
      <c r="X704" s="283" t="s">
        <v>2858</v>
      </c>
      <c r="Y704" s="283" t="s">
        <v>2670</v>
      </c>
      <c r="Z704" s="226"/>
      <c r="AA704" s="96"/>
    </row>
    <row r="705" spans="1:27">
      <c r="A705" s="226" t="s">
        <v>56</v>
      </c>
      <c r="B705" s="226" t="str">
        <f t="shared" si="20"/>
        <v>27AAICC1247J1ZM202325387</v>
      </c>
      <c r="C705" s="277">
        <f t="shared" si="21"/>
        <v>700</v>
      </c>
      <c r="D705" s="226" t="s">
        <v>1517</v>
      </c>
      <c r="E705" s="226" t="s">
        <v>1518</v>
      </c>
      <c r="F705" s="226">
        <v>202325387</v>
      </c>
      <c r="G705" s="226" t="s">
        <v>1699</v>
      </c>
      <c r="H705" s="278">
        <v>45901</v>
      </c>
      <c r="I705" s="226">
        <v>88500</v>
      </c>
      <c r="J705" s="281" t="s">
        <v>1700</v>
      </c>
      <c r="K705" s="279" t="s">
        <v>1657</v>
      </c>
      <c r="L705" s="226"/>
      <c r="M705" s="293">
        <v>75000</v>
      </c>
      <c r="N705" s="293">
        <v>0</v>
      </c>
      <c r="O705" s="293">
        <v>6750</v>
      </c>
      <c r="P705" s="293">
        <v>6750</v>
      </c>
      <c r="Q705" s="293">
        <v>0</v>
      </c>
      <c r="R705" s="283" t="s">
        <v>2850</v>
      </c>
      <c r="S705" s="281" t="s">
        <v>266</v>
      </c>
      <c r="T705" s="279" t="s">
        <v>1703</v>
      </c>
      <c r="U705" s="281"/>
      <c r="V705" s="282" t="s">
        <v>1704</v>
      </c>
      <c r="W705" s="283" t="s">
        <v>1726</v>
      </c>
      <c r="X705" s="283" t="s">
        <v>2859</v>
      </c>
      <c r="Y705" s="283" t="s">
        <v>2670</v>
      </c>
      <c r="Z705" s="226"/>
      <c r="AA705" s="96"/>
    </row>
    <row r="706" spans="1:27">
      <c r="A706" s="226" t="s">
        <v>56</v>
      </c>
      <c r="B706" s="226" t="str">
        <f t="shared" si="20"/>
        <v>27AAICC1247J1ZM202325388</v>
      </c>
      <c r="C706" s="277">
        <f t="shared" si="21"/>
        <v>701</v>
      </c>
      <c r="D706" s="226" t="s">
        <v>1517</v>
      </c>
      <c r="E706" s="226" t="s">
        <v>1518</v>
      </c>
      <c r="F706" s="226">
        <v>202325388</v>
      </c>
      <c r="G706" s="226" t="s">
        <v>1699</v>
      </c>
      <c r="H706" s="278">
        <v>45901</v>
      </c>
      <c r="I706" s="226">
        <v>88500</v>
      </c>
      <c r="J706" s="281" t="s">
        <v>1700</v>
      </c>
      <c r="K706" s="279" t="s">
        <v>1657</v>
      </c>
      <c r="L706" s="226"/>
      <c r="M706" s="293">
        <v>75000</v>
      </c>
      <c r="N706" s="293">
        <v>0</v>
      </c>
      <c r="O706" s="293">
        <v>6750</v>
      </c>
      <c r="P706" s="293">
        <v>6750</v>
      </c>
      <c r="Q706" s="293">
        <v>0</v>
      </c>
      <c r="R706" s="283" t="s">
        <v>2850</v>
      </c>
      <c r="S706" s="281" t="s">
        <v>266</v>
      </c>
      <c r="T706" s="279" t="s">
        <v>1703</v>
      </c>
      <c r="U706" s="281"/>
      <c r="V706" s="282" t="s">
        <v>1704</v>
      </c>
      <c r="W706" s="283" t="s">
        <v>1726</v>
      </c>
      <c r="X706" s="283" t="s">
        <v>2860</v>
      </c>
      <c r="Y706" s="283" t="s">
        <v>2670</v>
      </c>
      <c r="Z706" s="226"/>
      <c r="AA706" s="96"/>
    </row>
    <row r="707" spans="1:27">
      <c r="A707" s="226" t="s">
        <v>56</v>
      </c>
      <c r="B707" s="226" t="str">
        <f t="shared" si="20"/>
        <v>27AAICC1247J1ZM202325422</v>
      </c>
      <c r="C707" s="277">
        <f t="shared" si="21"/>
        <v>702</v>
      </c>
      <c r="D707" s="226" t="s">
        <v>1517</v>
      </c>
      <c r="E707" s="226" t="s">
        <v>1518</v>
      </c>
      <c r="F707" s="226">
        <v>202325422</v>
      </c>
      <c r="G707" s="226" t="s">
        <v>1699</v>
      </c>
      <c r="H707" s="278">
        <v>45901</v>
      </c>
      <c r="I707" s="226">
        <v>324500</v>
      </c>
      <c r="J707" s="281" t="s">
        <v>1700</v>
      </c>
      <c r="K707" s="279" t="s">
        <v>1657</v>
      </c>
      <c r="L707" s="226"/>
      <c r="M707" s="293">
        <v>275000</v>
      </c>
      <c r="N707" s="293">
        <v>0</v>
      </c>
      <c r="O707" s="293">
        <v>24750</v>
      </c>
      <c r="P707" s="293">
        <v>24750</v>
      </c>
      <c r="Q707" s="293">
        <v>0</v>
      </c>
      <c r="R707" s="283" t="s">
        <v>2850</v>
      </c>
      <c r="S707" s="281" t="s">
        <v>266</v>
      </c>
      <c r="T707" s="279" t="s">
        <v>1703</v>
      </c>
      <c r="U707" s="281"/>
      <c r="V707" s="282" t="s">
        <v>1704</v>
      </c>
      <c r="W707" s="283" t="s">
        <v>1726</v>
      </c>
      <c r="X707" s="283" t="s">
        <v>2861</v>
      </c>
      <c r="Y707" s="283" t="s">
        <v>2670</v>
      </c>
      <c r="Z707" s="226"/>
      <c r="AA707" s="96"/>
    </row>
    <row r="708" spans="1:27">
      <c r="A708" s="226" t="s">
        <v>56</v>
      </c>
      <c r="B708" s="226" t="str">
        <f t="shared" si="20"/>
        <v>27AABCF6516A1Z3BOM-C-272522</v>
      </c>
      <c r="C708" s="277">
        <f t="shared" si="21"/>
        <v>703</v>
      </c>
      <c r="D708" s="226" t="s">
        <v>330</v>
      </c>
      <c r="E708" s="226" t="s">
        <v>331</v>
      </c>
      <c r="F708" s="226" t="s">
        <v>2862</v>
      </c>
      <c r="G708" s="226" t="s">
        <v>1699</v>
      </c>
      <c r="H708" s="278">
        <v>45918</v>
      </c>
      <c r="I708" s="226">
        <v>6963.7</v>
      </c>
      <c r="J708" s="281" t="s">
        <v>1700</v>
      </c>
      <c r="K708" s="279" t="s">
        <v>1657</v>
      </c>
      <c r="L708" s="226"/>
      <c r="M708" s="293">
        <v>1215</v>
      </c>
      <c r="N708" s="293">
        <v>0</v>
      </c>
      <c r="O708" s="293">
        <v>109.35</v>
      </c>
      <c r="P708" s="293">
        <v>109.35</v>
      </c>
      <c r="Q708" s="293">
        <v>0</v>
      </c>
      <c r="R708" s="283" t="s">
        <v>2850</v>
      </c>
      <c r="S708" s="281" t="s">
        <v>266</v>
      </c>
      <c r="T708" s="279" t="s">
        <v>1703</v>
      </c>
      <c r="U708" s="281"/>
      <c r="V708" s="282" t="s">
        <v>1704</v>
      </c>
      <c r="W708" s="283" t="s">
        <v>1726</v>
      </c>
      <c r="X708" s="283" t="s">
        <v>2863</v>
      </c>
      <c r="Y708" s="283" t="s">
        <v>662</v>
      </c>
      <c r="Z708" s="226"/>
      <c r="AA708" s="96"/>
    </row>
    <row r="709" spans="1:27">
      <c r="A709" s="226" t="s">
        <v>56</v>
      </c>
      <c r="B709" s="226" t="str">
        <f t="shared" si="20"/>
        <v>27AALCM3536H1ZAINV2526/218893</v>
      </c>
      <c r="C709" s="277">
        <f t="shared" si="21"/>
        <v>704</v>
      </c>
      <c r="D709" s="226" t="s">
        <v>383</v>
      </c>
      <c r="E709" s="226" t="s">
        <v>384</v>
      </c>
      <c r="F709" s="226" t="s">
        <v>1162</v>
      </c>
      <c r="G709" s="226" t="s">
        <v>1699</v>
      </c>
      <c r="H709" s="278">
        <v>45917</v>
      </c>
      <c r="I709" s="226">
        <v>392</v>
      </c>
      <c r="J709" s="281" t="s">
        <v>1700</v>
      </c>
      <c r="K709" s="279" t="s">
        <v>1657</v>
      </c>
      <c r="L709" s="226"/>
      <c r="M709" s="293">
        <v>332.21</v>
      </c>
      <c r="N709" s="293">
        <v>0</v>
      </c>
      <c r="O709" s="293">
        <v>29.91</v>
      </c>
      <c r="P709" s="293">
        <v>29.91</v>
      </c>
      <c r="Q709" s="293">
        <v>0</v>
      </c>
      <c r="R709" s="283" t="s">
        <v>2850</v>
      </c>
      <c r="S709" s="281" t="s">
        <v>508</v>
      </c>
      <c r="T709" s="279" t="s">
        <v>1703</v>
      </c>
      <c r="U709" s="281"/>
      <c r="V709" s="282" t="s">
        <v>1704</v>
      </c>
      <c r="W709" s="283" t="s">
        <v>1726</v>
      </c>
      <c r="X709" s="283" t="s">
        <v>2864</v>
      </c>
      <c r="Y709" s="283" t="s">
        <v>675</v>
      </c>
      <c r="Z709" s="226"/>
      <c r="AA709" s="96"/>
    </row>
    <row r="710" spans="1:27">
      <c r="A710" s="226" t="s">
        <v>56</v>
      </c>
      <c r="B710" s="226" t="str">
        <f t="shared" ref="B710:B773" si="22">CONCATENATE(D710,F710)</f>
        <v>27AALCM3536H1ZAINV2526/237514</v>
      </c>
      <c r="C710" s="277">
        <f t="shared" si="21"/>
        <v>705</v>
      </c>
      <c r="D710" s="226" t="s">
        <v>383</v>
      </c>
      <c r="E710" s="226" t="s">
        <v>384</v>
      </c>
      <c r="F710" s="226" t="s">
        <v>1160</v>
      </c>
      <c r="G710" s="226" t="s">
        <v>1699</v>
      </c>
      <c r="H710" s="278">
        <v>45930</v>
      </c>
      <c r="I710" s="226">
        <v>1383</v>
      </c>
      <c r="J710" s="281" t="s">
        <v>1700</v>
      </c>
      <c r="K710" s="279" t="s">
        <v>1657</v>
      </c>
      <c r="L710" s="226"/>
      <c r="M710" s="293">
        <v>1172.04</v>
      </c>
      <c r="N710" s="293">
        <v>0</v>
      </c>
      <c r="O710" s="293">
        <v>105.49</v>
      </c>
      <c r="P710" s="293">
        <v>105.49</v>
      </c>
      <c r="Q710" s="293">
        <v>0</v>
      </c>
      <c r="R710" s="283" t="s">
        <v>2850</v>
      </c>
      <c r="S710" s="281" t="s">
        <v>508</v>
      </c>
      <c r="T710" s="279" t="s">
        <v>1703</v>
      </c>
      <c r="U710" s="281"/>
      <c r="V710" s="282" t="s">
        <v>1704</v>
      </c>
      <c r="W710" s="283" t="s">
        <v>1726</v>
      </c>
      <c r="X710" s="283" t="s">
        <v>2865</v>
      </c>
      <c r="Y710" s="283" t="s">
        <v>261</v>
      </c>
      <c r="Z710" s="226"/>
      <c r="AA710" s="96"/>
    </row>
    <row r="711" spans="1:27">
      <c r="A711" s="226" t="s">
        <v>56</v>
      </c>
      <c r="B711" s="226" t="str">
        <f t="shared" si="22"/>
        <v>27AISPB8261G1Z0SH0038-0016103</v>
      </c>
      <c r="C711" s="277">
        <f t="shared" ref="C711:C774" si="23">C710+1</f>
        <v>706</v>
      </c>
      <c r="D711" s="226" t="s">
        <v>389</v>
      </c>
      <c r="E711" s="226" t="s">
        <v>390</v>
      </c>
      <c r="F711" s="226" t="s">
        <v>2866</v>
      </c>
      <c r="G711" s="226" t="s">
        <v>1699</v>
      </c>
      <c r="H711" s="278">
        <v>45919</v>
      </c>
      <c r="I711" s="226">
        <v>2205</v>
      </c>
      <c r="J711" s="281" t="s">
        <v>1700</v>
      </c>
      <c r="K711" s="279" t="s">
        <v>1657</v>
      </c>
      <c r="L711" s="226"/>
      <c r="M711" s="293">
        <v>1868.64</v>
      </c>
      <c r="N711" s="293">
        <v>0</v>
      </c>
      <c r="O711" s="293">
        <v>168.18</v>
      </c>
      <c r="P711" s="293">
        <v>168.18</v>
      </c>
      <c r="Q711" s="293">
        <v>0</v>
      </c>
      <c r="R711" s="283" t="s">
        <v>2850</v>
      </c>
      <c r="S711" s="281" t="s">
        <v>328</v>
      </c>
      <c r="T711" s="279" t="s">
        <v>1703</v>
      </c>
      <c r="U711" s="281"/>
      <c r="V711" s="282" t="s">
        <v>1704</v>
      </c>
      <c r="W711" s="283" t="s">
        <v>1195</v>
      </c>
      <c r="X711" s="283" t="s">
        <v>1195</v>
      </c>
      <c r="Y711" s="283" t="s">
        <v>1195</v>
      </c>
      <c r="Z711" s="226"/>
      <c r="AA711" s="96"/>
    </row>
    <row r="712" spans="1:27">
      <c r="A712" s="226" t="s">
        <v>56</v>
      </c>
      <c r="B712" s="226" t="str">
        <f t="shared" si="22"/>
        <v>27AAACA4136A1ZDIS/0000258</v>
      </c>
      <c r="C712" s="277">
        <f t="shared" si="23"/>
        <v>707</v>
      </c>
      <c r="D712" s="226" t="s">
        <v>717</v>
      </c>
      <c r="E712" s="226" t="s">
        <v>718</v>
      </c>
      <c r="F712" s="226" t="s">
        <v>2867</v>
      </c>
      <c r="G712" s="226" t="s">
        <v>1699</v>
      </c>
      <c r="H712" s="278">
        <v>45903</v>
      </c>
      <c r="I712" s="226">
        <v>1180</v>
      </c>
      <c r="J712" s="281" t="s">
        <v>1700</v>
      </c>
      <c r="K712" s="279" t="s">
        <v>1657</v>
      </c>
      <c r="L712" s="226"/>
      <c r="M712" s="293">
        <v>1000</v>
      </c>
      <c r="N712" s="293">
        <v>0</v>
      </c>
      <c r="O712" s="293">
        <v>90</v>
      </c>
      <c r="P712" s="293">
        <v>90</v>
      </c>
      <c r="Q712" s="293">
        <v>0</v>
      </c>
      <c r="R712" s="283" t="s">
        <v>2850</v>
      </c>
      <c r="S712" s="281" t="s">
        <v>266</v>
      </c>
      <c r="T712" s="279" t="s">
        <v>1703</v>
      </c>
      <c r="U712" s="281"/>
      <c r="V712" s="282" t="s">
        <v>1704</v>
      </c>
      <c r="W712" s="283" t="s">
        <v>1195</v>
      </c>
      <c r="X712" s="283" t="s">
        <v>1195</v>
      </c>
      <c r="Y712" s="283" t="s">
        <v>1195</v>
      </c>
      <c r="Z712" s="226"/>
      <c r="AA712" s="96"/>
    </row>
    <row r="713" spans="1:27">
      <c r="A713" s="226" t="s">
        <v>56</v>
      </c>
      <c r="B713" s="226" t="str">
        <f t="shared" si="22"/>
        <v>27AAACA4136A1ZDIS/0000260</v>
      </c>
      <c r="C713" s="277">
        <f t="shared" si="23"/>
        <v>708</v>
      </c>
      <c r="D713" s="226" t="s">
        <v>717</v>
      </c>
      <c r="E713" s="226" t="s">
        <v>718</v>
      </c>
      <c r="F713" s="226" t="s">
        <v>2868</v>
      </c>
      <c r="G713" s="226" t="s">
        <v>1699</v>
      </c>
      <c r="H713" s="278">
        <v>45903</v>
      </c>
      <c r="I713" s="226">
        <v>1180</v>
      </c>
      <c r="J713" s="281" t="s">
        <v>1700</v>
      </c>
      <c r="K713" s="279" t="s">
        <v>1657</v>
      </c>
      <c r="L713" s="226"/>
      <c r="M713" s="293">
        <v>1000</v>
      </c>
      <c r="N713" s="293">
        <v>0</v>
      </c>
      <c r="O713" s="293">
        <v>90</v>
      </c>
      <c r="P713" s="293">
        <v>90</v>
      </c>
      <c r="Q713" s="293">
        <v>0</v>
      </c>
      <c r="R713" s="283" t="s">
        <v>2850</v>
      </c>
      <c r="S713" s="281" t="s">
        <v>266</v>
      </c>
      <c r="T713" s="279" t="s">
        <v>1703</v>
      </c>
      <c r="U713" s="281"/>
      <c r="V713" s="282" t="s">
        <v>1704</v>
      </c>
      <c r="W713" s="283" t="s">
        <v>1195</v>
      </c>
      <c r="X713" s="283" t="s">
        <v>1195</v>
      </c>
      <c r="Y713" s="283" t="s">
        <v>1195</v>
      </c>
      <c r="Z713" s="226"/>
      <c r="AA713" s="96"/>
    </row>
    <row r="714" spans="1:27">
      <c r="A714" s="226" t="s">
        <v>56</v>
      </c>
      <c r="B714" s="226" t="str">
        <f t="shared" si="22"/>
        <v>27AAACA4136A1ZDIS/0000270</v>
      </c>
      <c r="C714" s="277">
        <f t="shared" si="23"/>
        <v>709</v>
      </c>
      <c r="D714" s="226" t="s">
        <v>717</v>
      </c>
      <c r="E714" s="226" t="s">
        <v>718</v>
      </c>
      <c r="F714" s="226" t="s">
        <v>2869</v>
      </c>
      <c r="G714" s="226" t="s">
        <v>1699</v>
      </c>
      <c r="H714" s="278">
        <v>45915</v>
      </c>
      <c r="I714" s="226">
        <v>1180</v>
      </c>
      <c r="J714" s="281" t="s">
        <v>1700</v>
      </c>
      <c r="K714" s="279" t="s">
        <v>1657</v>
      </c>
      <c r="L714" s="226"/>
      <c r="M714" s="293">
        <v>1000</v>
      </c>
      <c r="N714" s="293">
        <v>0</v>
      </c>
      <c r="O714" s="293">
        <v>90</v>
      </c>
      <c r="P714" s="293">
        <v>90</v>
      </c>
      <c r="Q714" s="293">
        <v>0</v>
      </c>
      <c r="R714" s="283" t="s">
        <v>2850</v>
      </c>
      <c r="S714" s="281" t="s">
        <v>266</v>
      </c>
      <c r="T714" s="279" t="s">
        <v>1703</v>
      </c>
      <c r="U714" s="281"/>
      <c r="V714" s="282" t="s">
        <v>1704</v>
      </c>
      <c r="W714" s="283" t="s">
        <v>1195</v>
      </c>
      <c r="X714" s="283" t="s">
        <v>1195</v>
      </c>
      <c r="Y714" s="283" t="s">
        <v>1195</v>
      </c>
      <c r="Z714" s="226"/>
      <c r="AA714" s="96"/>
    </row>
    <row r="715" spans="1:27">
      <c r="A715" s="226" t="s">
        <v>56</v>
      </c>
      <c r="B715" s="226" t="str">
        <f t="shared" si="22"/>
        <v>27AAACA4136A1ZDIS/0000278</v>
      </c>
      <c r="C715" s="277">
        <f t="shared" si="23"/>
        <v>710</v>
      </c>
      <c r="D715" s="226" t="s">
        <v>717</v>
      </c>
      <c r="E715" s="226" t="s">
        <v>718</v>
      </c>
      <c r="F715" s="226" t="s">
        <v>2870</v>
      </c>
      <c r="G715" s="226" t="s">
        <v>1699</v>
      </c>
      <c r="H715" s="278">
        <v>45918</v>
      </c>
      <c r="I715" s="226">
        <v>1180</v>
      </c>
      <c r="J715" s="281" t="s">
        <v>1700</v>
      </c>
      <c r="K715" s="279" t="s">
        <v>1657</v>
      </c>
      <c r="L715" s="226"/>
      <c r="M715" s="293">
        <v>1000</v>
      </c>
      <c r="N715" s="293">
        <v>0</v>
      </c>
      <c r="O715" s="293">
        <v>90</v>
      </c>
      <c r="P715" s="293">
        <v>90</v>
      </c>
      <c r="Q715" s="293">
        <v>0</v>
      </c>
      <c r="R715" s="283" t="s">
        <v>2850</v>
      </c>
      <c r="S715" s="281" t="s">
        <v>266</v>
      </c>
      <c r="T715" s="279" t="s">
        <v>1703</v>
      </c>
      <c r="U715" s="281"/>
      <c r="V715" s="282" t="s">
        <v>1704</v>
      </c>
      <c r="W715" s="283" t="s">
        <v>1195</v>
      </c>
      <c r="X715" s="283" t="s">
        <v>1195</v>
      </c>
      <c r="Y715" s="283" t="s">
        <v>1195</v>
      </c>
      <c r="Z715" s="226"/>
      <c r="AA715" s="96"/>
    </row>
    <row r="716" spans="1:27">
      <c r="A716" s="226" t="s">
        <v>56</v>
      </c>
      <c r="B716" s="226" t="str">
        <f t="shared" si="22"/>
        <v>27AAACA4136A1ZDIS/0000283</v>
      </c>
      <c r="C716" s="277">
        <f t="shared" si="23"/>
        <v>711</v>
      </c>
      <c r="D716" s="226" t="s">
        <v>717</v>
      </c>
      <c r="E716" s="226" t="s">
        <v>718</v>
      </c>
      <c r="F716" s="226" t="s">
        <v>719</v>
      </c>
      <c r="G716" s="226" t="s">
        <v>1699</v>
      </c>
      <c r="H716" s="278">
        <v>45922</v>
      </c>
      <c r="I716" s="226">
        <v>1180</v>
      </c>
      <c r="J716" s="281" t="s">
        <v>1700</v>
      </c>
      <c r="K716" s="279" t="s">
        <v>1657</v>
      </c>
      <c r="L716" s="226"/>
      <c r="M716" s="293">
        <v>1000</v>
      </c>
      <c r="N716" s="293">
        <v>0</v>
      </c>
      <c r="O716" s="293">
        <v>90</v>
      </c>
      <c r="P716" s="293">
        <v>90</v>
      </c>
      <c r="Q716" s="293">
        <v>0</v>
      </c>
      <c r="R716" s="283" t="s">
        <v>2850</v>
      </c>
      <c r="S716" s="281" t="s">
        <v>266</v>
      </c>
      <c r="T716" s="279" t="s">
        <v>1703</v>
      </c>
      <c r="U716" s="281"/>
      <c r="V716" s="282" t="s">
        <v>1704</v>
      </c>
      <c r="W716" s="283" t="s">
        <v>1195</v>
      </c>
      <c r="X716" s="283" t="s">
        <v>1195</v>
      </c>
      <c r="Y716" s="283" t="s">
        <v>1195</v>
      </c>
      <c r="Z716" s="226"/>
      <c r="AA716" s="96"/>
    </row>
    <row r="717" spans="1:27">
      <c r="A717" s="226" t="s">
        <v>56</v>
      </c>
      <c r="B717" s="226" t="str">
        <f t="shared" si="22"/>
        <v>27AABCK3418J1ZKPP/2526/2/486</v>
      </c>
      <c r="C717" s="277">
        <f t="shared" si="23"/>
        <v>712</v>
      </c>
      <c r="D717" s="226" t="s">
        <v>449</v>
      </c>
      <c r="E717" s="226" t="s">
        <v>450</v>
      </c>
      <c r="F717" s="226" t="s">
        <v>2871</v>
      </c>
      <c r="G717" s="226" t="s">
        <v>1699</v>
      </c>
      <c r="H717" s="278">
        <v>45905</v>
      </c>
      <c r="I717" s="226">
        <v>124889</v>
      </c>
      <c r="J717" s="281" t="s">
        <v>1700</v>
      </c>
      <c r="K717" s="279" t="s">
        <v>1657</v>
      </c>
      <c r="L717" s="226"/>
      <c r="M717" s="293">
        <v>1125.46</v>
      </c>
      <c r="N717" s="293">
        <v>0</v>
      </c>
      <c r="O717" s="293">
        <v>101.29</v>
      </c>
      <c r="P717" s="293">
        <v>101.29</v>
      </c>
      <c r="Q717" s="293">
        <v>0</v>
      </c>
      <c r="R717" s="283" t="s">
        <v>2850</v>
      </c>
      <c r="S717" s="281" t="s">
        <v>317</v>
      </c>
      <c r="T717" s="279" t="s">
        <v>1703</v>
      </c>
      <c r="U717" s="281"/>
      <c r="V717" s="282" t="s">
        <v>1704</v>
      </c>
      <c r="W717" s="283" t="s">
        <v>1726</v>
      </c>
      <c r="X717" s="283" t="s">
        <v>2872</v>
      </c>
      <c r="Y717" s="283" t="s">
        <v>681</v>
      </c>
      <c r="Z717" s="226"/>
      <c r="AA717" s="96"/>
    </row>
    <row r="718" spans="1:27">
      <c r="A718" s="226" t="s">
        <v>56</v>
      </c>
      <c r="B718" s="226" t="str">
        <f t="shared" si="22"/>
        <v>27AABCK3418J1ZKPP/2526/2/494</v>
      </c>
      <c r="C718" s="277">
        <f t="shared" si="23"/>
        <v>713</v>
      </c>
      <c r="D718" s="226" t="s">
        <v>449</v>
      </c>
      <c r="E718" s="226" t="s">
        <v>450</v>
      </c>
      <c r="F718" s="226" t="s">
        <v>2873</v>
      </c>
      <c r="G718" s="226" t="s">
        <v>1699</v>
      </c>
      <c r="H718" s="278">
        <v>45910</v>
      </c>
      <c r="I718" s="226">
        <v>145340</v>
      </c>
      <c r="J718" s="281" t="s">
        <v>1700</v>
      </c>
      <c r="K718" s="279" t="s">
        <v>1657</v>
      </c>
      <c r="L718" s="226"/>
      <c r="M718" s="293">
        <v>1227.81</v>
      </c>
      <c r="N718" s="293">
        <v>0</v>
      </c>
      <c r="O718" s="293">
        <v>110.5</v>
      </c>
      <c r="P718" s="293">
        <v>110.5</v>
      </c>
      <c r="Q718" s="293">
        <v>0</v>
      </c>
      <c r="R718" s="283" t="s">
        <v>2850</v>
      </c>
      <c r="S718" s="281" t="s">
        <v>317</v>
      </c>
      <c r="T718" s="279" t="s">
        <v>1703</v>
      </c>
      <c r="U718" s="281"/>
      <c r="V718" s="282" t="s">
        <v>1704</v>
      </c>
      <c r="W718" s="283" t="s">
        <v>1726</v>
      </c>
      <c r="X718" s="283" t="s">
        <v>2874</v>
      </c>
      <c r="Y718" s="283" t="s">
        <v>2715</v>
      </c>
      <c r="Z718" s="226"/>
      <c r="AA718" s="96"/>
    </row>
    <row r="719" spans="1:27">
      <c r="A719" s="226" t="s">
        <v>56</v>
      </c>
      <c r="B719" s="226" t="str">
        <f t="shared" si="22"/>
        <v>27AABCK3418J1ZKPP/2526/2/534</v>
      </c>
      <c r="C719" s="277">
        <f t="shared" si="23"/>
        <v>714</v>
      </c>
      <c r="D719" s="226" t="s">
        <v>449</v>
      </c>
      <c r="E719" s="226" t="s">
        <v>450</v>
      </c>
      <c r="F719" s="226" t="s">
        <v>2875</v>
      </c>
      <c r="G719" s="226" t="s">
        <v>1699</v>
      </c>
      <c r="H719" s="278">
        <v>45923</v>
      </c>
      <c r="I719" s="226">
        <v>20953</v>
      </c>
      <c r="J719" s="281" t="s">
        <v>1700</v>
      </c>
      <c r="K719" s="279" t="s">
        <v>1657</v>
      </c>
      <c r="L719" s="226"/>
      <c r="M719" s="293">
        <v>250</v>
      </c>
      <c r="N719" s="293">
        <v>0</v>
      </c>
      <c r="O719" s="293">
        <v>22.5</v>
      </c>
      <c r="P719" s="293">
        <v>22.5</v>
      </c>
      <c r="Q719" s="293">
        <v>0</v>
      </c>
      <c r="R719" s="283" t="s">
        <v>2850</v>
      </c>
      <c r="S719" s="281" t="s">
        <v>317</v>
      </c>
      <c r="T719" s="279" t="s">
        <v>1703</v>
      </c>
      <c r="U719" s="281"/>
      <c r="V719" s="282" t="s">
        <v>1704</v>
      </c>
      <c r="W719" s="283" t="s">
        <v>1726</v>
      </c>
      <c r="X719" s="283" t="s">
        <v>2876</v>
      </c>
      <c r="Y719" s="283" t="s">
        <v>706</v>
      </c>
      <c r="Z719" s="226"/>
      <c r="AA719" s="96"/>
    </row>
    <row r="720" spans="1:27">
      <c r="A720" s="226" t="s">
        <v>56</v>
      </c>
      <c r="B720" s="226" t="str">
        <f t="shared" si="22"/>
        <v>27AABCK3418J1ZKPP/2526/2/557</v>
      </c>
      <c r="C720" s="277">
        <f t="shared" si="23"/>
        <v>715</v>
      </c>
      <c r="D720" s="226" t="s">
        <v>449</v>
      </c>
      <c r="E720" s="226" t="s">
        <v>450</v>
      </c>
      <c r="F720" s="226" t="s">
        <v>1170</v>
      </c>
      <c r="G720" s="226" t="s">
        <v>1699</v>
      </c>
      <c r="H720" s="278">
        <v>45926</v>
      </c>
      <c r="I720" s="226">
        <v>92522</v>
      </c>
      <c r="J720" s="281" t="s">
        <v>1700</v>
      </c>
      <c r="K720" s="279" t="s">
        <v>1657</v>
      </c>
      <c r="L720" s="226"/>
      <c r="M720" s="293">
        <v>926.89</v>
      </c>
      <c r="N720" s="293">
        <v>0</v>
      </c>
      <c r="O720" s="293">
        <v>83.42</v>
      </c>
      <c r="P720" s="293">
        <v>83.42</v>
      </c>
      <c r="Q720" s="293">
        <v>0</v>
      </c>
      <c r="R720" s="283" t="s">
        <v>2850</v>
      </c>
      <c r="S720" s="281" t="s">
        <v>317</v>
      </c>
      <c r="T720" s="279" t="s">
        <v>1703</v>
      </c>
      <c r="U720" s="281"/>
      <c r="V720" s="282" t="s">
        <v>1704</v>
      </c>
      <c r="W720" s="283" t="s">
        <v>1726</v>
      </c>
      <c r="X720" s="283" t="s">
        <v>2877</v>
      </c>
      <c r="Y720" s="283" t="s">
        <v>1148</v>
      </c>
      <c r="Z720" s="226"/>
      <c r="AA720" s="96"/>
    </row>
    <row r="721" spans="1:27">
      <c r="A721" s="226" t="s">
        <v>56</v>
      </c>
      <c r="B721" s="226" t="str">
        <f t="shared" si="22"/>
        <v>27AABCK3418J1ZKSP/2526/1/3592</v>
      </c>
      <c r="C721" s="277">
        <f t="shared" si="23"/>
        <v>716</v>
      </c>
      <c r="D721" s="226" t="s">
        <v>449</v>
      </c>
      <c r="E721" s="226" t="s">
        <v>450</v>
      </c>
      <c r="F721" s="226" t="s">
        <v>2878</v>
      </c>
      <c r="G721" s="226" t="s">
        <v>1699</v>
      </c>
      <c r="H721" s="278">
        <v>45917</v>
      </c>
      <c r="I721" s="226">
        <v>13425</v>
      </c>
      <c r="J721" s="281" t="s">
        <v>1700</v>
      </c>
      <c r="K721" s="279" t="s">
        <v>1657</v>
      </c>
      <c r="L721" s="226"/>
      <c r="M721" s="293">
        <v>250</v>
      </c>
      <c r="N721" s="293">
        <v>0</v>
      </c>
      <c r="O721" s="293">
        <v>22.5</v>
      </c>
      <c r="P721" s="293">
        <v>22.5</v>
      </c>
      <c r="Q721" s="293">
        <v>0</v>
      </c>
      <c r="R721" s="283" t="s">
        <v>2850</v>
      </c>
      <c r="S721" s="281" t="s">
        <v>317</v>
      </c>
      <c r="T721" s="279" t="s">
        <v>1703</v>
      </c>
      <c r="U721" s="281"/>
      <c r="V721" s="282" t="s">
        <v>1704</v>
      </c>
      <c r="W721" s="283" t="s">
        <v>1726</v>
      </c>
      <c r="X721" s="283" t="s">
        <v>2879</v>
      </c>
      <c r="Y721" s="283" t="s">
        <v>675</v>
      </c>
      <c r="Z721" s="226"/>
      <c r="AA721" s="96"/>
    </row>
    <row r="722" spans="1:27">
      <c r="A722" s="226" t="s">
        <v>56</v>
      </c>
      <c r="B722" s="226" t="str">
        <f t="shared" si="22"/>
        <v>27AABCK3418J1ZKSP/2526/1/3594</v>
      </c>
      <c r="C722" s="277">
        <f t="shared" si="23"/>
        <v>717</v>
      </c>
      <c r="D722" s="226" t="s">
        <v>449</v>
      </c>
      <c r="E722" s="226" t="s">
        <v>450</v>
      </c>
      <c r="F722" s="226" t="s">
        <v>2880</v>
      </c>
      <c r="G722" s="226" t="s">
        <v>1699</v>
      </c>
      <c r="H722" s="278">
        <v>45917</v>
      </c>
      <c r="I722" s="226">
        <v>22345</v>
      </c>
      <c r="J722" s="281" t="s">
        <v>1700</v>
      </c>
      <c r="K722" s="279" t="s">
        <v>1657</v>
      </c>
      <c r="L722" s="226"/>
      <c r="M722" s="293">
        <v>250</v>
      </c>
      <c r="N722" s="293">
        <v>0</v>
      </c>
      <c r="O722" s="293">
        <v>22.5</v>
      </c>
      <c r="P722" s="293">
        <v>22.5</v>
      </c>
      <c r="Q722" s="293">
        <v>0</v>
      </c>
      <c r="R722" s="283" t="s">
        <v>2850</v>
      </c>
      <c r="S722" s="281" t="s">
        <v>317</v>
      </c>
      <c r="T722" s="279" t="s">
        <v>1703</v>
      </c>
      <c r="U722" s="281"/>
      <c r="V722" s="282" t="s">
        <v>1704</v>
      </c>
      <c r="W722" s="283" t="s">
        <v>1726</v>
      </c>
      <c r="X722" s="283" t="s">
        <v>2881</v>
      </c>
      <c r="Y722" s="283" t="s">
        <v>675</v>
      </c>
      <c r="Z722" s="226"/>
      <c r="AA722" s="96"/>
    </row>
    <row r="723" spans="1:27">
      <c r="A723" s="226" t="s">
        <v>56</v>
      </c>
      <c r="B723" s="226" t="str">
        <f t="shared" si="22"/>
        <v>27AABCK3418J1ZKSP/2526/2/1636</v>
      </c>
      <c r="C723" s="277">
        <f t="shared" si="23"/>
        <v>718</v>
      </c>
      <c r="D723" s="226" t="s">
        <v>449</v>
      </c>
      <c r="E723" s="226" t="s">
        <v>450</v>
      </c>
      <c r="F723" s="226" t="s">
        <v>2882</v>
      </c>
      <c r="G723" s="226" t="s">
        <v>1699</v>
      </c>
      <c r="H723" s="278">
        <v>45902</v>
      </c>
      <c r="I723" s="226">
        <v>44455</v>
      </c>
      <c r="J723" s="281" t="s">
        <v>1700</v>
      </c>
      <c r="K723" s="279" t="s">
        <v>1657</v>
      </c>
      <c r="L723" s="226"/>
      <c r="M723" s="293">
        <v>443.75</v>
      </c>
      <c r="N723" s="293">
        <v>0</v>
      </c>
      <c r="O723" s="293">
        <v>39.94</v>
      </c>
      <c r="P723" s="293">
        <v>39.94</v>
      </c>
      <c r="Q723" s="293">
        <v>0</v>
      </c>
      <c r="R723" s="283" t="s">
        <v>2850</v>
      </c>
      <c r="S723" s="281" t="s">
        <v>317</v>
      </c>
      <c r="T723" s="279" t="s">
        <v>1703</v>
      </c>
      <c r="U723" s="281"/>
      <c r="V723" s="282" t="s">
        <v>1704</v>
      </c>
      <c r="W723" s="283" t="s">
        <v>1726</v>
      </c>
      <c r="X723" s="283" t="s">
        <v>2883</v>
      </c>
      <c r="Y723" s="283" t="s">
        <v>2816</v>
      </c>
      <c r="Z723" s="226"/>
      <c r="AA723" s="96"/>
    </row>
    <row r="724" spans="1:27">
      <c r="A724" s="226" t="s">
        <v>56</v>
      </c>
      <c r="B724" s="226" t="str">
        <f t="shared" si="22"/>
        <v>27AABCK3418J1ZKSP/2526/2/1704</v>
      </c>
      <c r="C724" s="277">
        <f t="shared" si="23"/>
        <v>719</v>
      </c>
      <c r="D724" s="226" t="s">
        <v>449</v>
      </c>
      <c r="E724" s="226" t="s">
        <v>450</v>
      </c>
      <c r="F724" s="226" t="s">
        <v>2884</v>
      </c>
      <c r="G724" s="226" t="s">
        <v>1699</v>
      </c>
      <c r="H724" s="278">
        <v>45905</v>
      </c>
      <c r="I724" s="226">
        <v>63893</v>
      </c>
      <c r="J724" s="281" t="s">
        <v>1700</v>
      </c>
      <c r="K724" s="279" t="s">
        <v>1657</v>
      </c>
      <c r="L724" s="226"/>
      <c r="M724" s="293">
        <v>637.78</v>
      </c>
      <c r="N724" s="293">
        <v>0</v>
      </c>
      <c r="O724" s="293">
        <v>57.4</v>
      </c>
      <c r="P724" s="293">
        <v>57.4</v>
      </c>
      <c r="Q724" s="293">
        <v>0</v>
      </c>
      <c r="R724" s="283" t="s">
        <v>2850</v>
      </c>
      <c r="S724" s="281" t="s">
        <v>317</v>
      </c>
      <c r="T724" s="279" t="s">
        <v>1703</v>
      </c>
      <c r="U724" s="281"/>
      <c r="V724" s="282" t="s">
        <v>1704</v>
      </c>
      <c r="W724" s="283" t="s">
        <v>1726</v>
      </c>
      <c r="X724" s="283" t="s">
        <v>2885</v>
      </c>
      <c r="Y724" s="283" t="s">
        <v>681</v>
      </c>
      <c r="Z724" s="226"/>
      <c r="AA724" s="96"/>
    </row>
    <row r="725" spans="1:27">
      <c r="A725" s="226" t="s">
        <v>56</v>
      </c>
      <c r="B725" s="226" t="str">
        <f t="shared" si="22"/>
        <v>27AABCK3418J1ZKSP/2526/2/1821</v>
      </c>
      <c r="C725" s="277">
        <f t="shared" si="23"/>
        <v>720</v>
      </c>
      <c r="D725" s="226" t="s">
        <v>449</v>
      </c>
      <c r="E725" s="226" t="s">
        <v>450</v>
      </c>
      <c r="F725" s="226" t="s">
        <v>2886</v>
      </c>
      <c r="G725" s="226" t="s">
        <v>1699</v>
      </c>
      <c r="H725" s="278">
        <v>45910</v>
      </c>
      <c r="I725" s="226">
        <v>133710</v>
      </c>
      <c r="J725" s="281" t="s">
        <v>1700</v>
      </c>
      <c r="K725" s="279" t="s">
        <v>1657</v>
      </c>
      <c r="L725" s="226"/>
      <c r="M725" s="293">
        <v>1167.5</v>
      </c>
      <c r="N725" s="293">
        <v>0</v>
      </c>
      <c r="O725" s="293">
        <v>105.08</v>
      </c>
      <c r="P725" s="293">
        <v>105.08</v>
      </c>
      <c r="Q725" s="293">
        <v>0</v>
      </c>
      <c r="R725" s="283" t="s">
        <v>2850</v>
      </c>
      <c r="S725" s="281" t="s">
        <v>317</v>
      </c>
      <c r="T725" s="279" t="s">
        <v>1703</v>
      </c>
      <c r="U725" s="281"/>
      <c r="V725" s="282" t="s">
        <v>1704</v>
      </c>
      <c r="W725" s="283" t="s">
        <v>1726</v>
      </c>
      <c r="X725" s="283" t="s">
        <v>2887</v>
      </c>
      <c r="Y725" s="283" t="s">
        <v>2715</v>
      </c>
      <c r="Z725" s="226"/>
      <c r="AA725" s="96"/>
    </row>
    <row r="726" spans="1:27">
      <c r="A726" s="226" t="s">
        <v>56</v>
      </c>
      <c r="B726" s="226" t="str">
        <f t="shared" si="22"/>
        <v>27AABCK3418J1ZKSP/2526/2/1876</v>
      </c>
      <c r="C726" s="277">
        <f t="shared" si="23"/>
        <v>721</v>
      </c>
      <c r="D726" s="226" t="s">
        <v>449</v>
      </c>
      <c r="E726" s="226" t="s">
        <v>450</v>
      </c>
      <c r="F726" s="226" t="s">
        <v>2888</v>
      </c>
      <c r="G726" s="226" t="s">
        <v>1699</v>
      </c>
      <c r="H726" s="278">
        <v>45912</v>
      </c>
      <c r="I726" s="226">
        <v>16993</v>
      </c>
      <c r="J726" s="281" t="s">
        <v>1700</v>
      </c>
      <c r="K726" s="279" t="s">
        <v>1657</v>
      </c>
      <c r="L726" s="226"/>
      <c r="M726" s="293">
        <v>250</v>
      </c>
      <c r="N726" s="293">
        <v>0</v>
      </c>
      <c r="O726" s="293">
        <v>22.5</v>
      </c>
      <c r="P726" s="293">
        <v>22.5</v>
      </c>
      <c r="Q726" s="293">
        <v>0</v>
      </c>
      <c r="R726" s="283" t="s">
        <v>2850</v>
      </c>
      <c r="S726" s="281" t="s">
        <v>317</v>
      </c>
      <c r="T726" s="279" t="s">
        <v>1703</v>
      </c>
      <c r="U726" s="281"/>
      <c r="V726" s="282" t="s">
        <v>1704</v>
      </c>
      <c r="W726" s="283" t="s">
        <v>1726</v>
      </c>
      <c r="X726" s="283" t="s">
        <v>2889</v>
      </c>
      <c r="Y726" s="283" t="s">
        <v>2890</v>
      </c>
      <c r="Z726" s="226"/>
      <c r="AA726" s="96"/>
    </row>
    <row r="727" spans="1:27">
      <c r="A727" s="226" t="s">
        <v>56</v>
      </c>
      <c r="B727" s="226" t="str">
        <f t="shared" si="22"/>
        <v>27AABCK3418J1ZKSP/2526/2/1877</v>
      </c>
      <c r="C727" s="277">
        <f t="shared" si="23"/>
        <v>722</v>
      </c>
      <c r="D727" s="226" t="s">
        <v>449</v>
      </c>
      <c r="E727" s="226" t="s">
        <v>450</v>
      </c>
      <c r="F727" s="226" t="s">
        <v>2891</v>
      </c>
      <c r="G727" s="226" t="s">
        <v>1699</v>
      </c>
      <c r="H727" s="278">
        <v>45912</v>
      </c>
      <c r="I727" s="226">
        <v>67914</v>
      </c>
      <c r="J727" s="281" t="s">
        <v>1700</v>
      </c>
      <c r="K727" s="279" t="s">
        <v>1657</v>
      </c>
      <c r="L727" s="226"/>
      <c r="M727" s="293">
        <v>677.92</v>
      </c>
      <c r="N727" s="293">
        <v>0</v>
      </c>
      <c r="O727" s="293">
        <v>61.01</v>
      </c>
      <c r="P727" s="293">
        <v>61.01</v>
      </c>
      <c r="Q727" s="293">
        <v>0</v>
      </c>
      <c r="R727" s="283" t="s">
        <v>2850</v>
      </c>
      <c r="S727" s="281" t="s">
        <v>317</v>
      </c>
      <c r="T727" s="279" t="s">
        <v>1703</v>
      </c>
      <c r="U727" s="281"/>
      <c r="V727" s="282" t="s">
        <v>1704</v>
      </c>
      <c r="W727" s="283" t="s">
        <v>1726</v>
      </c>
      <c r="X727" s="283" t="s">
        <v>2892</v>
      </c>
      <c r="Y727" s="283" t="s">
        <v>2890</v>
      </c>
      <c r="Z727" s="226"/>
      <c r="AA727" s="96"/>
    </row>
    <row r="728" spans="1:27">
      <c r="A728" s="226" t="s">
        <v>56</v>
      </c>
      <c r="B728" s="226" t="str">
        <f t="shared" si="22"/>
        <v>27AABCK3418J1ZKSP/2526/2/2035</v>
      </c>
      <c r="C728" s="277">
        <f t="shared" si="23"/>
        <v>723</v>
      </c>
      <c r="D728" s="226" t="s">
        <v>449</v>
      </c>
      <c r="E728" s="226" t="s">
        <v>450</v>
      </c>
      <c r="F728" s="226" t="s">
        <v>2893</v>
      </c>
      <c r="G728" s="226" t="s">
        <v>1699</v>
      </c>
      <c r="H728" s="278">
        <v>45919</v>
      </c>
      <c r="I728" s="226">
        <v>87377</v>
      </c>
      <c r="J728" s="281" t="s">
        <v>1700</v>
      </c>
      <c r="K728" s="279" t="s">
        <v>1657</v>
      </c>
      <c r="L728" s="226"/>
      <c r="M728" s="293">
        <v>872.2</v>
      </c>
      <c r="N728" s="293">
        <v>0</v>
      </c>
      <c r="O728" s="293">
        <v>78.5</v>
      </c>
      <c r="P728" s="293">
        <v>78.5</v>
      </c>
      <c r="Q728" s="293">
        <v>0</v>
      </c>
      <c r="R728" s="283" t="s">
        <v>2850</v>
      </c>
      <c r="S728" s="281" t="s">
        <v>317</v>
      </c>
      <c r="T728" s="279" t="s">
        <v>1703</v>
      </c>
      <c r="U728" s="281"/>
      <c r="V728" s="282" t="s">
        <v>1704</v>
      </c>
      <c r="W728" s="283" t="s">
        <v>1726</v>
      </c>
      <c r="X728" s="283" t="s">
        <v>2894</v>
      </c>
      <c r="Y728" s="283" t="s">
        <v>673</v>
      </c>
      <c r="Z728" s="226"/>
      <c r="AA728" s="96"/>
    </row>
    <row r="729" spans="1:27">
      <c r="A729" s="226" t="s">
        <v>56</v>
      </c>
      <c r="B729" s="226" t="str">
        <f t="shared" si="22"/>
        <v>27AABCK3418J1ZKSP/2526/2/2140</v>
      </c>
      <c r="C729" s="277">
        <f t="shared" si="23"/>
        <v>724</v>
      </c>
      <c r="D729" s="226" t="s">
        <v>449</v>
      </c>
      <c r="E729" s="226" t="s">
        <v>450</v>
      </c>
      <c r="F729" s="226" t="s">
        <v>2895</v>
      </c>
      <c r="G729" s="226" t="s">
        <v>1699</v>
      </c>
      <c r="H729" s="278">
        <v>45924</v>
      </c>
      <c r="I729" s="226">
        <v>89761</v>
      </c>
      <c r="J729" s="281" t="s">
        <v>1700</v>
      </c>
      <c r="K729" s="279" t="s">
        <v>1657</v>
      </c>
      <c r="L729" s="226"/>
      <c r="M729" s="293">
        <v>896</v>
      </c>
      <c r="N729" s="293">
        <v>0</v>
      </c>
      <c r="O729" s="293">
        <v>80.64</v>
      </c>
      <c r="P729" s="293">
        <v>80.64</v>
      </c>
      <c r="Q729" s="293">
        <v>0</v>
      </c>
      <c r="R729" s="283" t="s">
        <v>2850</v>
      </c>
      <c r="S729" s="281" t="s">
        <v>317</v>
      </c>
      <c r="T729" s="279" t="s">
        <v>1703</v>
      </c>
      <c r="U729" s="281"/>
      <c r="V729" s="282" t="s">
        <v>1704</v>
      </c>
      <c r="W729" s="283" t="s">
        <v>1726</v>
      </c>
      <c r="X729" s="283" t="s">
        <v>2896</v>
      </c>
      <c r="Y729" s="283" t="s">
        <v>652</v>
      </c>
      <c r="Z729" s="226"/>
      <c r="AA729" s="96"/>
    </row>
    <row r="730" spans="1:27">
      <c r="A730" s="226" t="s">
        <v>56</v>
      </c>
      <c r="B730" s="226" t="str">
        <f t="shared" si="22"/>
        <v>27AABCK3418J1ZKSP/2526/2/2173</v>
      </c>
      <c r="C730" s="277">
        <f t="shared" si="23"/>
        <v>725</v>
      </c>
      <c r="D730" s="226" t="s">
        <v>449</v>
      </c>
      <c r="E730" s="226" t="s">
        <v>450</v>
      </c>
      <c r="F730" s="226" t="s">
        <v>2897</v>
      </c>
      <c r="G730" s="226" t="s">
        <v>1699</v>
      </c>
      <c r="H730" s="278">
        <v>45925</v>
      </c>
      <c r="I730" s="226">
        <v>68388</v>
      </c>
      <c r="J730" s="281" t="s">
        <v>1700</v>
      </c>
      <c r="K730" s="279" t="s">
        <v>1657</v>
      </c>
      <c r="L730" s="226"/>
      <c r="M730" s="293">
        <v>682.65</v>
      </c>
      <c r="N730" s="293">
        <v>0</v>
      </c>
      <c r="O730" s="293">
        <v>61.44</v>
      </c>
      <c r="P730" s="293">
        <v>61.44</v>
      </c>
      <c r="Q730" s="293">
        <v>0</v>
      </c>
      <c r="R730" s="283" t="s">
        <v>2850</v>
      </c>
      <c r="S730" s="281" t="s">
        <v>317</v>
      </c>
      <c r="T730" s="279" t="s">
        <v>1703</v>
      </c>
      <c r="U730" s="281"/>
      <c r="V730" s="282" t="s">
        <v>1704</v>
      </c>
      <c r="W730" s="283" t="s">
        <v>1726</v>
      </c>
      <c r="X730" s="283" t="s">
        <v>2898</v>
      </c>
      <c r="Y730" s="283" t="s">
        <v>729</v>
      </c>
      <c r="Z730" s="226"/>
      <c r="AA730" s="96"/>
    </row>
    <row r="731" spans="1:27">
      <c r="A731" s="226" t="s">
        <v>56</v>
      </c>
      <c r="B731" s="226" t="str">
        <f t="shared" si="22"/>
        <v>27AABCM2461K1ZFLMP01260900783</v>
      </c>
      <c r="C731" s="277">
        <f t="shared" si="23"/>
        <v>726</v>
      </c>
      <c r="D731" s="226" t="s">
        <v>443</v>
      </c>
      <c r="E731" s="226" t="s">
        <v>444</v>
      </c>
      <c r="F731" s="226" t="s">
        <v>2899</v>
      </c>
      <c r="G731" s="226" t="s">
        <v>1699</v>
      </c>
      <c r="H731" s="278">
        <v>45901</v>
      </c>
      <c r="I731" s="226">
        <v>31306.6</v>
      </c>
      <c r="J731" s="281" t="s">
        <v>1700</v>
      </c>
      <c r="K731" s="279" t="s">
        <v>1657</v>
      </c>
      <c r="L731" s="226"/>
      <c r="M731" s="293">
        <v>26530.6</v>
      </c>
      <c r="N731" s="293">
        <v>0</v>
      </c>
      <c r="O731" s="293">
        <v>2388</v>
      </c>
      <c r="P731" s="293">
        <v>2388</v>
      </c>
      <c r="Q731" s="293">
        <v>0</v>
      </c>
      <c r="R731" s="283" t="s">
        <v>2850</v>
      </c>
      <c r="S731" s="281" t="s">
        <v>317</v>
      </c>
      <c r="T731" s="279" t="s">
        <v>1703</v>
      </c>
      <c r="U731" s="281"/>
      <c r="V731" s="282" t="s">
        <v>1704</v>
      </c>
      <c r="W731" s="283" t="s">
        <v>1726</v>
      </c>
      <c r="X731" s="283" t="s">
        <v>2900</v>
      </c>
      <c r="Y731" s="283" t="s">
        <v>2670</v>
      </c>
      <c r="Z731" s="226"/>
      <c r="AA731" s="96"/>
    </row>
    <row r="732" spans="1:27">
      <c r="A732" s="226" t="s">
        <v>56</v>
      </c>
      <c r="B732" s="226" t="str">
        <f t="shared" si="22"/>
        <v>27AABCM2461K1ZFLMP01260900784</v>
      </c>
      <c r="C732" s="277">
        <f t="shared" si="23"/>
        <v>727</v>
      </c>
      <c r="D732" s="226" t="s">
        <v>443</v>
      </c>
      <c r="E732" s="226" t="s">
        <v>444</v>
      </c>
      <c r="F732" s="226" t="s">
        <v>2901</v>
      </c>
      <c r="G732" s="226" t="s">
        <v>1699</v>
      </c>
      <c r="H732" s="278">
        <v>45901</v>
      </c>
      <c r="I732" s="226">
        <v>32926.800000000003</v>
      </c>
      <c r="J732" s="281" t="s">
        <v>1700</v>
      </c>
      <c r="K732" s="279" t="s">
        <v>1657</v>
      </c>
      <c r="L732" s="226"/>
      <c r="M732" s="293">
        <v>27904.799999999999</v>
      </c>
      <c r="N732" s="293">
        <v>0</v>
      </c>
      <c r="O732" s="293">
        <v>2511</v>
      </c>
      <c r="P732" s="293">
        <v>2511</v>
      </c>
      <c r="Q732" s="293">
        <v>0</v>
      </c>
      <c r="R732" s="283" t="s">
        <v>2850</v>
      </c>
      <c r="S732" s="281" t="s">
        <v>317</v>
      </c>
      <c r="T732" s="279" t="s">
        <v>1703</v>
      </c>
      <c r="U732" s="281"/>
      <c r="V732" s="282" t="s">
        <v>1704</v>
      </c>
      <c r="W732" s="283" t="s">
        <v>1726</v>
      </c>
      <c r="X732" s="283" t="s">
        <v>2902</v>
      </c>
      <c r="Y732" s="283" t="s">
        <v>2670</v>
      </c>
      <c r="Z732" s="226"/>
      <c r="AA732" s="96"/>
    </row>
    <row r="733" spans="1:27">
      <c r="A733" s="226" t="s">
        <v>56</v>
      </c>
      <c r="B733" s="226" t="str">
        <f t="shared" si="22"/>
        <v>27AABCM2461K1ZFLMP01260900785</v>
      </c>
      <c r="C733" s="277">
        <f t="shared" si="23"/>
        <v>728</v>
      </c>
      <c r="D733" s="226" t="s">
        <v>443</v>
      </c>
      <c r="E733" s="226" t="s">
        <v>444</v>
      </c>
      <c r="F733" s="226" t="s">
        <v>2903</v>
      </c>
      <c r="G733" s="226" t="s">
        <v>1699</v>
      </c>
      <c r="H733" s="278">
        <v>45901</v>
      </c>
      <c r="I733" s="226">
        <v>32926.800000000003</v>
      </c>
      <c r="J733" s="281" t="s">
        <v>1700</v>
      </c>
      <c r="K733" s="279" t="s">
        <v>1657</v>
      </c>
      <c r="L733" s="226"/>
      <c r="M733" s="293">
        <v>27904.799999999999</v>
      </c>
      <c r="N733" s="293">
        <v>0</v>
      </c>
      <c r="O733" s="293">
        <v>2511</v>
      </c>
      <c r="P733" s="293">
        <v>2511</v>
      </c>
      <c r="Q733" s="293">
        <v>0</v>
      </c>
      <c r="R733" s="283" t="s">
        <v>2850</v>
      </c>
      <c r="S733" s="281" t="s">
        <v>317</v>
      </c>
      <c r="T733" s="279" t="s">
        <v>1703</v>
      </c>
      <c r="U733" s="281"/>
      <c r="V733" s="282" t="s">
        <v>1704</v>
      </c>
      <c r="W733" s="283" t="s">
        <v>1726</v>
      </c>
      <c r="X733" s="283" t="s">
        <v>2904</v>
      </c>
      <c r="Y733" s="283" t="s">
        <v>2670</v>
      </c>
      <c r="Z733" s="226"/>
      <c r="AA733" s="96"/>
    </row>
    <row r="734" spans="1:27">
      <c r="A734" s="226" t="s">
        <v>56</v>
      </c>
      <c r="B734" s="226" t="str">
        <f t="shared" si="22"/>
        <v>27AABCM2461K1ZFLMP01260900786</v>
      </c>
      <c r="C734" s="277">
        <f t="shared" si="23"/>
        <v>729</v>
      </c>
      <c r="D734" s="226" t="s">
        <v>443</v>
      </c>
      <c r="E734" s="226" t="s">
        <v>444</v>
      </c>
      <c r="F734" s="226" t="s">
        <v>2905</v>
      </c>
      <c r="G734" s="226" t="s">
        <v>1699</v>
      </c>
      <c r="H734" s="278">
        <v>45901</v>
      </c>
      <c r="I734" s="226">
        <v>31306.6</v>
      </c>
      <c r="J734" s="281" t="s">
        <v>1700</v>
      </c>
      <c r="K734" s="279" t="s">
        <v>1657</v>
      </c>
      <c r="L734" s="226"/>
      <c r="M734" s="293">
        <v>26530.6</v>
      </c>
      <c r="N734" s="293">
        <v>0</v>
      </c>
      <c r="O734" s="293">
        <v>2388</v>
      </c>
      <c r="P734" s="293">
        <v>2388</v>
      </c>
      <c r="Q734" s="293">
        <v>0</v>
      </c>
      <c r="R734" s="283" t="s">
        <v>2850</v>
      </c>
      <c r="S734" s="281" t="s">
        <v>317</v>
      </c>
      <c r="T734" s="279" t="s">
        <v>1703</v>
      </c>
      <c r="U734" s="281"/>
      <c r="V734" s="282" t="s">
        <v>1704</v>
      </c>
      <c r="W734" s="283" t="s">
        <v>1726</v>
      </c>
      <c r="X734" s="283" t="s">
        <v>2906</v>
      </c>
      <c r="Y734" s="283" t="s">
        <v>2670</v>
      </c>
      <c r="Z734" s="226"/>
      <c r="AA734" s="96"/>
    </row>
    <row r="735" spans="1:27">
      <c r="A735" s="226" t="s">
        <v>56</v>
      </c>
      <c r="B735" s="226" t="str">
        <f t="shared" si="22"/>
        <v>27AABCM2461K1ZFPM012609/017188</v>
      </c>
      <c r="C735" s="277">
        <f t="shared" si="23"/>
        <v>730</v>
      </c>
      <c r="D735" s="226" t="s">
        <v>443</v>
      </c>
      <c r="E735" s="226" t="s">
        <v>444</v>
      </c>
      <c r="F735" s="226" t="s">
        <v>2907</v>
      </c>
      <c r="G735" s="226" t="s">
        <v>1699</v>
      </c>
      <c r="H735" s="278">
        <v>45907</v>
      </c>
      <c r="I735" s="226">
        <v>1518.4</v>
      </c>
      <c r="J735" s="281" t="s">
        <v>1700</v>
      </c>
      <c r="K735" s="279" t="s">
        <v>1657</v>
      </c>
      <c r="L735" s="226"/>
      <c r="M735" s="293">
        <v>1286.4000000000001</v>
      </c>
      <c r="N735" s="293">
        <v>0</v>
      </c>
      <c r="O735" s="293">
        <v>116</v>
      </c>
      <c r="P735" s="293">
        <v>116</v>
      </c>
      <c r="Q735" s="293">
        <v>0</v>
      </c>
      <c r="R735" s="283" t="s">
        <v>2850</v>
      </c>
      <c r="S735" s="281" t="s">
        <v>317</v>
      </c>
      <c r="T735" s="279" t="s">
        <v>1703</v>
      </c>
      <c r="U735" s="281"/>
      <c r="V735" s="282" t="s">
        <v>1704</v>
      </c>
      <c r="W735" s="283" t="s">
        <v>1726</v>
      </c>
      <c r="X735" s="283" t="s">
        <v>2908</v>
      </c>
      <c r="Y735" s="283" t="s">
        <v>679</v>
      </c>
      <c r="Z735" s="226"/>
      <c r="AA735" s="96"/>
    </row>
    <row r="736" spans="1:27">
      <c r="A736" s="226" t="s">
        <v>56</v>
      </c>
      <c r="B736" s="226" t="str">
        <f t="shared" si="22"/>
        <v>27AABCM2461K1ZFPM012609/017189</v>
      </c>
      <c r="C736" s="277">
        <f t="shared" si="23"/>
        <v>731</v>
      </c>
      <c r="D736" s="226" t="s">
        <v>443</v>
      </c>
      <c r="E736" s="226" t="s">
        <v>444</v>
      </c>
      <c r="F736" s="226" t="s">
        <v>2909</v>
      </c>
      <c r="G736" s="226" t="s">
        <v>1699</v>
      </c>
      <c r="H736" s="278">
        <v>45907</v>
      </c>
      <c r="I736" s="226">
        <v>1011.6</v>
      </c>
      <c r="J736" s="281" t="s">
        <v>1700</v>
      </c>
      <c r="K736" s="279" t="s">
        <v>1657</v>
      </c>
      <c r="L736" s="226"/>
      <c r="M736" s="293">
        <v>857.6</v>
      </c>
      <c r="N736" s="293">
        <v>0</v>
      </c>
      <c r="O736" s="293">
        <v>77</v>
      </c>
      <c r="P736" s="293">
        <v>77</v>
      </c>
      <c r="Q736" s="293">
        <v>0</v>
      </c>
      <c r="R736" s="283" t="s">
        <v>2850</v>
      </c>
      <c r="S736" s="281" t="s">
        <v>317</v>
      </c>
      <c r="T736" s="279" t="s">
        <v>1703</v>
      </c>
      <c r="U736" s="281"/>
      <c r="V736" s="282" t="s">
        <v>1704</v>
      </c>
      <c r="W736" s="283" t="s">
        <v>1726</v>
      </c>
      <c r="X736" s="283" t="s">
        <v>2910</v>
      </c>
      <c r="Y736" s="283" t="s">
        <v>679</v>
      </c>
      <c r="Z736" s="226"/>
      <c r="AA736" s="96"/>
    </row>
    <row r="737" spans="1:27">
      <c r="A737" s="226" t="s">
        <v>56</v>
      </c>
      <c r="B737" s="226" t="str">
        <f t="shared" si="22"/>
        <v>27AABCM2461K1ZFPM012609/017190</v>
      </c>
      <c r="C737" s="277">
        <f t="shared" si="23"/>
        <v>732</v>
      </c>
      <c r="D737" s="226" t="s">
        <v>443</v>
      </c>
      <c r="E737" s="226" t="s">
        <v>444</v>
      </c>
      <c r="F737" s="226" t="s">
        <v>2911</v>
      </c>
      <c r="G737" s="226" t="s">
        <v>1699</v>
      </c>
      <c r="H737" s="278">
        <v>45907</v>
      </c>
      <c r="I737" s="226">
        <v>886.4</v>
      </c>
      <c r="J737" s="281" t="s">
        <v>1700</v>
      </c>
      <c r="K737" s="279" t="s">
        <v>1657</v>
      </c>
      <c r="L737" s="226"/>
      <c r="M737" s="293">
        <v>750.4</v>
      </c>
      <c r="N737" s="293">
        <v>0</v>
      </c>
      <c r="O737" s="293">
        <v>68</v>
      </c>
      <c r="P737" s="293">
        <v>68</v>
      </c>
      <c r="Q737" s="293">
        <v>0</v>
      </c>
      <c r="R737" s="283" t="s">
        <v>2850</v>
      </c>
      <c r="S737" s="281" t="s">
        <v>317</v>
      </c>
      <c r="T737" s="279" t="s">
        <v>1703</v>
      </c>
      <c r="U737" s="281"/>
      <c r="V737" s="282" t="s">
        <v>1704</v>
      </c>
      <c r="W737" s="283" t="s">
        <v>1726</v>
      </c>
      <c r="X737" s="283" t="s">
        <v>2912</v>
      </c>
      <c r="Y737" s="283" t="s">
        <v>679</v>
      </c>
      <c r="Z737" s="226"/>
      <c r="AA737" s="96"/>
    </row>
    <row r="738" spans="1:27">
      <c r="A738" s="226" t="s">
        <v>56</v>
      </c>
      <c r="B738" s="226" t="str">
        <f t="shared" si="22"/>
        <v>07AAACJ0054A1ZDDP522468</v>
      </c>
      <c r="C738" s="277">
        <f t="shared" si="23"/>
        <v>733</v>
      </c>
      <c r="D738" s="226" t="s">
        <v>283</v>
      </c>
      <c r="E738" s="226" t="s">
        <v>284</v>
      </c>
      <c r="F738" s="226" t="s">
        <v>715</v>
      </c>
      <c r="G738" s="226" t="s">
        <v>1699</v>
      </c>
      <c r="H738" s="278">
        <v>45930</v>
      </c>
      <c r="I738" s="226">
        <v>10318</v>
      </c>
      <c r="J738" s="281" t="s">
        <v>1700</v>
      </c>
      <c r="K738" s="279" t="s">
        <v>1657</v>
      </c>
      <c r="L738" s="226"/>
      <c r="M738" s="293">
        <v>100</v>
      </c>
      <c r="N738" s="293">
        <v>18</v>
      </c>
      <c r="O738" s="293">
        <v>0</v>
      </c>
      <c r="P738" s="293">
        <v>0</v>
      </c>
      <c r="Q738" s="293">
        <v>0</v>
      </c>
      <c r="R738" s="283" t="s">
        <v>2850</v>
      </c>
      <c r="S738" s="281" t="s">
        <v>508</v>
      </c>
      <c r="T738" s="279" t="s">
        <v>1703</v>
      </c>
      <c r="U738" s="281"/>
      <c r="V738" s="282" t="s">
        <v>1704</v>
      </c>
      <c r="W738" s="283" t="s">
        <v>1726</v>
      </c>
      <c r="X738" s="283" t="s">
        <v>2913</v>
      </c>
      <c r="Y738" s="283" t="s">
        <v>328</v>
      </c>
      <c r="Z738" s="226"/>
      <c r="AA738" s="96"/>
    </row>
    <row r="739" spans="1:27">
      <c r="A739" s="226" t="s">
        <v>56</v>
      </c>
      <c r="B739" s="226" t="str">
        <f t="shared" si="22"/>
        <v>07AAACJ0054A1ZDDP522469</v>
      </c>
      <c r="C739" s="277">
        <f t="shared" si="23"/>
        <v>734</v>
      </c>
      <c r="D739" s="226" t="s">
        <v>283</v>
      </c>
      <c r="E739" s="226" t="s">
        <v>284</v>
      </c>
      <c r="F739" s="226" t="s">
        <v>713</v>
      </c>
      <c r="G739" s="226" t="s">
        <v>1699</v>
      </c>
      <c r="H739" s="278">
        <v>45930</v>
      </c>
      <c r="I739" s="226">
        <v>6076</v>
      </c>
      <c r="J739" s="281" t="s">
        <v>1700</v>
      </c>
      <c r="K739" s="279" t="s">
        <v>1657</v>
      </c>
      <c r="L739" s="226"/>
      <c r="M739" s="293">
        <v>100</v>
      </c>
      <c r="N739" s="293">
        <v>18</v>
      </c>
      <c r="O739" s="293">
        <v>0</v>
      </c>
      <c r="P739" s="293">
        <v>0</v>
      </c>
      <c r="Q739" s="293">
        <v>0</v>
      </c>
      <c r="R739" s="283" t="s">
        <v>2850</v>
      </c>
      <c r="S739" s="281" t="s">
        <v>508</v>
      </c>
      <c r="T739" s="279" t="s">
        <v>1703</v>
      </c>
      <c r="U739" s="281"/>
      <c r="V739" s="282" t="s">
        <v>1704</v>
      </c>
      <c r="W739" s="283" t="s">
        <v>1726</v>
      </c>
      <c r="X739" s="283" t="s">
        <v>2914</v>
      </c>
      <c r="Y739" s="283" t="s">
        <v>328</v>
      </c>
      <c r="Z739" s="226"/>
      <c r="AA739" s="96"/>
    </row>
    <row r="740" spans="1:27">
      <c r="A740" s="226" t="s">
        <v>56</v>
      </c>
      <c r="B740" s="226" t="str">
        <f t="shared" si="22"/>
        <v>07AAACJ0054A1ZDHP500861</v>
      </c>
      <c r="C740" s="277">
        <f t="shared" si="23"/>
        <v>735</v>
      </c>
      <c r="D740" s="226" t="s">
        <v>283</v>
      </c>
      <c r="E740" s="226" t="s">
        <v>284</v>
      </c>
      <c r="F740" s="226" t="s">
        <v>2915</v>
      </c>
      <c r="G740" s="226" t="s">
        <v>1699</v>
      </c>
      <c r="H740" s="278">
        <v>45910</v>
      </c>
      <c r="I740" s="226">
        <v>9912</v>
      </c>
      <c r="J740" s="281" t="s">
        <v>1700</v>
      </c>
      <c r="K740" s="279" t="s">
        <v>1657</v>
      </c>
      <c r="L740" s="226"/>
      <c r="M740" s="293">
        <v>8400</v>
      </c>
      <c r="N740" s="293">
        <v>1512</v>
      </c>
      <c r="O740" s="293">
        <v>0</v>
      </c>
      <c r="P740" s="293">
        <v>0</v>
      </c>
      <c r="Q740" s="293">
        <v>0</v>
      </c>
      <c r="R740" s="283" t="s">
        <v>2850</v>
      </c>
      <c r="S740" s="281" t="s">
        <v>508</v>
      </c>
      <c r="T740" s="279" t="s">
        <v>1703</v>
      </c>
      <c r="U740" s="281"/>
      <c r="V740" s="282" t="s">
        <v>1704</v>
      </c>
      <c r="W740" s="283" t="s">
        <v>1726</v>
      </c>
      <c r="X740" s="283" t="s">
        <v>2916</v>
      </c>
      <c r="Y740" s="283" t="s">
        <v>2917</v>
      </c>
      <c r="Z740" s="226"/>
      <c r="AA740" s="96"/>
    </row>
    <row r="741" spans="1:27">
      <c r="A741" s="226" t="s">
        <v>56</v>
      </c>
      <c r="B741" s="226" t="str">
        <f t="shared" si="22"/>
        <v>07AAACJ0054A1ZDHP500872</v>
      </c>
      <c r="C741" s="277">
        <f t="shared" si="23"/>
        <v>736</v>
      </c>
      <c r="D741" s="226" t="s">
        <v>283</v>
      </c>
      <c r="E741" s="226" t="s">
        <v>284</v>
      </c>
      <c r="F741" s="226" t="s">
        <v>2918</v>
      </c>
      <c r="G741" s="226" t="s">
        <v>1699</v>
      </c>
      <c r="H741" s="278">
        <v>45913</v>
      </c>
      <c r="I741" s="226">
        <v>42654</v>
      </c>
      <c r="J741" s="281" t="s">
        <v>1700</v>
      </c>
      <c r="K741" s="279" t="s">
        <v>1657</v>
      </c>
      <c r="L741" s="226"/>
      <c r="M741" s="293">
        <v>40623</v>
      </c>
      <c r="N741" s="293">
        <v>2031.15</v>
      </c>
      <c r="O741" s="293">
        <v>0</v>
      </c>
      <c r="P741" s="293">
        <v>0</v>
      </c>
      <c r="Q741" s="293">
        <v>0</v>
      </c>
      <c r="R741" s="283" t="s">
        <v>2850</v>
      </c>
      <c r="S741" s="281" t="s">
        <v>508</v>
      </c>
      <c r="T741" s="279" t="s">
        <v>1703</v>
      </c>
      <c r="U741" s="281"/>
      <c r="V741" s="282" t="s">
        <v>1704</v>
      </c>
      <c r="W741" s="283" t="s">
        <v>1726</v>
      </c>
      <c r="X741" s="283" t="s">
        <v>2919</v>
      </c>
      <c r="Y741" s="283" t="s">
        <v>2917</v>
      </c>
      <c r="Z741" s="226"/>
      <c r="AA741" s="96"/>
    </row>
    <row r="742" spans="1:27">
      <c r="A742" s="226" t="s">
        <v>56</v>
      </c>
      <c r="B742" s="226" t="str">
        <f t="shared" si="22"/>
        <v>07AAACJ0054A1ZDHP500916</v>
      </c>
      <c r="C742" s="277">
        <f t="shared" si="23"/>
        <v>737</v>
      </c>
      <c r="D742" s="226" t="s">
        <v>283</v>
      </c>
      <c r="E742" s="226" t="s">
        <v>284</v>
      </c>
      <c r="F742" s="226" t="s">
        <v>711</v>
      </c>
      <c r="G742" s="226" t="s">
        <v>1699</v>
      </c>
      <c r="H742" s="278">
        <v>45918</v>
      </c>
      <c r="I742" s="226">
        <v>8496</v>
      </c>
      <c r="J742" s="281" t="s">
        <v>1700</v>
      </c>
      <c r="K742" s="279" t="s">
        <v>1657</v>
      </c>
      <c r="L742" s="226"/>
      <c r="M742" s="293">
        <v>7200</v>
      </c>
      <c r="N742" s="293">
        <v>1296</v>
      </c>
      <c r="O742" s="293">
        <v>0</v>
      </c>
      <c r="P742" s="293">
        <v>0</v>
      </c>
      <c r="Q742" s="293">
        <v>0</v>
      </c>
      <c r="R742" s="283" t="s">
        <v>2850</v>
      </c>
      <c r="S742" s="281" t="s">
        <v>508</v>
      </c>
      <c r="T742" s="279" t="s">
        <v>1703</v>
      </c>
      <c r="U742" s="281"/>
      <c r="V742" s="282" t="s">
        <v>1704</v>
      </c>
      <c r="W742" s="283" t="s">
        <v>1726</v>
      </c>
      <c r="X742" s="283" t="s">
        <v>2920</v>
      </c>
      <c r="Y742" s="283" t="s">
        <v>328</v>
      </c>
      <c r="Z742" s="226"/>
      <c r="AA742" s="96"/>
    </row>
    <row r="743" spans="1:27">
      <c r="A743" s="226" t="s">
        <v>56</v>
      </c>
      <c r="B743" s="226" t="str">
        <f t="shared" si="22"/>
        <v>07AAACJ0054A1ZDIP502073</v>
      </c>
      <c r="C743" s="277">
        <f t="shared" si="23"/>
        <v>738</v>
      </c>
      <c r="D743" s="226" t="s">
        <v>283</v>
      </c>
      <c r="E743" s="226" t="s">
        <v>284</v>
      </c>
      <c r="F743" s="226" t="s">
        <v>2921</v>
      </c>
      <c r="G743" s="226" t="s">
        <v>1699</v>
      </c>
      <c r="H743" s="278">
        <v>45905</v>
      </c>
      <c r="I743" s="226">
        <v>30868</v>
      </c>
      <c r="J743" s="281" t="s">
        <v>1700</v>
      </c>
      <c r="K743" s="279" t="s">
        <v>1657</v>
      </c>
      <c r="L743" s="226"/>
      <c r="M743" s="293">
        <v>700</v>
      </c>
      <c r="N743" s="293">
        <v>126</v>
      </c>
      <c r="O743" s="293">
        <v>0</v>
      </c>
      <c r="P743" s="293">
        <v>0</v>
      </c>
      <c r="Q743" s="293">
        <v>0</v>
      </c>
      <c r="R743" s="283" t="s">
        <v>2850</v>
      </c>
      <c r="S743" s="281" t="s">
        <v>508</v>
      </c>
      <c r="T743" s="279" t="s">
        <v>1703</v>
      </c>
      <c r="U743" s="281"/>
      <c r="V743" s="282" t="s">
        <v>1704</v>
      </c>
      <c r="W743" s="283" t="s">
        <v>1195</v>
      </c>
      <c r="X743" s="283" t="s">
        <v>1195</v>
      </c>
      <c r="Y743" s="283" t="s">
        <v>1195</v>
      </c>
      <c r="Z743" s="226"/>
      <c r="AA743" s="96"/>
    </row>
    <row r="744" spans="1:27">
      <c r="A744" s="226" t="s">
        <v>56</v>
      </c>
      <c r="B744" s="226" t="str">
        <f t="shared" si="22"/>
        <v>07AAACJ0054A1ZDIP502074</v>
      </c>
      <c r="C744" s="277">
        <f t="shared" si="23"/>
        <v>739</v>
      </c>
      <c r="D744" s="226" t="s">
        <v>283</v>
      </c>
      <c r="E744" s="226" t="s">
        <v>284</v>
      </c>
      <c r="F744" s="226" t="s">
        <v>2922</v>
      </c>
      <c r="G744" s="226" t="s">
        <v>1699</v>
      </c>
      <c r="H744" s="278">
        <v>45905</v>
      </c>
      <c r="I744" s="226">
        <v>12687</v>
      </c>
      <c r="J744" s="281" t="s">
        <v>1700</v>
      </c>
      <c r="K744" s="279" t="s">
        <v>1657</v>
      </c>
      <c r="L744" s="226"/>
      <c r="M744" s="293">
        <v>700</v>
      </c>
      <c r="N744" s="293">
        <v>126</v>
      </c>
      <c r="O744" s="293">
        <v>0</v>
      </c>
      <c r="P744" s="293">
        <v>0</v>
      </c>
      <c r="Q744" s="293">
        <v>0</v>
      </c>
      <c r="R744" s="283" t="s">
        <v>2850</v>
      </c>
      <c r="S744" s="281" t="s">
        <v>508</v>
      </c>
      <c r="T744" s="279" t="s">
        <v>1703</v>
      </c>
      <c r="U744" s="281"/>
      <c r="V744" s="282" t="s">
        <v>1704</v>
      </c>
      <c r="W744" s="283" t="s">
        <v>1195</v>
      </c>
      <c r="X744" s="283" t="s">
        <v>1195</v>
      </c>
      <c r="Y744" s="283" t="s">
        <v>1195</v>
      </c>
      <c r="Z744" s="226"/>
      <c r="AA744" s="96"/>
    </row>
    <row r="745" spans="1:27">
      <c r="A745" s="226" t="s">
        <v>56</v>
      </c>
      <c r="B745" s="226" t="str">
        <f t="shared" si="22"/>
        <v>07AAACJ0054A1ZDIP502126</v>
      </c>
      <c r="C745" s="277">
        <f t="shared" si="23"/>
        <v>740</v>
      </c>
      <c r="D745" s="226" t="s">
        <v>283</v>
      </c>
      <c r="E745" s="226" t="s">
        <v>284</v>
      </c>
      <c r="F745" s="226" t="s">
        <v>2923</v>
      </c>
      <c r="G745" s="226" t="s">
        <v>1699</v>
      </c>
      <c r="H745" s="278">
        <v>45911</v>
      </c>
      <c r="I745" s="226">
        <v>15954</v>
      </c>
      <c r="J745" s="281" t="s">
        <v>1700</v>
      </c>
      <c r="K745" s="279" t="s">
        <v>1657</v>
      </c>
      <c r="L745" s="226"/>
      <c r="M745" s="293">
        <v>700</v>
      </c>
      <c r="N745" s="293">
        <v>126</v>
      </c>
      <c r="O745" s="293">
        <v>0</v>
      </c>
      <c r="P745" s="293">
        <v>0</v>
      </c>
      <c r="Q745" s="293">
        <v>0</v>
      </c>
      <c r="R745" s="283" t="s">
        <v>2850</v>
      </c>
      <c r="S745" s="281" t="s">
        <v>508</v>
      </c>
      <c r="T745" s="279" t="s">
        <v>1703</v>
      </c>
      <c r="U745" s="281"/>
      <c r="V745" s="282" t="s">
        <v>1704</v>
      </c>
      <c r="W745" s="283" t="s">
        <v>1726</v>
      </c>
      <c r="X745" s="283" t="s">
        <v>2924</v>
      </c>
      <c r="Y745" s="283" t="s">
        <v>2917</v>
      </c>
      <c r="Z745" s="226"/>
      <c r="AA745" s="96"/>
    </row>
    <row r="746" spans="1:27">
      <c r="A746" s="226" t="s">
        <v>56</v>
      </c>
      <c r="B746" s="226" t="str">
        <f t="shared" si="22"/>
        <v>07AAACJ0054A1ZDIP502127</v>
      </c>
      <c r="C746" s="277">
        <f t="shared" si="23"/>
        <v>741</v>
      </c>
      <c r="D746" s="226" t="s">
        <v>283</v>
      </c>
      <c r="E746" s="226" t="s">
        <v>284</v>
      </c>
      <c r="F746" s="226" t="s">
        <v>2925</v>
      </c>
      <c r="G746" s="226" t="s">
        <v>1699</v>
      </c>
      <c r="H746" s="278">
        <v>45911</v>
      </c>
      <c r="I746" s="226">
        <v>11275</v>
      </c>
      <c r="J746" s="281" t="s">
        <v>1700</v>
      </c>
      <c r="K746" s="279" t="s">
        <v>1657</v>
      </c>
      <c r="L746" s="226"/>
      <c r="M746" s="293">
        <v>700</v>
      </c>
      <c r="N746" s="293">
        <v>126</v>
      </c>
      <c r="O746" s="293">
        <v>0</v>
      </c>
      <c r="P746" s="293">
        <v>0</v>
      </c>
      <c r="Q746" s="293">
        <v>0</v>
      </c>
      <c r="R746" s="283" t="s">
        <v>2850</v>
      </c>
      <c r="S746" s="281" t="s">
        <v>508</v>
      </c>
      <c r="T746" s="279" t="s">
        <v>1703</v>
      </c>
      <c r="U746" s="281"/>
      <c r="V746" s="282" t="s">
        <v>1704</v>
      </c>
      <c r="W746" s="283" t="s">
        <v>1726</v>
      </c>
      <c r="X746" s="283" t="s">
        <v>2926</v>
      </c>
      <c r="Y746" s="283" t="s">
        <v>2917</v>
      </c>
      <c r="Z746" s="226"/>
      <c r="AA746" s="96"/>
    </row>
    <row r="747" spans="1:27">
      <c r="A747" s="226" t="s">
        <v>56</v>
      </c>
      <c r="B747" s="226" t="str">
        <f t="shared" si="22"/>
        <v>07AAACJ0054A1ZDIP502174</v>
      </c>
      <c r="C747" s="277">
        <f t="shared" si="23"/>
        <v>742</v>
      </c>
      <c r="D747" s="226" t="s">
        <v>283</v>
      </c>
      <c r="E747" s="226" t="s">
        <v>284</v>
      </c>
      <c r="F747" s="226" t="s">
        <v>2927</v>
      </c>
      <c r="G747" s="226" t="s">
        <v>1699</v>
      </c>
      <c r="H747" s="278">
        <v>45915</v>
      </c>
      <c r="I747" s="226">
        <v>20951</v>
      </c>
      <c r="J747" s="281" t="s">
        <v>1700</v>
      </c>
      <c r="K747" s="279" t="s">
        <v>1657</v>
      </c>
      <c r="L747" s="226"/>
      <c r="M747" s="293">
        <v>700</v>
      </c>
      <c r="N747" s="293">
        <v>126</v>
      </c>
      <c r="O747" s="293">
        <v>0</v>
      </c>
      <c r="P747" s="293">
        <v>0</v>
      </c>
      <c r="Q747" s="293">
        <v>0</v>
      </c>
      <c r="R747" s="283" t="s">
        <v>2850</v>
      </c>
      <c r="S747" s="281" t="s">
        <v>508</v>
      </c>
      <c r="T747" s="279" t="s">
        <v>1703</v>
      </c>
      <c r="U747" s="281"/>
      <c r="V747" s="282" t="s">
        <v>1704</v>
      </c>
      <c r="W747" s="283" t="s">
        <v>1726</v>
      </c>
      <c r="X747" s="283" t="s">
        <v>2928</v>
      </c>
      <c r="Y747" s="283" t="s">
        <v>2917</v>
      </c>
      <c r="Z747" s="226"/>
      <c r="AA747" s="96"/>
    </row>
    <row r="748" spans="1:27">
      <c r="A748" s="226" t="s">
        <v>56</v>
      </c>
      <c r="B748" s="226" t="str">
        <f t="shared" si="22"/>
        <v>07AAACJ0054A1ZDIP502235</v>
      </c>
      <c r="C748" s="277">
        <f t="shared" si="23"/>
        <v>743</v>
      </c>
      <c r="D748" s="226" t="s">
        <v>283</v>
      </c>
      <c r="E748" s="226" t="s">
        <v>284</v>
      </c>
      <c r="F748" s="226" t="s">
        <v>2929</v>
      </c>
      <c r="G748" s="226" t="s">
        <v>1699</v>
      </c>
      <c r="H748" s="278">
        <v>45915</v>
      </c>
      <c r="I748" s="226">
        <v>77587</v>
      </c>
      <c r="J748" s="281" t="s">
        <v>1700</v>
      </c>
      <c r="K748" s="279" t="s">
        <v>1657</v>
      </c>
      <c r="L748" s="226"/>
      <c r="M748" s="293">
        <v>700</v>
      </c>
      <c r="N748" s="293">
        <v>126</v>
      </c>
      <c r="O748" s="293">
        <v>0</v>
      </c>
      <c r="P748" s="293">
        <v>0</v>
      </c>
      <c r="Q748" s="293">
        <v>0</v>
      </c>
      <c r="R748" s="283" t="s">
        <v>2850</v>
      </c>
      <c r="S748" s="281" t="s">
        <v>508</v>
      </c>
      <c r="T748" s="279" t="s">
        <v>1703</v>
      </c>
      <c r="U748" s="281"/>
      <c r="V748" s="282" t="s">
        <v>1704</v>
      </c>
      <c r="W748" s="283" t="s">
        <v>1726</v>
      </c>
      <c r="X748" s="283" t="s">
        <v>2930</v>
      </c>
      <c r="Y748" s="283" t="s">
        <v>2917</v>
      </c>
      <c r="Z748" s="226"/>
      <c r="AA748" s="96"/>
    </row>
    <row r="749" spans="1:27">
      <c r="A749" s="226" t="s">
        <v>56</v>
      </c>
      <c r="B749" s="226" t="str">
        <f t="shared" si="22"/>
        <v>07AAACJ0054A1ZDIP502271</v>
      </c>
      <c r="C749" s="277">
        <f t="shared" si="23"/>
        <v>744</v>
      </c>
      <c r="D749" s="226" t="s">
        <v>283</v>
      </c>
      <c r="E749" s="226" t="s">
        <v>284</v>
      </c>
      <c r="F749" s="226" t="s">
        <v>709</v>
      </c>
      <c r="G749" s="226" t="s">
        <v>1699</v>
      </c>
      <c r="H749" s="278">
        <v>45922</v>
      </c>
      <c r="I749" s="226">
        <v>54614</v>
      </c>
      <c r="J749" s="281" t="s">
        <v>1700</v>
      </c>
      <c r="K749" s="279" t="s">
        <v>1657</v>
      </c>
      <c r="L749" s="226"/>
      <c r="M749" s="293">
        <v>700</v>
      </c>
      <c r="N749" s="293">
        <v>126</v>
      </c>
      <c r="O749" s="293">
        <v>0</v>
      </c>
      <c r="P749" s="293">
        <v>0</v>
      </c>
      <c r="Q749" s="293">
        <v>0</v>
      </c>
      <c r="R749" s="283" t="s">
        <v>2850</v>
      </c>
      <c r="S749" s="281" t="s">
        <v>508</v>
      </c>
      <c r="T749" s="279" t="s">
        <v>1703</v>
      </c>
      <c r="U749" s="281"/>
      <c r="V749" s="282" t="s">
        <v>1704</v>
      </c>
      <c r="W749" s="283" t="s">
        <v>1726</v>
      </c>
      <c r="X749" s="283" t="s">
        <v>2931</v>
      </c>
      <c r="Y749" s="283" t="s">
        <v>328</v>
      </c>
      <c r="Z749" s="226"/>
      <c r="AA749" s="96"/>
    </row>
    <row r="750" spans="1:27">
      <c r="A750" s="226" t="s">
        <v>56</v>
      </c>
      <c r="B750" s="226" t="str">
        <f t="shared" si="22"/>
        <v>07AAACJ0054A1ZDMP502483</v>
      </c>
      <c r="C750" s="277">
        <f t="shared" si="23"/>
        <v>745</v>
      </c>
      <c r="D750" s="226" t="s">
        <v>283</v>
      </c>
      <c r="E750" s="226" t="s">
        <v>284</v>
      </c>
      <c r="F750" s="226" t="s">
        <v>705</v>
      </c>
      <c r="G750" s="226" t="s">
        <v>1699</v>
      </c>
      <c r="H750" s="278">
        <v>45923</v>
      </c>
      <c r="I750" s="226">
        <v>3126</v>
      </c>
      <c r="J750" s="281" t="s">
        <v>1700</v>
      </c>
      <c r="K750" s="279" t="s">
        <v>1657</v>
      </c>
      <c r="L750" s="226"/>
      <c r="M750" s="293">
        <v>500</v>
      </c>
      <c r="N750" s="293">
        <v>90</v>
      </c>
      <c r="O750" s="293">
        <v>0</v>
      </c>
      <c r="P750" s="293">
        <v>0</v>
      </c>
      <c r="Q750" s="293">
        <v>0</v>
      </c>
      <c r="R750" s="283" t="s">
        <v>2850</v>
      </c>
      <c r="S750" s="281" t="s">
        <v>508</v>
      </c>
      <c r="T750" s="279" t="s">
        <v>1703</v>
      </c>
      <c r="U750" s="281"/>
      <c r="V750" s="282" t="s">
        <v>1704</v>
      </c>
      <c r="W750" s="283" t="s">
        <v>1726</v>
      </c>
      <c r="X750" s="283" t="s">
        <v>2932</v>
      </c>
      <c r="Y750" s="283" t="s">
        <v>328</v>
      </c>
      <c r="Z750" s="226"/>
      <c r="AA750" s="96"/>
    </row>
    <row r="751" spans="1:27">
      <c r="A751" s="226" t="s">
        <v>56</v>
      </c>
      <c r="B751" s="226" t="str">
        <f t="shared" si="22"/>
        <v>27AAJCV6293Q1Z8VRSPL/25-26/0625</v>
      </c>
      <c r="C751" s="277">
        <f t="shared" si="23"/>
        <v>746</v>
      </c>
      <c r="D751" s="226" t="s">
        <v>367</v>
      </c>
      <c r="E751" s="226" t="s">
        <v>368</v>
      </c>
      <c r="F751" s="226" t="s">
        <v>703</v>
      </c>
      <c r="G751" s="226" t="s">
        <v>1699</v>
      </c>
      <c r="H751" s="278">
        <v>45930</v>
      </c>
      <c r="I751" s="226">
        <v>115988</v>
      </c>
      <c r="J751" s="281" t="s">
        <v>1700</v>
      </c>
      <c r="K751" s="279" t="s">
        <v>1657</v>
      </c>
      <c r="L751" s="226"/>
      <c r="M751" s="293">
        <v>98295</v>
      </c>
      <c r="N751" s="293">
        <v>0</v>
      </c>
      <c r="O751" s="293">
        <v>8846.5499999999993</v>
      </c>
      <c r="P751" s="293">
        <v>8846.5499999999993</v>
      </c>
      <c r="Q751" s="293">
        <v>0</v>
      </c>
      <c r="R751" s="283" t="s">
        <v>2850</v>
      </c>
      <c r="S751" s="281" t="s">
        <v>266</v>
      </c>
      <c r="T751" s="279" t="s">
        <v>1703</v>
      </c>
      <c r="U751" s="281"/>
      <c r="V751" s="282" t="s">
        <v>1704</v>
      </c>
      <c r="W751" s="283" t="s">
        <v>1195</v>
      </c>
      <c r="X751" s="283" t="s">
        <v>1195</v>
      </c>
      <c r="Y751" s="283" t="s">
        <v>1195</v>
      </c>
      <c r="Z751" s="226"/>
      <c r="AA751" s="96"/>
    </row>
    <row r="752" spans="1:27">
      <c r="A752" s="226" t="s">
        <v>56</v>
      </c>
      <c r="B752" s="226" t="str">
        <f t="shared" si="22"/>
        <v>27AAACH1458C1ZZ2171652653</v>
      </c>
      <c r="C752" s="277">
        <f t="shared" si="23"/>
        <v>747</v>
      </c>
      <c r="D752" s="226" t="s">
        <v>540</v>
      </c>
      <c r="E752" s="226" t="s">
        <v>541</v>
      </c>
      <c r="F752" s="226">
        <v>2171652653</v>
      </c>
      <c r="G752" s="226" t="s">
        <v>1699</v>
      </c>
      <c r="H752" s="278">
        <v>45903</v>
      </c>
      <c r="I752" s="226">
        <v>12744</v>
      </c>
      <c r="J752" s="281" t="s">
        <v>1700</v>
      </c>
      <c r="K752" s="279" t="s">
        <v>1657</v>
      </c>
      <c r="L752" s="226"/>
      <c r="M752" s="293">
        <v>10800</v>
      </c>
      <c r="N752" s="293">
        <v>0</v>
      </c>
      <c r="O752" s="293">
        <v>972</v>
      </c>
      <c r="P752" s="293">
        <v>972</v>
      </c>
      <c r="Q752" s="293">
        <v>0</v>
      </c>
      <c r="R752" s="283" t="s">
        <v>2850</v>
      </c>
      <c r="S752" s="281" t="s">
        <v>266</v>
      </c>
      <c r="T752" s="279" t="s">
        <v>1703</v>
      </c>
      <c r="U752" s="281"/>
      <c r="V752" s="282" t="s">
        <v>1704</v>
      </c>
      <c r="W752" s="283" t="s">
        <v>1195</v>
      </c>
      <c r="X752" s="283" t="s">
        <v>1195</v>
      </c>
      <c r="Y752" s="283" t="s">
        <v>1195</v>
      </c>
      <c r="Z752" s="226"/>
      <c r="AA752" s="96"/>
    </row>
    <row r="753" spans="1:27">
      <c r="A753" s="226" t="s">
        <v>56</v>
      </c>
      <c r="B753" s="226" t="str">
        <f t="shared" si="22"/>
        <v>27AAACH1458C1ZZ2171684929</v>
      </c>
      <c r="C753" s="277">
        <f t="shared" si="23"/>
        <v>748</v>
      </c>
      <c r="D753" s="226" t="s">
        <v>540</v>
      </c>
      <c r="E753" s="226" t="s">
        <v>541</v>
      </c>
      <c r="F753" s="226">
        <v>2171684929</v>
      </c>
      <c r="G753" s="226" t="s">
        <v>1699</v>
      </c>
      <c r="H753" s="278">
        <v>45915</v>
      </c>
      <c r="I753" s="226">
        <v>6478.2</v>
      </c>
      <c r="J753" s="281" t="s">
        <v>1700</v>
      </c>
      <c r="K753" s="279" t="s">
        <v>1657</v>
      </c>
      <c r="L753" s="226"/>
      <c r="M753" s="293">
        <v>5490</v>
      </c>
      <c r="N753" s="293">
        <v>0</v>
      </c>
      <c r="O753" s="293">
        <v>494.1</v>
      </c>
      <c r="P753" s="293">
        <v>494.1</v>
      </c>
      <c r="Q753" s="293">
        <v>0</v>
      </c>
      <c r="R753" s="283" t="s">
        <v>2850</v>
      </c>
      <c r="S753" s="281" t="s">
        <v>266</v>
      </c>
      <c r="T753" s="279" t="s">
        <v>1703</v>
      </c>
      <c r="U753" s="281"/>
      <c r="V753" s="282" t="s">
        <v>1704</v>
      </c>
      <c r="W753" s="283" t="s">
        <v>1195</v>
      </c>
      <c r="X753" s="283" t="s">
        <v>1195</v>
      </c>
      <c r="Y753" s="283" t="s">
        <v>1195</v>
      </c>
      <c r="Z753" s="226"/>
      <c r="AA753" s="96"/>
    </row>
    <row r="754" spans="1:27">
      <c r="A754" s="226" t="s">
        <v>56</v>
      </c>
      <c r="B754" s="226" t="str">
        <f t="shared" si="22"/>
        <v>27AAACD1798F2ZLDEL/25-26/013</v>
      </c>
      <c r="C754" s="277">
        <f t="shared" si="23"/>
        <v>749</v>
      </c>
      <c r="D754" s="226" t="s">
        <v>1337</v>
      </c>
      <c r="E754" s="226" t="s">
        <v>2292</v>
      </c>
      <c r="F754" s="226" t="s">
        <v>2933</v>
      </c>
      <c r="G754" s="226" t="s">
        <v>1699</v>
      </c>
      <c r="H754" s="278">
        <v>45861</v>
      </c>
      <c r="I754" s="226">
        <v>590000</v>
      </c>
      <c r="J754" s="281" t="s">
        <v>1700</v>
      </c>
      <c r="K754" s="279" t="s">
        <v>1657</v>
      </c>
      <c r="L754" s="226"/>
      <c r="M754" s="293">
        <v>500000</v>
      </c>
      <c r="N754" s="293">
        <v>0</v>
      </c>
      <c r="O754" s="293">
        <v>45000</v>
      </c>
      <c r="P754" s="293">
        <v>45000</v>
      </c>
      <c r="Q754" s="293">
        <v>0</v>
      </c>
      <c r="R754" s="283" t="s">
        <v>2850</v>
      </c>
      <c r="S754" s="281" t="s">
        <v>353</v>
      </c>
      <c r="T754" s="279" t="s">
        <v>1703</v>
      </c>
      <c r="U754" s="281"/>
      <c r="V754" s="282" t="s">
        <v>1704</v>
      </c>
      <c r="W754" s="283" t="s">
        <v>1195</v>
      </c>
      <c r="X754" s="283" t="s">
        <v>1195</v>
      </c>
      <c r="Y754" s="283" t="s">
        <v>1195</v>
      </c>
      <c r="Z754" s="226"/>
      <c r="AA754" s="96"/>
    </row>
    <row r="755" spans="1:27">
      <c r="A755" s="226" t="s">
        <v>56</v>
      </c>
      <c r="B755" s="226" t="str">
        <f t="shared" si="22"/>
        <v>27AAACD1798F2ZLDEL/25-26/014</v>
      </c>
      <c r="C755" s="277">
        <f t="shared" si="23"/>
        <v>750</v>
      </c>
      <c r="D755" s="226" t="s">
        <v>1337</v>
      </c>
      <c r="E755" s="226" t="s">
        <v>2292</v>
      </c>
      <c r="F755" s="226" t="s">
        <v>2934</v>
      </c>
      <c r="G755" s="226" t="s">
        <v>1699</v>
      </c>
      <c r="H755" s="278">
        <v>45869</v>
      </c>
      <c r="I755" s="226">
        <v>236000</v>
      </c>
      <c r="J755" s="281" t="s">
        <v>1700</v>
      </c>
      <c r="K755" s="279" t="s">
        <v>1657</v>
      </c>
      <c r="L755" s="226"/>
      <c r="M755" s="293">
        <v>200000</v>
      </c>
      <c r="N755" s="293">
        <v>0</v>
      </c>
      <c r="O755" s="293">
        <v>18000</v>
      </c>
      <c r="P755" s="293">
        <v>18000</v>
      </c>
      <c r="Q755" s="293">
        <v>0</v>
      </c>
      <c r="R755" s="283" t="s">
        <v>2850</v>
      </c>
      <c r="S755" s="281" t="s">
        <v>353</v>
      </c>
      <c r="T755" s="279" t="s">
        <v>1703</v>
      </c>
      <c r="U755" s="281"/>
      <c r="V755" s="282" t="s">
        <v>1704</v>
      </c>
      <c r="W755" s="283" t="s">
        <v>1195</v>
      </c>
      <c r="X755" s="283" t="s">
        <v>1195</v>
      </c>
      <c r="Y755" s="283" t="s">
        <v>1195</v>
      </c>
      <c r="Z755" s="226"/>
      <c r="AA755" s="96"/>
    </row>
    <row r="756" spans="1:27">
      <c r="A756" s="226" t="s">
        <v>56</v>
      </c>
      <c r="B756" s="226" t="str">
        <f t="shared" si="22"/>
        <v>27AAACD1798F2ZLDEL/25-26/015</v>
      </c>
      <c r="C756" s="277">
        <f t="shared" si="23"/>
        <v>751</v>
      </c>
      <c r="D756" s="226" t="s">
        <v>1337</v>
      </c>
      <c r="E756" s="226" t="s">
        <v>2292</v>
      </c>
      <c r="F756" s="226" t="s">
        <v>2935</v>
      </c>
      <c r="G756" s="226" t="s">
        <v>1699</v>
      </c>
      <c r="H756" s="278">
        <v>45869</v>
      </c>
      <c r="I756" s="226">
        <v>91450</v>
      </c>
      <c r="J756" s="281" t="s">
        <v>1700</v>
      </c>
      <c r="K756" s="279" t="s">
        <v>1657</v>
      </c>
      <c r="L756" s="226"/>
      <c r="M756" s="293">
        <v>77500</v>
      </c>
      <c r="N756" s="293">
        <v>0</v>
      </c>
      <c r="O756" s="293">
        <v>6975</v>
      </c>
      <c r="P756" s="293">
        <v>6975</v>
      </c>
      <c r="Q756" s="293">
        <v>0</v>
      </c>
      <c r="R756" s="283" t="s">
        <v>2850</v>
      </c>
      <c r="S756" s="281" t="s">
        <v>353</v>
      </c>
      <c r="T756" s="279" t="s">
        <v>1703</v>
      </c>
      <c r="U756" s="281"/>
      <c r="V756" s="282" t="s">
        <v>1704</v>
      </c>
      <c r="W756" s="283" t="s">
        <v>1195</v>
      </c>
      <c r="X756" s="283" t="s">
        <v>1195</v>
      </c>
      <c r="Y756" s="283" t="s">
        <v>1195</v>
      </c>
      <c r="Z756" s="226"/>
      <c r="AA756" s="96"/>
    </row>
    <row r="757" spans="1:27">
      <c r="A757" s="226" t="s">
        <v>56</v>
      </c>
      <c r="B757" s="226" t="str">
        <f t="shared" si="22"/>
        <v>27AAACD1798F2ZLDEL/25-26/016</v>
      </c>
      <c r="C757" s="277">
        <f t="shared" si="23"/>
        <v>752</v>
      </c>
      <c r="D757" s="226" t="s">
        <v>1337</v>
      </c>
      <c r="E757" s="226" t="s">
        <v>2292</v>
      </c>
      <c r="F757" s="226" t="s">
        <v>2936</v>
      </c>
      <c r="G757" s="226" t="s">
        <v>1699</v>
      </c>
      <c r="H757" s="278">
        <v>45869</v>
      </c>
      <c r="I757" s="226">
        <v>75226</v>
      </c>
      <c r="J757" s="281" t="s">
        <v>1700</v>
      </c>
      <c r="K757" s="279" t="s">
        <v>1657</v>
      </c>
      <c r="L757" s="226"/>
      <c r="M757" s="293">
        <v>63750</v>
      </c>
      <c r="N757" s="293">
        <v>0</v>
      </c>
      <c r="O757" s="293">
        <v>5737.5</v>
      </c>
      <c r="P757" s="293">
        <v>5737.5</v>
      </c>
      <c r="Q757" s="293">
        <v>0</v>
      </c>
      <c r="R757" s="283" t="s">
        <v>2850</v>
      </c>
      <c r="S757" s="281" t="s">
        <v>353</v>
      </c>
      <c r="T757" s="279" t="s">
        <v>1703</v>
      </c>
      <c r="U757" s="281"/>
      <c r="V757" s="282" t="s">
        <v>1704</v>
      </c>
      <c r="W757" s="283" t="s">
        <v>1195</v>
      </c>
      <c r="X757" s="283" t="s">
        <v>1195</v>
      </c>
      <c r="Y757" s="283" t="s">
        <v>1195</v>
      </c>
      <c r="Z757" s="226"/>
      <c r="AA757" s="96"/>
    </row>
    <row r="758" spans="1:27">
      <c r="A758" s="226" t="s">
        <v>56</v>
      </c>
      <c r="B758" s="226" t="str">
        <f t="shared" si="22"/>
        <v>27AAACD1798F2ZLDEL/25-26/017</v>
      </c>
      <c r="C758" s="277">
        <f t="shared" si="23"/>
        <v>753</v>
      </c>
      <c r="D758" s="226" t="s">
        <v>1337</v>
      </c>
      <c r="E758" s="226" t="s">
        <v>2292</v>
      </c>
      <c r="F758" s="226" t="s">
        <v>2937</v>
      </c>
      <c r="G758" s="226" t="s">
        <v>1699</v>
      </c>
      <c r="H758" s="278">
        <v>45892</v>
      </c>
      <c r="I758" s="226">
        <v>590000</v>
      </c>
      <c r="J758" s="281" t="s">
        <v>1700</v>
      </c>
      <c r="K758" s="279" t="s">
        <v>1657</v>
      </c>
      <c r="L758" s="226"/>
      <c r="M758" s="293">
        <v>500000</v>
      </c>
      <c r="N758" s="293">
        <v>0</v>
      </c>
      <c r="O758" s="293">
        <v>45000</v>
      </c>
      <c r="P758" s="293">
        <v>45000</v>
      </c>
      <c r="Q758" s="293">
        <v>0</v>
      </c>
      <c r="R758" s="283" t="s">
        <v>2850</v>
      </c>
      <c r="S758" s="281" t="s">
        <v>353</v>
      </c>
      <c r="T758" s="279" t="s">
        <v>1703</v>
      </c>
      <c r="U758" s="281"/>
      <c r="V758" s="282" t="s">
        <v>1704</v>
      </c>
      <c r="W758" s="283" t="s">
        <v>1195</v>
      </c>
      <c r="X758" s="283" t="s">
        <v>1195</v>
      </c>
      <c r="Y758" s="283" t="s">
        <v>1195</v>
      </c>
      <c r="Z758" s="226"/>
      <c r="AA758" s="96"/>
    </row>
    <row r="759" spans="1:27">
      <c r="A759" s="226" t="s">
        <v>56</v>
      </c>
      <c r="B759" s="226" t="str">
        <f t="shared" si="22"/>
        <v>27AAACD1798F2ZLDEL/25-26/018</v>
      </c>
      <c r="C759" s="277">
        <f t="shared" si="23"/>
        <v>754</v>
      </c>
      <c r="D759" s="226" t="s">
        <v>1337</v>
      </c>
      <c r="E759" s="226" t="s">
        <v>2292</v>
      </c>
      <c r="F759" s="226" t="s">
        <v>2938</v>
      </c>
      <c r="G759" s="226" t="s">
        <v>1699</v>
      </c>
      <c r="H759" s="278">
        <v>45900</v>
      </c>
      <c r="I759" s="226">
        <v>236000</v>
      </c>
      <c r="J759" s="281" t="s">
        <v>1700</v>
      </c>
      <c r="K759" s="279" t="s">
        <v>1657</v>
      </c>
      <c r="L759" s="226"/>
      <c r="M759" s="293">
        <v>200000</v>
      </c>
      <c r="N759" s="293">
        <v>0</v>
      </c>
      <c r="O759" s="293">
        <v>18000</v>
      </c>
      <c r="P759" s="293">
        <v>18000</v>
      </c>
      <c r="Q759" s="293">
        <v>0</v>
      </c>
      <c r="R759" s="283" t="s">
        <v>2850</v>
      </c>
      <c r="S759" s="281" t="s">
        <v>353</v>
      </c>
      <c r="T759" s="279" t="s">
        <v>1703</v>
      </c>
      <c r="U759" s="281"/>
      <c r="V759" s="282" t="s">
        <v>1704</v>
      </c>
      <c r="W759" s="283" t="s">
        <v>1195</v>
      </c>
      <c r="X759" s="283" t="s">
        <v>1195</v>
      </c>
      <c r="Y759" s="283" t="s">
        <v>1195</v>
      </c>
      <c r="Z759" s="226"/>
      <c r="AA759" s="96"/>
    </row>
    <row r="760" spans="1:27">
      <c r="A760" s="226" t="s">
        <v>56</v>
      </c>
      <c r="B760" s="226" t="str">
        <f t="shared" si="22"/>
        <v>27AAACD1798F2ZLDEL/25-26/019</v>
      </c>
      <c r="C760" s="277">
        <f t="shared" si="23"/>
        <v>755</v>
      </c>
      <c r="D760" s="226" t="s">
        <v>1337</v>
      </c>
      <c r="E760" s="226" t="s">
        <v>2292</v>
      </c>
      <c r="F760" s="226" t="s">
        <v>2939</v>
      </c>
      <c r="G760" s="226" t="s">
        <v>1699</v>
      </c>
      <c r="H760" s="278">
        <v>45900</v>
      </c>
      <c r="I760" s="226">
        <v>91450</v>
      </c>
      <c r="J760" s="281" t="s">
        <v>1700</v>
      </c>
      <c r="K760" s="279" t="s">
        <v>1657</v>
      </c>
      <c r="L760" s="226"/>
      <c r="M760" s="293">
        <v>77500</v>
      </c>
      <c r="N760" s="293">
        <v>0</v>
      </c>
      <c r="O760" s="293">
        <v>6975</v>
      </c>
      <c r="P760" s="293">
        <v>6975</v>
      </c>
      <c r="Q760" s="293">
        <v>0</v>
      </c>
      <c r="R760" s="283" t="s">
        <v>2850</v>
      </c>
      <c r="S760" s="281" t="s">
        <v>353</v>
      </c>
      <c r="T760" s="279" t="s">
        <v>1703</v>
      </c>
      <c r="U760" s="281"/>
      <c r="V760" s="282" t="s">
        <v>1704</v>
      </c>
      <c r="W760" s="283" t="s">
        <v>1195</v>
      </c>
      <c r="X760" s="283" t="s">
        <v>1195</v>
      </c>
      <c r="Y760" s="283" t="s">
        <v>1195</v>
      </c>
      <c r="Z760" s="226"/>
      <c r="AA760" s="96"/>
    </row>
    <row r="761" spans="1:27">
      <c r="A761" s="226" t="s">
        <v>56</v>
      </c>
      <c r="B761" s="226" t="str">
        <f t="shared" si="22"/>
        <v>27AAACD1798F2ZLDEL/25-26/020</v>
      </c>
      <c r="C761" s="277">
        <f t="shared" si="23"/>
        <v>756</v>
      </c>
      <c r="D761" s="226" t="s">
        <v>1337</v>
      </c>
      <c r="E761" s="226" t="s">
        <v>2292</v>
      </c>
      <c r="F761" s="226" t="s">
        <v>2940</v>
      </c>
      <c r="G761" s="226" t="s">
        <v>1699</v>
      </c>
      <c r="H761" s="278">
        <v>45900</v>
      </c>
      <c r="I761" s="226">
        <v>75226</v>
      </c>
      <c r="J761" s="281" t="s">
        <v>1700</v>
      </c>
      <c r="K761" s="279" t="s">
        <v>1657</v>
      </c>
      <c r="L761" s="226"/>
      <c r="M761" s="293">
        <v>63750</v>
      </c>
      <c r="N761" s="293">
        <v>0</v>
      </c>
      <c r="O761" s="293">
        <v>5737.5</v>
      </c>
      <c r="P761" s="293">
        <v>5737.5</v>
      </c>
      <c r="Q761" s="293">
        <v>0</v>
      </c>
      <c r="R761" s="283" t="s">
        <v>2850</v>
      </c>
      <c r="S761" s="281" t="s">
        <v>353</v>
      </c>
      <c r="T761" s="279" t="s">
        <v>1703</v>
      </c>
      <c r="U761" s="281"/>
      <c r="V761" s="282" t="s">
        <v>1704</v>
      </c>
      <c r="W761" s="283" t="s">
        <v>1195</v>
      </c>
      <c r="X761" s="283" t="s">
        <v>1195</v>
      </c>
      <c r="Y761" s="283" t="s">
        <v>1195</v>
      </c>
      <c r="Z761" s="226"/>
      <c r="AA761" s="96"/>
    </row>
    <row r="762" spans="1:27">
      <c r="A762" s="226" t="s">
        <v>56</v>
      </c>
      <c r="B762" s="226" t="str">
        <f t="shared" si="22"/>
        <v>27AAACD1798F2ZLDEL/25-26/021</v>
      </c>
      <c r="C762" s="277">
        <f t="shared" si="23"/>
        <v>757</v>
      </c>
      <c r="D762" s="226" t="s">
        <v>1337</v>
      </c>
      <c r="E762" s="226" t="s">
        <v>2292</v>
      </c>
      <c r="F762" s="226" t="s">
        <v>2941</v>
      </c>
      <c r="G762" s="226" t="s">
        <v>1699</v>
      </c>
      <c r="H762" s="278">
        <v>45923</v>
      </c>
      <c r="I762" s="226">
        <v>590000</v>
      </c>
      <c r="J762" s="281" t="s">
        <v>1700</v>
      </c>
      <c r="K762" s="279" t="s">
        <v>1657</v>
      </c>
      <c r="L762" s="226"/>
      <c r="M762" s="293">
        <v>500000</v>
      </c>
      <c r="N762" s="293">
        <v>0</v>
      </c>
      <c r="O762" s="293">
        <v>45000</v>
      </c>
      <c r="P762" s="293">
        <v>45000</v>
      </c>
      <c r="Q762" s="293">
        <v>0</v>
      </c>
      <c r="R762" s="283" t="s">
        <v>2850</v>
      </c>
      <c r="S762" s="281" t="s">
        <v>353</v>
      </c>
      <c r="T762" s="279" t="s">
        <v>1703</v>
      </c>
      <c r="U762" s="281"/>
      <c r="V762" s="282" t="s">
        <v>1704</v>
      </c>
      <c r="W762" s="283" t="s">
        <v>1195</v>
      </c>
      <c r="X762" s="283" t="s">
        <v>1195</v>
      </c>
      <c r="Y762" s="283" t="s">
        <v>1195</v>
      </c>
      <c r="Z762" s="226"/>
      <c r="AA762" s="96"/>
    </row>
    <row r="763" spans="1:27">
      <c r="A763" s="226" t="s">
        <v>56</v>
      </c>
      <c r="B763" s="226" t="str">
        <f t="shared" si="22"/>
        <v>27AAACD1798F2ZLDEL/25-26/022</v>
      </c>
      <c r="C763" s="277">
        <f t="shared" si="23"/>
        <v>758</v>
      </c>
      <c r="D763" s="226" t="s">
        <v>1337</v>
      </c>
      <c r="E763" s="226" t="s">
        <v>2292</v>
      </c>
      <c r="F763" s="226" t="s">
        <v>2942</v>
      </c>
      <c r="G763" s="226" t="s">
        <v>1699</v>
      </c>
      <c r="H763" s="278">
        <v>45930</v>
      </c>
      <c r="I763" s="226">
        <v>236000</v>
      </c>
      <c r="J763" s="281" t="s">
        <v>1700</v>
      </c>
      <c r="K763" s="279" t="s">
        <v>1657</v>
      </c>
      <c r="L763" s="226"/>
      <c r="M763" s="293">
        <v>200000</v>
      </c>
      <c r="N763" s="293">
        <v>0</v>
      </c>
      <c r="O763" s="293">
        <v>18000</v>
      </c>
      <c r="P763" s="293">
        <v>18000</v>
      </c>
      <c r="Q763" s="293">
        <v>0</v>
      </c>
      <c r="R763" s="283" t="s">
        <v>2850</v>
      </c>
      <c r="S763" s="281" t="s">
        <v>353</v>
      </c>
      <c r="T763" s="279" t="s">
        <v>1703</v>
      </c>
      <c r="U763" s="281"/>
      <c r="V763" s="282" t="s">
        <v>1704</v>
      </c>
      <c r="W763" s="283" t="s">
        <v>1195</v>
      </c>
      <c r="X763" s="283" t="s">
        <v>1195</v>
      </c>
      <c r="Y763" s="283" t="s">
        <v>1195</v>
      </c>
      <c r="Z763" s="226"/>
      <c r="AA763" s="96"/>
    </row>
    <row r="764" spans="1:27">
      <c r="A764" s="226" t="s">
        <v>56</v>
      </c>
      <c r="B764" s="226" t="str">
        <f t="shared" si="22"/>
        <v>27AAACD1798F2ZLDEL/25-26/023</v>
      </c>
      <c r="C764" s="277">
        <f t="shared" si="23"/>
        <v>759</v>
      </c>
      <c r="D764" s="226" t="s">
        <v>1337</v>
      </c>
      <c r="E764" s="226" t="s">
        <v>2292</v>
      </c>
      <c r="F764" s="226" t="s">
        <v>2943</v>
      </c>
      <c r="G764" s="226" t="s">
        <v>1699</v>
      </c>
      <c r="H764" s="278">
        <v>45930</v>
      </c>
      <c r="I764" s="226">
        <v>91450</v>
      </c>
      <c r="J764" s="281" t="s">
        <v>1700</v>
      </c>
      <c r="K764" s="279" t="s">
        <v>1657</v>
      </c>
      <c r="L764" s="226"/>
      <c r="M764" s="293">
        <v>77500</v>
      </c>
      <c r="N764" s="293">
        <v>0</v>
      </c>
      <c r="O764" s="293">
        <v>6975</v>
      </c>
      <c r="P764" s="293">
        <v>6975</v>
      </c>
      <c r="Q764" s="293">
        <v>0</v>
      </c>
      <c r="R764" s="283" t="s">
        <v>2850</v>
      </c>
      <c r="S764" s="281" t="s">
        <v>353</v>
      </c>
      <c r="T764" s="279" t="s">
        <v>1703</v>
      </c>
      <c r="U764" s="281"/>
      <c r="V764" s="282" t="s">
        <v>1704</v>
      </c>
      <c r="W764" s="283" t="s">
        <v>1195</v>
      </c>
      <c r="X764" s="283" t="s">
        <v>1195</v>
      </c>
      <c r="Y764" s="283" t="s">
        <v>1195</v>
      </c>
      <c r="Z764" s="226"/>
      <c r="AA764" s="96"/>
    </row>
    <row r="765" spans="1:27">
      <c r="A765" s="226" t="s">
        <v>56</v>
      </c>
      <c r="B765" s="226" t="str">
        <f t="shared" si="22"/>
        <v>27AAACD1798F2ZLDEL/25-26/024</v>
      </c>
      <c r="C765" s="277">
        <f t="shared" si="23"/>
        <v>760</v>
      </c>
      <c r="D765" s="226" t="s">
        <v>1337</v>
      </c>
      <c r="E765" s="226" t="s">
        <v>2292</v>
      </c>
      <c r="F765" s="226" t="s">
        <v>2944</v>
      </c>
      <c r="G765" s="226" t="s">
        <v>1699</v>
      </c>
      <c r="H765" s="278">
        <v>45930</v>
      </c>
      <c r="I765" s="226">
        <v>75266</v>
      </c>
      <c r="J765" s="281" t="s">
        <v>1700</v>
      </c>
      <c r="K765" s="279" t="s">
        <v>1657</v>
      </c>
      <c r="L765" s="226"/>
      <c r="M765" s="293">
        <v>63750</v>
      </c>
      <c r="N765" s="293">
        <v>0</v>
      </c>
      <c r="O765" s="293">
        <v>5737.5</v>
      </c>
      <c r="P765" s="293">
        <v>5737.5</v>
      </c>
      <c r="Q765" s="293">
        <v>0</v>
      </c>
      <c r="R765" s="283" t="s">
        <v>2850</v>
      </c>
      <c r="S765" s="281" t="s">
        <v>353</v>
      </c>
      <c r="T765" s="279" t="s">
        <v>1703</v>
      </c>
      <c r="U765" s="281"/>
      <c r="V765" s="282" t="s">
        <v>1704</v>
      </c>
      <c r="W765" s="283" t="s">
        <v>1195</v>
      </c>
      <c r="X765" s="283" t="s">
        <v>1195</v>
      </c>
      <c r="Y765" s="283" t="s">
        <v>1195</v>
      </c>
      <c r="Z765" s="226"/>
      <c r="AA765" s="96"/>
    </row>
    <row r="766" spans="1:27">
      <c r="A766" s="226" t="s">
        <v>56</v>
      </c>
      <c r="B766" s="226" t="str">
        <f t="shared" si="22"/>
        <v>29AAECM8948G1ZX26</v>
      </c>
      <c r="C766" s="277">
        <f t="shared" si="23"/>
        <v>761</v>
      </c>
      <c r="D766" s="226" t="s">
        <v>699</v>
      </c>
      <c r="E766" s="226" t="s">
        <v>700</v>
      </c>
      <c r="F766" s="226">
        <v>26</v>
      </c>
      <c r="G766" s="226" t="s">
        <v>1699</v>
      </c>
      <c r="H766" s="278">
        <v>45911</v>
      </c>
      <c r="I766" s="226">
        <v>4003489</v>
      </c>
      <c r="J766" s="281" t="s">
        <v>1700</v>
      </c>
      <c r="K766" s="279" t="s">
        <v>1657</v>
      </c>
      <c r="L766" s="226"/>
      <c r="M766" s="293">
        <v>3392787</v>
      </c>
      <c r="N766" s="293">
        <v>610701.66</v>
      </c>
      <c r="O766" s="293">
        <v>0</v>
      </c>
      <c r="P766" s="293">
        <v>0</v>
      </c>
      <c r="Q766" s="293">
        <v>0</v>
      </c>
      <c r="R766" s="283" t="s">
        <v>2850</v>
      </c>
      <c r="S766" s="281" t="s">
        <v>317</v>
      </c>
      <c r="T766" s="279" t="s">
        <v>1703</v>
      </c>
      <c r="U766" s="281"/>
      <c r="V766" s="282" t="s">
        <v>1704</v>
      </c>
      <c r="W766" s="283" t="s">
        <v>1195</v>
      </c>
      <c r="X766" s="283" t="s">
        <v>1195</v>
      </c>
      <c r="Y766" s="283" t="s">
        <v>1195</v>
      </c>
      <c r="Z766" s="226"/>
      <c r="AA766" s="96"/>
    </row>
    <row r="767" spans="1:27">
      <c r="A767" s="226" t="s">
        <v>56</v>
      </c>
      <c r="B767" s="226" t="str">
        <f t="shared" si="22"/>
        <v>27AATPE1295N1Z2SEP-2025-303</v>
      </c>
      <c r="C767" s="277">
        <f t="shared" si="23"/>
        <v>762</v>
      </c>
      <c r="D767" s="226" t="s">
        <v>527</v>
      </c>
      <c r="E767" s="226" t="s">
        <v>528</v>
      </c>
      <c r="F767" s="226" t="s">
        <v>2945</v>
      </c>
      <c r="G767" s="226" t="s">
        <v>1699</v>
      </c>
      <c r="H767" s="278">
        <v>45903</v>
      </c>
      <c r="I767" s="226">
        <v>413878</v>
      </c>
      <c r="J767" s="281" t="s">
        <v>1700</v>
      </c>
      <c r="K767" s="279" t="s">
        <v>1657</v>
      </c>
      <c r="L767" s="226"/>
      <c r="M767" s="293">
        <v>350744</v>
      </c>
      <c r="N767" s="293">
        <v>0</v>
      </c>
      <c r="O767" s="293">
        <v>31566.959999999999</v>
      </c>
      <c r="P767" s="293">
        <v>31566.959999999999</v>
      </c>
      <c r="Q767" s="293">
        <v>0</v>
      </c>
      <c r="R767" s="283" t="s">
        <v>2850</v>
      </c>
      <c r="S767" s="281" t="s">
        <v>328</v>
      </c>
      <c r="T767" s="279" t="s">
        <v>1703</v>
      </c>
      <c r="U767" s="281"/>
      <c r="V767" s="282" t="s">
        <v>1704</v>
      </c>
      <c r="W767" s="283" t="s">
        <v>1195</v>
      </c>
      <c r="X767" s="283" t="s">
        <v>1195</v>
      </c>
      <c r="Y767" s="283" t="s">
        <v>1195</v>
      </c>
      <c r="Z767" s="226"/>
      <c r="AA767" s="96"/>
    </row>
    <row r="768" spans="1:27">
      <c r="A768" s="226" t="s">
        <v>56</v>
      </c>
      <c r="B768" s="226" t="str">
        <f t="shared" si="22"/>
        <v>27AATPE1295N1Z2SEP-2025-304</v>
      </c>
      <c r="C768" s="277">
        <f t="shared" si="23"/>
        <v>763</v>
      </c>
      <c r="D768" s="226" t="s">
        <v>527</v>
      </c>
      <c r="E768" s="226" t="s">
        <v>528</v>
      </c>
      <c r="F768" s="226" t="s">
        <v>2946</v>
      </c>
      <c r="G768" s="226" t="s">
        <v>1699</v>
      </c>
      <c r="H768" s="278">
        <v>45903</v>
      </c>
      <c r="I768" s="226">
        <v>393497</v>
      </c>
      <c r="J768" s="281" t="s">
        <v>1700</v>
      </c>
      <c r="K768" s="279" t="s">
        <v>1657</v>
      </c>
      <c r="L768" s="226"/>
      <c r="M768" s="293">
        <v>333472</v>
      </c>
      <c r="N768" s="293">
        <v>0</v>
      </c>
      <c r="O768" s="293">
        <v>30012.48</v>
      </c>
      <c r="P768" s="293">
        <v>30012.48</v>
      </c>
      <c r="Q768" s="293">
        <v>0</v>
      </c>
      <c r="R768" s="283" t="s">
        <v>2850</v>
      </c>
      <c r="S768" s="281" t="s">
        <v>328</v>
      </c>
      <c r="T768" s="279" t="s">
        <v>1703</v>
      </c>
      <c r="U768" s="281"/>
      <c r="V768" s="282" t="s">
        <v>1704</v>
      </c>
      <c r="W768" s="283" t="s">
        <v>1195</v>
      </c>
      <c r="X768" s="283" t="s">
        <v>1195</v>
      </c>
      <c r="Y768" s="283" t="s">
        <v>1195</v>
      </c>
      <c r="Z768" s="226"/>
      <c r="AA768" s="96"/>
    </row>
    <row r="769" spans="1:27">
      <c r="A769" s="226" t="s">
        <v>56</v>
      </c>
      <c r="B769" s="226" t="str">
        <f t="shared" si="22"/>
        <v>27AANCA4062G1ZN281240001894A032</v>
      </c>
      <c r="C769" s="277">
        <f t="shared" si="23"/>
        <v>764</v>
      </c>
      <c r="D769" s="226" t="s">
        <v>787</v>
      </c>
      <c r="E769" s="226" t="s">
        <v>788</v>
      </c>
      <c r="F769" s="226" t="s">
        <v>2947</v>
      </c>
      <c r="G769" s="226" t="s">
        <v>1699</v>
      </c>
      <c r="H769" s="278">
        <v>45913</v>
      </c>
      <c r="I769" s="226">
        <v>1766.27</v>
      </c>
      <c r="J769" s="281" t="s">
        <v>1700</v>
      </c>
      <c r="K769" s="279" t="s">
        <v>1657</v>
      </c>
      <c r="L769" s="226"/>
      <c r="M769" s="293">
        <v>1496.84</v>
      </c>
      <c r="N769" s="293">
        <v>0</v>
      </c>
      <c r="O769" s="293">
        <v>134.71</v>
      </c>
      <c r="P769" s="293">
        <v>134.71</v>
      </c>
      <c r="Q769" s="293">
        <v>0</v>
      </c>
      <c r="R769" s="283" t="s">
        <v>2850</v>
      </c>
      <c r="S769" s="281" t="s">
        <v>508</v>
      </c>
      <c r="T769" s="279" t="s">
        <v>1703</v>
      </c>
      <c r="U769" s="281"/>
      <c r="V769" s="282" t="s">
        <v>1704</v>
      </c>
      <c r="W769" s="283" t="s">
        <v>1195</v>
      </c>
      <c r="X769" s="283" t="s">
        <v>1195</v>
      </c>
      <c r="Y769" s="283" t="s">
        <v>1195</v>
      </c>
      <c r="Z769" s="226"/>
      <c r="AA769" s="96"/>
    </row>
    <row r="770" spans="1:27">
      <c r="A770" s="226" t="s">
        <v>56</v>
      </c>
      <c r="B770" s="226" t="str">
        <f t="shared" si="22"/>
        <v>27AAACM3692H1ZCSAPV08/0063/2526</v>
      </c>
      <c r="C770" s="277">
        <f t="shared" si="23"/>
        <v>765</v>
      </c>
      <c r="D770" s="226" t="s">
        <v>580</v>
      </c>
      <c r="E770" s="226" t="s">
        <v>581</v>
      </c>
      <c r="F770" s="226" t="s">
        <v>2948</v>
      </c>
      <c r="G770" s="226" t="s">
        <v>1699</v>
      </c>
      <c r="H770" s="278">
        <v>45903</v>
      </c>
      <c r="I770" s="226">
        <v>73383</v>
      </c>
      <c r="J770" s="281" t="s">
        <v>1700</v>
      </c>
      <c r="K770" s="279" t="s">
        <v>1657</v>
      </c>
      <c r="L770" s="226"/>
      <c r="M770" s="293">
        <v>62189.38</v>
      </c>
      <c r="N770" s="293">
        <v>0</v>
      </c>
      <c r="O770" s="293">
        <v>5597.04</v>
      </c>
      <c r="P770" s="293">
        <v>5597.04</v>
      </c>
      <c r="Q770" s="293">
        <v>0</v>
      </c>
      <c r="R770" s="283" t="s">
        <v>2850</v>
      </c>
      <c r="S770" s="281" t="s">
        <v>266</v>
      </c>
      <c r="T770" s="279" t="s">
        <v>1703</v>
      </c>
      <c r="U770" s="281"/>
      <c r="V770" s="282" t="s">
        <v>1704</v>
      </c>
      <c r="W770" s="283" t="s">
        <v>1726</v>
      </c>
      <c r="X770" s="283" t="s">
        <v>2949</v>
      </c>
      <c r="Y770" s="283" t="s">
        <v>683</v>
      </c>
      <c r="Z770" s="226"/>
      <c r="AA770" s="96"/>
    </row>
    <row r="771" spans="1:27">
      <c r="A771" s="226" t="s">
        <v>56</v>
      </c>
      <c r="B771" s="226" t="str">
        <f t="shared" si="22"/>
        <v>27AAACM3692H1ZCSAPV08/0064/2526</v>
      </c>
      <c r="C771" s="277">
        <f t="shared" si="23"/>
        <v>766</v>
      </c>
      <c r="D771" s="226" t="s">
        <v>580</v>
      </c>
      <c r="E771" s="226" t="s">
        <v>581</v>
      </c>
      <c r="F771" s="226" t="s">
        <v>2950</v>
      </c>
      <c r="G771" s="226" t="s">
        <v>1699</v>
      </c>
      <c r="H771" s="278">
        <v>45903</v>
      </c>
      <c r="I771" s="226">
        <v>39004</v>
      </c>
      <c r="J771" s="281" t="s">
        <v>1700</v>
      </c>
      <c r="K771" s="279" t="s">
        <v>1657</v>
      </c>
      <c r="L771" s="226"/>
      <c r="M771" s="293">
        <v>33054.239999999998</v>
      </c>
      <c r="N771" s="293">
        <v>0</v>
      </c>
      <c r="O771" s="293">
        <v>2974.88</v>
      </c>
      <c r="P771" s="293">
        <v>2974.88</v>
      </c>
      <c r="Q771" s="293">
        <v>0</v>
      </c>
      <c r="R771" s="283" t="s">
        <v>2850</v>
      </c>
      <c r="S771" s="281" t="s">
        <v>266</v>
      </c>
      <c r="T771" s="279" t="s">
        <v>1703</v>
      </c>
      <c r="U771" s="281"/>
      <c r="V771" s="282" t="s">
        <v>1704</v>
      </c>
      <c r="W771" s="283" t="s">
        <v>1726</v>
      </c>
      <c r="X771" s="283" t="s">
        <v>2951</v>
      </c>
      <c r="Y771" s="283" t="s">
        <v>683</v>
      </c>
      <c r="Z771" s="226"/>
      <c r="AA771" s="96"/>
    </row>
    <row r="772" spans="1:27">
      <c r="A772" s="226" t="s">
        <v>56</v>
      </c>
      <c r="B772" s="226" t="str">
        <f t="shared" si="22"/>
        <v>27AAACB2100P1ZXMHI1409523831318</v>
      </c>
      <c r="C772" s="277">
        <f t="shared" si="23"/>
        <v>767</v>
      </c>
      <c r="D772" s="226" t="s">
        <v>314</v>
      </c>
      <c r="E772" s="226" t="s">
        <v>315</v>
      </c>
      <c r="F772" s="226" t="s">
        <v>2952</v>
      </c>
      <c r="G772" s="226" t="s">
        <v>1699</v>
      </c>
      <c r="H772" s="278">
        <v>45909</v>
      </c>
      <c r="I772" s="226">
        <v>411.82</v>
      </c>
      <c r="J772" s="281" t="s">
        <v>1700</v>
      </c>
      <c r="K772" s="279" t="s">
        <v>1657</v>
      </c>
      <c r="L772" s="226"/>
      <c r="M772" s="293">
        <v>349</v>
      </c>
      <c r="N772" s="293">
        <v>0</v>
      </c>
      <c r="O772" s="293">
        <v>31.41</v>
      </c>
      <c r="P772" s="293">
        <v>31.41</v>
      </c>
      <c r="Q772" s="293">
        <v>0</v>
      </c>
      <c r="R772" s="283" t="s">
        <v>2850</v>
      </c>
      <c r="S772" s="281" t="s">
        <v>266</v>
      </c>
      <c r="T772" s="279" t="s">
        <v>1703</v>
      </c>
      <c r="U772" s="281"/>
      <c r="V772" s="282" t="s">
        <v>1704</v>
      </c>
      <c r="W772" s="283" t="s">
        <v>1195</v>
      </c>
      <c r="X772" s="283" t="s">
        <v>1195</v>
      </c>
      <c r="Y772" s="283" t="s">
        <v>1195</v>
      </c>
      <c r="Z772" s="226"/>
      <c r="AA772" s="96"/>
    </row>
    <row r="773" spans="1:27">
      <c r="A773" s="226" t="s">
        <v>56</v>
      </c>
      <c r="B773" s="226" t="str">
        <f t="shared" si="22"/>
        <v>27DBRPP0459R1ZK2025-26/466</v>
      </c>
      <c r="C773" s="277">
        <f t="shared" si="23"/>
        <v>768</v>
      </c>
      <c r="D773" s="226" t="s">
        <v>357</v>
      </c>
      <c r="E773" s="226" t="s">
        <v>358</v>
      </c>
      <c r="F773" s="226" t="s">
        <v>2953</v>
      </c>
      <c r="G773" s="226" t="s">
        <v>1699</v>
      </c>
      <c r="H773" s="278">
        <v>45900</v>
      </c>
      <c r="I773" s="226">
        <v>1848</v>
      </c>
      <c r="J773" s="281" t="s">
        <v>1700</v>
      </c>
      <c r="K773" s="279" t="s">
        <v>1657</v>
      </c>
      <c r="L773" s="226"/>
      <c r="M773" s="293">
        <v>1760</v>
      </c>
      <c r="N773" s="293">
        <v>0</v>
      </c>
      <c r="O773" s="293">
        <v>44</v>
      </c>
      <c r="P773" s="293">
        <v>44</v>
      </c>
      <c r="Q773" s="293">
        <v>0</v>
      </c>
      <c r="R773" s="283" t="s">
        <v>2850</v>
      </c>
      <c r="S773" s="281" t="s">
        <v>342</v>
      </c>
      <c r="T773" s="279" t="s">
        <v>1703</v>
      </c>
      <c r="U773" s="281"/>
      <c r="V773" s="282" t="s">
        <v>1704</v>
      </c>
      <c r="W773" s="283" t="s">
        <v>1195</v>
      </c>
      <c r="X773" s="283" t="s">
        <v>1195</v>
      </c>
      <c r="Y773" s="283" t="s">
        <v>1195</v>
      </c>
      <c r="Z773" s="226"/>
      <c r="AA773" s="96"/>
    </row>
    <row r="774" spans="1:27">
      <c r="A774" s="226" t="s">
        <v>56</v>
      </c>
      <c r="B774" s="226" t="str">
        <f t="shared" ref="B774:B837" si="24">CONCATENATE(D774,F774)</f>
        <v>27DBRPP0459R1ZK2025-26/470</v>
      </c>
      <c r="C774" s="277">
        <f t="shared" si="23"/>
        <v>769</v>
      </c>
      <c r="D774" s="226" t="s">
        <v>357</v>
      </c>
      <c r="E774" s="226" t="s">
        <v>358</v>
      </c>
      <c r="F774" s="226" t="s">
        <v>640</v>
      </c>
      <c r="G774" s="226" t="s">
        <v>1699</v>
      </c>
      <c r="H774" s="278">
        <v>45930</v>
      </c>
      <c r="I774" s="226">
        <v>2100</v>
      </c>
      <c r="J774" s="281" t="s">
        <v>1700</v>
      </c>
      <c r="K774" s="279" t="s">
        <v>1657</v>
      </c>
      <c r="L774" s="226"/>
      <c r="M774" s="293">
        <v>2000</v>
      </c>
      <c r="N774" s="293">
        <v>0</v>
      </c>
      <c r="O774" s="293">
        <v>50</v>
      </c>
      <c r="P774" s="293">
        <v>50</v>
      </c>
      <c r="Q774" s="293">
        <v>0</v>
      </c>
      <c r="R774" s="283" t="s">
        <v>2850</v>
      </c>
      <c r="S774" s="281" t="s">
        <v>342</v>
      </c>
      <c r="T774" s="279" t="s">
        <v>1703</v>
      </c>
      <c r="U774" s="281"/>
      <c r="V774" s="282" t="s">
        <v>1704</v>
      </c>
      <c r="W774" s="283" t="s">
        <v>1195</v>
      </c>
      <c r="X774" s="283" t="s">
        <v>1195</v>
      </c>
      <c r="Y774" s="283" t="s">
        <v>1195</v>
      </c>
      <c r="Z774" s="226"/>
      <c r="AA774" s="96"/>
    </row>
    <row r="775" spans="1:27">
      <c r="A775" s="226" t="s">
        <v>56</v>
      </c>
      <c r="B775" s="226" t="str">
        <f t="shared" si="24"/>
        <v>27DBRPP0459R1ZK2025-26/471</v>
      </c>
      <c r="C775" s="277">
        <f t="shared" ref="C775:C838" si="25">C774+1</f>
        <v>770</v>
      </c>
      <c r="D775" s="226" t="s">
        <v>357</v>
      </c>
      <c r="E775" s="226" t="s">
        <v>358</v>
      </c>
      <c r="F775" s="226" t="s">
        <v>1145</v>
      </c>
      <c r="G775" s="226" t="s">
        <v>1699</v>
      </c>
      <c r="H775" s="278">
        <v>45930</v>
      </c>
      <c r="I775" s="226">
        <v>5250</v>
      </c>
      <c r="J775" s="281" t="s">
        <v>1700</v>
      </c>
      <c r="K775" s="279" t="s">
        <v>1657</v>
      </c>
      <c r="L775" s="226"/>
      <c r="M775" s="293">
        <v>5000</v>
      </c>
      <c r="N775" s="293">
        <v>0</v>
      </c>
      <c r="O775" s="293">
        <v>125</v>
      </c>
      <c r="P775" s="293">
        <v>125</v>
      </c>
      <c r="Q775" s="293">
        <v>0</v>
      </c>
      <c r="R775" s="283" t="s">
        <v>2850</v>
      </c>
      <c r="S775" s="281" t="s">
        <v>342</v>
      </c>
      <c r="T775" s="279" t="s">
        <v>1703</v>
      </c>
      <c r="U775" s="281"/>
      <c r="V775" s="282" t="s">
        <v>1704</v>
      </c>
      <c r="W775" s="283" t="s">
        <v>1195</v>
      </c>
      <c r="X775" s="283" t="s">
        <v>1195</v>
      </c>
      <c r="Y775" s="283" t="s">
        <v>1195</v>
      </c>
      <c r="Z775" s="226"/>
      <c r="AA775" s="96"/>
    </row>
    <row r="776" spans="1:27">
      <c r="A776" s="226" t="s">
        <v>56</v>
      </c>
      <c r="B776" s="226" t="str">
        <f t="shared" si="24"/>
        <v>27DBRPP0459R1ZK2025-26/472</v>
      </c>
      <c r="C776" s="277">
        <f t="shared" si="25"/>
        <v>771</v>
      </c>
      <c r="D776" s="226" t="s">
        <v>357</v>
      </c>
      <c r="E776" s="226" t="s">
        <v>358</v>
      </c>
      <c r="F776" s="226" t="s">
        <v>638</v>
      </c>
      <c r="G776" s="226" t="s">
        <v>1699</v>
      </c>
      <c r="H776" s="278">
        <v>45930</v>
      </c>
      <c r="I776" s="226">
        <v>3207</v>
      </c>
      <c r="J776" s="281" t="s">
        <v>1700</v>
      </c>
      <c r="K776" s="279" t="s">
        <v>1657</v>
      </c>
      <c r="L776" s="226"/>
      <c r="M776" s="293">
        <v>3055</v>
      </c>
      <c r="N776" s="293">
        <v>0</v>
      </c>
      <c r="O776" s="293">
        <v>76.38</v>
      </c>
      <c r="P776" s="293">
        <v>76.38</v>
      </c>
      <c r="Q776" s="293">
        <v>0</v>
      </c>
      <c r="R776" s="283" t="s">
        <v>2850</v>
      </c>
      <c r="S776" s="281" t="s">
        <v>342</v>
      </c>
      <c r="T776" s="279" t="s">
        <v>1703</v>
      </c>
      <c r="U776" s="281"/>
      <c r="V776" s="282" t="s">
        <v>1704</v>
      </c>
      <c r="W776" s="283" t="s">
        <v>1195</v>
      </c>
      <c r="X776" s="283" t="s">
        <v>1195</v>
      </c>
      <c r="Y776" s="283" t="s">
        <v>1195</v>
      </c>
      <c r="Z776" s="226"/>
      <c r="AA776" s="96"/>
    </row>
    <row r="777" spans="1:27">
      <c r="A777" s="226" t="s">
        <v>56</v>
      </c>
      <c r="B777" s="226" t="str">
        <f t="shared" si="24"/>
        <v>29AACCP2486Q1ZMFY2526/KA/02128</v>
      </c>
      <c r="C777" s="277">
        <f t="shared" si="25"/>
        <v>772</v>
      </c>
      <c r="D777" s="226" t="s">
        <v>617</v>
      </c>
      <c r="E777" s="226" t="s">
        <v>618</v>
      </c>
      <c r="F777" s="226" t="s">
        <v>2954</v>
      </c>
      <c r="G777" s="226" t="s">
        <v>1699</v>
      </c>
      <c r="H777" s="278">
        <v>45902</v>
      </c>
      <c r="I777" s="226">
        <v>31657.63</v>
      </c>
      <c r="J777" s="281" t="s">
        <v>1700</v>
      </c>
      <c r="K777" s="279" t="s">
        <v>1657</v>
      </c>
      <c r="L777" s="226"/>
      <c r="M777" s="293">
        <v>26828.5</v>
      </c>
      <c r="N777" s="293">
        <v>4829.13</v>
      </c>
      <c r="O777" s="293">
        <v>0</v>
      </c>
      <c r="P777" s="293">
        <v>0</v>
      </c>
      <c r="Q777" s="293">
        <v>0</v>
      </c>
      <c r="R777" s="283" t="s">
        <v>2850</v>
      </c>
      <c r="S777" s="281" t="s">
        <v>266</v>
      </c>
      <c r="T777" s="279" t="s">
        <v>1703</v>
      </c>
      <c r="U777" s="281"/>
      <c r="V777" s="282" t="s">
        <v>1704</v>
      </c>
      <c r="W777" s="283" t="s">
        <v>1726</v>
      </c>
      <c r="X777" s="283" t="s">
        <v>2955</v>
      </c>
      <c r="Y777" s="283" t="s">
        <v>729</v>
      </c>
      <c r="Z777" s="226"/>
      <c r="AA777" s="96"/>
    </row>
    <row r="778" spans="1:27">
      <c r="A778" s="226" t="s">
        <v>56</v>
      </c>
      <c r="B778" s="226" t="str">
        <f t="shared" si="24"/>
        <v>27AAJCC9783E1Z7BOM5-2730504</v>
      </c>
      <c r="C778" s="277">
        <f t="shared" si="25"/>
        <v>773</v>
      </c>
      <c r="D778" s="226" t="s">
        <v>1441</v>
      </c>
      <c r="E778" s="226" t="s">
        <v>1382</v>
      </c>
      <c r="F778" s="226" t="s">
        <v>2956</v>
      </c>
      <c r="G778" s="226" t="s">
        <v>1699</v>
      </c>
      <c r="H778" s="278">
        <v>45926</v>
      </c>
      <c r="I778" s="226">
        <v>2089</v>
      </c>
      <c r="J778" s="281" t="s">
        <v>1700</v>
      </c>
      <c r="K778" s="279" t="s">
        <v>1657</v>
      </c>
      <c r="L778" s="226"/>
      <c r="M778" s="293">
        <v>1770.34</v>
      </c>
      <c r="N778" s="293">
        <v>0</v>
      </c>
      <c r="O778" s="293">
        <v>159.33000000000001</v>
      </c>
      <c r="P778" s="293">
        <v>159.33000000000001</v>
      </c>
      <c r="Q778" s="293">
        <v>0</v>
      </c>
      <c r="R778" s="283" t="s">
        <v>2850</v>
      </c>
      <c r="S778" s="281" t="s">
        <v>266</v>
      </c>
      <c r="T778" s="279" t="s">
        <v>1703</v>
      </c>
      <c r="U778" s="281"/>
      <c r="V778" s="282" t="s">
        <v>1704</v>
      </c>
      <c r="W778" s="283" t="s">
        <v>1195</v>
      </c>
      <c r="X778" s="283" t="s">
        <v>1195</v>
      </c>
      <c r="Y778" s="283" t="s">
        <v>1195</v>
      </c>
      <c r="Z778" s="226"/>
      <c r="AA778" s="96"/>
    </row>
    <row r="779" spans="1:27">
      <c r="A779" s="226" t="s">
        <v>56</v>
      </c>
      <c r="B779" s="226" t="str">
        <f t="shared" si="24"/>
        <v>27AAJCC9783E1Z7PNQ3-1489703</v>
      </c>
      <c r="C779" s="277">
        <f t="shared" si="25"/>
        <v>774</v>
      </c>
      <c r="D779" s="226" t="s">
        <v>1441</v>
      </c>
      <c r="E779" s="226" t="s">
        <v>1382</v>
      </c>
      <c r="F779" s="226" t="s">
        <v>2957</v>
      </c>
      <c r="G779" s="226" t="s">
        <v>1699</v>
      </c>
      <c r="H779" s="278">
        <v>45908</v>
      </c>
      <c r="I779" s="226">
        <v>499</v>
      </c>
      <c r="J779" s="281" t="s">
        <v>1700</v>
      </c>
      <c r="K779" s="279" t="s">
        <v>1657</v>
      </c>
      <c r="L779" s="226"/>
      <c r="M779" s="293">
        <v>422.88</v>
      </c>
      <c r="N779" s="293">
        <v>0</v>
      </c>
      <c r="O779" s="293">
        <v>38.06</v>
      </c>
      <c r="P779" s="293">
        <v>38.06</v>
      </c>
      <c r="Q779" s="293">
        <v>0</v>
      </c>
      <c r="R779" s="283" t="s">
        <v>2850</v>
      </c>
      <c r="S779" s="281" t="s">
        <v>266</v>
      </c>
      <c r="T779" s="279" t="s">
        <v>1703</v>
      </c>
      <c r="U779" s="281"/>
      <c r="V779" s="282" t="s">
        <v>1704</v>
      </c>
      <c r="W779" s="283" t="s">
        <v>1195</v>
      </c>
      <c r="X779" s="283" t="s">
        <v>1195</v>
      </c>
      <c r="Y779" s="283" t="s">
        <v>1195</v>
      </c>
      <c r="Z779" s="226"/>
      <c r="AA779" s="96"/>
    </row>
    <row r="780" spans="1:27">
      <c r="A780" s="226" t="s">
        <v>56</v>
      </c>
      <c r="B780" s="226" t="str">
        <f t="shared" si="24"/>
        <v>27AAJCC9783E1Z7PNQ3-1528948</v>
      </c>
      <c r="C780" s="277">
        <f t="shared" si="25"/>
        <v>775</v>
      </c>
      <c r="D780" s="226" t="s">
        <v>1441</v>
      </c>
      <c r="E780" s="226" t="s">
        <v>1382</v>
      </c>
      <c r="F780" s="226" t="s">
        <v>2958</v>
      </c>
      <c r="G780" s="226" t="s">
        <v>1699</v>
      </c>
      <c r="H780" s="278">
        <v>45912</v>
      </c>
      <c r="I780" s="226">
        <v>698</v>
      </c>
      <c r="J780" s="281" t="s">
        <v>1700</v>
      </c>
      <c r="K780" s="279" t="s">
        <v>1657</v>
      </c>
      <c r="L780" s="226"/>
      <c r="M780" s="293">
        <v>591.52</v>
      </c>
      <c r="N780" s="293">
        <v>0</v>
      </c>
      <c r="O780" s="293">
        <v>53.24</v>
      </c>
      <c r="P780" s="293">
        <v>53.24</v>
      </c>
      <c r="Q780" s="293">
        <v>0</v>
      </c>
      <c r="R780" s="283" t="s">
        <v>2850</v>
      </c>
      <c r="S780" s="281" t="s">
        <v>266</v>
      </c>
      <c r="T780" s="279" t="s">
        <v>1703</v>
      </c>
      <c r="U780" s="281"/>
      <c r="V780" s="282" t="s">
        <v>1704</v>
      </c>
      <c r="W780" s="283" t="s">
        <v>1195</v>
      </c>
      <c r="X780" s="283" t="s">
        <v>1195</v>
      </c>
      <c r="Y780" s="283" t="s">
        <v>1195</v>
      </c>
      <c r="Z780" s="226"/>
      <c r="AA780" s="96"/>
    </row>
    <row r="781" spans="1:27">
      <c r="A781" s="226" t="s">
        <v>56</v>
      </c>
      <c r="B781" s="226" t="str">
        <f t="shared" si="24"/>
        <v>27AAJCC9783E1Z7PNQ3-1788981</v>
      </c>
      <c r="C781" s="277">
        <f t="shared" si="25"/>
        <v>776</v>
      </c>
      <c r="D781" s="226" t="s">
        <v>1441</v>
      </c>
      <c r="E781" s="226" t="s">
        <v>1382</v>
      </c>
      <c r="F781" s="226" t="s">
        <v>2959</v>
      </c>
      <c r="G781" s="226" t="s">
        <v>1699</v>
      </c>
      <c r="H781" s="278">
        <v>45927</v>
      </c>
      <c r="I781" s="226">
        <v>2052.66</v>
      </c>
      <c r="J781" s="281" t="s">
        <v>1700</v>
      </c>
      <c r="K781" s="279" t="s">
        <v>1657</v>
      </c>
      <c r="L781" s="226"/>
      <c r="M781" s="293">
        <v>1739.54</v>
      </c>
      <c r="N781" s="293">
        <v>0</v>
      </c>
      <c r="O781" s="293">
        <v>156.56</v>
      </c>
      <c r="P781" s="293">
        <v>156.56</v>
      </c>
      <c r="Q781" s="293">
        <v>0</v>
      </c>
      <c r="R781" s="283" t="s">
        <v>2850</v>
      </c>
      <c r="S781" s="281" t="s">
        <v>266</v>
      </c>
      <c r="T781" s="279" t="s">
        <v>1703</v>
      </c>
      <c r="U781" s="281"/>
      <c r="V781" s="282" t="s">
        <v>1704</v>
      </c>
      <c r="W781" s="283" t="s">
        <v>1195</v>
      </c>
      <c r="X781" s="283" t="s">
        <v>1195</v>
      </c>
      <c r="Y781" s="283" t="s">
        <v>1195</v>
      </c>
      <c r="Z781" s="226"/>
      <c r="AA781" s="96"/>
    </row>
    <row r="782" spans="1:27">
      <c r="A782" s="226" t="s">
        <v>56</v>
      </c>
      <c r="B782" s="226" t="str">
        <f t="shared" si="24"/>
        <v>27AAJCC9783E1Z7SPUN-21987</v>
      </c>
      <c r="C782" s="277">
        <f t="shared" si="25"/>
        <v>777</v>
      </c>
      <c r="D782" s="226" t="s">
        <v>1441</v>
      </c>
      <c r="E782" s="226" t="s">
        <v>1382</v>
      </c>
      <c r="F782" s="226" t="s">
        <v>2960</v>
      </c>
      <c r="G782" s="226" t="s">
        <v>1699</v>
      </c>
      <c r="H782" s="278">
        <v>45926</v>
      </c>
      <c r="I782" s="226">
        <v>7476.35</v>
      </c>
      <c r="J782" s="281" t="s">
        <v>1700</v>
      </c>
      <c r="K782" s="279" t="s">
        <v>1657</v>
      </c>
      <c r="L782" s="226"/>
      <c r="M782" s="293">
        <v>6335.89</v>
      </c>
      <c r="N782" s="293">
        <v>0</v>
      </c>
      <c r="O782" s="293">
        <v>570.23</v>
      </c>
      <c r="P782" s="293">
        <v>570.23</v>
      </c>
      <c r="Q782" s="293">
        <v>0</v>
      </c>
      <c r="R782" s="283" t="s">
        <v>2850</v>
      </c>
      <c r="S782" s="281" t="s">
        <v>266</v>
      </c>
      <c r="T782" s="279" t="s">
        <v>1703</v>
      </c>
      <c r="U782" s="281"/>
      <c r="V782" s="282" t="s">
        <v>1704</v>
      </c>
      <c r="W782" s="283" t="s">
        <v>1195</v>
      </c>
      <c r="X782" s="283" t="s">
        <v>1195</v>
      </c>
      <c r="Y782" s="283" t="s">
        <v>1195</v>
      </c>
      <c r="Z782" s="226"/>
      <c r="AA782" s="96"/>
    </row>
    <row r="783" spans="1:27">
      <c r="A783" s="226" t="s">
        <v>56</v>
      </c>
      <c r="B783" s="226" t="str">
        <f t="shared" si="24"/>
        <v>27AAJCC9783E1Z7SPUN-21988</v>
      </c>
      <c r="C783" s="277">
        <f t="shared" si="25"/>
        <v>778</v>
      </c>
      <c r="D783" s="226" t="s">
        <v>1441</v>
      </c>
      <c r="E783" s="226" t="s">
        <v>1382</v>
      </c>
      <c r="F783" s="226" t="s">
        <v>2961</v>
      </c>
      <c r="G783" s="226" t="s">
        <v>1699</v>
      </c>
      <c r="H783" s="278">
        <v>45926</v>
      </c>
      <c r="I783" s="226">
        <v>7476.35</v>
      </c>
      <c r="J783" s="281" t="s">
        <v>1700</v>
      </c>
      <c r="K783" s="279" t="s">
        <v>1657</v>
      </c>
      <c r="L783" s="226"/>
      <c r="M783" s="293">
        <v>6335.89</v>
      </c>
      <c r="N783" s="293">
        <v>0</v>
      </c>
      <c r="O783" s="293">
        <v>570.23</v>
      </c>
      <c r="P783" s="293">
        <v>570.23</v>
      </c>
      <c r="Q783" s="293">
        <v>0</v>
      </c>
      <c r="R783" s="283" t="s">
        <v>2850</v>
      </c>
      <c r="S783" s="281" t="s">
        <v>266</v>
      </c>
      <c r="T783" s="279" t="s">
        <v>1703</v>
      </c>
      <c r="U783" s="281"/>
      <c r="V783" s="282" t="s">
        <v>1704</v>
      </c>
      <c r="W783" s="283" t="s">
        <v>1195</v>
      </c>
      <c r="X783" s="283" t="s">
        <v>1195</v>
      </c>
      <c r="Y783" s="283" t="s">
        <v>1195</v>
      </c>
      <c r="Z783" s="226"/>
      <c r="AA783" s="96"/>
    </row>
    <row r="784" spans="1:27">
      <c r="A784" s="226" t="s">
        <v>56</v>
      </c>
      <c r="B784" s="226" t="str">
        <f t="shared" si="24"/>
        <v>27AACPD4787D1ZU219/2025-26</v>
      </c>
      <c r="C784" s="277">
        <f t="shared" si="25"/>
        <v>779</v>
      </c>
      <c r="D784" s="226" t="s">
        <v>984</v>
      </c>
      <c r="E784" s="226" t="s">
        <v>985</v>
      </c>
      <c r="F784" s="226" t="s">
        <v>2962</v>
      </c>
      <c r="G784" s="226" t="s">
        <v>1699</v>
      </c>
      <c r="H784" s="278">
        <v>45913</v>
      </c>
      <c r="I784" s="226">
        <v>36108</v>
      </c>
      <c r="J784" s="281" t="s">
        <v>1700</v>
      </c>
      <c r="K784" s="279" t="s">
        <v>1657</v>
      </c>
      <c r="L784" s="226"/>
      <c r="M784" s="293">
        <v>30600</v>
      </c>
      <c r="N784" s="293">
        <v>0</v>
      </c>
      <c r="O784" s="293">
        <v>2754</v>
      </c>
      <c r="P784" s="293">
        <v>2754</v>
      </c>
      <c r="Q784" s="293">
        <v>0</v>
      </c>
      <c r="R784" s="283" t="s">
        <v>2850</v>
      </c>
      <c r="S784" s="281" t="s">
        <v>266</v>
      </c>
      <c r="T784" s="279" t="s">
        <v>1703</v>
      </c>
      <c r="U784" s="281"/>
      <c r="V784" s="282" t="s">
        <v>1704</v>
      </c>
      <c r="W784" s="283" t="s">
        <v>1195</v>
      </c>
      <c r="X784" s="283" t="s">
        <v>1195</v>
      </c>
      <c r="Y784" s="283" t="s">
        <v>1195</v>
      </c>
      <c r="Z784" s="226"/>
      <c r="AA784" s="96"/>
    </row>
    <row r="785" spans="1:27">
      <c r="A785" s="226" t="s">
        <v>56</v>
      </c>
      <c r="B785" s="226" t="str">
        <f t="shared" si="24"/>
        <v>27AADCS9203M1Z1SRAJ/2025/01706</v>
      </c>
      <c r="C785" s="277">
        <f t="shared" si="25"/>
        <v>780</v>
      </c>
      <c r="D785" s="226" t="s">
        <v>938</v>
      </c>
      <c r="E785" s="226" t="s">
        <v>939</v>
      </c>
      <c r="F785" s="226" t="s">
        <v>2963</v>
      </c>
      <c r="G785" s="226" t="s">
        <v>1699</v>
      </c>
      <c r="H785" s="278">
        <v>45912</v>
      </c>
      <c r="I785" s="226">
        <v>547710</v>
      </c>
      <c r="J785" s="281" t="s">
        <v>1700</v>
      </c>
      <c r="K785" s="279" t="s">
        <v>1657</v>
      </c>
      <c r="L785" s="226"/>
      <c r="M785" s="293">
        <v>464161</v>
      </c>
      <c r="N785" s="293">
        <v>0</v>
      </c>
      <c r="O785" s="293">
        <v>41774.49</v>
      </c>
      <c r="P785" s="293">
        <v>41774.49</v>
      </c>
      <c r="Q785" s="293">
        <v>0</v>
      </c>
      <c r="R785" s="283" t="s">
        <v>2850</v>
      </c>
      <c r="S785" s="281" t="s">
        <v>508</v>
      </c>
      <c r="T785" s="279" t="s">
        <v>1703</v>
      </c>
      <c r="U785" s="281"/>
      <c r="V785" s="282" t="s">
        <v>1704</v>
      </c>
      <c r="W785" s="283" t="s">
        <v>1195</v>
      </c>
      <c r="X785" s="283" t="s">
        <v>1195</v>
      </c>
      <c r="Y785" s="283" t="s">
        <v>1195</v>
      </c>
      <c r="Z785" s="226"/>
      <c r="AA785" s="96"/>
    </row>
    <row r="786" spans="1:27">
      <c r="A786" s="226" t="s">
        <v>56</v>
      </c>
      <c r="B786" s="226" t="str">
        <f t="shared" si="24"/>
        <v>27AADCS9203M1Z1SRAJ/2025/01786</v>
      </c>
      <c r="C786" s="277">
        <f t="shared" si="25"/>
        <v>781</v>
      </c>
      <c r="D786" s="226" t="s">
        <v>938</v>
      </c>
      <c r="E786" s="226" t="s">
        <v>939</v>
      </c>
      <c r="F786" s="226" t="s">
        <v>2964</v>
      </c>
      <c r="G786" s="226" t="s">
        <v>1699</v>
      </c>
      <c r="H786" s="278">
        <v>45925</v>
      </c>
      <c r="I786" s="226">
        <v>591239</v>
      </c>
      <c r="J786" s="281" t="s">
        <v>1700</v>
      </c>
      <c r="K786" s="279" t="s">
        <v>1657</v>
      </c>
      <c r="L786" s="226"/>
      <c r="M786" s="293">
        <v>501050</v>
      </c>
      <c r="N786" s="293">
        <v>0</v>
      </c>
      <c r="O786" s="293">
        <v>45094.5</v>
      </c>
      <c r="P786" s="293">
        <v>45094.5</v>
      </c>
      <c r="Q786" s="293">
        <v>0</v>
      </c>
      <c r="R786" s="283" t="s">
        <v>2850</v>
      </c>
      <c r="S786" s="281" t="s">
        <v>508</v>
      </c>
      <c r="T786" s="279" t="s">
        <v>1703</v>
      </c>
      <c r="U786" s="281"/>
      <c r="V786" s="282" t="s">
        <v>1704</v>
      </c>
      <c r="W786" s="283" t="s">
        <v>1195</v>
      </c>
      <c r="X786" s="283" t="s">
        <v>1195</v>
      </c>
      <c r="Y786" s="283" t="s">
        <v>1195</v>
      </c>
      <c r="Z786" s="226"/>
      <c r="AA786" s="96"/>
    </row>
    <row r="787" spans="1:27">
      <c r="A787" s="226" t="s">
        <v>56</v>
      </c>
      <c r="B787" s="226" t="str">
        <f t="shared" si="24"/>
        <v>27AADCS9203M1Z1SRAJ/2025/01794</v>
      </c>
      <c r="C787" s="277">
        <f t="shared" si="25"/>
        <v>782</v>
      </c>
      <c r="D787" s="226" t="s">
        <v>938</v>
      </c>
      <c r="E787" s="226" t="s">
        <v>939</v>
      </c>
      <c r="F787" s="226" t="s">
        <v>2965</v>
      </c>
      <c r="G787" s="226" t="s">
        <v>1699</v>
      </c>
      <c r="H787" s="278">
        <v>45925</v>
      </c>
      <c r="I787" s="226">
        <v>265158</v>
      </c>
      <c r="J787" s="281" t="s">
        <v>1700</v>
      </c>
      <c r="K787" s="279" t="s">
        <v>1657</v>
      </c>
      <c r="L787" s="226"/>
      <c r="M787" s="293">
        <v>224710</v>
      </c>
      <c r="N787" s="293">
        <v>0</v>
      </c>
      <c r="O787" s="293">
        <v>20223.900000000001</v>
      </c>
      <c r="P787" s="293">
        <v>20223.900000000001</v>
      </c>
      <c r="Q787" s="293">
        <v>0</v>
      </c>
      <c r="R787" s="283" t="s">
        <v>2850</v>
      </c>
      <c r="S787" s="281" t="s">
        <v>508</v>
      </c>
      <c r="T787" s="279" t="s">
        <v>1703</v>
      </c>
      <c r="U787" s="281"/>
      <c r="V787" s="282" t="s">
        <v>1704</v>
      </c>
      <c r="W787" s="283" t="s">
        <v>1195</v>
      </c>
      <c r="X787" s="283" t="s">
        <v>1195</v>
      </c>
      <c r="Y787" s="283" t="s">
        <v>1195</v>
      </c>
      <c r="Z787" s="226"/>
      <c r="AA787" s="96"/>
    </row>
    <row r="788" spans="1:27">
      <c r="A788" s="226" t="s">
        <v>56</v>
      </c>
      <c r="B788" s="226" t="str">
        <f t="shared" si="24"/>
        <v>27AACCN6194P1ZP272612BP09AGS736</v>
      </c>
      <c r="C788" s="277">
        <f t="shared" si="25"/>
        <v>783</v>
      </c>
      <c r="D788" s="226" t="s">
        <v>499</v>
      </c>
      <c r="E788" s="226" t="s">
        <v>500</v>
      </c>
      <c r="F788" s="226" t="s">
        <v>2966</v>
      </c>
      <c r="G788" s="226" t="s">
        <v>1699</v>
      </c>
      <c r="H788" s="278">
        <v>45930</v>
      </c>
      <c r="I788" s="226">
        <v>10200</v>
      </c>
      <c r="J788" s="281" t="s">
        <v>1700</v>
      </c>
      <c r="K788" s="279" t="s">
        <v>1657</v>
      </c>
      <c r="L788" s="226"/>
      <c r="M788" s="293">
        <v>8991</v>
      </c>
      <c r="N788" s="293">
        <v>0</v>
      </c>
      <c r="O788" s="293">
        <v>225</v>
      </c>
      <c r="P788" s="293">
        <v>225</v>
      </c>
      <c r="Q788" s="293">
        <v>0</v>
      </c>
      <c r="R788" s="283" t="s">
        <v>2850</v>
      </c>
      <c r="S788" s="281" t="s">
        <v>266</v>
      </c>
      <c r="T788" s="279" t="s">
        <v>1703</v>
      </c>
      <c r="U788" s="281"/>
      <c r="V788" s="282" t="s">
        <v>1704</v>
      </c>
      <c r="W788" s="283" t="s">
        <v>1195</v>
      </c>
      <c r="X788" s="283" t="s">
        <v>1195</v>
      </c>
      <c r="Y788" s="283" t="s">
        <v>1195</v>
      </c>
      <c r="Z788" s="226"/>
      <c r="AA788" s="96"/>
    </row>
    <row r="789" spans="1:27">
      <c r="A789" s="226" t="s">
        <v>56</v>
      </c>
      <c r="B789" s="226" t="str">
        <f t="shared" si="24"/>
        <v>27AAEFU8529J1ZNUTLLP-25-26-052</v>
      </c>
      <c r="C789" s="277">
        <f t="shared" si="25"/>
        <v>784</v>
      </c>
      <c r="D789" s="226" t="s">
        <v>160</v>
      </c>
      <c r="E789" s="226" t="s">
        <v>689</v>
      </c>
      <c r="F789" s="226" t="s">
        <v>2967</v>
      </c>
      <c r="G789" s="226" t="s">
        <v>1699</v>
      </c>
      <c r="H789" s="278">
        <v>45926</v>
      </c>
      <c r="I789" s="226">
        <v>243434</v>
      </c>
      <c r="J789" s="281" t="s">
        <v>1700</v>
      </c>
      <c r="K789" s="279" t="s">
        <v>1657</v>
      </c>
      <c r="L789" s="226"/>
      <c r="M789" s="293">
        <v>206300</v>
      </c>
      <c r="N789" s="293">
        <v>0</v>
      </c>
      <c r="O789" s="293">
        <v>18567</v>
      </c>
      <c r="P789" s="293">
        <v>18567</v>
      </c>
      <c r="Q789" s="293">
        <v>0</v>
      </c>
      <c r="R789" s="283" t="s">
        <v>2850</v>
      </c>
      <c r="S789" s="281" t="s">
        <v>353</v>
      </c>
      <c r="T789" s="279" t="s">
        <v>1703</v>
      </c>
      <c r="U789" s="281"/>
      <c r="V789" s="282" t="s">
        <v>1704</v>
      </c>
      <c r="W789" s="283" t="s">
        <v>1195</v>
      </c>
      <c r="X789" s="283" t="s">
        <v>1195</v>
      </c>
      <c r="Y789" s="283" t="s">
        <v>1195</v>
      </c>
      <c r="Z789" s="226"/>
      <c r="AA789" s="96"/>
    </row>
    <row r="790" spans="1:27">
      <c r="A790" s="226" t="s">
        <v>56</v>
      </c>
      <c r="B790" s="226" t="str">
        <f t="shared" si="24"/>
        <v>27AAEFU8529J1ZNUTLLP/25-26/033</v>
      </c>
      <c r="C790" s="277">
        <f t="shared" si="25"/>
        <v>785</v>
      </c>
      <c r="D790" s="226" t="s">
        <v>160</v>
      </c>
      <c r="E790" s="226" t="s">
        <v>689</v>
      </c>
      <c r="F790" s="226" t="s">
        <v>2968</v>
      </c>
      <c r="G790" s="226" t="s">
        <v>1699</v>
      </c>
      <c r="H790" s="278">
        <v>45868</v>
      </c>
      <c r="I790" s="226">
        <v>154279</v>
      </c>
      <c r="J790" s="281" t="s">
        <v>1700</v>
      </c>
      <c r="K790" s="279" t="s">
        <v>1657</v>
      </c>
      <c r="L790" s="226"/>
      <c r="M790" s="293">
        <v>130745</v>
      </c>
      <c r="N790" s="293">
        <v>0</v>
      </c>
      <c r="O790" s="293">
        <v>11767.05</v>
      </c>
      <c r="P790" s="293">
        <v>11767.05</v>
      </c>
      <c r="Q790" s="293">
        <v>0</v>
      </c>
      <c r="R790" s="283" t="s">
        <v>2850</v>
      </c>
      <c r="S790" s="281" t="s">
        <v>353</v>
      </c>
      <c r="T790" s="279" t="s">
        <v>1703</v>
      </c>
      <c r="U790" s="281"/>
      <c r="V790" s="282" t="s">
        <v>1704</v>
      </c>
      <c r="W790" s="283" t="s">
        <v>1195</v>
      </c>
      <c r="X790" s="283" t="s">
        <v>1195</v>
      </c>
      <c r="Y790" s="283" t="s">
        <v>1195</v>
      </c>
      <c r="Z790" s="226"/>
      <c r="AA790" s="96"/>
    </row>
    <row r="791" spans="1:27">
      <c r="A791" s="226" t="s">
        <v>56</v>
      </c>
      <c r="B791" s="226" t="str">
        <f t="shared" si="24"/>
        <v>27AAEFU8529J1ZNUTLLP/25-26/034</v>
      </c>
      <c r="C791" s="277">
        <f t="shared" si="25"/>
        <v>786</v>
      </c>
      <c r="D791" s="226" t="s">
        <v>160</v>
      </c>
      <c r="E791" s="226" t="s">
        <v>689</v>
      </c>
      <c r="F791" s="226" t="s">
        <v>2969</v>
      </c>
      <c r="G791" s="226" t="s">
        <v>1699</v>
      </c>
      <c r="H791" s="278">
        <v>45868</v>
      </c>
      <c r="I791" s="226">
        <v>1383451</v>
      </c>
      <c r="J791" s="281" t="s">
        <v>1700</v>
      </c>
      <c r="K791" s="279" t="s">
        <v>1657</v>
      </c>
      <c r="L791" s="226"/>
      <c r="M791" s="293">
        <v>1172416</v>
      </c>
      <c r="N791" s="293">
        <v>0</v>
      </c>
      <c r="O791" s="293">
        <v>105517.44</v>
      </c>
      <c r="P791" s="293">
        <v>105517.44</v>
      </c>
      <c r="Q791" s="293">
        <v>0</v>
      </c>
      <c r="R791" s="283" t="s">
        <v>2850</v>
      </c>
      <c r="S791" s="281" t="s">
        <v>353</v>
      </c>
      <c r="T791" s="279" t="s">
        <v>1703</v>
      </c>
      <c r="U791" s="281"/>
      <c r="V791" s="282" t="s">
        <v>1704</v>
      </c>
      <c r="W791" s="283" t="s">
        <v>1195</v>
      </c>
      <c r="X791" s="283" t="s">
        <v>1195</v>
      </c>
      <c r="Y791" s="283" t="s">
        <v>1195</v>
      </c>
      <c r="Z791" s="226"/>
      <c r="AA791" s="96"/>
    </row>
    <row r="792" spans="1:27">
      <c r="A792" s="226" t="s">
        <v>56</v>
      </c>
      <c r="B792" s="226" t="str">
        <f t="shared" si="24"/>
        <v>27AAEFU8529J1ZNUTLLP/25-26/036</v>
      </c>
      <c r="C792" s="277">
        <f t="shared" si="25"/>
        <v>787</v>
      </c>
      <c r="D792" s="226" t="s">
        <v>160</v>
      </c>
      <c r="E792" s="226" t="s">
        <v>689</v>
      </c>
      <c r="F792" s="226" t="s">
        <v>697</v>
      </c>
      <c r="G792" s="226" t="s">
        <v>1699</v>
      </c>
      <c r="H792" s="278">
        <v>45868</v>
      </c>
      <c r="I792" s="226">
        <v>354000</v>
      </c>
      <c r="J792" s="281" t="s">
        <v>1700</v>
      </c>
      <c r="K792" s="279" t="s">
        <v>1657</v>
      </c>
      <c r="L792" s="226"/>
      <c r="M792" s="293">
        <v>300000</v>
      </c>
      <c r="N792" s="293">
        <v>0</v>
      </c>
      <c r="O792" s="293">
        <v>27000</v>
      </c>
      <c r="P792" s="293">
        <v>27000</v>
      </c>
      <c r="Q792" s="293">
        <v>0</v>
      </c>
      <c r="R792" s="283" t="s">
        <v>2850</v>
      </c>
      <c r="S792" s="281" t="s">
        <v>353</v>
      </c>
      <c r="T792" s="279" t="s">
        <v>1703</v>
      </c>
      <c r="U792" s="281"/>
      <c r="V792" s="282" t="s">
        <v>1704</v>
      </c>
      <c r="W792" s="283" t="s">
        <v>1195</v>
      </c>
      <c r="X792" s="283" t="s">
        <v>1195</v>
      </c>
      <c r="Y792" s="283" t="s">
        <v>1195</v>
      </c>
      <c r="Z792" s="226"/>
      <c r="AA792" s="96"/>
    </row>
    <row r="793" spans="1:27">
      <c r="A793" s="226" t="s">
        <v>56</v>
      </c>
      <c r="B793" s="226" t="str">
        <f t="shared" si="24"/>
        <v>27AAEFU8529J1ZNUTLLP/25-26/037</v>
      </c>
      <c r="C793" s="277">
        <f t="shared" si="25"/>
        <v>788</v>
      </c>
      <c r="D793" s="226" t="s">
        <v>160</v>
      </c>
      <c r="E793" s="226" t="s">
        <v>689</v>
      </c>
      <c r="F793" s="226" t="s">
        <v>695</v>
      </c>
      <c r="G793" s="226" t="s">
        <v>1699</v>
      </c>
      <c r="H793" s="278">
        <v>45868</v>
      </c>
      <c r="I793" s="226">
        <v>354000</v>
      </c>
      <c r="J793" s="281" t="s">
        <v>1700</v>
      </c>
      <c r="K793" s="279" t="s">
        <v>1657</v>
      </c>
      <c r="L793" s="226"/>
      <c r="M793" s="293">
        <v>300000</v>
      </c>
      <c r="N793" s="293">
        <v>0</v>
      </c>
      <c r="O793" s="293">
        <v>27000</v>
      </c>
      <c r="P793" s="293">
        <v>27000</v>
      </c>
      <c r="Q793" s="293">
        <v>0</v>
      </c>
      <c r="R793" s="283" t="s">
        <v>2850</v>
      </c>
      <c r="S793" s="281" t="s">
        <v>353</v>
      </c>
      <c r="T793" s="279" t="s">
        <v>1703</v>
      </c>
      <c r="U793" s="281"/>
      <c r="V793" s="282" t="s">
        <v>1704</v>
      </c>
      <c r="W793" s="283" t="s">
        <v>1195</v>
      </c>
      <c r="X793" s="283" t="s">
        <v>1195</v>
      </c>
      <c r="Y793" s="283" t="s">
        <v>1195</v>
      </c>
      <c r="Z793" s="226"/>
      <c r="AA793" s="96"/>
    </row>
    <row r="794" spans="1:27">
      <c r="A794" s="226" t="s">
        <v>56</v>
      </c>
      <c r="B794" s="226" t="str">
        <f t="shared" si="24"/>
        <v>27AAEFU8529J1ZNUTLLP/25-26/038</v>
      </c>
      <c r="C794" s="277">
        <f t="shared" si="25"/>
        <v>789</v>
      </c>
      <c r="D794" s="226" t="s">
        <v>160</v>
      </c>
      <c r="E794" s="226" t="s">
        <v>689</v>
      </c>
      <c r="F794" s="226" t="s">
        <v>693</v>
      </c>
      <c r="G794" s="226" t="s">
        <v>1699</v>
      </c>
      <c r="H794" s="278">
        <v>45868</v>
      </c>
      <c r="I794" s="226">
        <v>354000</v>
      </c>
      <c r="J794" s="281" t="s">
        <v>1700</v>
      </c>
      <c r="K794" s="279" t="s">
        <v>1657</v>
      </c>
      <c r="L794" s="226"/>
      <c r="M794" s="293">
        <v>300000</v>
      </c>
      <c r="N794" s="293">
        <v>0</v>
      </c>
      <c r="O794" s="293">
        <v>27000</v>
      </c>
      <c r="P794" s="293">
        <v>27000</v>
      </c>
      <c r="Q794" s="293">
        <v>0</v>
      </c>
      <c r="R794" s="283" t="s">
        <v>2850</v>
      </c>
      <c r="S794" s="281" t="s">
        <v>353</v>
      </c>
      <c r="T794" s="279" t="s">
        <v>1703</v>
      </c>
      <c r="U794" s="281"/>
      <c r="V794" s="282" t="s">
        <v>1704</v>
      </c>
      <c r="W794" s="283" t="s">
        <v>1195</v>
      </c>
      <c r="X794" s="283" t="s">
        <v>1195</v>
      </c>
      <c r="Y794" s="283" t="s">
        <v>1195</v>
      </c>
      <c r="Z794" s="226"/>
      <c r="AA794" s="96"/>
    </row>
    <row r="795" spans="1:27">
      <c r="A795" s="226" t="s">
        <v>56</v>
      </c>
      <c r="B795" s="226" t="str">
        <f t="shared" si="24"/>
        <v>27AAEFU8529J1ZNUTLLP/25-26/039</v>
      </c>
      <c r="C795" s="277">
        <f t="shared" si="25"/>
        <v>790</v>
      </c>
      <c r="D795" s="226" t="s">
        <v>160</v>
      </c>
      <c r="E795" s="226" t="s">
        <v>689</v>
      </c>
      <c r="F795" s="226" t="s">
        <v>690</v>
      </c>
      <c r="G795" s="226" t="s">
        <v>1699</v>
      </c>
      <c r="H795" s="278">
        <v>45868</v>
      </c>
      <c r="I795" s="226">
        <v>354000</v>
      </c>
      <c r="J795" s="281" t="s">
        <v>1700</v>
      </c>
      <c r="K795" s="279" t="s">
        <v>1657</v>
      </c>
      <c r="L795" s="226"/>
      <c r="M795" s="293">
        <v>300000</v>
      </c>
      <c r="N795" s="293">
        <v>0</v>
      </c>
      <c r="O795" s="293">
        <v>27000</v>
      </c>
      <c r="P795" s="293">
        <v>27000</v>
      </c>
      <c r="Q795" s="293">
        <v>0</v>
      </c>
      <c r="R795" s="283" t="s">
        <v>2850</v>
      </c>
      <c r="S795" s="281" t="s">
        <v>353</v>
      </c>
      <c r="T795" s="279" t="s">
        <v>1703</v>
      </c>
      <c r="U795" s="281"/>
      <c r="V795" s="282" t="s">
        <v>1704</v>
      </c>
      <c r="W795" s="283" t="s">
        <v>1195</v>
      </c>
      <c r="X795" s="283" t="s">
        <v>1195</v>
      </c>
      <c r="Y795" s="283" t="s">
        <v>1195</v>
      </c>
      <c r="Z795" s="226"/>
      <c r="AA795" s="96"/>
    </row>
    <row r="796" spans="1:27">
      <c r="A796" s="226" t="s">
        <v>56</v>
      </c>
      <c r="B796" s="226" t="str">
        <f t="shared" si="24"/>
        <v>27AAEFU8529J1ZNUTLLP/25-26/041</v>
      </c>
      <c r="C796" s="277">
        <f t="shared" si="25"/>
        <v>791</v>
      </c>
      <c r="D796" s="226" t="s">
        <v>160</v>
      </c>
      <c r="E796" s="226" t="s">
        <v>689</v>
      </c>
      <c r="F796" s="226" t="s">
        <v>2970</v>
      </c>
      <c r="G796" s="226" t="s">
        <v>1699</v>
      </c>
      <c r="H796" s="278">
        <v>45868</v>
      </c>
      <c r="I796" s="226">
        <v>14627</v>
      </c>
      <c r="J796" s="281" t="s">
        <v>1700</v>
      </c>
      <c r="K796" s="279" t="s">
        <v>1657</v>
      </c>
      <c r="L796" s="226"/>
      <c r="M796" s="293">
        <v>12396</v>
      </c>
      <c r="N796" s="293">
        <v>0</v>
      </c>
      <c r="O796" s="293">
        <v>1115.6400000000001</v>
      </c>
      <c r="P796" s="293">
        <v>1115.6400000000001</v>
      </c>
      <c r="Q796" s="293">
        <v>0</v>
      </c>
      <c r="R796" s="283" t="s">
        <v>2850</v>
      </c>
      <c r="S796" s="281" t="s">
        <v>353</v>
      </c>
      <c r="T796" s="279" t="s">
        <v>1703</v>
      </c>
      <c r="U796" s="281"/>
      <c r="V796" s="282" t="s">
        <v>1704</v>
      </c>
      <c r="W796" s="283" t="s">
        <v>1195</v>
      </c>
      <c r="X796" s="283" t="s">
        <v>1195</v>
      </c>
      <c r="Y796" s="283" t="s">
        <v>1195</v>
      </c>
      <c r="Z796" s="226"/>
      <c r="AA796" s="96"/>
    </row>
    <row r="797" spans="1:27">
      <c r="A797" s="226" t="s">
        <v>56</v>
      </c>
      <c r="B797" s="226" t="str">
        <f t="shared" si="24"/>
        <v>27AAEFU8529J1ZNUTLLP/25-26/043</v>
      </c>
      <c r="C797" s="277">
        <f t="shared" si="25"/>
        <v>792</v>
      </c>
      <c r="D797" s="226" t="s">
        <v>160</v>
      </c>
      <c r="E797" s="226" t="s">
        <v>689</v>
      </c>
      <c r="F797" s="226" t="s">
        <v>2971</v>
      </c>
      <c r="G797" s="226" t="s">
        <v>1699</v>
      </c>
      <c r="H797" s="278">
        <v>45895</v>
      </c>
      <c r="I797" s="226">
        <v>154279</v>
      </c>
      <c r="J797" s="281" t="s">
        <v>1700</v>
      </c>
      <c r="K797" s="279" t="s">
        <v>1657</v>
      </c>
      <c r="L797" s="226"/>
      <c r="M797" s="293">
        <v>130745</v>
      </c>
      <c r="N797" s="293">
        <v>0</v>
      </c>
      <c r="O797" s="293">
        <v>11767.05</v>
      </c>
      <c r="P797" s="293">
        <v>11767.05</v>
      </c>
      <c r="Q797" s="293">
        <v>0</v>
      </c>
      <c r="R797" s="283" t="s">
        <v>2850</v>
      </c>
      <c r="S797" s="281" t="s">
        <v>353</v>
      </c>
      <c r="T797" s="279" t="s">
        <v>1703</v>
      </c>
      <c r="U797" s="281"/>
      <c r="V797" s="282" t="s">
        <v>1704</v>
      </c>
      <c r="W797" s="283" t="s">
        <v>1195</v>
      </c>
      <c r="X797" s="283" t="s">
        <v>1195</v>
      </c>
      <c r="Y797" s="283" t="s">
        <v>1195</v>
      </c>
      <c r="Z797" s="226"/>
      <c r="AA797" s="96"/>
    </row>
    <row r="798" spans="1:27">
      <c r="A798" s="226" t="s">
        <v>56</v>
      </c>
      <c r="B798" s="226" t="str">
        <f t="shared" si="24"/>
        <v>27AAEFU8529J1ZNUTLLP/25-26/044</v>
      </c>
      <c r="C798" s="277">
        <f t="shared" si="25"/>
        <v>793</v>
      </c>
      <c r="D798" s="226" t="s">
        <v>160</v>
      </c>
      <c r="E798" s="226" t="s">
        <v>689</v>
      </c>
      <c r="F798" s="226" t="s">
        <v>2972</v>
      </c>
      <c r="G798" s="226" t="s">
        <v>1699</v>
      </c>
      <c r="H798" s="278">
        <v>45895</v>
      </c>
      <c r="I798" s="226">
        <v>2473854</v>
      </c>
      <c r="J798" s="281" t="s">
        <v>1700</v>
      </c>
      <c r="K798" s="279" t="s">
        <v>1657</v>
      </c>
      <c r="L798" s="226"/>
      <c r="M798" s="293">
        <v>2096486</v>
      </c>
      <c r="N798" s="293">
        <v>0</v>
      </c>
      <c r="O798" s="293">
        <v>188683.74</v>
      </c>
      <c r="P798" s="293">
        <v>188683.74</v>
      </c>
      <c r="Q798" s="293">
        <v>0</v>
      </c>
      <c r="R798" s="283" t="s">
        <v>2850</v>
      </c>
      <c r="S798" s="281" t="s">
        <v>353</v>
      </c>
      <c r="T798" s="279" t="s">
        <v>1703</v>
      </c>
      <c r="U798" s="281"/>
      <c r="V798" s="282" t="s">
        <v>1704</v>
      </c>
      <c r="W798" s="283" t="s">
        <v>1195</v>
      </c>
      <c r="X798" s="283" t="s">
        <v>1195</v>
      </c>
      <c r="Y798" s="283" t="s">
        <v>1195</v>
      </c>
      <c r="Z798" s="226"/>
      <c r="AA798" s="96"/>
    </row>
    <row r="799" spans="1:27">
      <c r="A799" s="226" t="s">
        <v>56</v>
      </c>
      <c r="B799" s="226" t="str">
        <f t="shared" si="24"/>
        <v>27AAEFU8529J1ZNUTLLP/25-26/046</v>
      </c>
      <c r="C799" s="277">
        <f t="shared" si="25"/>
        <v>794</v>
      </c>
      <c r="D799" s="226" t="s">
        <v>160</v>
      </c>
      <c r="E799" s="226" t="s">
        <v>689</v>
      </c>
      <c r="F799" s="226" t="s">
        <v>2973</v>
      </c>
      <c r="G799" s="226" t="s">
        <v>1699</v>
      </c>
      <c r="H799" s="278">
        <v>45895</v>
      </c>
      <c r="I799" s="226">
        <v>354000</v>
      </c>
      <c r="J799" s="281" t="s">
        <v>1700</v>
      </c>
      <c r="K799" s="279" t="s">
        <v>1657</v>
      </c>
      <c r="L799" s="226"/>
      <c r="M799" s="293">
        <v>300000</v>
      </c>
      <c r="N799" s="293">
        <v>0</v>
      </c>
      <c r="O799" s="293">
        <v>27000</v>
      </c>
      <c r="P799" s="293">
        <v>27000</v>
      </c>
      <c r="Q799" s="293">
        <v>0</v>
      </c>
      <c r="R799" s="283" t="s">
        <v>2850</v>
      </c>
      <c r="S799" s="281" t="s">
        <v>353</v>
      </c>
      <c r="T799" s="279" t="s">
        <v>1703</v>
      </c>
      <c r="U799" s="281"/>
      <c r="V799" s="282" t="s">
        <v>1704</v>
      </c>
      <c r="W799" s="283" t="s">
        <v>1195</v>
      </c>
      <c r="X799" s="283" t="s">
        <v>1195</v>
      </c>
      <c r="Y799" s="283" t="s">
        <v>1195</v>
      </c>
      <c r="Z799" s="226"/>
      <c r="AA799" s="96"/>
    </row>
    <row r="800" spans="1:27">
      <c r="A800" s="226" t="s">
        <v>56</v>
      </c>
      <c r="B800" s="226" t="str">
        <f t="shared" si="24"/>
        <v>27AAEFU8529J1ZNUTLLP/25-26/048</v>
      </c>
      <c r="C800" s="277">
        <f t="shared" si="25"/>
        <v>795</v>
      </c>
      <c r="D800" s="226" t="s">
        <v>160</v>
      </c>
      <c r="E800" s="226" t="s">
        <v>689</v>
      </c>
      <c r="F800" s="226" t="s">
        <v>2974</v>
      </c>
      <c r="G800" s="226" t="s">
        <v>1699</v>
      </c>
      <c r="H800" s="278">
        <v>45926</v>
      </c>
      <c r="I800" s="226">
        <v>154279</v>
      </c>
      <c r="J800" s="281" t="s">
        <v>1700</v>
      </c>
      <c r="K800" s="279" t="s">
        <v>1657</v>
      </c>
      <c r="L800" s="226"/>
      <c r="M800" s="293">
        <v>130745</v>
      </c>
      <c r="N800" s="293">
        <v>0</v>
      </c>
      <c r="O800" s="293">
        <v>11767.05</v>
      </c>
      <c r="P800" s="293">
        <v>11767.05</v>
      </c>
      <c r="Q800" s="293">
        <v>0</v>
      </c>
      <c r="R800" s="283" t="s">
        <v>2850</v>
      </c>
      <c r="S800" s="281" t="s">
        <v>353</v>
      </c>
      <c r="T800" s="279" t="s">
        <v>1703</v>
      </c>
      <c r="U800" s="281"/>
      <c r="V800" s="282" t="s">
        <v>1704</v>
      </c>
      <c r="W800" s="283" t="s">
        <v>1195</v>
      </c>
      <c r="X800" s="283" t="s">
        <v>1195</v>
      </c>
      <c r="Y800" s="283" t="s">
        <v>1195</v>
      </c>
      <c r="Z800" s="226"/>
      <c r="AA800" s="96"/>
    </row>
    <row r="801" spans="1:27">
      <c r="A801" s="226" t="s">
        <v>56</v>
      </c>
      <c r="B801" s="226" t="str">
        <f t="shared" si="24"/>
        <v>27AAEFU8529J1ZNUTLLP/25-26/049</v>
      </c>
      <c r="C801" s="277">
        <f t="shared" si="25"/>
        <v>796</v>
      </c>
      <c r="D801" s="226" t="s">
        <v>160</v>
      </c>
      <c r="E801" s="226" t="s">
        <v>689</v>
      </c>
      <c r="F801" s="226" t="s">
        <v>2975</v>
      </c>
      <c r="G801" s="226" t="s">
        <v>1699</v>
      </c>
      <c r="H801" s="278">
        <v>45926</v>
      </c>
      <c r="I801" s="226">
        <v>1537582</v>
      </c>
      <c r="J801" s="281" t="s">
        <v>1700</v>
      </c>
      <c r="K801" s="279" t="s">
        <v>1657</v>
      </c>
      <c r="L801" s="226"/>
      <c r="M801" s="293">
        <v>1303036</v>
      </c>
      <c r="N801" s="293">
        <v>0</v>
      </c>
      <c r="O801" s="293">
        <v>117273.24</v>
      </c>
      <c r="P801" s="293">
        <v>117273.24</v>
      </c>
      <c r="Q801" s="293">
        <v>0</v>
      </c>
      <c r="R801" s="283" t="s">
        <v>2850</v>
      </c>
      <c r="S801" s="281" t="s">
        <v>353</v>
      </c>
      <c r="T801" s="279" t="s">
        <v>1703</v>
      </c>
      <c r="U801" s="281"/>
      <c r="V801" s="282" t="s">
        <v>1704</v>
      </c>
      <c r="W801" s="283" t="s">
        <v>1195</v>
      </c>
      <c r="X801" s="283" t="s">
        <v>1195</v>
      </c>
      <c r="Y801" s="283" t="s">
        <v>1195</v>
      </c>
      <c r="Z801" s="226"/>
      <c r="AA801" s="96"/>
    </row>
    <row r="802" spans="1:27">
      <c r="A802" s="226" t="s">
        <v>56</v>
      </c>
      <c r="B802" s="226" t="str">
        <f t="shared" si="24"/>
        <v>27AAEFU8529J1ZNUTLLP/25-26/051</v>
      </c>
      <c r="C802" s="277">
        <f t="shared" si="25"/>
        <v>797</v>
      </c>
      <c r="D802" s="226" t="s">
        <v>160</v>
      </c>
      <c r="E802" s="226" t="s">
        <v>689</v>
      </c>
      <c r="F802" s="226" t="s">
        <v>2976</v>
      </c>
      <c r="G802" s="226" t="s">
        <v>1699</v>
      </c>
      <c r="H802" s="278">
        <v>45926</v>
      </c>
      <c r="I802" s="226">
        <v>354000</v>
      </c>
      <c r="J802" s="281" t="s">
        <v>1700</v>
      </c>
      <c r="K802" s="279" t="s">
        <v>1657</v>
      </c>
      <c r="L802" s="226"/>
      <c r="M802" s="293">
        <v>300000</v>
      </c>
      <c r="N802" s="293">
        <v>0</v>
      </c>
      <c r="O802" s="293">
        <v>27000</v>
      </c>
      <c r="P802" s="293">
        <v>27000</v>
      </c>
      <c r="Q802" s="293">
        <v>0</v>
      </c>
      <c r="R802" s="283" t="s">
        <v>2850</v>
      </c>
      <c r="S802" s="281" t="s">
        <v>353</v>
      </c>
      <c r="T802" s="279" t="s">
        <v>1703</v>
      </c>
      <c r="U802" s="281"/>
      <c r="V802" s="282" t="s">
        <v>1704</v>
      </c>
      <c r="W802" s="283" t="s">
        <v>1195</v>
      </c>
      <c r="X802" s="283" t="s">
        <v>1195</v>
      </c>
      <c r="Y802" s="283" t="s">
        <v>1195</v>
      </c>
      <c r="Z802" s="226"/>
      <c r="AA802" s="96"/>
    </row>
    <row r="803" spans="1:27">
      <c r="A803" s="226" t="s">
        <v>56</v>
      </c>
      <c r="B803" s="226" t="str">
        <f t="shared" si="24"/>
        <v>27AAGFO4867R1ZAINV/25-26/216</v>
      </c>
      <c r="C803" s="277">
        <f t="shared" si="25"/>
        <v>798</v>
      </c>
      <c r="D803" s="226" t="s">
        <v>685</v>
      </c>
      <c r="E803" s="226" t="s">
        <v>686</v>
      </c>
      <c r="F803" s="226" t="s">
        <v>2977</v>
      </c>
      <c r="G803" s="226" t="s">
        <v>1699</v>
      </c>
      <c r="H803" s="278">
        <v>45869</v>
      </c>
      <c r="I803" s="226">
        <v>113221</v>
      </c>
      <c r="J803" s="281" t="s">
        <v>1700</v>
      </c>
      <c r="K803" s="279" t="s">
        <v>1657</v>
      </c>
      <c r="L803" s="226"/>
      <c r="M803" s="293">
        <v>95949</v>
      </c>
      <c r="N803" s="293">
        <v>0</v>
      </c>
      <c r="O803" s="293">
        <v>8636</v>
      </c>
      <c r="P803" s="293">
        <v>8636</v>
      </c>
      <c r="Q803" s="293">
        <v>0</v>
      </c>
      <c r="R803" s="283" t="s">
        <v>2850</v>
      </c>
      <c r="S803" s="281" t="s">
        <v>353</v>
      </c>
      <c r="T803" s="279" t="s">
        <v>1703</v>
      </c>
      <c r="U803" s="281"/>
      <c r="V803" s="282" t="s">
        <v>1704</v>
      </c>
      <c r="W803" s="283" t="s">
        <v>1195</v>
      </c>
      <c r="X803" s="283" t="s">
        <v>1195</v>
      </c>
      <c r="Y803" s="283" t="s">
        <v>1195</v>
      </c>
      <c r="Z803" s="226"/>
      <c r="AA803" s="96"/>
    </row>
    <row r="804" spans="1:27">
      <c r="A804" s="226" t="s">
        <v>56</v>
      </c>
      <c r="B804" s="226" t="str">
        <f t="shared" si="24"/>
        <v>27AAGFO4867R1ZAINV/25-26/272</v>
      </c>
      <c r="C804" s="277">
        <f t="shared" si="25"/>
        <v>799</v>
      </c>
      <c r="D804" s="226" t="s">
        <v>685</v>
      </c>
      <c r="E804" s="226" t="s">
        <v>686</v>
      </c>
      <c r="F804" s="226" t="s">
        <v>2978</v>
      </c>
      <c r="G804" s="226" t="s">
        <v>1699</v>
      </c>
      <c r="H804" s="278">
        <v>45899</v>
      </c>
      <c r="I804" s="226">
        <v>103575</v>
      </c>
      <c r="J804" s="281" t="s">
        <v>1700</v>
      </c>
      <c r="K804" s="279" t="s">
        <v>1657</v>
      </c>
      <c r="L804" s="226"/>
      <c r="M804" s="293">
        <v>87775</v>
      </c>
      <c r="N804" s="293">
        <v>0</v>
      </c>
      <c r="O804" s="293">
        <v>7900</v>
      </c>
      <c r="P804" s="293">
        <v>7900</v>
      </c>
      <c r="Q804" s="293">
        <v>0</v>
      </c>
      <c r="R804" s="283" t="s">
        <v>2850</v>
      </c>
      <c r="S804" s="281" t="s">
        <v>353</v>
      </c>
      <c r="T804" s="279" t="s">
        <v>1703</v>
      </c>
      <c r="U804" s="281"/>
      <c r="V804" s="282" t="s">
        <v>1704</v>
      </c>
      <c r="W804" s="283" t="s">
        <v>1195</v>
      </c>
      <c r="X804" s="283" t="s">
        <v>1195</v>
      </c>
      <c r="Y804" s="283" t="s">
        <v>1195</v>
      </c>
      <c r="Z804" s="226"/>
      <c r="AA804" s="96"/>
    </row>
    <row r="805" spans="1:27">
      <c r="A805" s="226" t="s">
        <v>56</v>
      </c>
      <c r="B805" s="226" t="str">
        <f t="shared" si="24"/>
        <v>27AAGFO4867R1ZAINV/25-26/321</v>
      </c>
      <c r="C805" s="277">
        <f t="shared" si="25"/>
        <v>800</v>
      </c>
      <c r="D805" s="226" t="s">
        <v>685</v>
      </c>
      <c r="E805" s="226" t="s">
        <v>686</v>
      </c>
      <c r="F805" s="226" t="s">
        <v>687</v>
      </c>
      <c r="G805" s="226" t="s">
        <v>1699</v>
      </c>
      <c r="H805" s="278">
        <v>45930</v>
      </c>
      <c r="I805" s="226">
        <v>102660</v>
      </c>
      <c r="J805" s="281" t="s">
        <v>1700</v>
      </c>
      <c r="K805" s="279" t="s">
        <v>1657</v>
      </c>
      <c r="L805" s="226"/>
      <c r="M805" s="293">
        <v>87000</v>
      </c>
      <c r="N805" s="293">
        <v>0</v>
      </c>
      <c r="O805" s="293">
        <v>7830</v>
      </c>
      <c r="P805" s="293">
        <v>7830</v>
      </c>
      <c r="Q805" s="293">
        <v>0</v>
      </c>
      <c r="R805" s="283" t="s">
        <v>2850</v>
      </c>
      <c r="S805" s="281" t="s">
        <v>353</v>
      </c>
      <c r="T805" s="279" t="s">
        <v>1703</v>
      </c>
      <c r="U805" s="281"/>
      <c r="V805" s="282" t="s">
        <v>1704</v>
      </c>
      <c r="W805" s="283" t="s">
        <v>1195</v>
      </c>
      <c r="X805" s="283" t="s">
        <v>1195</v>
      </c>
      <c r="Y805" s="283" t="s">
        <v>1195</v>
      </c>
      <c r="Z805" s="226"/>
      <c r="AA805" s="96"/>
    </row>
    <row r="806" spans="1:27">
      <c r="A806" s="226" t="s">
        <v>56</v>
      </c>
      <c r="B806" s="226" t="str">
        <f t="shared" si="24"/>
        <v>27AAACU4322N1Z6427100356080</v>
      </c>
      <c r="C806" s="277">
        <f t="shared" si="25"/>
        <v>801</v>
      </c>
      <c r="D806" s="226" t="s">
        <v>277</v>
      </c>
      <c r="E806" s="226" t="s">
        <v>278</v>
      </c>
      <c r="F806" s="226">
        <v>427100356080</v>
      </c>
      <c r="G806" s="226" t="s">
        <v>1699</v>
      </c>
      <c r="H806" s="278">
        <v>45904</v>
      </c>
      <c r="I806" s="226">
        <v>929.84</v>
      </c>
      <c r="J806" s="281" t="s">
        <v>1700</v>
      </c>
      <c r="K806" s="279" t="s">
        <v>1657</v>
      </c>
      <c r="L806" s="226"/>
      <c r="M806" s="293">
        <v>788</v>
      </c>
      <c r="N806" s="293">
        <v>0</v>
      </c>
      <c r="O806" s="293">
        <v>70.92</v>
      </c>
      <c r="P806" s="293">
        <v>70.92</v>
      </c>
      <c r="Q806" s="293">
        <v>0</v>
      </c>
      <c r="R806" s="283" t="s">
        <v>2850</v>
      </c>
      <c r="S806" s="281" t="s">
        <v>508</v>
      </c>
      <c r="T806" s="279" t="s">
        <v>1703</v>
      </c>
      <c r="U806" s="281"/>
      <c r="V806" s="282" t="s">
        <v>1704</v>
      </c>
      <c r="W806" s="283" t="s">
        <v>1726</v>
      </c>
      <c r="X806" s="283" t="s">
        <v>2979</v>
      </c>
      <c r="Y806" s="283" t="s">
        <v>681</v>
      </c>
      <c r="Z806" s="226"/>
      <c r="AA806" s="96"/>
    </row>
    <row r="807" spans="1:27">
      <c r="A807" s="226" t="s">
        <v>56</v>
      </c>
      <c r="B807" s="226" t="str">
        <f t="shared" si="24"/>
        <v>27AAACU4322N1Z6427100356123</v>
      </c>
      <c r="C807" s="277">
        <f t="shared" si="25"/>
        <v>802</v>
      </c>
      <c r="D807" s="226" t="s">
        <v>277</v>
      </c>
      <c r="E807" s="226" t="s">
        <v>278</v>
      </c>
      <c r="F807" s="226">
        <v>427100356123</v>
      </c>
      <c r="G807" s="226" t="s">
        <v>1699</v>
      </c>
      <c r="H807" s="278">
        <v>45904</v>
      </c>
      <c r="I807" s="226">
        <v>2935.84</v>
      </c>
      <c r="J807" s="281" t="s">
        <v>1700</v>
      </c>
      <c r="K807" s="279" t="s">
        <v>1657</v>
      </c>
      <c r="L807" s="226"/>
      <c r="M807" s="293">
        <v>2488</v>
      </c>
      <c r="N807" s="293">
        <v>0</v>
      </c>
      <c r="O807" s="293">
        <v>223.92</v>
      </c>
      <c r="P807" s="293">
        <v>223.92</v>
      </c>
      <c r="Q807" s="293">
        <v>0</v>
      </c>
      <c r="R807" s="283" t="s">
        <v>2850</v>
      </c>
      <c r="S807" s="281" t="s">
        <v>508</v>
      </c>
      <c r="T807" s="279" t="s">
        <v>1703</v>
      </c>
      <c r="U807" s="281"/>
      <c r="V807" s="282" t="s">
        <v>1704</v>
      </c>
      <c r="W807" s="283" t="s">
        <v>1726</v>
      </c>
      <c r="X807" s="283" t="s">
        <v>2980</v>
      </c>
      <c r="Y807" s="283" t="s">
        <v>681</v>
      </c>
      <c r="Z807" s="226"/>
      <c r="AA807" s="96"/>
    </row>
    <row r="808" spans="1:27">
      <c r="A808" s="226" t="s">
        <v>56</v>
      </c>
      <c r="B808" s="226" t="str">
        <f t="shared" si="24"/>
        <v>27AAACU4322N1Z6427100357329</v>
      </c>
      <c r="C808" s="277">
        <f t="shared" si="25"/>
        <v>803</v>
      </c>
      <c r="D808" s="226" t="s">
        <v>277</v>
      </c>
      <c r="E808" s="226" t="s">
        <v>278</v>
      </c>
      <c r="F808" s="226">
        <v>427100357329</v>
      </c>
      <c r="G808" s="226" t="s">
        <v>1699</v>
      </c>
      <c r="H808" s="278">
        <v>45912</v>
      </c>
      <c r="I808" s="226">
        <v>979.4</v>
      </c>
      <c r="J808" s="281" t="s">
        <v>1700</v>
      </c>
      <c r="K808" s="279" t="s">
        <v>1657</v>
      </c>
      <c r="L808" s="280"/>
      <c r="M808" s="293">
        <v>830</v>
      </c>
      <c r="N808" s="293">
        <v>0</v>
      </c>
      <c r="O808" s="293">
        <v>74.7</v>
      </c>
      <c r="P808" s="293">
        <v>74.7</v>
      </c>
      <c r="Q808" s="293">
        <v>0</v>
      </c>
      <c r="R808" s="283" t="s">
        <v>2850</v>
      </c>
      <c r="S808" s="281" t="s">
        <v>508</v>
      </c>
      <c r="T808" s="279" t="s">
        <v>1703</v>
      </c>
      <c r="U808" s="226"/>
      <c r="V808" s="282" t="s">
        <v>1704</v>
      </c>
      <c r="W808" s="283" t="s">
        <v>1726</v>
      </c>
      <c r="X808" s="283" t="s">
        <v>2981</v>
      </c>
      <c r="Y808" s="283" t="s">
        <v>2857</v>
      </c>
      <c r="Z808" s="226"/>
      <c r="AA808" s="96"/>
    </row>
    <row r="809" spans="1:27">
      <c r="A809" s="226" t="s">
        <v>56</v>
      </c>
      <c r="B809" s="226" t="str">
        <f t="shared" si="24"/>
        <v>27AAACU4322N1Z6427100357931</v>
      </c>
      <c r="C809" s="277">
        <f t="shared" si="25"/>
        <v>804</v>
      </c>
      <c r="D809" s="226" t="s">
        <v>277</v>
      </c>
      <c r="E809" s="226" t="s">
        <v>278</v>
      </c>
      <c r="F809" s="226">
        <v>427100357931</v>
      </c>
      <c r="G809" s="226" t="s">
        <v>1699</v>
      </c>
      <c r="H809" s="278">
        <v>45917</v>
      </c>
      <c r="I809" s="226">
        <v>929.84</v>
      </c>
      <c r="J809" s="281" t="s">
        <v>1700</v>
      </c>
      <c r="K809" s="279" t="s">
        <v>1657</v>
      </c>
      <c r="L809" s="280"/>
      <c r="M809" s="293">
        <v>788</v>
      </c>
      <c r="N809" s="293">
        <v>0</v>
      </c>
      <c r="O809" s="293">
        <v>70.92</v>
      </c>
      <c r="P809" s="293">
        <v>70.92</v>
      </c>
      <c r="Q809" s="293">
        <v>0</v>
      </c>
      <c r="R809" s="283" t="s">
        <v>2850</v>
      </c>
      <c r="S809" s="281" t="s">
        <v>508</v>
      </c>
      <c r="T809" s="279" t="s">
        <v>1703</v>
      </c>
      <c r="U809" s="226"/>
      <c r="V809" s="282" t="s">
        <v>1704</v>
      </c>
      <c r="W809" s="283" t="s">
        <v>1726</v>
      </c>
      <c r="X809" s="283" t="s">
        <v>2982</v>
      </c>
      <c r="Y809" s="283" t="s">
        <v>662</v>
      </c>
      <c r="Z809" s="226"/>
      <c r="AA809" s="96"/>
    </row>
    <row r="810" spans="1:27">
      <c r="A810" s="226" t="s">
        <v>56</v>
      </c>
      <c r="B810" s="226" t="str">
        <f t="shared" si="24"/>
        <v>27AAACI7904G1ZN1009252388181</v>
      </c>
      <c r="C810" s="277">
        <f t="shared" si="25"/>
        <v>805</v>
      </c>
      <c r="D810" s="226" t="s">
        <v>855</v>
      </c>
      <c r="E810" s="226" t="s">
        <v>856</v>
      </c>
      <c r="F810" s="226">
        <v>1009252388181</v>
      </c>
      <c r="G810" s="226" t="s">
        <v>1699</v>
      </c>
      <c r="H810" s="278">
        <v>45874</v>
      </c>
      <c r="I810" s="226">
        <v>850.78</v>
      </c>
      <c r="J810" s="281" t="s">
        <v>1700</v>
      </c>
      <c r="K810" s="279" t="s">
        <v>1657</v>
      </c>
      <c r="L810" s="280"/>
      <c r="M810" s="293">
        <v>721</v>
      </c>
      <c r="N810" s="293">
        <v>0</v>
      </c>
      <c r="O810" s="293">
        <v>64.89</v>
      </c>
      <c r="P810" s="293">
        <v>64.89</v>
      </c>
      <c r="Q810" s="293">
        <v>0</v>
      </c>
      <c r="R810" s="283" t="s">
        <v>2850</v>
      </c>
      <c r="S810" s="281" t="s">
        <v>266</v>
      </c>
      <c r="T810" s="279" t="s">
        <v>1703</v>
      </c>
      <c r="U810" s="226"/>
      <c r="V810" s="282" t="s">
        <v>1704</v>
      </c>
      <c r="W810" s="283" t="s">
        <v>1195</v>
      </c>
      <c r="X810" s="283" t="s">
        <v>1195</v>
      </c>
      <c r="Y810" s="283" t="s">
        <v>1195</v>
      </c>
      <c r="Z810" s="226"/>
      <c r="AA810" s="96"/>
    </row>
    <row r="811" spans="1:27">
      <c r="A811" s="226" t="s">
        <v>56</v>
      </c>
      <c r="B811" s="226" t="str">
        <f t="shared" si="24"/>
        <v>27AAOFA7053K1Z221771</v>
      </c>
      <c r="C811" s="277">
        <f t="shared" si="25"/>
        <v>806</v>
      </c>
      <c r="D811" s="226" t="s">
        <v>958</v>
      </c>
      <c r="E811" s="226" t="s">
        <v>959</v>
      </c>
      <c r="F811" s="226">
        <v>21771</v>
      </c>
      <c r="G811" s="226" t="s">
        <v>1699</v>
      </c>
      <c r="H811" s="278">
        <v>45922</v>
      </c>
      <c r="I811" s="226">
        <v>24072</v>
      </c>
      <c r="J811" s="281" t="s">
        <v>1700</v>
      </c>
      <c r="K811" s="279" t="s">
        <v>1657</v>
      </c>
      <c r="L811" s="280"/>
      <c r="M811" s="293">
        <v>20400</v>
      </c>
      <c r="N811" s="293">
        <v>0</v>
      </c>
      <c r="O811" s="293">
        <v>1836</v>
      </c>
      <c r="P811" s="293">
        <v>1836</v>
      </c>
      <c r="Q811" s="293">
        <v>0</v>
      </c>
      <c r="R811" s="283" t="s">
        <v>2850</v>
      </c>
      <c r="S811" s="281" t="s">
        <v>508</v>
      </c>
      <c r="T811" s="279" t="s">
        <v>1703</v>
      </c>
      <c r="U811" s="226"/>
      <c r="V811" s="282" t="s">
        <v>1704</v>
      </c>
      <c r="W811" s="283" t="s">
        <v>1726</v>
      </c>
      <c r="X811" s="283" t="s">
        <v>2983</v>
      </c>
      <c r="Y811" s="283" t="s">
        <v>657</v>
      </c>
      <c r="Z811" s="226"/>
      <c r="AA811" s="96"/>
    </row>
    <row r="812" spans="1:27">
      <c r="A812" s="226" t="s">
        <v>56</v>
      </c>
      <c r="B812" s="226" t="str">
        <f t="shared" si="24"/>
        <v>36AEUPV4314A1ZE012/2025-2026</v>
      </c>
      <c r="C812" s="277">
        <f t="shared" si="25"/>
        <v>807</v>
      </c>
      <c r="D812" s="226" t="s">
        <v>320</v>
      </c>
      <c r="E812" s="226" t="s">
        <v>321</v>
      </c>
      <c r="F812" s="226" t="s">
        <v>2984</v>
      </c>
      <c r="G812" s="226" t="s">
        <v>1699</v>
      </c>
      <c r="H812" s="278">
        <v>45929</v>
      </c>
      <c r="I812" s="226">
        <v>324500</v>
      </c>
      <c r="J812" s="281" t="s">
        <v>1700</v>
      </c>
      <c r="K812" s="279" t="s">
        <v>1657</v>
      </c>
      <c r="L812" s="280"/>
      <c r="M812" s="293">
        <v>275000</v>
      </c>
      <c r="N812" s="293">
        <v>49500</v>
      </c>
      <c r="O812" s="293">
        <v>0</v>
      </c>
      <c r="P812" s="293">
        <v>0</v>
      </c>
      <c r="Q812" s="293">
        <v>0</v>
      </c>
      <c r="R812" s="283" t="s">
        <v>2850</v>
      </c>
      <c r="S812" s="281" t="s">
        <v>508</v>
      </c>
      <c r="T812" s="279" t="s">
        <v>1703</v>
      </c>
      <c r="U812" s="226"/>
      <c r="V812" s="282" t="s">
        <v>1704</v>
      </c>
      <c r="W812" s="283" t="s">
        <v>1195</v>
      </c>
      <c r="X812" s="283" t="s">
        <v>1195</v>
      </c>
      <c r="Y812" s="283" t="s">
        <v>1195</v>
      </c>
      <c r="Z812" s="226"/>
      <c r="AA812" s="96"/>
    </row>
    <row r="813" spans="1:27">
      <c r="A813" s="226" t="s">
        <v>56</v>
      </c>
      <c r="B813" s="226" t="str">
        <f t="shared" si="24"/>
        <v>27AAACI1195H1ZM135250904023284</v>
      </c>
      <c r="C813" s="277">
        <f t="shared" si="25"/>
        <v>808</v>
      </c>
      <c r="D813" s="226" t="s">
        <v>412</v>
      </c>
      <c r="E813" s="226" t="s">
        <v>413</v>
      </c>
      <c r="F813" s="226">
        <v>135250904023284</v>
      </c>
      <c r="G813" s="226" t="s">
        <v>1699</v>
      </c>
      <c r="H813" s="278">
        <v>45904</v>
      </c>
      <c r="I813" s="226">
        <v>12141.94</v>
      </c>
      <c r="J813" s="281" t="s">
        <v>1700</v>
      </c>
      <c r="K813" s="279" t="s">
        <v>1657</v>
      </c>
      <c r="L813" s="280"/>
      <c r="M813" s="293">
        <v>10289.780000000001</v>
      </c>
      <c r="N813" s="293">
        <v>0</v>
      </c>
      <c r="O813" s="293">
        <v>926.08</v>
      </c>
      <c r="P813" s="293">
        <v>926.08</v>
      </c>
      <c r="Q813" s="293">
        <v>0</v>
      </c>
      <c r="R813" s="283" t="s">
        <v>2850</v>
      </c>
      <c r="S813" s="281" t="s">
        <v>266</v>
      </c>
      <c r="T813" s="279" t="s">
        <v>1703</v>
      </c>
      <c r="U813" s="226"/>
      <c r="V813" s="282" t="s">
        <v>1704</v>
      </c>
      <c r="W813" s="283" t="s">
        <v>1195</v>
      </c>
      <c r="X813" s="283" t="s">
        <v>1195</v>
      </c>
      <c r="Y813" s="283" t="s">
        <v>1195</v>
      </c>
      <c r="Z813" s="226"/>
      <c r="AA813" s="96"/>
    </row>
    <row r="814" spans="1:27">
      <c r="A814" s="226" t="s">
        <v>56</v>
      </c>
      <c r="B814" s="226" t="str">
        <f t="shared" si="24"/>
        <v>27AAACI1195H1ZM135250905031940</v>
      </c>
      <c r="C814" s="277">
        <f t="shared" si="25"/>
        <v>809</v>
      </c>
      <c r="D814" s="226" t="s">
        <v>412</v>
      </c>
      <c r="E814" s="226" t="s">
        <v>413</v>
      </c>
      <c r="F814" s="226">
        <v>135250905031940</v>
      </c>
      <c r="G814" s="226" t="s">
        <v>1699</v>
      </c>
      <c r="H814" s="278">
        <v>45905</v>
      </c>
      <c r="I814" s="226">
        <v>16239.21</v>
      </c>
      <c r="J814" s="281" t="s">
        <v>1700</v>
      </c>
      <c r="K814" s="279" t="s">
        <v>1657</v>
      </c>
      <c r="L814" s="280"/>
      <c r="M814" s="293">
        <v>13762.05</v>
      </c>
      <c r="N814" s="293">
        <v>0</v>
      </c>
      <c r="O814" s="293">
        <v>1238.58</v>
      </c>
      <c r="P814" s="293">
        <v>1238.58</v>
      </c>
      <c r="Q814" s="293">
        <v>0</v>
      </c>
      <c r="R814" s="283" t="s">
        <v>2850</v>
      </c>
      <c r="S814" s="281" t="s">
        <v>266</v>
      </c>
      <c r="T814" s="279" t="s">
        <v>1703</v>
      </c>
      <c r="U814" s="226"/>
      <c r="V814" s="282" t="s">
        <v>1704</v>
      </c>
      <c r="W814" s="283" t="s">
        <v>1195</v>
      </c>
      <c r="X814" s="283" t="s">
        <v>1195</v>
      </c>
      <c r="Y814" s="283" t="s">
        <v>1195</v>
      </c>
      <c r="Z814" s="226"/>
      <c r="AA814" s="96"/>
    </row>
    <row r="815" spans="1:27">
      <c r="A815" s="226" t="s">
        <v>56</v>
      </c>
      <c r="B815" s="226" t="str">
        <f t="shared" si="24"/>
        <v>27AAACI1195H1ZM135250909044251</v>
      </c>
      <c r="C815" s="277">
        <f t="shared" si="25"/>
        <v>810</v>
      </c>
      <c r="D815" s="226" t="s">
        <v>412</v>
      </c>
      <c r="E815" s="226" t="s">
        <v>413</v>
      </c>
      <c r="F815" s="226">
        <v>135250909044251</v>
      </c>
      <c r="G815" s="226" t="s">
        <v>1699</v>
      </c>
      <c r="H815" s="278">
        <v>45909</v>
      </c>
      <c r="I815" s="226">
        <v>11778.28</v>
      </c>
      <c r="J815" s="281" t="s">
        <v>1700</v>
      </c>
      <c r="K815" s="279" t="s">
        <v>1657</v>
      </c>
      <c r="L815" s="280"/>
      <c r="M815" s="293">
        <v>9981.6</v>
      </c>
      <c r="N815" s="293">
        <v>0</v>
      </c>
      <c r="O815" s="293">
        <v>898.34</v>
      </c>
      <c r="P815" s="293">
        <v>898.34</v>
      </c>
      <c r="Q815" s="293">
        <v>0</v>
      </c>
      <c r="R815" s="283" t="s">
        <v>2850</v>
      </c>
      <c r="S815" s="281" t="s">
        <v>266</v>
      </c>
      <c r="T815" s="279" t="s">
        <v>1703</v>
      </c>
      <c r="U815" s="226"/>
      <c r="V815" s="282" t="s">
        <v>1704</v>
      </c>
      <c r="W815" s="283" t="s">
        <v>1195</v>
      </c>
      <c r="X815" s="283" t="s">
        <v>1195</v>
      </c>
      <c r="Y815" s="283" t="s">
        <v>1195</v>
      </c>
      <c r="Z815" s="226"/>
      <c r="AA815" s="96"/>
    </row>
    <row r="816" spans="1:27">
      <c r="A816" s="226" t="s">
        <v>56</v>
      </c>
      <c r="B816" s="226" t="str">
        <f t="shared" si="24"/>
        <v>27AAACI1195H1ZM135250915074870</v>
      </c>
      <c r="C816" s="277">
        <f t="shared" si="25"/>
        <v>811</v>
      </c>
      <c r="D816" s="226" t="s">
        <v>412</v>
      </c>
      <c r="E816" s="226" t="s">
        <v>413</v>
      </c>
      <c r="F816" s="226">
        <v>135250915074870</v>
      </c>
      <c r="G816" s="226" t="s">
        <v>1699</v>
      </c>
      <c r="H816" s="278">
        <v>45915</v>
      </c>
      <c r="I816" s="226">
        <v>18839.88</v>
      </c>
      <c r="J816" s="281" t="s">
        <v>1700</v>
      </c>
      <c r="K816" s="279" t="s">
        <v>1657</v>
      </c>
      <c r="L816" s="280"/>
      <c r="M816" s="293">
        <v>15966</v>
      </c>
      <c r="N816" s="293">
        <v>0</v>
      </c>
      <c r="O816" s="293">
        <v>1436.94</v>
      </c>
      <c r="P816" s="293">
        <v>1436.94</v>
      </c>
      <c r="Q816" s="293">
        <v>0</v>
      </c>
      <c r="R816" s="283" t="s">
        <v>2850</v>
      </c>
      <c r="S816" s="281" t="s">
        <v>266</v>
      </c>
      <c r="T816" s="279" t="s">
        <v>1703</v>
      </c>
      <c r="U816" s="226"/>
      <c r="V816" s="282" t="s">
        <v>1704</v>
      </c>
      <c r="W816" s="283" t="s">
        <v>1195</v>
      </c>
      <c r="X816" s="283" t="s">
        <v>1195</v>
      </c>
      <c r="Y816" s="283" t="s">
        <v>1195</v>
      </c>
      <c r="Z816" s="226"/>
      <c r="AA816" s="96"/>
    </row>
    <row r="817" spans="1:27">
      <c r="A817" s="226" t="s">
        <v>56</v>
      </c>
      <c r="B817" s="226" t="str">
        <f t="shared" si="24"/>
        <v>27AAACI1195H1ZM135250917088469</v>
      </c>
      <c r="C817" s="277">
        <f t="shared" si="25"/>
        <v>812</v>
      </c>
      <c r="D817" s="226" t="s">
        <v>412</v>
      </c>
      <c r="E817" s="226" t="s">
        <v>413</v>
      </c>
      <c r="F817" s="226">
        <v>135250917088469</v>
      </c>
      <c r="G817" s="226" t="s">
        <v>1699</v>
      </c>
      <c r="H817" s="278">
        <v>45917</v>
      </c>
      <c r="I817" s="226">
        <v>17505.28</v>
      </c>
      <c r="J817" s="281" t="s">
        <v>1700</v>
      </c>
      <c r="K817" s="279" t="s">
        <v>1657</v>
      </c>
      <c r="L817" s="280"/>
      <c r="M817" s="293">
        <v>14834.98</v>
      </c>
      <c r="N817" s="293">
        <v>0</v>
      </c>
      <c r="O817" s="293">
        <v>1335.15</v>
      </c>
      <c r="P817" s="293">
        <v>1335.15</v>
      </c>
      <c r="Q817" s="293">
        <v>0</v>
      </c>
      <c r="R817" s="283" t="s">
        <v>2850</v>
      </c>
      <c r="S817" s="281" t="s">
        <v>266</v>
      </c>
      <c r="T817" s="279" t="s">
        <v>1703</v>
      </c>
      <c r="U817" s="226"/>
      <c r="V817" s="282" t="s">
        <v>1704</v>
      </c>
      <c r="W817" s="283" t="s">
        <v>1195</v>
      </c>
      <c r="X817" s="283" t="s">
        <v>1195</v>
      </c>
      <c r="Y817" s="283" t="s">
        <v>1195</v>
      </c>
      <c r="Z817" s="226"/>
      <c r="AA817" s="96"/>
    </row>
    <row r="818" spans="1:27">
      <c r="A818" s="226" t="s">
        <v>56</v>
      </c>
      <c r="B818" s="226" t="str">
        <f t="shared" si="24"/>
        <v>27AAACI1195H1ZM135250919102746</v>
      </c>
      <c r="C818" s="277">
        <f t="shared" si="25"/>
        <v>813</v>
      </c>
      <c r="D818" s="226" t="s">
        <v>412</v>
      </c>
      <c r="E818" s="226" t="s">
        <v>413</v>
      </c>
      <c r="F818" s="226">
        <v>135250919102746</v>
      </c>
      <c r="G818" s="226" t="s">
        <v>1699</v>
      </c>
      <c r="H818" s="278">
        <v>45919</v>
      </c>
      <c r="I818" s="226">
        <v>12195</v>
      </c>
      <c r="J818" s="281" t="s">
        <v>1700</v>
      </c>
      <c r="K818" s="279" t="s">
        <v>1657</v>
      </c>
      <c r="L818" s="280"/>
      <c r="M818" s="293">
        <v>10334.74</v>
      </c>
      <c r="N818" s="293">
        <v>0</v>
      </c>
      <c r="O818" s="293">
        <v>930.13</v>
      </c>
      <c r="P818" s="293">
        <v>930.13</v>
      </c>
      <c r="Q818" s="293">
        <v>0</v>
      </c>
      <c r="R818" s="283" t="s">
        <v>2850</v>
      </c>
      <c r="S818" s="281" t="s">
        <v>266</v>
      </c>
      <c r="T818" s="279" t="s">
        <v>1703</v>
      </c>
      <c r="U818" s="226"/>
      <c r="V818" s="282" t="s">
        <v>1704</v>
      </c>
      <c r="W818" s="283" t="s">
        <v>1195</v>
      </c>
      <c r="X818" s="283" t="s">
        <v>1195</v>
      </c>
      <c r="Y818" s="283" t="s">
        <v>1195</v>
      </c>
      <c r="Z818" s="226"/>
      <c r="AA818" s="96"/>
    </row>
    <row r="819" spans="1:27">
      <c r="A819" s="226" t="s">
        <v>56</v>
      </c>
      <c r="B819" s="226" t="str">
        <f t="shared" si="24"/>
        <v>27AAACI1195H1ZM135250930160059</v>
      </c>
      <c r="C819" s="277">
        <f t="shared" si="25"/>
        <v>814</v>
      </c>
      <c r="D819" s="226" t="s">
        <v>412</v>
      </c>
      <c r="E819" s="226" t="s">
        <v>413</v>
      </c>
      <c r="F819" s="226">
        <v>135250930160059</v>
      </c>
      <c r="G819" s="226" t="s">
        <v>1699</v>
      </c>
      <c r="H819" s="278">
        <v>45930</v>
      </c>
      <c r="I819" s="226">
        <v>14724.69</v>
      </c>
      <c r="J819" s="281" t="s">
        <v>1700</v>
      </c>
      <c r="K819" s="279" t="s">
        <v>1657</v>
      </c>
      <c r="L819" s="280"/>
      <c r="M819" s="293">
        <v>12478.55</v>
      </c>
      <c r="N819" s="293">
        <v>0</v>
      </c>
      <c r="O819" s="293">
        <v>1123.07</v>
      </c>
      <c r="P819" s="293">
        <v>1123.07</v>
      </c>
      <c r="Q819" s="293">
        <v>0</v>
      </c>
      <c r="R819" s="283" t="s">
        <v>2850</v>
      </c>
      <c r="S819" s="281" t="s">
        <v>266</v>
      </c>
      <c r="T819" s="279" t="s">
        <v>1703</v>
      </c>
      <c r="U819" s="226"/>
      <c r="V819" s="282" t="s">
        <v>1704</v>
      </c>
      <c r="W819" s="283" t="s">
        <v>1195</v>
      </c>
      <c r="X819" s="283" t="s">
        <v>1195</v>
      </c>
      <c r="Y819" s="283" t="s">
        <v>1195</v>
      </c>
      <c r="Z819" s="226"/>
      <c r="AA819" s="96"/>
    </row>
    <row r="820" spans="1:27">
      <c r="A820" s="226" t="s">
        <v>56</v>
      </c>
      <c r="B820" s="226" t="str">
        <f t="shared" si="24"/>
        <v>27AAACI1195H1ZMTS61156004202509</v>
      </c>
      <c r="C820" s="277">
        <f t="shared" si="25"/>
        <v>815</v>
      </c>
      <c r="D820" s="226" t="s">
        <v>412</v>
      </c>
      <c r="E820" s="226" t="s">
        <v>413</v>
      </c>
      <c r="F820" s="226" t="s">
        <v>670</v>
      </c>
      <c r="G820" s="226" t="s">
        <v>1699</v>
      </c>
      <c r="H820" s="278">
        <v>45918</v>
      </c>
      <c r="I820" s="226">
        <v>2950</v>
      </c>
      <c r="J820" s="281" t="s">
        <v>1700</v>
      </c>
      <c r="K820" s="279" t="s">
        <v>1657</v>
      </c>
      <c r="L820" s="280"/>
      <c r="M820" s="293">
        <v>2500</v>
      </c>
      <c r="N820" s="293">
        <v>0</v>
      </c>
      <c r="O820" s="293">
        <v>225</v>
      </c>
      <c r="P820" s="293">
        <v>225</v>
      </c>
      <c r="Q820" s="293">
        <v>0</v>
      </c>
      <c r="R820" s="283" t="s">
        <v>2850</v>
      </c>
      <c r="S820" s="281" t="s">
        <v>266</v>
      </c>
      <c r="T820" s="279" t="s">
        <v>1703</v>
      </c>
      <c r="U820" s="226"/>
      <c r="V820" s="282" t="s">
        <v>1704</v>
      </c>
      <c r="W820" s="283" t="s">
        <v>1195</v>
      </c>
      <c r="X820" s="283" t="s">
        <v>1195</v>
      </c>
      <c r="Y820" s="283" t="s">
        <v>1195</v>
      </c>
      <c r="Z820" s="226"/>
      <c r="AA820" s="96"/>
    </row>
    <row r="821" spans="1:27">
      <c r="A821" s="226" t="s">
        <v>56</v>
      </c>
      <c r="B821" s="226" t="str">
        <f t="shared" si="24"/>
        <v>27AABCD3611Q1ZIBOM142327</v>
      </c>
      <c r="C821" s="277">
        <f t="shared" si="25"/>
        <v>816</v>
      </c>
      <c r="D821" s="226" t="s">
        <v>339</v>
      </c>
      <c r="E821" s="226" t="s">
        <v>340</v>
      </c>
      <c r="F821" s="226" t="s">
        <v>2985</v>
      </c>
      <c r="G821" s="226" t="s">
        <v>1699</v>
      </c>
      <c r="H821" s="278">
        <v>45912</v>
      </c>
      <c r="I821" s="226">
        <v>4538</v>
      </c>
      <c r="J821" s="281" t="s">
        <v>1700</v>
      </c>
      <c r="K821" s="279" t="s">
        <v>1657</v>
      </c>
      <c r="L821" s="280"/>
      <c r="M821" s="293">
        <v>1100</v>
      </c>
      <c r="N821" s="293">
        <v>0</v>
      </c>
      <c r="O821" s="293">
        <v>99</v>
      </c>
      <c r="P821" s="293">
        <v>99</v>
      </c>
      <c r="Q821" s="293">
        <v>0</v>
      </c>
      <c r="R821" s="283" t="s">
        <v>2850</v>
      </c>
      <c r="S821" s="281" t="s">
        <v>508</v>
      </c>
      <c r="T821" s="279" t="s">
        <v>1703</v>
      </c>
      <c r="U821" s="226"/>
      <c r="V821" s="282" t="s">
        <v>1704</v>
      </c>
      <c r="W821" s="283" t="s">
        <v>1726</v>
      </c>
      <c r="X821" s="283" t="s">
        <v>2986</v>
      </c>
      <c r="Y821" s="283" t="s">
        <v>2890</v>
      </c>
      <c r="Z821" s="226"/>
      <c r="AA821" s="96"/>
    </row>
    <row r="822" spans="1:27">
      <c r="A822" s="226" t="s">
        <v>56</v>
      </c>
      <c r="B822" s="226" t="str">
        <f t="shared" si="24"/>
        <v>27ABJCS6128G1Z4752/2025-26</v>
      </c>
      <c r="C822" s="277">
        <f t="shared" si="25"/>
        <v>817</v>
      </c>
      <c r="D822" s="226" t="s">
        <v>535</v>
      </c>
      <c r="E822" s="226" t="s">
        <v>536</v>
      </c>
      <c r="F822" s="226" t="s">
        <v>2987</v>
      </c>
      <c r="G822" s="226" t="s">
        <v>1699</v>
      </c>
      <c r="H822" s="278">
        <v>45909</v>
      </c>
      <c r="I822" s="226">
        <v>5947</v>
      </c>
      <c r="J822" s="281" t="s">
        <v>1700</v>
      </c>
      <c r="K822" s="279" t="s">
        <v>1657</v>
      </c>
      <c r="L822" s="280"/>
      <c r="M822" s="293">
        <v>5040</v>
      </c>
      <c r="N822" s="293">
        <v>0</v>
      </c>
      <c r="O822" s="293">
        <v>453.6</v>
      </c>
      <c r="P822" s="293">
        <v>453.6</v>
      </c>
      <c r="Q822" s="293">
        <v>0</v>
      </c>
      <c r="R822" s="283" t="s">
        <v>2850</v>
      </c>
      <c r="S822" s="281" t="s">
        <v>508</v>
      </c>
      <c r="T822" s="279" t="s">
        <v>1703</v>
      </c>
      <c r="U822" s="226"/>
      <c r="V822" s="282" t="s">
        <v>1704</v>
      </c>
      <c r="W822" s="283" t="s">
        <v>1726</v>
      </c>
      <c r="X822" s="283" t="s">
        <v>2988</v>
      </c>
      <c r="Y822" s="283" t="s">
        <v>679</v>
      </c>
      <c r="Z822" s="226"/>
      <c r="AA822" s="96"/>
    </row>
    <row r="823" spans="1:27">
      <c r="A823" s="226" t="s">
        <v>56</v>
      </c>
      <c r="B823" s="226" t="str">
        <f t="shared" si="24"/>
        <v>27ABJCS6128G1Z4753/2025-26</v>
      </c>
      <c r="C823" s="277">
        <f t="shared" si="25"/>
        <v>818</v>
      </c>
      <c r="D823" s="226" t="s">
        <v>535</v>
      </c>
      <c r="E823" s="226" t="s">
        <v>536</v>
      </c>
      <c r="F823" s="226" t="s">
        <v>2989</v>
      </c>
      <c r="G823" s="226" t="s">
        <v>1699</v>
      </c>
      <c r="H823" s="278">
        <v>45909</v>
      </c>
      <c r="I823" s="226">
        <v>5972</v>
      </c>
      <c r="J823" s="281" t="s">
        <v>1700</v>
      </c>
      <c r="K823" s="279" t="s">
        <v>1657</v>
      </c>
      <c r="L823" s="280"/>
      <c r="M823" s="293">
        <v>5061</v>
      </c>
      <c r="N823" s="293">
        <v>0</v>
      </c>
      <c r="O823" s="293">
        <v>455.49</v>
      </c>
      <c r="P823" s="293">
        <v>455.49</v>
      </c>
      <c r="Q823" s="293">
        <v>0</v>
      </c>
      <c r="R823" s="283" t="s">
        <v>2850</v>
      </c>
      <c r="S823" s="281" t="s">
        <v>508</v>
      </c>
      <c r="T823" s="279" t="s">
        <v>1703</v>
      </c>
      <c r="U823" s="226"/>
      <c r="V823" s="282" t="s">
        <v>1704</v>
      </c>
      <c r="W823" s="283" t="s">
        <v>1726</v>
      </c>
      <c r="X823" s="283" t="s">
        <v>2990</v>
      </c>
      <c r="Y823" s="283" t="s">
        <v>679</v>
      </c>
      <c r="Z823" s="226"/>
      <c r="AA823" s="96"/>
    </row>
    <row r="824" spans="1:27">
      <c r="A824" s="226" t="s">
        <v>56</v>
      </c>
      <c r="B824" s="226" t="str">
        <f t="shared" si="24"/>
        <v>27ALVPP4585H1Z886/2025-26</v>
      </c>
      <c r="C824" s="277">
        <f t="shared" si="25"/>
        <v>819</v>
      </c>
      <c r="D824" s="226" t="s">
        <v>2991</v>
      </c>
      <c r="E824" s="226" t="s">
        <v>2992</v>
      </c>
      <c r="F824" s="226" t="s">
        <v>2993</v>
      </c>
      <c r="G824" s="226" t="s">
        <v>1699</v>
      </c>
      <c r="H824" s="278">
        <v>45918</v>
      </c>
      <c r="I824" s="226">
        <v>7353</v>
      </c>
      <c r="J824" s="281" t="s">
        <v>1700</v>
      </c>
      <c r="K824" s="279" t="s">
        <v>1657</v>
      </c>
      <c r="L824" s="280"/>
      <c r="M824" s="293">
        <v>6231</v>
      </c>
      <c r="N824" s="293">
        <v>0</v>
      </c>
      <c r="O824" s="293">
        <v>560.79</v>
      </c>
      <c r="P824" s="293">
        <v>560.79</v>
      </c>
      <c r="Q824" s="293">
        <v>0</v>
      </c>
      <c r="R824" s="283" t="s">
        <v>2850</v>
      </c>
      <c r="S824" s="281" t="s">
        <v>317</v>
      </c>
      <c r="T824" s="279" t="s">
        <v>1703</v>
      </c>
      <c r="U824" s="226"/>
      <c r="V824" s="282" t="s">
        <v>1704</v>
      </c>
      <c r="W824" s="283" t="s">
        <v>1195</v>
      </c>
      <c r="X824" s="283" t="s">
        <v>1195</v>
      </c>
      <c r="Y824" s="283" t="s">
        <v>1195</v>
      </c>
      <c r="Z824" s="226"/>
      <c r="AA824" s="96"/>
    </row>
    <row r="825" spans="1:27">
      <c r="A825" s="226" t="s">
        <v>56</v>
      </c>
      <c r="B825" s="226" t="str">
        <f t="shared" si="24"/>
        <v>27ABECS9580P1ZC271YD6Y3X0925001</v>
      </c>
      <c r="C825" s="277">
        <f t="shared" si="25"/>
        <v>820</v>
      </c>
      <c r="D825" s="226" t="s">
        <v>2994</v>
      </c>
      <c r="E825" s="226" t="s">
        <v>2415</v>
      </c>
      <c r="F825" s="226" t="s">
        <v>2995</v>
      </c>
      <c r="G825" s="226" t="s">
        <v>1699</v>
      </c>
      <c r="H825" s="278">
        <v>45905</v>
      </c>
      <c r="I825" s="226">
        <v>30042.1</v>
      </c>
      <c r="J825" s="281" t="s">
        <v>1700</v>
      </c>
      <c r="K825" s="279" t="s">
        <v>1657</v>
      </c>
      <c r="L825" s="280"/>
      <c r="M825" s="293">
        <v>26642</v>
      </c>
      <c r="N825" s="293">
        <v>0</v>
      </c>
      <c r="O825" s="293">
        <v>666.05</v>
      </c>
      <c r="P825" s="293">
        <v>666.05</v>
      </c>
      <c r="Q825" s="293">
        <v>0</v>
      </c>
      <c r="R825" s="283" t="s">
        <v>2850</v>
      </c>
      <c r="S825" s="281" t="s">
        <v>266</v>
      </c>
      <c r="T825" s="279" t="s">
        <v>1703</v>
      </c>
      <c r="U825" s="226"/>
      <c r="V825" s="282" t="s">
        <v>1704</v>
      </c>
      <c r="W825" s="283" t="s">
        <v>1195</v>
      </c>
      <c r="X825" s="283" t="s">
        <v>1195</v>
      </c>
      <c r="Y825" s="283" t="s">
        <v>1195</v>
      </c>
      <c r="Z825" s="226"/>
      <c r="AA825" s="96"/>
    </row>
    <row r="826" spans="1:27">
      <c r="A826" s="226" t="s">
        <v>56</v>
      </c>
      <c r="B826" s="226" t="str">
        <f t="shared" si="24"/>
        <v>27AAWCS5258F1ZQPUN06/SC25/00633</v>
      </c>
      <c r="C826" s="277">
        <f t="shared" si="25"/>
        <v>821</v>
      </c>
      <c r="D826" s="226" t="s">
        <v>299</v>
      </c>
      <c r="E826" s="226" t="s">
        <v>300</v>
      </c>
      <c r="F826" s="226" t="s">
        <v>667</v>
      </c>
      <c r="G826" s="226" t="s">
        <v>1699</v>
      </c>
      <c r="H826" s="278">
        <v>45920</v>
      </c>
      <c r="I826" s="226">
        <v>3404409.74</v>
      </c>
      <c r="J826" s="281" t="s">
        <v>1700</v>
      </c>
      <c r="K826" s="279" t="s">
        <v>1657</v>
      </c>
      <c r="L826" s="280"/>
      <c r="M826" s="293">
        <v>2885093</v>
      </c>
      <c r="N826" s="293">
        <v>0</v>
      </c>
      <c r="O826" s="293">
        <v>259658.37</v>
      </c>
      <c r="P826" s="293">
        <v>259658.37</v>
      </c>
      <c r="Q826" s="293">
        <v>0</v>
      </c>
      <c r="R826" s="283" t="s">
        <v>2850</v>
      </c>
      <c r="S826" s="281" t="s">
        <v>328</v>
      </c>
      <c r="T826" s="279" t="s">
        <v>1703</v>
      </c>
      <c r="U826" s="226"/>
      <c r="V826" s="282" t="s">
        <v>1704</v>
      </c>
      <c r="W826" s="283" t="s">
        <v>1195</v>
      </c>
      <c r="X826" s="283" t="s">
        <v>1195</v>
      </c>
      <c r="Y826" s="283" t="s">
        <v>1195</v>
      </c>
      <c r="Z826" s="226"/>
      <c r="AA826" s="96"/>
    </row>
    <row r="827" spans="1:27">
      <c r="A827" s="226" t="s">
        <v>56</v>
      </c>
      <c r="B827" s="226" t="str">
        <f t="shared" si="24"/>
        <v>27AAACE6958L1Z4MEGSI26/20469</v>
      </c>
      <c r="C827" s="277">
        <f t="shared" si="25"/>
        <v>822</v>
      </c>
      <c r="D827" s="226" t="s">
        <v>543</v>
      </c>
      <c r="E827" s="226" t="s">
        <v>544</v>
      </c>
      <c r="F827" s="226" t="s">
        <v>2996</v>
      </c>
      <c r="G827" s="226" t="s">
        <v>1699</v>
      </c>
      <c r="H827" s="278">
        <v>45926</v>
      </c>
      <c r="I827" s="226">
        <v>279872.02</v>
      </c>
      <c r="J827" s="281" t="s">
        <v>1700</v>
      </c>
      <c r="K827" s="279" t="s">
        <v>1657</v>
      </c>
      <c r="L827" s="280"/>
      <c r="M827" s="293">
        <v>237179.68</v>
      </c>
      <c r="N827" s="293">
        <v>0</v>
      </c>
      <c r="O827" s="293">
        <v>21346.17</v>
      </c>
      <c r="P827" s="293">
        <v>21346.17</v>
      </c>
      <c r="Q827" s="293">
        <v>0</v>
      </c>
      <c r="R827" s="283" t="s">
        <v>2850</v>
      </c>
      <c r="S827" s="281" t="s">
        <v>275</v>
      </c>
      <c r="T827" s="279" t="s">
        <v>1703</v>
      </c>
      <c r="U827" s="226"/>
      <c r="V827" s="282" t="s">
        <v>1704</v>
      </c>
      <c r="W827" s="283" t="s">
        <v>1726</v>
      </c>
      <c r="X827" s="283" t="s">
        <v>2997</v>
      </c>
      <c r="Y827" s="283" t="s">
        <v>1148</v>
      </c>
      <c r="Z827" s="226"/>
      <c r="AA827" s="96"/>
    </row>
    <row r="828" spans="1:27">
      <c r="A828" s="226" t="s">
        <v>56</v>
      </c>
      <c r="B828" s="226" t="str">
        <f t="shared" si="24"/>
        <v>27AAACE6958L1Z4MGSI2526/32074</v>
      </c>
      <c r="C828" s="277">
        <f t="shared" si="25"/>
        <v>823</v>
      </c>
      <c r="D828" s="226" t="s">
        <v>543</v>
      </c>
      <c r="E828" s="226" t="s">
        <v>544</v>
      </c>
      <c r="F828" s="226" t="s">
        <v>1158</v>
      </c>
      <c r="G828" s="226" t="s">
        <v>1699</v>
      </c>
      <c r="H828" s="278">
        <v>45930</v>
      </c>
      <c r="I828" s="226">
        <v>909624</v>
      </c>
      <c r="J828" s="281" t="s">
        <v>1700</v>
      </c>
      <c r="K828" s="279" t="s">
        <v>1657</v>
      </c>
      <c r="L828" s="280"/>
      <c r="M828" s="293">
        <v>770868</v>
      </c>
      <c r="N828" s="293">
        <v>0</v>
      </c>
      <c r="O828" s="293">
        <v>69378.12</v>
      </c>
      <c r="P828" s="293">
        <v>69378.12</v>
      </c>
      <c r="Q828" s="293">
        <v>0</v>
      </c>
      <c r="R828" s="283" t="s">
        <v>2850</v>
      </c>
      <c r="S828" s="281" t="s">
        <v>275</v>
      </c>
      <c r="T828" s="279" t="s">
        <v>1703</v>
      </c>
      <c r="U828" s="226"/>
      <c r="V828" s="282" t="s">
        <v>1704</v>
      </c>
      <c r="W828" s="283" t="s">
        <v>1726</v>
      </c>
      <c r="X828" s="283" t="s">
        <v>2998</v>
      </c>
      <c r="Y828" s="283" t="s">
        <v>261</v>
      </c>
      <c r="Z828" s="226"/>
      <c r="AA828" s="226"/>
    </row>
    <row r="829" spans="1:27">
      <c r="A829" s="226" t="s">
        <v>56</v>
      </c>
      <c r="B829" s="226" t="str">
        <f t="shared" si="24"/>
        <v>27AAACE6958L1Z4MGSI2526/32075</v>
      </c>
      <c r="C829" s="277">
        <f t="shared" si="25"/>
        <v>824</v>
      </c>
      <c r="D829" s="226" t="s">
        <v>543</v>
      </c>
      <c r="E829" s="226" t="s">
        <v>544</v>
      </c>
      <c r="F829" s="226" t="s">
        <v>1156</v>
      </c>
      <c r="G829" s="226" t="s">
        <v>1699</v>
      </c>
      <c r="H829" s="278">
        <v>45930</v>
      </c>
      <c r="I829" s="226">
        <v>256473</v>
      </c>
      <c r="J829" s="281" t="s">
        <v>1700</v>
      </c>
      <c r="K829" s="279" t="s">
        <v>1657</v>
      </c>
      <c r="L829" s="226"/>
      <c r="M829" s="293">
        <v>217350</v>
      </c>
      <c r="N829" s="293">
        <v>0</v>
      </c>
      <c r="O829" s="293">
        <v>19561.5</v>
      </c>
      <c r="P829" s="293">
        <v>19561.5</v>
      </c>
      <c r="Q829" s="293">
        <v>0</v>
      </c>
      <c r="R829" s="283" t="s">
        <v>2850</v>
      </c>
      <c r="S829" s="281" t="s">
        <v>275</v>
      </c>
      <c r="T829" s="279" t="s">
        <v>1703</v>
      </c>
      <c r="U829" s="226"/>
      <c r="V829" s="282" t="s">
        <v>1704</v>
      </c>
      <c r="W829" s="283" t="s">
        <v>1726</v>
      </c>
      <c r="X829" s="283" t="s">
        <v>2999</v>
      </c>
      <c r="Y829" s="283" t="s">
        <v>261</v>
      </c>
      <c r="Z829" s="226"/>
      <c r="AA829" s="226"/>
    </row>
    <row r="830" spans="1:27">
      <c r="A830" s="226" t="s">
        <v>56</v>
      </c>
      <c r="B830" s="226" t="str">
        <f t="shared" si="24"/>
        <v>27BMWPD2551E2ZZS0005995</v>
      </c>
      <c r="C830" s="277">
        <f t="shared" si="25"/>
        <v>825</v>
      </c>
      <c r="D830" s="332" t="s">
        <v>511</v>
      </c>
      <c r="E830" s="332" t="s">
        <v>512</v>
      </c>
      <c r="F830" s="332" t="s">
        <v>3000</v>
      </c>
      <c r="G830" s="332" t="s">
        <v>1699</v>
      </c>
      <c r="H830" s="278">
        <v>45894</v>
      </c>
      <c r="I830" s="333">
        <v>4317</v>
      </c>
      <c r="J830" s="281" t="s">
        <v>1700</v>
      </c>
      <c r="K830" s="279" t="s">
        <v>1657</v>
      </c>
      <c r="L830" s="226"/>
      <c r="M830" s="293">
        <v>3697</v>
      </c>
      <c r="N830" s="293">
        <v>0</v>
      </c>
      <c r="O830" s="293">
        <v>309.93</v>
      </c>
      <c r="P830" s="293">
        <v>309.93</v>
      </c>
      <c r="Q830" s="293">
        <v>0</v>
      </c>
      <c r="R830" s="283" t="s">
        <v>2653</v>
      </c>
      <c r="S830" s="281" t="s">
        <v>673</v>
      </c>
      <c r="T830" s="279" t="s">
        <v>1703</v>
      </c>
      <c r="U830" s="226"/>
      <c r="V830" s="282" t="s">
        <v>1704</v>
      </c>
      <c r="W830" s="283" t="s">
        <v>1195</v>
      </c>
      <c r="X830" s="283" t="s">
        <v>1195</v>
      </c>
      <c r="Y830" s="283" t="s">
        <v>1195</v>
      </c>
      <c r="Z830" s="226"/>
      <c r="AA830" s="226"/>
    </row>
    <row r="831" spans="1:27">
      <c r="A831" s="226" t="s">
        <v>56</v>
      </c>
      <c r="B831" s="226" t="str">
        <f t="shared" si="24"/>
        <v>27BMWPD2551E2ZZS0005996</v>
      </c>
      <c r="C831" s="277">
        <f t="shared" si="25"/>
        <v>826</v>
      </c>
      <c r="D831" s="296" t="s">
        <v>511</v>
      </c>
      <c r="E831" s="296" t="s">
        <v>512</v>
      </c>
      <c r="F831" s="296" t="s">
        <v>3001</v>
      </c>
      <c r="G831" s="296" t="s">
        <v>1699</v>
      </c>
      <c r="H831" s="278">
        <v>45894</v>
      </c>
      <c r="I831" s="297">
        <v>18833</v>
      </c>
      <c r="J831" s="281" t="s">
        <v>1700</v>
      </c>
      <c r="K831" s="279" t="s">
        <v>1657</v>
      </c>
      <c r="L831" s="226"/>
      <c r="M831" s="293">
        <v>15982</v>
      </c>
      <c r="N831" s="293">
        <v>0</v>
      </c>
      <c r="O831" s="293">
        <v>1425.42</v>
      </c>
      <c r="P831" s="293">
        <v>1425.42</v>
      </c>
      <c r="Q831" s="293">
        <v>0</v>
      </c>
      <c r="R831" s="283" t="s">
        <v>2653</v>
      </c>
      <c r="S831" s="281" t="s">
        <v>673</v>
      </c>
      <c r="T831" s="279" t="s">
        <v>1703</v>
      </c>
      <c r="U831" s="226"/>
      <c r="V831" s="282" t="s">
        <v>1704</v>
      </c>
      <c r="W831" s="283" t="s">
        <v>1195</v>
      </c>
      <c r="X831" s="283" t="s">
        <v>1195</v>
      </c>
      <c r="Y831" s="283" t="s">
        <v>1195</v>
      </c>
      <c r="Z831" s="226"/>
      <c r="AA831" s="226"/>
    </row>
    <row r="832" spans="1:27">
      <c r="A832" s="226" t="s">
        <v>56</v>
      </c>
      <c r="B832" s="226" t="str">
        <f t="shared" si="24"/>
        <v>27AAECI7859N1ZQSOFT/425/25-26</v>
      </c>
      <c r="C832" s="277">
        <f t="shared" si="25"/>
        <v>827</v>
      </c>
      <c r="D832" s="296" t="s">
        <v>344</v>
      </c>
      <c r="E832" s="296" t="s">
        <v>345</v>
      </c>
      <c r="F832" s="296" t="s">
        <v>664</v>
      </c>
      <c r="G832" s="296" t="s">
        <v>1699</v>
      </c>
      <c r="H832" s="278">
        <v>45903</v>
      </c>
      <c r="I832" s="297">
        <v>495.6</v>
      </c>
      <c r="J832" s="281" t="s">
        <v>1700</v>
      </c>
      <c r="K832" s="279" t="s">
        <v>1657</v>
      </c>
      <c r="L832" s="226"/>
      <c r="M832" s="293">
        <v>420</v>
      </c>
      <c r="N832" s="293">
        <v>0</v>
      </c>
      <c r="O832" s="293">
        <v>37.799999999999997</v>
      </c>
      <c r="P832" s="293">
        <v>37.799999999999997</v>
      </c>
      <c r="Q832" s="293">
        <v>0</v>
      </c>
      <c r="R832" s="283" t="s">
        <v>2850</v>
      </c>
      <c r="S832" s="281" t="s">
        <v>266</v>
      </c>
      <c r="T832" s="279" t="s">
        <v>1703</v>
      </c>
      <c r="U832" s="226"/>
      <c r="V832" s="282" t="s">
        <v>1704</v>
      </c>
      <c r="W832" s="283" t="s">
        <v>1195</v>
      </c>
      <c r="X832" s="283" t="s">
        <v>1195</v>
      </c>
      <c r="Y832" s="283" t="s">
        <v>1195</v>
      </c>
      <c r="Z832" s="226"/>
      <c r="AA832" s="226"/>
    </row>
    <row r="833" spans="1:27">
      <c r="A833" s="226" t="s">
        <v>56</v>
      </c>
      <c r="B833" s="226" t="str">
        <f t="shared" si="24"/>
        <v>27AAECI7859N1ZQSOFT/470/25-26</v>
      </c>
      <c r="C833" s="277">
        <f t="shared" si="25"/>
        <v>828</v>
      </c>
      <c r="D833" s="296" t="s">
        <v>344</v>
      </c>
      <c r="E833" s="296" t="s">
        <v>345</v>
      </c>
      <c r="F833" s="296" t="s">
        <v>661</v>
      </c>
      <c r="G833" s="296" t="s">
        <v>1699</v>
      </c>
      <c r="H833" s="278">
        <v>45918</v>
      </c>
      <c r="I833" s="297">
        <v>247.8</v>
      </c>
      <c r="J833" s="281" t="s">
        <v>1700</v>
      </c>
      <c r="K833" s="279" t="s">
        <v>1657</v>
      </c>
      <c r="L833" s="226"/>
      <c r="M833" s="293">
        <v>210</v>
      </c>
      <c r="N833" s="293">
        <v>0</v>
      </c>
      <c r="O833" s="293">
        <v>18.899999999999999</v>
      </c>
      <c r="P833" s="293">
        <v>18.899999999999999</v>
      </c>
      <c r="Q833" s="293">
        <v>0</v>
      </c>
      <c r="R833" s="283" t="s">
        <v>2850</v>
      </c>
      <c r="S833" s="281" t="s">
        <v>266</v>
      </c>
      <c r="T833" s="279" t="s">
        <v>1703</v>
      </c>
      <c r="U833" s="226"/>
      <c r="V833" s="282" t="s">
        <v>1704</v>
      </c>
      <c r="W833" s="283" t="s">
        <v>1195</v>
      </c>
      <c r="X833" s="283" t="s">
        <v>1195</v>
      </c>
      <c r="Y833" s="283" t="s">
        <v>1195</v>
      </c>
      <c r="Z833" s="226"/>
      <c r="AA833" s="226"/>
    </row>
    <row r="834" spans="1:27">
      <c r="A834" s="226" t="s">
        <v>56</v>
      </c>
      <c r="B834" s="226" t="str">
        <f t="shared" si="24"/>
        <v>27AAECI7859N1ZQSOFT/499/25-26</v>
      </c>
      <c r="C834" s="277">
        <f t="shared" si="25"/>
        <v>829</v>
      </c>
      <c r="D834" s="296" t="s">
        <v>344</v>
      </c>
      <c r="E834" s="296" t="s">
        <v>345</v>
      </c>
      <c r="F834" s="296" t="s">
        <v>1154</v>
      </c>
      <c r="G834" s="296" t="s">
        <v>1699</v>
      </c>
      <c r="H834" s="278">
        <v>45925</v>
      </c>
      <c r="I834" s="297">
        <v>1746.4</v>
      </c>
      <c r="J834" s="281" t="s">
        <v>1700</v>
      </c>
      <c r="K834" s="279" t="s">
        <v>1657</v>
      </c>
      <c r="L834" s="226"/>
      <c r="M834" s="293">
        <v>1480</v>
      </c>
      <c r="N834" s="293">
        <v>0</v>
      </c>
      <c r="O834" s="293">
        <v>133.19999999999999</v>
      </c>
      <c r="P834" s="293">
        <v>133.19999999999999</v>
      </c>
      <c r="Q834" s="293">
        <v>0</v>
      </c>
      <c r="R834" s="283" t="s">
        <v>2850</v>
      </c>
      <c r="S834" s="281" t="s">
        <v>266</v>
      </c>
      <c r="T834" s="279" t="s">
        <v>1703</v>
      </c>
      <c r="U834" s="226"/>
      <c r="V834" s="282" t="s">
        <v>1704</v>
      </c>
      <c r="W834" s="283" t="s">
        <v>1195</v>
      </c>
      <c r="X834" s="283" t="s">
        <v>1195</v>
      </c>
      <c r="Y834" s="283" t="s">
        <v>1195</v>
      </c>
      <c r="Z834" s="226"/>
      <c r="AA834" s="226"/>
    </row>
    <row r="835" spans="1:27">
      <c r="A835" s="226" t="s">
        <v>56</v>
      </c>
      <c r="B835" s="226" t="str">
        <f t="shared" si="24"/>
        <v>27AAECI7859N1ZQSOFT/500/25-26</v>
      </c>
      <c r="C835" s="277">
        <f t="shared" si="25"/>
        <v>830</v>
      </c>
      <c r="D835" s="296" t="s">
        <v>344</v>
      </c>
      <c r="E835" s="296" t="s">
        <v>345</v>
      </c>
      <c r="F835" s="296" t="s">
        <v>1152</v>
      </c>
      <c r="G835" s="296" t="s">
        <v>1699</v>
      </c>
      <c r="H835" s="278">
        <v>45925</v>
      </c>
      <c r="I835" s="297">
        <v>2345.84</v>
      </c>
      <c r="J835" s="281" t="s">
        <v>1700</v>
      </c>
      <c r="K835" s="279" t="s">
        <v>1657</v>
      </c>
      <c r="L835" s="226"/>
      <c r="M835" s="293">
        <v>1988</v>
      </c>
      <c r="N835" s="293">
        <v>0</v>
      </c>
      <c r="O835" s="293">
        <v>178.92</v>
      </c>
      <c r="P835" s="293">
        <v>178.92</v>
      </c>
      <c r="Q835" s="293">
        <v>0</v>
      </c>
      <c r="R835" s="283" t="s">
        <v>2850</v>
      </c>
      <c r="S835" s="281" t="s">
        <v>266</v>
      </c>
      <c r="T835" s="279" t="s">
        <v>1703</v>
      </c>
      <c r="U835" s="226"/>
      <c r="V835" s="282" t="s">
        <v>1704</v>
      </c>
      <c r="W835" s="283" t="s">
        <v>1195</v>
      </c>
      <c r="X835" s="283" t="s">
        <v>1195</v>
      </c>
      <c r="Y835" s="283" t="s">
        <v>1195</v>
      </c>
      <c r="Z835" s="226"/>
      <c r="AA835" s="226"/>
    </row>
    <row r="836" spans="1:27">
      <c r="A836" s="226" t="s">
        <v>56</v>
      </c>
      <c r="B836" s="226" t="str">
        <f t="shared" si="24"/>
        <v>27AAECI7859N1ZQSOFT/502/25-26</v>
      </c>
      <c r="C836" s="277">
        <f t="shared" si="25"/>
        <v>831</v>
      </c>
      <c r="D836" s="296" t="s">
        <v>344</v>
      </c>
      <c r="E836" s="296" t="s">
        <v>345</v>
      </c>
      <c r="F836" s="296" t="s">
        <v>1150</v>
      </c>
      <c r="G836" s="296" t="s">
        <v>1699</v>
      </c>
      <c r="H836" s="278">
        <v>45926</v>
      </c>
      <c r="I836" s="297">
        <v>4012</v>
      </c>
      <c r="J836" s="281" t="s">
        <v>1700</v>
      </c>
      <c r="K836" s="279" t="s">
        <v>1657</v>
      </c>
      <c r="L836" s="226"/>
      <c r="M836" s="293">
        <v>3400</v>
      </c>
      <c r="N836" s="293">
        <v>0</v>
      </c>
      <c r="O836" s="293">
        <v>306</v>
      </c>
      <c r="P836" s="293">
        <v>306</v>
      </c>
      <c r="Q836" s="293">
        <v>0</v>
      </c>
      <c r="R836" s="283" t="s">
        <v>2850</v>
      </c>
      <c r="S836" s="281" t="s">
        <v>266</v>
      </c>
      <c r="T836" s="279" t="s">
        <v>1703</v>
      </c>
      <c r="U836" s="226"/>
      <c r="V836" s="282" t="s">
        <v>1704</v>
      </c>
      <c r="W836" s="283" t="s">
        <v>1195</v>
      </c>
      <c r="X836" s="283" t="s">
        <v>1195</v>
      </c>
      <c r="Y836" s="283" t="s">
        <v>1195</v>
      </c>
      <c r="Z836" s="226"/>
      <c r="AA836" s="226"/>
    </row>
    <row r="837" spans="1:27">
      <c r="A837" s="226" t="s">
        <v>56</v>
      </c>
      <c r="B837" s="226" t="str">
        <f t="shared" si="24"/>
        <v>27AAECI7859N1ZQSOFT/503/25-26</v>
      </c>
      <c r="C837" s="277">
        <f t="shared" si="25"/>
        <v>832</v>
      </c>
      <c r="D837" s="296" t="s">
        <v>344</v>
      </c>
      <c r="E837" s="296" t="s">
        <v>345</v>
      </c>
      <c r="F837" s="296" t="s">
        <v>1147</v>
      </c>
      <c r="G837" s="296" t="s">
        <v>1699</v>
      </c>
      <c r="H837" s="278">
        <v>45926</v>
      </c>
      <c r="I837" s="297">
        <v>8850</v>
      </c>
      <c r="J837" s="281" t="s">
        <v>1700</v>
      </c>
      <c r="K837" s="279" t="s">
        <v>1657</v>
      </c>
      <c r="L837" s="226"/>
      <c r="M837" s="293">
        <v>7500</v>
      </c>
      <c r="N837" s="293">
        <v>0</v>
      </c>
      <c r="O837" s="293">
        <v>675</v>
      </c>
      <c r="P837" s="293">
        <v>675</v>
      </c>
      <c r="Q837" s="293">
        <v>0</v>
      </c>
      <c r="R837" s="283" t="s">
        <v>2850</v>
      </c>
      <c r="S837" s="281" t="s">
        <v>266</v>
      </c>
      <c r="T837" s="279" t="s">
        <v>1703</v>
      </c>
      <c r="U837" s="226"/>
      <c r="V837" s="282" t="s">
        <v>1704</v>
      </c>
      <c r="W837" s="283" t="s">
        <v>1195</v>
      </c>
      <c r="X837" s="283" t="s">
        <v>1195</v>
      </c>
      <c r="Y837" s="283" t="s">
        <v>1195</v>
      </c>
      <c r="Z837" s="226"/>
      <c r="AA837" s="226"/>
    </row>
    <row r="838" spans="1:27">
      <c r="A838" s="226" t="s">
        <v>56</v>
      </c>
      <c r="B838" s="226" t="str">
        <f t="shared" ref="B838:B901" si="26">CONCATENATE(D838,F838)</f>
        <v>27AAECI7859N1ZQSOFT/515/25-26</v>
      </c>
      <c r="C838" s="277">
        <f t="shared" si="25"/>
        <v>833</v>
      </c>
      <c r="D838" s="296" t="s">
        <v>344</v>
      </c>
      <c r="E838" s="296" t="s">
        <v>345</v>
      </c>
      <c r="F838" s="296" t="s">
        <v>659</v>
      </c>
      <c r="G838" s="296" t="s">
        <v>1699</v>
      </c>
      <c r="H838" s="278">
        <v>45929</v>
      </c>
      <c r="I838" s="297">
        <v>619.5</v>
      </c>
      <c r="J838" s="281" t="s">
        <v>1700</v>
      </c>
      <c r="K838" s="279" t="s">
        <v>1657</v>
      </c>
      <c r="L838" s="226"/>
      <c r="M838" s="293">
        <v>525</v>
      </c>
      <c r="N838" s="293">
        <v>0</v>
      </c>
      <c r="O838" s="293">
        <v>47.25</v>
      </c>
      <c r="P838" s="293">
        <v>47.25</v>
      </c>
      <c r="Q838" s="293">
        <v>0</v>
      </c>
      <c r="R838" s="283" t="s">
        <v>2850</v>
      </c>
      <c r="S838" s="281" t="s">
        <v>266</v>
      </c>
      <c r="T838" s="279" t="s">
        <v>1703</v>
      </c>
      <c r="U838" s="226"/>
      <c r="V838" s="282" t="s">
        <v>1704</v>
      </c>
      <c r="W838" s="283" t="s">
        <v>1195</v>
      </c>
      <c r="X838" s="283" t="s">
        <v>1195</v>
      </c>
      <c r="Y838" s="283" t="s">
        <v>1195</v>
      </c>
      <c r="Z838" s="226"/>
      <c r="AA838" s="226"/>
    </row>
    <row r="839" spans="1:27">
      <c r="A839" s="226" t="s">
        <v>56</v>
      </c>
      <c r="B839" s="226" t="str">
        <f t="shared" si="26"/>
        <v>27AIVPC4737D1Z5433</v>
      </c>
      <c r="C839" s="277">
        <f t="shared" ref="C839:C902" si="27">C838+1</f>
        <v>834</v>
      </c>
      <c r="D839" s="296" t="s">
        <v>1756</v>
      </c>
      <c r="E839" s="296" t="s">
        <v>1757</v>
      </c>
      <c r="F839" s="296">
        <v>433</v>
      </c>
      <c r="G839" s="296" t="s">
        <v>1699</v>
      </c>
      <c r="H839" s="278">
        <v>45840</v>
      </c>
      <c r="I839" s="297">
        <v>16520</v>
      </c>
      <c r="J839" s="281" t="s">
        <v>1700</v>
      </c>
      <c r="K839" s="279" t="s">
        <v>1657</v>
      </c>
      <c r="L839" s="226"/>
      <c r="M839" s="293">
        <v>14000</v>
      </c>
      <c r="N839" s="293">
        <v>0</v>
      </c>
      <c r="O839" s="293">
        <v>1260</v>
      </c>
      <c r="P839" s="293">
        <v>1260</v>
      </c>
      <c r="Q839" s="293">
        <v>0</v>
      </c>
      <c r="R839" s="283" t="s">
        <v>2850</v>
      </c>
      <c r="S839" s="281" t="s">
        <v>266</v>
      </c>
      <c r="T839" s="279" t="s">
        <v>1703</v>
      </c>
      <c r="U839" s="226"/>
      <c r="V839" s="282" t="s">
        <v>1704</v>
      </c>
      <c r="W839" s="283" t="s">
        <v>1195</v>
      </c>
      <c r="X839" s="283" t="s">
        <v>1195</v>
      </c>
      <c r="Y839" s="283" t="s">
        <v>1195</v>
      </c>
      <c r="Z839" s="226"/>
      <c r="AA839" s="226"/>
    </row>
    <row r="840" spans="1:27">
      <c r="A840" s="226" t="s">
        <v>56</v>
      </c>
      <c r="B840" s="226" t="str">
        <f t="shared" si="26"/>
        <v>27AIVPC4737D1Z5437</v>
      </c>
      <c r="C840" s="277">
        <f t="shared" si="27"/>
        <v>835</v>
      </c>
      <c r="D840" s="296" t="s">
        <v>1756</v>
      </c>
      <c r="E840" s="296" t="s">
        <v>1757</v>
      </c>
      <c r="F840" s="296">
        <v>437</v>
      </c>
      <c r="G840" s="296" t="s">
        <v>1699</v>
      </c>
      <c r="H840" s="278">
        <v>45876</v>
      </c>
      <c r="I840" s="297">
        <v>14160</v>
      </c>
      <c r="J840" s="281" t="s">
        <v>1700</v>
      </c>
      <c r="K840" s="279" t="s">
        <v>1657</v>
      </c>
      <c r="L840" s="226"/>
      <c r="M840" s="293">
        <v>12000</v>
      </c>
      <c r="N840" s="293">
        <v>0</v>
      </c>
      <c r="O840" s="293">
        <v>1080</v>
      </c>
      <c r="P840" s="293">
        <v>1080</v>
      </c>
      <c r="Q840" s="293">
        <v>0</v>
      </c>
      <c r="R840" s="283" t="s">
        <v>2850</v>
      </c>
      <c r="S840" s="281" t="s">
        <v>266</v>
      </c>
      <c r="T840" s="279" t="s">
        <v>1703</v>
      </c>
      <c r="U840" s="226"/>
      <c r="V840" s="282" t="s">
        <v>1704</v>
      </c>
      <c r="W840" s="283" t="s">
        <v>1195</v>
      </c>
      <c r="X840" s="283" t="s">
        <v>1195</v>
      </c>
      <c r="Y840" s="283" t="s">
        <v>1195</v>
      </c>
      <c r="Z840" s="226"/>
      <c r="AA840" s="226"/>
    </row>
    <row r="841" spans="1:27">
      <c r="A841" s="226" t="s">
        <v>56</v>
      </c>
      <c r="B841" s="226" t="str">
        <f t="shared" si="26"/>
        <v>27AIVPC4737D1Z5438</v>
      </c>
      <c r="C841" s="277">
        <f t="shared" si="27"/>
        <v>836</v>
      </c>
      <c r="D841" s="296" t="s">
        <v>1756</v>
      </c>
      <c r="E841" s="296" t="s">
        <v>1757</v>
      </c>
      <c r="F841" s="296">
        <v>438</v>
      </c>
      <c r="G841" s="296" t="s">
        <v>1699</v>
      </c>
      <c r="H841" s="278">
        <v>45876</v>
      </c>
      <c r="I841" s="297">
        <v>5310</v>
      </c>
      <c r="J841" s="281" t="s">
        <v>1700</v>
      </c>
      <c r="K841" s="279" t="s">
        <v>1657</v>
      </c>
      <c r="L841" s="226"/>
      <c r="M841" s="293">
        <v>4500</v>
      </c>
      <c r="N841" s="293">
        <v>0</v>
      </c>
      <c r="O841" s="293">
        <v>405</v>
      </c>
      <c r="P841" s="293">
        <v>405</v>
      </c>
      <c r="Q841" s="293">
        <v>0</v>
      </c>
      <c r="R841" s="283" t="s">
        <v>2850</v>
      </c>
      <c r="S841" s="281" t="s">
        <v>266</v>
      </c>
      <c r="T841" s="279" t="s">
        <v>1703</v>
      </c>
      <c r="U841" s="226"/>
      <c r="V841" s="282" t="s">
        <v>1704</v>
      </c>
      <c r="W841" s="283" t="s">
        <v>1195</v>
      </c>
      <c r="X841" s="283" t="s">
        <v>1195</v>
      </c>
      <c r="Y841" s="283" t="s">
        <v>1195</v>
      </c>
      <c r="Z841" s="226"/>
      <c r="AA841" s="226"/>
    </row>
    <row r="842" spans="1:27">
      <c r="A842" s="226" t="s">
        <v>56</v>
      </c>
      <c r="B842" s="226" t="str">
        <f t="shared" si="26"/>
        <v>27ABJFS4372H1ZUSE/25-26/07</v>
      </c>
      <c r="C842" s="277">
        <f t="shared" si="27"/>
        <v>837</v>
      </c>
      <c r="D842" s="296" t="s">
        <v>1265</v>
      </c>
      <c r="E842" s="296" t="s">
        <v>1266</v>
      </c>
      <c r="F842" s="296" t="s">
        <v>3002</v>
      </c>
      <c r="G842" s="296" t="s">
        <v>1699</v>
      </c>
      <c r="H842" s="278">
        <v>45861</v>
      </c>
      <c r="I842" s="297">
        <v>295000</v>
      </c>
      <c r="J842" s="281" t="s">
        <v>1700</v>
      </c>
      <c r="K842" s="279" t="s">
        <v>1657</v>
      </c>
      <c r="L842" s="226"/>
      <c r="M842" s="293">
        <v>250000</v>
      </c>
      <c r="N842" s="293">
        <v>0</v>
      </c>
      <c r="O842" s="293">
        <v>22500</v>
      </c>
      <c r="P842" s="293">
        <v>22500</v>
      </c>
      <c r="Q842" s="293">
        <v>0</v>
      </c>
      <c r="R842" s="283" t="s">
        <v>2850</v>
      </c>
      <c r="S842" s="281" t="s">
        <v>353</v>
      </c>
      <c r="T842" s="279" t="s">
        <v>1703</v>
      </c>
      <c r="U842" s="226"/>
      <c r="V842" s="282" t="s">
        <v>1704</v>
      </c>
      <c r="W842" s="283" t="s">
        <v>1195</v>
      </c>
      <c r="X842" s="283" t="s">
        <v>1195</v>
      </c>
      <c r="Y842" s="283" t="s">
        <v>1195</v>
      </c>
      <c r="Z842" s="226"/>
      <c r="AA842" s="226"/>
    </row>
    <row r="843" spans="1:27">
      <c r="A843" s="226" t="s">
        <v>56</v>
      </c>
      <c r="B843" s="226" t="str">
        <f t="shared" si="26"/>
        <v>27ABJFS4372H1ZUSE/25-26/08</v>
      </c>
      <c r="C843" s="277">
        <f t="shared" si="27"/>
        <v>838</v>
      </c>
      <c r="D843" s="296" t="s">
        <v>1265</v>
      </c>
      <c r="E843" s="296" t="s">
        <v>1266</v>
      </c>
      <c r="F843" s="296" t="s">
        <v>3003</v>
      </c>
      <c r="G843" s="296" t="s">
        <v>1699</v>
      </c>
      <c r="H843" s="278">
        <v>45861</v>
      </c>
      <c r="I843" s="297">
        <v>295000</v>
      </c>
      <c r="J843" s="281" t="s">
        <v>1700</v>
      </c>
      <c r="K843" s="279" t="s">
        <v>1657</v>
      </c>
      <c r="L843" s="226"/>
      <c r="M843" s="293">
        <v>250000</v>
      </c>
      <c r="N843" s="293">
        <v>0</v>
      </c>
      <c r="O843" s="293">
        <v>22500</v>
      </c>
      <c r="P843" s="293">
        <v>22500</v>
      </c>
      <c r="Q843" s="293">
        <v>0</v>
      </c>
      <c r="R843" s="283" t="s">
        <v>2850</v>
      </c>
      <c r="S843" s="281" t="s">
        <v>353</v>
      </c>
      <c r="T843" s="279" t="s">
        <v>1703</v>
      </c>
      <c r="U843" s="226"/>
      <c r="V843" s="282" t="s">
        <v>1704</v>
      </c>
      <c r="W843" s="283" t="s">
        <v>1195</v>
      </c>
      <c r="X843" s="283" t="s">
        <v>1195</v>
      </c>
      <c r="Y843" s="283" t="s">
        <v>1195</v>
      </c>
      <c r="Z843" s="226"/>
      <c r="AA843" s="226"/>
    </row>
    <row r="844" spans="1:27">
      <c r="A844" s="226" t="s">
        <v>56</v>
      </c>
      <c r="B844" s="226" t="str">
        <f t="shared" si="26"/>
        <v>27ABJFS4372H1ZUSE/25-26/09</v>
      </c>
      <c r="C844" s="277">
        <f t="shared" si="27"/>
        <v>839</v>
      </c>
      <c r="D844" s="296" t="s">
        <v>1265</v>
      </c>
      <c r="E844" s="296" t="s">
        <v>1266</v>
      </c>
      <c r="F844" s="296" t="s">
        <v>3004</v>
      </c>
      <c r="G844" s="296" t="s">
        <v>1699</v>
      </c>
      <c r="H844" s="278">
        <v>45892</v>
      </c>
      <c r="I844" s="297">
        <v>295000</v>
      </c>
      <c r="J844" s="281" t="s">
        <v>1700</v>
      </c>
      <c r="K844" s="279" t="s">
        <v>1657</v>
      </c>
      <c r="L844" s="226"/>
      <c r="M844" s="293">
        <v>250000</v>
      </c>
      <c r="N844" s="293">
        <v>0</v>
      </c>
      <c r="O844" s="293">
        <v>22500</v>
      </c>
      <c r="P844" s="293">
        <v>22500</v>
      </c>
      <c r="Q844" s="293">
        <v>0</v>
      </c>
      <c r="R844" s="283" t="s">
        <v>2850</v>
      </c>
      <c r="S844" s="281" t="s">
        <v>353</v>
      </c>
      <c r="T844" s="279" t="s">
        <v>1703</v>
      </c>
      <c r="U844" s="226"/>
      <c r="V844" s="282" t="s">
        <v>1704</v>
      </c>
      <c r="W844" s="283" t="s">
        <v>1195</v>
      </c>
      <c r="X844" s="283" t="s">
        <v>1195</v>
      </c>
      <c r="Y844" s="283" t="s">
        <v>1195</v>
      </c>
      <c r="Z844" s="226"/>
      <c r="AA844" s="226"/>
    </row>
    <row r="845" spans="1:27">
      <c r="A845" s="226" t="s">
        <v>56</v>
      </c>
      <c r="B845" s="226" t="str">
        <f t="shared" si="26"/>
        <v>27ABJFS4372H1ZUSE/25-26/10</v>
      </c>
      <c r="C845" s="277">
        <f t="shared" si="27"/>
        <v>840</v>
      </c>
      <c r="D845" s="296" t="s">
        <v>1265</v>
      </c>
      <c r="E845" s="296" t="s">
        <v>1266</v>
      </c>
      <c r="F845" s="296" t="s">
        <v>3005</v>
      </c>
      <c r="G845" s="296" t="s">
        <v>1699</v>
      </c>
      <c r="H845" s="278">
        <v>45892</v>
      </c>
      <c r="I845" s="297">
        <v>295000</v>
      </c>
      <c r="J845" s="281" t="s">
        <v>1700</v>
      </c>
      <c r="K845" s="279" t="s">
        <v>1657</v>
      </c>
      <c r="L845" s="226"/>
      <c r="M845" s="293">
        <v>250000</v>
      </c>
      <c r="N845" s="293">
        <v>0</v>
      </c>
      <c r="O845" s="293">
        <v>22500</v>
      </c>
      <c r="P845" s="293">
        <v>22500</v>
      </c>
      <c r="Q845" s="293">
        <v>0</v>
      </c>
      <c r="R845" s="283" t="s">
        <v>2850</v>
      </c>
      <c r="S845" s="281" t="s">
        <v>353</v>
      </c>
      <c r="T845" s="279" t="s">
        <v>1703</v>
      </c>
      <c r="U845" s="226"/>
      <c r="V845" s="282" t="s">
        <v>1704</v>
      </c>
      <c r="W845" s="283" t="s">
        <v>1195</v>
      </c>
      <c r="X845" s="283" t="s">
        <v>1195</v>
      </c>
      <c r="Y845" s="283" t="s">
        <v>1195</v>
      </c>
      <c r="Z845" s="226"/>
      <c r="AA845" s="226"/>
    </row>
    <row r="846" spans="1:27">
      <c r="A846" s="226" t="s">
        <v>56</v>
      </c>
      <c r="B846" s="226" t="str">
        <f t="shared" si="26"/>
        <v>27ABJFS4372H1ZUSE/25-26/11</v>
      </c>
      <c r="C846" s="277">
        <f t="shared" si="27"/>
        <v>841</v>
      </c>
      <c r="D846" s="296" t="s">
        <v>1265</v>
      </c>
      <c r="E846" s="296" t="s">
        <v>1266</v>
      </c>
      <c r="F846" s="296" t="s">
        <v>3006</v>
      </c>
      <c r="G846" s="296" t="s">
        <v>1699</v>
      </c>
      <c r="H846" s="278">
        <v>45923</v>
      </c>
      <c r="I846" s="297">
        <v>295000</v>
      </c>
      <c r="J846" s="281" t="s">
        <v>1700</v>
      </c>
      <c r="K846" s="279" t="s">
        <v>1657</v>
      </c>
      <c r="L846" s="226"/>
      <c r="M846" s="293">
        <v>250000</v>
      </c>
      <c r="N846" s="293">
        <v>0</v>
      </c>
      <c r="O846" s="293">
        <v>22500</v>
      </c>
      <c r="P846" s="293">
        <v>22500</v>
      </c>
      <c r="Q846" s="293">
        <v>0</v>
      </c>
      <c r="R846" s="283" t="s">
        <v>2850</v>
      </c>
      <c r="S846" s="281" t="s">
        <v>353</v>
      </c>
      <c r="T846" s="279" t="s">
        <v>1703</v>
      </c>
      <c r="U846" s="226"/>
      <c r="V846" s="282" t="s">
        <v>1704</v>
      </c>
      <c r="W846" s="283" t="s">
        <v>1195</v>
      </c>
      <c r="X846" s="283" t="s">
        <v>1195</v>
      </c>
      <c r="Y846" s="283" t="s">
        <v>1195</v>
      </c>
      <c r="Z846" s="226"/>
      <c r="AA846" s="226"/>
    </row>
    <row r="847" spans="1:27">
      <c r="A847" s="226" t="s">
        <v>56</v>
      </c>
      <c r="B847" s="226" t="str">
        <f t="shared" si="26"/>
        <v>27ABJFS4372H1ZUSE/25-26/12</v>
      </c>
      <c r="C847" s="277">
        <f t="shared" si="27"/>
        <v>842</v>
      </c>
      <c r="D847" s="296" t="s">
        <v>1265</v>
      </c>
      <c r="E847" s="296" t="s">
        <v>1266</v>
      </c>
      <c r="F847" s="296" t="s">
        <v>3007</v>
      </c>
      <c r="G847" s="296" t="s">
        <v>1699</v>
      </c>
      <c r="H847" s="278">
        <v>45923</v>
      </c>
      <c r="I847" s="297">
        <v>295000</v>
      </c>
      <c r="J847" s="281" t="s">
        <v>1700</v>
      </c>
      <c r="K847" s="279" t="s">
        <v>1657</v>
      </c>
      <c r="L847" s="226"/>
      <c r="M847" s="293">
        <v>250000</v>
      </c>
      <c r="N847" s="293">
        <v>0</v>
      </c>
      <c r="O847" s="293">
        <v>22500</v>
      </c>
      <c r="P847" s="293">
        <v>22500</v>
      </c>
      <c r="Q847" s="293">
        <v>0</v>
      </c>
      <c r="R847" s="283" t="s">
        <v>2850</v>
      </c>
      <c r="S847" s="281" t="s">
        <v>353</v>
      </c>
      <c r="T847" s="279" t="s">
        <v>1703</v>
      </c>
      <c r="U847" s="226"/>
      <c r="V847" s="282" t="s">
        <v>1704</v>
      </c>
      <c r="W847" s="283" t="s">
        <v>1195</v>
      </c>
      <c r="X847" s="283" t="s">
        <v>1195</v>
      </c>
      <c r="Y847" s="283" t="s">
        <v>1195</v>
      </c>
      <c r="Z847" s="226"/>
      <c r="AA847" s="226"/>
    </row>
    <row r="848" spans="1:27">
      <c r="A848" s="226" t="s">
        <v>56</v>
      </c>
      <c r="B848" s="226" t="str">
        <f t="shared" si="26"/>
        <v>06AADCH6128C1ZZONGRID061718295</v>
      </c>
      <c r="C848" s="277">
        <f t="shared" si="27"/>
        <v>843</v>
      </c>
      <c r="D848" s="296" t="s">
        <v>305</v>
      </c>
      <c r="E848" s="296" t="s">
        <v>306</v>
      </c>
      <c r="F848" s="296" t="s">
        <v>1641</v>
      </c>
      <c r="G848" s="296" t="s">
        <v>1699</v>
      </c>
      <c r="H848" s="278">
        <v>45926</v>
      </c>
      <c r="I848" s="297">
        <v>5098.78</v>
      </c>
      <c r="J848" s="281" t="s">
        <v>1700</v>
      </c>
      <c r="K848" s="279" t="s">
        <v>1657</v>
      </c>
      <c r="L848" s="226"/>
      <c r="M848" s="293">
        <v>4321</v>
      </c>
      <c r="N848" s="293">
        <v>777.78</v>
      </c>
      <c r="O848" s="293">
        <v>0</v>
      </c>
      <c r="P848" s="293">
        <v>0</v>
      </c>
      <c r="Q848" s="293">
        <v>0</v>
      </c>
      <c r="R848" s="283" t="s">
        <v>2850</v>
      </c>
      <c r="S848" s="281" t="s">
        <v>508</v>
      </c>
      <c r="T848" s="279" t="s">
        <v>1703</v>
      </c>
      <c r="U848" s="226"/>
      <c r="V848" s="282" t="s">
        <v>1704</v>
      </c>
      <c r="W848" s="283" t="s">
        <v>1726</v>
      </c>
      <c r="X848" s="283" t="s">
        <v>3008</v>
      </c>
      <c r="Y848" s="283" t="s">
        <v>1148</v>
      </c>
      <c r="Z848" s="226"/>
      <c r="AA848" s="226"/>
    </row>
    <row r="849" spans="1:27">
      <c r="A849" s="226" t="s">
        <v>56</v>
      </c>
      <c r="B849" s="226" t="str">
        <f t="shared" si="26"/>
        <v>06AADCH6128C1ZZONGRID061719218</v>
      </c>
      <c r="C849" s="277">
        <f t="shared" si="27"/>
        <v>844</v>
      </c>
      <c r="D849" s="296" t="s">
        <v>305</v>
      </c>
      <c r="E849" s="296" t="s">
        <v>306</v>
      </c>
      <c r="F849" s="296" t="s">
        <v>1639</v>
      </c>
      <c r="G849" s="296" t="s">
        <v>1699</v>
      </c>
      <c r="H849" s="278">
        <v>45929</v>
      </c>
      <c r="I849" s="297">
        <v>11657.22</v>
      </c>
      <c r="J849" s="281" t="s">
        <v>1700</v>
      </c>
      <c r="K849" s="279" t="s">
        <v>1657</v>
      </c>
      <c r="L849" s="226"/>
      <c r="M849" s="293">
        <v>9879</v>
      </c>
      <c r="N849" s="293">
        <v>1778.22</v>
      </c>
      <c r="O849" s="293">
        <v>0</v>
      </c>
      <c r="P849" s="293">
        <v>0</v>
      </c>
      <c r="Q849" s="293">
        <v>0</v>
      </c>
      <c r="R849" s="283" t="s">
        <v>2850</v>
      </c>
      <c r="S849" s="281" t="s">
        <v>508</v>
      </c>
      <c r="T849" s="279" t="s">
        <v>1703</v>
      </c>
      <c r="U849" s="226"/>
      <c r="V849" s="282" t="s">
        <v>1704</v>
      </c>
      <c r="W849" s="283" t="s">
        <v>1726</v>
      </c>
      <c r="X849" s="283" t="s">
        <v>3009</v>
      </c>
      <c r="Y849" s="283" t="s">
        <v>555</v>
      </c>
      <c r="Z849" s="226"/>
      <c r="AA849" s="226"/>
    </row>
    <row r="850" spans="1:27">
      <c r="A850" s="226" t="s">
        <v>56</v>
      </c>
      <c r="B850" s="226" t="str">
        <f t="shared" si="26"/>
        <v>33AAACZ4322M2Z91025260250103</v>
      </c>
      <c r="C850" s="277">
        <f t="shared" si="27"/>
        <v>845</v>
      </c>
      <c r="D850" s="296" t="s">
        <v>596</v>
      </c>
      <c r="E850" s="296" t="s">
        <v>597</v>
      </c>
      <c r="F850" s="296">
        <v>1025260250103</v>
      </c>
      <c r="G850" s="296" t="s">
        <v>1699</v>
      </c>
      <c r="H850" s="278">
        <v>45909</v>
      </c>
      <c r="I850" s="297">
        <v>12673.2</v>
      </c>
      <c r="J850" s="281" t="s">
        <v>1700</v>
      </c>
      <c r="K850" s="279" t="s">
        <v>1657</v>
      </c>
      <c r="L850" s="226"/>
      <c r="M850" s="293">
        <v>10740</v>
      </c>
      <c r="N850" s="293">
        <v>1933.2</v>
      </c>
      <c r="O850" s="293">
        <v>0</v>
      </c>
      <c r="P850" s="293">
        <v>0</v>
      </c>
      <c r="Q850" s="293">
        <v>0</v>
      </c>
      <c r="R850" s="283" t="s">
        <v>2850</v>
      </c>
      <c r="S850" s="281" t="s">
        <v>508</v>
      </c>
      <c r="T850" s="279" t="s">
        <v>1703</v>
      </c>
      <c r="U850" s="226"/>
      <c r="V850" s="282" t="s">
        <v>1704</v>
      </c>
      <c r="W850" s="283" t="s">
        <v>1726</v>
      </c>
      <c r="X850" s="283" t="s">
        <v>3010</v>
      </c>
      <c r="Y850" s="283" t="s">
        <v>679</v>
      </c>
      <c r="Z850" s="226"/>
      <c r="AA850" s="226"/>
    </row>
    <row r="851" spans="1:27">
      <c r="A851" s="226" t="s">
        <v>56</v>
      </c>
      <c r="B851" s="226" t="str">
        <f t="shared" si="26"/>
        <v>27ABMCS9481K1ZE34</v>
      </c>
      <c r="C851" s="277">
        <f t="shared" si="27"/>
        <v>846</v>
      </c>
      <c r="D851" s="296" t="s">
        <v>585</v>
      </c>
      <c r="E851" s="296" t="s">
        <v>586</v>
      </c>
      <c r="F851" s="296">
        <v>34</v>
      </c>
      <c r="G851" s="296" t="s">
        <v>1699</v>
      </c>
      <c r="H851" s="278">
        <v>45901</v>
      </c>
      <c r="I851" s="297">
        <v>25301</v>
      </c>
      <c r="J851" s="281" t="s">
        <v>1700</v>
      </c>
      <c r="K851" s="279" t="s">
        <v>1657</v>
      </c>
      <c r="L851" s="226"/>
      <c r="M851" s="293">
        <v>21441.24</v>
      </c>
      <c r="N851" s="293">
        <v>0</v>
      </c>
      <c r="O851" s="293">
        <v>1929.71</v>
      </c>
      <c r="P851" s="293">
        <v>1929.71</v>
      </c>
      <c r="Q851" s="293">
        <v>0</v>
      </c>
      <c r="R851" s="283" t="s">
        <v>2850</v>
      </c>
      <c r="S851" s="281" t="s">
        <v>266</v>
      </c>
      <c r="T851" s="279" t="s">
        <v>1703</v>
      </c>
      <c r="U851" s="226"/>
      <c r="V851" s="282" t="s">
        <v>1704</v>
      </c>
      <c r="W851" s="283" t="s">
        <v>1195</v>
      </c>
      <c r="X851" s="283" t="s">
        <v>1195</v>
      </c>
      <c r="Y851" s="283" t="s">
        <v>1195</v>
      </c>
      <c r="Z851" s="226"/>
      <c r="AA851" s="226"/>
    </row>
    <row r="852" spans="1:27">
      <c r="A852" s="226" t="s">
        <v>56</v>
      </c>
      <c r="B852" s="226" t="str">
        <f t="shared" si="26"/>
        <v>27ABMCS9481K1ZE35</v>
      </c>
      <c r="C852" s="277">
        <f t="shared" si="27"/>
        <v>847</v>
      </c>
      <c r="D852" s="296" t="s">
        <v>585</v>
      </c>
      <c r="E852" s="296" t="s">
        <v>586</v>
      </c>
      <c r="F852" s="296">
        <v>35</v>
      </c>
      <c r="G852" s="296" t="s">
        <v>1699</v>
      </c>
      <c r="H852" s="278">
        <v>45901</v>
      </c>
      <c r="I852" s="297">
        <v>58764</v>
      </c>
      <c r="J852" s="281" t="s">
        <v>1700</v>
      </c>
      <c r="K852" s="279" t="s">
        <v>1657</v>
      </c>
      <c r="L852" s="226"/>
      <c r="M852" s="293">
        <v>49799.88</v>
      </c>
      <c r="N852" s="293">
        <v>0</v>
      </c>
      <c r="O852" s="293">
        <v>4481.99</v>
      </c>
      <c r="P852" s="293">
        <v>4481.99</v>
      </c>
      <c r="Q852" s="293">
        <v>0</v>
      </c>
      <c r="R852" s="283" t="s">
        <v>2850</v>
      </c>
      <c r="S852" s="281" t="s">
        <v>266</v>
      </c>
      <c r="T852" s="279" t="s">
        <v>1703</v>
      </c>
      <c r="U852" s="226"/>
      <c r="V852" s="282" t="s">
        <v>1704</v>
      </c>
      <c r="W852" s="283" t="s">
        <v>1195</v>
      </c>
      <c r="X852" s="283" t="s">
        <v>1195</v>
      </c>
      <c r="Y852" s="283" t="s">
        <v>1195</v>
      </c>
      <c r="Z852" s="226"/>
      <c r="AA852" s="226"/>
    </row>
    <row r="853" spans="1:27">
      <c r="A853" s="226" t="s">
        <v>56</v>
      </c>
      <c r="B853" s="226" t="str">
        <f t="shared" si="26"/>
        <v>27AAHCI5212J1ZKIN-60</v>
      </c>
      <c r="C853" s="277">
        <f t="shared" si="27"/>
        <v>848</v>
      </c>
      <c r="D853" s="296" t="s">
        <v>3011</v>
      </c>
      <c r="E853" s="296" t="s">
        <v>3012</v>
      </c>
      <c r="F853" s="296" t="s">
        <v>3013</v>
      </c>
      <c r="G853" s="296" t="s">
        <v>1699</v>
      </c>
      <c r="H853" s="278">
        <v>45880</v>
      </c>
      <c r="I853" s="297">
        <v>2592</v>
      </c>
      <c r="J853" s="281" t="s">
        <v>1700</v>
      </c>
      <c r="K853" s="279" t="s">
        <v>1657</v>
      </c>
      <c r="L853" s="226"/>
      <c r="M853" s="293">
        <v>2196.6</v>
      </c>
      <c r="N853" s="293">
        <v>0</v>
      </c>
      <c r="O853" s="293">
        <v>197.69</v>
      </c>
      <c r="P853" s="293">
        <v>197.69</v>
      </c>
      <c r="Q853" s="293">
        <v>0</v>
      </c>
      <c r="R853" s="283" t="s">
        <v>2653</v>
      </c>
      <c r="S853" s="281" t="s">
        <v>261</v>
      </c>
      <c r="T853" s="279" t="s">
        <v>1703</v>
      </c>
      <c r="U853" s="226"/>
      <c r="V853" s="282" t="s">
        <v>1704</v>
      </c>
      <c r="W853" s="283" t="s">
        <v>1195</v>
      </c>
      <c r="X853" s="283" t="s">
        <v>1195</v>
      </c>
      <c r="Y853" s="283" t="s">
        <v>1195</v>
      </c>
      <c r="Z853" s="226"/>
      <c r="AA853" s="226"/>
    </row>
    <row r="854" spans="1:27">
      <c r="A854" s="226" t="s">
        <v>56</v>
      </c>
      <c r="B854" s="226" t="str">
        <f t="shared" si="26"/>
        <v>07AQMPT7118E1ZKDEX3-1087</v>
      </c>
      <c r="C854" s="277">
        <f t="shared" si="27"/>
        <v>849</v>
      </c>
      <c r="D854" s="296" t="s">
        <v>2349</v>
      </c>
      <c r="E854" s="296" t="s">
        <v>2350</v>
      </c>
      <c r="F854" s="296" t="s">
        <v>3014</v>
      </c>
      <c r="G854" s="296" t="s">
        <v>1699</v>
      </c>
      <c r="H854" s="278">
        <v>45881</v>
      </c>
      <c r="I854" s="297">
        <v>1320</v>
      </c>
      <c r="J854" s="281" t="s">
        <v>1700</v>
      </c>
      <c r="K854" s="279" t="s">
        <v>1657</v>
      </c>
      <c r="L854" s="226"/>
      <c r="M854" s="293">
        <v>1118.6400000000001</v>
      </c>
      <c r="N854" s="293">
        <v>201.36</v>
      </c>
      <c r="O854" s="293">
        <v>0</v>
      </c>
      <c r="P854" s="293">
        <v>0</v>
      </c>
      <c r="Q854" s="293">
        <v>0</v>
      </c>
      <c r="R854" s="283" t="s">
        <v>2653</v>
      </c>
      <c r="S854" s="281" t="s">
        <v>657</v>
      </c>
      <c r="T854" s="279" t="s">
        <v>1703</v>
      </c>
      <c r="U854" s="226"/>
      <c r="V854" s="282" t="s">
        <v>1704</v>
      </c>
      <c r="W854" s="283" t="s">
        <v>1195</v>
      </c>
      <c r="X854" s="283" t="s">
        <v>1195</v>
      </c>
      <c r="Y854" s="283" t="s">
        <v>1195</v>
      </c>
      <c r="Z854" s="226"/>
      <c r="AA854" s="226"/>
    </row>
    <row r="855" spans="1:27">
      <c r="A855" s="226" t="s">
        <v>56</v>
      </c>
      <c r="B855" s="226" t="str">
        <f t="shared" si="26"/>
        <v>06AAACM5586C1ZLTIO26HR101066702</v>
      </c>
      <c r="C855" s="277">
        <f t="shared" si="27"/>
        <v>850</v>
      </c>
      <c r="D855" s="296" t="s">
        <v>334</v>
      </c>
      <c r="E855" s="296" t="s">
        <v>335</v>
      </c>
      <c r="F855" s="296" t="s">
        <v>3015</v>
      </c>
      <c r="G855" s="296" t="s">
        <v>1699</v>
      </c>
      <c r="H855" s="278">
        <v>45927</v>
      </c>
      <c r="I855" s="297">
        <v>1253.1600000000001</v>
      </c>
      <c r="J855" s="281" t="s">
        <v>1700</v>
      </c>
      <c r="K855" s="279" t="s">
        <v>1657</v>
      </c>
      <c r="L855" s="226"/>
      <c r="M855" s="293">
        <v>1062</v>
      </c>
      <c r="N855" s="293">
        <v>191.16</v>
      </c>
      <c r="O855" s="293">
        <v>0</v>
      </c>
      <c r="P855" s="293">
        <v>0</v>
      </c>
      <c r="Q855" s="293">
        <v>0</v>
      </c>
      <c r="R855" s="283" t="s">
        <v>2850</v>
      </c>
      <c r="S855" s="281" t="s">
        <v>508</v>
      </c>
      <c r="T855" s="279" t="s">
        <v>1703</v>
      </c>
      <c r="U855" s="226"/>
      <c r="V855" s="282" t="s">
        <v>1704</v>
      </c>
      <c r="W855" s="283" t="s">
        <v>1195</v>
      </c>
      <c r="X855" s="283" t="s">
        <v>1195</v>
      </c>
      <c r="Y855" s="283" t="s">
        <v>1195</v>
      </c>
      <c r="Z855" s="226"/>
      <c r="AA855" s="226"/>
    </row>
    <row r="856" spans="1:27">
      <c r="A856" s="226" t="s">
        <v>56</v>
      </c>
      <c r="B856" s="226" t="str">
        <f t="shared" si="26"/>
        <v>06AAACM5586C1ZLTIO26HR101075499</v>
      </c>
      <c r="C856" s="277">
        <f t="shared" si="27"/>
        <v>851</v>
      </c>
      <c r="D856" s="296" t="s">
        <v>334</v>
      </c>
      <c r="E856" s="296" t="s">
        <v>335</v>
      </c>
      <c r="F856" s="296" t="s">
        <v>3016</v>
      </c>
      <c r="G856" s="296" t="s">
        <v>1699</v>
      </c>
      <c r="H856" s="278">
        <v>45929</v>
      </c>
      <c r="I856" s="297">
        <v>1628.4</v>
      </c>
      <c r="J856" s="281" t="s">
        <v>1700</v>
      </c>
      <c r="K856" s="279" t="s">
        <v>1657</v>
      </c>
      <c r="L856" s="226"/>
      <c r="M856" s="293">
        <v>1380</v>
      </c>
      <c r="N856" s="293">
        <v>248.4</v>
      </c>
      <c r="O856" s="293">
        <v>0</v>
      </c>
      <c r="P856" s="293">
        <v>0</v>
      </c>
      <c r="Q856" s="293">
        <v>0</v>
      </c>
      <c r="R856" s="283" t="s">
        <v>2850</v>
      </c>
      <c r="S856" s="281" t="s">
        <v>508</v>
      </c>
      <c r="T856" s="279" t="s">
        <v>1703</v>
      </c>
      <c r="U856" s="226"/>
      <c r="V856" s="282" t="s">
        <v>1704</v>
      </c>
      <c r="W856" s="283" t="s">
        <v>1195</v>
      </c>
      <c r="X856" s="283" t="s">
        <v>1195</v>
      </c>
      <c r="Y856" s="283" t="s">
        <v>1195</v>
      </c>
      <c r="Z856" s="226"/>
      <c r="AA856" s="226"/>
    </row>
    <row r="857" spans="1:27">
      <c r="A857" s="226" t="s">
        <v>56</v>
      </c>
      <c r="B857" s="226" t="str">
        <f t="shared" si="26"/>
        <v>27AAACL5792P2ZQLHBOM250909600</v>
      </c>
      <c r="C857" s="277">
        <f t="shared" si="27"/>
        <v>852</v>
      </c>
      <c r="D857" s="296" t="s">
        <v>3017</v>
      </c>
      <c r="E857" s="296" t="s">
        <v>3018</v>
      </c>
      <c r="F857" s="296" t="s">
        <v>3019</v>
      </c>
      <c r="G857" s="296" t="s">
        <v>1699</v>
      </c>
      <c r="H857" s="278">
        <v>45922</v>
      </c>
      <c r="I857" s="297">
        <v>327260</v>
      </c>
      <c r="J857" s="281" t="s">
        <v>1700</v>
      </c>
      <c r="K857" s="279" t="s">
        <v>1657</v>
      </c>
      <c r="L857" s="226"/>
      <c r="M857" s="293">
        <v>264560</v>
      </c>
      <c r="N857" s="293">
        <v>0</v>
      </c>
      <c r="O857" s="293">
        <v>23810.5</v>
      </c>
      <c r="P857" s="293">
        <v>23810.5</v>
      </c>
      <c r="Q857" s="293">
        <v>0</v>
      </c>
      <c r="R857" s="283" t="s">
        <v>2850</v>
      </c>
      <c r="S857" s="281" t="s">
        <v>508</v>
      </c>
      <c r="T857" s="279" t="s">
        <v>1703</v>
      </c>
      <c r="U857" s="226"/>
      <c r="V857" s="282" t="s">
        <v>1704</v>
      </c>
      <c r="W857" s="283" t="s">
        <v>1195</v>
      </c>
      <c r="X857" s="283" t="s">
        <v>1195</v>
      </c>
      <c r="Y857" s="283" t="s">
        <v>1195</v>
      </c>
      <c r="Z857" s="226"/>
      <c r="AA857" s="226"/>
    </row>
    <row r="858" spans="1:27">
      <c r="A858" s="226" t="s">
        <v>56</v>
      </c>
      <c r="B858" s="226" t="str">
        <f t="shared" si="26"/>
        <v>07AAJCA9880A1ZLAIN2526001870767</v>
      </c>
      <c r="C858" s="277">
        <f t="shared" si="27"/>
        <v>853</v>
      </c>
      <c r="D858" s="296" t="s">
        <v>552</v>
      </c>
      <c r="E858" s="296" t="s">
        <v>553</v>
      </c>
      <c r="F858" s="296" t="s">
        <v>3020</v>
      </c>
      <c r="G858" s="296" t="s">
        <v>1699</v>
      </c>
      <c r="H858" s="278">
        <v>45901</v>
      </c>
      <c r="I858" s="297">
        <v>307470.90999999997</v>
      </c>
      <c r="J858" s="281" t="s">
        <v>1700</v>
      </c>
      <c r="K858" s="279" t="s">
        <v>1657</v>
      </c>
      <c r="L858" s="226"/>
      <c r="M858" s="293">
        <v>260568.57</v>
      </c>
      <c r="N858" s="293">
        <v>46902.34</v>
      </c>
      <c r="O858" s="293">
        <v>0</v>
      </c>
      <c r="P858" s="293">
        <v>0</v>
      </c>
      <c r="Q858" s="293">
        <v>0</v>
      </c>
      <c r="R858" s="283" t="s">
        <v>2850</v>
      </c>
      <c r="S858" s="281" t="s">
        <v>266</v>
      </c>
      <c r="T858" s="279" t="s">
        <v>1703</v>
      </c>
      <c r="U858" s="226"/>
      <c r="V858" s="282" t="s">
        <v>1704</v>
      </c>
      <c r="W858" s="283" t="s">
        <v>1195</v>
      </c>
      <c r="X858" s="283" t="s">
        <v>1195</v>
      </c>
      <c r="Y858" s="283" t="s">
        <v>1195</v>
      </c>
      <c r="Z858" s="226"/>
      <c r="AA858" s="226"/>
    </row>
    <row r="859" spans="1:27">
      <c r="A859" s="226" t="s">
        <v>56</v>
      </c>
      <c r="B859" s="226" t="str">
        <f t="shared" si="26"/>
        <v>07AAJCA9880A1ZLAIN2526001874553</v>
      </c>
      <c r="C859" s="277">
        <f t="shared" si="27"/>
        <v>854</v>
      </c>
      <c r="D859" s="296" t="s">
        <v>552</v>
      </c>
      <c r="E859" s="296" t="s">
        <v>553</v>
      </c>
      <c r="F859" s="296" t="s">
        <v>3021</v>
      </c>
      <c r="G859" s="296" t="s">
        <v>1699</v>
      </c>
      <c r="H859" s="278">
        <v>45901</v>
      </c>
      <c r="I859" s="297">
        <v>137994.51</v>
      </c>
      <c r="J859" s="281" t="s">
        <v>1700</v>
      </c>
      <c r="K859" s="279" t="s">
        <v>1657</v>
      </c>
      <c r="L859" s="226"/>
      <c r="M859" s="293">
        <v>116944.5</v>
      </c>
      <c r="N859" s="293">
        <v>21050.01</v>
      </c>
      <c r="O859" s="293">
        <v>0</v>
      </c>
      <c r="P859" s="293">
        <v>0</v>
      </c>
      <c r="Q859" s="293">
        <v>0</v>
      </c>
      <c r="R859" s="283" t="s">
        <v>2850</v>
      </c>
      <c r="S859" s="281" t="s">
        <v>266</v>
      </c>
      <c r="T859" s="279" t="s">
        <v>1703</v>
      </c>
      <c r="U859" s="226"/>
      <c r="V859" s="282" t="s">
        <v>1704</v>
      </c>
      <c r="W859" s="283" t="s">
        <v>1195</v>
      </c>
      <c r="X859" s="283" t="s">
        <v>1195</v>
      </c>
      <c r="Y859" s="283" t="s">
        <v>1195</v>
      </c>
      <c r="Z859" s="226"/>
      <c r="AA859" s="226"/>
    </row>
    <row r="860" spans="1:27">
      <c r="A860" s="226" t="s">
        <v>56</v>
      </c>
      <c r="B860" s="226" t="str">
        <f t="shared" si="26"/>
        <v>07AAJCA9880A1ZLAIN2526002226789</v>
      </c>
      <c r="C860" s="277">
        <f t="shared" si="27"/>
        <v>855</v>
      </c>
      <c r="D860" s="296" t="s">
        <v>552</v>
      </c>
      <c r="E860" s="296" t="s">
        <v>553</v>
      </c>
      <c r="F860" s="296" t="s">
        <v>3022</v>
      </c>
      <c r="G860" s="296" t="s">
        <v>1699</v>
      </c>
      <c r="H860" s="278">
        <v>45902</v>
      </c>
      <c r="I860" s="297">
        <v>35328.04</v>
      </c>
      <c r="J860" s="281" t="s">
        <v>1700</v>
      </c>
      <c r="K860" s="279" t="s">
        <v>1657</v>
      </c>
      <c r="L860" s="226"/>
      <c r="M860" s="293">
        <v>29939.02</v>
      </c>
      <c r="N860" s="293">
        <v>5389.02</v>
      </c>
      <c r="O860" s="293">
        <v>0</v>
      </c>
      <c r="P860" s="293">
        <v>0</v>
      </c>
      <c r="Q860" s="293">
        <v>0</v>
      </c>
      <c r="R860" s="283" t="s">
        <v>2850</v>
      </c>
      <c r="S860" s="281" t="s">
        <v>266</v>
      </c>
      <c r="T860" s="279" t="s">
        <v>1703</v>
      </c>
      <c r="U860" s="226"/>
      <c r="V860" s="282" t="s">
        <v>1704</v>
      </c>
      <c r="W860" s="283" t="s">
        <v>1195</v>
      </c>
      <c r="X860" s="283" t="s">
        <v>1195</v>
      </c>
      <c r="Y860" s="283" t="s">
        <v>1195</v>
      </c>
      <c r="Z860" s="226"/>
      <c r="AA860" s="226"/>
    </row>
    <row r="861" spans="1:27">
      <c r="A861" s="226" t="s">
        <v>56</v>
      </c>
      <c r="B861" s="226" t="str">
        <f t="shared" si="26"/>
        <v>27AAACC2498P1Z326271C0003445266</v>
      </c>
      <c r="C861" s="277">
        <f t="shared" si="27"/>
        <v>856</v>
      </c>
      <c r="D861" s="296" t="s">
        <v>362</v>
      </c>
      <c r="E861" s="296" t="s">
        <v>363</v>
      </c>
      <c r="F861" s="296" t="s">
        <v>3023</v>
      </c>
      <c r="G861" s="296" t="s">
        <v>1699</v>
      </c>
      <c r="H861" s="278">
        <v>45930</v>
      </c>
      <c r="I861" s="297">
        <v>118</v>
      </c>
      <c r="J861" s="281" t="s">
        <v>1700</v>
      </c>
      <c r="K861" s="279" t="s">
        <v>1657</v>
      </c>
      <c r="L861" s="226"/>
      <c r="M861" s="293">
        <v>100</v>
      </c>
      <c r="N861" s="293">
        <v>0</v>
      </c>
      <c r="O861" s="293">
        <v>9</v>
      </c>
      <c r="P861" s="293">
        <v>9</v>
      </c>
      <c r="Q861" s="293">
        <v>0</v>
      </c>
      <c r="R861" s="283" t="s">
        <v>2850</v>
      </c>
      <c r="S861" s="281" t="s">
        <v>266</v>
      </c>
      <c r="T861" s="279" t="s">
        <v>1703</v>
      </c>
      <c r="U861" s="226"/>
      <c r="V861" s="282" t="s">
        <v>1704</v>
      </c>
      <c r="W861" s="283" t="s">
        <v>1195</v>
      </c>
      <c r="X861" s="283" t="s">
        <v>1195</v>
      </c>
      <c r="Y861" s="283" t="s">
        <v>1195</v>
      </c>
      <c r="Z861" s="226"/>
      <c r="AA861" s="226"/>
    </row>
    <row r="862" spans="1:27">
      <c r="A862" s="226" t="s">
        <v>56</v>
      </c>
      <c r="B862" s="226" t="str">
        <f t="shared" si="26"/>
        <v>27AABCC5644E1ZVCX27/2526/107233</v>
      </c>
      <c r="C862" s="277">
        <f t="shared" si="27"/>
        <v>857</v>
      </c>
      <c r="D862" s="296" t="s">
        <v>654</v>
      </c>
      <c r="E862" s="296" t="s">
        <v>655</v>
      </c>
      <c r="F862" s="296" t="s">
        <v>3024</v>
      </c>
      <c r="G862" s="296" t="s">
        <v>1699</v>
      </c>
      <c r="H862" s="278">
        <v>45915</v>
      </c>
      <c r="I862" s="297">
        <v>367500</v>
      </c>
      <c r="J862" s="281" t="s">
        <v>1700</v>
      </c>
      <c r="K862" s="279" t="s">
        <v>1657</v>
      </c>
      <c r="L862" s="226"/>
      <c r="M862" s="293">
        <v>315174</v>
      </c>
      <c r="N862" s="293">
        <v>0</v>
      </c>
      <c r="O862" s="293">
        <v>18910.5</v>
      </c>
      <c r="P862" s="293">
        <v>18910.5</v>
      </c>
      <c r="Q862" s="293">
        <v>0</v>
      </c>
      <c r="R862" s="283" t="s">
        <v>2850</v>
      </c>
      <c r="S862" s="281" t="s">
        <v>508</v>
      </c>
      <c r="T862" s="279" t="s">
        <v>1703</v>
      </c>
      <c r="U862" s="226"/>
      <c r="V862" s="282" t="s">
        <v>1704</v>
      </c>
      <c r="W862" s="283" t="s">
        <v>1195</v>
      </c>
      <c r="X862" s="283" t="s">
        <v>1195</v>
      </c>
      <c r="Y862" s="283" t="s">
        <v>1195</v>
      </c>
      <c r="Z862" s="226"/>
      <c r="AA862" s="226"/>
    </row>
    <row r="863" spans="1:27">
      <c r="A863" s="226" t="s">
        <v>56</v>
      </c>
      <c r="B863" s="226" t="str">
        <f t="shared" si="26"/>
        <v>27AABCC5644E1ZVCX27/2526/113726</v>
      </c>
      <c r="C863" s="277">
        <f t="shared" si="27"/>
        <v>858</v>
      </c>
      <c r="D863" s="296" t="s">
        <v>654</v>
      </c>
      <c r="E863" s="296" t="s">
        <v>655</v>
      </c>
      <c r="F863" s="296" t="s">
        <v>656</v>
      </c>
      <c r="G863" s="296" t="s">
        <v>1699</v>
      </c>
      <c r="H863" s="278">
        <v>45922</v>
      </c>
      <c r="I863" s="297">
        <v>53788</v>
      </c>
      <c r="J863" s="281" t="s">
        <v>1700</v>
      </c>
      <c r="K863" s="279" t="s">
        <v>1657</v>
      </c>
      <c r="L863" s="226"/>
      <c r="M863" s="293">
        <v>47888</v>
      </c>
      <c r="N863" s="293">
        <v>0</v>
      </c>
      <c r="O863" s="293">
        <v>1197.5</v>
      </c>
      <c r="P863" s="293">
        <v>1197.5</v>
      </c>
      <c r="Q863" s="293">
        <v>0</v>
      </c>
      <c r="R863" s="283" t="s">
        <v>2850</v>
      </c>
      <c r="S863" s="281" t="s">
        <v>508</v>
      </c>
      <c r="T863" s="279" t="s">
        <v>1703</v>
      </c>
      <c r="U863" s="226"/>
      <c r="V863" s="282" t="s">
        <v>1704</v>
      </c>
      <c r="W863" s="283" t="s">
        <v>1195</v>
      </c>
      <c r="X863" s="283" t="s">
        <v>1195</v>
      </c>
      <c r="Y863" s="283" t="s">
        <v>1195</v>
      </c>
      <c r="Z863" s="226"/>
      <c r="AA863" s="226"/>
    </row>
    <row r="864" spans="1:27">
      <c r="A864" s="226" t="s">
        <v>56</v>
      </c>
      <c r="B864" s="226" t="str">
        <f t="shared" si="26"/>
        <v>27BAHPB7906A2Z411-1608</v>
      </c>
      <c r="C864" s="277">
        <f t="shared" si="27"/>
        <v>859</v>
      </c>
      <c r="D864" s="296" t="s">
        <v>3025</v>
      </c>
      <c r="E864" s="296" t="s">
        <v>3026</v>
      </c>
      <c r="F864" s="296" t="s">
        <v>3027</v>
      </c>
      <c r="G864" s="296" t="s">
        <v>1699</v>
      </c>
      <c r="H864" s="278">
        <v>45923</v>
      </c>
      <c r="I864" s="297">
        <v>22031</v>
      </c>
      <c r="J864" s="281" t="s">
        <v>1700</v>
      </c>
      <c r="K864" s="279" t="s">
        <v>1657</v>
      </c>
      <c r="L864" s="226"/>
      <c r="M864" s="293">
        <v>18670</v>
      </c>
      <c r="N864" s="293">
        <v>0</v>
      </c>
      <c r="O864" s="293">
        <v>1680.3</v>
      </c>
      <c r="P864" s="293">
        <v>1680.3</v>
      </c>
      <c r="Q864" s="293">
        <v>0</v>
      </c>
      <c r="R864" s="283" t="s">
        <v>2850</v>
      </c>
      <c r="S864" s="281" t="s">
        <v>353</v>
      </c>
      <c r="T864" s="279" t="s">
        <v>1703</v>
      </c>
      <c r="U864" s="226"/>
      <c r="V864" s="282" t="s">
        <v>1704</v>
      </c>
      <c r="W864" s="283" t="s">
        <v>1195</v>
      </c>
      <c r="X864" s="283" t="s">
        <v>1195</v>
      </c>
      <c r="Y864" s="283" t="s">
        <v>1195</v>
      </c>
      <c r="Z864" s="226"/>
      <c r="AA864" s="226"/>
    </row>
    <row r="865" spans="1:27">
      <c r="A865" s="226" t="s">
        <v>56</v>
      </c>
      <c r="B865" s="226" t="str">
        <f t="shared" si="26"/>
        <v>36AABCI2726B1Z3TS1252609AZ26651</v>
      </c>
      <c r="C865" s="277">
        <f t="shared" si="27"/>
        <v>860</v>
      </c>
      <c r="D865" s="296" t="s">
        <v>483</v>
      </c>
      <c r="E865" s="296" t="s">
        <v>484</v>
      </c>
      <c r="F865" s="296" t="s">
        <v>3028</v>
      </c>
      <c r="G865" s="296" t="s">
        <v>1699</v>
      </c>
      <c r="H865" s="278">
        <v>45905</v>
      </c>
      <c r="I865" s="297">
        <v>4730</v>
      </c>
      <c r="J865" s="281" t="s">
        <v>1700</v>
      </c>
      <c r="K865" s="279" t="s">
        <v>1657</v>
      </c>
      <c r="L865" s="226"/>
      <c r="M865" s="293">
        <v>4505</v>
      </c>
      <c r="N865" s="293">
        <v>225</v>
      </c>
      <c r="O865" s="293">
        <v>0</v>
      </c>
      <c r="P865" s="293">
        <v>0</v>
      </c>
      <c r="Q865" s="293">
        <v>0</v>
      </c>
      <c r="R865" s="283" t="s">
        <v>2850</v>
      </c>
      <c r="S865" s="281" t="s">
        <v>508</v>
      </c>
      <c r="T865" s="279" t="s">
        <v>1703</v>
      </c>
      <c r="U865" s="226"/>
      <c r="V865" s="282" t="s">
        <v>1704</v>
      </c>
      <c r="W865" s="283" t="s">
        <v>1195</v>
      </c>
      <c r="X865" s="283" t="s">
        <v>1195</v>
      </c>
      <c r="Y865" s="283" t="s">
        <v>1195</v>
      </c>
      <c r="Z865" s="226"/>
      <c r="AA865" s="226"/>
    </row>
    <row r="866" spans="1:27">
      <c r="A866" s="226" t="s">
        <v>56</v>
      </c>
      <c r="B866" s="226" t="str">
        <f t="shared" si="26"/>
        <v>27AAECG2483J1ZEGNR/R/25-26/2146</v>
      </c>
      <c r="C866" s="277">
        <f t="shared" si="27"/>
        <v>861</v>
      </c>
      <c r="D866" s="296" t="s">
        <v>487</v>
      </c>
      <c r="E866" s="296" t="s">
        <v>488</v>
      </c>
      <c r="F866" s="296" t="s">
        <v>3029</v>
      </c>
      <c r="G866" s="296" t="s">
        <v>1699</v>
      </c>
      <c r="H866" s="278">
        <v>45908</v>
      </c>
      <c r="I866" s="297">
        <v>5178</v>
      </c>
      <c r="J866" s="281" t="s">
        <v>1700</v>
      </c>
      <c r="K866" s="279" t="s">
        <v>1657</v>
      </c>
      <c r="L866" s="226"/>
      <c r="M866" s="293">
        <v>4388</v>
      </c>
      <c r="N866" s="293">
        <v>0</v>
      </c>
      <c r="O866" s="293">
        <v>394.92</v>
      </c>
      <c r="P866" s="293">
        <v>394.92</v>
      </c>
      <c r="Q866" s="293">
        <v>0</v>
      </c>
      <c r="R866" s="283" t="s">
        <v>2850</v>
      </c>
      <c r="S866" s="281" t="s">
        <v>508</v>
      </c>
      <c r="T866" s="279" t="s">
        <v>1703</v>
      </c>
      <c r="U866" s="226"/>
      <c r="V866" s="282" t="s">
        <v>1704</v>
      </c>
      <c r="W866" s="283" t="s">
        <v>1726</v>
      </c>
      <c r="X866" s="283" t="s">
        <v>3030</v>
      </c>
      <c r="Y866" s="283" t="s">
        <v>2798</v>
      </c>
      <c r="Z866" s="226"/>
      <c r="AA866" s="226"/>
    </row>
    <row r="867" spans="1:27">
      <c r="A867" s="226" t="s">
        <v>56</v>
      </c>
      <c r="B867" s="226" t="str">
        <f t="shared" si="26"/>
        <v>27AAECG2483J1ZEGNR/R/25-26/2147</v>
      </c>
      <c r="C867" s="277">
        <f t="shared" si="27"/>
        <v>862</v>
      </c>
      <c r="D867" s="296" t="s">
        <v>487</v>
      </c>
      <c r="E867" s="296" t="s">
        <v>488</v>
      </c>
      <c r="F867" s="296" t="s">
        <v>3031</v>
      </c>
      <c r="G867" s="296" t="s">
        <v>1699</v>
      </c>
      <c r="H867" s="278">
        <v>45908</v>
      </c>
      <c r="I867" s="297">
        <v>1770</v>
      </c>
      <c r="J867" s="281" t="s">
        <v>1700</v>
      </c>
      <c r="K867" s="279" t="s">
        <v>1657</v>
      </c>
      <c r="L867" s="226"/>
      <c r="M867" s="293">
        <v>1500</v>
      </c>
      <c r="N867" s="293">
        <v>0</v>
      </c>
      <c r="O867" s="293">
        <v>135</v>
      </c>
      <c r="P867" s="293">
        <v>135</v>
      </c>
      <c r="Q867" s="293">
        <v>0</v>
      </c>
      <c r="R867" s="283" t="s">
        <v>2850</v>
      </c>
      <c r="S867" s="281" t="s">
        <v>508</v>
      </c>
      <c r="T867" s="279" t="s">
        <v>1703</v>
      </c>
      <c r="U867" s="226"/>
      <c r="V867" s="282" t="s">
        <v>1704</v>
      </c>
      <c r="W867" s="283" t="s">
        <v>1726</v>
      </c>
      <c r="X867" s="283" t="s">
        <v>3032</v>
      </c>
      <c r="Y867" s="283" t="s">
        <v>2798</v>
      </c>
      <c r="Z867" s="226"/>
      <c r="AA867" s="226"/>
    </row>
    <row r="868" spans="1:27">
      <c r="A868" s="226" t="s">
        <v>56</v>
      </c>
      <c r="B868" s="226" t="str">
        <f t="shared" si="26"/>
        <v>27AAECG2483J1ZEGNR/R/25-26/2148</v>
      </c>
      <c r="C868" s="277">
        <f t="shared" si="27"/>
        <v>863</v>
      </c>
      <c r="D868" s="296" t="s">
        <v>487</v>
      </c>
      <c r="E868" s="296" t="s">
        <v>488</v>
      </c>
      <c r="F868" s="296" t="s">
        <v>3033</v>
      </c>
      <c r="G868" s="296" t="s">
        <v>1699</v>
      </c>
      <c r="H868" s="278">
        <v>45908</v>
      </c>
      <c r="I868" s="297">
        <v>16421</v>
      </c>
      <c r="J868" s="281" t="s">
        <v>1700</v>
      </c>
      <c r="K868" s="279" t="s">
        <v>1657</v>
      </c>
      <c r="L868" s="226"/>
      <c r="M868" s="293">
        <v>13916</v>
      </c>
      <c r="N868" s="293">
        <v>0</v>
      </c>
      <c r="O868" s="293">
        <v>1252.44</v>
      </c>
      <c r="P868" s="293">
        <v>1252.44</v>
      </c>
      <c r="Q868" s="293">
        <v>0</v>
      </c>
      <c r="R868" s="283" t="s">
        <v>2850</v>
      </c>
      <c r="S868" s="281" t="s">
        <v>508</v>
      </c>
      <c r="T868" s="279" t="s">
        <v>1703</v>
      </c>
      <c r="U868" s="226"/>
      <c r="V868" s="282" t="s">
        <v>1704</v>
      </c>
      <c r="W868" s="283" t="s">
        <v>1726</v>
      </c>
      <c r="X868" s="283" t="s">
        <v>3034</v>
      </c>
      <c r="Y868" s="283" t="s">
        <v>2798</v>
      </c>
      <c r="Z868" s="226"/>
      <c r="AA868" s="226"/>
    </row>
    <row r="869" spans="1:27">
      <c r="A869" s="226" t="s">
        <v>56</v>
      </c>
      <c r="B869" s="226" t="str">
        <f t="shared" si="26"/>
        <v>27AAECG2483J1ZEGNR/R/25-26/2149</v>
      </c>
      <c r="C869" s="277">
        <f t="shared" si="27"/>
        <v>864</v>
      </c>
      <c r="D869" s="296" t="s">
        <v>487</v>
      </c>
      <c r="E869" s="296" t="s">
        <v>488</v>
      </c>
      <c r="F869" s="296" t="s">
        <v>3035</v>
      </c>
      <c r="G869" s="296" t="s">
        <v>1699</v>
      </c>
      <c r="H869" s="278">
        <v>45908</v>
      </c>
      <c r="I869" s="297">
        <v>10266</v>
      </c>
      <c r="J869" s="281" t="s">
        <v>1700</v>
      </c>
      <c r="K869" s="279" t="s">
        <v>1657</v>
      </c>
      <c r="L869" s="226"/>
      <c r="M869" s="293">
        <v>8700</v>
      </c>
      <c r="N869" s="293">
        <v>0</v>
      </c>
      <c r="O869" s="293">
        <v>783</v>
      </c>
      <c r="P869" s="293">
        <v>783</v>
      </c>
      <c r="Q869" s="293">
        <v>0</v>
      </c>
      <c r="R869" s="283" t="s">
        <v>2850</v>
      </c>
      <c r="S869" s="281" t="s">
        <v>508</v>
      </c>
      <c r="T869" s="279" t="s">
        <v>1703</v>
      </c>
      <c r="U869" s="226"/>
      <c r="V869" s="282" t="s">
        <v>1704</v>
      </c>
      <c r="W869" s="283" t="s">
        <v>1726</v>
      </c>
      <c r="X869" s="283" t="s">
        <v>3036</v>
      </c>
      <c r="Y869" s="283" t="s">
        <v>2798</v>
      </c>
      <c r="Z869" s="226"/>
      <c r="AA869" s="226"/>
    </row>
    <row r="870" spans="1:27">
      <c r="A870" s="226" t="s">
        <v>56</v>
      </c>
      <c r="B870" s="226" t="str">
        <f t="shared" si="26"/>
        <v>27AAECG2483J1ZEGNR/R/25-26/2150</v>
      </c>
      <c r="C870" s="277">
        <f t="shared" si="27"/>
        <v>865</v>
      </c>
      <c r="D870" s="296" t="s">
        <v>487</v>
      </c>
      <c r="E870" s="296" t="s">
        <v>488</v>
      </c>
      <c r="F870" s="296" t="s">
        <v>3037</v>
      </c>
      <c r="G870" s="296" t="s">
        <v>1699</v>
      </c>
      <c r="H870" s="278">
        <v>45908</v>
      </c>
      <c r="I870" s="297">
        <v>475770</v>
      </c>
      <c r="J870" s="281" t="s">
        <v>1700</v>
      </c>
      <c r="K870" s="279" t="s">
        <v>1657</v>
      </c>
      <c r="L870" s="226"/>
      <c r="M870" s="293">
        <v>403195</v>
      </c>
      <c r="N870" s="293">
        <v>0</v>
      </c>
      <c r="O870" s="293">
        <v>36287.550000000003</v>
      </c>
      <c r="P870" s="293">
        <v>36287.550000000003</v>
      </c>
      <c r="Q870" s="293">
        <v>0</v>
      </c>
      <c r="R870" s="283" t="s">
        <v>2850</v>
      </c>
      <c r="S870" s="281" t="s">
        <v>508</v>
      </c>
      <c r="T870" s="279" t="s">
        <v>1703</v>
      </c>
      <c r="U870" s="226"/>
      <c r="V870" s="282" t="s">
        <v>1704</v>
      </c>
      <c r="W870" s="283" t="s">
        <v>1726</v>
      </c>
      <c r="X870" s="283" t="s">
        <v>3038</v>
      </c>
      <c r="Y870" s="283" t="s">
        <v>2798</v>
      </c>
      <c r="Z870" s="226"/>
      <c r="AA870" s="226"/>
    </row>
    <row r="871" spans="1:27">
      <c r="A871" s="226" t="s">
        <v>56</v>
      </c>
      <c r="B871" s="226" t="str">
        <f t="shared" si="26"/>
        <v>07AACCN6194P2ZQ072612BP09AHH937</v>
      </c>
      <c r="C871" s="277">
        <f t="shared" si="27"/>
        <v>866</v>
      </c>
      <c r="D871" s="296" t="s">
        <v>503</v>
      </c>
      <c r="E871" s="296" t="s">
        <v>500</v>
      </c>
      <c r="F871" s="296" t="s">
        <v>3039</v>
      </c>
      <c r="G871" s="296" t="s">
        <v>1699</v>
      </c>
      <c r="H871" s="278">
        <v>45930</v>
      </c>
      <c r="I871" s="297">
        <v>5958</v>
      </c>
      <c r="J871" s="281" t="s">
        <v>1700</v>
      </c>
      <c r="K871" s="279" t="s">
        <v>1657</v>
      </c>
      <c r="L871" s="226"/>
      <c r="M871" s="293">
        <v>5304</v>
      </c>
      <c r="N871" s="293">
        <v>266</v>
      </c>
      <c r="O871" s="293">
        <v>0</v>
      </c>
      <c r="P871" s="293">
        <v>0</v>
      </c>
      <c r="Q871" s="293">
        <v>0</v>
      </c>
      <c r="R871" s="283" t="s">
        <v>2850</v>
      </c>
      <c r="S871" s="281" t="s">
        <v>266</v>
      </c>
      <c r="T871" s="279" t="s">
        <v>1703</v>
      </c>
      <c r="U871" s="226"/>
      <c r="V871" s="282" t="s">
        <v>1704</v>
      </c>
      <c r="W871" s="283" t="s">
        <v>1195</v>
      </c>
      <c r="X871" s="283" t="s">
        <v>1195</v>
      </c>
      <c r="Y871" s="283" t="s">
        <v>1195</v>
      </c>
      <c r="Z871" s="226"/>
      <c r="AA871" s="226"/>
    </row>
    <row r="872" spans="1:27">
      <c r="A872" s="226" t="s">
        <v>56</v>
      </c>
      <c r="B872" s="226" t="str">
        <f t="shared" si="26"/>
        <v>27AAACS5269A1ZJIN27/2509/00833</v>
      </c>
      <c r="C872" s="277">
        <f t="shared" si="27"/>
        <v>867</v>
      </c>
      <c r="D872" s="296" t="s">
        <v>762</v>
      </c>
      <c r="E872" s="296" t="s">
        <v>763</v>
      </c>
      <c r="F872" s="296" t="s">
        <v>3040</v>
      </c>
      <c r="G872" s="296" t="s">
        <v>1699</v>
      </c>
      <c r="H872" s="278">
        <v>45907</v>
      </c>
      <c r="I872" s="297">
        <v>113824</v>
      </c>
      <c r="J872" s="281" t="s">
        <v>1700</v>
      </c>
      <c r="K872" s="279" t="s">
        <v>1657</v>
      </c>
      <c r="L872" s="226"/>
      <c r="M872" s="293">
        <v>95463</v>
      </c>
      <c r="N872" s="293">
        <v>0</v>
      </c>
      <c r="O872" s="293">
        <v>5728</v>
      </c>
      <c r="P872" s="293">
        <v>5728</v>
      </c>
      <c r="Q872" s="293">
        <v>0</v>
      </c>
      <c r="R872" s="283" t="s">
        <v>2850</v>
      </c>
      <c r="S872" s="281" t="s">
        <v>508</v>
      </c>
      <c r="T872" s="279" t="s">
        <v>1703</v>
      </c>
      <c r="U872" s="226"/>
      <c r="V872" s="282" t="s">
        <v>1704</v>
      </c>
      <c r="W872" s="283" t="s">
        <v>1195</v>
      </c>
      <c r="X872" s="283" t="s">
        <v>1195</v>
      </c>
      <c r="Y872" s="283" t="s">
        <v>1195</v>
      </c>
      <c r="Z872" s="226"/>
      <c r="AA872" s="226"/>
    </row>
    <row r="873" spans="1:27">
      <c r="A873" s="226" t="s">
        <v>56</v>
      </c>
      <c r="B873" s="226" t="str">
        <f t="shared" si="26"/>
        <v>27AAACS5269A1ZJIN27/2509/00835</v>
      </c>
      <c r="C873" s="277">
        <f t="shared" si="27"/>
        <v>868</v>
      </c>
      <c r="D873" s="226" t="s">
        <v>762</v>
      </c>
      <c r="E873" s="226" t="s">
        <v>763</v>
      </c>
      <c r="F873" s="226" t="s">
        <v>3041</v>
      </c>
      <c r="G873" s="226" t="s">
        <v>1699</v>
      </c>
      <c r="H873" s="278">
        <v>45907</v>
      </c>
      <c r="I873" s="226">
        <v>92264</v>
      </c>
      <c r="J873" s="281" t="s">
        <v>1700</v>
      </c>
      <c r="K873" s="279" t="s">
        <v>1657</v>
      </c>
      <c r="L873" s="226"/>
      <c r="M873" s="293">
        <v>76213</v>
      </c>
      <c r="N873" s="293">
        <v>0</v>
      </c>
      <c r="O873" s="293">
        <v>4573</v>
      </c>
      <c r="P873" s="293">
        <v>4573</v>
      </c>
      <c r="Q873" s="293">
        <v>0</v>
      </c>
      <c r="R873" s="283" t="s">
        <v>2850</v>
      </c>
      <c r="S873" s="281" t="s">
        <v>508</v>
      </c>
      <c r="T873" s="279" t="s">
        <v>1703</v>
      </c>
      <c r="U873" s="226"/>
      <c r="V873" s="282" t="s">
        <v>1704</v>
      </c>
      <c r="W873" s="283" t="s">
        <v>1195</v>
      </c>
      <c r="X873" s="283" t="s">
        <v>1195</v>
      </c>
      <c r="Y873" s="283" t="s">
        <v>1195</v>
      </c>
      <c r="Z873" s="226"/>
      <c r="AA873" s="226"/>
    </row>
    <row r="874" spans="1:27">
      <c r="A874" s="226" t="s">
        <v>56</v>
      </c>
      <c r="B874" s="226" t="str">
        <f t="shared" si="26"/>
        <v>27AAACS5269A1ZJIN27/2509/18364</v>
      </c>
      <c r="C874" s="277">
        <f t="shared" si="27"/>
        <v>869</v>
      </c>
      <c r="D874" s="226" t="s">
        <v>762</v>
      </c>
      <c r="E874" s="226" t="s">
        <v>763</v>
      </c>
      <c r="F874" s="226" t="s">
        <v>3042</v>
      </c>
      <c r="G874" s="226" t="s">
        <v>1699</v>
      </c>
      <c r="H874" s="278">
        <v>45921</v>
      </c>
      <c r="I874" s="226">
        <v>287860</v>
      </c>
      <c r="J874" s="281" t="s">
        <v>1700</v>
      </c>
      <c r="K874" s="279" t="s">
        <v>1657</v>
      </c>
      <c r="L874" s="226"/>
      <c r="M874" s="293">
        <v>254148</v>
      </c>
      <c r="N874" s="293">
        <v>0</v>
      </c>
      <c r="O874" s="293">
        <v>15249</v>
      </c>
      <c r="P874" s="293">
        <v>15249</v>
      </c>
      <c r="Q874" s="293">
        <v>0</v>
      </c>
      <c r="R874" s="283" t="s">
        <v>2850</v>
      </c>
      <c r="S874" s="281" t="s">
        <v>508</v>
      </c>
      <c r="T874" s="279" t="s">
        <v>1703</v>
      </c>
      <c r="U874" s="226"/>
      <c r="V874" s="282" t="s">
        <v>1704</v>
      </c>
      <c r="W874" s="283" t="s">
        <v>1195</v>
      </c>
      <c r="X874" s="283" t="s">
        <v>1195</v>
      </c>
      <c r="Y874" s="283" t="s">
        <v>1195</v>
      </c>
      <c r="Z874" s="226"/>
      <c r="AA874" s="226"/>
    </row>
    <row r="875" spans="1:27">
      <c r="A875" s="226" t="s">
        <v>56</v>
      </c>
      <c r="B875" s="226" t="str">
        <f t="shared" si="26"/>
        <v>27AAFFL6917J1ZZ2526-LLP-1368</v>
      </c>
      <c r="C875" s="277">
        <f t="shared" si="27"/>
        <v>870</v>
      </c>
      <c r="D875" s="226" t="s">
        <v>647</v>
      </c>
      <c r="E875" s="226" t="s">
        <v>648</v>
      </c>
      <c r="F875" s="226" t="s">
        <v>651</v>
      </c>
      <c r="G875" s="226" t="s">
        <v>1699</v>
      </c>
      <c r="H875" s="278">
        <v>45924</v>
      </c>
      <c r="I875" s="226">
        <v>118</v>
      </c>
      <c r="J875" s="281" t="s">
        <v>1700</v>
      </c>
      <c r="K875" s="279" t="s">
        <v>1657</v>
      </c>
      <c r="L875" s="226"/>
      <c r="M875" s="293">
        <v>100</v>
      </c>
      <c r="N875" s="293">
        <v>0</v>
      </c>
      <c r="O875" s="293">
        <v>9</v>
      </c>
      <c r="P875" s="293">
        <v>9</v>
      </c>
      <c r="Q875" s="293">
        <v>0</v>
      </c>
      <c r="R875" s="283" t="s">
        <v>2850</v>
      </c>
      <c r="S875" s="281" t="s">
        <v>508</v>
      </c>
      <c r="T875" s="279" t="s">
        <v>1703</v>
      </c>
      <c r="U875" s="226"/>
      <c r="V875" s="282" t="s">
        <v>1704</v>
      </c>
      <c r="W875" s="283" t="s">
        <v>1195</v>
      </c>
      <c r="X875" s="283" t="s">
        <v>1195</v>
      </c>
      <c r="Y875" s="283" t="s">
        <v>1195</v>
      </c>
      <c r="Z875" s="226"/>
      <c r="AA875" s="226"/>
    </row>
    <row r="876" spans="1:27">
      <c r="A876" s="226" t="s">
        <v>56</v>
      </c>
      <c r="B876" s="226" t="str">
        <f t="shared" si="26"/>
        <v>27AAFFL6917J1ZZ2526-LLP-1385</v>
      </c>
      <c r="C876" s="277">
        <f t="shared" si="27"/>
        <v>871</v>
      </c>
      <c r="D876" s="226" t="s">
        <v>647</v>
      </c>
      <c r="E876" s="226" t="s">
        <v>648</v>
      </c>
      <c r="F876" s="226" t="s">
        <v>649</v>
      </c>
      <c r="G876" s="226" t="s">
        <v>1699</v>
      </c>
      <c r="H876" s="278">
        <v>45929</v>
      </c>
      <c r="I876" s="226">
        <v>16520</v>
      </c>
      <c r="J876" s="281" t="s">
        <v>1700</v>
      </c>
      <c r="K876" s="279" t="s">
        <v>1657</v>
      </c>
      <c r="L876" s="226"/>
      <c r="M876" s="293">
        <v>14000</v>
      </c>
      <c r="N876" s="293">
        <v>0</v>
      </c>
      <c r="O876" s="293">
        <v>1260</v>
      </c>
      <c r="P876" s="293">
        <v>1260</v>
      </c>
      <c r="Q876" s="293">
        <v>0</v>
      </c>
      <c r="R876" s="283" t="s">
        <v>2850</v>
      </c>
      <c r="S876" s="281" t="s">
        <v>508</v>
      </c>
      <c r="T876" s="279" t="s">
        <v>1703</v>
      </c>
      <c r="U876" s="226"/>
      <c r="V876" s="282" t="s">
        <v>1704</v>
      </c>
      <c r="W876" s="283" t="s">
        <v>1195</v>
      </c>
      <c r="X876" s="283" t="s">
        <v>1195</v>
      </c>
      <c r="Y876" s="283" t="s">
        <v>1195</v>
      </c>
      <c r="Z876" s="226"/>
      <c r="AA876" s="226"/>
    </row>
    <row r="877" spans="1:27">
      <c r="A877" s="226" t="s">
        <v>56</v>
      </c>
      <c r="B877" s="226" t="str">
        <f t="shared" si="26"/>
        <v>27AALCS9822Q1ZC2526CI0000218402</v>
      </c>
      <c r="C877" s="277">
        <f t="shared" si="27"/>
        <v>872</v>
      </c>
      <c r="D877" s="226" t="s">
        <v>631</v>
      </c>
      <c r="E877" s="226" t="s">
        <v>632</v>
      </c>
      <c r="F877" s="226" t="s">
        <v>3043</v>
      </c>
      <c r="G877" s="226" t="s">
        <v>1699</v>
      </c>
      <c r="H877" s="278">
        <v>45930</v>
      </c>
      <c r="I877" s="226">
        <v>726.01</v>
      </c>
      <c r="J877" s="281" t="s">
        <v>1700</v>
      </c>
      <c r="K877" s="279" t="s">
        <v>1657</v>
      </c>
      <c r="L877" s="226"/>
      <c r="M877" s="293">
        <v>615.27</v>
      </c>
      <c r="N877" s="293">
        <v>0</v>
      </c>
      <c r="O877" s="293">
        <v>55.37</v>
      </c>
      <c r="P877" s="293">
        <v>55.37</v>
      </c>
      <c r="Q877" s="293">
        <v>0</v>
      </c>
      <c r="R877" s="283" t="s">
        <v>2850</v>
      </c>
      <c r="S877" s="281" t="s">
        <v>266</v>
      </c>
      <c r="T877" s="279" t="s">
        <v>1703</v>
      </c>
      <c r="U877" s="226"/>
      <c r="V877" s="282" t="s">
        <v>1704</v>
      </c>
      <c r="W877" s="283" t="s">
        <v>1726</v>
      </c>
      <c r="X877" s="283" t="s">
        <v>3044</v>
      </c>
      <c r="Y877" s="283" t="s">
        <v>261</v>
      </c>
      <c r="Z877" s="226"/>
      <c r="AA877" s="226"/>
    </row>
    <row r="878" spans="1:27">
      <c r="A878" s="226" t="s">
        <v>56</v>
      </c>
      <c r="B878" s="226" t="str">
        <f t="shared" si="26"/>
        <v>27AATPE1292M1Z7SEP-2025-301</v>
      </c>
      <c r="C878" s="277">
        <f t="shared" si="27"/>
        <v>873</v>
      </c>
      <c r="D878" s="226" t="s">
        <v>523</v>
      </c>
      <c r="E878" s="226" t="s">
        <v>524</v>
      </c>
      <c r="F878" s="226" t="s">
        <v>3045</v>
      </c>
      <c r="G878" s="226" t="s">
        <v>1699</v>
      </c>
      <c r="H878" s="278">
        <v>45903</v>
      </c>
      <c r="I878" s="226">
        <v>393497</v>
      </c>
      <c r="J878" s="281" t="s">
        <v>1700</v>
      </c>
      <c r="K878" s="279" t="s">
        <v>1657</v>
      </c>
      <c r="L878" s="226"/>
      <c r="M878" s="293">
        <v>333472</v>
      </c>
      <c r="N878" s="293">
        <v>0</v>
      </c>
      <c r="O878" s="293">
        <v>30012.48</v>
      </c>
      <c r="P878" s="293">
        <v>30012.48</v>
      </c>
      <c r="Q878" s="293">
        <v>0</v>
      </c>
      <c r="R878" s="283" t="s">
        <v>2850</v>
      </c>
      <c r="S878" s="281" t="s">
        <v>328</v>
      </c>
      <c r="T878" s="279" t="s">
        <v>1703</v>
      </c>
      <c r="U878" s="226"/>
      <c r="V878" s="282" t="s">
        <v>1704</v>
      </c>
      <c r="W878" s="283" t="s">
        <v>1195</v>
      </c>
      <c r="X878" s="283" t="s">
        <v>1195</v>
      </c>
      <c r="Y878" s="283" t="s">
        <v>1195</v>
      </c>
      <c r="Z878" s="226"/>
      <c r="AA878" s="226"/>
    </row>
    <row r="879" spans="1:27">
      <c r="A879" s="226" t="s">
        <v>56</v>
      </c>
      <c r="B879" s="226" t="str">
        <f t="shared" si="26"/>
        <v>27AATPE1292M1Z7SEP-2025-302</v>
      </c>
      <c r="C879" s="277">
        <f t="shared" si="27"/>
        <v>874</v>
      </c>
      <c r="D879" s="226" t="s">
        <v>523</v>
      </c>
      <c r="E879" s="226" t="s">
        <v>524</v>
      </c>
      <c r="F879" s="226" t="s">
        <v>3046</v>
      </c>
      <c r="G879" s="226" t="s">
        <v>1699</v>
      </c>
      <c r="H879" s="278">
        <v>45903</v>
      </c>
      <c r="I879" s="226">
        <v>413878</v>
      </c>
      <c r="J879" s="281" t="s">
        <v>1700</v>
      </c>
      <c r="K879" s="279" t="s">
        <v>1657</v>
      </c>
      <c r="L879" s="226"/>
      <c r="M879" s="293">
        <v>350744</v>
      </c>
      <c r="N879" s="293">
        <v>0</v>
      </c>
      <c r="O879" s="293">
        <v>31566.959999999999</v>
      </c>
      <c r="P879" s="293">
        <v>31566.959999999999</v>
      </c>
      <c r="Q879" s="293">
        <v>0</v>
      </c>
      <c r="R879" s="283" t="s">
        <v>2850</v>
      </c>
      <c r="S879" s="281" t="s">
        <v>328</v>
      </c>
      <c r="T879" s="279" t="s">
        <v>1703</v>
      </c>
      <c r="U879" s="226"/>
      <c r="V879" s="282" t="s">
        <v>1704</v>
      </c>
      <c r="W879" s="283" t="s">
        <v>1195</v>
      </c>
      <c r="X879" s="283" t="s">
        <v>1195</v>
      </c>
      <c r="Y879" s="283" t="s">
        <v>1195</v>
      </c>
      <c r="Z879" s="226"/>
      <c r="AA879" s="226"/>
    </row>
    <row r="880" spans="1:27">
      <c r="A880" s="226" t="s">
        <v>56</v>
      </c>
      <c r="B880" s="226" t="str">
        <f t="shared" si="26"/>
        <v>27AAMFS2232C1ZGSK/1660/2526</v>
      </c>
      <c r="C880" s="277">
        <f t="shared" si="27"/>
        <v>875</v>
      </c>
      <c r="D880" s="226" t="s">
        <v>562</v>
      </c>
      <c r="E880" s="226" t="s">
        <v>563</v>
      </c>
      <c r="F880" s="226" t="s">
        <v>3047</v>
      </c>
      <c r="G880" s="226" t="s">
        <v>1699</v>
      </c>
      <c r="H880" s="278">
        <v>45915</v>
      </c>
      <c r="I880" s="226">
        <v>8850</v>
      </c>
      <c r="J880" s="281" t="s">
        <v>1700</v>
      </c>
      <c r="K880" s="279" t="s">
        <v>1657</v>
      </c>
      <c r="L880" s="226"/>
      <c r="M880" s="293">
        <v>7500</v>
      </c>
      <c r="N880" s="293">
        <v>0</v>
      </c>
      <c r="O880" s="293">
        <v>675</v>
      </c>
      <c r="P880" s="293">
        <v>675</v>
      </c>
      <c r="Q880" s="293">
        <v>0</v>
      </c>
      <c r="R880" s="283" t="s">
        <v>2850</v>
      </c>
      <c r="S880" s="281" t="s">
        <v>266</v>
      </c>
      <c r="T880" s="279" t="s">
        <v>1703</v>
      </c>
      <c r="U880" s="226"/>
      <c r="V880" s="282" t="s">
        <v>1704</v>
      </c>
      <c r="W880" s="283" t="s">
        <v>1726</v>
      </c>
      <c r="X880" s="283" t="s">
        <v>3048</v>
      </c>
      <c r="Y880" s="283" t="s">
        <v>677</v>
      </c>
      <c r="Z880" s="226"/>
      <c r="AA880" s="226"/>
    </row>
    <row r="881" spans="1:27">
      <c r="A881" s="226" t="s">
        <v>56</v>
      </c>
      <c r="B881" s="226" t="str">
        <f t="shared" si="26"/>
        <v>27AAMFS2232C1ZGSK/1670/2526</v>
      </c>
      <c r="C881" s="277">
        <f t="shared" si="27"/>
        <v>876</v>
      </c>
      <c r="D881" s="226" t="s">
        <v>562</v>
      </c>
      <c r="E881" s="226" t="s">
        <v>563</v>
      </c>
      <c r="F881" s="226" t="s">
        <v>3049</v>
      </c>
      <c r="G881" s="226" t="s">
        <v>1699</v>
      </c>
      <c r="H881" s="278">
        <v>45917</v>
      </c>
      <c r="I881" s="226">
        <v>149690.07999999999</v>
      </c>
      <c r="J881" s="281" t="s">
        <v>1700</v>
      </c>
      <c r="K881" s="279" t="s">
        <v>1657</v>
      </c>
      <c r="L881" s="226"/>
      <c r="M881" s="293">
        <v>126856</v>
      </c>
      <c r="N881" s="293">
        <v>0</v>
      </c>
      <c r="O881" s="293">
        <v>11417.04</v>
      </c>
      <c r="P881" s="293">
        <v>11417.04</v>
      </c>
      <c r="Q881" s="293">
        <v>0</v>
      </c>
      <c r="R881" s="283" t="s">
        <v>2850</v>
      </c>
      <c r="S881" s="281" t="s">
        <v>266</v>
      </c>
      <c r="T881" s="279" t="s">
        <v>1703</v>
      </c>
      <c r="U881" s="226"/>
      <c r="V881" s="282" t="s">
        <v>1704</v>
      </c>
      <c r="W881" s="283" t="s">
        <v>1726</v>
      </c>
      <c r="X881" s="283" t="s">
        <v>3050</v>
      </c>
      <c r="Y881" s="283" t="s">
        <v>675</v>
      </c>
      <c r="Z881" s="226"/>
      <c r="AA881" s="226"/>
    </row>
    <row r="882" spans="1:27">
      <c r="A882" s="226" t="s">
        <v>56</v>
      </c>
      <c r="B882" s="226" t="str">
        <f t="shared" si="26"/>
        <v>27AAGCR8772D1Z2CRN1267653331</v>
      </c>
      <c r="C882" s="277">
        <f t="shared" si="27"/>
        <v>877</v>
      </c>
      <c r="D882" s="226" t="s">
        <v>258</v>
      </c>
      <c r="E882" s="226" t="s">
        <v>259</v>
      </c>
      <c r="F882" s="226" t="s">
        <v>260</v>
      </c>
      <c r="G882" s="226" t="s">
        <v>1699</v>
      </c>
      <c r="H882" s="278">
        <v>45930</v>
      </c>
      <c r="I882" s="226">
        <v>118</v>
      </c>
      <c r="J882" s="281" t="s">
        <v>1700</v>
      </c>
      <c r="K882" s="279" t="s">
        <v>1703</v>
      </c>
      <c r="L882" s="226"/>
      <c r="M882" s="293">
        <v>118</v>
      </c>
      <c r="N882" s="293">
        <v>0</v>
      </c>
      <c r="O882" s="293">
        <v>2.95</v>
      </c>
      <c r="P882" s="293">
        <v>2.95</v>
      </c>
      <c r="Q882" s="293">
        <v>0</v>
      </c>
      <c r="R882" s="283" t="s">
        <v>2850</v>
      </c>
      <c r="S882" s="281" t="s">
        <v>508</v>
      </c>
      <c r="T882" s="279" t="s">
        <v>1703</v>
      </c>
      <c r="U882" s="226"/>
      <c r="V882" s="282" t="s">
        <v>1704</v>
      </c>
      <c r="W882" s="283" t="s">
        <v>1195</v>
      </c>
      <c r="X882" s="283" t="s">
        <v>1195</v>
      </c>
      <c r="Y882" s="283" t="s">
        <v>1195</v>
      </c>
      <c r="Z882" s="226"/>
      <c r="AA882" s="226"/>
    </row>
    <row r="883" spans="1:27">
      <c r="A883" s="226" t="s">
        <v>56</v>
      </c>
      <c r="B883" s="226" t="str">
        <f t="shared" si="26"/>
        <v>27ACTFS8903M1Z6SIS/2025-26/230</v>
      </c>
      <c r="C883" s="277">
        <f t="shared" si="27"/>
        <v>878</v>
      </c>
      <c r="D883" s="226" t="s">
        <v>1258</v>
      </c>
      <c r="E883" s="226" t="s">
        <v>1259</v>
      </c>
      <c r="F883" s="226" t="s">
        <v>3051</v>
      </c>
      <c r="G883" s="226" t="s">
        <v>1699</v>
      </c>
      <c r="H883" s="278">
        <v>45905</v>
      </c>
      <c r="I883" s="226">
        <v>178253.16</v>
      </c>
      <c r="J883" s="281" t="s">
        <v>1700</v>
      </c>
      <c r="K883" s="279" t="s">
        <v>1657</v>
      </c>
      <c r="L883" s="226"/>
      <c r="M883" s="293">
        <v>151062</v>
      </c>
      <c r="N883" s="293">
        <v>0</v>
      </c>
      <c r="O883" s="293">
        <v>13595.58</v>
      </c>
      <c r="P883" s="293">
        <v>13595.58</v>
      </c>
      <c r="Q883" s="293">
        <v>0</v>
      </c>
      <c r="R883" s="283" t="s">
        <v>2850</v>
      </c>
      <c r="S883" s="281" t="s">
        <v>508</v>
      </c>
      <c r="T883" s="279" t="s">
        <v>1703</v>
      </c>
      <c r="U883" s="226"/>
      <c r="V883" s="282" t="s">
        <v>1704</v>
      </c>
      <c r="W883" s="283" t="s">
        <v>1726</v>
      </c>
      <c r="X883" s="283" t="s">
        <v>3052</v>
      </c>
      <c r="Y883" s="283" t="s">
        <v>681</v>
      </c>
      <c r="Z883" s="226"/>
      <c r="AA883" s="226"/>
    </row>
    <row r="884" spans="1:27">
      <c r="A884" s="226" t="s">
        <v>56</v>
      </c>
      <c r="B884" s="226" t="str">
        <f t="shared" si="26"/>
        <v>27AVWPD6143J1Z415</v>
      </c>
      <c r="C884" s="277">
        <f t="shared" si="27"/>
        <v>879</v>
      </c>
      <c r="D884" s="226" t="s">
        <v>3053</v>
      </c>
      <c r="E884" s="226" t="s">
        <v>3054</v>
      </c>
      <c r="F884" s="226">
        <v>15</v>
      </c>
      <c r="G884" s="226" t="s">
        <v>1699</v>
      </c>
      <c r="H884" s="278">
        <v>45930</v>
      </c>
      <c r="I884" s="226">
        <v>10030</v>
      </c>
      <c r="J884" s="281" t="s">
        <v>1700</v>
      </c>
      <c r="K884" s="279" t="s">
        <v>1657</v>
      </c>
      <c r="L884" s="226"/>
      <c r="M884" s="293">
        <v>8500</v>
      </c>
      <c r="N884" s="293">
        <v>0</v>
      </c>
      <c r="O884" s="293">
        <v>765</v>
      </c>
      <c r="P884" s="293">
        <v>765</v>
      </c>
      <c r="Q884" s="293">
        <v>0</v>
      </c>
      <c r="R884" s="283" t="s">
        <v>2850</v>
      </c>
      <c r="S884" s="281" t="s">
        <v>353</v>
      </c>
      <c r="T884" s="279" t="s">
        <v>1703</v>
      </c>
      <c r="U884" s="226"/>
      <c r="V884" s="282" t="s">
        <v>1704</v>
      </c>
      <c r="W884" s="283" t="s">
        <v>1195</v>
      </c>
      <c r="X884" s="283" t="s">
        <v>1195</v>
      </c>
      <c r="Y884" s="283" t="s">
        <v>1195</v>
      </c>
      <c r="Z884" s="226"/>
      <c r="AA884" s="226"/>
    </row>
    <row r="885" spans="1:27">
      <c r="A885" s="226" t="s">
        <v>56</v>
      </c>
      <c r="B885" s="226" t="str">
        <f t="shared" si="26"/>
        <v>27AKXPS6981R1ZGEZ25-26/I/0151</v>
      </c>
      <c r="C885" s="277">
        <f t="shared" si="27"/>
        <v>880</v>
      </c>
      <c r="D885" s="226" t="s">
        <v>642</v>
      </c>
      <c r="E885" s="226" t="s">
        <v>643</v>
      </c>
      <c r="F885" s="226" t="s">
        <v>644</v>
      </c>
      <c r="G885" s="226" t="s">
        <v>1699</v>
      </c>
      <c r="H885" s="278">
        <v>45929</v>
      </c>
      <c r="I885" s="226">
        <v>472</v>
      </c>
      <c r="J885" s="281" t="s">
        <v>1700</v>
      </c>
      <c r="K885" s="279" t="s">
        <v>1657</v>
      </c>
      <c r="L885" s="226"/>
      <c r="M885" s="293">
        <v>400</v>
      </c>
      <c r="N885" s="293">
        <v>0</v>
      </c>
      <c r="O885" s="293">
        <v>36</v>
      </c>
      <c r="P885" s="293">
        <v>36</v>
      </c>
      <c r="Q885" s="293">
        <v>0</v>
      </c>
      <c r="R885" s="283" t="s">
        <v>2850</v>
      </c>
      <c r="S885" s="281" t="s">
        <v>266</v>
      </c>
      <c r="T885" s="279" t="s">
        <v>1703</v>
      </c>
      <c r="U885" s="226"/>
      <c r="V885" s="282" t="s">
        <v>1704</v>
      </c>
      <c r="W885" s="283" t="s">
        <v>1195</v>
      </c>
      <c r="X885" s="283" t="s">
        <v>1195</v>
      </c>
      <c r="Y885" s="283" t="s">
        <v>1195</v>
      </c>
      <c r="Z885" s="226"/>
      <c r="AA885" s="226"/>
    </row>
    <row r="886" spans="1:27">
      <c r="A886" s="122" t="s">
        <v>56</v>
      </c>
      <c r="B886" s="226" t="str">
        <f t="shared" si="26"/>
        <v>27AARFM1584E1Z0MT/1978/2024-25</v>
      </c>
      <c r="C886" s="277">
        <f t="shared" si="27"/>
        <v>881</v>
      </c>
      <c r="D886" s="122" t="s">
        <v>962</v>
      </c>
      <c r="E886" s="122" t="s">
        <v>963</v>
      </c>
      <c r="F886" s="122" t="s">
        <v>3066</v>
      </c>
      <c r="G886" s="122" t="s">
        <v>1699</v>
      </c>
      <c r="H886" s="278">
        <v>45586</v>
      </c>
      <c r="I886" s="122">
        <v>15930</v>
      </c>
      <c r="J886" s="122" t="s">
        <v>1700</v>
      </c>
      <c r="K886" s="122" t="s">
        <v>1657</v>
      </c>
      <c r="L886" s="122"/>
      <c r="M886" s="122">
        <v>13500</v>
      </c>
      <c r="N886" s="284">
        <v>0</v>
      </c>
      <c r="O886" s="284">
        <v>1215</v>
      </c>
      <c r="P886" s="284">
        <v>1215</v>
      </c>
      <c r="Q886" s="284">
        <v>0</v>
      </c>
      <c r="R886" s="122" t="s">
        <v>3067</v>
      </c>
      <c r="S886" s="122" t="s">
        <v>3068</v>
      </c>
      <c r="T886" s="122" t="s">
        <v>1703</v>
      </c>
      <c r="U886" s="122" t="s">
        <v>1195</v>
      </c>
      <c r="V886" s="122" t="s">
        <v>1704</v>
      </c>
      <c r="W886" s="122" t="s">
        <v>1195</v>
      </c>
      <c r="X886" s="122" t="s">
        <v>1195</v>
      </c>
      <c r="Y886" s="122" t="s">
        <v>1195</v>
      </c>
      <c r="Z886" s="122"/>
      <c r="AA886" s="285"/>
    </row>
    <row r="887" spans="1:27">
      <c r="A887" s="122" t="s">
        <v>56</v>
      </c>
      <c r="B887" s="226" t="str">
        <f t="shared" si="26"/>
        <v>27AAACM3692H1ZCSAPV09/0052/2425</v>
      </c>
      <c r="C887" s="277">
        <f t="shared" si="27"/>
        <v>882</v>
      </c>
      <c r="D887" s="122" t="s">
        <v>580</v>
      </c>
      <c r="E887" s="122" t="s">
        <v>581</v>
      </c>
      <c r="F887" s="122" t="s">
        <v>3069</v>
      </c>
      <c r="G887" s="122" t="s">
        <v>1699</v>
      </c>
      <c r="H887" s="278">
        <v>45572</v>
      </c>
      <c r="I887" s="122">
        <v>67564</v>
      </c>
      <c r="J887" s="122" t="s">
        <v>1700</v>
      </c>
      <c r="K887" s="122" t="s">
        <v>1657</v>
      </c>
      <c r="L887" s="122"/>
      <c r="M887" s="122">
        <v>57258</v>
      </c>
      <c r="N887" s="284">
        <v>0</v>
      </c>
      <c r="O887" s="284">
        <v>5153.22</v>
      </c>
      <c r="P887" s="284">
        <v>5153.22</v>
      </c>
      <c r="Q887" s="284">
        <v>0</v>
      </c>
      <c r="R887" s="122" t="s">
        <v>3067</v>
      </c>
      <c r="S887" s="122" t="s">
        <v>3068</v>
      </c>
      <c r="T887" s="122" t="s">
        <v>1703</v>
      </c>
      <c r="U887" s="122" t="s">
        <v>1195</v>
      </c>
      <c r="V887" s="122" t="s">
        <v>1704</v>
      </c>
      <c r="W887" s="122" t="s">
        <v>1726</v>
      </c>
      <c r="X887" s="122" t="s">
        <v>3070</v>
      </c>
      <c r="Y887" s="122" t="s">
        <v>3071</v>
      </c>
      <c r="Z887" s="122"/>
      <c r="AA887" s="285"/>
    </row>
    <row r="888" spans="1:27">
      <c r="A888" s="122" t="s">
        <v>56</v>
      </c>
      <c r="B888" s="226" t="str">
        <f t="shared" si="26"/>
        <v>27AAACM3692H1ZCSAPV09/0053/2425</v>
      </c>
      <c r="C888" s="277">
        <f t="shared" si="27"/>
        <v>883</v>
      </c>
      <c r="D888" s="122" t="s">
        <v>580</v>
      </c>
      <c r="E888" s="122" t="s">
        <v>581</v>
      </c>
      <c r="F888" s="122" t="s">
        <v>3072</v>
      </c>
      <c r="G888" s="122" t="s">
        <v>1699</v>
      </c>
      <c r="H888" s="278">
        <v>45572</v>
      </c>
      <c r="I888" s="122">
        <v>36593</v>
      </c>
      <c r="J888" s="122" t="s">
        <v>1700</v>
      </c>
      <c r="K888" s="122" t="s">
        <v>1657</v>
      </c>
      <c r="L888" s="122"/>
      <c r="M888" s="122">
        <v>31010.93</v>
      </c>
      <c r="N888" s="284">
        <v>0</v>
      </c>
      <c r="O888" s="284">
        <v>2790.98</v>
      </c>
      <c r="P888" s="284">
        <v>2790.98</v>
      </c>
      <c r="Q888" s="284">
        <v>0</v>
      </c>
      <c r="R888" s="122" t="s">
        <v>3067</v>
      </c>
      <c r="S888" s="122" t="s">
        <v>3068</v>
      </c>
      <c r="T888" s="122" t="s">
        <v>1703</v>
      </c>
      <c r="U888" s="122" t="s">
        <v>1195</v>
      </c>
      <c r="V888" s="122" t="s">
        <v>1704</v>
      </c>
      <c r="W888" s="122" t="s">
        <v>1726</v>
      </c>
      <c r="X888" s="122" t="s">
        <v>3073</v>
      </c>
      <c r="Y888" s="122" t="s">
        <v>3071</v>
      </c>
      <c r="Z888" s="122"/>
      <c r="AA888" s="285"/>
    </row>
    <row r="889" spans="1:27">
      <c r="A889" s="122" t="s">
        <v>56</v>
      </c>
      <c r="B889" s="226" t="str">
        <f t="shared" si="26"/>
        <v>27AANCA4062G1ZN28123001433AE042</v>
      </c>
      <c r="C889" s="277">
        <f t="shared" si="27"/>
        <v>884</v>
      </c>
      <c r="D889" s="122" t="s">
        <v>787</v>
      </c>
      <c r="E889" s="122" t="s">
        <v>788</v>
      </c>
      <c r="F889" s="122" t="s">
        <v>3074</v>
      </c>
      <c r="G889" s="122" t="s">
        <v>1699</v>
      </c>
      <c r="H889" s="278">
        <v>45588</v>
      </c>
      <c r="I889" s="122">
        <v>3158.84</v>
      </c>
      <c r="J889" s="122" t="s">
        <v>1700</v>
      </c>
      <c r="K889" s="122" t="s">
        <v>1657</v>
      </c>
      <c r="L889" s="122"/>
      <c r="M889" s="122">
        <v>2676.99</v>
      </c>
      <c r="N889" s="284">
        <v>0</v>
      </c>
      <c r="O889" s="284">
        <v>240.92</v>
      </c>
      <c r="P889" s="284">
        <v>240.92</v>
      </c>
      <c r="Q889" s="284">
        <v>0</v>
      </c>
      <c r="R889" s="122" t="s">
        <v>3067</v>
      </c>
      <c r="S889" s="122" t="s">
        <v>3075</v>
      </c>
      <c r="T889" s="122" t="s">
        <v>1703</v>
      </c>
      <c r="U889" s="122" t="s">
        <v>1195</v>
      </c>
      <c r="V889" s="122" t="s">
        <v>1704</v>
      </c>
      <c r="W889" s="122" t="s">
        <v>1195</v>
      </c>
      <c r="X889" s="122" t="s">
        <v>1195</v>
      </c>
      <c r="Y889" s="122" t="s">
        <v>1195</v>
      </c>
      <c r="Z889" s="122"/>
      <c r="AA889" s="285"/>
    </row>
    <row r="890" spans="1:27">
      <c r="A890" s="122" t="s">
        <v>56</v>
      </c>
      <c r="B890" s="226" t="str">
        <f t="shared" si="26"/>
        <v>27AAXHR0397C1ZO24-25/238</v>
      </c>
      <c r="C890" s="277">
        <f t="shared" si="27"/>
        <v>885</v>
      </c>
      <c r="D890" s="122" t="s">
        <v>3076</v>
      </c>
      <c r="E890" s="122" t="s">
        <v>3077</v>
      </c>
      <c r="F890" s="122" t="s">
        <v>3078</v>
      </c>
      <c r="G890" s="122" t="s">
        <v>1699</v>
      </c>
      <c r="H890" s="278">
        <v>45583</v>
      </c>
      <c r="I890" s="122">
        <v>29488.2</v>
      </c>
      <c r="J890" s="122" t="s">
        <v>1700</v>
      </c>
      <c r="K890" s="122" t="s">
        <v>1657</v>
      </c>
      <c r="L890" s="122"/>
      <c r="M890" s="122">
        <v>24990</v>
      </c>
      <c r="N890" s="284">
        <v>0</v>
      </c>
      <c r="O890" s="284">
        <v>2249.1</v>
      </c>
      <c r="P890" s="284">
        <v>2249.1</v>
      </c>
      <c r="Q890" s="284">
        <v>0</v>
      </c>
      <c r="R890" s="122" t="s">
        <v>3067</v>
      </c>
      <c r="S890" s="122" t="s">
        <v>3068</v>
      </c>
      <c r="T890" s="122" t="s">
        <v>1703</v>
      </c>
      <c r="U890" s="122" t="s">
        <v>1195</v>
      </c>
      <c r="V890" s="122" t="s">
        <v>1704</v>
      </c>
      <c r="W890" s="122" t="s">
        <v>1195</v>
      </c>
      <c r="X890" s="122" t="s">
        <v>1195</v>
      </c>
      <c r="Y890" s="122" t="s">
        <v>1195</v>
      </c>
      <c r="Z890" s="122"/>
      <c r="AA890" s="285"/>
    </row>
    <row r="891" spans="1:27">
      <c r="A891" s="122" t="s">
        <v>56</v>
      </c>
      <c r="B891" s="226" t="str">
        <f t="shared" si="26"/>
        <v>27AAECS3720Q2ZX1822583348</v>
      </c>
      <c r="C891" s="277">
        <f t="shared" si="27"/>
        <v>886</v>
      </c>
      <c r="D891" s="122" t="s">
        <v>3079</v>
      </c>
      <c r="E891" s="122" t="s">
        <v>3080</v>
      </c>
      <c r="F891" s="122">
        <v>1822583348</v>
      </c>
      <c r="G891" s="122" t="s">
        <v>1699</v>
      </c>
      <c r="H891" s="278">
        <v>45590</v>
      </c>
      <c r="I891" s="122">
        <v>2226</v>
      </c>
      <c r="J891" s="122" t="s">
        <v>1700</v>
      </c>
      <c r="K891" s="122" t="s">
        <v>1657</v>
      </c>
      <c r="L891" s="122"/>
      <c r="M891" s="122">
        <v>2120</v>
      </c>
      <c r="N891" s="284">
        <v>0</v>
      </c>
      <c r="O891" s="284">
        <v>53</v>
      </c>
      <c r="P891" s="284">
        <v>53</v>
      </c>
      <c r="Q891" s="284">
        <v>0</v>
      </c>
      <c r="R891" s="122" t="s">
        <v>3067</v>
      </c>
      <c r="S891" s="122" t="s">
        <v>3068</v>
      </c>
      <c r="T891" s="122" t="s">
        <v>1703</v>
      </c>
      <c r="U891" s="122" t="s">
        <v>1195</v>
      </c>
      <c r="V891" s="122" t="s">
        <v>1704</v>
      </c>
      <c r="W891" s="122" t="s">
        <v>1195</v>
      </c>
      <c r="X891" s="122" t="s">
        <v>1195</v>
      </c>
      <c r="Y891" s="122" t="s">
        <v>1195</v>
      </c>
      <c r="Z891" s="122"/>
      <c r="AA891" s="285"/>
    </row>
    <row r="892" spans="1:27">
      <c r="A892" s="122" t="s">
        <v>56</v>
      </c>
      <c r="B892" s="226" t="str">
        <f t="shared" si="26"/>
        <v>27AAECS3720Q2ZX3809266097</v>
      </c>
      <c r="C892" s="277">
        <f t="shared" si="27"/>
        <v>887</v>
      </c>
      <c r="D892" s="122" t="s">
        <v>3079</v>
      </c>
      <c r="E892" s="122" t="s">
        <v>3080</v>
      </c>
      <c r="F892" s="122">
        <v>3809266097</v>
      </c>
      <c r="G892" s="122" t="s">
        <v>1699</v>
      </c>
      <c r="H892" s="278">
        <v>45590</v>
      </c>
      <c r="I892" s="122">
        <v>24654</v>
      </c>
      <c r="J892" s="122" t="s">
        <v>1700</v>
      </c>
      <c r="K892" s="122" t="s">
        <v>1657</v>
      </c>
      <c r="L892" s="122"/>
      <c r="M892" s="122">
        <v>23480</v>
      </c>
      <c r="N892" s="284">
        <v>0</v>
      </c>
      <c r="O892" s="284">
        <v>587</v>
      </c>
      <c r="P892" s="284">
        <v>587</v>
      </c>
      <c r="Q892" s="284">
        <v>0</v>
      </c>
      <c r="R892" s="122" t="s">
        <v>3067</v>
      </c>
      <c r="S892" s="122" t="s">
        <v>3068</v>
      </c>
      <c r="T892" s="122" t="s">
        <v>1703</v>
      </c>
      <c r="U892" s="122" t="s">
        <v>1195</v>
      </c>
      <c r="V892" s="122" t="s">
        <v>1704</v>
      </c>
      <c r="W892" s="122" t="s">
        <v>1195</v>
      </c>
      <c r="X892" s="122" t="s">
        <v>1195</v>
      </c>
      <c r="Y892" s="122" t="s">
        <v>1195</v>
      </c>
      <c r="Z892" s="122"/>
      <c r="AA892" s="285"/>
    </row>
    <row r="893" spans="1:27">
      <c r="A893" s="122" t="s">
        <v>56</v>
      </c>
      <c r="B893" s="226" t="str">
        <f t="shared" si="26"/>
        <v>27AAAFW5606L1ZX1143</v>
      </c>
      <c r="C893" s="277">
        <f t="shared" si="27"/>
        <v>888</v>
      </c>
      <c r="D893" s="122" t="s">
        <v>3081</v>
      </c>
      <c r="E893" s="122" t="s">
        <v>3082</v>
      </c>
      <c r="F893" s="122">
        <v>1143</v>
      </c>
      <c r="G893" s="122" t="s">
        <v>1699</v>
      </c>
      <c r="H893" s="278">
        <v>45594</v>
      </c>
      <c r="I893" s="122">
        <v>130000</v>
      </c>
      <c r="J893" s="122" t="s">
        <v>1700</v>
      </c>
      <c r="K893" s="122" t="s">
        <v>1657</v>
      </c>
      <c r="L893" s="122"/>
      <c r="M893" s="122">
        <v>116071.8</v>
      </c>
      <c r="N893" s="284">
        <v>0</v>
      </c>
      <c r="O893" s="284">
        <v>6964.31</v>
      </c>
      <c r="P893" s="284">
        <v>6964.31</v>
      </c>
      <c r="Q893" s="284">
        <v>0</v>
      </c>
      <c r="R893" s="122" t="s">
        <v>3067</v>
      </c>
      <c r="S893" s="122" t="s">
        <v>3068</v>
      </c>
      <c r="T893" s="122" t="s">
        <v>1703</v>
      </c>
      <c r="U893" s="122" t="s">
        <v>1195</v>
      </c>
      <c r="V893" s="122" t="s">
        <v>1704</v>
      </c>
      <c r="W893" s="122" t="s">
        <v>1195</v>
      </c>
      <c r="X893" s="122" t="s">
        <v>1195</v>
      </c>
      <c r="Y893" s="122" t="s">
        <v>1195</v>
      </c>
      <c r="Z893" s="122"/>
      <c r="AA893" s="285"/>
    </row>
    <row r="894" spans="1:27">
      <c r="A894" s="122" t="s">
        <v>56</v>
      </c>
      <c r="B894" s="226" t="str">
        <f t="shared" si="26"/>
        <v>27DBRPP0459R1ZK2024-25-406</v>
      </c>
      <c r="C894" s="277">
        <f t="shared" si="27"/>
        <v>889</v>
      </c>
      <c r="D894" s="122" t="s">
        <v>357</v>
      </c>
      <c r="E894" s="122" t="s">
        <v>358</v>
      </c>
      <c r="F894" s="122" t="s">
        <v>3083</v>
      </c>
      <c r="G894" s="122" t="s">
        <v>1699</v>
      </c>
      <c r="H894" s="278">
        <v>45596</v>
      </c>
      <c r="I894" s="122">
        <v>777</v>
      </c>
      <c r="J894" s="122" t="s">
        <v>1700</v>
      </c>
      <c r="K894" s="122" t="s">
        <v>1657</v>
      </c>
      <c r="L894" s="122"/>
      <c r="M894" s="122">
        <v>740</v>
      </c>
      <c r="N894" s="284">
        <v>0</v>
      </c>
      <c r="O894" s="284">
        <v>18.5</v>
      </c>
      <c r="P894" s="284">
        <v>18.5</v>
      </c>
      <c r="Q894" s="284">
        <v>0</v>
      </c>
      <c r="R894" s="122" t="s">
        <v>3067</v>
      </c>
      <c r="S894" s="122" t="s">
        <v>3084</v>
      </c>
      <c r="T894" s="122" t="s">
        <v>1703</v>
      </c>
      <c r="U894" s="122" t="s">
        <v>1195</v>
      </c>
      <c r="V894" s="122" t="s">
        <v>1704</v>
      </c>
      <c r="W894" s="122" t="s">
        <v>1195</v>
      </c>
      <c r="X894" s="122" t="s">
        <v>1195</v>
      </c>
      <c r="Y894" s="122" t="s">
        <v>1195</v>
      </c>
      <c r="Z894" s="122"/>
      <c r="AA894" s="285"/>
    </row>
    <row r="895" spans="1:27">
      <c r="A895" s="122" t="s">
        <v>56</v>
      </c>
      <c r="B895" s="226" t="str">
        <f t="shared" si="26"/>
        <v>29AABCI2726B1ZYKA1242510BX33148</v>
      </c>
      <c r="C895" s="277">
        <f t="shared" si="27"/>
        <v>890</v>
      </c>
      <c r="D895" s="122" t="s">
        <v>3085</v>
      </c>
      <c r="E895" s="122" t="s">
        <v>1042</v>
      </c>
      <c r="F895" s="122" t="s">
        <v>3086</v>
      </c>
      <c r="G895" s="122" t="s">
        <v>1699</v>
      </c>
      <c r="H895" s="278">
        <v>45587</v>
      </c>
      <c r="I895" s="122">
        <v>12366</v>
      </c>
      <c r="J895" s="122" t="s">
        <v>1700</v>
      </c>
      <c r="K895" s="122" t="s">
        <v>1657</v>
      </c>
      <c r="L895" s="122"/>
      <c r="M895" s="122">
        <v>11777</v>
      </c>
      <c r="N895" s="284">
        <v>589</v>
      </c>
      <c r="O895" s="284">
        <v>0</v>
      </c>
      <c r="P895" s="284">
        <v>0</v>
      </c>
      <c r="Q895" s="284">
        <v>0</v>
      </c>
      <c r="R895" s="122" t="s">
        <v>3067</v>
      </c>
      <c r="S895" s="122" t="s">
        <v>3068</v>
      </c>
      <c r="T895" s="122" t="s">
        <v>1703</v>
      </c>
      <c r="U895" s="122" t="s">
        <v>1195</v>
      </c>
      <c r="V895" s="122" t="s">
        <v>1704</v>
      </c>
      <c r="W895" s="122" t="s">
        <v>1195</v>
      </c>
      <c r="X895" s="122" t="s">
        <v>1195</v>
      </c>
      <c r="Y895" s="122" t="s">
        <v>1195</v>
      </c>
      <c r="Z895" s="122"/>
      <c r="AA895" s="285"/>
    </row>
    <row r="896" spans="1:27">
      <c r="A896" s="122" t="s">
        <v>56</v>
      </c>
      <c r="B896" s="226" t="str">
        <f t="shared" si="26"/>
        <v>27ABXPC7556M1ZSIN-124</v>
      </c>
      <c r="C896" s="277">
        <f t="shared" si="27"/>
        <v>891</v>
      </c>
      <c r="D896" s="122" t="s">
        <v>3087</v>
      </c>
      <c r="E896" s="122" t="s">
        <v>3088</v>
      </c>
      <c r="F896" s="122" t="s">
        <v>3089</v>
      </c>
      <c r="G896" s="122" t="s">
        <v>1699</v>
      </c>
      <c r="H896" s="278">
        <v>45575</v>
      </c>
      <c r="I896" s="122">
        <v>219</v>
      </c>
      <c r="J896" s="122" t="s">
        <v>1700</v>
      </c>
      <c r="K896" s="122" t="s">
        <v>1657</v>
      </c>
      <c r="L896" s="122"/>
      <c r="M896" s="122">
        <v>185.6</v>
      </c>
      <c r="N896" s="284">
        <v>0</v>
      </c>
      <c r="O896" s="284">
        <v>16.7</v>
      </c>
      <c r="P896" s="284">
        <v>16.7</v>
      </c>
      <c r="Q896" s="284">
        <v>0</v>
      </c>
      <c r="R896" s="122" t="s">
        <v>3067</v>
      </c>
      <c r="S896" s="122" t="s">
        <v>3075</v>
      </c>
      <c r="T896" s="122" t="s">
        <v>1703</v>
      </c>
      <c r="U896" s="122" t="s">
        <v>1195</v>
      </c>
      <c r="V896" s="122" t="s">
        <v>1704</v>
      </c>
      <c r="W896" s="122" t="s">
        <v>1195</v>
      </c>
      <c r="X896" s="122" t="s">
        <v>1195</v>
      </c>
      <c r="Y896" s="122" t="s">
        <v>1195</v>
      </c>
      <c r="Z896" s="122"/>
      <c r="AA896" s="285"/>
    </row>
    <row r="897" spans="1:27">
      <c r="A897" s="122" t="s">
        <v>56</v>
      </c>
      <c r="B897" s="226" t="str">
        <f t="shared" si="26"/>
        <v>27AAACH1458C1ZZ2170640285</v>
      </c>
      <c r="C897" s="277">
        <f t="shared" si="27"/>
        <v>892</v>
      </c>
      <c r="D897" s="122" t="s">
        <v>540</v>
      </c>
      <c r="E897" s="122" t="s">
        <v>541</v>
      </c>
      <c r="F897" s="122">
        <v>2170640285</v>
      </c>
      <c r="G897" s="122" t="s">
        <v>1699</v>
      </c>
      <c r="H897" s="278">
        <v>45568</v>
      </c>
      <c r="I897" s="122">
        <v>18671.14</v>
      </c>
      <c r="J897" s="122" t="s">
        <v>1700</v>
      </c>
      <c r="K897" s="122" t="s">
        <v>1657</v>
      </c>
      <c r="L897" s="122"/>
      <c r="M897" s="122">
        <v>15823</v>
      </c>
      <c r="N897" s="284">
        <v>0</v>
      </c>
      <c r="O897" s="284">
        <v>1424.07</v>
      </c>
      <c r="P897" s="284">
        <v>1424.07</v>
      </c>
      <c r="Q897" s="284">
        <v>0</v>
      </c>
      <c r="R897" s="122" t="s">
        <v>3067</v>
      </c>
      <c r="S897" s="122" t="s">
        <v>3068</v>
      </c>
      <c r="T897" s="122" t="s">
        <v>1703</v>
      </c>
      <c r="U897" s="122" t="s">
        <v>1195</v>
      </c>
      <c r="V897" s="122" t="s">
        <v>1704</v>
      </c>
      <c r="W897" s="122" t="s">
        <v>1195</v>
      </c>
      <c r="X897" s="122" t="s">
        <v>1195</v>
      </c>
      <c r="Y897" s="122" t="s">
        <v>1195</v>
      </c>
      <c r="Z897" s="122"/>
      <c r="AA897" s="285"/>
    </row>
    <row r="898" spans="1:27">
      <c r="A898" s="122" t="s">
        <v>56</v>
      </c>
      <c r="B898" s="226" t="str">
        <f t="shared" si="26"/>
        <v>27AAACH1458C1ZZ2170667894</v>
      </c>
      <c r="C898" s="277">
        <f t="shared" si="27"/>
        <v>893</v>
      </c>
      <c r="D898" s="122" t="s">
        <v>540</v>
      </c>
      <c r="E898" s="122" t="s">
        <v>541</v>
      </c>
      <c r="F898" s="122">
        <v>2170667894</v>
      </c>
      <c r="G898" s="122" t="s">
        <v>1699</v>
      </c>
      <c r="H898" s="278">
        <v>45580</v>
      </c>
      <c r="I898" s="122">
        <v>6478.2</v>
      </c>
      <c r="J898" s="122" t="s">
        <v>1700</v>
      </c>
      <c r="K898" s="122" t="s">
        <v>1657</v>
      </c>
      <c r="L898" s="122"/>
      <c r="M898" s="122">
        <v>5490</v>
      </c>
      <c r="N898" s="284">
        <v>0</v>
      </c>
      <c r="O898" s="284">
        <v>494.1</v>
      </c>
      <c r="P898" s="284">
        <v>494.1</v>
      </c>
      <c r="Q898" s="284">
        <v>0</v>
      </c>
      <c r="R898" s="122" t="s">
        <v>3067</v>
      </c>
      <c r="S898" s="122" t="s">
        <v>3068</v>
      </c>
      <c r="T898" s="122" t="s">
        <v>1703</v>
      </c>
      <c r="U898" s="122" t="s">
        <v>1195</v>
      </c>
      <c r="V898" s="122" t="s">
        <v>1704</v>
      </c>
      <c r="W898" s="122" t="s">
        <v>1195</v>
      </c>
      <c r="X898" s="122" t="s">
        <v>1195</v>
      </c>
      <c r="Y898" s="122" t="s">
        <v>1195</v>
      </c>
      <c r="Z898" s="122"/>
      <c r="AA898" s="285"/>
    </row>
    <row r="899" spans="1:27">
      <c r="A899" s="122" t="s">
        <v>56</v>
      </c>
      <c r="B899" s="226" t="str">
        <f t="shared" si="26"/>
        <v>27AHDPC0233H1ZZ24-25/OCT/29</v>
      </c>
      <c r="C899" s="277">
        <f t="shared" si="27"/>
        <v>894</v>
      </c>
      <c r="D899" s="122" t="s">
        <v>379</v>
      </c>
      <c r="E899" s="122" t="s">
        <v>380</v>
      </c>
      <c r="F899" s="122" t="s">
        <v>3090</v>
      </c>
      <c r="G899" s="122" t="s">
        <v>1699</v>
      </c>
      <c r="H899" s="278">
        <v>45573</v>
      </c>
      <c r="I899" s="122">
        <v>495.6</v>
      </c>
      <c r="J899" s="122" t="s">
        <v>1700</v>
      </c>
      <c r="K899" s="122" t="s">
        <v>1657</v>
      </c>
      <c r="L899" s="122"/>
      <c r="M899" s="122">
        <v>420</v>
      </c>
      <c r="N899" s="284">
        <v>0</v>
      </c>
      <c r="O899" s="284">
        <v>37.799999999999997</v>
      </c>
      <c r="P899" s="284">
        <v>37.799999999999997</v>
      </c>
      <c r="Q899" s="284">
        <v>0</v>
      </c>
      <c r="R899" s="122" t="s">
        <v>3067</v>
      </c>
      <c r="S899" s="122" t="s">
        <v>3091</v>
      </c>
      <c r="T899" s="122" t="s">
        <v>1703</v>
      </c>
      <c r="U899" s="122" t="s">
        <v>1195</v>
      </c>
      <c r="V899" s="122" t="s">
        <v>1704</v>
      </c>
      <c r="W899" s="122" t="s">
        <v>1195</v>
      </c>
      <c r="X899" s="122" t="s">
        <v>1195</v>
      </c>
      <c r="Y899" s="122" t="s">
        <v>1195</v>
      </c>
      <c r="Z899" s="122"/>
      <c r="AA899" s="285"/>
    </row>
    <row r="900" spans="1:27">
      <c r="A900" s="122" t="s">
        <v>56</v>
      </c>
      <c r="B900" s="226" t="str">
        <f t="shared" si="26"/>
        <v>07AABCI2726B1Z4DL1242510CB59193</v>
      </c>
      <c r="C900" s="277">
        <f t="shared" si="27"/>
        <v>895</v>
      </c>
      <c r="D900" s="122" t="s">
        <v>1941</v>
      </c>
      <c r="E900" s="122" t="s">
        <v>1942</v>
      </c>
      <c r="F900" s="122" t="s">
        <v>3092</v>
      </c>
      <c r="G900" s="122" t="s">
        <v>1699</v>
      </c>
      <c r="H900" s="278">
        <v>45569</v>
      </c>
      <c r="I900" s="122">
        <v>499</v>
      </c>
      <c r="J900" s="122" t="s">
        <v>1700</v>
      </c>
      <c r="K900" s="122" t="s">
        <v>1657</v>
      </c>
      <c r="L900" s="122"/>
      <c r="M900" s="122">
        <v>475</v>
      </c>
      <c r="N900" s="284">
        <v>24</v>
      </c>
      <c r="O900" s="284">
        <v>0</v>
      </c>
      <c r="P900" s="284">
        <v>0</v>
      </c>
      <c r="Q900" s="284">
        <v>0</v>
      </c>
      <c r="R900" s="122" t="s">
        <v>3067</v>
      </c>
      <c r="S900" s="122" t="s">
        <v>3068</v>
      </c>
      <c r="T900" s="122" t="s">
        <v>1703</v>
      </c>
      <c r="U900" s="122" t="s">
        <v>1195</v>
      </c>
      <c r="V900" s="122" t="s">
        <v>1704</v>
      </c>
      <c r="W900" s="122" t="s">
        <v>1195</v>
      </c>
      <c r="X900" s="122" t="s">
        <v>1195</v>
      </c>
      <c r="Y900" s="122" t="s">
        <v>1195</v>
      </c>
      <c r="Z900" s="122"/>
      <c r="AA900" s="285"/>
    </row>
    <row r="901" spans="1:27">
      <c r="A901" s="122" t="s">
        <v>56</v>
      </c>
      <c r="B901" s="226" t="str">
        <f t="shared" si="26"/>
        <v>07AABCI2726B1Z4DL1242510CB69139</v>
      </c>
      <c r="C901" s="277">
        <f t="shared" si="27"/>
        <v>896</v>
      </c>
      <c r="D901" s="122" t="s">
        <v>1941</v>
      </c>
      <c r="E901" s="122" t="s">
        <v>1942</v>
      </c>
      <c r="F901" s="122" t="s">
        <v>3093</v>
      </c>
      <c r="G901" s="122" t="s">
        <v>1699</v>
      </c>
      <c r="H901" s="278">
        <v>45569</v>
      </c>
      <c r="I901" s="122">
        <v>7059</v>
      </c>
      <c r="J901" s="122" t="s">
        <v>1700</v>
      </c>
      <c r="K901" s="122" t="s">
        <v>1657</v>
      </c>
      <c r="L901" s="122"/>
      <c r="M901" s="122">
        <v>6723</v>
      </c>
      <c r="N901" s="284">
        <v>336</v>
      </c>
      <c r="O901" s="284">
        <v>0</v>
      </c>
      <c r="P901" s="284">
        <v>0</v>
      </c>
      <c r="Q901" s="284">
        <v>0</v>
      </c>
      <c r="R901" s="122" t="s">
        <v>3067</v>
      </c>
      <c r="S901" s="122" t="s">
        <v>3068</v>
      </c>
      <c r="T901" s="122" t="s">
        <v>1703</v>
      </c>
      <c r="U901" s="122" t="s">
        <v>1195</v>
      </c>
      <c r="V901" s="122" t="s">
        <v>1704</v>
      </c>
      <c r="W901" s="122" t="s">
        <v>1195</v>
      </c>
      <c r="X901" s="122" t="s">
        <v>1195</v>
      </c>
      <c r="Y901" s="122" t="s">
        <v>1195</v>
      </c>
      <c r="Z901" s="122"/>
      <c r="AA901" s="285"/>
    </row>
    <row r="902" spans="1:27">
      <c r="A902" s="122" t="s">
        <v>56</v>
      </c>
      <c r="B902" s="226" t="str">
        <f t="shared" ref="B902:B965" si="28">CONCATENATE(D902,F902)</f>
        <v>27AALCM3536H1ZAINV2425/189202</v>
      </c>
      <c r="C902" s="277">
        <f t="shared" si="27"/>
        <v>897</v>
      </c>
      <c r="D902" s="122" t="s">
        <v>383</v>
      </c>
      <c r="E902" s="122" t="s">
        <v>384</v>
      </c>
      <c r="F902" s="122" t="s">
        <v>3094</v>
      </c>
      <c r="G902" s="122" t="s">
        <v>1699</v>
      </c>
      <c r="H902" s="278">
        <v>45581</v>
      </c>
      <c r="I902" s="122">
        <v>1598</v>
      </c>
      <c r="J902" s="122" t="s">
        <v>1700</v>
      </c>
      <c r="K902" s="122" t="s">
        <v>1657</v>
      </c>
      <c r="L902" s="122"/>
      <c r="M902" s="122">
        <v>1354.24</v>
      </c>
      <c r="N902" s="284">
        <v>0</v>
      </c>
      <c r="O902" s="284">
        <v>121.88</v>
      </c>
      <c r="P902" s="284">
        <v>121.88</v>
      </c>
      <c r="Q902" s="284">
        <v>0</v>
      </c>
      <c r="R902" s="122" t="s">
        <v>3067</v>
      </c>
      <c r="S902" s="122" t="s">
        <v>3068</v>
      </c>
      <c r="T902" s="122" t="s">
        <v>1703</v>
      </c>
      <c r="U902" s="122" t="s">
        <v>1195</v>
      </c>
      <c r="V902" s="122" t="s">
        <v>1704</v>
      </c>
      <c r="W902" s="122" t="s">
        <v>1726</v>
      </c>
      <c r="X902" s="122" t="s">
        <v>3095</v>
      </c>
      <c r="Y902" s="122" t="s">
        <v>3096</v>
      </c>
      <c r="Z902" s="122"/>
      <c r="AA902" s="285"/>
    </row>
    <row r="903" spans="1:27">
      <c r="A903" s="122" t="s">
        <v>56</v>
      </c>
      <c r="B903" s="226" t="str">
        <f t="shared" si="28"/>
        <v>27AALCM3536H1ZAINV2425/204860</v>
      </c>
      <c r="C903" s="277">
        <f t="shared" ref="C903:C966" si="29">C902+1</f>
        <v>898</v>
      </c>
      <c r="D903" s="122" t="s">
        <v>383</v>
      </c>
      <c r="E903" s="122" t="s">
        <v>384</v>
      </c>
      <c r="F903" s="122" t="s">
        <v>3097</v>
      </c>
      <c r="G903" s="122" t="s">
        <v>1699</v>
      </c>
      <c r="H903" s="278">
        <v>45595</v>
      </c>
      <c r="I903" s="122">
        <v>281</v>
      </c>
      <c r="J903" s="122" t="s">
        <v>1700</v>
      </c>
      <c r="K903" s="122" t="s">
        <v>1657</v>
      </c>
      <c r="L903" s="122"/>
      <c r="M903" s="122">
        <v>238.14</v>
      </c>
      <c r="N903" s="284">
        <v>0</v>
      </c>
      <c r="O903" s="284">
        <v>21.44</v>
      </c>
      <c r="P903" s="284">
        <v>21.44</v>
      </c>
      <c r="Q903" s="284">
        <v>0</v>
      </c>
      <c r="R903" s="122" t="s">
        <v>3067</v>
      </c>
      <c r="S903" s="122" t="s">
        <v>3068</v>
      </c>
      <c r="T903" s="122" t="s">
        <v>1703</v>
      </c>
      <c r="U903" s="122" t="s">
        <v>1195</v>
      </c>
      <c r="V903" s="122" t="s">
        <v>1704</v>
      </c>
      <c r="W903" s="122" t="s">
        <v>1726</v>
      </c>
      <c r="X903" s="122" t="s">
        <v>3098</v>
      </c>
      <c r="Y903" s="122" t="s">
        <v>3099</v>
      </c>
      <c r="Z903" s="122"/>
      <c r="AA903" s="285"/>
    </row>
    <row r="904" spans="1:27">
      <c r="A904" s="122" t="s">
        <v>56</v>
      </c>
      <c r="B904" s="226" t="str">
        <f t="shared" si="28"/>
        <v>27AADCR3218H1ZIFM0908BIL0012269</v>
      </c>
      <c r="C904" s="277">
        <f t="shared" si="29"/>
        <v>899</v>
      </c>
      <c r="D904" s="122" t="s">
        <v>818</v>
      </c>
      <c r="E904" s="122" t="s">
        <v>819</v>
      </c>
      <c r="F904" s="122" t="s">
        <v>3100</v>
      </c>
      <c r="G904" s="122" t="s">
        <v>1699</v>
      </c>
      <c r="H904" s="278">
        <v>45590</v>
      </c>
      <c r="I904" s="122">
        <v>1038.6600000000001</v>
      </c>
      <c r="J904" s="122" t="s">
        <v>1700</v>
      </c>
      <c r="K904" s="122" t="s">
        <v>1657</v>
      </c>
      <c r="L904" s="122"/>
      <c r="M904" s="122">
        <v>989.2</v>
      </c>
      <c r="N904" s="284">
        <v>0</v>
      </c>
      <c r="O904" s="284">
        <v>24.73</v>
      </c>
      <c r="P904" s="284">
        <v>24.73</v>
      </c>
      <c r="Q904" s="284">
        <v>0</v>
      </c>
      <c r="R904" s="122" t="s">
        <v>3067</v>
      </c>
      <c r="S904" s="122" t="s">
        <v>3068</v>
      </c>
      <c r="T904" s="122" t="s">
        <v>1703</v>
      </c>
      <c r="U904" s="122" t="s">
        <v>1195</v>
      </c>
      <c r="V904" s="122" t="s">
        <v>1704</v>
      </c>
      <c r="W904" s="122" t="s">
        <v>1195</v>
      </c>
      <c r="X904" s="122" t="s">
        <v>1195</v>
      </c>
      <c r="Y904" s="122" t="s">
        <v>1195</v>
      </c>
      <c r="Z904" s="122"/>
      <c r="AA904" s="285"/>
    </row>
    <row r="905" spans="1:27">
      <c r="A905" s="122" t="s">
        <v>56</v>
      </c>
      <c r="B905" s="226" t="str">
        <f t="shared" si="28"/>
        <v>27AADCR3218H1ZIFM0908BIL0012270</v>
      </c>
      <c r="C905" s="277">
        <f t="shared" si="29"/>
        <v>900</v>
      </c>
      <c r="D905" s="122" t="s">
        <v>818</v>
      </c>
      <c r="E905" s="122" t="s">
        <v>819</v>
      </c>
      <c r="F905" s="122" t="s">
        <v>3101</v>
      </c>
      <c r="G905" s="122" t="s">
        <v>1699</v>
      </c>
      <c r="H905" s="278">
        <v>45590</v>
      </c>
      <c r="I905" s="122">
        <v>18480</v>
      </c>
      <c r="J905" s="122" t="s">
        <v>1700</v>
      </c>
      <c r="K905" s="122" t="s">
        <v>1657</v>
      </c>
      <c r="L905" s="122"/>
      <c r="M905" s="122">
        <v>16500</v>
      </c>
      <c r="N905" s="284">
        <v>0</v>
      </c>
      <c r="O905" s="284">
        <v>990</v>
      </c>
      <c r="P905" s="284">
        <v>990</v>
      </c>
      <c r="Q905" s="284">
        <v>0</v>
      </c>
      <c r="R905" s="122" t="s">
        <v>3067</v>
      </c>
      <c r="S905" s="122" t="s">
        <v>3068</v>
      </c>
      <c r="T905" s="122" t="s">
        <v>1703</v>
      </c>
      <c r="U905" s="122" t="s">
        <v>1195</v>
      </c>
      <c r="V905" s="122" t="s">
        <v>1704</v>
      </c>
      <c r="W905" s="122" t="s">
        <v>1726</v>
      </c>
      <c r="X905" s="122" t="s">
        <v>3102</v>
      </c>
      <c r="Y905" s="122" t="s">
        <v>3103</v>
      </c>
      <c r="Z905" s="122"/>
      <c r="AA905" s="285"/>
    </row>
    <row r="906" spans="1:27">
      <c r="A906" s="122" t="s">
        <v>56</v>
      </c>
      <c r="B906" s="226" t="str">
        <f t="shared" si="28"/>
        <v>27AABCR0111M1ZNTA24-25T1--374</v>
      </c>
      <c r="C906" s="277">
        <f t="shared" si="29"/>
        <v>901</v>
      </c>
      <c r="D906" s="122" t="s">
        <v>399</v>
      </c>
      <c r="E906" s="122" t="s">
        <v>400</v>
      </c>
      <c r="F906" s="122" t="s">
        <v>3104</v>
      </c>
      <c r="G906" s="122" t="s">
        <v>1699</v>
      </c>
      <c r="H906" s="278">
        <v>45574</v>
      </c>
      <c r="I906" s="122">
        <v>1173</v>
      </c>
      <c r="J906" s="122" t="s">
        <v>1700</v>
      </c>
      <c r="K906" s="122" t="s">
        <v>1657</v>
      </c>
      <c r="L906" s="122"/>
      <c r="M906" s="122">
        <v>994</v>
      </c>
      <c r="N906" s="284">
        <v>0</v>
      </c>
      <c r="O906" s="284">
        <v>89.46</v>
      </c>
      <c r="P906" s="284">
        <v>89.46</v>
      </c>
      <c r="Q906" s="284">
        <v>0</v>
      </c>
      <c r="R906" s="122" t="s">
        <v>3067</v>
      </c>
      <c r="S906" s="122" t="s">
        <v>3105</v>
      </c>
      <c r="T906" s="122" t="s">
        <v>1703</v>
      </c>
      <c r="U906" s="122" t="s">
        <v>1195</v>
      </c>
      <c r="V906" s="122" t="s">
        <v>1704</v>
      </c>
      <c r="W906" s="122" t="s">
        <v>1726</v>
      </c>
      <c r="X906" s="122" t="s">
        <v>3106</v>
      </c>
      <c r="Y906" s="122" t="s">
        <v>3107</v>
      </c>
      <c r="Z906" s="122"/>
      <c r="AA906" s="285"/>
    </row>
    <row r="907" spans="1:27">
      <c r="A907" s="122" t="s">
        <v>56</v>
      </c>
      <c r="B907" s="226" t="str">
        <f t="shared" si="28"/>
        <v>27ABJCS6128G1Z4427/2024-25</v>
      </c>
      <c r="C907" s="277">
        <f t="shared" si="29"/>
        <v>902</v>
      </c>
      <c r="D907" s="122" t="s">
        <v>535</v>
      </c>
      <c r="E907" s="122" t="s">
        <v>536</v>
      </c>
      <c r="F907" s="122" t="s">
        <v>3108</v>
      </c>
      <c r="G907" s="122" t="s">
        <v>1699</v>
      </c>
      <c r="H907" s="278">
        <v>45572</v>
      </c>
      <c r="I907" s="122">
        <v>21740.32</v>
      </c>
      <c r="J907" s="122" t="s">
        <v>1700</v>
      </c>
      <c r="K907" s="122" t="s">
        <v>1657</v>
      </c>
      <c r="L907" s="122"/>
      <c r="M907" s="122">
        <v>18424</v>
      </c>
      <c r="N907" s="284">
        <v>0</v>
      </c>
      <c r="O907" s="284">
        <v>1658.16</v>
      </c>
      <c r="P907" s="284">
        <v>1658.16</v>
      </c>
      <c r="Q907" s="284">
        <v>0</v>
      </c>
      <c r="R907" s="122" t="s">
        <v>3067</v>
      </c>
      <c r="S907" s="122" t="s">
        <v>3068</v>
      </c>
      <c r="T907" s="122" t="s">
        <v>1703</v>
      </c>
      <c r="U907" s="122" t="s">
        <v>1195</v>
      </c>
      <c r="V907" s="122" t="s">
        <v>1704</v>
      </c>
      <c r="W907" s="122" t="s">
        <v>1195</v>
      </c>
      <c r="X907" s="122" t="s">
        <v>1195</v>
      </c>
      <c r="Y907" s="122" t="s">
        <v>1195</v>
      </c>
      <c r="Z907" s="122"/>
      <c r="AA907" s="285"/>
    </row>
    <row r="908" spans="1:27">
      <c r="A908" s="122" t="s">
        <v>56</v>
      </c>
      <c r="B908" s="226" t="str">
        <f t="shared" si="28"/>
        <v>27ABJCS6128G1Z4428/2024-25</v>
      </c>
      <c r="C908" s="277">
        <f t="shared" si="29"/>
        <v>903</v>
      </c>
      <c r="D908" s="122" t="s">
        <v>535</v>
      </c>
      <c r="E908" s="122" t="s">
        <v>536</v>
      </c>
      <c r="F908" s="122" t="s">
        <v>3109</v>
      </c>
      <c r="G908" s="122" t="s">
        <v>1699</v>
      </c>
      <c r="H908" s="278">
        <v>45572</v>
      </c>
      <c r="I908" s="122">
        <v>5169.58</v>
      </c>
      <c r="J908" s="122" t="s">
        <v>1700</v>
      </c>
      <c r="K908" s="122" t="s">
        <v>1657</v>
      </c>
      <c r="L908" s="122"/>
      <c r="M908" s="122">
        <v>4381</v>
      </c>
      <c r="N908" s="284">
        <v>0</v>
      </c>
      <c r="O908" s="284">
        <v>394.29</v>
      </c>
      <c r="P908" s="284">
        <v>394.29</v>
      </c>
      <c r="Q908" s="284">
        <v>0</v>
      </c>
      <c r="R908" s="122" t="s">
        <v>3067</v>
      </c>
      <c r="S908" s="122" t="s">
        <v>3068</v>
      </c>
      <c r="T908" s="122" t="s">
        <v>1703</v>
      </c>
      <c r="U908" s="122" t="s">
        <v>1195</v>
      </c>
      <c r="V908" s="122" t="s">
        <v>1704</v>
      </c>
      <c r="W908" s="122" t="s">
        <v>1195</v>
      </c>
      <c r="X908" s="122" t="s">
        <v>1195</v>
      </c>
      <c r="Y908" s="122" t="s">
        <v>1195</v>
      </c>
      <c r="Z908" s="122"/>
      <c r="AA908" s="285"/>
    </row>
    <row r="909" spans="1:27">
      <c r="A909" s="122" t="s">
        <v>56</v>
      </c>
      <c r="B909" s="226" t="str">
        <f t="shared" si="28"/>
        <v>27AAIFR9573K1ZECCA-2024/25-1220</v>
      </c>
      <c r="C909" s="277">
        <f t="shared" si="29"/>
        <v>904</v>
      </c>
      <c r="D909" s="122" t="s">
        <v>428</v>
      </c>
      <c r="E909" s="122" t="s">
        <v>429</v>
      </c>
      <c r="F909" s="122" t="s">
        <v>3110</v>
      </c>
      <c r="G909" s="122" t="s">
        <v>1699</v>
      </c>
      <c r="H909" s="278">
        <v>45572</v>
      </c>
      <c r="I909" s="122">
        <v>531</v>
      </c>
      <c r="J909" s="122" t="s">
        <v>1700</v>
      </c>
      <c r="K909" s="122" t="s">
        <v>1657</v>
      </c>
      <c r="L909" s="122"/>
      <c r="M909" s="122">
        <v>450</v>
      </c>
      <c r="N909" s="284">
        <v>0</v>
      </c>
      <c r="O909" s="284">
        <v>40.5</v>
      </c>
      <c r="P909" s="284">
        <v>40.5</v>
      </c>
      <c r="Q909" s="284">
        <v>0</v>
      </c>
      <c r="R909" s="122" t="s">
        <v>3067</v>
      </c>
      <c r="S909" s="122" t="s">
        <v>3068</v>
      </c>
      <c r="T909" s="122" t="s">
        <v>1703</v>
      </c>
      <c r="U909" s="122" t="s">
        <v>1195</v>
      </c>
      <c r="V909" s="122" t="s">
        <v>1704</v>
      </c>
      <c r="W909" s="122" t="s">
        <v>1726</v>
      </c>
      <c r="X909" s="122" t="s">
        <v>3111</v>
      </c>
      <c r="Y909" s="122" t="s">
        <v>3112</v>
      </c>
      <c r="Z909" s="122"/>
      <c r="AA909" s="285"/>
    </row>
    <row r="910" spans="1:27">
      <c r="A910" s="122" t="s">
        <v>56</v>
      </c>
      <c r="B910" s="226" t="str">
        <f t="shared" si="28"/>
        <v>29AAGCI4343D1ZOTI-190157</v>
      </c>
      <c r="C910" s="277">
        <f t="shared" si="29"/>
        <v>905</v>
      </c>
      <c r="D910" s="122" t="s">
        <v>1696</v>
      </c>
      <c r="E910" s="122" t="s">
        <v>1697</v>
      </c>
      <c r="F910" s="122" t="s">
        <v>3113</v>
      </c>
      <c r="G910" s="122" t="s">
        <v>1699</v>
      </c>
      <c r="H910" s="278">
        <v>45596</v>
      </c>
      <c r="I910" s="122">
        <v>88500</v>
      </c>
      <c r="J910" s="122" t="s">
        <v>1700</v>
      </c>
      <c r="K910" s="122" t="s">
        <v>1657</v>
      </c>
      <c r="L910" s="122"/>
      <c r="M910" s="122">
        <v>75000</v>
      </c>
      <c r="N910" s="284">
        <v>13500</v>
      </c>
      <c r="O910" s="284">
        <v>0</v>
      </c>
      <c r="P910" s="284">
        <v>0</v>
      </c>
      <c r="Q910" s="284">
        <v>0</v>
      </c>
      <c r="R910" s="122" t="s">
        <v>3067</v>
      </c>
      <c r="S910" s="122" t="s">
        <v>3105</v>
      </c>
      <c r="T910" s="122" t="s">
        <v>1703</v>
      </c>
      <c r="U910" s="122" t="s">
        <v>1195</v>
      </c>
      <c r="V910" s="122" t="s">
        <v>1704</v>
      </c>
      <c r="W910" s="122" t="s">
        <v>1195</v>
      </c>
      <c r="X910" s="122" t="s">
        <v>1195</v>
      </c>
      <c r="Y910" s="122" t="s">
        <v>1195</v>
      </c>
      <c r="Z910" s="122"/>
      <c r="AA910" s="285"/>
    </row>
    <row r="911" spans="1:27">
      <c r="A911" s="122" t="s">
        <v>56</v>
      </c>
      <c r="B911" s="226" t="str">
        <f t="shared" si="28"/>
        <v>36AAJCA3639B1ZXAE-INV-2425-0672</v>
      </c>
      <c r="C911" s="277">
        <f t="shared" si="29"/>
        <v>906</v>
      </c>
      <c r="D911" s="122" t="s">
        <v>432</v>
      </c>
      <c r="E911" s="122" t="s">
        <v>433</v>
      </c>
      <c r="F911" s="122" t="s">
        <v>3114</v>
      </c>
      <c r="G911" s="122" t="s">
        <v>1699</v>
      </c>
      <c r="H911" s="278">
        <v>45583</v>
      </c>
      <c r="I911" s="122">
        <v>29736</v>
      </c>
      <c r="J911" s="122" t="s">
        <v>1700</v>
      </c>
      <c r="K911" s="122" t="s">
        <v>1657</v>
      </c>
      <c r="L911" s="122"/>
      <c r="M911" s="122">
        <v>25200</v>
      </c>
      <c r="N911" s="284">
        <v>4536</v>
      </c>
      <c r="O911" s="284">
        <v>0</v>
      </c>
      <c r="P911" s="284">
        <v>0</v>
      </c>
      <c r="Q911" s="284">
        <v>0</v>
      </c>
      <c r="R911" s="122" t="s">
        <v>3067</v>
      </c>
      <c r="S911" s="122" t="s">
        <v>3105</v>
      </c>
      <c r="T911" s="122" t="s">
        <v>1703</v>
      </c>
      <c r="U911" s="122" t="s">
        <v>1195</v>
      </c>
      <c r="V911" s="122" t="s">
        <v>1704</v>
      </c>
      <c r="W911" s="122" t="s">
        <v>1726</v>
      </c>
      <c r="X911" s="122" t="s">
        <v>3115</v>
      </c>
      <c r="Y911" s="122" t="s">
        <v>3116</v>
      </c>
      <c r="Z911" s="122"/>
      <c r="AA911" s="285"/>
    </row>
    <row r="912" spans="1:27">
      <c r="A912" s="122" t="s">
        <v>56</v>
      </c>
      <c r="B912" s="226" t="str">
        <f t="shared" si="28"/>
        <v>36AAJCA3639B1ZXAE-INV-2425-0673</v>
      </c>
      <c r="C912" s="277">
        <f t="shared" si="29"/>
        <v>907</v>
      </c>
      <c r="D912" s="122" t="s">
        <v>432</v>
      </c>
      <c r="E912" s="122" t="s">
        <v>433</v>
      </c>
      <c r="F912" s="122" t="s">
        <v>3117</v>
      </c>
      <c r="G912" s="122" t="s">
        <v>1699</v>
      </c>
      <c r="H912" s="278">
        <v>45583</v>
      </c>
      <c r="I912" s="122">
        <v>33984</v>
      </c>
      <c r="J912" s="122" t="s">
        <v>1700</v>
      </c>
      <c r="K912" s="122" t="s">
        <v>1657</v>
      </c>
      <c r="L912" s="122"/>
      <c r="M912" s="122">
        <v>28800</v>
      </c>
      <c r="N912" s="284">
        <v>5184</v>
      </c>
      <c r="O912" s="284">
        <v>0</v>
      </c>
      <c r="P912" s="284">
        <v>0</v>
      </c>
      <c r="Q912" s="284">
        <v>0</v>
      </c>
      <c r="R912" s="122" t="s">
        <v>3067</v>
      </c>
      <c r="S912" s="122" t="s">
        <v>3105</v>
      </c>
      <c r="T912" s="122" t="s">
        <v>1703</v>
      </c>
      <c r="U912" s="122" t="s">
        <v>1195</v>
      </c>
      <c r="V912" s="122" t="s">
        <v>1704</v>
      </c>
      <c r="W912" s="122" t="s">
        <v>1726</v>
      </c>
      <c r="X912" s="122" t="s">
        <v>3118</v>
      </c>
      <c r="Y912" s="122" t="s">
        <v>3116</v>
      </c>
      <c r="Z912" s="122"/>
      <c r="AA912" s="285"/>
    </row>
    <row r="913" spans="1:27">
      <c r="A913" s="122" t="s">
        <v>56</v>
      </c>
      <c r="B913" s="226" t="str">
        <f t="shared" si="28"/>
        <v>27AAOFA7053K1Z216921</v>
      </c>
      <c r="C913" s="277">
        <f t="shared" si="29"/>
        <v>908</v>
      </c>
      <c r="D913" s="122" t="s">
        <v>958</v>
      </c>
      <c r="E913" s="122" t="s">
        <v>959</v>
      </c>
      <c r="F913" s="122">
        <v>16921</v>
      </c>
      <c r="G913" s="122" t="s">
        <v>1699</v>
      </c>
      <c r="H913" s="278">
        <v>45573</v>
      </c>
      <c r="I913" s="122">
        <v>23600</v>
      </c>
      <c r="J913" s="122" t="s">
        <v>1700</v>
      </c>
      <c r="K913" s="122" t="s">
        <v>1657</v>
      </c>
      <c r="L913" s="122"/>
      <c r="M913" s="122">
        <v>20000</v>
      </c>
      <c r="N913" s="284">
        <v>0</v>
      </c>
      <c r="O913" s="284">
        <v>1800</v>
      </c>
      <c r="P913" s="284">
        <v>1800</v>
      </c>
      <c r="Q913" s="284">
        <v>0</v>
      </c>
      <c r="R913" s="122" t="s">
        <v>3067</v>
      </c>
      <c r="S913" s="122" t="s">
        <v>3068</v>
      </c>
      <c r="T913" s="122" t="s">
        <v>1703</v>
      </c>
      <c r="U913" s="122" t="s">
        <v>1195</v>
      </c>
      <c r="V913" s="122" t="s">
        <v>1704</v>
      </c>
      <c r="W913" s="122" t="s">
        <v>1726</v>
      </c>
      <c r="X913" s="122" t="s">
        <v>3119</v>
      </c>
      <c r="Y913" s="122" t="s">
        <v>3120</v>
      </c>
      <c r="Z913" s="122"/>
      <c r="AA913" s="285"/>
    </row>
    <row r="914" spans="1:27">
      <c r="A914" s="122" t="s">
        <v>56</v>
      </c>
      <c r="B914" s="226" t="str">
        <f t="shared" si="28"/>
        <v>27AAOFA7053K1Z217039</v>
      </c>
      <c r="C914" s="277">
        <f t="shared" si="29"/>
        <v>909</v>
      </c>
      <c r="D914" s="122" t="s">
        <v>958</v>
      </c>
      <c r="E914" s="122" t="s">
        <v>959</v>
      </c>
      <c r="F914" s="122">
        <v>17039</v>
      </c>
      <c r="G914" s="122" t="s">
        <v>1699</v>
      </c>
      <c r="H914" s="278">
        <v>45586</v>
      </c>
      <c r="I914" s="122">
        <v>23600</v>
      </c>
      <c r="J914" s="122" t="s">
        <v>1700</v>
      </c>
      <c r="K914" s="122" t="s">
        <v>1657</v>
      </c>
      <c r="L914" s="122"/>
      <c r="M914" s="122">
        <v>20000</v>
      </c>
      <c r="N914" s="284">
        <v>0</v>
      </c>
      <c r="O914" s="284">
        <v>1800</v>
      </c>
      <c r="P914" s="284">
        <v>1800</v>
      </c>
      <c r="Q914" s="284">
        <v>0</v>
      </c>
      <c r="R914" s="122" t="s">
        <v>3067</v>
      </c>
      <c r="S914" s="122" t="s">
        <v>3068</v>
      </c>
      <c r="T914" s="122" t="s">
        <v>1703</v>
      </c>
      <c r="U914" s="122" t="s">
        <v>1195</v>
      </c>
      <c r="V914" s="122" t="s">
        <v>1704</v>
      </c>
      <c r="W914" s="122" t="s">
        <v>1726</v>
      </c>
      <c r="X914" s="122" t="s">
        <v>3121</v>
      </c>
      <c r="Y914" s="122" t="s">
        <v>3122</v>
      </c>
      <c r="Z914" s="122"/>
      <c r="AA914" s="285"/>
    </row>
    <row r="915" spans="1:27">
      <c r="A915" s="122" t="s">
        <v>56</v>
      </c>
      <c r="B915" s="226" t="str">
        <f t="shared" si="28"/>
        <v>27AAJCV6293Q1Z8VRSPL/24-25/0390</v>
      </c>
      <c r="C915" s="277">
        <f t="shared" si="29"/>
        <v>910</v>
      </c>
      <c r="D915" s="122" t="s">
        <v>367</v>
      </c>
      <c r="E915" s="122" t="s">
        <v>368</v>
      </c>
      <c r="F915" s="122" t="s">
        <v>3123</v>
      </c>
      <c r="G915" s="122" t="s">
        <v>1699</v>
      </c>
      <c r="H915" s="278">
        <v>45568</v>
      </c>
      <c r="I915" s="122">
        <v>16365</v>
      </c>
      <c r="J915" s="122" t="s">
        <v>1700</v>
      </c>
      <c r="K915" s="122" t="s">
        <v>1657</v>
      </c>
      <c r="L915" s="122"/>
      <c r="M915" s="122">
        <v>13868.33</v>
      </c>
      <c r="N915" s="284">
        <v>0</v>
      </c>
      <c r="O915" s="284">
        <v>1248.1500000000001</v>
      </c>
      <c r="P915" s="284">
        <v>1248.1500000000001</v>
      </c>
      <c r="Q915" s="284">
        <v>0</v>
      </c>
      <c r="R915" s="122" t="s">
        <v>3067</v>
      </c>
      <c r="S915" s="122" t="s">
        <v>3068</v>
      </c>
      <c r="T915" s="122" t="s">
        <v>1703</v>
      </c>
      <c r="U915" s="122" t="s">
        <v>1195</v>
      </c>
      <c r="V915" s="122" t="s">
        <v>1704</v>
      </c>
      <c r="W915" s="122" t="s">
        <v>1195</v>
      </c>
      <c r="X915" s="122" t="s">
        <v>1195</v>
      </c>
      <c r="Y915" s="122" t="s">
        <v>1195</v>
      </c>
      <c r="Z915" s="122"/>
      <c r="AA915" s="285"/>
    </row>
    <row r="916" spans="1:27">
      <c r="A916" s="122" t="s">
        <v>56</v>
      </c>
      <c r="B916" s="226" t="str">
        <f t="shared" si="28"/>
        <v>27DBRPP0459R1ZK397</v>
      </c>
      <c r="C916" s="277">
        <f t="shared" si="29"/>
        <v>911</v>
      </c>
      <c r="D916" s="122" t="s">
        <v>357</v>
      </c>
      <c r="E916" s="122" t="s">
        <v>358</v>
      </c>
      <c r="F916" s="122">
        <v>397</v>
      </c>
      <c r="G916" s="122" t="s">
        <v>1699</v>
      </c>
      <c r="H916" s="278">
        <v>45565</v>
      </c>
      <c r="I916" s="122">
        <v>2677.5</v>
      </c>
      <c r="J916" s="122" t="s">
        <v>1700</v>
      </c>
      <c r="K916" s="122" t="s">
        <v>1657</v>
      </c>
      <c r="L916" s="122"/>
      <c r="M916" s="122">
        <v>2550</v>
      </c>
      <c r="N916" s="284">
        <v>0</v>
      </c>
      <c r="O916" s="284">
        <v>63.75</v>
      </c>
      <c r="P916" s="284">
        <v>63.75</v>
      </c>
      <c r="Q916" s="284">
        <v>0</v>
      </c>
      <c r="R916" s="122" t="s">
        <v>3124</v>
      </c>
      <c r="S916" s="122" t="s">
        <v>3125</v>
      </c>
      <c r="T916" s="122" t="s">
        <v>1703</v>
      </c>
      <c r="U916" s="122" t="s">
        <v>1195</v>
      </c>
      <c r="V916" s="122" t="s">
        <v>1704</v>
      </c>
      <c r="W916" s="122" t="s">
        <v>1195</v>
      </c>
      <c r="X916" s="122" t="s">
        <v>1195</v>
      </c>
      <c r="Y916" s="122" t="s">
        <v>1195</v>
      </c>
      <c r="Z916" s="122"/>
      <c r="AA916" s="285"/>
    </row>
    <row r="917" spans="1:27">
      <c r="A917" s="122" t="s">
        <v>56</v>
      </c>
      <c r="B917" s="226" t="str">
        <f t="shared" si="28"/>
        <v>27DBRPP0459R1ZK398</v>
      </c>
      <c r="C917" s="277">
        <f t="shared" si="29"/>
        <v>912</v>
      </c>
      <c r="D917" s="122" t="s">
        <v>357</v>
      </c>
      <c r="E917" s="122" t="s">
        <v>358</v>
      </c>
      <c r="F917" s="122">
        <v>398</v>
      </c>
      <c r="G917" s="122" t="s">
        <v>1699</v>
      </c>
      <c r="H917" s="278">
        <v>45565</v>
      </c>
      <c r="I917" s="122">
        <v>1391.25</v>
      </c>
      <c r="J917" s="122" t="s">
        <v>1700</v>
      </c>
      <c r="K917" s="122" t="s">
        <v>1657</v>
      </c>
      <c r="L917" s="122"/>
      <c r="M917" s="122">
        <v>1325</v>
      </c>
      <c r="N917" s="284">
        <v>0</v>
      </c>
      <c r="O917" s="284">
        <v>33.130000000000003</v>
      </c>
      <c r="P917" s="284">
        <v>33.130000000000003</v>
      </c>
      <c r="Q917" s="284">
        <v>0</v>
      </c>
      <c r="R917" s="122" t="s">
        <v>3124</v>
      </c>
      <c r="S917" s="122" t="s">
        <v>3125</v>
      </c>
      <c r="T917" s="122" t="s">
        <v>1703</v>
      </c>
      <c r="U917" s="122" t="s">
        <v>1195</v>
      </c>
      <c r="V917" s="122" t="s">
        <v>1704</v>
      </c>
      <c r="W917" s="122" t="s">
        <v>1195</v>
      </c>
      <c r="X917" s="122" t="s">
        <v>1195</v>
      </c>
      <c r="Y917" s="122" t="s">
        <v>1195</v>
      </c>
      <c r="Z917" s="122"/>
      <c r="AA917" s="285"/>
    </row>
    <row r="918" spans="1:27">
      <c r="A918" s="122" t="s">
        <v>56</v>
      </c>
      <c r="B918" s="226" t="str">
        <f t="shared" si="28"/>
        <v>27AAGCI3280F1ZMISLT-24-09-028</v>
      </c>
      <c r="C918" s="277">
        <f t="shared" si="29"/>
        <v>913</v>
      </c>
      <c r="D918" s="122" t="s">
        <v>974</v>
      </c>
      <c r="E918" s="122" t="s">
        <v>975</v>
      </c>
      <c r="F918" s="122" t="s">
        <v>3126</v>
      </c>
      <c r="G918" s="122" t="s">
        <v>1699</v>
      </c>
      <c r="H918" s="278">
        <v>45565</v>
      </c>
      <c r="I918" s="122">
        <v>51920</v>
      </c>
      <c r="J918" s="122" t="s">
        <v>1700</v>
      </c>
      <c r="K918" s="122" t="s">
        <v>1657</v>
      </c>
      <c r="L918" s="122"/>
      <c r="M918" s="122">
        <v>44000</v>
      </c>
      <c r="N918" s="284">
        <v>0</v>
      </c>
      <c r="O918" s="284">
        <v>3960</v>
      </c>
      <c r="P918" s="284">
        <v>3960</v>
      </c>
      <c r="Q918" s="284">
        <v>0</v>
      </c>
      <c r="R918" s="122" t="s">
        <v>3124</v>
      </c>
      <c r="S918" s="122" t="s">
        <v>3127</v>
      </c>
      <c r="T918" s="122" t="s">
        <v>1703</v>
      </c>
      <c r="U918" s="122" t="s">
        <v>1195</v>
      </c>
      <c r="V918" s="122" t="s">
        <v>1704</v>
      </c>
      <c r="W918" s="122" t="s">
        <v>1195</v>
      </c>
      <c r="X918" s="122" t="s">
        <v>1195</v>
      </c>
      <c r="Y918" s="122" t="s">
        <v>1195</v>
      </c>
      <c r="Z918" s="122"/>
      <c r="AA918" s="285"/>
    </row>
    <row r="919" spans="1:27">
      <c r="A919" s="122" t="s">
        <v>56</v>
      </c>
      <c r="B919" s="226" t="str">
        <f t="shared" si="28"/>
        <v>27AATPE1292M1Z7OCT-2024-301</v>
      </c>
      <c r="C919" s="277">
        <f t="shared" si="29"/>
        <v>914</v>
      </c>
      <c r="D919" s="122" t="s">
        <v>523</v>
      </c>
      <c r="E919" s="122" t="s">
        <v>524</v>
      </c>
      <c r="F919" s="122" t="s">
        <v>3128</v>
      </c>
      <c r="G919" s="122" t="s">
        <v>1699</v>
      </c>
      <c r="H919" s="278">
        <v>45568</v>
      </c>
      <c r="I919" s="122">
        <v>393497</v>
      </c>
      <c r="J919" s="122" t="s">
        <v>1700</v>
      </c>
      <c r="K919" s="122" t="s">
        <v>1657</v>
      </c>
      <c r="L919" s="122"/>
      <c r="M919" s="122">
        <v>333472</v>
      </c>
      <c r="N919" s="284">
        <v>0</v>
      </c>
      <c r="O919" s="284">
        <v>30012.48</v>
      </c>
      <c r="P919" s="284">
        <v>30012.48</v>
      </c>
      <c r="Q919" s="284">
        <v>0</v>
      </c>
      <c r="R919" s="122" t="s">
        <v>3067</v>
      </c>
      <c r="S919" s="122" t="s">
        <v>3129</v>
      </c>
      <c r="T919" s="122" t="s">
        <v>1703</v>
      </c>
      <c r="U919" s="122" t="s">
        <v>1195</v>
      </c>
      <c r="V919" s="122" t="s">
        <v>1704</v>
      </c>
      <c r="W919" s="122" t="s">
        <v>1195</v>
      </c>
      <c r="X919" s="122" t="s">
        <v>1195</v>
      </c>
      <c r="Y919" s="122" t="s">
        <v>1195</v>
      </c>
      <c r="Z919" s="122"/>
      <c r="AA919" s="285"/>
    </row>
    <row r="920" spans="1:27">
      <c r="A920" s="122" t="s">
        <v>56</v>
      </c>
      <c r="B920" s="226" t="str">
        <f t="shared" si="28"/>
        <v>27AATPE1292M1Z7OCT-2024-302</v>
      </c>
      <c r="C920" s="277">
        <f t="shared" si="29"/>
        <v>915</v>
      </c>
      <c r="D920" s="122" t="s">
        <v>523</v>
      </c>
      <c r="E920" s="122" t="s">
        <v>524</v>
      </c>
      <c r="F920" s="122" t="s">
        <v>3130</v>
      </c>
      <c r="G920" s="122" t="s">
        <v>1699</v>
      </c>
      <c r="H920" s="278">
        <v>45568</v>
      </c>
      <c r="I920" s="122">
        <v>413878</v>
      </c>
      <c r="J920" s="122" t="s">
        <v>1700</v>
      </c>
      <c r="K920" s="122" t="s">
        <v>1657</v>
      </c>
      <c r="L920" s="122"/>
      <c r="M920" s="122">
        <v>350744</v>
      </c>
      <c r="N920" s="284">
        <v>0</v>
      </c>
      <c r="O920" s="284">
        <v>31566.959999999999</v>
      </c>
      <c r="P920" s="284">
        <v>31566.959999999999</v>
      </c>
      <c r="Q920" s="284">
        <v>0</v>
      </c>
      <c r="R920" s="122" t="s">
        <v>3067</v>
      </c>
      <c r="S920" s="122" t="s">
        <v>3129</v>
      </c>
      <c r="T920" s="122" t="s">
        <v>1703</v>
      </c>
      <c r="U920" s="122" t="s">
        <v>1195</v>
      </c>
      <c r="V920" s="122" t="s">
        <v>1704</v>
      </c>
      <c r="W920" s="122" t="s">
        <v>1195</v>
      </c>
      <c r="X920" s="122" t="s">
        <v>1195</v>
      </c>
      <c r="Y920" s="122" t="s">
        <v>1195</v>
      </c>
      <c r="Z920" s="122"/>
      <c r="AA920" s="285"/>
    </row>
    <row r="921" spans="1:27">
      <c r="A921" s="122" t="s">
        <v>56</v>
      </c>
      <c r="B921" s="226" t="str">
        <f t="shared" si="28"/>
        <v>27AALCS9822Q1ZC2425CI0000754086</v>
      </c>
      <c r="C921" s="277">
        <f t="shared" si="29"/>
        <v>916</v>
      </c>
      <c r="D921" s="122" t="s">
        <v>631</v>
      </c>
      <c r="E921" s="122" t="s">
        <v>632</v>
      </c>
      <c r="F921" s="122" t="s">
        <v>3131</v>
      </c>
      <c r="G921" s="122" t="s">
        <v>1699</v>
      </c>
      <c r="H921" s="278">
        <v>45596</v>
      </c>
      <c r="I921" s="122">
        <v>2146.29</v>
      </c>
      <c r="J921" s="122" t="s">
        <v>1700</v>
      </c>
      <c r="K921" s="122" t="s">
        <v>1657</v>
      </c>
      <c r="L921" s="122"/>
      <c r="M921" s="122">
        <v>1818.89</v>
      </c>
      <c r="N921" s="284">
        <v>0</v>
      </c>
      <c r="O921" s="284">
        <v>163.69999999999999</v>
      </c>
      <c r="P921" s="284">
        <v>163.69999999999999</v>
      </c>
      <c r="Q921" s="284">
        <v>0</v>
      </c>
      <c r="R921" s="122" t="s">
        <v>3067</v>
      </c>
      <c r="S921" s="122" t="s">
        <v>3068</v>
      </c>
      <c r="T921" s="122" t="s">
        <v>1703</v>
      </c>
      <c r="U921" s="122" t="s">
        <v>1195</v>
      </c>
      <c r="V921" s="122" t="s">
        <v>1704</v>
      </c>
      <c r="W921" s="122" t="s">
        <v>1726</v>
      </c>
      <c r="X921" s="122" t="s">
        <v>3132</v>
      </c>
      <c r="Y921" s="122" t="s">
        <v>3133</v>
      </c>
      <c r="Z921" s="122"/>
      <c r="AA921" s="285"/>
    </row>
    <row r="922" spans="1:27">
      <c r="A922" s="122" t="s">
        <v>56</v>
      </c>
      <c r="B922" s="226" t="str">
        <f t="shared" si="28"/>
        <v>29AABCF1609A1Z7908208</v>
      </c>
      <c r="C922" s="277">
        <f t="shared" si="29"/>
        <v>917</v>
      </c>
      <c r="D922" s="122" t="s">
        <v>3134</v>
      </c>
      <c r="E922" s="122" t="s">
        <v>3135</v>
      </c>
      <c r="F922" s="122">
        <v>908208</v>
      </c>
      <c r="G922" s="122" t="s">
        <v>1699</v>
      </c>
      <c r="H922" s="278">
        <v>45586</v>
      </c>
      <c r="I922" s="122">
        <v>169.33</v>
      </c>
      <c r="J922" s="122" t="s">
        <v>1700</v>
      </c>
      <c r="K922" s="122" t="s">
        <v>1657</v>
      </c>
      <c r="L922" s="122"/>
      <c r="M922" s="122">
        <v>143.5</v>
      </c>
      <c r="N922" s="284">
        <v>25.83</v>
      </c>
      <c r="O922" s="284">
        <v>0</v>
      </c>
      <c r="P922" s="284">
        <v>0</v>
      </c>
      <c r="Q922" s="284">
        <v>0</v>
      </c>
      <c r="R922" s="122" t="s">
        <v>3067</v>
      </c>
      <c r="S922" s="122" t="s">
        <v>3068</v>
      </c>
      <c r="T922" s="122" t="s">
        <v>1703</v>
      </c>
      <c r="U922" s="122" t="s">
        <v>1195</v>
      </c>
      <c r="V922" s="122" t="s">
        <v>1704</v>
      </c>
      <c r="W922" s="122" t="s">
        <v>1726</v>
      </c>
      <c r="X922" s="122" t="s">
        <v>3136</v>
      </c>
      <c r="Y922" s="122" t="s">
        <v>3122</v>
      </c>
      <c r="Z922" s="122"/>
      <c r="AA922" s="285"/>
    </row>
    <row r="923" spans="1:27">
      <c r="A923" s="122" t="s">
        <v>56</v>
      </c>
      <c r="B923" s="226" t="str">
        <f t="shared" si="28"/>
        <v>27AAACA4136A1ZDIS/278</v>
      </c>
      <c r="C923" s="277">
        <f t="shared" si="29"/>
        <v>918</v>
      </c>
      <c r="D923" s="122" t="s">
        <v>717</v>
      </c>
      <c r="E923" s="122" t="s">
        <v>718</v>
      </c>
      <c r="F923" s="122" t="s">
        <v>3137</v>
      </c>
      <c r="G923" s="122" t="s">
        <v>1699</v>
      </c>
      <c r="H923" s="278">
        <v>45566</v>
      </c>
      <c r="I923" s="122">
        <v>1180</v>
      </c>
      <c r="J923" s="122" t="s">
        <v>1700</v>
      </c>
      <c r="K923" s="122" t="s">
        <v>1657</v>
      </c>
      <c r="L923" s="122"/>
      <c r="M923" s="122">
        <v>1000</v>
      </c>
      <c r="N923" s="284">
        <v>0</v>
      </c>
      <c r="O923" s="284">
        <v>90</v>
      </c>
      <c r="P923" s="284">
        <v>90</v>
      </c>
      <c r="Q923" s="284">
        <v>0</v>
      </c>
      <c r="R923" s="122" t="s">
        <v>3067</v>
      </c>
      <c r="S923" s="122" t="s">
        <v>3068</v>
      </c>
      <c r="T923" s="122" t="s">
        <v>1703</v>
      </c>
      <c r="U923" s="122" t="s">
        <v>1195</v>
      </c>
      <c r="V923" s="122" t="s">
        <v>1704</v>
      </c>
      <c r="W923" s="122" t="s">
        <v>1195</v>
      </c>
      <c r="X923" s="122" t="s">
        <v>1195</v>
      </c>
      <c r="Y923" s="122" t="s">
        <v>1195</v>
      </c>
      <c r="Z923" s="122"/>
      <c r="AA923" s="285"/>
    </row>
    <row r="924" spans="1:27">
      <c r="A924" s="122" t="s">
        <v>56</v>
      </c>
      <c r="B924" s="226" t="str">
        <f t="shared" si="28"/>
        <v>27AAACA4136A1ZDIS/314</v>
      </c>
      <c r="C924" s="277">
        <f t="shared" si="29"/>
        <v>919</v>
      </c>
      <c r="D924" s="122" t="s">
        <v>717</v>
      </c>
      <c r="E924" s="122" t="s">
        <v>718</v>
      </c>
      <c r="F924" s="122" t="s">
        <v>3138</v>
      </c>
      <c r="G924" s="122" t="s">
        <v>1699</v>
      </c>
      <c r="H924" s="278">
        <v>45582</v>
      </c>
      <c r="I924" s="122">
        <v>590</v>
      </c>
      <c r="J924" s="122" t="s">
        <v>1700</v>
      </c>
      <c r="K924" s="122" t="s">
        <v>1657</v>
      </c>
      <c r="L924" s="122"/>
      <c r="M924" s="122">
        <v>500</v>
      </c>
      <c r="N924" s="284">
        <v>0</v>
      </c>
      <c r="O924" s="284">
        <v>45</v>
      </c>
      <c r="P924" s="284">
        <v>45</v>
      </c>
      <c r="Q924" s="284">
        <v>0</v>
      </c>
      <c r="R924" s="122" t="s">
        <v>3067</v>
      </c>
      <c r="S924" s="122" t="s">
        <v>3068</v>
      </c>
      <c r="T924" s="122" t="s">
        <v>1703</v>
      </c>
      <c r="U924" s="122" t="s">
        <v>1195</v>
      </c>
      <c r="V924" s="122" t="s">
        <v>1704</v>
      </c>
      <c r="W924" s="122" t="s">
        <v>1195</v>
      </c>
      <c r="X924" s="122" t="s">
        <v>1195</v>
      </c>
      <c r="Y924" s="122" t="s">
        <v>1195</v>
      </c>
      <c r="Z924" s="122"/>
      <c r="AA924" s="285"/>
    </row>
    <row r="925" spans="1:27">
      <c r="A925" s="122" t="s">
        <v>56</v>
      </c>
      <c r="B925" s="226" t="str">
        <f t="shared" si="28"/>
        <v>27AAACA4136A1ZDIS/361</v>
      </c>
      <c r="C925" s="277">
        <f t="shared" si="29"/>
        <v>920</v>
      </c>
      <c r="D925" s="122" t="s">
        <v>717</v>
      </c>
      <c r="E925" s="122" t="s">
        <v>718</v>
      </c>
      <c r="F925" s="122" t="s">
        <v>3139</v>
      </c>
      <c r="G925" s="122" t="s">
        <v>1699</v>
      </c>
      <c r="H925" s="278">
        <v>45590</v>
      </c>
      <c r="I925" s="122">
        <v>1180</v>
      </c>
      <c r="J925" s="122" t="s">
        <v>1700</v>
      </c>
      <c r="K925" s="122" t="s">
        <v>1657</v>
      </c>
      <c r="L925" s="122"/>
      <c r="M925" s="122">
        <v>1000</v>
      </c>
      <c r="N925" s="284">
        <v>0</v>
      </c>
      <c r="O925" s="284">
        <v>90</v>
      </c>
      <c r="P925" s="284">
        <v>90</v>
      </c>
      <c r="Q925" s="284">
        <v>0</v>
      </c>
      <c r="R925" s="122" t="s">
        <v>3067</v>
      </c>
      <c r="S925" s="122" t="s">
        <v>3068</v>
      </c>
      <c r="T925" s="122" t="s">
        <v>1703</v>
      </c>
      <c r="U925" s="122" t="s">
        <v>1195</v>
      </c>
      <c r="V925" s="122" t="s">
        <v>1704</v>
      </c>
      <c r="W925" s="122" t="s">
        <v>1195</v>
      </c>
      <c r="X925" s="122" t="s">
        <v>1195</v>
      </c>
      <c r="Y925" s="122" t="s">
        <v>1195</v>
      </c>
      <c r="Z925" s="122"/>
      <c r="AA925" s="285"/>
    </row>
    <row r="926" spans="1:27">
      <c r="A926" s="122" t="s">
        <v>56</v>
      </c>
      <c r="B926" s="226" t="str">
        <f t="shared" si="28"/>
        <v>27AAACS5269A1ZJIN27/2410/00784</v>
      </c>
      <c r="C926" s="277">
        <f t="shared" si="29"/>
        <v>921</v>
      </c>
      <c r="D926" s="122" t="s">
        <v>762</v>
      </c>
      <c r="E926" s="122" t="s">
        <v>763</v>
      </c>
      <c r="F926" s="122" t="s">
        <v>3140</v>
      </c>
      <c r="G926" s="122" t="s">
        <v>1699</v>
      </c>
      <c r="H926" s="278">
        <v>45572</v>
      </c>
      <c r="I926" s="122">
        <v>130575</v>
      </c>
      <c r="J926" s="122" t="s">
        <v>1700</v>
      </c>
      <c r="K926" s="122" t="s">
        <v>1657</v>
      </c>
      <c r="L926" s="122"/>
      <c r="M926" s="122">
        <v>109175</v>
      </c>
      <c r="N926" s="284">
        <v>0</v>
      </c>
      <c r="O926" s="284">
        <v>6550.5</v>
      </c>
      <c r="P926" s="284">
        <v>6550.5</v>
      </c>
      <c r="Q926" s="284">
        <v>0</v>
      </c>
      <c r="R926" s="122" t="s">
        <v>3067</v>
      </c>
      <c r="S926" s="122" t="s">
        <v>3068</v>
      </c>
      <c r="T926" s="122" t="s">
        <v>1703</v>
      </c>
      <c r="U926" s="122" t="s">
        <v>1195</v>
      </c>
      <c r="V926" s="122" t="s">
        <v>1704</v>
      </c>
      <c r="W926" s="122" t="s">
        <v>1195</v>
      </c>
      <c r="X926" s="122" t="s">
        <v>1195</v>
      </c>
      <c r="Y926" s="122" t="s">
        <v>1195</v>
      </c>
      <c r="Z926" s="122"/>
      <c r="AA926" s="285"/>
    </row>
    <row r="927" spans="1:27">
      <c r="A927" s="122" t="s">
        <v>56</v>
      </c>
      <c r="B927" s="226" t="str">
        <f t="shared" si="28"/>
        <v>27AEZFS4307M1Z6INV00032</v>
      </c>
      <c r="C927" s="277">
        <f t="shared" si="29"/>
        <v>922</v>
      </c>
      <c r="D927" s="122" t="s">
        <v>3141</v>
      </c>
      <c r="E927" s="122" t="s">
        <v>3142</v>
      </c>
      <c r="F927" s="122" t="s">
        <v>3143</v>
      </c>
      <c r="G927" s="122" t="s">
        <v>1699</v>
      </c>
      <c r="H927" s="278">
        <v>45575</v>
      </c>
      <c r="I927" s="122">
        <v>38350</v>
      </c>
      <c r="J927" s="122" t="s">
        <v>1700</v>
      </c>
      <c r="K927" s="122" t="s">
        <v>1657</v>
      </c>
      <c r="L927" s="122"/>
      <c r="M927" s="122">
        <v>32500</v>
      </c>
      <c r="N927" s="284">
        <v>0</v>
      </c>
      <c r="O927" s="284">
        <v>2925</v>
      </c>
      <c r="P927" s="284">
        <v>2925</v>
      </c>
      <c r="Q927" s="284">
        <v>0</v>
      </c>
      <c r="R927" s="122" t="s">
        <v>3067</v>
      </c>
      <c r="S927" s="122" t="s">
        <v>3068</v>
      </c>
      <c r="T927" s="122" t="s">
        <v>1703</v>
      </c>
      <c r="U927" s="122" t="s">
        <v>1195</v>
      </c>
      <c r="V927" s="122" t="s">
        <v>1704</v>
      </c>
      <c r="W927" s="122" t="s">
        <v>1195</v>
      </c>
      <c r="X927" s="122" t="s">
        <v>1195</v>
      </c>
      <c r="Y927" s="122" t="s">
        <v>1195</v>
      </c>
      <c r="Z927" s="122"/>
      <c r="AA927" s="285"/>
    </row>
    <row r="928" spans="1:27">
      <c r="A928" s="122" t="s">
        <v>56</v>
      </c>
      <c r="B928" s="226" t="str">
        <f t="shared" si="28"/>
        <v>27AAACE6958L1Z4MEGSI25/20558</v>
      </c>
      <c r="C928" s="277">
        <f t="shared" si="29"/>
        <v>923</v>
      </c>
      <c r="D928" s="122" t="s">
        <v>543</v>
      </c>
      <c r="E928" s="122" t="s">
        <v>544</v>
      </c>
      <c r="F928" s="122" t="s">
        <v>3144</v>
      </c>
      <c r="G928" s="122" t="s">
        <v>1699</v>
      </c>
      <c r="H928" s="278">
        <v>45590</v>
      </c>
      <c r="I928" s="122">
        <v>252812.11</v>
      </c>
      <c r="J928" s="122" t="s">
        <v>1700</v>
      </c>
      <c r="K928" s="122" t="s">
        <v>1657</v>
      </c>
      <c r="L928" s="122"/>
      <c r="M928" s="122">
        <v>214247.55</v>
      </c>
      <c r="N928" s="284">
        <v>0</v>
      </c>
      <c r="O928" s="284">
        <v>19282.28</v>
      </c>
      <c r="P928" s="284">
        <v>19282.28</v>
      </c>
      <c r="Q928" s="284">
        <v>0</v>
      </c>
      <c r="R928" s="122" t="s">
        <v>3067</v>
      </c>
      <c r="S928" s="122" t="s">
        <v>3145</v>
      </c>
      <c r="T928" s="122" t="s">
        <v>1703</v>
      </c>
      <c r="U928" s="122" t="s">
        <v>1195</v>
      </c>
      <c r="V928" s="122" t="s">
        <v>1704</v>
      </c>
      <c r="W928" s="122" t="s">
        <v>1726</v>
      </c>
      <c r="X928" s="122" t="s">
        <v>3146</v>
      </c>
      <c r="Y928" s="122" t="s">
        <v>3103</v>
      </c>
      <c r="Z928" s="122"/>
      <c r="AA928" s="285"/>
    </row>
    <row r="929" spans="1:27">
      <c r="A929" s="122" t="s">
        <v>56</v>
      </c>
      <c r="B929" s="226" t="str">
        <f t="shared" si="28"/>
        <v>27AAACE6958L1Z4MGSI2425/32030</v>
      </c>
      <c r="C929" s="277">
        <f t="shared" si="29"/>
        <v>924</v>
      </c>
      <c r="D929" s="122" t="s">
        <v>543</v>
      </c>
      <c r="E929" s="122" t="s">
        <v>544</v>
      </c>
      <c r="F929" s="122" t="s">
        <v>3147</v>
      </c>
      <c r="G929" s="122" t="s">
        <v>1699</v>
      </c>
      <c r="H929" s="278">
        <v>45569</v>
      </c>
      <c r="I929" s="122">
        <v>812165</v>
      </c>
      <c r="J929" s="122" t="s">
        <v>1700</v>
      </c>
      <c r="K929" s="122" t="s">
        <v>1657</v>
      </c>
      <c r="L929" s="122"/>
      <c r="M929" s="122">
        <v>688275</v>
      </c>
      <c r="N929" s="284">
        <v>0</v>
      </c>
      <c r="O929" s="284">
        <v>61944.75</v>
      </c>
      <c r="P929" s="284">
        <v>61944.75</v>
      </c>
      <c r="Q929" s="284">
        <v>0</v>
      </c>
      <c r="R929" s="122" t="s">
        <v>3067</v>
      </c>
      <c r="S929" s="122" t="s">
        <v>3145</v>
      </c>
      <c r="T929" s="122" t="s">
        <v>1703</v>
      </c>
      <c r="U929" s="122" t="s">
        <v>1195</v>
      </c>
      <c r="V929" s="122" t="s">
        <v>1704</v>
      </c>
      <c r="W929" s="122" t="s">
        <v>1195</v>
      </c>
      <c r="X929" s="122" t="s">
        <v>1195</v>
      </c>
      <c r="Y929" s="122" t="s">
        <v>1195</v>
      </c>
      <c r="Z929" s="122"/>
      <c r="AA929" s="285"/>
    </row>
    <row r="930" spans="1:27">
      <c r="A930" s="122" t="s">
        <v>56</v>
      </c>
      <c r="B930" s="226" t="str">
        <f t="shared" si="28"/>
        <v>27AAACE6958L1Z4MGSI2425/32038</v>
      </c>
      <c r="C930" s="277">
        <f t="shared" si="29"/>
        <v>925</v>
      </c>
      <c r="D930" s="122" t="s">
        <v>543</v>
      </c>
      <c r="E930" s="122" t="s">
        <v>544</v>
      </c>
      <c r="F930" s="122" t="s">
        <v>3148</v>
      </c>
      <c r="G930" s="122" t="s">
        <v>1699</v>
      </c>
      <c r="H930" s="278">
        <v>45569</v>
      </c>
      <c r="I930" s="122">
        <v>244260</v>
      </c>
      <c r="J930" s="122" t="s">
        <v>1700</v>
      </c>
      <c r="K930" s="122" t="s">
        <v>1657</v>
      </c>
      <c r="L930" s="122"/>
      <c r="M930" s="122">
        <v>207000</v>
      </c>
      <c r="N930" s="284">
        <v>0</v>
      </c>
      <c r="O930" s="284">
        <v>18630</v>
      </c>
      <c r="P930" s="284">
        <v>18630</v>
      </c>
      <c r="Q930" s="284">
        <v>0</v>
      </c>
      <c r="R930" s="122" t="s">
        <v>3067</v>
      </c>
      <c r="S930" s="122" t="s">
        <v>3145</v>
      </c>
      <c r="T930" s="122" t="s">
        <v>1703</v>
      </c>
      <c r="U930" s="122" t="s">
        <v>1195</v>
      </c>
      <c r="V930" s="122" t="s">
        <v>1704</v>
      </c>
      <c r="W930" s="122" t="s">
        <v>1726</v>
      </c>
      <c r="X930" s="122" t="s">
        <v>3149</v>
      </c>
      <c r="Y930" s="122" t="s">
        <v>3150</v>
      </c>
      <c r="Z930" s="122"/>
      <c r="AA930" s="285"/>
    </row>
    <row r="931" spans="1:27">
      <c r="A931" s="122" t="s">
        <v>56</v>
      </c>
      <c r="B931" s="226" t="str">
        <f t="shared" si="28"/>
        <v>27AAFCV0171M1Z3VB-1476/24-25</v>
      </c>
      <c r="C931" s="277">
        <f t="shared" si="29"/>
        <v>926</v>
      </c>
      <c r="D931" s="122" t="s">
        <v>1816</v>
      </c>
      <c r="E931" s="122" t="s">
        <v>1817</v>
      </c>
      <c r="F931" s="122" t="s">
        <v>3151</v>
      </c>
      <c r="G931" s="122" t="s">
        <v>1699</v>
      </c>
      <c r="H931" s="278">
        <v>45567</v>
      </c>
      <c r="I931" s="122">
        <v>3599</v>
      </c>
      <c r="J931" s="122" t="s">
        <v>1700</v>
      </c>
      <c r="K931" s="122" t="s">
        <v>1657</v>
      </c>
      <c r="L931" s="122"/>
      <c r="M931" s="122">
        <v>3050</v>
      </c>
      <c r="N931" s="284">
        <v>0</v>
      </c>
      <c r="O931" s="284">
        <v>274.5</v>
      </c>
      <c r="P931" s="284">
        <v>274.5</v>
      </c>
      <c r="Q931" s="284">
        <v>0</v>
      </c>
      <c r="R931" s="122" t="s">
        <v>3067</v>
      </c>
      <c r="S931" s="122" t="s">
        <v>3068</v>
      </c>
      <c r="T931" s="122" t="s">
        <v>1703</v>
      </c>
      <c r="U931" s="122" t="s">
        <v>1195</v>
      </c>
      <c r="V931" s="122" t="s">
        <v>1704</v>
      </c>
      <c r="W931" s="122" t="s">
        <v>1726</v>
      </c>
      <c r="X931" s="122" t="s">
        <v>3152</v>
      </c>
      <c r="Y931" s="122" t="s">
        <v>3153</v>
      </c>
      <c r="Z931" s="122"/>
      <c r="AA931" s="285"/>
    </row>
    <row r="932" spans="1:27">
      <c r="A932" s="122" t="s">
        <v>56</v>
      </c>
      <c r="B932" s="226" t="str">
        <f t="shared" si="28"/>
        <v>27AAMFS2232C1ZGSK/2088/2425</v>
      </c>
      <c r="C932" s="277">
        <f t="shared" si="29"/>
        <v>927</v>
      </c>
      <c r="D932" s="122" t="s">
        <v>562</v>
      </c>
      <c r="E932" s="122" t="s">
        <v>563</v>
      </c>
      <c r="F932" s="122" t="s">
        <v>3154</v>
      </c>
      <c r="G932" s="122" t="s">
        <v>1699</v>
      </c>
      <c r="H932" s="278">
        <v>45580</v>
      </c>
      <c r="I932" s="122">
        <v>8850</v>
      </c>
      <c r="J932" s="122" t="s">
        <v>1700</v>
      </c>
      <c r="K932" s="122" t="s">
        <v>1657</v>
      </c>
      <c r="L932" s="122"/>
      <c r="M932" s="122">
        <v>7500</v>
      </c>
      <c r="N932" s="284">
        <v>0</v>
      </c>
      <c r="O932" s="284">
        <v>675</v>
      </c>
      <c r="P932" s="284">
        <v>675</v>
      </c>
      <c r="Q932" s="284">
        <v>0</v>
      </c>
      <c r="R932" s="122" t="s">
        <v>3067</v>
      </c>
      <c r="S932" s="122" t="s">
        <v>3068</v>
      </c>
      <c r="T932" s="122" t="s">
        <v>1703</v>
      </c>
      <c r="U932" s="122" t="s">
        <v>1195</v>
      </c>
      <c r="V932" s="122" t="s">
        <v>1704</v>
      </c>
      <c r="W932" s="122" t="s">
        <v>1726</v>
      </c>
      <c r="X932" s="122" t="s">
        <v>3155</v>
      </c>
      <c r="Y932" s="122" t="s">
        <v>3156</v>
      </c>
      <c r="Z932" s="122"/>
      <c r="AA932" s="285"/>
    </row>
    <row r="933" spans="1:27">
      <c r="A933" s="122" t="s">
        <v>56</v>
      </c>
      <c r="B933" s="226" t="str">
        <f t="shared" si="28"/>
        <v>27AAMFS2232C1ZGSK/2122/2425</v>
      </c>
      <c r="C933" s="277">
        <f t="shared" si="29"/>
        <v>928</v>
      </c>
      <c r="D933" s="122" t="s">
        <v>562</v>
      </c>
      <c r="E933" s="122" t="s">
        <v>563</v>
      </c>
      <c r="F933" s="122" t="s">
        <v>3157</v>
      </c>
      <c r="G933" s="122" t="s">
        <v>1699</v>
      </c>
      <c r="H933" s="278">
        <v>45589</v>
      </c>
      <c r="I933" s="122">
        <v>17700</v>
      </c>
      <c r="J933" s="122" t="s">
        <v>1700</v>
      </c>
      <c r="K933" s="122" t="s">
        <v>1657</v>
      </c>
      <c r="L933" s="122"/>
      <c r="M933" s="122">
        <v>15000</v>
      </c>
      <c r="N933" s="284">
        <v>0</v>
      </c>
      <c r="O933" s="284">
        <v>1350</v>
      </c>
      <c r="P933" s="284">
        <v>1350</v>
      </c>
      <c r="Q933" s="284">
        <v>0</v>
      </c>
      <c r="R933" s="122" t="s">
        <v>3067</v>
      </c>
      <c r="S933" s="122" t="s">
        <v>3068</v>
      </c>
      <c r="T933" s="122" t="s">
        <v>1703</v>
      </c>
      <c r="U933" s="122" t="s">
        <v>1195</v>
      </c>
      <c r="V933" s="122" t="s">
        <v>1704</v>
      </c>
      <c r="W933" s="122" t="s">
        <v>1726</v>
      </c>
      <c r="X933" s="122" t="s">
        <v>3158</v>
      </c>
      <c r="Y933" s="122" t="s">
        <v>3159</v>
      </c>
      <c r="Z933" s="122"/>
      <c r="AA933" s="285"/>
    </row>
    <row r="934" spans="1:27">
      <c r="A934" s="122" t="s">
        <v>56</v>
      </c>
      <c r="B934" s="226" t="str">
        <f t="shared" si="28"/>
        <v>07AAECT8346F1Z6I070000020973463</v>
      </c>
      <c r="C934" s="277">
        <f t="shared" si="29"/>
        <v>929</v>
      </c>
      <c r="D934" s="122" t="s">
        <v>3160</v>
      </c>
      <c r="E934" s="122" t="s">
        <v>3161</v>
      </c>
      <c r="F934" s="122" t="s">
        <v>3162</v>
      </c>
      <c r="G934" s="122" t="s">
        <v>1699</v>
      </c>
      <c r="H934" s="278">
        <v>45583</v>
      </c>
      <c r="I934" s="122">
        <v>14805</v>
      </c>
      <c r="J934" s="122" t="s">
        <v>1700</v>
      </c>
      <c r="K934" s="122" t="s">
        <v>1657</v>
      </c>
      <c r="L934" s="122"/>
      <c r="M934" s="122">
        <v>14100</v>
      </c>
      <c r="N934" s="284">
        <v>705</v>
      </c>
      <c r="O934" s="284">
        <v>0</v>
      </c>
      <c r="P934" s="284">
        <v>0</v>
      </c>
      <c r="Q934" s="284">
        <v>0</v>
      </c>
      <c r="R934" s="122" t="s">
        <v>3067</v>
      </c>
      <c r="S934" s="122" t="s">
        <v>3068</v>
      </c>
      <c r="T934" s="122" t="s">
        <v>1703</v>
      </c>
      <c r="U934" s="122" t="s">
        <v>1195</v>
      </c>
      <c r="V934" s="122" t="s">
        <v>1704</v>
      </c>
      <c r="W934" s="122" t="s">
        <v>1195</v>
      </c>
      <c r="X934" s="122" t="s">
        <v>1195</v>
      </c>
      <c r="Y934" s="122" t="s">
        <v>1195</v>
      </c>
      <c r="Z934" s="122"/>
      <c r="AA934" s="285"/>
    </row>
    <row r="935" spans="1:27">
      <c r="A935" s="122" t="s">
        <v>56</v>
      </c>
      <c r="B935" s="226" t="str">
        <f t="shared" si="28"/>
        <v>07AAJCA9880A1ZLAIN2425002212365</v>
      </c>
      <c r="C935" s="277">
        <f t="shared" si="29"/>
        <v>930</v>
      </c>
      <c r="D935" s="122" t="s">
        <v>552</v>
      </c>
      <c r="E935" s="122" t="s">
        <v>553</v>
      </c>
      <c r="F935" s="122" t="s">
        <v>3163</v>
      </c>
      <c r="G935" s="122" t="s">
        <v>1699</v>
      </c>
      <c r="H935" s="278">
        <v>45567</v>
      </c>
      <c r="I935" s="122">
        <v>265692.02</v>
      </c>
      <c r="J935" s="122" t="s">
        <v>1700</v>
      </c>
      <c r="K935" s="122" t="s">
        <v>1657</v>
      </c>
      <c r="L935" s="122"/>
      <c r="M935" s="122">
        <v>225162.73</v>
      </c>
      <c r="N935" s="284">
        <v>40529.29</v>
      </c>
      <c r="O935" s="284">
        <v>0</v>
      </c>
      <c r="P935" s="284">
        <v>0</v>
      </c>
      <c r="Q935" s="284">
        <v>0</v>
      </c>
      <c r="R935" s="122" t="s">
        <v>3067</v>
      </c>
      <c r="S935" s="122" t="s">
        <v>3105</v>
      </c>
      <c r="T935" s="122" t="s">
        <v>1703</v>
      </c>
      <c r="U935" s="122" t="s">
        <v>1195</v>
      </c>
      <c r="V935" s="122" t="s">
        <v>1704</v>
      </c>
      <c r="W935" s="122" t="s">
        <v>1195</v>
      </c>
      <c r="X935" s="122" t="s">
        <v>1195</v>
      </c>
      <c r="Y935" s="122" t="s">
        <v>1195</v>
      </c>
      <c r="Z935" s="122"/>
      <c r="AA935" s="285"/>
    </row>
    <row r="936" spans="1:27">
      <c r="A936" s="122" t="s">
        <v>56</v>
      </c>
      <c r="B936" s="226" t="str">
        <f t="shared" si="28"/>
        <v>07AAJCA9880A1ZLAIN2425002213589</v>
      </c>
      <c r="C936" s="277">
        <f t="shared" si="29"/>
        <v>931</v>
      </c>
      <c r="D936" s="122" t="s">
        <v>552</v>
      </c>
      <c r="E936" s="122" t="s">
        <v>553</v>
      </c>
      <c r="F936" s="122" t="s">
        <v>3164</v>
      </c>
      <c r="G936" s="122" t="s">
        <v>1699</v>
      </c>
      <c r="H936" s="278">
        <v>45567</v>
      </c>
      <c r="I936" s="122">
        <v>100320.21</v>
      </c>
      <c r="J936" s="122" t="s">
        <v>1700</v>
      </c>
      <c r="K936" s="122" t="s">
        <v>1657</v>
      </c>
      <c r="L936" s="122"/>
      <c r="M936" s="122">
        <v>85017.13</v>
      </c>
      <c r="N936" s="284">
        <v>15303.08</v>
      </c>
      <c r="O936" s="284">
        <v>0</v>
      </c>
      <c r="P936" s="284">
        <v>0</v>
      </c>
      <c r="Q936" s="284">
        <v>0</v>
      </c>
      <c r="R936" s="122" t="s">
        <v>3067</v>
      </c>
      <c r="S936" s="122" t="s">
        <v>3105</v>
      </c>
      <c r="T936" s="122" t="s">
        <v>1703</v>
      </c>
      <c r="U936" s="122" t="s">
        <v>1195</v>
      </c>
      <c r="V936" s="122" t="s">
        <v>1704</v>
      </c>
      <c r="W936" s="122" t="s">
        <v>1195</v>
      </c>
      <c r="X936" s="122" t="s">
        <v>1195</v>
      </c>
      <c r="Y936" s="122" t="s">
        <v>1195</v>
      </c>
      <c r="Z936" s="122"/>
      <c r="AA936" s="285"/>
    </row>
    <row r="937" spans="1:27">
      <c r="A937" s="122" t="s">
        <v>56</v>
      </c>
      <c r="B937" s="226" t="str">
        <f t="shared" si="28"/>
        <v>07AAJCA9880A1ZLAIN2425002258825</v>
      </c>
      <c r="C937" s="277">
        <f t="shared" si="29"/>
        <v>932</v>
      </c>
      <c r="D937" s="122" t="s">
        <v>552</v>
      </c>
      <c r="E937" s="122" t="s">
        <v>553</v>
      </c>
      <c r="F937" s="122" t="s">
        <v>3165</v>
      </c>
      <c r="G937" s="122" t="s">
        <v>1699</v>
      </c>
      <c r="H937" s="278">
        <v>45567</v>
      </c>
      <c r="I937" s="122">
        <v>16950.7</v>
      </c>
      <c r="J937" s="122" t="s">
        <v>1700</v>
      </c>
      <c r="K937" s="122" t="s">
        <v>1657</v>
      </c>
      <c r="L937" s="122"/>
      <c r="M937" s="122">
        <v>14365</v>
      </c>
      <c r="N937" s="284">
        <v>2585.6999999999998</v>
      </c>
      <c r="O937" s="284">
        <v>0</v>
      </c>
      <c r="P937" s="284">
        <v>0</v>
      </c>
      <c r="Q937" s="284">
        <v>0</v>
      </c>
      <c r="R937" s="122" t="s">
        <v>3067</v>
      </c>
      <c r="S937" s="122" t="s">
        <v>3105</v>
      </c>
      <c r="T937" s="122" t="s">
        <v>1703</v>
      </c>
      <c r="U937" s="122" t="s">
        <v>1195</v>
      </c>
      <c r="V937" s="122" t="s">
        <v>1704</v>
      </c>
      <c r="W937" s="122" t="s">
        <v>1195</v>
      </c>
      <c r="X937" s="122" t="s">
        <v>1195</v>
      </c>
      <c r="Y937" s="122" t="s">
        <v>1195</v>
      </c>
      <c r="Z937" s="122"/>
      <c r="AA937" s="285"/>
    </row>
    <row r="938" spans="1:27">
      <c r="A938" s="122" t="s">
        <v>56</v>
      </c>
      <c r="B938" s="226" t="str">
        <f t="shared" si="28"/>
        <v>27AABFZ4932D1Z7PNQ3-360</v>
      </c>
      <c r="C938" s="277">
        <f t="shared" si="29"/>
        <v>933</v>
      </c>
      <c r="D938" s="122" t="s">
        <v>3166</v>
      </c>
      <c r="E938" s="122" t="s">
        <v>3167</v>
      </c>
      <c r="F938" s="122" t="s">
        <v>3168</v>
      </c>
      <c r="G938" s="122" t="s">
        <v>1699</v>
      </c>
      <c r="H938" s="278">
        <v>45569</v>
      </c>
      <c r="I938" s="122">
        <v>806.53</v>
      </c>
      <c r="J938" s="122" t="s">
        <v>1700</v>
      </c>
      <c r="K938" s="122" t="s">
        <v>1657</v>
      </c>
      <c r="L938" s="122"/>
      <c r="M938" s="122">
        <v>683.51</v>
      </c>
      <c r="N938" s="284">
        <v>0</v>
      </c>
      <c r="O938" s="284">
        <v>61.51</v>
      </c>
      <c r="P938" s="284">
        <v>61.51</v>
      </c>
      <c r="Q938" s="284">
        <v>0</v>
      </c>
      <c r="R938" s="122" t="s">
        <v>3067</v>
      </c>
      <c r="S938" s="122" t="s">
        <v>3068</v>
      </c>
      <c r="T938" s="122" t="s">
        <v>1703</v>
      </c>
      <c r="U938" s="122" t="s">
        <v>1195</v>
      </c>
      <c r="V938" s="122" t="s">
        <v>1704</v>
      </c>
      <c r="W938" s="122" t="s">
        <v>1726</v>
      </c>
      <c r="X938" s="122" t="s">
        <v>3169</v>
      </c>
      <c r="Y938" s="122" t="s">
        <v>3150</v>
      </c>
      <c r="Z938" s="122"/>
      <c r="AA938" s="285"/>
    </row>
    <row r="939" spans="1:27">
      <c r="A939" s="122" t="s">
        <v>56</v>
      </c>
      <c r="B939" s="226" t="str">
        <f t="shared" si="28"/>
        <v>36AEUPV4314A1ZE13/2024-2025</v>
      </c>
      <c r="C939" s="277">
        <f t="shared" si="29"/>
        <v>934</v>
      </c>
      <c r="D939" s="122" t="s">
        <v>320</v>
      </c>
      <c r="E939" s="122" t="s">
        <v>321</v>
      </c>
      <c r="F939" s="122" t="s">
        <v>3170</v>
      </c>
      <c r="G939" s="122" t="s">
        <v>1699</v>
      </c>
      <c r="H939" s="278">
        <v>45593</v>
      </c>
      <c r="I939" s="122">
        <v>309750</v>
      </c>
      <c r="J939" s="122" t="s">
        <v>1700</v>
      </c>
      <c r="K939" s="122" t="s">
        <v>1657</v>
      </c>
      <c r="L939" s="122"/>
      <c r="M939" s="122">
        <v>262500</v>
      </c>
      <c r="N939" s="284">
        <v>47250</v>
      </c>
      <c r="O939" s="284">
        <v>0</v>
      </c>
      <c r="P939" s="284">
        <v>0</v>
      </c>
      <c r="Q939" s="284">
        <v>0</v>
      </c>
      <c r="R939" s="122" t="s">
        <v>3067</v>
      </c>
      <c r="S939" s="122" t="s">
        <v>3068</v>
      </c>
      <c r="T939" s="122" t="s">
        <v>1703</v>
      </c>
      <c r="U939" s="122" t="s">
        <v>1195</v>
      </c>
      <c r="V939" s="122" t="s">
        <v>1704</v>
      </c>
      <c r="W939" s="122" t="s">
        <v>1195</v>
      </c>
      <c r="X939" s="122" t="s">
        <v>1195</v>
      </c>
      <c r="Y939" s="122" t="s">
        <v>1195</v>
      </c>
      <c r="Z939" s="122"/>
      <c r="AA939" s="285"/>
    </row>
    <row r="940" spans="1:27">
      <c r="A940" s="122" t="s">
        <v>56</v>
      </c>
      <c r="B940" s="226" t="str">
        <f t="shared" si="28"/>
        <v>27AAACA4269Q1Z6B1MH2425/005159</v>
      </c>
      <c r="C940" s="277">
        <f t="shared" si="29"/>
        <v>935</v>
      </c>
      <c r="D940" s="122" t="s">
        <v>467</v>
      </c>
      <c r="E940" s="122" t="s">
        <v>1839</v>
      </c>
      <c r="F940" s="122" t="s">
        <v>3171</v>
      </c>
      <c r="G940" s="122" t="s">
        <v>1699</v>
      </c>
      <c r="H940" s="278">
        <v>45566</v>
      </c>
      <c r="I940" s="122">
        <v>6136.43</v>
      </c>
      <c r="J940" s="122" t="s">
        <v>1700</v>
      </c>
      <c r="K940" s="122" t="s">
        <v>1657</v>
      </c>
      <c r="L940" s="122"/>
      <c r="M940" s="122">
        <v>4838.07</v>
      </c>
      <c r="N940" s="284">
        <v>0</v>
      </c>
      <c r="O940" s="284">
        <v>649.17999999999995</v>
      </c>
      <c r="P940" s="284">
        <v>649.17999999999995</v>
      </c>
      <c r="Q940" s="284">
        <v>0</v>
      </c>
      <c r="R940" s="122" t="s">
        <v>3067</v>
      </c>
      <c r="S940" s="122" t="s">
        <v>3075</v>
      </c>
      <c r="T940" s="122" t="s">
        <v>1703</v>
      </c>
      <c r="U940" s="122" t="s">
        <v>1195</v>
      </c>
      <c r="V940" s="122" t="s">
        <v>1704</v>
      </c>
      <c r="W940" s="122" t="s">
        <v>1195</v>
      </c>
      <c r="X940" s="122" t="s">
        <v>1195</v>
      </c>
      <c r="Y940" s="122" t="s">
        <v>1195</v>
      </c>
      <c r="Z940" s="122"/>
      <c r="AA940" s="285"/>
    </row>
    <row r="941" spans="1:27">
      <c r="A941" s="122" t="s">
        <v>56</v>
      </c>
      <c r="B941" s="226" t="str">
        <f t="shared" si="28"/>
        <v>27AAACA4269Q1Z6B1MH2425/005211</v>
      </c>
      <c r="C941" s="277">
        <f t="shared" si="29"/>
        <v>936</v>
      </c>
      <c r="D941" s="122" t="s">
        <v>467</v>
      </c>
      <c r="E941" s="122" t="s">
        <v>1839</v>
      </c>
      <c r="F941" s="122" t="s">
        <v>3172</v>
      </c>
      <c r="G941" s="122" t="s">
        <v>1699</v>
      </c>
      <c r="H941" s="278">
        <v>45566</v>
      </c>
      <c r="I941" s="122">
        <v>11595.86</v>
      </c>
      <c r="J941" s="122" t="s">
        <v>1700</v>
      </c>
      <c r="K941" s="122" t="s">
        <v>1657</v>
      </c>
      <c r="L941" s="122"/>
      <c r="M941" s="122">
        <v>9827</v>
      </c>
      <c r="N941" s="284">
        <v>0</v>
      </c>
      <c r="O941" s="284">
        <v>884.43</v>
      </c>
      <c r="P941" s="284">
        <v>884.43</v>
      </c>
      <c r="Q941" s="284">
        <v>0</v>
      </c>
      <c r="R941" s="122" t="s">
        <v>3067</v>
      </c>
      <c r="S941" s="122" t="s">
        <v>3075</v>
      </c>
      <c r="T941" s="122" t="s">
        <v>1703</v>
      </c>
      <c r="U941" s="122" t="s">
        <v>1195</v>
      </c>
      <c r="V941" s="122" t="s">
        <v>1704</v>
      </c>
      <c r="W941" s="122" t="s">
        <v>1195</v>
      </c>
      <c r="X941" s="122" t="s">
        <v>1195</v>
      </c>
      <c r="Y941" s="122" t="s">
        <v>1195</v>
      </c>
      <c r="Z941" s="122"/>
      <c r="AA941" s="285"/>
    </row>
    <row r="942" spans="1:27">
      <c r="A942" s="122" t="s">
        <v>56</v>
      </c>
      <c r="B942" s="226" t="str">
        <f t="shared" si="28"/>
        <v>27AAACA4269Q1Z6B1MH2425/005212</v>
      </c>
      <c r="C942" s="277">
        <f t="shared" si="29"/>
        <v>937</v>
      </c>
      <c r="D942" s="122" t="s">
        <v>467</v>
      </c>
      <c r="E942" s="122" t="s">
        <v>1839</v>
      </c>
      <c r="F942" s="122" t="s">
        <v>3173</v>
      </c>
      <c r="G942" s="122" t="s">
        <v>1699</v>
      </c>
      <c r="H942" s="278">
        <v>45566</v>
      </c>
      <c r="I942" s="122">
        <v>18659.73</v>
      </c>
      <c r="J942" s="122" t="s">
        <v>1700</v>
      </c>
      <c r="K942" s="122" t="s">
        <v>1657</v>
      </c>
      <c r="L942" s="122"/>
      <c r="M942" s="122">
        <v>15813.33</v>
      </c>
      <c r="N942" s="284">
        <v>0</v>
      </c>
      <c r="O942" s="284">
        <v>1423.2</v>
      </c>
      <c r="P942" s="284">
        <v>1423.2</v>
      </c>
      <c r="Q942" s="284">
        <v>0</v>
      </c>
      <c r="R942" s="122" t="s">
        <v>3067</v>
      </c>
      <c r="S942" s="122" t="s">
        <v>3075</v>
      </c>
      <c r="T942" s="122" t="s">
        <v>1703</v>
      </c>
      <c r="U942" s="122" t="s">
        <v>1195</v>
      </c>
      <c r="V942" s="122" t="s">
        <v>1704</v>
      </c>
      <c r="W942" s="122" t="s">
        <v>1195</v>
      </c>
      <c r="X942" s="122" t="s">
        <v>1195</v>
      </c>
      <c r="Y942" s="122" t="s">
        <v>1195</v>
      </c>
      <c r="Z942" s="122"/>
      <c r="AA942" s="285"/>
    </row>
    <row r="943" spans="1:27">
      <c r="A943" s="122" t="s">
        <v>56</v>
      </c>
      <c r="B943" s="226" t="str">
        <f t="shared" si="28"/>
        <v>27AAACA4269Q1Z6B1MH2425/005213</v>
      </c>
      <c r="C943" s="277">
        <f t="shared" si="29"/>
        <v>938</v>
      </c>
      <c r="D943" s="122" t="s">
        <v>467</v>
      </c>
      <c r="E943" s="122" t="s">
        <v>1839</v>
      </c>
      <c r="F943" s="122" t="s">
        <v>3174</v>
      </c>
      <c r="G943" s="122" t="s">
        <v>1699</v>
      </c>
      <c r="H943" s="278">
        <v>45566</v>
      </c>
      <c r="I943" s="122">
        <v>19133.310000000001</v>
      </c>
      <c r="J943" s="122" t="s">
        <v>1700</v>
      </c>
      <c r="K943" s="122" t="s">
        <v>1657</v>
      </c>
      <c r="L943" s="122"/>
      <c r="M943" s="122">
        <v>16214.67</v>
      </c>
      <c r="N943" s="284">
        <v>0</v>
      </c>
      <c r="O943" s="284">
        <v>1459.32</v>
      </c>
      <c r="P943" s="284">
        <v>1459.32</v>
      </c>
      <c r="Q943" s="284">
        <v>0</v>
      </c>
      <c r="R943" s="122" t="s">
        <v>3067</v>
      </c>
      <c r="S943" s="122" t="s">
        <v>3075</v>
      </c>
      <c r="T943" s="122" t="s">
        <v>1703</v>
      </c>
      <c r="U943" s="122" t="s">
        <v>1195</v>
      </c>
      <c r="V943" s="122" t="s">
        <v>1704</v>
      </c>
      <c r="W943" s="122" t="s">
        <v>1195</v>
      </c>
      <c r="X943" s="122" t="s">
        <v>1195</v>
      </c>
      <c r="Y943" s="122" t="s">
        <v>1195</v>
      </c>
      <c r="Z943" s="122"/>
      <c r="AA943" s="285"/>
    </row>
    <row r="944" spans="1:27">
      <c r="A944" s="122" t="s">
        <v>56</v>
      </c>
      <c r="B944" s="226" t="str">
        <f t="shared" si="28"/>
        <v>27AAACA4269Q1Z6B1MH2425/005214</v>
      </c>
      <c r="C944" s="277">
        <f t="shared" si="29"/>
        <v>939</v>
      </c>
      <c r="D944" s="122" t="s">
        <v>467</v>
      </c>
      <c r="E944" s="122" t="s">
        <v>1839</v>
      </c>
      <c r="F944" s="122" t="s">
        <v>3175</v>
      </c>
      <c r="G944" s="122" t="s">
        <v>1699</v>
      </c>
      <c r="H944" s="278">
        <v>45566</v>
      </c>
      <c r="I944" s="122">
        <v>383426.65</v>
      </c>
      <c r="J944" s="122" t="s">
        <v>1700</v>
      </c>
      <c r="K944" s="122" t="s">
        <v>1657</v>
      </c>
      <c r="L944" s="122"/>
      <c r="M944" s="122">
        <v>314677.65000000002</v>
      </c>
      <c r="N944" s="284">
        <v>0</v>
      </c>
      <c r="O944" s="284">
        <v>34374.5</v>
      </c>
      <c r="P944" s="284">
        <v>34374.5</v>
      </c>
      <c r="Q944" s="284">
        <v>0</v>
      </c>
      <c r="R944" s="122" t="s">
        <v>3067</v>
      </c>
      <c r="S944" s="122" t="s">
        <v>3075</v>
      </c>
      <c r="T944" s="122" t="s">
        <v>1703</v>
      </c>
      <c r="U944" s="122" t="s">
        <v>1195</v>
      </c>
      <c r="V944" s="122" t="s">
        <v>1704</v>
      </c>
      <c r="W944" s="122" t="s">
        <v>1195</v>
      </c>
      <c r="X944" s="122" t="s">
        <v>1195</v>
      </c>
      <c r="Y944" s="122" t="s">
        <v>1195</v>
      </c>
      <c r="Z944" s="122"/>
      <c r="AA944" s="285"/>
    </row>
    <row r="945" spans="1:27">
      <c r="A945" s="122" t="s">
        <v>56</v>
      </c>
      <c r="B945" s="226" t="str">
        <f t="shared" si="28"/>
        <v>27AAACA4269Q1Z6B1MH2425/005216</v>
      </c>
      <c r="C945" s="277">
        <f t="shared" si="29"/>
        <v>940</v>
      </c>
      <c r="D945" s="122" t="s">
        <v>467</v>
      </c>
      <c r="E945" s="122" t="s">
        <v>1839</v>
      </c>
      <c r="F945" s="122" t="s">
        <v>3176</v>
      </c>
      <c r="G945" s="122" t="s">
        <v>1699</v>
      </c>
      <c r="H945" s="278">
        <v>45566</v>
      </c>
      <c r="I945" s="122">
        <v>48703.71</v>
      </c>
      <c r="J945" s="122" t="s">
        <v>1700</v>
      </c>
      <c r="K945" s="122" t="s">
        <v>1657</v>
      </c>
      <c r="L945" s="122"/>
      <c r="M945" s="122">
        <v>41274.33</v>
      </c>
      <c r="N945" s="284">
        <v>0</v>
      </c>
      <c r="O945" s="284">
        <v>3714.69</v>
      </c>
      <c r="P945" s="284">
        <v>3714.69</v>
      </c>
      <c r="Q945" s="284">
        <v>0</v>
      </c>
      <c r="R945" s="122" t="s">
        <v>3067</v>
      </c>
      <c r="S945" s="122" t="s">
        <v>3075</v>
      </c>
      <c r="T945" s="122" t="s">
        <v>1703</v>
      </c>
      <c r="U945" s="122" t="s">
        <v>1195</v>
      </c>
      <c r="V945" s="122" t="s">
        <v>1704</v>
      </c>
      <c r="W945" s="122" t="s">
        <v>1195</v>
      </c>
      <c r="X945" s="122" t="s">
        <v>1195</v>
      </c>
      <c r="Y945" s="122" t="s">
        <v>1195</v>
      </c>
      <c r="Z945" s="122"/>
      <c r="AA945" s="285"/>
    </row>
    <row r="946" spans="1:27">
      <c r="A946" s="122" t="s">
        <v>56</v>
      </c>
      <c r="B946" s="226" t="str">
        <f t="shared" si="28"/>
        <v>27AAACA4269Q1Z6B1MH2425/005217</v>
      </c>
      <c r="C946" s="277">
        <f t="shared" si="29"/>
        <v>941</v>
      </c>
      <c r="D946" s="122" t="s">
        <v>467</v>
      </c>
      <c r="E946" s="122" t="s">
        <v>1839</v>
      </c>
      <c r="F946" s="122" t="s">
        <v>3177</v>
      </c>
      <c r="G946" s="122" t="s">
        <v>1699</v>
      </c>
      <c r="H946" s="278">
        <v>45566</v>
      </c>
      <c r="I946" s="122">
        <v>95303.88</v>
      </c>
      <c r="J946" s="122" t="s">
        <v>1700</v>
      </c>
      <c r="K946" s="122" t="s">
        <v>1657</v>
      </c>
      <c r="L946" s="122"/>
      <c r="M946" s="122">
        <v>80766</v>
      </c>
      <c r="N946" s="284">
        <v>0</v>
      </c>
      <c r="O946" s="284">
        <v>7268.94</v>
      </c>
      <c r="P946" s="284">
        <v>7268.94</v>
      </c>
      <c r="Q946" s="284">
        <v>0</v>
      </c>
      <c r="R946" s="122" t="s">
        <v>3067</v>
      </c>
      <c r="S946" s="122" t="s">
        <v>3075</v>
      </c>
      <c r="T946" s="122" t="s">
        <v>1703</v>
      </c>
      <c r="U946" s="122" t="s">
        <v>1195</v>
      </c>
      <c r="V946" s="122" t="s">
        <v>1704</v>
      </c>
      <c r="W946" s="122" t="s">
        <v>1195</v>
      </c>
      <c r="X946" s="122" t="s">
        <v>1195</v>
      </c>
      <c r="Y946" s="122" t="s">
        <v>1195</v>
      </c>
      <c r="Z946" s="122"/>
      <c r="AA946" s="285"/>
    </row>
    <row r="947" spans="1:27">
      <c r="A947" s="122" t="s">
        <v>56</v>
      </c>
      <c r="B947" s="226" t="str">
        <f t="shared" si="28"/>
        <v>27AAACA4269Q1Z6B1MH2425/005258</v>
      </c>
      <c r="C947" s="277">
        <f t="shared" si="29"/>
        <v>942</v>
      </c>
      <c r="D947" s="122" t="s">
        <v>467</v>
      </c>
      <c r="E947" s="122" t="s">
        <v>1839</v>
      </c>
      <c r="F947" s="122" t="s">
        <v>3178</v>
      </c>
      <c r="G947" s="122" t="s">
        <v>1699</v>
      </c>
      <c r="H947" s="278">
        <v>45566</v>
      </c>
      <c r="I947" s="122">
        <v>834440.41</v>
      </c>
      <c r="J947" s="122" t="s">
        <v>1700</v>
      </c>
      <c r="K947" s="122" t="s">
        <v>1657</v>
      </c>
      <c r="L947" s="122"/>
      <c r="M947" s="122">
        <v>707152.89</v>
      </c>
      <c r="N947" s="284">
        <v>0</v>
      </c>
      <c r="O947" s="284">
        <v>63643.76</v>
      </c>
      <c r="P947" s="284">
        <v>63643.76</v>
      </c>
      <c r="Q947" s="284">
        <v>0</v>
      </c>
      <c r="R947" s="122" t="s">
        <v>3067</v>
      </c>
      <c r="S947" s="122" t="s">
        <v>3075</v>
      </c>
      <c r="T947" s="122" t="s">
        <v>1703</v>
      </c>
      <c r="U947" s="122" t="s">
        <v>1195</v>
      </c>
      <c r="V947" s="122" t="s">
        <v>1704</v>
      </c>
      <c r="W947" s="122" t="s">
        <v>1195</v>
      </c>
      <c r="X947" s="122" t="s">
        <v>1195</v>
      </c>
      <c r="Y947" s="122" t="s">
        <v>1195</v>
      </c>
      <c r="Z947" s="122"/>
      <c r="AA947" s="285"/>
    </row>
    <row r="948" spans="1:27">
      <c r="A948" s="122" t="s">
        <v>56</v>
      </c>
      <c r="B948" s="226" t="str">
        <f t="shared" si="28"/>
        <v>27AAACA4269Q1Z6B1MH2425/005306</v>
      </c>
      <c r="C948" s="277">
        <f t="shared" si="29"/>
        <v>943</v>
      </c>
      <c r="D948" s="122" t="s">
        <v>467</v>
      </c>
      <c r="E948" s="122" t="s">
        <v>1839</v>
      </c>
      <c r="F948" s="122" t="s">
        <v>3179</v>
      </c>
      <c r="G948" s="122" t="s">
        <v>1699</v>
      </c>
      <c r="H948" s="278">
        <v>45566</v>
      </c>
      <c r="I948" s="122">
        <v>17840.810000000001</v>
      </c>
      <c r="J948" s="122" t="s">
        <v>1700</v>
      </c>
      <c r="K948" s="122" t="s">
        <v>1657</v>
      </c>
      <c r="L948" s="122"/>
      <c r="M948" s="122">
        <v>15119.33</v>
      </c>
      <c r="N948" s="284">
        <v>0</v>
      </c>
      <c r="O948" s="284">
        <v>1360.74</v>
      </c>
      <c r="P948" s="284">
        <v>1360.74</v>
      </c>
      <c r="Q948" s="284">
        <v>0</v>
      </c>
      <c r="R948" s="122" t="s">
        <v>3067</v>
      </c>
      <c r="S948" s="122" t="s">
        <v>3075</v>
      </c>
      <c r="T948" s="122" t="s">
        <v>1703</v>
      </c>
      <c r="U948" s="122" t="s">
        <v>1195</v>
      </c>
      <c r="V948" s="122" t="s">
        <v>1704</v>
      </c>
      <c r="W948" s="122" t="s">
        <v>1195</v>
      </c>
      <c r="X948" s="122" t="s">
        <v>1195</v>
      </c>
      <c r="Y948" s="122" t="s">
        <v>1195</v>
      </c>
      <c r="Z948" s="122"/>
      <c r="AA948" s="285"/>
    </row>
    <row r="949" spans="1:27">
      <c r="A949" s="122" t="s">
        <v>56</v>
      </c>
      <c r="B949" s="226" t="str">
        <f t="shared" si="28"/>
        <v>27AAACA4269Q1Z6B1MH2425/005307</v>
      </c>
      <c r="C949" s="277">
        <f t="shared" si="29"/>
        <v>944</v>
      </c>
      <c r="D949" s="122" t="s">
        <v>467</v>
      </c>
      <c r="E949" s="122" t="s">
        <v>1839</v>
      </c>
      <c r="F949" s="122" t="s">
        <v>3180</v>
      </c>
      <c r="G949" s="122" t="s">
        <v>1699</v>
      </c>
      <c r="H949" s="278">
        <v>45566</v>
      </c>
      <c r="I949" s="122">
        <v>30113.08</v>
      </c>
      <c r="J949" s="122" t="s">
        <v>1700</v>
      </c>
      <c r="K949" s="122" t="s">
        <v>1657</v>
      </c>
      <c r="L949" s="122"/>
      <c r="M949" s="122">
        <v>25519.56</v>
      </c>
      <c r="N949" s="284">
        <v>0</v>
      </c>
      <c r="O949" s="284">
        <v>2296.7600000000002</v>
      </c>
      <c r="P949" s="284">
        <v>2296.7600000000002</v>
      </c>
      <c r="Q949" s="284">
        <v>0</v>
      </c>
      <c r="R949" s="122" t="s">
        <v>3067</v>
      </c>
      <c r="S949" s="122" t="s">
        <v>3075</v>
      </c>
      <c r="T949" s="122" t="s">
        <v>1703</v>
      </c>
      <c r="U949" s="122" t="s">
        <v>1195</v>
      </c>
      <c r="V949" s="122" t="s">
        <v>1704</v>
      </c>
      <c r="W949" s="122" t="s">
        <v>1195</v>
      </c>
      <c r="X949" s="122" t="s">
        <v>1195</v>
      </c>
      <c r="Y949" s="122" t="s">
        <v>1195</v>
      </c>
      <c r="Z949" s="122"/>
      <c r="AA949" s="285"/>
    </row>
    <row r="950" spans="1:27">
      <c r="A950" s="122" t="s">
        <v>56</v>
      </c>
      <c r="B950" s="226" t="str">
        <f t="shared" si="28"/>
        <v>27AAACA4269Q1Z6B2MH2425/001761</v>
      </c>
      <c r="C950" s="277">
        <f t="shared" si="29"/>
        <v>945</v>
      </c>
      <c r="D950" s="122" t="s">
        <v>467</v>
      </c>
      <c r="E950" s="122" t="s">
        <v>1839</v>
      </c>
      <c r="F950" s="122" t="s">
        <v>3181</v>
      </c>
      <c r="G950" s="122" t="s">
        <v>1699</v>
      </c>
      <c r="H950" s="278">
        <v>45574</v>
      </c>
      <c r="I950" s="122">
        <v>3410.86</v>
      </c>
      <c r="J950" s="122" t="s">
        <v>1700</v>
      </c>
      <c r="K950" s="122" t="s">
        <v>1657</v>
      </c>
      <c r="L950" s="122"/>
      <c r="M950" s="122">
        <v>2890.56</v>
      </c>
      <c r="N950" s="284">
        <v>0</v>
      </c>
      <c r="O950" s="284">
        <v>260.14999999999998</v>
      </c>
      <c r="P950" s="284">
        <v>260.14999999999998</v>
      </c>
      <c r="Q950" s="284">
        <v>0</v>
      </c>
      <c r="R950" s="122" t="s">
        <v>3067</v>
      </c>
      <c r="S950" s="122" t="s">
        <v>3075</v>
      </c>
      <c r="T950" s="122" t="s">
        <v>1703</v>
      </c>
      <c r="U950" s="122" t="s">
        <v>1195</v>
      </c>
      <c r="V950" s="122" t="s">
        <v>1704</v>
      </c>
      <c r="W950" s="122" t="s">
        <v>1195</v>
      </c>
      <c r="X950" s="122" t="s">
        <v>1195</v>
      </c>
      <c r="Y950" s="122" t="s">
        <v>1195</v>
      </c>
      <c r="Z950" s="122"/>
      <c r="AA950" s="285"/>
    </row>
    <row r="951" spans="1:27">
      <c r="A951" s="122" t="s">
        <v>56</v>
      </c>
      <c r="B951" s="226" t="str">
        <f t="shared" si="28"/>
        <v>27AAECI7859N1ZQSOFT/181/24-25</v>
      </c>
      <c r="C951" s="277">
        <f t="shared" si="29"/>
        <v>946</v>
      </c>
      <c r="D951" s="122" t="s">
        <v>344</v>
      </c>
      <c r="E951" s="122" t="s">
        <v>345</v>
      </c>
      <c r="F951" s="122" t="s">
        <v>3182</v>
      </c>
      <c r="G951" s="122" t="s">
        <v>1699</v>
      </c>
      <c r="H951" s="278">
        <v>45510</v>
      </c>
      <c r="I951" s="122">
        <v>100.3</v>
      </c>
      <c r="J951" s="122" t="s">
        <v>1700</v>
      </c>
      <c r="K951" s="122" t="s">
        <v>1657</v>
      </c>
      <c r="L951" s="122"/>
      <c r="M951" s="122">
        <v>85</v>
      </c>
      <c r="N951" s="284">
        <v>0</v>
      </c>
      <c r="O951" s="284">
        <v>7.65</v>
      </c>
      <c r="P951" s="284">
        <v>7.65</v>
      </c>
      <c r="Q951" s="284">
        <v>0</v>
      </c>
      <c r="R951" s="122" t="s">
        <v>3183</v>
      </c>
      <c r="S951" s="122" t="s">
        <v>3159</v>
      </c>
      <c r="T951" s="122" t="s">
        <v>1703</v>
      </c>
      <c r="U951" s="122" t="s">
        <v>1195</v>
      </c>
      <c r="V951" s="122" t="s">
        <v>1704</v>
      </c>
      <c r="W951" s="122" t="s">
        <v>1195</v>
      </c>
      <c r="X951" s="122" t="s">
        <v>1195</v>
      </c>
      <c r="Y951" s="122" t="s">
        <v>1195</v>
      </c>
      <c r="Z951" s="122"/>
      <c r="AA951" s="285"/>
    </row>
    <row r="952" spans="1:27">
      <c r="A952" s="122" t="s">
        <v>56</v>
      </c>
      <c r="B952" s="226" t="str">
        <f t="shared" si="28"/>
        <v>27AAECI7859N1ZQSOFT/182/24-25</v>
      </c>
      <c r="C952" s="277">
        <f t="shared" si="29"/>
        <v>947</v>
      </c>
      <c r="D952" s="122" t="s">
        <v>344</v>
      </c>
      <c r="E952" s="122" t="s">
        <v>345</v>
      </c>
      <c r="F952" s="122" t="s">
        <v>3184</v>
      </c>
      <c r="G952" s="122" t="s">
        <v>1699</v>
      </c>
      <c r="H952" s="278">
        <v>45510</v>
      </c>
      <c r="I952" s="122">
        <v>7180.3</v>
      </c>
      <c r="J952" s="122" t="s">
        <v>1700</v>
      </c>
      <c r="K952" s="122" t="s">
        <v>1657</v>
      </c>
      <c r="L952" s="122"/>
      <c r="M952" s="122">
        <v>6085</v>
      </c>
      <c r="N952" s="284">
        <v>0</v>
      </c>
      <c r="O952" s="284">
        <v>547.65</v>
      </c>
      <c r="P952" s="284">
        <v>547.65</v>
      </c>
      <c r="Q952" s="284">
        <v>0</v>
      </c>
      <c r="R952" s="122" t="s">
        <v>3183</v>
      </c>
      <c r="S952" s="122" t="s">
        <v>3159</v>
      </c>
      <c r="T952" s="122" t="s">
        <v>1703</v>
      </c>
      <c r="U952" s="122" t="s">
        <v>1195</v>
      </c>
      <c r="V952" s="122" t="s">
        <v>1704</v>
      </c>
      <c r="W952" s="122" t="s">
        <v>1195</v>
      </c>
      <c r="X952" s="122" t="s">
        <v>1195</v>
      </c>
      <c r="Y952" s="122" t="s">
        <v>1195</v>
      </c>
      <c r="Z952" s="122"/>
      <c r="AA952" s="285"/>
    </row>
    <row r="953" spans="1:27">
      <c r="A953" s="122" t="s">
        <v>56</v>
      </c>
      <c r="B953" s="226" t="str">
        <f t="shared" si="28"/>
        <v>27AAECI7859N1ZQSOFT/187/24-25</v>
      </c>
      <c r="C953" s="277">
        <f t="shared" si="29"/>
        <v>948</v>
      </c>
      <c r="D953" s="122" t="s">
        <v>344</v>
      </c>
      <c r="E953" s="122" t="s">
        <v>345</v>
      </c>
      <c r="F953" s="122" t="s">
        <v>3185</v>
      </c>
      <c r="G953" s="122" t="s">
        <v>1699</v>
      </c>
      <c r="H953" s="278">
        <v>45511</v>
      </c>
      <c r="I953" s="122">
        <v>590</v>
      </c>
      <c r="J953" s="122" t="s">
        <v>1700</v>
      </c>
      <c r="K953" s="122" t="s">
        <v>1657</v>
      </c>
      <c r="L953" s="122"/>
      <c r="M953" s="122">
        <v>500</v>
      </c>
      <c r="N953" s="284">
        <v>0</v>
      </c>
      <c r="O953" s="284">
        <v>45</v>
      </c>
      <c r="P953" s="284">
        <v>45</v>
      </c>
      <c r="Q953" s="284">
        <v>0</v>
      </c>
      <c r="R953" s="122" t="s">
        <v>3183</v>
      </c>
      <c r="S953" s="122" t="s">
        <v>3159</v>
      </c>
      <c r="T953" s="122" t="s">
        <v>1703</v>
      </c>
      <c r="U953" s="122" t="s">
        <v>1195</v>
      </c>
      <c r="V953" s="122" t="s">
        <v>1704</v>
      </c>
      <c r="W953" s="122" t="s">
        <v>1195</v>
      </c>
      <c r="X953" s="122" t="s">
        <v>1195</v>
      </c>
      <c r="Y953" s="122" t="s">
        <v>1195</v>
      </c>
      <c r="Z953" s="122"/>
      <c r="AA953" s="285"/>
    </row>
    <row r="954" spans="1:27">
      <c r="A954" s="122" t="s">
        <v>56</v>
      </c>
      <c r="B954" s="226" t="str">
        <f t="shared" si="28"/>
        <v>27AAECI7859N1ZQSOFT/195/24-25</v>
      </c>
      <c r="C954" s="277">
        <f t="shared" si="29"/>
        <v>949</v>
      </c>
      <c r="D954" s="122" t="s">
        <v>344</v>
      </c>
      <c r="E954" s="122" t="s">
        <v>345</v>
      </c>
      <c r="F954" s="122" t="s">
        <v>3186</v>
      </c>
      <c r="G954" s="122" t="s">
        <v>1699</v>
      </c>
      <c r="H954" s="278">
        <v>45513</v>
      </c>
      <c r="I954" s="122">
        <v>100.3</v>
      </c>
      <c r="J954" s="122" t="s">
        <v>1700</v>
      </c>
      <c r="K954" s="122" t="s">
        <v>1657</v>
      </c>
      <c r="L954" s="122"/>
      <c r="M954" s="122">
        <v>85</v>
      </c>
      <c r="N954" s="284">
        <v>0</v>
      </c>
      <c r="O954" s="284">
        <v>7.65</v>
      </c>
      <c r="P954" s="284">
        <v>7.65</v>
      </c>
      <c r="Q954" s="284">
        <v>0</v>
      </c>
      <c r="R954" s="122" t="s">
        <v>3183</v>
      </c>
      <c r="S954" s="122" t="s">
        <v>3159</v>
      </c>
      <c r="T954" s="122" t="s">
        <v>1703</v>
      </c>
      <c r="U954" s="122" t="s">
        <v>1195</v>
      </c>
      <c r="V954" s="122" t="s">
        <v>1704</v>
      </c>
      <c r="W954" s="122" t="s">
        <v>1195</v>
      </c>
      <c r="X954" s="122" t="s">
        <v>1195</v>
      </c>
      <c r="Y954" s="122" t="s">
        <v>1195</v>
      </c>
      <c r="Z954" s="122"/>
      <c r="AA954" s="285"/>
    </row>
    <row r="955" spans="1:27">
      <c r="A955" s="122" t="s">
        <v>56</v>
      </c>
      <c r="B955" s="226" t="str">
        <f t="shared" si="28"/>
        <v>27AAECI7859N1ZQSOFT/196/24-25</v>
      </c>
      <c r="C955" s="277">
        <f t="shared" si="29"/>
        <v>950</v>
      </c>
      <c r="D955" s="122" t="s">
        <v>344</v>
      </c>
      <c r="E955" s="122" t="s">
        <v>345</v>
      </c>
      <c r="F955" s="122" t="s">
        <v>3187</v>
      </c>
      <c r="G955" s="122" t="s">
        <v>1699</v>
      </c>
      <c r="H955" s="278">
        <v>45513</v>
      </c>
      <c r="I955" s="122">
        <v>2596</v>
      </c>
      <c r="J955" s="122" t="s">
        <v>1700</v>
      </c>
      <c r="K955" s="122" t="s">
        <v>1657</v>
      </c>
      <c r="L955" s="122"/>
      <c r="M955" s="122">
        <v>2200</v>
      </c>
      <c r="N955" s="284">
        <v>0</v>
      </c>
      <c r="O955" s="284">
        <v>198</v>
      </c>
      <c r="P955" s="284">
        <v>198</v>
      </c>
      <c r="Q955" s="284">
        <v>0</v>
      </c>
      <c r="R955" s="122" t="s">
        <v>3183</v>
      </c>
      <c r="S955" s="122" t="s">
        <v>3159</v>
      </c>
      <c r="T955" s="122" t="s">
        <v>1703</v>
      </c>
      <c r="U955" s="122" t="s">
        <v>1195</v>
      </c>
      <c r="V955" s="122" t="s">
        <v>1704</v>
      </c>
      <c r="W955" s="122" t="s">
        <v>1195</v>
      </c>
      <c r="X955" s="122" t="s">
        <v>1195</v>
      </c>
      <c r="Y955" s="122" t="s">
        <v>1195</v>
      </c>
      <c r="Z955" s="122"/>
      <c r="AA955" s="285"/>
    </row>
    <row r="956" spans="1:27">
      <c r="A956" s="122" t="s">
        <v>56</v>
      </c>
      <c r="B956" s="226" t="str">
        <f t="shared" si="28"/>
        <v>27AAECI7859N1ZQSOFT/198/24-25</v>
      </c>
      <c r="C956" s="277">
        <f t="shared" si="29"/>
        <v>951</v>
      </c>
      <c r="D956" s="122" t="s">
        <v>344</v>
      </c>
      <c r="E956" s="122" t="s">
        <v>345</v>
      </c>
      <c r="F956" s="122" t="s">
        <v>3188</v>
      </c>
      <c r="G956" s="122" t="s">
        <v>1699</v>
      </c>
      <c r="H956" s="278">
        <v>45514</v>
      </c>
      <c r="I956" s="122">
        <v>24249</v>
      </c>
      <c r="J956" s="122" t="s">
        <v>1700</v>
      </c>
      <c r="K956" s="122" t="s">
        <v>1657</v>
      </c>
      <c r="L956" s="122"/>
      <c r="M956" s="122">
        <v>20550</v>
      </c>
      <c r="N956" s="284">
        <v>0</v>
      </c>
      <c r="O956" s="284">
        <v>1849.5</v>
      </c>
      <c r="P956" s="284">
        <v>1849.5</v>
      </c>
      <c r="Q956" s="284">
        <v>0</v>
      </c>
      <c r="R956" s="122" t="s">
        <v>3183</v>
      </c>
      <c r="S956" s="122" t="s">
        <v>3159</v>
      </c>
      <c r="T956" s="122" t="s">
        <v>1703</v>
      </c>
      <c r="U956" s="122" t="s">
        <v>1195</v>
      </c>
      <c r="V956" s="122" t="s">
        <v>1704</v>
      </c>
      <c r="W956" s="122" t="s">
        <v>1195</v>
      </c>
      <c r="X956" s="122" t="s">
        <v>1195</v>
      </c>
      <c r="Y956" s="122" t="s">
        <v>1195</v>
      </c>
      <c r="Z956" s="122"/>
      <c r="AA956" s="285"/>
    </row>
    <row r="957" spans="1:27">
      <c r="A957" s="122" t="s">
        <v>56</v>
      </c>
      <c r="B957" s="226" t="str">
        <f t="shared" si="28"/>
        <v>27AAECI7859N1ZQSOFT/221/24-25</v>
      </c>
      <c r="C957" s="277">
        <f t="shared" si="29"/>
        <v>952</v>
      </c>
      <c r="D957" s="122" t="s">
        <v>344</v>
      </c>
      <c r="E957" s="122" t="s">
        <v>345</v>
      </c>
      <c r="F957" s="122" t="s">
        <v>3189</v>
      </c>
      <c r="G957" s="122" t="s">
        <v>1699</v>
      </c>
      <c r="H957" s="278">
        <v>45523</v>
      </c>
      <c r="I957" s="122">
        <v>1782</v>
      </c>
      <c r="J957" s="122" t="s">
        <v>1700</v>
      </c>
      <c r="K957" s="122" t="s">
        <v>1657</v>
      </c>
      <c r="L957" s="122"/>
      <c r="M957" s="122">
        <v>1510</v>
      </c>
      <c r="N957" s="284">
        <v>0</v>
      </c>
      <c r="O957" s="284">
        <v>135.9</v>
      </c>
      <c r="P957" s="284">
        <v>135.9</v>
      </c>
      <c r="Q957" s="284">
        <v>0</v>
      </c>
      <c r="R957" s="122" t="s">
        <v>3183</v>
      </c>
      <c r="S957" s="122" t="s">
        <v>3159</v>
      </c>
      <c r="T957" s="122" t="s">
        <v>1703</v>
      </c>
      <c r="U957" s="122" t="s">
        <v>1195</v>
      </c>
      <c r="V957" s="122" t="s">
        <v>1704</v>
      </c>
      <c r="W957" s="122" t="s">
        <v>1195</v>
      </c>
      <c r="X957" s="122" t="s">
        <v>1195</v>
      </c>
      <c r="Y957" s="122" t="s">
        <v>1195</v>
      </c>
      <c r="Z957" s="122"/>
      <c r="AA957" s="285"/>
    </row>
    <row r="958" spans="1:27">
      <c r="A958" s="122" t="s">
        <v>56</v>
      </c>
      <c r="B958" s="226" t="str">
        <f t="shared" si="28"/>
        <v>27AAECI7859N1ZQSOFT/234/24-25</v>
      </c>
      <c r="C958" s="277">
        <f t="shared" si="29"/>
        <v>953</v>
      </c>
      <c r="D958" s="122" t="s">
        <v>344</v>
      </c>
      <c r="E958" s="122" t="s">
        <v>345</v>
      </c>
      <c r="F958" s="122" t="s">
        <v>3190</v>
      </c>
      <c r="G958" s="122" t="s">
        <v>1699</v>
      </c>
      <c r="H958" s="278">
        <v>45527</v>
      </c>
      <c r="I958" s="122">
        <v>100.3</v>
      </c>
      <c r="J958" s="122" t="s">
        <v>1700</v>
      </c>
      <c r="K958" s="122" t="s">
        <v>1657</v>
      </c>
      <c r="L958" s="122"/>
      <c r="M958" s="122">
        <v>85</v>
      </c>
      <c r="N958" s="284">
        <v>0</v>
      </c>
      <c r="O958" s="284">
        <v>7.65</v>
      </c>
      <c r="P958" s="284">
        <v>7.65</v>
      </c>
      <c r="Q958" s="284">
        <v>0</v>
      </c>
      <c r="R958" s="122" t="s">
        <v>3183</v>
      </c>
      <c r="S958" s="122" t="s">
        <v>3159</v>
      </c>
      <c r="T958" s="122" t="s">
        <v>1703</v>
      </c>
      <c r="U958" s="122" t="s">
        <v>1195</v>
      </c>
      <c r="V958" s="122" t="s">
        <v>1704</v>
      </c>
      <c r="W958" s="122" t="s">
        <v>1195</v>
      </c>
      <c r="X958" s="122" t="s">
        <v>1195</v>
      </c>
      <c r="Y958" s="122" t="s">
        <v>1195</v>
      </c>
      <c r="Z958" s="122"/>
      <c r="AA958" s="285"/>
    </row>
    <row r="959" spans="1:27">
      <c r="A959" s="122" t="s">
        <v>56</v>
      </c>
      <c r="B959" s="226" t="str">
        <f t="shared" si="28"/>
        <v>27AAECI7859N1ZQSOFT/249/24-25</v>
      </c>
      <c r="C959" s="277">
        <f t="shared" si="29"/>
        <v>954</v>
      </c>
      <c r="D959" s="122" t="s">
        <v>344</v>
      </c>
      <c r="E959" s="122" t="s">
        <v>345</v>
      </c>
      <c r="F959" s="122" t="s">
        <v>3191</v>
      </c>
      <c r="G959" s="122" t="s">
        <v>1699</v>
      </c>
      <c r="H959" s="278">
        <v>45533</v>
      </c>
      <c r="I959" s="122">
        <v>1682</v>
      </c>
      <c r="J959" s="122" t="s">
        <v>1700</v>
      </c>
      <c r="K959" s="122" t="s">
        <v>1657</v>
      </c>
      <c r="L959" s="122"/>
      <c r="M959" s="122">
        <v>1425</v>
      </c>
      <c r="N959" s="284">
        <v>0</v>
      </c>
      <c r="O959" s="284">
        <v>128.25</v>
      </c>
      <c r="P959" s="284">
        <v>128.25</v>
      </c>
      <c r="Q959" s="284">
        <v>0</v>
      </c>
      <c r="R959" s="122" t="s">
        <v>3183</v>
      </c>
      <c r="S959" s="122" t="s">
        <v>3159</v>
      </c>
      <c r="T959" s="122" t="s">
        <v>1703</v>
      </c>
      <c r="U959" s="122" t="s">
        <v>1195</v>
      </c>
      <c r="V959" s="122" t="s">
        <v>1704</v>
      </c>
      <c r="W959" s="122" t="s">
        <v>1195</v>
      </c>
      <c r="X959" s="122" t="s">
        <v>1195</v>
      </c>
      <c r="Y959" s="122" t="s">
        <v>1195</v>
      </c>
      <c r="Z959" s="122"/>
      <c r="AA959" s="285"/>
    </row>
    <row r="960" spans="1:27">
      <c r="A960" s="122" t="s">
        <v>56</v>
      </c>
      <c r="B960" s="226" t="str">
        <f t="shared" si="28"/>
        <v>27AAECI7859N1ZQSOFT/257/24-25</v>
      </c>
      <c r="C960" s="277">
        <f t="shared" si="29"/>
        <v>955</v>
      </c>
      <c r="D960" s="122" t="s">
        <v>344</v>
      </c>
      <c r="E960" s="122" t="s">
        <v>345</v>
      </c>
      <c r="F960" s="122" t="s">
        <v>3192</v>
      </c>
      <c r="G960" s="122" t="s">
        <v>1699</v>
      </c>
      <c r="H960" s="278">
        <v>45535</v>
      </c>
      <c r="I960" s="122">
        <v>1682</v>
      </c>
      <c r="J960" s="122" t="s">
        <v>1700</v>
      </c>
      <c r="K960" s="122" t="s">
        <v>1657</v>
      </c>
      <c r="L960" s="122"/>
      <c r="M960" s="122">
        <v>1425</v>
      </c>
      <c r="N960" s="284">
        <v>0</v>
      </c>
      <c r="O960" s="284">
        <v>128.25</v>
      </c>
      <c r="P960" s="284">
        <v>128.25</v>
      </c>
      <c r="Q960" s="284">
        <v>0</v>
      </c>
      <c r="R960" s="122" t="s">
        <v>3183</v>
      </c>
      <c r="S960" s="122" t="s">
        <v>3159</v>
      </c>
      <c r="T960" s="122" t="s">
        <v>1703</v>
      </c>
      <c r="U960" s="122" t="s">
        <v>1195</v>
      </c>
      <c r="V960" s="122" t="s">
        <v>1704</v>
      </c>
      <c r="W960" s="122" t="s">
        <v>1195</v>
      </c>
      <c r="X960" s="122" t="s">
        <v>1195</v>
      </c>
      <c r="Y960" s="122" t="s">
        <v>1195</v>
      </c>
      <c r="Z960" s="122"/>
      <c r="AA960" s="285"/>
    </row>
    <row r="961" spans="1:27">
      <c r="A961" s="122" t="s">
        <v>56</v>
      </c>
      <c r="B961" s="226" t="str">
        <f t="shared" si="28"/>
        <v>27BMWPD2551E2ZZS0004760</v>
      </c>
      <c r="C961" s="277">
        <f t="shared" si="29"/>
        <v>956</v>
      </c>
      <c r="D961" s="122" t="s">
        <v>511</v>
      </c>
      <c r="E961" s="122" t="s">
        <v>512</v>
      </c>
      <c r="F961" s="122" t="s">
        <v>3193</v>
      </c>
      <c r="G961" s="122" t="s">
        <v>1699</v>
      </c>
      <c r="H961" s="278">
        <v>45560</v>
      </c>
      <c r="I961" s="122">
        <v>5107</v>
      </c>
      <c r="J961" s="122" t="s">
        <v>1700</v>
      </c>
      <c r="K961" s="122" t="s">
        <v>1657</v>
      </c>
      <c r="L961" s="122"/>
      <c r="M961" s="122">
        <v>4405</v>
      </c>
      <c r="N961" s="284">
        <v>0</v>
      </c>
      <c r="O961" s="284">
        <v>350.91</v>
      </c>
      <c r="P961" s="284">
        <v>350.91</v>
      </c>
      <c r="Q961" s="284">
        <v>0</v>
      </c>
      <c r="R961" s="122" t="s">
        <v>3124</v>
      </c>
      <c r="S961" s="122" t="s">
        <v>3156</v>
      </c>
      <c r="T961" s="122" t="s">
        <v>1703</v>
      </c>
      <c r="U961" s="122" t="s">
        <v>1195</v>
      </c>
      <c r="V961" s="122" t="s">
        <v>1704</v>
      </c>
      <c r="W961" s="122" t="s">
        <v>1195</v>
      </c>
      <c r="X961" s="122" t="s">
        <v>1195</v>
      </c>
      <c r="Y961" s="122" t="s">
        <v>1195</v>
      </c>
      <c r="Z961" s="122"/>
      <c r="AA961" s="285"/>
    </row>
    <row r="962" spans="1:27">
      <c r="A962" s="122" t="s">
        <v>56</v>
      </c>
      <c r="B962" s="226" t="str">
        <f t="shared" si="28"/>
        <v>27BMWPD2551E2ZZS0004761</v>
      </c>
      <c r="C962" s="277">
        <f t="shared" si="29"/>
        <v>957</v>
      </c>
      <c r="D962" s="122" t="s">
        <v>511</v>
      </c>
      <c r="E962" s="122" t="s">
        <v>512</v>
      </c>
      <c r="F962" s="122" t="s">
        <v>3194</v>
      </c>
      <c r="G962" s="122" t="s">
        <v>1699</v>
      </c>
      <c r="H962" s="278">
        <v>45560</v>
      </c>
      <c r="I962" s="122">
        <v>17269</v>
      </c>
      <c r="J962" s="122" t="s">
        <v>1700</v>
      </c>
      <c r="K962" s="122" t="s">
        <v>1657</v>
      </c>
      <c r="L962" s="122"/>
      <c r="M962" s="122">
        <v>14718.5</v>
      </c>
      <c r="N962" s="284">
        <v>0</v>
      </c>
      <c r="O962" s="284">
        <v>1275.43</v>
      </c>
      <c r="P962" s="284">
        <v>1275.43</v>
      </c>
      <c r="Q962" s="284">
        <v>0</v>
      </c>
      <c r="R962" s="122" t="s">
        <v>3124</v>
      </c>
      <c r="S962" s="122" t="s">
        <v>3156</v>
      </c>
      <c r="T962" s="122" t="s">
        <v>1703</v>
      </c>
      <c r="U962" s="122" t="s">
        <v>1195</v>
      </c>
      <c r="V962" s="122" t="s">
        <v>1704</v>
      </c>
      <c r="W962" s="122" t="s">
        <v>1195</v>
      </c>
      <c r="X962" s="122" t="s">
        <v>1195</v>
      </c>
      <c r="Y962" s="122" t="s">
        <v>1195</v>
      </c>
      <c r="Z962" s="122"/>
      <c r="AA962" s="285"/>
    </row>
    <row r="963" spans="1:27">
      <c r="A963" s="122" t="s">
        <v>56</v>
      </c>
      <c r="B963" s="226" t="str">
        <f t="shared" si="28"/>
        <v>27BMWPD2551E2ZZS0004790</v>
      </c>
      <c r="C963" s="277">
        <f t="shared" si="29"/>
        <v>958</v>
      </c>
      <c r="D963" s="122" t="s">
        <v>511</v>
      </c>
      <c r="E963" s="122" t="s">
        <v>512</v>
      </c>
      <c r="F963" s="122" t="s">
        <v>3195</v>
      </c>
      <c r="G963" s="122" t="s">
        <v>1699</v>
      </c>
      <c r="H963" s="278">
        <v>45565</v>
      </c>
      <c r="I963" s="122">
        <v>2242</v>
      </c>
      <c r="J963" s="122" t="s">
        <v>1700</v>
      </c>
      <c r="K963" s="122" t="s">
        <v>1657</v>
      </c>
      <c r="L963" s="122"/>
      <c r="M963" s="122">
        <v>1900</v>
      </c>
      <c r="N963" s="284">
        <v>0</v>
      </c>
      <c r="O963" s="284">
        <v>171</v>
      </c>
      <c r="P963" s="284">
        <v>171</v>
      </c>
      <c r="Q963" s="284">
        <v>0</v>
      </c>
      <c r="R963" s="122" t="s">
        <v>3124</v>
      </c>
      <c r="S963" s="122" t="s">
        <v>3156</v>
      </c>
      <c r="T963" s="122" t="s">
        <v>1703</v>
      </c>
      <c r="U963" s="122" t="s">
        <v>1195</v>
      </c>
      <c r="V963" s="122" t="s">
        <v>1704</v>
      </c>
      <c r="W963" s="122" t="s">
        <v>1195</v>
      </c>
      <c r="X963" s="122" t="s">
        <v>1195</v>
      </c>
      <c r="Y963" s="122" t="s">
        <v>1195</v>
      </c>
      <c r="Z963" s="122"/>
      <c r="AA963" s="285"/>
    </row>
    <row r="964" spans="1:27">
      <c r="A964" s="122" t="s">
        <v>56</v>
      </c>
      <c r="B964" s="226" t="str">
        <f t="shared" si="28"/>
        <v>07AABCF6516A1Z5DEL-C-1158206</v>
      </c>
      <c r="C964" s="277">
        <f t="shared" si="29"/>
        <v>959</v>
      </c>
      <c r="D964" s="122" t="s">
        <v>3196</v>
      </c>
      <c r="E964" s="122" t="s">
        <v>3197</v>
      </c>
      <c r="F964" s="122" t="s">
        <v>3198</v>
      </c>
      <c r="G964" s="122" t="s">
        <v>1699</v>
      </c>
      <c r="H964" s="278">
        <v>45595</v>
      </c>
      <c r="I964" s="122">
        <v>1227</v>
      </c>
      <c r="J964" s="122" t="s">
        <v>1700</v>
      </c>
      <c r="K964" s="122" t="s">
        <v>1657</v>
      </c>
      <c r="L964" s="122"/>
      <c r="M964" s="122">
        <v>800</v>
      </c>
      <c r="N964" s="284">
        <v>144</v>
      </c>
      <c r="O964" s="284">
        <v>0</v>
      </c>
      <c r="P964" s="284">
        <v>0</v>
      </c>
      <c r="Q964" s="284">
        <v>0</v>
      </c>
      <c r="R964" s="122" t="s">
        <v>3067</v>
      </c>
      <c r="S964" s="122" t="s">
        <v>3075</v>
      </c>
      <c r="T964" s="122" t="s">
        <v>1703</v>
      </c>
      <c r="U964" s="122" t="s">
        <v>1195</v>
      </c>
      <c r="V964" s="122" t="s">
        <v>1704</v>
      </c>
      <c r="W964" s="122" t="s">
        <v>1726</v>
      </c>
      <c r="X964" s="122" t="s">
        <v>3199</v>
      </c>
      <c r="Y964" s="122" t="s">
        <v>3099</v>
      </c>
      <c r="Z964" s="122"/>
      <c r="AA964" s="285"/>
    </row>
    <row r="965" spans="1:27">
      <c r="A965" s="122" t="s">
        <v>56</v>
      </c>
      <c r="B965" s="226" t="str">
        <f t="shared" si="28"/>
        <v>27BYJPS2918D1Z956</v>
      </c>
      <c r="C965" s="277">
        <f t="shared" si="29"/>
        <v>960</v>
      </c>
      <c r="D965" s="122" t="s">
        <v>3200</v>
      </c>
      <c r="E965" s="122" t="s">
        <v>3201</v>
      </c>
      <c r="F965" s="122">
        <v>56</v>
      </c>
      <c r="G965" s="122" t="s">
        <v>1699</v>
      </c>
      <c r="H965" s="278">
        <v>45590</v>
      </c>
      <c r="I965" s="122">
        <v>31506</v>
      </c>
      <c r="J965" s="122" t="s">
        <v>1700</v>
      </c>
      <c r="K965" s="122" t="s">
        <v>1657</v>
      </c>
      <c r="L965" s="122"/>
      <c r="M965" s="122">
        <v>26700</v>
      </c>
      <c r="N965" s="284">
        <v>0</v>
      </c>
      <c r="O965" s="284">
        <v>2403</v>
      </c>
      <c r="P965" s="284">
        <v>2403</v>
      </c>
      <c r="Q965" s="284">
        <v>0</v>
      </c>
      <c r="R965" s="122" t="s">
        <v>3067</v>
      </c>
      <c r="S965" s="122" t="s">
        <v>3075</v>
      </c>
      <c r="T965" s="122" t="s">
        <v>1703</v>
      </c>
      <c r="U965" s="122" t="s">
        <v>1195</v>
      </c>
      <c r="V965" s="122" t="s">
        <v>1704</v>
      </c>
      <c r="W965" s="122" t="s">
        <v>1195</v>
      </c>
      <c r="X965" s="122" t="s">
        <v>1195</v>
      </c>
      <c r="Y965" s="122" t="s">
        <v>1195</v>
      </c>
      <c r="Z965" s="122"/>
      <c r="AA965" s="285"/>
    </row>
    <row r="966" spans="1:27">
      <c r="A966" s="122" t="s">
        <v>56</v>
      </c>
      <c r="B966" s="226" t="str">
        <f t="shared" ref="B966:B1029" si="30">CONCATENATE(D966,F966)</f>
        <v>27AWKPT6559P1ZA081765-2023</v>
      </c>
      <c r="C966" s="277">
        <f t="shared" si="29"/>
        <v>961</v>
      </c>
      <c r="D966" s="122" t="s">
        <v>3202</v>
      </c>
      <c r="E966" s="122" t="s">
        <v>3203</v>
      </c>
      <c r="F966" s="122" t="s">
        <v>3204</v>
      </c>
      <c r="G966" s="122" t="s">
        <v>1699</v>
      </c>
      <c r="H966" s="278">
        <v>45579</v>
      </c>
      <c r="I966" s="122">
        <v>84.67</v>
      </c>
      <c r="J966" s="122" t="s">
        <v>1700</v>
      </c>
      <c r="K966" s="122" t="s">
        <v>1657</v>
      </c>
      <c r="L966" s="122"/>
      <c r="M966" s="122">
        <v>71.75</v>
      </c>
      <c r="N966" s="284">
        <v>0</v>
      </c>
      <c r="O966" s="284">
        <v>6.46</v>
      </c>
      <c r="P966" s="284">
        <v>6.46</v>
      </c>
      <c r="Q966" s="284">
        <v>0</v>
      </c>
      <c r="R966" s="122" t="s">
        <v>3067</v>
      </c>
      <c r="S966" s="122" t="s">
        <v>3068</v>
      </c>
      <c r="T966" s="122" t="s">
        <v>1703</v>
      </c>
      <c r="U966" s="122" t="s">
        <v>1195</v>
      </c>
      <c r="V966" s="122" t="s">
        <v>1704</v>
      </c>
      <c r="W966" s="122" t="s">
        <v>1195</v>
      </c>
      <c r="X966" s="122" t="s">
        <v>1195</v>
      </c>
      <c r="Y966" s="122" t="s">
        <v>1195</v>
      </c>
      <c r="Z966" s="122"/>
      <c r="AA966" s="285"/>
    </row>
    <row r="967" spans="1:27">
      <c r="A967" s="122" t="s">
        <v>56</v>
      </c>
      <c r="B967" s="226" t="str">
        <f t="shared" si="30"/>
        <v>06AADCH6128C1ZZONGRID061680087</v>
      </c>
      <c r="C967" s="277">
        <f t="shared" ref="C967:C1030" si="31">C966+1</f>
        <v>962</v>
      </c>
      <c r="D967" s="122" t="s">
        <v>305</v>
      </c>
      <c r="E967" s="122" t="s">
        <v>306</v>
      </c>
      <c r="F967" s="122" t="s">
        <v>3205</v>
      </c>
      <c r="G967" s="122" t="s">
        <v>1699</v>
      </c>
      <c r="H967" s="278">
        <v>45573</v>
      </c>
      <c r="I967" s="122">
        <v>9837.66</v>
      </c>
      <c r="J967" s="122" t="s">
        <v>1700</v>
      </c>
      <c r="K967" s="122" t="s">
        <v>1657</v>
      </c>
      <c r="L967" s="122"/>
      <c r="M967" s="122">
        <v>8337</v>
      </c>
      <c r="N967" s="284">
        <v>1500.66</v>
      </c>
      <c r="O967" s="284">
        <v>0</v>
      </c>
      <c r="P967" s="284">
        <v>0</v>
      </c>
      <c r="Q967" s="284">
        <v>0</v>
      </c>
      <c r="R967" s="122" t="s">
        <v>3067</v>
      </c>
      <c r="S967" s="122" t="s">
        <v>3068</v>
      </c>
      <c r="T967" s="122" t="s">
        <v>1703</v>
      </c>
      <c r="U967" s="122" t="s">
        <v>1195</v>
      </c>
      <c r="V967" s="122" t="s">
        <v>1704</v>
      </c>
      <c r="W967" s="122" t="s">
        <v>1726</v>
      </c>
      <c r="X967" s="122" t="s">
        <v>3206</v>
      </c>
      <c r="Y967" s="122" t="s">
        <v>3120</v>
      </c>
      <c r="Z967" s="122"/>
      <c r="AA967" s="285"/>
    </row>
    <row r="968" spans="1:27">
      <c r="A968" s="122" t="s">
        <v>56</v>
      </c>
      <c r="B968" s="226" t="str">
        <f t="shared" si="30"/>
        <v>27AGRPD4662L1ZW2024-25/021</v>
      </c>
      <c r="C968" s="277">
        <f t="shared" si="31"/>
        <v>963</v>
      </c>
      <c r="D968" s="122" t="s">
        <v>3207</v>
      </c>
      <c r="E968" s="122" t="s">
        <v>3208</v>
      </c>
      <c r="F968" s="122" t="s">
        <v>3209</v>
      </c>
      <c r="G968" s="122" t="s">
        <v>1699</v>
      </c>
      <c r="H968" s="278">
        <v>45481</v>
      </c>
      <c r="I968" s="122">
        <v>39766</v>
      </c>
      <c r="J968" s="122" t="s">
        <v>1700</v>
      </c>
      <c r="K968" s="122" t="s">
        <v>1657</v>
      </c>
      <c r="L968" s="122"/>
      <c r="M968" s="122">
        <v>33700</v>
      </c>
      <c r="N968" s="284">
        <v>0</v>
      </c>
      <c r="O968" s="284">
        <v>3033</v>
      </c>
      <c r="P968" s="284">
        <v>3033</v>
      </c>
      <c r="Q968" s="284">
        <v>0</v>
      </c>
      <c r="R968" s="122" t="s">
        <v>3124</v>
      </c>
      <c r="S968" s="122" t="s">
        <v>3210</v>
      </c>
      <c r="T968" s="122" t="s">
        <v>1703</v>
      </c>
      <c r="U968" s="122" t="s">
        <v>1195</v>
      </c>
      <c r="V968" s="122" t="s">
        <v>1704</v>
      </c>
      <c r="W968" s="122" t="s">
        <v>1195</v>
      </c>
      <c r="X968" s="122" t="s">
        <v>1195</v>
      </c>
      <c r="Y968" s="122" t="s">
        <v>1195</v>
      </c>
      <c r="Z968" s="122"/>
      <c r="AA968" s="285"/>
    </row>
    <row r="969" spans="1:27">
      <c r="A969" s="122" t="s">
        <v>56</v>
      </c>
      <c r="B969" s="226" t="str">
        <f t="shared" si="30"/>
        <v>27AAWCS5258F1ZQPUN06/SC24/00572</v>
      </c>
      <c r="C969" s="277">
        <f t="shared" si="31"/>
        <v>964</v>
      </c>
      <c r="D969" s="122" t="s">
        <v>299</v>
      </c>
      <c r="E969" s="122" t="s">
        <v>300</v>
      </c>
      <c r="F969" s="122" t="s">
        <v>3211</v>
      </c>
      <c r="G969" s="122" t="s">
        <v>1699</v>
      </c>
      <c r="H969" s="278">
        <v>45586</v>
      </c>
      <c r="I969" s="122">
        <v>3242294.26</v>
      </c>
      <c r="J969" s="122" t="s">
        <v>1700</v>
      </c>
      <c r="K969" s="122" t="s">
        <v>1657</v>
      </c>
      <c r="L969" s="122"/>
      <c r="M969" s="122">
        <v>2747707</v>
      </c>
      <c r="N969" s="284">
        <v>0</v>
      </c>
      <c r="O969" s="284">
        <v>247293.63</v>
      </c>
      <c r="P969" s="284">
        <v>247293.63</v>
      </c>
      <c r="Q969" s="284">
        <v>0</v>
      </c>
      <c r="R969" s="122" t="s">
        <v>3067</v>
      </c>
      <c r="S969" s="122" t="s">
        <v>3129</v>
      </c>
      <c r="T969" s="122" t="s">
        <v>1703</v>
      </c>
      <c r="U969" s="122" t="s">
        <v>1195</v>
      </c>
      <c r="V969" s="122" t="s">
        <v>1704</v>
      </c>
      <c r="W969" s="122" t="s">
        <v>1195</v>
      </c>
      <c r="X969" s="122" t="s">
        <v>1195</v>
      </c>
      <c r="Y969" s="122" t="s">
        <v>1195</v>
      </c>
      <c r="Z969" s="122"/>
      <c r="AA969" s="285"/>
    </row>
    <row r="970" spans="1:27">
      <c r="A970" s="122" t="s">
        <v>56</v>
      </c>
      <c r="B970" s="226" t="str">
        <f t="shared" si="30"/>
        <v>27AAECI7859N1ZQSOFT/265/24-25</v>
      </c>
      <c r="C970" s="277">
        <f t="shared" si="31"/>
        <v>965</v>
      </c>
      <c r="D970" s="122" t="s">
        <v>344</v>
      </c>
      <c r="E970" s="122" t="s">
        <v>345</v>
      </c>
      <c r="F970" s="122" t="s">
        <v>3212</v>
      </c>
      <c r="G970" s="122" t="s">
        <v>1699</v>
      </c>
      <c r="H970" s="278">
        <v>45537</v>
      </c>
      <c r="I970" s="122">
        <v>100</v>
      </c>
      <c r="J970" s="122" t="s">
        <v>1700</v>
      </c>
      <c r="K970" s="122" t="s">
        <v>1657</v>
      </c>
      <c r="L970" s="122"/>
      <c r="M970" s="122">
        <v>85</v>
      </c>
      <c r="N970" s="284">
        <v>0</v>
      </c>
      <c r="O970" s="284">
        <v>7.65</v>
      </c>
      <c r="P970" s="284">
        <v>7.65</v>
      </c>
      <c r="Q970" s="284">
        <v>0</v>
      </c>
      <c r="R970" s="122" t="s">
        <v>3124</v>
      </c>
      <c r="S970" s="122" t="s">
        <v>3213</v>
      </c>
      <c r="T970" s="122" t="s">
        <v>1703</v>
      </c>
      <c r="U970" s="122" t="s">
        <v>1195</v>
      </c>
      <c r="V970" s="122" t="s">
        <v>1704</v>
      </c>
      <c r="W970" s="122" t="s">
        <v>1195</v>
      </c>
      <c r="X970" s="122" t="s">
        <v>1195</v>
      </c>
      <c r="Y970" s="122" t="s">
        <v>1195</v>
      </c>
      <c r="Z970" s="122"/>
      <c r="AA970" s="285"/>
    </row>
    <row r="971" spans="1:27">
      <c r="A971" s="122" t="s">
        <v>56</v>
      </c>
      <c r="B971" s="226" t="str">
        <f t="shared" si="30"/>
        <v>27AAECI7859N1ZQSOFT/269/24-25</v>
      </c>
      <c r="C971" s="277">
        <f t="shared" si="31"/>
        <v>966</v>
      </c>
      <c r="D971" s="122" t="s">
        <v>344</v>
      </c>
      <c r="E971" s="122" t="s">
        <v>345</v>
      </c>
      <c r="F971" s="122" t="s">
        <v>3214</v>
      </c>
      <c r="G971" s="122" t="s">
        <v>1699</v>
      </c>
      <c r="H971" s="278">
        <v>45539</v>
      </c>
      <c r="I971" s="122">
        <v>200.6</v>
      </c>
      <c r="J971" s="122" t="s">
        <v>1700</v>
      </c>
      <c r="K971" s="122" t="s">
        <v>1657</v>
      </c>
      <c r="L971" s="122"/>
      <c r="M971" s="122">
        <v>170</v>
      </c>
      <c r="N971" s="284">
        <v>0</v>
      </c>
      <c r="O971" s="284">
        <v>15.3</v>
      </c>
      <c r="P971" s="284">
        <v>15.3</v>
      </c>
      <c r="Q971" s="284">
        <v>0</v>
      </c>
      <c r="R971" s="122" t="s">
        <v>3124</v>
      </c>
      <c r="S971" s="122" t="s">
        <v>3213</v>
      </c>
      <c r="T971" s="122" t="s">
        <v>1703</v>
      </c>
      <c r="U971" s="122" t="s">
        <v>1195</v>
      </c>
      <c r="V971" s="122" t="s">
        <v>1704</v>
      </c>
      <c r="W971" s="122" t="s">
        <v>1195</v>
      </c>
      <c r="X971" s="122" t="s">
        <v>1195</v>
      </c>
      <c r="Y971" s="122" t="s">
        <v>1195</v>
      </c>
      <c r="Z971" s="122"/>
      <c r="AA971" s="285"/>
    </row>
    <row r="972" spans="1:27">
      <c r="A972" s="122" t="s">
        <v>56</v>
      </c>
      <c r="B972" s="226" t="str">
        <f t="shared" si="30"/>
        <v>27AAECI7859N1ZQSOFT/280/24-25</v>
      </c>
      <c r="C972" s="277">
        <f t="shared" si="31"/>
        <v>967</v>
      </c>
      <c r="D972" s="122" t="s">
        <v>344</v>
      </c>
      <c r="E972" s="122" t="s">
        <v>345</v>
      </c>
      <c r="F972" s="122" t="s">
        <v>3215</v>
      </c>
      <c r="G972" s="122" t="s">
        <v>1699</v>
      </c>
      <c r="H972" s="278">
        <v>45544</v>
      </c>
      <c r="I972" s="122">
        <v>100.3</v>
      </c>
      <c r="J972" s="122" t="s">
        <v>1700</v>
      </c>
      <c r="K972" s="122" t="s">
        <v>1657</v>
      </c>
      <c r="L972" s="122"/>
      <c r="M972" s="122">
        <v>85</v>
      </c>
      <c r="N972" s="284">
        <v>0</v>
      </c>
      <c r="O972" s="284">
        <v>7.65</v>
      </c>
      <c r="P972" s="284">
        <v>7.65</v>
      </c>
      <c r="Q972" s="284">
        <v>0</v>
      </c>
      <c r="R972" s="122" t="s">
        <v>3124</v>
      </c>
      <c r="S972" s="122" t="s">
        <v>3213</v>
      </c>
      <c r="T972" s="122" t="s">
        <v>1703</v>
      </c>
      <c r="U972" s="122" t="s">
        <v>1195</v>
      </c>
      <c r="V972" s="122" t="s">
        <v>1704</v>
      </c>
      <c r="W972" s="122" t="s">
        <v>1195</v>
      </c>
      <c r="X972" s="122" t="s">
        <v>1195</v>
      </c>
      <c r="Y972" s="122" t="s">
        <v>1195</v>
      </c>
      <c r="Z972" s="122"/>
      <c r="AA972" s="285"/>
    </row>
    <row r="973" spans="1:27">
      <c r="A973" s="122" t="s">
        <v>56</v>
      </c>
      <c r="B973" s="226" t="str">
        <f t="shared" si="30"/>
        <v>27AAECI7859N1ZQSOFT/311/24-25</v>
      </c>
      <c r="C973" s="277">
        <f t="shared" si="31"/>
        <v>968</v>
      </c>
      <c r="D973" s="122" t="s">
        <v>344</v>
      </c>
      <c r="E973" s="122" t="s">
        <v>345</v>
      </c>
      <c r="F973" s="122" t="s">
        <v>3216</v>
      </c>
      <c r="G973" s="122" t="s">
        <v>1699</v>
      </c>
      <c r="H973" s="278">
        <v>45559</v>
      </c>
      <c r="I973" s="122">
        <v>300.89999999999998</v>
      </c>
      <c r="J973" s="122" t="s">
        <v>1700</v>
      </c>
      <c r="K973" s="122" t="s">
        <v>1657</v>
      </c>
      <c r="L973" s="122"/>
      <c r="M973" s="122">
        <v>255</v>
      </c>
      <c r="N973" s="284">
        <v>0</v>
      </c>
      <c r="O973" s="284">
        <v>22.95</v>
      </c>
      <c r="P973" s="284">
        <v>22.95</v>
      </c>
      <c r="Q973" s="284">
        <v>0</v>
      </c>
      <c r="R973" s="122" t="s">
        <v>3124</v>
      </c>
      <c r="S973" s="122" t="s">
        <v>3213</v>
      </c>
      <c r="T973" s="122" t="s">
        <v>1703</v>
      </c>
      <c r="U973" s="122" t="s">
        <v>1195</v>
      </c>
      <c r="V973" s="122" t="s">
        <v>1704</v>
      </c>
      <c r="W973" s="122" t="s">
        <v>1195</v>
      </c>
      <c r="X973" s="122" t="s">
        <v>1195</v>
      </c>
      <c r="Y973" s="122" t="s">
        <v>1195</v>
      </c>
      <c r="Z973" s="122"/>
      <c r="AA973" s="285"/>
    </row>
    <row r="974" spans="1:27">
      <c r="A974" s="122" t="s">
        <v>56</v>
      </c>
      <c r="B974" s="226" t="str">
        <f t="shared" si="30"/>
        <v>27AAECI7859N1ZQSOFT/323/24-25</v>
      </c>
      <c r="C974" s="277">
        <f t="shared" si="31"/>
        <v>969</v>
      </c>
      <c r="D974" s="122" t="s">
        <v>344</v>
      </c>
      <c r="E974" s="122" t="s">
        <v>345</v>
      </c>
      <c r="F974" s="122" t="s">
        <v>3217</v>
      </c>
      <c r="G974" s="122" t="s">
        <v>1699</v>
      </c>
      <c r="H974" s="278">
        <v>45565</v>
      </c>
      <c r="I974" s="122">
        <v>100.3</v>
      </c>
      <c r="J974" s="122" t="s">
        <v>1700</v>
      </c>
      <c r="K974" s="122" t="s">
        <v>1657</v>
      </c>
      <c r="L974" s="122"/>
      <c r="M974" s="122">
        <v>85</v>
      </c>
      <c r="N974" s="284">
        <v>0</v>
      </c>
      <c r="O974" s="284">
        <v>7.65</v>
      </c>
      <c r="P974" s="284">
        <v>7.65</v>
      </c>
      <c r="Q974" s="284">
        <v>0</v>
      </c>
      <c r="R974" s="122" t="s">
        <v>3124</v>
      </c>
      <c r="S974" s="122" t="s">
        <v>3213</v>
      </c>
      <c r="T974" s="122" t="s">
        <v>1703</v>
      </c>
      <c r="U974" s="122" t="s">
        <v>1195</v>
      </c>
      <c r="V974" s="122" t="s">
        <v>1704</v>
      </c>
      <c r="W974" s="122" t="s">
        <v>1195</v>
      </c>
      <c r="X974" s="122" t="s">
        <v>1195</v>
      </c>
      <c r="Y974" s="122" t="s">
        <v>1195</v>
      </c>
      <c r="Z974" s="122"/>
      <c r="AA974" s="285"/>
    </row>
    <row r="975" spans="1:27">
      <c r="A975" s="122" t="s">
        <v>56</v>
      </c>
      <c r="B975" s="226" t="str">
        <f t="shared" si="30"/>
        <v>27AATPE1295N1Z2OCT-2024-303</v>
      </c>
      <c r="C975" s="277">
        <f t="shared" si="31"/>
        <v>970</v>
      </c>
      <c r="D975" s="122" t="s">
        <v>527</v>
      </c>
      <c r="E975" s="122" t="s">
        <v>528</v>
      </c>
      <c r="F975" s="122" t="s">
        <v>3218</v>
      </c>
      <c r="G975" s="122" t="s">
        <v>1699</v>
      </c>
      <c r="H975" s="278">
        <v>45568</v>
      </c>
      <c r="I975" s="122">
        <v>413878</v>
      </c>
      <c r="J975" s="122" t="s">
        <v>1700</v>
      </c>
      <c r="K975" s="122" t="s">
        <v>1657</v>
      </c>
      <c r="L975" s="122"/>
      <c r="M975" s="122">
        <v>350744</v>
      </c>
      <c r="N975" s="284">
        <v>0</v>
      </c>
      <c r="O975" s="284">
        <v>31566.959999999999</v>
      </c>
      <c r="P975" s="284">
        <v>31566.959999999999</v>
      </c>
      <c r="Q975" s="284">
        <v>0</v>
      </c>
      <c r="R975" s="122" t="s">
        <v>3067</v>
      </c>
      <c r="S975" s="122" t="s">
        <v>3129</v>
      </c>
      <c r="T975" s="122" t="s">
        <v>1703</v>
      </c>
      <c r="U975" s="122" t="s">
        <v>1195</v>
      </c>
      <c r="V975" s="122" t="s">
        <v>1704</v>
      </c>
      <c r="W975" s="122" t="s">
        <v>1195</v>
      </c>
      <c r="X975" s="122" t="s">
        <v>1195</v>
      </c>
      <c r="Y975" s="122" t="s">
        <v>1195</v>
      </c>
      <c r="Z975" s="122"/>
      <c r="AA975" s="285"/>
    </row>
    <row r="976" spans="1:27">
      <c r="A976" s="122" t="s">
        <v>56</v>
      </c>
      <c r="B976" s="226" t="str">
        <f t="shared" si="30"/>
        <v>27AATPE1295N1Z2OCT-2024-304</v>
      </c>
      <c r="C976" s="277">
        <f t="shared" si="31"/>
        <v>971</v>
      </c>
      <c r="D976" s="122" t="s">
        <v>527</v>
      </c>
      <c r="E976" s="122" t="s">
        <v>528</v>
      </c>
      <c r="F976" s="122" t="s">
        <v>3219</v>
      </c>
      <c r="G976" s="122" t="s">
        <v>1699</v>
      </c>
      <c r="H976" s="278">
        <v>45568</v>
      </c>
      <c r="I976" s="122">
        <v>393497</v>
      </c>
      <c r="J976" s="122" t="s">
        <v>1700</v>
      </c>
      <c r="K976" s="122" t="s">
        <v>1657</v>
      </c>
      <c r="L976" s="122"/>
      <c r="M976" s="122">
        <v>333472</v>
      </c>
      <c r="N976" s="284">
        <v>0</v>
      </c>
      <c r="O976" s="284">
        <v>30012.48</v>
      </c>
      <c r="P976" s="284">
        <v>30012.48</v>
      </c>
      <c r="Q976" s="284">
        <v>0</v>
      </c>
      <c r="R976" s="122" t="s">
        <v>3067</v>
      </c>
      <c r="S976" s="122" t="s">
        <v>3129</v>
      </c>
      <c r="T976" s="122" t="s">
        <v>1703</v>
      </c>
      <c r="U976" s="122" t="s">
        <v>1195</v>
      </c>
      <c r="V976" s="122" t="s">
        <v>1704</v>
      </c>
      <c r="W976" s="122" t="s">
        <v>1195</v>
      </c>
      <c r="X976" s="122" t="s">
        <v>1195</v>
      </c>
      <c r="Y976" s="122" t="s">
        <v>1195</v>
      </c>
      <c r="Z976" s="122"/>
      <c r="AA976" s="285"/>
    </row>
    <row r="977" spans="1:27">
      <c r="A977" s="122" t="s">
        <v>56</v>
      </c>
      <c r="B977" s="226" t="str">
        <f t="shared" si="30"/>
        <v>27AIVPC4737D1Z5413</v>
      </c>
      <c r="C977" s="277">
        <f t="shared" si="31"/>
        <v>972</v>
      </c>
      <c r="D977" s="122" t="s">
        <v>1756</v>
      </c>
      <c r="E977" s="122" t="s">
        <v>1757</v>
      </c>
      <c r="F977" s="122">
        <v>413</v>
      </c>
      <c r="G977" s="122" t="s">
        <v>1699</v>
      </c>
      <c r="H977" s="278">
        <v>45591</v>
      </c>
      <c r="I977" s="122">
        <v>8142</v>
      </c>
      <c r="J977" s="122" t="s">
        <v>1700</v>
      </c>
      <c r="K977" s="122" t="s">
        <v>1657</v>
      </c>
      <c r="L977" s="122"/>
      <c r="M977" s="122">
        <v>6900</v>
      </c>
      <c r="N977" s="284">
        <v>0</v>
      </c>
      <c r="O977" s="284">
        <v>621</v>
      </c>
      <c r="P977" s="284">
        <v>621</v>
      </c>
      <c r="Q977" s="284">
        <v>0</v>
      </c>
      <c r="R977" s="122" t="s">
        <v>3067</v>
      </c>
      <c r="S977" s="122" t="s">
        <v>3084</v>
      </c>
      <c r="T977" s="122" t="s">
        <v>1703</v>
      </c>
      <c r="U977" s="122" t="s">
        <v>1195</v>
      </c>
      <c r="V977" s="122" t="s">
        <v>1704</v>
      </c>
      <c r="W977" s="122" t="s">
        <v>1195</v>
      </c>
      <c r="X977" s="122" t="s">
        <v>1195</v>
      </c>
      <c r="Y977" s="122" t="s">
        <v>1195</v>
      </c>
      <c r="Z977" s="122"/>
      <c r="AA977" s="285"/>
    </row>
    <row r="978" spans="1:27">
      <c r="A978" s="122" t="s">
        <v>56</v>
      </c>
      <c r="B978" s="226" t="str">
        <f t="shared" si="30"/>
        <v>27AIVPC4737D1Z5415</v>
      </c>
      <c r="C978" s="277">
        <f t="shared" si="31"/>
        <v>973</v>
      </c>
      <c r="D978" s="122" t="s">
        <v>1756</v>
      </c>
      <c r="E978" s="122" t="s">
        <v>1757</v>
      </c>
      <c r="F978" s="122">
        <v>415</v>
      </c>
      <c r="G978" s="122" t="s">
        <v>1699</v>
      </c>
      <c r="H978" s="278">
        <v>45591</v>
      </c>
      <c r="I978" s="122">
        <v>10384</v>
      </c>
      <c r="J978" s="122" t="s">
        <v>1700</v>
      </c>
      <c r="K978" s="122" t="s">
        <v>1657</v>
      </c>
      <c r="L978" s="122"/>
      <c r="M978" s="122">
        <v>8800</v>
      </c>
      <c r="N978" s="284">
        <v>0</v>
      </c>
      <c r="O978" s="284">
        <v>792</v>
      </c>
      <c r="P978" s="284">
        <v>792</v>
      </c>
      <c r="Q978" s="284">
        <v>0</v>
      </c>
      <c r="R978" s="122" t="s">
        <v>3067</v>
      </c>
      <c r="S978" s="122" t="s">
        <v>3084</v>
      </c>
      <c r="T978" s="122" t="s">
        <v>1703</v>
      </c>
      <c r="U978" s="122" t="s">
        <v>1195</v>
      </c>
      <c r="V978" s="122" t="s">
        <v>1704</v>
      </c>
      <c r="W978" s="122" t="s">
        <v>1195</v>
      </c>
      <c r="X978" s="122" t="s">
        <v>1195</v>
      </c>
      <c r="Y978" s="122" t="s">
        <v>1195</v>
      </c>
      <c r="Z978" s="122"/>
      <c r="AA978" s="285"/>
    </row>
    <row r="979" spans="1:27">
      <c r="A979" s="122" t="s">
        <v>56</v>
      </c>
      <c r="B979" s="226" t="str">
        <f t="shared" si="30"/>
        <v>27AABCM2461K1ZFLMP01251000906</v>
      </c>
      <c r="C979" s="277">
        <f t="shared" si="31"/>
        <v>974</v>
      </c>
      <c r="D979" s="122" t="s">
        <v>443</v>
      </c>
      <c r="E979" s="122" t="s">
        <v>444</v>
      </c>
      <c r="F979" s="122" t="s">
        <v>3220</v>
      </c>
      <c r="G979" s="122" t="s">
        <v>1699</v>
      </c>
      <c r="H979" s="278">
        <v>45566</v>
      </c>
      <c r="I979" s="122">
        <v>31306.6</v>
      </c>
      <c r="J979" s="122" t="s">
        <v>1700</v>
      </c>
      <c r="K979" s="122" t="s">
        <v>1657</v>
      </c>
      <c r="L979" s="122"/>
      <c r="M979" s="122">
        <v>26530.6</v>
      </c>
      <c r="N979" s="284">
        <v>0</v>
      </c>
      <c r="O979" s="284">
        <v>2388</v>
      </c>
      <c r="P979" s="284">
        <v>2388</v>
      </c>
      <c r="Q979" s="284">
        <v>0</v>
      </c>
      <c r="R979" s="122" t="s">
        <v>3067</v>
      </c>
      <c r="S979" s="122" t="s">
        <v>3105</v>
      </c>
      <c r="T979" s="122" t="s">
        <v>1703</v>
      </c>
      <c r="U979" s="122" t="s">
        <v>1195</v>
      </c>
      <c r="V979" s="122" t="s">
        <v>1704</v>
      </c>
      <c r="W979" s="122" t="s">
        <v>1726</v>
      </c>
      <c r="X979" s="122" t="s">
        <v>3221</v>
      </c>
      <c r="Y979" s="122" t="s">
        <v>3222</v>
      </c>
      <c r="Z979" s="122"/>
      <c r="AA979" s="285"/>
    </row>
    <row r="980" spans="1:27">
      <c r="A980" s="122" t="s">
        <v>56</v>
      </c>
      <c r="B980" s="226" t="str">
        <f t="shared" si="30"/>
        <v>27AABCM2461K1ZFLMP01251000907</v>
      </c>
      <c r="C980" s="277">
        <f t="shared" si="31"/>
        <v>975</v>
      </c>
      <c r="D980" s="122" t="s">
        <v>443</v>
      </c>
      <c r="E980" s="122" t="s">
        <v>444</v>
      </c>
      <c r="F980" s="122" t="s">
        <v>3223</v>
      </c>
      <c r="G980" s="122" t="s">
        <v>1699</v>
      </c>
      <c r="H980" s="278">
        <v>45566</v>
      </c>
      <c r="I980" s="122">
        <v>32926.800000000003</v>
      </c>
      <c r="J980" s="122" t="s">
        <v>1700</v>
      </c>
      <c r="K980" s="122" t="s">
        <v>1657</v>
      </c>
      <c r="L980" s="122"/>
      <c r="M980" s="122">
        <v>27904.799999999999</v>
      </c>
      <c r="N980" s="284">
        <v>0</v>
      </c>
      <c r="O980" s="284">
        <v>2511</v>
      </c>
      <c r="P980" s="284">
        <v>2511</v>
      </c>
      <c r="Q980" s="284">
        <v>0</v>
      </c>
      <c r="R980" s="122" t="s">
        <v>3067</v>
      </c>
      <c r="S980" s="122" t="s">
        <v>3105</v>
      </c>
      <c r="T980" s="122" t="s">
        <v>1703</v>
      </c>
      <c r="U980" s="122" t="s">
        <v>1195</v>
      </c>
      <c r="V980" s="122" t="s">
        <v>1704</v>
      </c>
      <c r="W980" s="122" t="s">
        <v>1726</v>
      </c>
      <c r="X980" s="122" t="s">
        <v>3224</v>
      </c>
      <c r="Y980" s="122" t="s">
        <v>3222</v>
      </c>
      <c r="Z980" s="122"/>
      <c r="AA980" s="285"/>
    </row>
    <row r="981" spans="1:27">
      <c r="A981" s="122" t="s">
        <v>56</v>
      </c>
      <c r="B981" s="226" t="str">
        <f t="shared" si="30"/>
        <v>27AABCM2461K1ZFLMP01251000908</v>
      </c>
      <c r="C981" s="277">
        <f t="shared" si="31"/>
        <v>976</v>
      </c>
      <c r="D981" s="122" t="s">
        <v>443</v>
      </c>
      <c r="E981" s="122" t="s">
        <v>444</v>
      </c>
      <c r="F981" s="122" t="s">
        <v>3225</v>
      </c>
      <c r="G981" s="122" t="s">
        <v>1699</v>
      </c>
      <c r="H981" s="278">
        <v>45566</v>
      </c>
      <c r="I981" s="122">
        <v>32926.800000000003</v>
      </c>
      <c r="J981" s="122" t="s">
        <v>1700</v>
      </c>
      <c r="K981" s="122" t="s">
        <v>1657</v>
      </c>
      <c r="L981" s="122"/>
      <c r="M981" s="122">
        <v>27904.799999999999</v>
      </c>
      <c r="N981" s="284">
        <v>0</v>
      </c>
      <c r="O981" s="284">
        <v>2511</v>
      </c>
      <c r="P981" s="284">
        <v>2511</v>
      </c>
      <c r="Q981" s="284">
        <v>0</v>
      </c>
      <c r="R981" s="122" t="s">
        <v>3067</v>
      </c>
      <c r="S981" s="122" t="s">
        <v>3105</v>
      </c>
      <c r="T981" s="122" t="s">
        <v>1703</v>
      </c>
      <c r="U981" s="122" t="s">
        <v>1195</v>
      </c>
      <c r="V981" s="122" t="s">
        <v>1704</v>
      </c>
      <c r="W981" s="122" t="s">
        <v>1726</v>
      </c>
      <c r="X981" s="122" t="s">
        <v>3226</v>
      </c>
      <c r="Y981" s="122" t="s">
        <v>3222</v>
      </c>
      <c r="Z981" s="122"/>
      <c r="AA981" s="285"/>
    </row>
    <row r="982" spans="1:27">
      <c r="A982" s="122" t="s">
        <v>56</v>
      </c>
      <c r="B982" s="226" t="str">
        <f t="shared" si="30"/>
        <v>27AABCM2461K1ZFLMP01251000909</v>
      </c>
      <c r="C982" s="277">
        <f t="shared" si="31"/>
        <v>977</v>
      </c>
      <c r="D982" s="122" t="s">
        <v>443</v>
      </c>
      <c r="E982" s="122" t="s">
        <v>444</v>
      </c>
      <c r="F982" s="122" t="s">
        <v>3227</v>
      </c>
      <c r="G982" s="122" t="s">
        <v>1699</v>
      </c>
      <c r="H982" s="278">
        <v>45566</v>
      </c>
      <c r="I982" s="122">
        <v>31306.6</v>
      </c>
      <c r="J982" s="122" t="s">
        <v>1700</v>
      </c>
      <c r="K982" s="122" t="s">
        <v>1657</v>
      </c>
      <c r="L982" s="122"/>
      <c r="M982" s="122">
        <v>26530.6</v>
      </c>
      <c r="N982" s="284">
        <v>0</v>
      </c>
      <c r="O982" s="284">
        <v>2388</v>
      </c>
      <c r="P982" s="284">
        <v>2388</v>
      </c>
      <c r="Q982" s="284">
        <v>0</v>
      </c>
      <c r="R982" s="122" t="s">
        <v>3067</v>
      </c>
      <c r="S982" s="122" t="s">
        <v>3105</v>
      </c>
      <c r="T982" s="122" t="s">
        <v>1703</v>
      </c>
      <c r="U982" s="122" t="s">
        <v>1195</v>
      </c>
      <c r="V982" s="122" t="s">
        <v>1704</v>
      </c>
      <c r="W982" s="122" t="s">
        <v>1726</v>
      </c>
      <c r="X982" s="122" t="s">
        <v>3228</v>
      </c>
      <c r="Y982" s="122" t="s">
        <v>3222</v>
      </c>
      <c r="Z982" s="122"/>
      <c r="AA982" s="285"/>
    </row>
    <row r="983" spans="1:27">
      <c r="A983" s="122" t="s">
        <v>56</v>
      </c>
      <c r="B983" s="226" t="str">
        <f t="shared" si="30"/>
        <v>27AABCM2461K1ZFPM012510/026984</v>
      </c>
      <c r="C983" s="277">
        <f t="shared" si="31"/>
        <v>978</v>
      </c>
      <c r="D983" s="122" t="s">
        <v>443</v>
      </c>
      <c r="E983" s="122" t="s">
        <v>444</v>
      </c>
      <c r="F983" s="122" t="s">
        <v>3229</v>
      </c>
      <c r="G983" s="122" t="s">
        <v>1699</v>
      </c>
      <c r="H983" s="278">
        <v>45566</v>
      </c>
      <c r="I983" s="122">
        <v>1518.4</v>
      </c>
      <c r="J983" s="122" t="s">
        <v>1700</v>
      </c>
      <c r="K983" s="122" t="s">
        <v>1657</v>
      </c>
      <c r="L983" s="122"/>
      <c r="M983" s="122">
        <v>1286.4000000000001</v>
      </c>
      <c r="N983" s="284">
        <v>0</v>
      </c>
      <c r="O983" s="284">
        <v>116</v>
      </c>
      <c r="P983" s="284">
        <v>116</v>
      </c>
      <c r="Q983" s="284">
        <v>0</v>
      </c>
      <c r="R983" s="122" t="s">
        <v>3067</v>
      </c>
      <c r="S983" s="122" t="s">
        <v>3105</v>
      </c>
      <c r="T983" s="122" t="s">
        <v>1703</v>
      </c>
      <c r="U983" s="122" t="s">
        <v>1195</v>
      </c>
      <c r="V983" s="122" t="s">
        <v>1704</v>
      </c>
      <c r="W983" s="122" t="s">
        <v>1726</v>
      </c>
      <c r="X983" s="122" t="s">
        <v>3230</v>
      </c>
      <c r="Y983" s="122" t="s">
        <v>3120</v>
      </c>
      <c r="Z983" s="122"/>
      <c r="AA983" s="285"/>
    </row>
    <row r="984" spans="1:27">
      <c r="A984" s="122" t="s">
        <v>56</v>
      </c>
      <c r="B984" s="226" t="str">
        <f t="shared" si="30"/>
        <v>27AABCM2461K1ZFPM012510/026985</v>
      </c>
      <c r="C984" s="277">
        <f t="shared" si="31"/>
        <v>979</v>
      </c>
      <c r="D984" s="122" t="s">
        <v>443</v>
      </c>
      <c r="E984" s="122" t="s">
        <v>444</v>
      </c>
      <c r="F984" s="122" t="s">
        <v>3231</v>
      </c>
      <c r="G984" s="122" t="s">
        <v>1699</v>
      </c>
      <c r="H984" s="278">
        <v>45566</v>
      </c>
      <c r="I984" s="122">
        <v>252.4</v>
      </c>
      <c r="J984" s="122" t="s">
        <v>1700</v>
      </c>
      <c r="K984" s="122" t="s">
        <v>1657</v>
      </c>
      <c r="L984" s="122"/>
      <c r="M984" s="122">
        <v>214.4</v>
      </c>
      <c r="N984" s="284">
        <v>0</v>
      </c>
      <c r="O984" s="284">
        <v>19</v>
      </c>
      <c r="P984" s="284">
        <v>19</v>
      </c>
      <c r="Q984" s="284">
        <v>0</v>
      </c>
      <c r="R984" s="122" t="s">
        <v>3067</v>
      </c>
      <c r="S984" s="122" t="s">
        <v>3105</v>
      </c>
      <c r="T984" s="122" t="s">
        <v>1703</v>
      </c>
      <c r="U984" s="122" t="s">
        <v>1195</v>
      </c>
      <c r="V984" s="122" t="s">
        <v>1704</v>
      </c>
      <c r="W984" s="122" t="s">
        <v>1726</v>
      </c>
      <c r="X984" s="122" t="s">
        <v>3232</v>
      </c>
      <c r="Y984" s="122" t="s">
        <v>3120</v>
      </c>
      <c r="Z984" s="122"/>
      <c r="AA984" s="285"/>
    </row>
    <row r="985" spans="1:27">
      <c r="A985" s="122" t="s">
        <v>56</v>
      </c>
      <c r="B985" s="226" t="str">
        <f t="shared" si="30"/>
        <v>27AABCM2461K1ZFPM012510/026986</v>
      </c>
      <c r="C985" s="277">
        <f t="shared" si="31"/>
        <v>980</v>
      </c>
      <c r="D985" s="122" t="s">
        <v>443</v>
      </c>
      <c r="E985" s="122" t="s">
        <v>444</v>
      </c>
      <c r="F985" s="122" t="s">
        <v>3233</v>
      </c>
      <c r="G985" s="122" t="s">
        <v>1699</v>
      </c>
      <c r="H985" s="278">
        <v>45566</v>
      </c>
      <c r="I985" s="122">
        <v>379.6</v>
      </c>
      <c r="J985" s="122" t="s">
        <v>1700</v>
      </c>
      <c r="K985" s="122" t="s">
        <v>1657</v>
      </c>
      <c r="L985" s="122"/>
      <c r="M985" s="122">
        <v>321.60000000000002</v>
      </c>
      <c r="N985" s="284">
        <v>0</v>
      </c>
      <c r="O985" s="284">
        <v>29</v>
      </c>
      <c r="P985" s="284">
        <v>29</v>
      </c>
      <c r="Q985" s="284">
        <v>0</v>
      </c>
      <c r="R985" s="122" t="s">
        <v>3067</v>
      </c>
      <c r="S985" s="122" t="s">
        <v>3105</v>
      </c>
      <c r="T985" s="122" t="s">
        <v>1703</v>
      </c>
      <c r="U985" s="122" t="s">
        <v>1195</v>
      </c>
      <c r="V985" s="122" t="s">
        <v>1704</v>
      </c>
      <c r="W985" s="122" t="s">
        <v>1726</v>
      </c>
      <c r="X985" s="122" t="s">
        <v>3234</v>
      </c>
      <c r="Y985" s="122" t="s">
        <v>3120</v>
      </c>
      <c r="Z985" s="122"/>
      <c r="AA985" s="285"/>
    </row>
    <row r="986" spans="1:27">
      <c r="A986" s="122" t="s">
        <v>56</v>
      </c>
      <c r="B986" s="226" t="str">
        <f t="shared" si="30"/>
        <v>07AAACJ0054A1ZDDP421359</v>
      </c>
      <c r="C986" s="277">
        <f t="shared" si="31"/>
        <v>981</v>
      </c>
      <c r="D986" s="122" t="s">
        <v>283</v>
      </c>
      <c r="E986" s="122" t="s">
        <v>284</v>
      </c>
      <c r="F986" s="122" t="s">
        <v>3235</v>
      </c>
      <c r="G986" s="122" t="s">
        <v>1699</v>
      </c>
      <c r="H986" s="278">
        <v>45569</v>
      </c>
      <c r="I986" s="122">
        <v>5040</v>
      </c>
      <c r="J986" s="122" t="s">
        <v>1700</v>
      </c>
      <c r="K986" s="122" t="s">
        <v>1657</v>
      </c>
      <c r="L986" s="122"/>
      <c r="M986" s="122">
        <v>100</v>
      </c>
      <c r="N986" s="284">
        <v>18</v>
      </c>
      <c r="O986" s="284">
        <v>0</v>
      </c>
      <c r="P986" s="284">
        <v>0</v>
      </c>
      <c r="Q986" s="284">
        <v>0</v>
      </c>
      <c r="R986" s="122" t="s">
        <v>3067</v>
      </c>
      <c r="S986" s="122" t="s">
        <v>3068</v>
      </c>
      <c r="T986" s="122" t="s">
        <v>1703</v>
      </c>
      <c r="U986" s="122" t="s">
        <v>1195</v>
      </c>
      <c r="V986" s="122" t="s">
        <v>1704</v>
      </c>
      <c r="W986" s="122" t="s">
        <v>1726</v>
      </c>
      <c r="X986" s="122" t="s">
        <v>3236</v>
      </c>
      <c r="Y986" s="122" t="s">
        <v>3237</v>
      </c>
      <c r="Z986" s="122"/>
      <c r="AA986" s="285"/>
    </row>
    <row r="987" spans="1:27">
      <c r="A987" s="122" t="s">
        <v>56</v>
      </c>
      <c r="B987" s="226" t="str">
        <f t="shared" si="30"/>
        <v>07AAACJ0054A1ZDDP422920</v>
      </c>
      <c r="C987" s="277">
        <f t="shared" si="31"/>
        <v>982</v>
      </c>
      <c r="D987" s="122" t="s">
        <v>283</v>
      </c>
      <c r="E987" s="122" t="s">
        <v>284</v>
      </c>
      <c r="F987" s="122" t="s">
        <v>3238</v>
      </c>
      <c r="G987" s="122" t="s">
        <v>1699</v>
      </c>
      <c r="H987" s="278">
        <v>45581</v>
      </c>
      <c r="I987" s="122">
        <v>15312</v>
      </c>
      <c r="J987" s="122" t="s">
        <v>1700</v>
      </c>
      <c r="K987" s="122" t="s">
        <v>1657</v>
      </c>
      <c r="L987" s="122"/>
      <c r="M987" s="122">
        <v>100</v>
      </c>
      <c r="N987" s="284">
        <v>18</v>
      </c>
      <c r="O987" s="284">
        <v>0</v>
      </c>
      <c r="P987" s="284">
        <v>0</v>
      </c>
      <c r="Q987" s="284">
        <v>0</v>
      </c>
      <c r="R987" s="122" t="s">
        <v>3067</v>
      </c>
      <c r="S987" s="122" t="s">
        <v>3068</v>
      </c>
      <c r="T987" s="122" t="s">
        <v>1703</v>
      </c>
      <c r="U987" s="122" t="s">
        <v>1195</v>
      </c>
      <c r="V987" s="122" t="s">
        <v>1704</v>
      </c>
      <c r="W987" s="122" t="s">
        <v>1726</v>
      </c>
      <c r="X987" s="122" t="s">
        <v>3239</v>
      </c>
      <c r="Y987" s="122" t="s">
        <v>3129</v>
      </c>
      <c r="Z987" s="122"/>
      <c r="AA987" s="285"/>
    </row>
    <row r="988" spans="1:27">
      <c r="A988" s="122" t="s">
        <v>56</v>
      </c>
      <c r="B988" s="226" t="str">
        <f t="shared" si="30"/>
        <v>07AAACJ0054A1ZDDP423653</v>
      </c>
      <c r="C988" s="277">
        <f t="shared" si="31"/>
        <v>983</v>
      </c>
      <c r="D988" s="122" t="s">
        <v>283</v>
      </c>
      <c r="E988" s="122" t="s">
        <v>284</v>
      </c>
      <c r="F988" s="122" t="s">
        <v>3240</v>
      </c>
      <c r="G988" s="122" t="s">
        <v>1699</v>
      </c>
      <c r="H988" s="278">
        <v>45587</v>
      </c>
      <c r="I988" s="122">
        <v>5837</v>
      </c>
      <c r="J988" s="122" t="s">
        <v>1700</v>
      </c>
      <c r="K988" s="122" t="s">
        <v>1657</v>
      </c>
      <c r="L988" s="122"/>
      <c r="M988" s="122">
        <v>100</v>
      </c>
      <c r="N988" s="284">
        <v>18</v>
      </c>
      <c r="O988" s="284">
        <v>0</v>
      </c>
      <c r="P988" s="284">
        <v>0</v>
      </c>
      <c r="Q988" s="284">
        <v>0</v>
      </c>
      <c r="R988" s="122" t="s">
        <v>3067</v>
      </c>
      <c r="S988" s="122" t="s">
        <v>3068</v>
      </c>
      <c r="T988" s="122" t="s">
        <v>1703</v>
      </c>
      <c r="U988" s="122" t="s">
        <v>1195</v>
      </c>
      <c r="V988" s="122" t="s">
        <v>1704</v>
      </c>
      <c r="W988" s="122" t="s">
        <v>1726</v>
      </c>
      <c r="X988" s="122" t="s">
        <v>3241</v>
      </c>
      <c r="Y988" s="122" t="s">
        <v>3129</v>
      </c>
      <c r="Z988" s="122"/>
      <c r="AA988" s="285"/>
    </row>
    <row r="989" spans="1:27">
      <c r="A989" s="122" t="s">
        <v>56</v>
      </c>
      <c r="B989" s="226" t="str">
        <f t="shared" si="30"/>
        <v>07AAACJ0054A1ZDDP423654</v>
      </c>
      <c r="C989" s="277">
        <f t="shared" si="31"/>
        <v>984</v>
      </c>
      <c r="D989" s="122" t="s">
        <v>283</v>
      </c>
      <c r="E989" s="122" t="s">
        <v>284</v>
      </c>
      <c r="F989" s="122" t="s">
        <v>3242</v>
      </c>
      <c r="G989" s="122" t="s">
        <v>1699</v>
      </c>
      <c r="H989" s="278">
        <v>45587</v>
      </c>
      <c r="I989" s="122">
        <v>13369</v>
      </c>
      <c r="J989" s="122" t="s">
        <v>1700</v>
      </c>
      <c r="K989" s="122" t="s">
        <v>1657</v>
      </c>
      <c r="L989" s="122"/>
      <c r="M989" s="122">
        <v>100</v>
      </c>
      <c r="N989" s="284">
        <v>18</v>
      </c>
      <c r="O989" s="284">
        <v>0</v>
      </c>
      <c r="P989" s="284">
        <v>0</v>
      </c>
      <c r="Q989" s="284">
        <v>0</v>
      </c>
      <c r="R989" s="122" t="s">
        <v>3067</v>
      </c>
      <c r="S989" s="122" t="s">
        <v>3068</v>
      </c>
      <c r="T989" s="122" t="s">
        <v>1703</v>
      </c>
      <c r="U989" s="122" t="s">
        <v>1195</v>
      </c>
      <c r="V989" s="122" t="s">
        <v>1704</v>
      </c>
      <c r="W989" s="122" t="s">
        <v>1726</v>
      </c>
      <c r="X989" s="122" t="s">
        <v>3243</v>
      </c>
      <c r="Y989" s="122" t="s">
        <v>3129</v>
      </c>
      <c r="Z989" s="122"/>
      <c r="AA989" s="285"/>
    </row>
    <row r="990" spans="1:27">
      <c r="A990" s="122" t="s">
        <v>56</v>
      </c>
      <c r="B990" s="226" t="str">
        <f t="shared" si="30"/>
        <v>07AAACJ0054A1ZDHP401130</v>
      </c>
      <c r="C990" s="277">
        <f t="shared" si="31"/>
        <v>985</v>
      </c>
      <c r="D990" s="122" t="s">
        <v>283</v>
      </c>
      <c r="E990" s="122" t="s">
        <v>284</v>
      </c>
      <c r="F990" s="122" t="s">
        <v>3244</v>
      </c>
      <c r="G990" s="122" t="s">
        <v>1699</v>
      </c>
      <c r="H990" s="278">
        <v>45573</v>
      </c>
      <c r="I990" s="122">
        <v>5074</v>
      </c>
      <c r="J990" s="122" t="s">
        <v>1700</v>
      </c>
      <c r="K990" s="122" t="s">
        <v>1657</v>
      </c>
      <c r="L990" s="122"/>
      <c r="M990" s="122">
        <v>4300</v>
      </c>
      <c r="N990" s="284">
        <v>774</v>
      </c>
      <c r="O990" s="284">
        <v>0</v>
      </c>
      <c r="P990" s="284">
        <v>0</v>
      </c>
      <c r="Q990" s="284">
        <v>0</v>
      </c>
      <c r="R990" s="122" t="s">
        <v>3067</v>
      </c>
      <c r="S990" s="122" t="s">
        <v>3068</v>
      </c>
      <c r="T990" s="122" t="s">
        <v>1703</v>
      </c>
      <c r="U990" s="122" t="s">
        <v>1195</v>
      </c>
      <c r="V990" s="122" t="s">
        <v>1704</v>
      </c>
      <c r="W990" s="122" t="s">
        <v>1726</v>
      </c>
      <c r="X990" s="122" t="s">
        <v>3245</v>
      </c>
      <c r="Y990" s="122" t="s">
        <v>3237</v>
      </c>
      <c r="Z990" s="122"/>
      <c r="AA990" s="285"/>
    </row>
    <row r="991" spans="1:27">
      <c r="A991" s="122" t="s">
        <v>56</v>
      </c>
      <c r="B991" s="226" t="str">
        <f t="shared" si="30"/>
        <v>07AAACJ0054A1ZDIP402891</v>
      </c>
      <c r="C991" s="277">
        <f t="shared" si="31"/>
        <v>986</v>
      </c>
      <c r="D991" s="122" t="s">
        <v>283</v>
      </c>
      <c r="E991" s="122" t="s">
        <v>284</v>
      </c>
      <c r="F991" s="122" t="s">
        <v>3246</v>
      </c>
      <c r="G991" s="122" t="s">
        <v>1699</v>
      </c>
      <c r="H991" s="278">
        <v>45595</v>
      </c>
      <c r="I991" s="122">
        <v>37210</v>
      </c>
      <c r="J991" s="122" t="s">
        <v>1700</v>
      </c>
      <c r="K991" s="122" t="s">
        <v>1657</v>
      </c>
      <c r="L991" s="122"/>
      <c r="M991" s="122">
        <v>700</v>
      </c>
      <c r="N991" s="284">
        <v>126</v>
      </c>
      <c r="O991" s="284">
        <v>0</v>
      </c>
      <c r="P991" s="284">
        <v>0</v>
      </c>
      <c r="Q991" s="284">
        <v>0</v>
      </c>
      <c r="R991" s="122" t="s">
        <v>3067</v>
      </c>
      <c r="S991" s="122" t="s">
        <v>3068</v>
      </c>
      <c r="T991" s="122" t="s">
        <v>1703</v>
      </c>
      <c r="U991" s="122" t="s">
        <v>1195</v>
      </c>
      <c r="V991" s="122" t="s">
        <v>1704</v>
      </c>
      <c r="W991" s="122" t="s">
        <v>1726</v>
      </c>
      <c r="X991" s="122" t="s">
        <v>3247</v>
      </c>
      <c r="Y991" s="122" t="s">
        <v>3105</v>
      </c>
      <c r="Z991" s="122"/>
      <c r="AA991" s="285"/>
    </row>
    <row r="992" spans="1:27">
      <c r="A992" s="122" t="s">
        <v>56</v>
      </c>
      <c r="B992" s="226" t="str">
        <f t="shared" si="30"/>
        <v>07AAACJ0054A1ZDIP402892</v>
      </c>
      <c r="C992" s="277">
        <f t="shared" si="31"/>
        <v>987</v>
      </c>
      <c r="D992" s="122" t="s">
        <v>283</v>
      </c>
      <c r="E992" s="122" t="s">
        <v>284</v>
      </c>
      <c r="F992" s="122" t="s">
        <v>3248</v>
      </c>
      <c r="G992" s="122" t="s">
        <v>1699</v>
      </c>
      <c r="H992" s="278">
        <v>45595</v>
      </c>
      <c r="I992" s="122">
        <v>95266</v>
      </c>
      <c r="J992" s="122" t="s">
        <v>1700</v>
      </c>
      <c r="K992" s="122" t="s">
        <v>1657</v>
      </c>
      <c r="L992" s="122"/>
      <c r="M992" s="122">
        <v>700</v>
      </c>
      <c r="N992" s="284">
        <v>126</v>
      </c>
      <c r="O992" s="284">
        <v>0</v>
      </c>
      <c r="P992" s="284">
        <v>0</v>
      </c>
      <c r="Q992" s="284">
        <v>0</v>
      </c>
      <c r="R992" s="122" t="s">
        <v>3067</v>
      </c>
      <c r="S992" s="122" t="s">
        <v>3068</v>
      </c>
      <c r="T992" s="122" t="s">
        <v>1703</v>
      </c>
      <c r="U992" s="122" t="s">
        <v>1195</v>
      </c>
      <c r="V992" s="122" t="s">
        <v>1704</v>
      </c>
      <c r="W992" s="122" t="s">
        <v>1726</v>
      </c>
      <c r="X992" s="122" t="s">
        <v>3249</v>
      </c>
      <c r="Y992" s="122" t="s">
        <v>3105</v>
      </c>
      <c r="Z992" s="122"/>
      <c r="AA992" s="285"/>
    </row>
    <row r="993" spans="1:27">
      <c r="A993" s="122" t="s">
        <v>56</v>
      </c>
      <c r="B993" s="226" t="str">
        <f t="shared" si="30"/>
        <v>07AAACJ0054A1ZDRP401309</v>
      </c>
      <c r="C993" s="277">
        <f t="shared" si="31"/>
        <v>988</v>
      </c>
      <c r="D993" s="122" t="s">
        <v>283</v>
      </c>
      <c r="E993" s="122" t="s">
        <v>284</v>
      </c>
      <c r="F993" s="122" t="s">
        <v>3250</v>
      </c>
      <c r="G993" s="122" t="s">
        <v>1699</v>
      </c>
      <c r="H993" s="278">
        <v>45566</v>
      </c>
      <c r="I993" s="122">
        <v>805</v>
      </c>
      <c r="J993" s="122" t="s">
        <v>1700</v>
      </c>
      <c r="K993" s="122" t="s">
        <v>1657</v>
      </c>
      <c r="L993" s="122"/>
      <c r="M993" s="122">
        <v>50</v>
      </c>
      <c r="N993" s="284">
        <v>9</v>
      </c>
      <c r="O993" s="284">
        <v>0</v>
      </c>
      <c r="P993" s="284">
        <v>0</v>
      </c>
      <c r="Q993" s="284">
        <v>0</v>
      </c>
      <c r="R993" s="122" t="s">
        <v>3067</v>
      </c>
      <c r="S993" s="122" t="s">
        <v>3068</v>
      </c>
      <c r="T993" s="122" t="s">
        <v>1703</v>
      </c>
      <c r="U993" s="122" t="s">
        <v>1195</v>
      </c>
      <c r="V993" s="122" t="s">
        <v>1704</v>
      </c>
      <c r="W993" s="122" t="s">
        <v>1195</v>
      </c>
      <c r="X993" s="122" t="s">
        <v>1195</v>
      </c>
      <c r="Y993" s="122" t="s">
        <v>1195</v>
      </c>
      <c r="Z993" s="122"/>
      <c r="AA993" s="285"/>
    </row>
    <row r="994" spans="1:27">
      <c r="A994" s="122" t="s">
        <v>56</v>
      </c>
      <c r="B994" s="226" t="str">
        <f t="shared" si="30"/>
        <v>07AAACJ0054A1ZDRP401397</v>
      </c>
      <c r="C994" s="277">
        <f t="shared" si="31"/>
        <v>989</v>
      </c>
      <c r="D994" s="122" t="s">
        <v>283</v>
      </c>
      <c r="E994" s="122" t="s">
        <v>284</v>
      </c>
      <c r="F994" s="122" t="s">
        <v>3251</v>
      </c>
      <c r="G994" s="122" t="s">
        <v>1699</v>
      </c>
      <c r="H994" s="278">
        <v>45574</v>
      </c>
      <c r="I994" s="122">
        <v>604</v>
      </c>
      <c r="J994" s="122" t="s">
        <v>1700</v>
      </c>
      <c r="K994" s="122" t="s">
        <v>1657</v>
      </c>
      <c r="L994" s="122"/>
      <c r="M994" s="122">
        <v>50</v>
      </c>
      <c r="N994" s="284">
        <v>9</v>
      </c>
      <c r="O994" s="284">
        <v>0</v>
      </c>
      <c r="P994" s="284">
        <v>0</v>
      </c>
      <c r="Q994" s="284">
        <v>0</v>
      </c>
      <c r="R994" s="122" t="s">
        <v>3067</v>
      </c>
      <c r="S994" s="122" t="s">
        <v>3068</v>
      </c>
      <c r="T994" s="122" t="s">
        <v>1703</v>
      </c>
      <c r="U994" s="122" t="s">
        <v>1195</v>
      </c>
      <c r="V994" s="122" t="s">
        <v>1704</v>
      </c>
      <c r="W994" s="122" t="s">
        <v>1726</v>
      </c>
      <c r="X994" s="122" t="s">
        <v>3252</v>
      </c>
      <c r="Y994" s="122" t="s">
        <v>3099</v>
      </c>
      <c r="Z994" s="122"/>
      <c r="AA994" s="285"/>
    </row>
    <row r="995" spans="1:27">
      <c r="A995" s="122" t="s">
        <v>56</v>
      </c>
      <c r="B995" s="226" t="str">
        <f t="shared" si="30"/>
        <v>07AAACJ0054A1ZDRP401398</v>
      </c>
      <c r="C995" s="277">
        <f t="shared" si="31"/>
        <v>990</v>
      </c>
      <c r="D995" s="122" t="s">
        <v>283</v>
      </c>
      <c r="E995" s="122" t="s">
        <v>284</v>
      </c>
      <c r="F995" s="122" t="s">
        <v>3253</v>
      </c>
      <c r="G995" s="122" t="s">
        <v>1699</v>
      </c>
      <c r="H995" s="278">
        <v>45574</v>
      </c>
      <c r="I995" s="122">
        <v>744</v>
      </c>
      <c r="J995" s="122" t="s">
        <v>1700</v>
      </c>
      <c r="K995" s="122" t="s">
        <v>1657</v>
      </c>
      <c r="L995" s="122"/>
      <c r="M995" s="122">
        <v>500</v>
      </c>
      <c r="N995" s="284">
        <v>90</v>
      </c>
      <c r="O995" s="284">
        <v>0</v>
      </c>
      <c r="P995" s="284">
        <v>0</v>
      </c>
      <c r="Q995" s="284">
        <v>0</v>
      </c>
      <c r="R995" s="122" t="s">
        <v>3067</v>
      </c>
      <c r="S995" s="122" t="s">
        <v>3068</v>
      </c>
      <c r="T995" s="122" t="s">
        <v>1703</v>
      </c>
      <c r="U995" s="122" t="s">
        <v>1195</v>
      </c>
      <c r="V995" s="122" t="s">
        <v>1704</v>
      </c>
      <c r="W995" s="122" t="s">
        <v>1726</v>
      </c>
      <c r="X995" s="122" t="s">
        <v>3254</v>
      </c>
      <c r="Y995" s="122" t="s">
        <v>3099</v>
      </c>
      <c r="Z995" s="122"/>
      <c r="AA995" s="285"/>
    </row>
    <row r="996" spans="1:27">
      <c r="A996" s="122" t="s">
        <v>56</v>
      </c>
      <c r="B996" s="226" t="str">
        <f t="shared" si="30"/>
        <v>07AAACJ0054A1ZDRP401482</v>
      </c>
      <c r="C996" s="277">
        <f t="shared" si="31"/>
        <v>991</v>
      </c>
      <c r="D996" s="122" t="s">
        <v>283</v>
      </c>
      <c r="E996" s="122" t="s">
        <v>284</v>
      </c>
      <c r="F996" s="122" t="s">
        <v>3255</v>
      </c>
      <c r="G996" s="122" t="s">
        <v>1699</v>
      </c>
      <c r="H996" s="278">
        <v>45586</v>
      </c>
      <c r="I996" s="122">
        <v>644</v>
      </c>
      <c r="J996" s="122" t="s">
        <v>1700</v>
      </c>
      <c r="K996" s="122" t="s">
        <v>1657</v>
      </c>
      <c r="L996" s="122"/>
      <c r="M996" s="122">
        <v>50</v>
      </c>
      <c r="N996" s="284">
        <v>9</v>
      </c>
      <c r="O996" s="284">
        <v>0</v>
      </c>
      <c r="P996" s="284">
        <v>0</v>
      </c>
      <c r="Q996" s="284">
        <v>0</v>
      </c>
      <c r="R996" s="122" t="s">
        <v>3067</v>
      </c>
      <c r="S996" s="122" t="s">
        <v>3068</v>
      </c>
      <c r="T996" s="122" t="s">
        <v>1703</v>
      </c>
      <c r="U996" s="122" t="s">
        <v>1195</v>
      </c>
      <c r="V996" s="122" t="s">
        <v>1704</v>
      </c>
      <c r="W996" s="122" t="s">
        <v>1195</v>
      </c>
      <c r="X996" s="122" t="s">
        <v>1195</v>
      </c>
      <c r="Y996" s="122" t="s">
        <v>1195</v>
      </c>
      <c r="Z996" s="122"/>
      <c r="AA996" s="285"/>
    </row>
    <row r="997" spans="1:27">
      <c r="A997" s="122" t="s">
        <v>56</v>
      </c>
      <c r="B997" s="226" t="str">
        <f t="shared" si="30"/>
        <v>27AAACU4322N1Z6427100314201</v>
      </c>
      <c r="C997" s="277">
        <f t="shared" si="31"/>
        <v>992</v>
      </c>
      <c r="D997" s="122" t="s">
        <v>277</v>
      </c>
      <c r="E997" s="122" t="s">
        <v>278</v>
      </c>
      <c r="F997" s="122">
        <v>427100314201</v>
      </c>
      <c r="G997" s="122" t="s">
        <v>1699</v>
      </c>
      <c r="H997" s="278">
        <v>45592</v>
      </c>
      <c r="I997" s="122">
        <v>929.84</v>
      </c>
      <c r="J997" s="122" t="s">
        <v>1700</v>
      </c>
      <c r="K997" s="122" t="s">
        <v>1657</v>
      </c>
      <c r="L997" s="122"/>
      <c r="M997" s="122">
        <v>788</v>
      </c>
      <c r="N997" s="284">
        <v>0</v>
      </c>
      <c r="O997" s="284">
        <v>70.92</v>
      </c>
      <c r="P997" s="284">
        <v>70.92</v>
      </c>
      <c r="Q997" s="284">
        <v>0</v>
      </c>
      <c r="R997" s="122" t="s">
        <v>3067</v>
      </c>
      <c r="S997" s="122" t="s">
        <v>3068</v>
      </c>
      <c r="T997" s="122" t="s">
        <v>1703</v>
      </c>
      <c r="U997" s="122" t="s">
        <v>1195</v>
      </c>
      <c r="V997" s="122" t="s">
        <v>1704</v>
      </c>
      <c r="W997" s="122" t="s">
        <v>1726</v>
      </c>
      <c r="X997" s="122" t="s">
        <v>3256</v>
      </c>
      <c r="Y997" s="122" t="s">
        <v>3213</v>
      </c>
      <c r="Z997" s="122"/>
      <c r="AA997" s="285"/>
    </row>
    <row r="998" spans="1:27">
      <c r="A998" s="122" t="s">
        <v>56</v>
      </c>
      <c r="B998" s="226" t="str">
        <f t="shared" si="30"/>
        <v>27AAACA5284B1Z0IN27/2410/00581</v>
      </c>
      <c r="C998" s="277">
        <f t="shared" si="31"/>
        <v>993</v>
      </c>
      <c r="D998" s="122" t="s">
        <v>3257</v>
      </c>
      <c r="E998" s="122" t="s">
        <v>3258</v>
      </c>
      <c r="F998" s="122" t="s">
        <v>3259</v>
      </c>
      <c r="G998" s="122" t="s">
        <v>1699</v>
      </c>
      <c r="H998" s="278">
        <v>45596</v>
      </c>
      <c r="I998" s="122">
        <v>6263.25</v>
      </c>
      <c r="J998" s="122" t="s">
        <v>1700</v>
      </c>
      <c r="K998" s="122" t="s">
        <v>1657</v>
      </c>
      <c r="L998" s="122"/>
      <c r="M998" s="122">
        <v>5965</v>
      </c>
      <c r="N998" s="284">
        <v>0</v>
      </c>
      <c r="O998" s="284">
        <v>149.13</v>
      </c>
      <c r="P998" s="284">
        <v>149.13</v>
      </c>
      <c r="Q998" s="284">
        <v>0</v>
      </c>
      <c r="R998" s="122" t="s">
        <v>3067</v>
      </c>
      <c r="S998" s="122" t="s">
        <v>3068</v>
      </c>
      <c r="T998" s="122" t="s">
        <v>1703</v>
      </c>
      <c r="U998" s="122" t="s">
        <v>1195</v>
      </c>
      <c r="V998" s="122" t="s">
        <v>1704</v>
      </c>
      <c r="W998" s="122" t="s">
        <v>1195</v>
      </c>
      <c r="X998" s="122" t="s">
        <v>1195</v>
      </c>
      <c r="Y998" s="122" t="s">
        <v>1195</v>
      </c>
      <c r="Z998" s="122"/>
      <c r="AA998" s="285"/>
    </row>
    <row r="999" spans="1:27">
      <c r="A999" s="122" t="s">
        <v>56</v>
      </c>
      <c r="B999" s="226" t="str">
        <f t="shared" si="30"/>
        <v>27AAACT2209D2ZTMH2425015505</v>
      </c>
      <c r="C999" s="277">
        <f t="shared" si="31"/>
        <v>994</v>
      </c>
      <c r="D999" s="122" t="s">
        <v>463</v>
      </c>
      <c r="E999" s="122" t="s">
        <v>464</v>
      </c>
      <c r="F999" s="122" t="s">
        <v>3260</v>
      </c>
      <c r="G999" s="122" t="s">
        <v>1699</v>
      </c>
      <c r="H999" s="278">
        <v>45574</v>
      </c>
      <c r="I999" s="122">
        <v>94400</v>
      </c>
      <c r="J999" s="122" t="s">
        <v>1700</v>
      </c>
      <c r="K999" s="122" t="s">
        <v>1657</v>
      </c>
      <c r="L999" s="122"/>
      <c r="M999" s="122">
        <v>80000</v>
      </c>
      <c r="N999" s="284">
        <v>0</v>
      </c>
      <c r="O999" s="284">
        <v>7200</v>
      </c>
      <c r="P999" s="284">
        <v>7200</v>
      </c>
      <c r="Q999" s="284">
        <v>0</v>
      </c>
      <c r="R999" s="122" t="s">
        <v>3067</v>
      </c>
      <c r="S999" s="122" t="s">
        <v>3068</v>
      </c>
      <c r="T999" s="122" t="s">
        <v>1703</v>
      </c>
      <c r="U999" s="122" t="s">
        <v>1195</v>
      </c>
      <c r="V999" s="122" t="s">
        <v>1704</v>
      </c>
      <c r="W999" s="122" t="s">
        <v>1726</v>
      </c>
      <c r="X999" s="122" t="s">
        <v>3261</v>
      </c>
      <c r="Y999" s="122" t="s">
        <v>3112</v>
      </c>
      <c r="Z999" s="122"/>
      <c r="AA999" s="285"/>
    </row>
    <row r="1000" spans="1:27">
      <c r="A1000" s="122" t="s">
        <v>56</v>
      </c>
      <c r="B1000" s="226" t="str">
        <f t="shared" si="30"/>
        <v>27AAJCM5637R1ZLMCSS/24-25/1188</v>
      </c>
      <c r="C1000" s="277">
        <f t="shared" si="31"/>
        <v>995</v>
      </c>
      <c r="D1000" s="122" t="s">
        <v>2051</v>
      </c>
      <c r="E1000" s="122" t="s">
        <v>2052</v>
      </c>
      <c r="F1000" s="122" t="s">
        <v>3262</v>
      </c>
      <c r="G1000" s="122" t="s">
        <v>1699</v>
      </c>
      <c r="H1000" s="278">
        <v>45566</v>
      </c>
      <c r="I1000" s="122">
        <v>51566</v>
      </c>
      <c r="J1000" s="122" t="s">
        <v>1700</v>
      </c>
      <c r="K1000" s="122" t="s">
        <v>1657</v>
      </c>
      <c r="L1000" s="122"/>
      <c r="M1000" s="122">
        <v>43700.160000000003</v>
      </c>
      <c r="N1000" s="284">
        <v>0</v>
      </c>
      <c r="O1000" s="284">
        <v>3933.01</v>
      </c>
      <c r="P1000" s="284">
        <v>3933.01</v>
      </c>
      <c r="Q1000" s="284">
        <v>0</v>
      </c>
      <c r="R1000" s="122" t="s">
        <v>3067</v>
      </c>
      <c r="S1000" s="122" t="s">
        <v>3105</v>
      </c>
      <c r="T1000" s="122" t="s">
        <v>1703</v>
      </c>
      <c r="U1000" s="122" t="s">
        <v>1195</v>
      </c>
      <c r="V1000" s="122" t="s">
        <v>1704</v>
      </c>
      <c r="W1000" s="122" t="s">
        <v>1726</v>
      </c>
      <c r="X1000" s="122" t="s">
        <v>3263</v>
      </c>
      <c r="Y1000" s="122" t="s">
        <v>3222</v>
      </c>
      <c r="Z1000" s="122"/>
      <c r="AA1000" s="285"/>
    </row>
    <row r="1001" spans="1:27">
      <c r="A1001" s="122" t="s">
        <v>56</v>
      </c>
      <c r="B1001" s="226" t="str">
        <f t="shared" si="30"/>
        <v>27AAJCM5637R1ZLMCSS/24-25/1189</v>
      </c>
      <c r="C1001" s="277">
        <f t="shared" si="31"/>
        <v>996</v>
      </c>
      <c r="D1001" s="122" t="s">
        <v>2051</v>
      </c>
      <c r="E1001" s="122" t="s">
        <v>2052</v>
      </c>
      <c r="F1001" s="122" t="s">
        <v>3264</v>
      </c>
      <c r="G1001" s="122" t="s">
        <v>1699</v>
      </c>
      <c r="H1001" s="278">
        <v>45566</v>
      </c>
      <c r="I1001" s="122">
        <v>22312</v>
      </c>
      <c r="J1001" s="122" t="s">
        <v>1700</v>
      </c>
      <c r="K1001" s="122" t="s">
        <v>1657</v>
      </c>
      <c r="L1001" s="122"/>
      <c r="M1001" s="122">
        <v>18908.72</v>
      </c>
      <c r="N1001" s="284">
        <v>0</v>
      </c>
      <c r="O1001" s="284">
        <v>1701.78</v>
      </c>
      <c r="P1001" s="284">
        <v>1701.78</v>
      </c>
      <c r="Q1001" s="284">
        <v>0</v>
      </c>
      <c r="R1001" s="122" t="s">
        <v>3067</v>
      </c>
      <c r="S1001" s="122" t="s">
        <v>3105</v>
      </c>
      <c r="T1001" s="122" t="s">
        <v>1703</v>
      </c>
      <c r="U1001" s="122" t="s">
        <v>1195</v>
      </c>
      <c r="V1001" s="122" t="s">
        <v>1704</v>
      </c>
      <c r="W1001" s="122" t="s">
        <v>1726</v>
      </c>
      <c r="X1001" s="122" t="s">
        <v>3265</v>
      </c>
      <c r="Y1001" s="122" t="s">
        <v>3222</v>
      </c>
      <c r="Z1001" s="122"/>
      <c r="AA1001" s="285"/>
    </row>
    <row r="1002" spans="1:27">
      <c r="A1002" s="122" t="s">
        <v>56</v>
      </c>
      <c r="B1002" s="226" t="str">
        <f t="shared" si="30"/>
        <v>29AACCP2486Q1ZMFY2425/KA/02377</v>
      </c>
      <c r="C1002" s="277">
        <f t="shared" si="31"/>
        <v>997</v>
      </c>
      <c r="D1002" s="122" t="s">
        <v>617</v>
      </c>
      <c r="E1002" s="122" t="s">
        <v>618</v>
      </c>
      <c r="F1002" s="122" t="s">
        <v>3266</v>
      </c>
      <c r="G1002" s="122" t="s">
        <v>1699</v>
      </c>
      <c r="H1002" s="278">
        <v>45568</v>
      </c>
      <c r="I1002" s="122">
        <v>31542.29</v>
      </c>
      <c r="J1002" s="122" t="s">
        <v>1700</v>
      </c>
      <c r="K1002" s="122" t="s">
        <v>1657</v>
      </c>
      <c r="L1002" s="122"/>
      <c r="M1002" s="122">
        <v>26730.75</v>
      </c>
      <c r="N1002" s="284">
        <v>4811.54</v>
      </c>
      <c r="O1002" s="284">
        <v>0</v>
      </c>
      <c r="P1002" s="284">
        <v>0</v>
      </c>
      <c r="Q1002" s="284">
        <v>0</v>
      </c>
      <c r="R1002" s="122" t="s">
        <v>3067</v>
      </c>
      <c r="S1002" s="122" t="s">
        <v>3267</v>
      </c>
      <c r="T1002" s="122" t="s">
        <v>1703</v>
      </c>
      <c r="U1002" s="122" t="s">
        <v>1195</v>
      </c>
      <c r="V1002" s="122" t="s">
        <v>1704</v>
      </c>
      <c r="W1002" s="122" t="s">
        <v>1726</v>
      </c>
      <c r="X1002" s="122" t="s">
        <v>3268</v>
      </c>
      <c r="Y1002" s="122" t="s">
        <v>3269</v>
      </c>
      <c r="Z1002" s="122"/>
      <c r="AA1002" s="285"/>
    </row>
    <row r="1003" spans="1:27">
      <c r="A1003" s="122" t="s">
        <v>56</v>
      </c>
      <c r="B1003" s="226" t="str">
        <f t="shared" si="30"/>
        <v>27AADCP7742E1ZDPDS-24141</v>
      </c>
      <c r="C1003" s="277">
        <f t="shared" si="31"/>
        <v>998</v>
      </c>
      <c r="D1003" s="122" t="s">
        <v>517</v>
      </c>
      <c r="E1003" s="122" t="s">
        <v>518</v>
      </c>
      <c r="F1003" s="122" t="s">
        <v>3270</v>
      </c>
      <c r="G1003" s="122" t="s">
        <v>1699</v>
      </c>
      <c r="H1003" s="278">
        <v>45568</v>
      </c>
      <c r="I1003" s="122">
        <v>612774</v>
      </c>
      <c r="J1003" s="122" t="s">
        <v>1700</v>
      </c>
      <c r="K1003" s="122" t="s">
        <v>1657</v>
      </c>
      <c r="L1003" s="122"/>
      <c r="M1003" s="122">
        <v>519300</v>
      </c>
      <c r="N1003" s="284">
        <v>0</v>
      </c>
      <c r="O1003" s="284">
        <v>46737</v>
      </c>
      <c r="P1003" s="284">
        <v>46737</v>
      </c>
      <c r="Q1003" s="284">
        <v>0</v>
      </c>
      <c r="R1003" s="122" t="s">
        <v>3067</v>
      </c>
      <c r="S1003" s="122" t="s">
        <v>3105</v>
      </c>
      <c r="T1003" s="122" t="s">
        <v>1703</v>
      </c>
      <c r="U1003" s="122" t="s">
        <v>1195</v>
      </c>
      <c r="V1003" s="122" t="s">
        <v>1704</v>
      </c>
      <c r="W1003" s="122" t="s">
        <v>1195</v>
      </c>
      <c r="X1003" s="122" t="s">
        <v>1195</v>
      </c>
      <c r="Y1003" s="122" t="s">
        <v>1195</v>
      </c>
      <c r="Z1003" s="122"/>
      <c r="AA1003" s="285"/>
    </row>
    <row r="1004" spans="1:27">
      <c r="A1004" s="122" t="s">
        <v>56</v>
      </c>
      <c r="B1004" s="226" t="str">
        <f t="shared" si="30"/>
        <v>27AABCI2726B1Z2MH1242510CT53788</v>
      </c>
      <c r="C1004" s="277">
        <f t="shared" si="31"/>
        <v>999</v>
      </c>
      <c r="D1004" s="122" t="s">
        <v>1041</v>
      </c>
      <c r="E1004" s="122" t="s">
        <v>1042</v>
      </c>
      <c r="F1004" s="122" t="s">
        <v>3271</v>
      </c>
      <c r="G1004" s="122" t="s">
        <v>1699</v>
      </c>
      <c r="H1004" s="278">
        <v>45587</v>
      </c>
      <c r="I1004" s="122">
        <v>5026</v>
      </c>
      <c r="J1004" s="122" t="s">
        <v>1700</v>
      </c>
      <c r="K1004" s="122" t="s">
        <v>1657</v>
      </c>
      <c r="L1004" s="122"/>
      <c r="M1004" s="122">
        <v>4787</v>
      </c>
      <c r="N1004" s="284">
        <v>0</v>
      </c>
      <c r="O1004" s="284">
        <v>119.5</v>
      </c>
      <c r="P1004" s="284">
        <v>119.5</v>
      </c>
      <c r="Q1004" s="284">
        <v>0</v>
      </c>
      <c r="R1004" s="122" t="s">
        <v>3067</v>
      </c>
      <c r="S1004" s="122" t="s">
        <v>3068</v>
      </c>
      <c r="T1004" s="122" t="s">
        <v>1703</v>
      </c>
      <c r="U1004" s="122" t="s">
        <v>1195</v>
      </c>
      <c r="V1004" s="122" t="s">
        <v>1704</v>
      </c>
      <c r="W1004" s="122" t="s">
        <v>1195</v>
      </c>
      <c r="X1004" s="122" t="s">
        <v>1195</v>
      </c>
      <c r="Y1004" s="122" t="s">
        <v>1195</v>
      </c>
      <c r="Z1004" s="122"/>
      <c r="AA1004" s="285"/>
    </row>
    <row r="1005" spans="1:27">
      <c r="A1005" s="122" t="s">
        <v>56</v>
      </c>
      <c r="B1005" s="226" t="str">
        <f t="shared" si="30"/>
        <v>27AABCK3418J1ZKSP/2425/2/95</v>
      </c>
      <c r="C1005" s="277">
        <f t="shared" si="31"/>
        <v>1000</v>
      </c>
      <c r="D1005" s="122" t="s">
        <v>449</v>
      </c>
      <c r="E1005" s="122" t="s">
        <v>450</v>
      </c>
      <c r="F1005" s="122" t="s">
        <v>3272</v>
      </c>
      <c r="G1005" s="122" t="s">
        <v>1699</v>
      </c>
      <c r="H1005" s="278">
        <v>45575</v>
      </c>
      <c r="I1005" s="122">
        <v>423971.16</v>
      </c>
      <c r="J1005" s="122" t="s">
        <v>1700</v>
      </c>
      <c r="K1005" s="122" t="s">
        <v>1657</v>
      </c>
      <c r="L1005" s="122"/>
      <c r="M1005" s="122">
        <v>2617.5</v>
      </c>
      <c r="N1005" s="284">
        <v>0</v>
      </c>
      <c r="O1005" s="284">
        <v>235.58</v>
      </c>
      <c r="P1005" s="284">
        <v>235.58</v>
      </c>
      <c r="Q1005" s="284">
        <v>0</v>
      </c>
      <c r="R1005" s="122" t="s">
        <v>3067</v>
      </c>
      <c r="S1005" s="122" t="s">
        <v>3129</v>
      </c>
      <c r="T1005" s="122" t="s">
        <v>1703</v>
      </c>
      <c r="U1005" s="122" t="s">
        <v>1195</v>
      </c>
      <c r="V1005" s="122" t="s">
        <v>1704</v>
      </c>
      <c r="W1005" s="122" t="s">
        <v>1195</v>
      </c>
      <c r="X1005" s="122" t="s">
        <v>1195</v>
      </c>
      <c r="Y1005" s="122" t="s">
        <v>1195</v>
      </c>
      <c r="Z1005" s="122"/>
      <c r="AA1005" s="285"/>
    </row>
    <row r="1006" spans="1:27">
      <c r="A1006" s="122" t="s">
        <v>56</v>
      </c>
      <c r="B1006" s="226" t="str">
        <f t="shared" si="30"/>
        <v>27AADCS9203M1Z1SRAJ2425-1502</v>
      </c>
      <c r="C1006" s="277">
        <f t="shared" si="31"/>
        <v>1001</v>
      </c>
      <c r="D1006" s="122" t="s">
        <v>938</v>
      </c>
      <c r="E1006" s="122" t="s">
        <v>939</v>
      </c>
      <c r="F1006" s="122" t="s">
        <v>3273</v>
      </c>
      <c r="G1006" s="122" t="s">
        <v>1699</v>
      </c>
      <c r="H1006" s="278">
        <v>45567</v>
      </c>
      <c r="I1006" s="122">
        <v>350578</v>
      </c>
      <c r="J1006" s="122" t="s">
        <v>1700</v>
      </c>
      <c r="K1006" s="122" t="s">
        <v>1657</v>
      </c>
      <c r="L1006" s="122"/>
      <c r="M1006" s="122">
        <v>297100</v>
      </c>
      <c r="N1006" s="284">
        <v>0</v>
      </c>
      <c r="O1006" s="284">
        <v>26739</v>
      </c>
      <c r="P1006" s="284">
        <v>26739</v>
      </c>
      <c r="Q1006" s="284">
        <v>0</v>
      </c>
      <c r="R1006" s="122" t="s">
        <v>3067</v>
      </c>
      <c r="S1006" s="122" t="s">
        <v>3068</v>
      </c>
      <c r="T1006" s="122" t="s">
        <v>1703</v>
      </c>
      <c r="U1006" s="122" t="s">
        <v>1195</v>
      </c>
      <c r="V1006" s="122" t="s">
        <v>1704</v>
      </c>
      <c r="W1006" s="122" t="s">
        <v>1726</v>
      </c>
      <c r="X1006" s="122" t="s">
        <v>3274</v>
      </c>
      <c r="Y1006" s="122" t="s">
        <v>3096</v>
      </c>
      <c r="Z1006" s="122"/>
      <c r="AA1006" s="285"/>
    </row>
    <row r="1007" spans="1:27">
      <c r="A1007" s="122" t="s">
        <v>56</v>
      </c>
      <c r="B1007" s="226" t="str">
        <f t="shared" si="30"/>
        <v>27AAACB4624J1ZSA02P2425-0011277</v>
      </c>
      <c r="C1007" s="277">
        <f t="shared" si="31"/>
        <v>1002</v>
      </c>
      <c r="D1007" s="122" t="s">
        <v>2143</v>
      </c>
      <c r="E1007" s="122" t="s">
        <v>2144</v>
      </c>
      <c r="F1007" s="122" t="s">
        <v>3275</v>
      </c>
      <c r="G1007" s="122" t="s">
        <v>1699</v>
      </c>
      <c r="H1007" s="278">
        <v>45588</v>
      </c>
      <c r="I1007" s="122">
        <v>115830</v>
      </c>
      <c r="J1007" s="122" t="s">
        <v>1700</v>
      </c>
      <c r="K1007" s="122" t="s">
        <v>1657</v>
      </c>
      <c r="L1007" s="122"/>
      <c r="M1007" s="122">
        <v>98161.02</v>
      </c>
      <c r="N1007" s="284">
        <v>0</v>
      </c>
      <c r="O1007" s="284">
        <v>8834.49</v>
      </c>
      <c r="P1007" s="284">
        <v>8834.49</v>
      </c>
      <c r="Q1007" s="284">
        <v>0</v>
      </c>
      <c r="R1007" s="122" t="s">
        <v>3067</v>
      </c>
      <c r="S1007" s="122" t="s">
        <v>3129</v>
      </c>
      <c r="T1007" s="122" t="s">
        <v>1703</v>
      </c>
      <c r="U1007" s="122" t="s">
        <v>1195</v>
      </c>
      <c r="V1007" s="122" t="s">
        <v>1704</v>
      </c>
      <c r="W1007" s="122" t="s">
        <v>1726</v>
      </c>
      <c r="X1007" s="122" t="s">
        <v>3276</v>
      </c>
      <c r="Y1007" s="122" t="s">
        <v>3213</v>
      </c>
      <c r="Z1007" s="122"/>
      <c r="AA1007" s="285"/>
    </row>
    <row r="1008" spans="1:27">
      <c r="A1008" s="122" t="s">
        <v>56</v>
      </c>
      <c r="B1008" s="226" t="str">
        <f t="shared" si="30"/>
        <v>27ALVPP4585H1Z876/2024-25</v>
      </c>
      <c r="C1008" s="277">
        <f t="shared" si="31"/>
        <v>1003</v>
      </c>
      <c r="D1008" s="122" t="s">
        <v>2991</v>
      </c>
      <c r="E1008" s="122" t="s">
        <v>2992</v>
      </c>
      <c r="F1008" s="122" t="s">
        <v>3277</v>
      </c>
      <c r="G1008" s="122" t="s">
        <v>1699</v>
      </c>
      <c r="H1008" s="278">
        <v>45588</v>
      </c>
      <c r="I1008" s="122">
        <v>5900</v>
      </c>
      <c r="J1008" s="122" t="s">
        <v>1700</v>
      </c>
      <c r="K1008" s="122" t="s">
        <v>1657</v>
      </c>
      <c r="L1008" s="122"/>
      <c r="M1008" s="122">
        <v>5000</v>
      </c>
      <c r="N1008" s="284">
        <v>0</v>
      </c>
      <c r="O1008" s="284">
        <v>450</v>
      </c>
      <c r="P1008" s="284">
        <v>450</v>
      </c>
      <c r="Q1008" s="284">
        <v>0</v>
      </c>
      <c r="R1008" s="122" t="s">
        <v>3067</v>
      </c>
      <c r="S1008" s="122" t="s">
        <v>3075</v>
      </c>
      <c r="T1008" s="122" t="s">
        <v>1703</v>
      </c>
      <c r="U1008" s="122" t="s">
        <v>1195</v>
      </c>
      <c r="V1008" s="122" t="s">
        <v>1704</v>
      </c>
      <c r="W1008" s="122" t="s">
        <v>1195</v>
      </c>
      <c r="X1008" s="122" t="s">
        <v>1195</v>
      </c>
      <c r="Y1008" s="122" t="s">
        <v>1195</v>
      </c>
      <c r="Z1008" s="122"/>
      <c r="AA1008" s="285"/>
    </row>
    <row r="1009" spans="1:27">
      <c r="A1009" s="122" t="s">
        <v>56</v>
      </c>
      <c r="B1009" s="226" t="str">
        <f t="shared" si="30"/>
        <v>27AACPD4787D1ZU249/2024-25</v>
      </c>
      <c r="C1009" s="277">
        <f t="shared" si="31"/>
        <v>1004</v>
      </c>
      <c r="D1009" s="122" t="s">
        <v>984</v>
      </c>
      <c r="E1009" s="122" t="s">
        <v>985</v>
      </c>
      <c r="F1009" s="122" t="s">
        <v>3278</v>
      </c>
      <c r="G1009" s="122" t="s">
        <v>1699</v>
      </c>
      <c r="H1009" s="278">
        <v>45581</v>
      </c>
      <c r="I1009" s="122">
        <v>14444</v>
      </c>
      <c r="J1009" s="122" t="s">
        <v>1700</v>
      </c>
      <c r="K1009" s="122" t="s">
        <v>1657</v>
      </c>
      <c r="L1009" s="122"/>
      <c r="M1009" s="122">
        <v>12240</v>
      </c>
      <c r="N1009" s="284">
        <v>0</v>
      </c>
      <c r="O1009" s="284">
        <v>1101.5999999999999</v>
      </c>
      <c r="P1009" s="284">
        <v>1101.5999999999999</v>
      </c>
      <c r="Q1009" s="284">
        <v>0</v>
      </c>
      <c r="R1009" s="122" t="s">
        <v>3067</v>
      </c>
      <c r="S1009" s="122" t="s">
        <v>3068</v>
      </c>
      <c r="T1009" s="122" t="s">
        <v>1703</v>
      </c>
      <c r="U1009" s="122" t="s">
        <v>1195</v>
      </c>
      <c r="V1009" s="122" t="s">
        <v>1704</v>
      </c>
      <c r="W1009" s="122" t="s">
        <v>1195</v>
      </c>
      <c r="X1009" s="122" t="s">
        <v>1195</v>
      </c>
      <c r="Y1009" s="122" t="s">
        <v>1195</v>
      </c>
      <c r="Z1009" s="122"/>
      <c r="AA1009" s="285"/>
    </row>
    <row r="1010" spans="1:27">
      <c r="A1010" s="122" t="s">
        <v>56</v>
      </c>
      <c r="B1010" s="226" t="str">
        <f t="shared" si="30"/>
        <v>27AACPD4787D1ZU250/2024-25</v>
      </c>
      <c r="C1010" s="277">
        <f t="shared" si="31"/>
        <v>1005</v>
      </c>
      <c r="D1010" s="122" t="s">
        <v>984</v>
      </c>
      <c r="E1010" s="122" t="s">
        <v>985</v>
      </c>
      <c r="F1010" s="122" t="s">
        <v>3279</v>
      </c>
      <c r="G1010" s="122" t="s">
        <v>1699</v>
      </c>
      <c r="H1010" s="278">
        <v>45581</v>
      </c>
      <c r="I1010" s="122">
        <v>36108</v>
      </c>
      <c r="J1010" s="122" t="s">
        <v>1700</v>
      </c>
      <c r="K1010" s="122" t="s">
        <v>1657</v>
      </c>
      <c r="L1010" s="122"/>
      <c r="M1010" s="122">
        <v>30600</v>
      </c>
      <c r="N1010" s="284">
        <v>0</v>
      </c>
      <c r="O1010" s="284">
        <v>2754</v>
      </c>
      <c r="P1010" s="284">
        <v>2754</v>
      </c>
      <c r="Q1010" s="284">
        <v>0</v>
      </c>
      <c r="R1010" s="122" t="s">
        <v>3067</v>
      </c>
      <c r="S1010" s="122" t="s">
        <v>3068</v>
      </c>
      <c r="T1010" s="122" t="s">
        <v>1703</v>
      </c>
      <c r="U1010" s="122" t="s">
        <v>1195</v>
      </c>
      <c r="V1010" s="122" t="s">
        <v>1704</v>
      </c>
      <c r="W1010" s="122" t="s">
        <v>1195</v>
      </c>
      <c r="X1010" s="122" t="s">
        <v>1195</v>
      </c>
      <c r="Y1010" s="122" t="s">
        <v>1195</v>
      </c>
      <c r="Z1010" s="122"/>
      <c r="AA1010" s="285"/>
    </row>
    <row r="1011" spans="1:27">
      <c r="A1011" s="122" t="s">
        <v>56</v>
      </c>
      <c r="B1011" s="226" t="str">
        <f t="shared" si="30"/>
        <v>27AACPD4787D1ZU251/2024-25</v>
      </c>
      <c r="C1011" s="277">
        <f t="shared" si="31"/>
        <v>1006</v>
      </c>
      <c r="D1011" s="122" t="s">
        <v>984</v>
      </c>
      <c r="E1011" s="122" t="s">
        <v>985</v>
      </c>
      <c r="F1011" s="122" t="s">
        <v>3280</v>
      </c>
      <c r="G1011" s="122" t="s">
        <v>1699</v>
      </c>
      <c r="H1011" s="278">
        <v>45581</v>
      </c>
      <c r="I1011" s="122">
        <v>36108</v>
      </c>
      <c r="J1011" s="122" t="s">
        <v>1700</v>
      </c>
      <c r="K1011" s="122" t="s">
        <v>1657</v>
      </c>
      <c r="L1011" s="122"/>
      <c r="M1011" s="122">
        <v>30600</v>
      </c>
      <c r="N1011" s="284">
        <v>0</v>
      </c>
      <c r="O1011" s="284">
        <v>2754</v>
      </c>
      <c r="P1011" s="284">
        <v>2754</v>
      </c>
      <c r="Q1011" s="284">
        <v>0</v>
      </c>
      <c r="R1011" s="122" t="s">
        <v>3067</v>
      </c>
      <c r="S1011" s="122" t="s">
        <v>3068</v>
      </c>
      <c r="T1011" s="122" t="s">
        <v>1703</v>
      </c>
      <c r="U1011" s="122" t="s">
        <v>1195</v>
      </c>
      <c r="V1011" s="122" t="s">
        <v>1704</v>
      </c>
      <c r="W1011" s="122" t="s">
        <v>1195</v>
      </c>
      <c r="X1011" s="122" t="s">
        <v>1195</v>
      </c>
      <c r="Y1011" s="122" t="s">
        <v>1195</v>
      </c>
      <c r="Z1011" s="122"/>
      <c r="AA1011" s="285"/>
    </row>
    <row r="1012" spans="1:27">
      <c r="A1012" s="122" t="s">
        <v>56</v>
      </c>
      <c r="B1012" s="226" t="str">
        <f t="shared" si="30"/>
        <v>27AACPD4787D1ZU252/2024-25</v>
      </c>
      <c r="C1012" s="277">
        <f t="shared" si="31"/>
        <v>1007</v>
      </c>
      <c r="D1012" s="122" t="s">
        <v>984</v>
      </c>
      <c r="E1012" s="122" t="s">
        <v>985</v>
      </c>
      <c r="F1012" s="122" t="s">
        <v>3281</v>
      </c>
      <c r="G1012" s="122" t="s">
        <v>1699</v>
      </c>
      <c r="H1012" s="278">
        <v>45581</v>
      </c>
      <c r="I1012" s="122">
        <v>14444</v>
      </c>
      <c r="J1012" s="122" t="s">
        <v>1700</v>
      </c>
      <c r="K1012" s="122" t="s">
        <v>1657</v>
      </c>
      <c r="L1012" s="122"/>
      <c r="M1012" s="122">
        <v>12240</v>
      </c>
      <c r="N1012" s="284">
        <v>0</v>
      </c>
      <c r="O1012" s="284">
        <v>1101.5999999999999</v>
      </c>
      <c r="P1012" s="284">
        <v>1101.5999999999999</v>
      </c>
      <c r="Q1012" s="284">
        <v>0</v>
      </c>
      <c r="R1012" s="122" t="s">
        <v>3067</v>
      </c>
      <c r="S1012" s="122" t="s">
        <v>3068</v>
      </c>
      <c r="T1012" s="122" t="s">
        <v>1703</v>
      </c>
      <c r="U1012" s="122" t="s">
        <v>1195</v>
      </c>
      <c r="V1012" s="122" t="s">
        <v>1704</v>
      </c>
      <c r="W1012" s="122" t="s">
        <v>1195</v>
      </c>
      <c r="X1012" s="122" t="s">
        <v>1195</v>
      </c>
      <c r="Y1012" s="122" t="s">
        <v>1195</v>
      </c>
      <c r="Z1012" s="122"/>
      <c r="AA1012" s="285"/>
    </row>
    <row r="1013" spans="1:27">
      <c r="A1013" s="122" t="s">
        <v>56</v>
      </c>
      <c r="B1013" s="226" t="str">
        <f t="shared" si="30"/>
        <v>27AACPD4787D1ZU253/2024-25</v>
      </c>
      <c r="C1013" s="277">
        <f t="shared" si="31"/>
        <v>1008</v>
      </c>
      <c r="D1013" s="122" t="s">
        <v>984</v>
      </c>
      <c r="E1013" s="122" t="s">
        <v>985</v>
      </c>
      <c r="F1013" s="122" t="s">
        <v>3282</v>
      </c>
      <c r="G1013" s="122" t="s">
        <v>1699</v>
      </c>
      <c r="H1013" s="278">
        <v>45581</v>
      </c>
      <c r="I1013" s="122">
        <v>11434</v>
      </c>
      <c r="J1013" s="122" t="s">
        <v>1700</v>
      </c>
      <c r="K1013" s="122" t="s">
        <v>1657</v>
      </c>
      <c r="L1013" s="122"/>
      <c r="M1013" s="122">
        <v>9690</v>
      </c>
      <c r="N1013" s="284">
        <v>0</v>
      </c>
      <c r="O1013" s="284">
        <v>872.1</v>
      </c>
      <c r="P1013" s="284">
        <v>872.1</v>
      </c>
      <c r="Q1013" s="284">
        <v>0</v>
      </c>
      <c r="R1013" s="122" t="s">
        <v>3067</v>
      </c>
      <c r="S1013" s="122" t="s">
        <v>3068</v>
      </c>
      <c r="T1013" s="122" t="s">
        <v>1703</v>
      </c>
      <c r="U1013" s="122" t="s">
        <v>1195</v>
      </c>
      <c r="V1013" s="122" t="s">
        <v>1704</v>
      </c>
      <c r="W1013" s="122" t="s">
        <v>1195</v>
      </c>
      <c r="X1013" s="122" t="s">
        <v>1195</v>
      </c>
      <c r="Y1013" s="122" t="s">
        <v>1195</v>
      </c>
      <c r="Z1013" s="122"/>
      <c r="AA1013" s="285"/>
    </row>
    <row r="1014" spans="1:27">
      <c r="A1014" s="122" t="s">
        <v>56</v>
      </c>
      <c r="B1014" s="226" t="str">
        <f t="shared" si="30"/>
        <v>27AACPD4787D1ZU254/2024-25</v>
      </c>
      <c r="C1014" s="277">
        <f t="shared" si="31"/>
        <v>1009</v>
      </c>
      <c r="D1014" s="122" t="s">
        <v>984</v>
      </c>
      <c r="E1014" s="122" t="s">
        <v>985</v>
      </c>
      <c r="F1014" s="122" t="s">
        <v>3283</v>
      </c>
      <c r="G1014" s="122" t="s">
        <v>1699</v>
      </c>
      <c r="H1014" s="278">
        <v>45581</v>
      </c>
      <c r="I1014" s="122">
        <v>11434</v>
      </c>
      <c r="J1014" s="122" t="s">
        <v>1700</v>
      </c>
      <c r="K1014" s="122" t="s">
        <v>1657</v>
      </c>
      <c r="L1014" s="122"/>
      <c r="M1014" s="122">
        <v>9690</v>
      </c>
      <c r="N1014" s="284">
        <v>0</v>
      </c>
      <c r="O1014" s="284">
        <v>872.1</v>
      </c>
      <c r="P1014" s="284">
        <v>872.1</v>
      </c>
      <c r="Q1014" s="284">
        <v>0</v>
      </c>
      <c r="R1014" s="122" t="s">
        <v>3067</v>
      </c>
      <c r="S1014" s="122" t="s">
        <v>3068</v>
      </c>
      <c r="T1014" s="122" t="s">
        <v>1703</v>
      </c>
      <c r="U1014" s="122" t="s">
        <v>1195</v>
      </c>
      <c r="V1014" s="122" t="s">
        <v>1704</v>
      </c>
      <c r="W1014" s="122" t="s">
        <v>1195</v>
      </c>
      <c r="X1014" s="122" t="s">
        <v>1195</v>
      </c>
      <c r="Y1014" s="122" t="s">
        <v>1195</v>
      </c>
      <c r="Z1014" s="122"/>
      <c r="AA1014" s="285"/>
    </row>
    <row r="1015" spans="1:27">
      <c r="A1015" s="122" t="s">
        <v>56</v>
      </c>
      <c r="B1015" s="226" t="str">
        <f t="shared" si="30"/>
        <v>27AACPD4787D1ZU255/2024-25</v>
      </c>
      <c r="C1015" s="277">
        <f t="shared" si="31"/>
        <v>1010</v>
      </c>
      <c r="D1015" s="122" t="s">
        <v>984</v>
      </c>
      <c r="E1015" s="122" t="s">
        <v>985</v>
      </c>
      <c r="F1015" s="122" t="s">
        <v>3284</v>
      </c>
      <c r="G1015" s="122" t="s">
        <v>1699</v>
      </c>
      <c r="H1015" s="278">
        <v>45581</v>
      </c>
      <c r="I1015" s="122">
        <v>7222</v>
      </c>
      <c r="J1015" s="122" t="s">
        <v>1700</v>
      </c>
      <c r="K1015" s="122" t="s">
        <v>1657</v>
      </c>
      <c r="L1015" s="122"/>
      <c r="M1015" s="122">
        <v>6120</v>
      </c>
      <c r="N1015" s="284">
        <v>0</v>
      </c>
      <c r="O1015" s="284">
        <v>550.79999999999995</v>
      </c>
      <c r="P1015" s="284">
        <v>550.79999999999995</v>
      </c>
      <c r="Q1015" s="284">
        <v>0</v>
      </c>
      <c r="R1015" s="122" t="s">
        <v>3067</v>
      </c>
      <c r="S1015" s="122" t="s">
        <v>3068</v>
      </c>
      <c r="T1015" s="122" t="s">
        <v>1703</v>
      </c>
      <c r="U1015" s="122" t="s">
        <v>1195</v>
      </c>
      <c r="V1015" s="122" t="s">
        <v>1704</v>
      </c>
      <c r="W1015" s="122" t="s">
        <v>1195</v>
      </c>
      <c r="X1015" s="122" t="s">
        <v>1195</v>
      </c>
      <c r="Y1015" s="122" t="s">
        <v>1195</v>
      </c>
      <c r="Z1015" s="122"/>
      <c r="AA1015" s="285"/>
    </row>
    <row r="1016" spans="1:27">
      <c r="A1016" s="122" t="s">
        <v>56</v>
      </c>
      <c r="B1016" s="226" t="str">
        <f t="shared" si="30"/>
        <v>27AACPD4787D1ZU256/2024-25</v>
      </c>
      <c r="C1016" s="277">
        <f t="shared" si="31"/>
        <v>1011</v>
      </c>
      <c r="D1016" s="122" t="s">
        <v>984</v>
      </c>
      <c r="E1016" s="122" t="s">
        <v>985</v>
      </c>
      <c r="F1016" s="122" t="s">
        <v>3285</v>
      </c>
      <c r="G1016" s="122" t="s">
        <v>1699</v>
      </c>
      <c r="H1016" s="278">
        <v>45581</v>
      </c>
      <c r="I1016" s="122">
        <v>36108</v>
      </c>
      <c r="J1016" s="122" t="s">
        <v>1700</v>
      </c>
      <c r="K1016" s="122" t="s">
        <v>1657</v>
      </c>
      <c r="L1016" s="122"/>
      <c r="M1016" s="122">
        <v>30600</v>
      </c>
      <c r="N1016" s="284">
        <v>0</v>
      </c>
      <c r="O1016" s="284">
        <v>2754</v>
      </c>
      <c r="P1016" s="284">
        <v>2754</v>
      </c>
      <c r="Q1016" s="284">
        <v>0</v>
      </c>
      <c r="R1016" s="122" t="s">
        <v>3067</v>
      </c>
      <c r="S1016" s="122" t="s">
        <v>3068</v>
      </c>
      <c r="T1016" s="122" t="s">
        <v>1703</v>
      </c>
      <c r="U1016" s="122" t="s">
        <v>1195</v>
      </c>
      <c r="V1016" s="122" t="s">
        <v>1704</v>
      </c>
      <c r="W1016" s="122" t="s">
        <v>1195</v>
      </c>
      <c r="X1016" s="122" t="s">
        <v>1195</v>
      </c>
      <c r="Y1016" s="122" t="s">
        <v>1195</v>
      </c>
      <c r="Z1016" s="122"/>
      <c r="AA1016" s="285"/>
    </row>
    <row r="1017" spans="1:27">
      <c r="A1017" s="122" t="s">
        <v>56</v>
      </c>
      <c r="B1017" s="226" t="str">
        <f t="shared" si="30"/>
        <v>27AACPD4787D1ZU257/2024-25</v>
      </c>
      <c r="C1017" s="277">
        <f t="shared" si="31"/>
        <v>1012</v>
      </c>
      <c r="D1017" s="122" t="s">
        <v>984</v>
      </c>
      <c r="E1017" s="122" t="s">
        <v>985</v>
      </c>
      <c r="F1017" s="122" t="s">
        <v>3286</v>
      </c>
      <c r="G1017" s="122" t="s">
        <v>1699</v>
      </c>
      <c r="H1017" s="278">
        <v>45581</v>
      </c>
      <c r="I1017" s="122">
        <v>36108</v>
      </c>
      <c r="J1017" s="122" t="s">
        <v>1700</v>
      </c>
      <c r="K1017" s="122" t="s">
        <v>1657</v>
      </c>
      <c r="L1017" s="122"/>
      <c r="M1017" s="122">
        <v>30600</v>
      </c>
      <c r="N1017" s="284">
        <v>0</v>
      </c>
      <c r="O1017" s="284">
        <v>2754</v>
      </c>
      <c r="P1017" s="284">
        <v>2754</v>
      </c>
      <c r="Q1017" s="284">
        <v>0</v>
      </c>
      <c r="R1017" s="122" t="s">
        <v>3067</v>
      </c>
      <c r="S1017" s="122" t="s">
        <v>3068</v>
      </c>
      <c r="T1017" s="122" t="s">
        <v>1703</v>
      </c>
      <c r="U1017" s="122" t="s">
        <v>1195</v>
      </c>
      <c r="V1017" s="122" t="s">
        <v>1704</v>
      </c>
      <c r="W1017" s="122" t="s">
        <v>1195</v>
      </c>
      <c r="X1017" s="122" t="s">
        <v>1195</v>
      </c>
      <c r="Y1017" s="122" t="s">
        <v>1195</v>
      </c>
      <c r="Z1017" s="122"/>
      <c r="AA1017" s="285"/>
    </row>
    <row r="1018" spans="1:27">
      <c r="A1018" s="122" t="s">
        <v>56</v>
      </c>
      <c r="B1018" s="226" t="str">
        <f t="shared" si="30"/>
        <v>27AACPD4787D1ZU263/2024-25</v>
      </c>
      <c r="C1018" s="277">
        <f t="shared" si="31"/>
        <v>1013</v>
      </c>
      <c r="D1018" s="122" t="s">
        <v>984</v>
      </c>
      <c r="E1018" s="122" t="s">
        <v>985</v>
      </c>
      <c r="F1018" s="122" t="s">
        <v>3287</v>
      </c>
      <c r="G1018" s="122" t="s">
        <v>1699</v>
      </c>
      <c r="H1018" s="278">
        <v>45596</v>
      </c>
      <c r="I1018" s="122">
        <v>36108</v>
      </c>
      <c r="J1018" s="122" t="s">
        <v>1700</v>
      </c>
      <c r="K1018" s="122" t="s">
        <v>1657</v>
      </c>
      <c r="L1018" s="122"/>
      <c r="M1018" s="122">
        <v>30600</v>
      </c>
      <c r="N1018" s="284">
        <v>0</v>
      </c>
      <c r="O1018" s="284">
        <v>2754</v>
      </c>
      <c r="P1018" s="284">
        <v>2754</v>
      </c>
      <c r="Q1018" s="284">
        <v>0</v>
      </c>
      <c r="R1018" s="122" t="s">
        <v>3067</v>
      </c>
      <c r="S1018" s="122" t="s">
        <v>3068</v>
      </c>
      <c r="T1018" s="122" t="s">
        <v>1703</v>
      </c>
      <c r="U1018" s="122" t="s">
        <v>1195</v>
      </c>
      <c r="V1018" s="122" t="s">
        <v>1704</v>
      </c>
      <c r="W1018" s="122" t="s">
        <v>1195</v>
      </c>
      <c r="X1018" s="122" t="s">
        <v>1195</v>
      </c>
      <c r="Y1018" s="122" t="s">
        <v>1195</v>
      </c>
      <c r="Z1018" s="122"/>
      <c r="AA1018" s="285"/>
    </row>
    <row r="1019" spans="1:27">
      <c r="A1019" s="122" t="s">
        <v>56</v>
      </c>
      <c r="B1019" s="226" t="str">
        <f t="shared" si="30"/>
        <v>27AAACE6958L1Z4MEGSI25/20655</v>
      </c>
      <c r="C1019" s="277">
        <f t="shared" si="31"/>
        <v>1014</v>
      </c>
      <c r="D1019" s="122" t="s">
        <v>543</v>
      </c>
      <c r="E1019" s="122" t="s">
        <v>544</v>
      </c>
      <c r="F1019" s="122" t="s">
        <v>3288</v>
      </c>
      <c r="G1019" s="122" t="s">
        <v>1699</v>
      </c>
      <c r="H1019" s="278">
        <v>45624</v>
      </c>
      <c r="I1019" s="122">
        <v>284668.83</v>
      </c>
      <c r="J1019" s="122" t="s">
        <v>1700</v>
      </c>
      <c r="K1019" s="122" t="s">
        <v>1657</v>
      </c>
      <c r="L1019" s="122"/>
      <c r="M1019" s="122">
        <v>241244.77</v>
      </c>
      <c r="N1019" s="284">
        <v>0</v>
      </c>
      <c r="O1019" s="284">
        <v>21712.03</v>
      </c>
      <c r="P1019" s="284">
        <v>21712.03</v>
      </c>
      <c r="Q1019" s="284">
        <v>0</v>
      </c>
      <c r="R1019" s="122" t="s">
        <v>3289</v>
      </c>
      <c r="S1019" s="122" t="s">
        <v>3290</v>
      </c>
      <c r="T1019" s="122" t="s">
        <v>1703</v>
      </c>
      <c r="U1019" s="122" t="s">
        <v>1195</v>
      </c>
      <c r="V1019" s="122" t="s">
        <v>1704</v>
      </c>
      <c r="W1019" s="286" t="s">
        <v>1726</v>
      </c>
      <c r="X1019" s="122" t="s">
        <v>3291</v>
      </c>
      <c r="Y1019" s="122" t="s">
        <v>3292</v>
      </c>
      <c r="Z1019" s="122"/>
      <c r="AA1019" s="285"/>
    </row>
    <row r="1020" spans="1:27">
      <c r="A1020" s="122" t="s">
        <v>56</v>
      </c>
      <c r="B1020" s="226" t="str">
        <f t="shared" si="30"/>
        <v>27AAACE6958L1Z4MGSI2425/32489</v>
      </c>
      <c r="C1020" s="277">
        <f t="shared" si="31"/>
        <v>1015</v>
      </c>
      <c r="D1020" s="122" t="s">
        <v>543</v>
      </c>
      <c r="E1020" s="122" t="s">
        <v>544</v>
      </c>
      <c r="F1020" s="122" t="s">
        <v>3293</v>
      </c>
      <c r="G1020" s="122" t="s">
        <v>1699</v>
      </c>
      <c r="H1020" s="278">
        <v>45601</v>
      </c>
      <c r="I1020" s="122">
        <v>244260</v>
      </c>
      <c r="J1020" s="122" t="s">
        <v>1700</v>
      </c>
      <c r="K1020" s="122" t="s">
        <v>1657</v>
      </c>
      <c r="L1020" s="122"/>
      <c r="M1020" s="122">
        <v>207000</v>
      </c>
      <c r="N1020" s="284">
        <v>0</v>
      </c>
      <c r="O1020" s="284">
        <v>18630</v>
      </c>
      <c r="P1020" s="284">
        <v>18630</v>
      </c>
      <c r="Q1020" s="284">
        <v>0</v>
      </c>
      <c r="R1020" s="122" t="s">
        <v>3289</v>
      </c>
      <c r="S1020" s="122" t="s">
        <v>3290</v>
      </c>
      <c r="T1020" s="122" t="s">
        <v>1703</v>
      </c>
      <c r="U1020" s="122" t="s">
        <v>1195</v>
      </c>
      <c r="V1020" s="122" t="s">
        <v>1704</v>
      </c>
      <c r="W1020" s="286" t="s">
        <v>1726</v>
      </c>
      <c r="X1020" s="122" t="s">
        <v>3294</v>
      </c>
      <c r="Y1020" s="122" t="s">
        <v>3267</v>
      </c>
      <c r="Z1020" s="122"/>
      <c r="AA1020" s="285"/>
    </row>
    <row r="1021" spans="1:27">
      <c r="A1021" s="122" t="s">
        <v>56</v>
      </c>
      <c r="B1021" s="226" t="str">
        <f t="shared" si="30"/>
        <v>27AAACE6958L1Z4MGSI2425/32491</v>
      </c>
      <c r="C1021" s="277">
        <f t="shared" si="31"/>
        <v>1016</v>
      </c>
      <c r="D1021" s="122" t="s">
        <v>543</v>
      </c>
      <c r="E1021" s="122" t="s">
        <v>544</v>
      </c>
      <c r="F1021" s="122" t="s">
        <v>3295</v>
      </c>
      <c r="G1021" s="122" t="s">
        <v>1699</v>
      </c>
      <c r="H1021" s="278">
        <v>45601</v>
      </c>
      <c r="I1021" s="122">
        <v>812165</v>
      </c>
      <c r="J1021" s="122" t="s">
        <v>1700</v>
      </c>
      <c r="K1021" s="122" t="s">
        <v>1657</v>
      </c>
      <c r="L1021" s="122"/>
      <c r="M1021" s="122">
        <v>688275</v>
      </c>
      <c r="N1021" s="284">
        <v>0</v>
      </c>
      <c r="O1021" s="284">
        <v>61944.76</v>
      </c>
      <c r="P1021" s="284">
        <v>61944.76</v>
      </c>
      <c r="Q1021" s="284">
        <v>0</v>
      </c>
      <c r="R1021" s="122" t="s">
        <v>3289</v>
      </c>
      <c r="S1021" s="122" t="s">
        <v>3290</v>
      </c>
      <c r="T1021" s="122" t="s">
        <v>1703</v>
      </c>
      <c r="U1021" s="122" t="s">
        <v>1195</v>
      </c>
      <c r="V1021" s="122" t="s">
        <v>1704</v>
      </c>
      <c r="W1021" s="286" t="s">
        <v>1726</v>
      </c>
      <c r="X1021" s="122" t="s">
        <v>3296</v>
      </c>
      <c r="Y1021" s="122" t="s">
        <v>3267</v>
      </c>
      <c r="Z1021" s="122"/>
      <c r="AA1021" s="285"/>
    </row>
    <row r="1022" spans="1:27">
      <c r="A1022" s="122" t="s">
        <v>56</v>
      </c>
      <c r="B1022" s="226" t="str">
        <f t="shared" si="30"/>
        <v>27DKEPS0430K1Z22093</v>
      </c>
      <c r="C1022" s="277">
        <f t="shared" si="31"/>
        <v>1017</v>
      </c>
      <c r="D1022" s="122" t="s">
        <v>3297</v>
      </c>
      <c r="E1022" s="122" t="s">
        <v>3298</v>
      </c>
      <c r="F1022" s="122">
        <v>2093</v>
      </c>
      <c r="G1022" s="122" t="s">
        <v>1699</v>
      </c>
      <c r="H1022" s="278">
        <v>45484</v>
      </c>
      <c r="I1022" s="122">
        <v>1610</v>
      </c>
      <c r="J1022" s="122" t="s">
        <v>1700</v>
      </c>
      <c r="K1022" s="122" t="s">
        <v>1657</v>
      </c>
      <c r="L1022" s="122"/>
      <c r="M1022" s="122">
        <v>1364.41</v>
      </c>
      <c r="N1022" s="284">
        <v>0</v>
      </c>
      <c r="O1022" s="284">
        <v>122.8</v>
      </c>
      <c r="P1022" s="284">
        <v>122.8</v>
      </c>
      <c r="Q1022" s="284">
        <v>0</v>
      </c>
      <c r="R1022" s="122" t="s">
        <v>3124</v>
      </c>
      <c r="S1022" s="122" t="s">
        <v>3299</v>
      </c>
      <c r="T1022" s="122" t="s">
        <v>1703</v>
      </c>
      <c r="U1022" s="122" t="s">
        <v>1195</v>
      </c>
      <c r="V1022" s="122" t="s">
        <v>1704</v>
      </c>
      <c r="W1022" s="286" t="s">
        <v>1195</v>
      </c>
      <c r="X1022" s="122" t="s">
        <v>1195</v>
      </c>
      <c r="Y1022" s="122" t="s">
        <v>1195</v>
      </c>
      <c r="Z1022" s="122"/>
      <c r="AA1022" s="285"/>
    </row>
    <row r="1023" spans="1:27">
      <c r="A1023" s="122" t="s">
        <v>56</v>
      </c>
      <c r="B1023" s="226" t="str">
        <f t="shared" si="30"/>
        <v>07AABCD3611Q1ZKDEL233968</v>
      </c>
      <c r="C1023" s="277">
        <f t="shared" si="31"/>
        <v>1018</v>
      </c>
      <c r="D1023" s="122" t="s">
        <v>3300</v>
      </c>
      <c r="E1023" s="122" t="s">
        <v>3301</v>
      </c>
      <c r="F1023" s="122" t="s">
        <v>3302</v>
      </c>
      <c r="G1023" s="122" t="s">
        <v>1699</v>
      </c>
      <c r="H1023" s="278">
        <v>45615</v>
      </c>
      <c r="I1023" s="122">
        <v>57628.6</v>
      </c>
      <c r="J1023" s="122" t="s">
        <v>1700</v>
      </c>
      <c r="K1023" s="122" t="s">
        <v>1657</v>
      </c>
      <c r="L1023" s="122"/>
      <c r="M1023" s="122">
        <v>5120</v>
      </c>
      <c r="N1023" s="284">
        <v>921.6</v>
      </c>
      <c r="O1023" s="284">
        <v>0</v>
      </c>
      <c r="P1023" s="284">
        <v>0</v>
      </c>
      <c r="Q1023" s="284">
        <v>0</v>
      </c>
      <c r="R1023" s="122" t="s">
        <v>3289</v>
      </c>
      <c r="S1023" s="122" t="s">
        <v>3303</v>
      </c>
      <c r="T1023" s="122" t="s">
        <v>1703</v>
      </c>
      <c r="U1023" s="122" t="s">
        <v>1195</v>
      </c>
      <c r="V1023" s="122" t="s">
        <v>1704</v>
      </c>
      <c r="W1023" s="286" t="s">
        <v>1195</v>
      </c>
      <c r="X1023" s="122" t="s">
        <v>1195</v>
      </c>
      <c r="Y1023" s="122" t="s">
        <v>1195</v>
      </c>
      <c r="Z1023" s="122"/>
      <c r="AA1023" s="285"/>
    </row>
    <row r="1024" spans="1:27">
      <c r="A1024" s="122" t="s">
        <v>56</v>
      </c>
      <c r="B1024" s="226" t="str">
        <f t="shared" si="30"/>
        <v>27ABJCS6128G1Z4540/2024-25</v>
      </c>
      <c r="C1024" s="277">
        <f t="shared" si="31"/>
        <v>1019</v>
      </c>
      <c r="D1024" s="122" t="s">
        <v>535</v>
      </c>
      <c r="E1024" s="122" t="s">
        <v>536</v>
      </c>
      <c r="F1024" s="122" t="s">
        <v>3304</v>
      </c>
      <c r="G1024" s="122" t="s">
        <v>1699</v>
      </c>
      <c r="H1024" s="278">
        <v>45610</v>
      </c>
      <c r="I1024" s="122">
        <v>1453.76</v>
      </c>
      <c r="J1024" s="122" t="s">
        <v>1700</v>
      </c>
      <c r="K1024" s="122" t="s">
        <v>1657</v>
      </c>
      <c r="L1024" s="122"/>
      <c r="M1024" s="122">
        <v>1232</v>
      </c>
      <c r="N1024" s="284">
        <v>0</v>
      </c>
      <c r="O1024" s="284">
        <v>110.88</v>
      </c>
      <c r="P1024" s="284">
        <v>110.88</v>
      </c>
      <c r="Q1024" s="284">
        <v>0</v>
      </c>
      <c r="R1024" s="122" t="s">
        <v>3289</v>
      </c>
      <c r="S1024" s="122" t="s">
        <v>3305</v>
      </c>
      <c r="T1024" s="122" t="s">
        <v>1703</v>
      </c>
      <c r="U1024" s="122" t="s">
        <v>1195</v>
      </c>
      <c r="V1024" s="122" t="s">
        <v>1704</v>
      </c>
      <c r="W1024" s="286" t="s">
        <v>1195</v>
      </c>
      <c r="X1024" s="122" t="s">
        <v>1195</v>
      </c>
      <c r="Y1024" s="122" t="s">
        <v>1195</v>
      </c>
      <c r="Z1024" s="122"/>
      <c r="AA1024" s="285"/>
    </row>
    <row r="1025" spans="1:27">
      <c r="A1025" s="122" t="s">
        <v>56</v>
      </c>
      <c r="B1025" s="226" t="str">
        <f t="shared" si="30"/>
        <v>27AAACI1195H1ZM135241105016611</v>
      </c>
      <c r="C1025" s="277">
        <f t="shared" si="31"/>
        <v>1020</v>
      </c>
      <c r="D1025" s="122" t="s">
        <v>412</v>
      </c>
      <c r="E1025" s="122" t="s">
        <v>413</v>
      </c>
      <c r="F1025" s="122">
        <v>135241105016611</v>
      </c>
      <c r="G1025" s="122" t="s">
        <v>1699</v>
      </c>
      <c r="H1025" s="278">
        <v>45601</v>
      </c>
      <c r="I1025" s="122">
        <v>18297.169999999998</v>
      </c>
      <c r="J1025" s="122" t="s">
        <v>1700</v>
      </c>
      <c r="K1025" s="122" t="s">
        <v>1657</v>
      </c>
      <c r="L1025" s="122"/>
      <c r="M1025" s="122">
        <v>15506.07</v>
      </c>
      <c r="N1025" s="284">
        <v>0</v>
      </c>
      <c r="O1025" s="284">
        <v>1395.55</v>
      </c>
      <c r="P1025" s="284">
        <v>1395.55</v>
      </c>
      <c r="Q1025" s="284">
        <v>0</v>
      </c>
      <c r="R1025" s="122" t="s">
        <v>3289</v>
      </c>
      <c r="S1025" s="122" t="s">
        <v>3303</v>
      </c>
      <c r="T1025" s="122" t="s">
        <v>1703</v>
      </c>
      <c r="U1025" s="122" t="s">
        <v>1195</v>
      </c>
      <c r="V1025" s="122" t="s">
        <v>1704</v>
      </c>
      <c r="W1025" s="286" t="s">
        <v>1195</v>
      </c>
      <c r="X1025" s="122" t="s">
        <v>1195</v>
      </c>
      <c r="Y1025" s="122" t="s">
        <v>1195</v>
      </c>
      <c r="Z1025" s="122"/>
      <c r="AA1025" s="285"/>
    </row>
    <row r="1026" spans="1:27">
      <c r="A1026" s="122" t="s">
        <v>56</v>
      </c>
      <c r="B1026" s="226" t="str">
        <f t="shared" si="30"/>
        <v>27AAACI1195H1ZM135241111044501</v>
      </c>
      <c r="C1026" s="277">
        <f t="shared" si="31"/>
        <v>1021</v>
      </c>
      <c r="D1026" s="122" t="s">
        <v>412</v>
      </c>
      <c r="E1026" s="122" t="s">
        <v>413</v>
      </c>
      <c r="F1026" s="122">
        <v>135241111044501</v>
      </c>
      <c r="G1026" s="122" t="s">
        <v>1699</v>
      </c>
      <c r="H1026" s="278">
        <v>45607</v>
      </c>
      <c r="I1026" s="122">
        <v>18332.57</v>
      </c>
      <c r="J1026" s="122" t="s">
        <v>1700</v>
      </c>
      <c r="K1026" s="122" t="s">
        <v>1657</v>
      </c>
      <c r="L1026" s="122"/>
      <c r="M1026" s="122">
        <v>15536.07</v>
      </c>
      <c r="N1026" s="284">
        <v>0</v>
      </c>
      <c r="O1026" s="284">
        <v>1398.25</v>
      </c>
      <c r="P1026" s="284">
        <v>1398.25</v>
      </c>
      <c r="Q1026" s="284">
        <v>0</v>
      </c>
      <c r="R1026" s="122" t="s">
        <v>3289</v>
      </c>
      <c r="S1026" s="122" t="s">
        <v>3303</v>
      </c>
      <c r="T1026" s="122" t="s">
        <v>1703</v>
      </c>
      <c r="U1026" s="122" t="s">
        <v>1195</v>
      </c>
      <c r="V1026" s="122" t="s">
        <v>1704</v>
      </c>
      <c r="W1026" s="286" t="s">
        <v>1195</v>
      </c>
      <c r="X1026" s="122" t="s">
        <v>1195</v>
      </c>
      <c r="Y1026" s="122" t="s">
        <v>1195</v>
      </c>
      <c r="Z1026" s="122"/>
      <c r="AA1026" s="285"/>
    </row>
    <row r="1027" spans="1:27">
      <c r="A1027" s="122" t="s">
        <v>56</v>
      </c>
      <c r="B1027" s="226" t="str">
        <f t="shared" si="30"/>
        <v>27AAACI1195H1ZM135241115069099</v>
      </c>
      <c r="C1027" s="277">
        <f t="shared" si="31"/>
        <v>1022</v>
      </c>
      <c r="D1027" s="122" t="s">
        <v>412</v>
      </c>
      <c r="E1027" s="122" t="s">
        <v>413</v>
      </c>
      <c r="F1027" s="122">
        <v>135241115069099</v>
      </c>
      <c r="G1027" s="122" t="s">
        <v>1699</v>
      </c>
      <c r="H1027" s="278">
        <v>45611</v>
      </c>
      <c r="I1027" s="122">
        <v>1180</v>
      </c>
      <c r="J1027" s="122" t="s">
        <v>1700</v>
      </c>
      <c r="K1027" s="122" t="s">
        <v>1657</v>
      </c>
      <c r="L1027" s="122"/>
      <c r="M1027" s="122">
        <v>1000</v>
      </c>
      <c r="N1027" s="284">
        <v>0</v>
      </c>
      <c r="O1027" s="284">
        <v>90</v>
      </c>
      <c r="P1027" s="284">
        <v>90</v>
      </c>
      <c r="Q1027" s="284">
        <v>0</v>
      </c>
      <c r="R1027" s="122" t="s">
        <v>3289</v>
      </c>
      <c r="S1027" s="122" t="s">
        <v>3303</v>
      </c>
      <c r="T1027" s="122" t="s">
        <v>1703</v>
      </c>
      <c r="U1027" s="122" t="s">
        <v>1195</v>
      </c>
      <c r="V1027" s="122" t="s">
        <v>1704</v>
      </c>
      <c r="W1027" s="286" t="s">
        <v>1195</v>
      </c>
      <c r="X1027" s="122" t="s">
        <v>1195</v>
      </c>
      <c r="Y1027" s="122" t="s">
        <v>1195</v>
      </c>
      <c r="Z1027" s="122"/>
      <c r="AA1027" s="285"/>
    </row>
    <row r="1028" spans="1:27">
      <c r="A1028" s="122" t="s">
        <v>56</v>
      </c>
      <c r="B1028" s="226" t="str">
        <f t="shared" si="30"/>
        <v>27AAACI1195H1ZM135241118079058</v>
      </c>
      <c r="C1028" s="277">
        <f t="shared" si="31"/>
        <v>1023</v>
      </c>
      <c r="D1028" s="122" t="s">
        <v>412</v>
      </c>
      <c r="E1028" s="122" t="s">
        <v>413</v>
      </c>
      <c r="F1028" s="122">
        <v>135241118079058</v>
      </c>
      <c r="G1028" s="122" t="s">
        <v>1699</v>
      </c>
      <c r="H1028" s="278">
        <v>45614</v>
      </c>
      <c r="I1028" s="122">
        <v>20233.84</v>
      </c>
      <c r="J1028" s="122" t="s">
        <v>1700</v>
      </c>
      <c r="K1028" s="122" t="s">
        <v>1657</v>
      </c>
      <c r="L1028" s="122"/>
      <c r="M1028" s="122">
        <v>17147.32</v>
      </c>
      <c r="N1028" s="284">
        <v>0</v>
      </c>
      <c r="O1028" s="284">
        <v>1543.26</v>
      </c>
      <c r="P1028" s="284">
        <v>1543.26</v>
      </c>
      <c r="Q1028" s="284">
        <v>0</v>
      </c>
      <c r="R1028" s="122" t="s">
        <v>3289</v>
      </c>
      <c r="S1028" s="122" t="s">
        <v>3303</v>
      </c>
      <c r="T1028" s="122" t="s">
        <v>1703</v>
      </c>
      <c r="U1028" s="122" t="s">
        <v>1195</v>
      </c>
      <c r="V1028" s="122" t="s">
        <v>1704</v>
      </c>
      <c r="W1028" s="286" t="s">
        <v>1195</v>
      </c>
      <c r="X1028" s="122" t="s">
        <v>1195</v>
      </c>
      <c r="Y1028" s="122" t="s">
        <v>1195</v>
      </c>
      <c r="Z1028" s="122"/>
      <c r="AA1028" s="285"/>
    </row>
    <row r="1029" spans="1:27">
      <c r="A1029" s="122" t="s">
        <v>56</v>
      </c>
      <c r="B1029" s="226" t="str">
        <f t="shared" si="30"/>
        <v>27AAACI1195H1ZM135241118079181</v>
      </c>
      <c r="C1029" s="277">
        <f t="shared" si="31"/>
        <v>1024</v>
      </c>
      <c r="D1029" s="122" t="s">
        <v>412</v>
      </c>
      <c r="E1029" s="122" t="s">
        <v>413</v>
      </c>
      <c r="F1029" s="122">
        <v>135241118079181</v>
      </c>
      <c r="G1029" s="122" t="s">
        <v>1699</v>
      </c>
      <c r="H1029" s="278">
        <v>45614</v>
      </c>
      <c r="I1029" s="122">
        <v>12771.06</v>
      </c>
      <c r="J1029" s="122" t="s">
        <v>1700</v>
      </c>
      <c r="K1029" s="122" t="s">
        <v>1657</v>
      </c>
      <c r="L1029" s="122"/>
      <c r="M1029" s="122">
        <v>10822.94</v>
      </c>
      <c r="N1029" s="284">
        <v>0</v>
      </c>
      <c r="O1029" s="284">
        <v>974.06</v>
      </c>
      <c r="P1029" s="284">
        <v>974.06</v>
      </c>
      <c r="Q1029" s="284">
        <v>0</v>
      </c>
      <c r="R1029" s="122" t="s">
        <v>3289</v>
      </c>
      <c r="S1029" s="122" t="s">
        <v>3303</v>
      </c>
      <c r="T1029" s="122" t="s">
        <v>1703</v>
      </c>
      <c r="U1029" s="122" t="s">
        <v>1195</v>
      </c>
      <c r="V1029" s="122" t="s">
        <v>1704</v>
      </c>
      <c r="W1029" s="286" t="s">
        <v>1195</v>
      </c>
      <c r="X1029" s="122" t="s">
        <v>1195</v>
      </c>
      <c r="Y1029" s="122" t="s">
        <v>1195</v>
      </c>
      <c r="Z1029" s="122"/>
      <c r="AA1029" s="285"/>
    </row>
    <row r="1030" spans="1:27">
      <c r="A1030" s="122" t="s">
        <v>56</v>
      </c>
      <c r="B1030" s="226" t="str">
        <f t="shared" ref="B1030:B1093" si="32">CONCATENATE(D1030,F1030)</f>
        <v>27AAACI1195H1ZM135241120091138</v>
      </c>
      <c r="C1030" s="277">
        <f t="shared" si="31"/>
        <v>1025</v>
      </c>
      <c r="D1030" s="122" t="s">
        <v>412</v>
      </c>
      <c r="E1030" s="122" t="s">
        <v>413</v>
      </c>
      <c r="F1030" s="122">
        <v>135241120091138</v>
      </c>
      <c r="G1030" s="122" t="s">
        <v>1699</v>
      </c>
      <c r="H1030" s="278">
        <v>45616</v>
      </c>
      <c r="I1030" s="122">
        <v>590</v>
      </c>
      <c r="J1030" s="122" t="s">
        <v>1700</v>
      </c>
      <c r="K1030" s="122" t="s">
        <v>1657</v>
      </c>
      <c r="L1030" s="122"/>
      <c r="M1030" s="122">
        <v>500</v>
      </c>
      <c r="N1030" s="284">
        <v>0</v>
      </c>
      <c r="O1030" s="284">
        <v>45</v>
      </c>
      <c r="P1030" s="284">
        <v>45</v>
      </c>
      <c r="Q1030" s="284">
        <v>0</v>
      </c>
      <c r="R1030" s="122" t="s">
        <v>3289</v>
      </c>
      <c r="S1030" s="122" t="s">
        <v>3303</v>
      </c>
      <c r="T1030" s="122" t="s">
        <v>1703</v>
      </c>
      <c r="U1030" s="122" t="s">
        <v>1195</v>
      </c>
      <c r="V1030" s="122" t="s">
        <v>1704</v>
      </c>
      <c r="W1030" s="286" t="s">
        <v>1195</v>
      </c>
      <c r="X1030" s="122" t="s">
        <v>1195</v>
      </c>
      <c r="Y1030" s="122" t="s">
        <v>1195</v>
      </c>
      <c r="Z1030" s="122"/>
      <c r="AA1030" s="285"/>
    </row>
    <row r="1031" spans="1:27">
      <c r="A1031" s="122" t="s">
        <v>56</v>
      </c>
      <c r="B1031" s="226" t="str">
        <f t="shared" si="32"/>
        <v>27AAACI1195H1ZM135241120091141</v>
      </c>
      <c r="C1031" s="277">
        <f t="shared" ref="C1031:C1094" si="33">C1030+1</f>
        <v>1026</v>
      </c>
      <c r="D1031" s="122" t="s">
        <v>412</v>
      </c>
      <c r="E1031" s="122" t="s">
        <v>413</v>
      </c>
      <c r="F1031" s="122">
        <v>135241120091141</v>
      </c>
      <c r="G1031" s="122" t="s">
        <v>1699</v>
      </c>
      <c r="H1031" s="278">
        <v>45616</v>
      </c>
      <c r="I1031" s="122">
        <v>590</v>
      </c>
      <c r="J1031" s="122" t="s">
        <v>1700</v>
      </c>
      <c r="K1031" s="122" t="s">
        <v>1657</v>
      </c>
      <c r="L1031" s="122"/>
      <c r="M1031" s="122">
        <v>500</v>
      </c>
      <c r="N1031" s="284">
        <v>0</v>
      </c>
      <c r="O1031" s="284">
        <v>45</v>
      </c>
      <c r="P1031" s="284">
        <v>45</v>
      </c>
      <c r="Q1031" s="284">
        <v>0</v>
      </c>
      <c r="R1031" s="122" t="s">
        <v>3289</v>
      </c>
      <c r="S1031" s="122" t="s">
        <v>3303</v>
      </c>
      <c r="T1031" s="122" t="s">
        <v>1703</v>
      </c>
      <c r="U1031" s="122" t="s">
        <v>1195</v>
      </c>
      <c r="V1031" s="122" t="s">
        <v>1704</v>
      </c>
      <c r="W1031" s="286" t="s">
        <v>1195</v>
      </c>
      <c r="X1031" s="122" t="s">
        <v>1195</v>
      </c>
      <c r="Y1031" s="122" t="s">
        <v>1195</v>
      </c>
      <c r="Z1031" s="122"/>
      <c r="AA1031" s="285"/>
    </row>
    <row r="1032" spans="1:27">
      <c r="A1032" s="122" t="s">
        <v>56</v>
      </c>
      <c r="B1032" s="226" t="str">
        <f t="shared" si="32"/>
        <v>27AAACI1195H1ZM135241121096734</v>
      </c>
      <c r="C1032" s="277">
        <f t="shared" si="33"/>
        <v>1027</v>
      </c>
      <c r="D1032" s="122" t="s">
        <v>412</v>
      </c>
      <c r="E1032" s="122" t="s">
        <v>413</v>
      </c>
      <c r="F1032" s="122">
        <v>135241121096734</v>
      </c>
      <c r="G1032" s="122" t="s">
        <v>1699</v>
      </c>
      <c r="H1032" s="278">
        <v>45617</v>
      </c>
      <c r="I1032" s="122">
        <v>1752.46</v>
      </c>
      <c r="J1032" s="122" t="s">
        <v>1700</v>
      </c>
      <c r="K1032" s="122" t="s">
        <v>1657</v>
      </c>
      <c r="L1032" s="122"/>
      <c r="M1032" s="122">
        <v>1485.14</v>
      </c>
      <c r="N1032" s="284">
        <v>0</v>
      </c>
      <c r="O1032" s="284">
        <v>133.66</v>
      </c>
      <c r="P1032" s="284">
        <v>133.66</v>
      </c>
      <c r="Q1032" s="284">
        <v>0</v>
      </c>
      <c r="R1032" s="122" t="s">
        <v>3289</v>
      </c>
      <c r="S1032" s="122" t="s">
        <v>3303</v>
      </c>
      <c r="T1032" s="122" t="s">
        <v>1703</v>
      </c>
      <c r="U1032" s="122" t="s">
        <v>1195</v>
      </c>
      <c r="V1032" s="122" t="s">
        <v>1704</v>
      </c>
      <c r="W1032" s="286" t="s">
        <v>1195</v>
      </c>
      <c r="X1032" s="122" t="s">
        <v>1195</v>
      </c>
      <c r="Y1032" s="122" t="s">
        <v>1195</v>
      </c>
      <c r="Z1032" s="122"/>
      <c r="AA1032" s="285"/>
    </row>
    <row r="1033" spans="1:27">
      <c r="A1033" s="122" t="s">
        <v>56</v>
      </c>
      <c r="B1033" s="226" t="str">
        <f t="shared" si="32"/>
        <v>27AAACI1195H1ZM135241127126830</v>
      </c>
      <c r="C1033" s="277">
        <f t="shared" si="33"/>
        <v>1028</v>
      </c>
      <c r="D1033" s="122" t="s">
        <v>412</v>
      </c>
      <c r="E1033" s="122" t="s">
        <v>413</v>
      </c>
      <c r="F1033" s="122">
        <v>135241127126830</v>
      </c>
      <c r="G1033" s="122" t="s">
        <v>1699</v>
      </c>
      <c r="H1033" s="278">
        <v>45623</v>
      </c>
      <c r="I1033" s="122">
        <v>20243.57</v>
      </c>
      <c r="J1033" s="122" t="s">
        <v>1700</v>
      </c>
      <c r="K1033" s="122" t="s">
        <v>1657</v>
      </c>
      <c r="L1033" s="122"/>
      <c r="M1033" s="122">
        <v>17155.57</v>
      </c>
      <c r="N1033" s="284">
        <v>0</v>
      </c>
      <c r="O1033" s="284">
        <v>1544</v>
      </c>
      <c r="P1033" s="284">
        <v>1544</v>
      </c>
      <c r="Q1033" s="284">
        <v>0</v>
      </c>
      <c r="R1033" s="122" t="s">
        <v>3289</v>
      </c>
      <c r="S1033" s="122" t="s">
        <v>3303</v>
      </c>
      <c r="T1033" s="122" t="s">
        <v>1703</v>
      </c>
      <c r="U1033" s="122" t="s">
        <v>1195</v>
      </c>
      <c r="V1033" s="122" t="s">
        <v>1704</v>
      </c>
      <c r="W1033" s="286" t="s">
        <v>1195</v>
      </c>
      <c r="X1033" s="122" t="s">
        <v>1195</v>
      </c>
      <c r="Y1033" s="122" t="s">
        <v>1195</v>
      </c>
      <c r="Z1033" s="122"/>
      <c r="AA1033" s="285"/>
    </row>
    <row r="1034" spans="1:27">
      <c r="A1034" s="122" t="s">
        <v>56</v>
      </c>
      <c r="B1034" s="226" t="str">
        <f t="shared" si="32"/>
        <v>27AAACI1195H1ZM135241129139078</v>
      </c>
      <c r="C1034" s="277">
        <f t="shared" si="33"/>
        <v>1029</v>
      </c>
      <c r="D1034" s="122" t="s">
        <v>412</v>
      </c>
      <c r="E1034" s="122" t="s">
        <v>413</v>
      </c>
      <c r="F1034" s="122">
        <v>135241129139078</v>
      </c>
      <c r="G1034" s="122" t="s">
        <v>1699</v>
      </c>
      <c r="H1034" s="278">
        <v>45625</v>
      </c>
      <c r="I1034" s="122">
        <v>11140.17</v>
      </c>
      <c r="J1034" s="122" t="s">
        <v>1700</v>
      </c>
      <c r="K1034" s="122" t="s">
        <v>1657</v>
      </c>
      <c r="L1034" s="122"/>
      <c r="M1034" s="122">
        <v>9440.83</v>
      </c>
      <c r="N1034" s="284">
        <v>0</v>
      </c>
      <c r="O1034" s="284">
        <v>849.67</v>
      </c>
      <c r="P1034" s="284">
        <v>849.67</v>
      </c>
      <c r="Q1034" s="284">
        <v>0</v>
      </c>
      <c r="R1034" s="122" t="s">
        <v>3289</v>
      </c>
      <c r="S1034" s="122" t="s">
        <v>3303</v>
      </c>
      <c r="T1034" s="122" t="s">
        <v>1703</v>
      </c>
      <c r="U1034" s="122" t="s">
        <v>1195</v>
      </c>
      <c r="V1034" s="122" t="s">
        <v>1704</v>
      </c>
      <c r="W1034" s="286" t="s">
        <v>1195</v>
      </c>
      <c r="X1034" s="122" t="s">
        <v>1195</v>
      </c>
      <c r="Y1034" s="122" t="s">
        <v>1195</v>
      </c>
      <c r="Z1034" s="122"/>
      <c r="AA1034" s="285"/>
    </row>
    <row r="1035" spans="1:27">
      <c r="A1035" s="122" t="s">
        <v>56</v>
      </c>
      <c r="B1035" s="226" t="str">
        <f t="shared" si="32"/>
        <v>27AAAFW5606L1ZX1171</v>
      </c>
      <c r="C1035" s="277">
        <f t="shared" si="33"/>
        <v>1030</v>
      </c>
      <c r="D1035" s="122" t="s">
        <v>3081</v>
      </c>
      <c r="E1035" s="122" t="s">
        <v>3082</v>
      </c>
      <c r="F1035" s="122">
        <v>1171</v>
      </c>
      <c r="G1035" s="122" t="s">
        <v>1699</v>
      </c>
      <c r="H1035" s="278">
        <v>45622</v>
      </c>
      <c r="I1035" s="122">
        <v>17464</v>
      </c>
      <c r="J1035" s="122" t="s">
        <v>1700</v>
      </c>
      <c r="K1035" s="122" t="s">
        <v>1657</v>
      </c>
      <c r="L1035" s="122"/>
      <c r="M1035" s="122">
        <v>14800</v>
      </c>
      <c r="N1035" s="284">
        <v>0</v>
      </c>
      <c r="O1035" s="284">
        <v>1332</v>
      </c>
      <c r="P1035" s="284">
        <v>1332</v>
      </c>
      <c r="Q1035" s="284">
        <v>0</v>
      </c>
      <c r="R1035" s="122" t="s">
        <v>3289</v>
      </c>
      <c r="S1035" s="122" t="s">
        <v>3303</v>
      </c>
      <c r="T1035" s="122" t="s">
        <v>1703</v>
      </c>
      <c r="U1035" s="122" t="s">
        <v>1195</v>
      </c>
      <c r="V1035" s="122" t="s">
        <v>1704</v>
      </c>
      <c r="W1035" s="286" t="s">
        <v>1195</v>
      </c>
      <c r="X1035" s="122" t="s">
        <v>1195</v>
      </c>
      <c r="Y1035" s="122" t="s">
        <v>1195</v>
      </c>
      <c r="Z1035" s="122"/>
      <c r="AA1035" s="285"/>
    </row>
    <row r="1036" spans="1:27">
      <c r="A1036" s="122" t="s">
        <v>56</v>
      </c>
      <c r="B1036" s="226" t="str">
        <f t="shared" si="32"/>
        <v>27AADCS9203M1Z1SRAJ2425-1832</v>
      </c>
      <c r="C1036" s="277">
        <f t="shared" si="33"/>
        <v>1031</v>
      </c>
      <c r="D1036" s="122" t="s">
        <v>938</v>
      </c>
      <c r="E1036" s="122" t="s">
        <v>939</v>
      </c>
      <c r="F1036" s="122" t="s">
        <v>3306</v>
      </c>
      <c r="G1036" s="122" t="s">
        <v>1699</v>
      </c>
      <c r="H1036" s="278">
        <v>45611</v>
      </c>
      <c r="I1036" s="122">
        <v>88028</v>
      </c>
      <c r="J1036" s="122" t="s">
        <v>1700</v>
      </c>
      <c r="K1036" s="122" t="s">
        <v>1657</v>
      </c>
      <c r="L1036" s="122"/>
      <c r="M1036" s="122">
        <v>74600</v>
      </c>
      <c r="N1036" s="284">
        <v>0</v>
      </c>
      <c r="O1036" s="284">
        <v>6714</v>
      </c>
      <c r="P1036" s="284">
        <v>6714</v>
      </c>
      <c r="Q1036" s="284">
        <v>0</v>
      </c>
      <c r="R1036" s="122" t="s">
        <v>3289</v>
      </c>
      <c r="S1036" s="122" t="s">
        <v>3303</v>
      </c>
      <c r="T1036" s="122" t="s">
        <v>1703</v>
      </c>
      <c r="U1036" s="122" t="s">
        <v>1195</v>
      </c>
      <c r="V1036" s="122" t="s">
        <v>1704</v>
      </c>
      <c r="W1036" s="286" t="s">
        <v>1726</v>
      </c>
      <c r="X1036" s="122" t="s">
        <v>3307</v>
      </c>
      <c r="Y1036" s="122" t="s">
        <v>3308</v>
      </c>
      <c r="Z1036" s="122"/>
      <c r="AA1036" s="285"/>
    </row>
    <row r="1037" spans="1:27">
      <c r="A1037" s="122" t="s">
        <v>56</v>
      </c>
      <c r="B1037" s="226" t="str">
        <f t="shared" si="32"/>
        <v>27AADCS9203M1Z1SRAJ2425-1927</v>
      </c>
      <c r="C1037" s="277">
        <f t="shared" si="33"/>
        <v>1032</v>
      </c>
      <c r="D1037" s="122" t="s">
        <v>938</v>
      </c>
      <c r="E1037" s="122" t="s">
        <v>939</v>
      </c>
      <c r="F1037" s="122" t="s">
        <v>3309</v>
      </c>
      <c r="G1037" s="122" t="s">
        <v>1699</v>
      </c>
      <c r="H1037" s="278">
        <v>45624</v>
      </c>
      <c r="I1037" s="122">
        <v>527048</v>
      </c>
      <c r="J1037" s="122" t="s">
        <v>1700</v>
      </c>
      <c r="K1037" s="122" t="s">
        <v>1657</v>
      </c>
      <c r="L1037" s="122"/>
      <c r="M1037" s="122">
        <v>446651</v>
      </c>
      <c r="N1037" s="284">
        <v>0</v>
      </c>
      <c r="O1037" s="284">
        <v>40198.589999999997</v>
      </c>
      <c r="P1037" s="284">
        <v>40198.589999999997</v>
      </c>
      <c r="Q1037" s="284">
        <v>0</v>
      </c>
      <c r="R1037" s="122" t="s">
        <v>3289</v>
      </c>
      <c r="S1037" s="122" t="s">
        <v>3303</v>
      </c>
      <c r="T1037" s="122" t="s">
        <v>1703</v>
      </c>
      <c r="U1037" s="122" t="s">
        <v>1195</v>
      </c>
      <c r="V1037" s="122" t="s">
        <v>1704</v>
      </c>
      <c r="W1037" s="286" t="s">
        <v>1726</v>
      </c>
      <c r="X1037" s="122" t="s">
        <v>3310</v>
      </c>
      <c r="Y1037" s="122" t="s">
        <v>3290</v>
      </c>
      <c r="Z1037" s="122"/>
      <c r="AA1037" s="285"/>
    </row>
    <row r="1038" spans="1:27">
      <c r="A1038" s="122" t="s">
        <v>56</v>
      </c>
      <c r="B1038" s="226" t="str">
        <f t="shared" si="32"/>
        <v>27AAACM3692H1ZCSAPV10/0044/2425</v>
      </c>
      <c r="C1038" s="277">
        <f t="shared" si="33"/>
        <v>1033</v>
      </c>
      <c r="D1038" s="122" t="s">
        <v>580</v>
      </c>
      <c r="E1038" s="122" t="s">
        <v>581</v>
      </c>
      <c r="F1038" s="122" t="s">
        <v>3311</v>
      </c>
      <c r="G1038" s="122" t="s">
        <v>1699</v>
      </c>
      <c r="H1038" s="278">
        <v>45603</v>
      </c>
      <c r="I1038" s="122">
        <v>68816</v>
      </c>
      <c r="J1038" s="122" t="s">
        <v>1700</v>
      </c>
      <c r="K1038" s="122" t="s">
        <v>1657</v>
      </c>
      <c r="L1038" s="122"/>
      <c r="M1038" s="122">
        <v>58318.33</v>
      </c>
      <c r="N1038" s="284">
        <v>0</v>
      </c>
      <c r="O1038" s="284">
        <v>5248.65</v>
      </c>
      <c r="P1038" s="284">
        <v>5248.65</v>
      </c>
      <c r="Q1038" s="284">
        <v>0</v>
      </c>
      <c r="R1038" s="122" t="s">
        <v>3289</v>
      </c>
      <c r="S1038" s="122" t="s">
        <v>3305</v>
      </c>
      <c r="T1038" s="122" t="s">
        <v>1703</v>
      </c>
      <c r="U1038" s="122" t="s">
        <v>1195</v>
      </c>
      <c r="V1038" s="122" t="s">
        <v>1704</v>
      </c>
      <c r="W1038" s="286" t="s">
        <v>1726</v>
      </c>
      <c r="X1038" s="122" t="s">
        <v>3312</v>
      </c>
      <c r="Y1038" s="122" t="s">
        <v>3145</v>
      </c>
      <c r="Z1038" s="122"/>
      <c r="AA1038" s="285"/>
    </row>
    <row r="1039" spans="1:27">
      <c r="A1039" s="122" t="s">
        <v>56</v>
      </c>
      <c r="B1039" s="226" t="str">
        <f t="shared" si="32"/>
        <v>27AAACM3692H1ZCSAPV10/0045/2425</v>
      </c>
      <c r="C1039" s="277">
        <f t="shared" si="33"/>
        <v>1034</v>
      </c>
      <c r="D1039" s="122" t="s">
        <v>580</v>
      </c>
      <c r="E1039" s="122" t="s">
        <v>581</v>
      </c>
      <c r="F1039" s="122" t="s">
        <v>3313</v>
      </c>
      <c r="G1039" s="122" t="s">
        <v>1699</v>
      </c>
      <c r="H1039" s="278">
        <v>45603</v>
      </c>
      <c r="I1039" s="122">
        <v>36597</v>
      </c>
      <c r="J1039" s="122" t="s">
        <v>1700</v>
      </c>
      <c r="K1039" s="122" t="s">
        <v>1657</v>
      </c>
      <c r="L1039" s="122"/>
      <c r="M1039" s="122">
        <v>31014.75</v>
      </c>
      <c r="N1039" s="284">
        <v>0</v>
      </c>
      <c r="O1039" s="284">
        <v>2791.33</v>
      </c>
      <c r="P1039" s="284">
        <v>2791.33</v>
      </c>
      <c r="Q1039" s="284">
        <v>0</v>
      </c>
      <c r="R1039" s="122" t="s">
        <v>3289</v>
      </c>
      <c r="S1039" s="122" t="s">
        <v>3305</v>
      </c>
      <c r="T1039" s="122" t="s">
        <v>1703</v>
      </c>
      <c r="U1039" s="122" t="s">
        <v>1195</v>
      </c>
      <c r="V1039" s="122" t="s">
        <v>1704</v>
      </c>
      <c r="W1039" s="286" t="s">
        <v>1726</v>
      </c>
      <c r="X1039" s="122" t="s">
        <v>3314</v>
      </c>
      <c r="Y1039" s="122" t="s">
        <v>3145</v>
      </c>
      <c r="Z1039" s="122"/>
      <c r="AA1039" s="285"/>
    </row>
    <row r="1040" spans="1:27">
      <c r="A1040" s="122" t="s">
        <v>56</v>
      </c>
      <c r="B1040" s="226" t="str">
        <f t="shared" si="32"/>
        <v>27AAOFA7053K1Z217565</v>
      </c>
      <c r="C1040" s="277">
        <f t="shared" si="33"/>
        <v>1035</v>
      </c>
      <c r="D1040" s="122" t="s">
        <v>958</v>
      </c>
      <c r="E1040" s="122" t="s">
        <v>959</v>
      </c>
      <c r="F1040" s="122">
        <v>17565</v>
      </c>
      <c r="G1040" s="122" t="s">
        <v>1699</v>
      </c>
      <c r="H1040" s="278">
        <v>45617</v>
      </c>
      <c r="I1040" s="122">
        <v>23600</v>
      </c>
      <c r="J1040" s="122" t="s">
        <v>1700</v>
      </c>
      <c r="K1040" s="122" t="s">
        <v>1657</v>
      </c>
      <c r="L1040" s="122"/>
      <c r="M1040" s="122">
        <v>20000</v>
      </c>
      <c r="N1040" s="284">
        <v>0</v>
      </c>
      <c r="O1040" s="284">
        <v>1800</v>
      </c>
      <c r="P1040" s="284">
        <v>1800</v>
      </c>
      <c r="Q1040" s="284">
        <v>0</v>
      </c>
      <c r="R1040" s="122" t="s">
        <v>3289</v>
      </c>
      <c r="S1040" s="122" t="s">
        <v>3303</v>
      </c>
      <c r="T1040" s="122" t="s">
        <v>1703</v>
      </c>
      <c r="U1040" s="122" t="s">
        <v>1195</v>
      </c>
      <c r="V1040" s="122" t="s">
        <v>1704</v>
      </c>
      <c r="W1040" s="286" t="s">
        <v>1726</v>
      </c>
      <c r="X1040" s="122" t="s">
        <v>3315</v>
      </c>
      <c r="Y1040" s="122" t="s">
        <v>3316</v>
      </c>
      <c r="Z1040" s="122"/>
      <c r="AA1040" s="285"/>
    </row>
    <row r="1041" spans="1:27">
      <c r="A1041" s="122" t="s">
        <v>56</v>
      </c>
      <c r="B1041" s="226" t="str">
        <f t="shared" si="32"/>
        <v>27AAOFA7053K1Z217572</v>
      </c>
      <c r="C1041" s="277">
        <f t="shared" si="33"/>
        <v>1036</v>
      </c>
      <c r="D1041" s="122" t="s">
        <v>958</v>
      </c>
      <c r="E1041" s="122" t="s">
        <v>959</v>
      </c>
      <c r="F1041" s="122">
        <v>17572</v>
      </c>
      <c r="G1041" s="122" t="s">
        <v>1699</v>
      </c>
      <c r="H1041" s="278">
        <v>45617</v>
      </c>
      <c r="I1041" s="122">
        <v>324500</v>
      </c>
      <c r="J1041" s="122" t="s">
        <v>1700</v>
      </c>
      <c r="K1041" s="122" t="s">
        <v>1657</v>
      </c>
      <c r="L1041" s="122"/>
      <c r="M1041" s="122">
        <v>275000</v>
      </c>
      <c r="N1041" s="284">
        <v>0</v>
      </c>
      <c r="O1041" s="284">
        <v>24750</v>
      </c>
      <c r="P1041" s="284">
        <v>24750</v>
      </c>
      <c r="Q1041" s="284">
        <v>0</v>
      </c>
      <c r="R1041" s="122" t="s">
        <v>3289</v>
      </c>
      <c r="S1041" s="122" t="s">
        <v>3303</v>
      </c>
      <c r="T1041" s="122" t="s">
        <v>1703</v>
      </c>
      <c r="U1041" s="122" t="s">
        <v>1195</v>
      </c>
      <c r="V1041" s="122" t="s">
        <v>1704</v>
      </c>
      <c r="W1041" s="286" t="s">
        <v>1726</v>
      </c>
      <c r="X1041" s="122" t="s">
        <v>3317</v>
      </c>
      <c r="Y1041" s="122" t="s">
        <v>3316</v>
      </c>
      <c r="Z1041" s="122"/>
      <c r="AA1041" s="285"/>
    </row>
    <row r="1042" spans="1:27">
      <c r="A1042" s="122" t="s">
        <v>56</v>
      </c>
      <c r="B1042" s="226" t="str">
        <f t="shared" si="32"/>
        <v>27AAOFA7053K1Z217663</v>
      </c>
      <c r="C1042" s="277">
        <f t="shared" si="33"/>
        <v>1037</v>
      </c>
      <c r="D1042" s="122" t="s">
        <v>958</v>
      </c>
      <c r="E1042" s="122" t="s">
        <v>959</v>
      </c>
      <c r="F1042" s="122">
        <v>17663</v>
      </c>
      <c r="G1042" s="122" t="s">
        <v>1699</v>
      </c>
      <c r="H1042" s="278">
        <v>45623</v>
      </c>
      <c r="I1042" s="122">
        <v>47200</v>
      </c>
      <c r="J1042" s="122" t="s">
        <v>1700</v>
      </c>
      <c r="K1042" s="122" t="s">
        <v>1657</v>
      </c>
      <c r="L1042" s="122"/>
      <c r="M1042" s="122">
        <v>40000</v>
      </c>
      <c r="N1042" s="284">
        <v>0</v>
      </c>
      <c r="O1042" s="284">
        <v>3600</v>
      </c>
      <c r="P1042" s="284">
        <v>3600</v>
      </c>
      <c r="Q1042" s="284">
        <v>0</v>
      </c>
      <c r="R1042" s="122" t="s">
        <v>3289</v>
      </c>
      <c r="S1042" s="122" t="s">
        <v>3303</v>
      </c>
      <c r="T1042" s="122" t="s">
        <v>1703</v>
      </c>
      <c r="U1042" s="122" t="s">
        <v>1195</v>
      </c>
      <c r="V1042" s="122" t="s">
        <v>1704</v>
      </c>
      <c r="W1042" s="286" t="s">
        <v>1726</v>
      </c>
      <c r="X1042" s="122" t="s">
        <v>3318</v>
      </c>
      <c r="Y1042" s="122" t="s">
        <v>3319</v>
      </c>
      <c r="Z1042" s="122"/>
      <c r="AA1042" s="285"/>
    </row>
    <row r="1043" spans="1:27">
      <c r="A1043" s="122" t="s">
        <v>56</v>
      </c>
      <c r="B1043" s="226" t="str">
        <f t="shared" si="32"/>
        <v>27AAACI4998N1ZSDGS11192587</v>
      </c>
      <c r="C1043" s="277">
        <f t="shared" si="33"/>
        <v>1038</v>
      </c>
      <c r="D1043" s="122" t="s">
        <v>805</v>
      </c>
      <c r="E1043" s="122" t="s">
        <v>3320</v>
      </c>
      <c r="F1043" s="122" t="s">
        <v>3321</v>
      </c>
      <c r="G1043" s="122" t="s">
        <v>1699</v>
      </c>
      <c r="H1043" s="278">
        <v>45621</v>
      </c>
      <c r="I1043" s="122">
        <v>1966.67</v>
      </c>
      <c r="J1043" s="122" t="s">
        <v>1700</v>
      </c>
      <c r="K1043" s="122" t="s">
        <v>1657</v>
      </c>
      <c r="L1043" s="122"/>
      <c r="M1043" s="122">
        <v>1666.67</v>
      </c>
      <c r="N1043" s="284">
        <v>0</v>
      </c>
      <c r="O1043" s="284">
        <v>150</v>
      </c>
      <c r="P1043" s="284">
        <v>150</v>
      </c>
      <c r="Q1043" s="284">
        <v>0</v>
      </c>
      <c r="R1043" s="122" t="s">
        <v>3289</v>
      </c>
      <c r="S1043" s="122" t="s">
        <v>3303</v>
      </c>
      <c r="T1043" s="122" t="s">
        <v>1703</v>
      </c>
      <c r="U1043" s="122" t="s">
        <v>1195</v>
      </c>
      <c r="V1043" s="122" t="s">
        <v>1704</v>
      </c>
      <c r="W1043" s="286" t="s">
        <v>1195</v>
      </c>
      <c r="X1043" s="122" t="s">
        <v>1195</v>
      </c>
      <c r="Y1043" s="122" t="s">
        <v>1195</v>
      </c>
      <c r="Z1043" s="122"/>
      <c r="AA1043" s="285"/>
    </row>
    <row r="1044" spans="1:27">
      <c r="A1044" s="122" t="s">
        <v>56</v>
      </c>
      <c r="B1044" s="226" t="str">
        <f t="shared" si="32"/>
        <v>07AAGFU4809H1Z1DEX3-492</v>
      </c>
      <c r="C1044" s="277">
        <f t="shared" si="33"/>
        <v>1039</v>
      </c>
      <c r="D1044" s="122" t="s">
        <v>3322</v>
      </c>
      <c r="E1044" s="122" t="s">
        <v>3323</v>
      </c>
      <c r="F1044" s="122" t="s">
        <v>3324</v>
      </c>
      <c r="G1044" s="122" t="s">
        <v>1699</v>
      </c>
      <c r="H1044" s="278">
        <v>45614</v>
      </c>
      <c r="I1044" s="122">
        <v>820</v>
      </c>
      <c r="J1044" s="122" t="s">
        <v>1700</v>
      </c>
      <c r="K1044" s="122" t="s">
        <v>1657</v>
      </c>
      <c r="L1044" s="122"/>
      <c r="M1044" s="122">
        <v>694.92</v>
      </c>
      <c r="N1044" s="284">
        <v>125.09</v>
      </c>
      <c r="O1044" s="284">
        <v>0</v>
      </c>
      <c r="P1044" s="284">
        <v>0</v>
      </c>
      <c r="Q1044" s="284">
        <v>0</v>
      </c>
      <c r="R1044" s="122" t="s">
        <v>3289</v>
      </c>
      <c r="S1044" s="122" t="s">
        <v>3303</v>
      </c>
      <c r="T1044" s="122" t="s">
        <v>1703</v>
      </c>
      <c r="U1044" s="122" t="s">
        <v>1195</v>
      </c>
      <c r="V1044" s="122" t="s">
        <v>1704</v>
      </c>
      <c r="W1044" s="286" t="s">
        <v>1195</v>
      </c>
      <c r="X1044" s="122" t="s">
        <v>1195</v>
      </c>
      <c r="Y1044" s="122" t="s">
        <v>1195</v>
      </c>
      <c r="Z1044" s="122"/>
      <c r="AA1044" s="285"/>
    </row>
    <row r="1045" spans="1:27">
      <c r="A1045" s="122" t="s">
        <v>56</v>
      </c>
      <c r="B1045" s="226" t="str">
        <f t="shared" si="32"/>
        <v>27DBRPP0459R1ZK2024-25/408</v>
      </c>
      <c r="C1045" s="277">
        <f t="shared" si="33"/>
        <v>1040</v>
      </c>
      <c r="D1045" s="122" t="s">
        <v>357</v>
      </c>
      <c r="E1045" s="122" t="s">
        <v>358</v>
      </c>
      <c r="F1045" s="122" t="s">
        <v>3325</v>
      </c>
      <c r="G1045" s="122" t="s">
        <v>1699</v>
      </c>
      <c r="H1045" s="278">
        <v>45626</v>
      </c>
      <c r="I1045" s="122">
        <v>1885</v>
      </c>
      <c r="J1045" s="122" t="s">
        <v>1700</v>
      </c>
      <c r="K1045" s="122" t="s">
        <v>1657</v>
      </c>
      <c r="L1045" s="122"/>
      <c r="M1045" s="122">
        <v>1795</v>
      </c>
      <c r="N1045" s="284">
        <v>0</v>
      </c>
      <c r="O1045" s="284">
        <v>44.88</v>
      </c>
      <c r="P1045" s="284">
        <v>44.88</v>
      </c>
      <c r="Q1045" s="284">
        <v>0</v>
      </c>
      <c r="R1045" s="122" t="s">
        <v>3289</v>
      </c>
      <c r="S1045" s="122" t="s">
        <v>3290</v>
      </c>
      <c r="T1045" s="122" t="s">
        <v>1703</v>
      </c>
      <c r="U1045" s="122" t="s">
        <v>1195</v>
      </c>
      <c r="V1045" s="122" t="s">
        <v>1704</v>
      </c>
      <c r="W1045" s="286" t="s">
        <v>1195</v>
      </c>
      <c r="X1045" s="122" t="s">
        <v>1195</v>
      </c>
      <c r="Y1045" s="122" t="s">
        <v>1195</v>
      </c>
      <c r="Z1045" s="122"/>
      <c r="AA1045" s="285"/>
    </row>
    <row r="1046" spans="1:27">
      <c r="A1046" s="122" t="s">
        <v>56</v>
      </c>
      <c r="B1046" s="226" t="str">
        <f t="shared" si="32"/>
        <v>27AATPE1292M1Z7NOV-2024-301</v>
      </c>
      <c r="C1046" s="277">
        <f t="shared" si="33"/>
        <v>1041</v>
      </c>
      <c r="D1046" s="122" t="s">
        <v>523</v>
      </c>
      <c r="E1046" s="122" t="s">
        <v>524</v>
      </c>
      <c r="F1046" s="122" t="s">
        <v>3326</v>
      </c>
      <c r="G1046" s="122" t="s">
        <v>1699</v>
      </c>
      <c r="H1046" s="278">
        <v>45601</v>
      </c>
      <c r="I1046" s="122">
        <v>393497</v>
      </c>
      <c r="J1046" s="122" t="s">
        <v>1700</v>
      </c>
      <c r="K1046" s="122" t="s">
        <v>1657</v>
      </c>
      <c r="L1046" s="122"/>
      <c r="M1046" s="287">
        <v>333472</v>
      </c>
      <c r="N1046" s="287">
        <v>0</v>
      </c>
      <c r="O1046" s="287">
        <v>30012.48</v>
      </c>
      <c r="P1046" s="287">
        <v>30012.48</v>
      </c>
      <c r="Q1046" s="122">
        <v>0</v>
      </c>
      <c r="R1046" s="122" t="s">
        <v>3289</v>
      </c>
      <c r="S1046" s="122" t="s">
        <v>3305</v>
      </c>
      <c r="T1046" s="122" t="s">
        <v>1703</v>
      </c>
      <c r="U1046" s="288" t="s">
        <v>1195</v>
      </c>
      <c r="V1046" s="289" t="s">
        <v>1704</v>
      </c>
      <c r="W1046" s="286" t="s">
        <v>1195</v>
      </c>
      <c r="X1046" s="290" t="s">
        <v>1195</v>
      </c>
      <c r="Y1046" s="290" t="s">
        <v>1195</v>
      </c>
      <c r="Z1046" s="122"/>
      <c r="AA1046" s="285"/>
    </row>
    <row r="1047" spans="1:27">
      <c r="A1047" s="122" t="s">
        <v>56</v>
      </c>
      <c r="B1047" s="226" t="str">
        <f t="shared" si="32"/>
        <v>27AATPE1292M1Z7NOV-2024-302</v>
      </c>
      <c r="C1047" s="277">
        <f t="shared" si="33"/>
        <v>1042</v>
      </c>
      <c r="D1047" s="122" t="s">
        <v>523</v>
      </c>
      <c r="E1047" s="122" t="s">
        <v>524</v>
      </c>
      <c r="F1047" s="122" t="s">
        <v>3327</v>
      </c>
      <c r="G1047" s="122" t="s">
        <v>1699</v>
      </c>
      <c r="H1047" s="278">
        <v>45598</v>
      </c>
      <c r="I1047" s="122">
        <v>413878</v>
      </c>
      <c r="J1047" s="122" t="s">
        <v>1700</v>
      </c>
      <c r="K1047" s="122" t="s">
        <v>1657</v>
      </c>
      <c r="L1047" s="122"/>
      <c r="M1047" s="287">
        <v>350744</v>
      </c>
      <c r="N1047" s="287">
        <v>0</v>
      </c>
      <c r="O1047" s="287">
        <v>31566.959999999999</v>
      </c>
      <c r="P1047" s="287">
        <v>31566.959999999999</v>
      </c>
      <c r="Q1047" s="122">
        <v>0</v>
      </c>
      <c r="R1047" s="122" t="s">
        <v>3289</v>
      </c>
      <c r="S1047" s="122" t="s">
        <v>3305</v>
      </c>
      <c r="T1047" s="122" t="s">
        <v>1703</v>
      </c>
      <c r="U1047" s="288" t="s">
        <v>1195</v>
      </c>
      <c r="V1047" s="289" t="s">
        <v>1704</v>
      </c>
      <c r="W1047" s="286" t="s">
        <v>1195</v>
      </c>
      <c r="X1047" s="290" t="s">
        <v>1195</v>
      </c>
      <c r="Y1047" s="290" t="s">
        <v>1195</v>
      </c>
      <c r="Z1047" s="122"/>
      <c r="AA1047" s="285"/>
    </row>
    <row r="1048" spans="1:27">
      <c r="A1048" s="122" t="s">
        <v>56</v>
      </c>
      <c r="B1048" s="226" t="str">
        <f t="shared" si="32"/>
        <v>07AABCI2726B1Z4DL1242511CT40276</v>
      </c>
      <c r="C1048" s="277">
        <f t="shared" si="33"/>
        <v>1043</v>
      </c>
      <c r="D1048" s="122" t="s">
        <v>1941</v>
      </c>
      <c r="E1048" s="122" t="s">
        <v>1942</v>
      </c>
      <c r="F1048" s="122" t="s">
        <v>3328</v>
      </c>
      <c r="G1048" s="122" t="s">
        <v>1699</v>
      </c>
      <c r="H1048" s="278">
        <v>45623</v>
      </c>
      <c r="I1048" s="122">
        <v>7665</v>
      </c>
      <c r="J1048" s="122" t="s">
        <v>1700</v>
      </c>
      <c r="K1048" s="122" t="s">
        <v>1657</v>
      </c>
      <c r="L1048" s="122"/>
      <c r="M1048" s="287">
        <v>7300</v>
      </c>
      <c r="N1048" s="287">
        <v>365</v>
      </c>
      <c r="O1048" s="287">
        <v>0</v>
      </c>
      <c r="P1048" s="287">
        <v>0</v>
      </c>
      <c r="Q1048" s="122">
        <v>0</v>
      </c>
      <c r="R1048" s="122" t="s">
        <v>3289</v>
      </c>
      <c r="S1048" s="122" t="s">
        <v>3329</v>
      </c>
      <c r="T1048" s="122" t="s">
        <v>1703</v>
      </c>
      <c r="U1048" s="288" t="s">
        <v>1195</v>
      </c>
      <c r="V1048" s="289" t="s">
        <v>1704</v>
      </c>
      <c r="W1048" s="286" t="s">
        <v>1195</v>
      </c>
      <c r="X1048" s="290" t="s">
        <v>1195</v>
      </c>
      <c r="Y1048" s="290" t="s">
        <v>1195</v>
      </c>
      <c r="Z1048" s="122"/>
      <c r="AA1048" s="285"/>
    </row>
    <row r="1049" spans="1:27">
      <c r="A1049" s="122" t="s">
        <v>56</v>
      </c>
      <c r="B1049" s="226" t="str">
        <f t="shared" si="32"/>
        <v>27AAACI1195H1ZM135241004023891</v>
      </c>
      <c r="C1049" s="277">
        <f t="shared" si="33"/>
        <v>1044</v>
      </c>
      <c r="D1049" s="122" t="s">
        <v>412</v>
      </c>
      <c r="E1049" s="122" t="s">
        <v>413</v>
      </c>
      <c r="F1049" s="122">
        <v>135241004023891</v>
      </c>
      <c r="G1049" s="122" t="s">
        <v>1699</v>
      </c>
      <c r="H1049" s="278">
        <v>45569</v>
      </c>
      <c r="I1049" s="122">
        <v>10512.39</v>
      </c>
      <c r="J1049" s="122" t="s">
        <v>1700</v>
      </c>
      <c r="K1049" s="122" t="s">
        <v>1657</v>
      </c>
      <c r="L1049" s="122"/>
      <c r="M1049" s="287">
        <v>8908.81</v>
      </c>
      <c r="N1049" s="287">
        <v>0</v>
      </c>
      <c r="O1049" s="287">
        <v>801.79</v>
      </c>
      <c r="P1049" s="287">
        <v>801.79</v>
      </c>
      <c r="Q1049" s="122">
        <v>0</v>
      </c>
      <c r="R1049" s="122" t="s">
        <v>3067</v>
      </c>
      <c r="S1049" s="122" t="s">
        <v>3068</v>
      </c>
      <c r="T1049" s="122" t="s">
        <v>1703</v>
      </c>
      <c r="U1049" s="288" t="s">
        <v>1195</v>
      </c>
      <c r="V1049" s="289" t="s">
        <v>1704</v>
      </c>
      <c r="W1049" s="286" t="s">
        <v>1195</v>
      </c>
      <c r="X1049" s="290" t="s">
        <v>1195</v>
      </c>
      <c r="Y1049" s="290" t="s">
        <v>1195</v>
      </c>
      <c r="Z1049" s="122"/>
      <c r="AA1049" s="285"/>
    </row>
    <row r="1050" spans="1:27">
      <c r="A1050" s="122" t="s">
        <v>56</v>
      </c>
      <c r="B1050" s="226" t="str">
        <f t="shared" si="32"/>
        <v>27AAACI1195H1ZM135241008039309</v>
      </c>
      <c r="C1050" s="277">
        <f t="shared" si="33"/>
        <v>1045</v>
      </c>
      <c r="D1050" s="122" t="s">
        <v>412</v>
      </c>
      <c r="E1050" s="122" t="s">
        <v>413</v>
      </c>
      <c r="F1050" s="122">
        <v>135241008039309</v>
      </c>
      <c r="G1050" s="122" t="s">
        <v>1699</v>
      </c>
      <c r="H1050" s="278">
        <v>45573</v>
      </c>
      <c r="I1050" s="122">
        <v>15798.51</v>
      </c>
      <c r="J1050" s="122" t="s">
        <v>1700</v>
      </c>
      <c r="K1050" s="122" t="s">
        <v>1657</v>
      </c>
      <c r="L1050" s="122"/>
      <c r="M1050" s="287">
        <v>13388.57</v>
      </c>
      <c r="N1050" s="287">
        <v>0</v>
      </c>
      <c r="O1050" s="287">
        <v>1204.97</v>
      </c>
      <c r="P1050" s="287">
        <v>1204.97</v>
      </c>
      <c r="Q1050" s="122">
        <v>0</v>
      </c>
      <c r="R1050" s="122" t="s">
        <v>3067</v>
      </c>
      <c r="S1050" s="122" t="s">
        <v>3068</v>
      </c>
      <c r="T1050" s="122" t="s">
        <v>1703</v>
      </c>
      <c r="U1050" s="288" t="s">
        <v>1195</v>
      </c>
      <c r="V1050" s="289" t="s">
        <v>1704</v>
      </c>
      <c r="W1050" s="286" t="s">
        <v>1195</v>
      </c>
      <c r="X1050" s="290" t="s">
        <v>1195</v>
      </c>
      <c r="Y1050" s="290" t="s">
        <v>1195</v>
      </c>
      <c r="Z1050" s="122"/>
      <c r="AA1050" s="285"/>
    </row>
    <row r="1051" spans="1:27">
      <c r="A1051" s="122" t="s">
        <v>56</v>
      </c>
      <c r="B1051" s="226" t="str">
        <f t="shared" si="32"/>
        <v>27AAACI1195H1ZM135241014067016</v>
      </c>
      <c r="C1051" s="277">
        <f t="shared" si="33"/>
        <v>1046</v>
      </c>
      <c r="D1051" s="122" t="s">
        <v>412</v>
      </c>
      <c r="E1051" s="122" t="s">
        <v>413</v>
      </c>
      <c r="F1051" s="122">
        <v>135241014067016</v>
      </c>
      <c r="G1051" s="122" t="s">
        <v>1699</v>
      </c>
      <c r="H1051" s="278">
        <v>45579</v>
      </c>
      <c r="I1051" s="122">
        <v>18282.41</v>
      </c>
      <c r="J1051" s="122" t="s">
        <v>1700</v>
      </c>
      <c r="K1051" s="122" t="s">
        <v>1657</v>
      </c>
      <c r="L1051" s="122"/>
      <c r="M1051" s="287">
        <v>15493.57</v>
      </c>
      <c r="N1051" s="287">
        <v>0</v>
      </c>
      <c r="O1051" s="287">
        <v>1394.42</v>
      </c>
      <c r="P1051" s="287">
        <v>1394.42</v>
      </c>
      <c r="Q1051" s="122">
        <v>0</v>
      </c>
      <c r="R1051" s="122" t="s">
        <v>3067</v>
      </c>
      <c r="S1051" s="122" t="s">
        <v>3068</v>
      </c>
      <c r="T1051" s="122" t="s">
        <v>1703</v>
      </c>
      <c r="U1051" s="288" t="s">
        <v>1195</v>
      </c>
      <c r="V1051" s="289" t="s">
        <v>1704</v>
      </c>
      <c r="W1051" s="286" t="s">
        <v>1195</v>
      </c>
      <c r="X1051" s="290" t="s">
        <v>1195</v>
      </c>
      <c r="Y1051" s="290" t="s">
        <v>1195</v>
      </c>
      <c r="Z1051" s="122"/>
      <c r="AA1051" s="285"/>
    </row>
    <row r="1052" spans="1:27">
      <c r="A1052" s="122" t="s">
        <v>56</v>
      </c>
      <c r="B1052" s="226" t="str">
        <f t="shared" si="32"/>
        <v>27AAACI1195H1ZM135241022113020</v>
      </c>
      <c r="C1052" s="277">
        <f t="shared" si="33"/>
        <v>1047</v>
      </c>
      <c r="D1052" s="122" t="s">
        <v>412</v>
      </c>
      <c r="E1052" s="122" t="s">
        <v>413</v>
      </c>
      <c r="F1052" s="122">
        <v>135241022113020</v>
      </c>
      <c r="G1052" s="122" t="s">
        <v>1699</v>
      </c>
      <c r="H1052" s="278">
        <v>45587</v>
      </c>
      <c r="I1052" s="122">
        <v>20768.09</v>
      </c>
      <c r="J1052" s="122" t="s">
        <v>1700</v>
      </c>
      <c r="K1052" s="122" t="s">
        <v>1657</v>
      </c>
      <c r="L1052" s="122"/>
      <c r="M1052" s="287">
        <v>17600.07</v>
      </c>
      <c r="N1052" s="287">
        <v>0</v>
      </c>
      <c r="O1052" s="287">
        <v>1584.01</v>
      </c>
      <c r="P1052" s="287">
        <v>1584.01</v>
      </c>
      <c r="Q1052" s="122">
        <v>0</v>
      </c>
      <c r="R1052" s="122" t="s">
        <v>3067</v>
      </c>
      <c r="S1052" s="122" t="s">
        <v>3068</v>
      </c>
      <c r="T1052" s="122" t="s">
        <v>1703</v>
      </c>
      <c r="U1052" s="288" t="s">
        <v>1195</v>
      </c>
      <c r="V1052" s="289" t="s">
        <v>1704</v>
      </c>
      <c r="W1052" s="286" t="s">
        <v>1195</v>
      </c>
      <c r="X1052" s="290" t="s">
        <v>1195</v>
      </c>
      <c r="Y1052" s="290" t="s">
        <v>1195</v>
      </c>
      <c r="Z1052" s="122"/>
      <c r="AA1052" s="285"/>
    </row>
    <row r="1053" spans="1:27">
      <c r="A1053" s="122" t="s">
        <v>56</v>
      </c>
      <c r="B1053" s="226" t="str">
        <f t="shared" si="32"/>
        <v>27AAACI1195H1ZM135241023121927</v>
      </c>
      <c r="C1053" s="277">
        <f t="shared" si="33"/>
        <v>1048</v>
      </c>
      <c r="D1053" s="122" t="s">
        <v>412</v>
      </c>
      <c r="E1053" s="122" t="s">
        <v>413</v>
      </c>
      <c r="F1053" s="122">
        <v>135241023121927</v>
      </c>
      <c r="G1053" s="122" t="s">
        <v>1699</v>
      </c>
      <c r="H1053" s="278">
        <v>45588</v>
      </c>
      <c r="I1053" s="122">
        <v>4396.4399999999996</v>
      </c>
      <c r="J1053" s="122" t="s">
        <v>1700</v>
      </c>
      <c r="K1053" s="122" t="s">
        <v>1657</v>
      </c>
      <c r="L1053" s="122"/>
      <c r="M1053" s="287">
        <v>3725.8</v>
      </c>
      <c r="N1053" s="287">
        <v>0</v>
      </c>
      <c r="O1053" s="287">
        <v>335.32</v>
      </c>
      <c r="P1053" s="287">
        <v>335.32</v>
      </c>
      <c r="Q1053" s="122">
        <v>0</v>
      </c>
      <c r="R1053" s="122" t="s">
        <v>3067</v>
      </c>
      <c r="S1053" s="122" t="s">
        <v>3068</v>
      </c>
      <c r="T1053" s="122" t="s">
        <v>1703</v>
      </c>
      <c r="U1053" s="288" t="s">
        <v>1195</v>
      </c>
      <c r="V1053" s="289" t="s">
        <v>1704</v>
      </c>
      <c r="W1053" s="286" t="s">
        <v>1195</v>
      </c>
      <c r="X1053" s="290" t="s">
        <v>1195</v>
      </c>
      <c r="Y1053" s="290" t="s">
        <v>1195</v>
      </c>
      <c r="Z1053" s="122"/>
      <c r="AA1053" s="285"/>
    </row>
    <row r="1054" spans="1:27">
      <c r="A1054" s="122" t="s">
        <v>56</v>
      </c>
      <c r="B1054" s="226" t="str">
        <f t="shared" si="32"/>
        <v>27AAACI1195H1ZM135241029149625</v>
      </c>
      <c r="C1054" s="277">
        <f t="shared" si="33"/>
        <v>1049</v>
      </c>
      <c r="D1054" s="122" t="s">
        <v>412</v>
      </c>
      <c r="E1054" s="122" t="s">
        <v>413</v>
      </c>
      <c r="F1054" s="122">
        <v>135241029149625</v>
      </c>
      <c r="G1054" s="122" t="s">
        <v>1699</v>
      </c>
      <c r="H1054" s="278">
        <v>45594</v>
      </c>
      <c r="I1054" s="122">
        <v>17794.830000000002</v>
      </c>
      <c r="J1054" s="122" t="s">
        <v>1700</v>
      </c>
      <c r="K1054" s="122" t="s">
        <v>1657</v>
      </c>
      <c r="L1054" s="122"/>
      <c r="M1054" s="287">
        <v>15080.37</v>
      </c>
      <c r="N1054" s="287">
        <v>0</v>
      </c>
      <c r="O1054" s="287">
        <v>1357.23</v>
      </c>
      <c r="P1054" s="287">
        <v>1357.23</v>
      </c>
      <c r="Q1054" s="122">
        <v>0</v>
      </c>
      <c r="R1054" s="122" t="s">
        <v>3067</v>
      </c>
      <c r="S1054" s="122" t="s">
        <v>3068</v>
      </c>
      <c r="T1054" s="122" t="s">
        <v>1703</v>
      </c>
      <c r="U1054" s="288" t="s">
        <v>1195</v>
      </c>
      <c r="V1054" s="289" t="s">
        <v>1704</v>
      </c>
      <c r="W1054" s="286" t="s">
        <v>1195</v>
      </c>
      <c r="X1054" s="290" t="s">
        <v>1195</v>
      </c>
      <c r="Y1054" s="290" t="s">
        <v>1195</v>
      </c>
      <c r="Z1054" s="122"/>
      <c r="AA1054" s="285"/>
    </row>
    <row r="1055" spans="1:27">
      <c r="A1055" s="122" t="s">
        <v>56</v>
      </c>
      <c r="B1055" s="226" t="str">
        <f t="shared" si="32"/>
        <v>27AAACI1195H1ZM135241030156854</v>
      </c>
      <c r="C1055" s="277">
        <f t="shared" si="33"/>
        <v>1050</v>
      </c>
      <c r="D1055" s="122" t="s">
        <v>412</v>
      </c>
      <c r="E1055" s="122" t="s">
        <v>413</v>
      </c>
      <c r="F1055" s="122">
        <v>135241030156854</v>
      </c>
      <c r="G1055" s="122" t="s">
        <v>1699</v>
      </c>
      <c r="H1055" s="278">
        <v>45595</v>
      </c>
      <c r="I1055" s="122">
        <v>9690.4500000000007</v>
      </c>
      <c r="J1055" s="122" t="s">
        <v>1700</v>
      </c>
      <c r="K1055" s="122" t="s">
        <v>1657</v>
      </c>
      <c r="L1055" s="122"/>
      <c r="M1055" s="287">
        <v>8212.25</v>
      </c>
      <c r="N1055" s="287">
        <v>0</v>
      </c>
      <c r="O1055" s="287">
        <v>739.1</v>
      </c>
      <c r="P1055" s="287">
        <v>739.1</v>
      </c>
      <c r="Q1055" s="122">
        <v>0</v>
      </c>
      <c r="R1055" s="122" t="s">
        <v>3067</v>
      </c>
      <c r="S1055" s="122" t="s">
        <v>3068</v>
      </c>
      <c r="T1055" s="122" t="s">
        <v>1703</v>
      </c>
      <c r="U1055" s="288" t="s">
        <v>1195</v>
      </c>
      <c r="V1055" s="289" t="s">
        <v>1704</v>
      </c>
      <c r="W1055" s="286" t="s">
        <v>1195</v>
      </c>
      <c r="X1055" s="290" t="s">
        <v>1195</v>
      </c>
      <c r="Y1055" s="290" t="s">
        <v>1195</v>
      </c>
      <c r="Z1055" s="122"/>
      <c r="AA1055" s="285"/>
    </row>
    <row r="1056" spans="1:27">
      <c r="A1056" s="122" t="s">
        <v>56</v>
      </c>
      <c r="B1056" s="226" t="str">
        <f t="shared" si="32"/>
        <v>36AABCI2726B1Z3TS1242511BK55487</v>
      </c>
      <c r="C1056" s="277">
        <f t="shared" si="33"/>
        <v>1051</v>
      </c>
      <c r="D1056" s="122" t="s">
        <v>483</v>
      </c>
      <c r="E1056" s="122" t="s">
        <v>484</v>
      </c>
      <c r="F1056" s="122" t="s">
        <v>3330</v>
      </c>
      <c r="G1056" s="122" t="s">
        <v>1699</v>
      </c>
      <c r="H1056" s="278">
        <v>45625</v>
      </c>
      <c r="I1056" s="122">
        <v>41648</v>
      </c>
      <c r="J1056" s="122" t="s">
        <v>1700</v>
      </c>
      <c r="K1056" s="122" t="s">
        <v>1657</v>
      </c>
      <c r="L1056" s="122"/>
      <c r="M1056" s="287">
        <v>39664</v>
      </c>
      <c r="N1056" s="287">
        <v>1984</v>
      </c>
      <c r="O1056" s="287">
        <v>0</v>
      </c>
      <c r="P1056" s="287">
        <v>0</v>
      </c>
      <c r="Q1056" s="122">
        <v>0</v>
      </c>
      <c r="R1056" s="122" t="s">
        <v>3289</v>
      </c>
      <c r="S1056" s="122" t="s">
        <v>3329</v>
      </c>
      <c r="T1056" s="122" t="s">
        <v>1703</v>
      </c>
      <c r="U1056" s="288" t="s">
        <v>1195</v>
      </c>
      <c r="V1056" s="289" t="s">
        <v>1704</v>
      </c>
      <c r="W1056" s="286" t="s">
        <v>1195</v>
      </c>
      <c r="X1056" s="290" t="s">
        <v>1195</v>
      </c>
      <c r="Y1056" s="290" t="s">
        <v>1195</v>
      </c>
      <c r="Z1056" s="122"/>
      <c r="AA1056" s="285"/>
    </row>
    <row r="1057" spans="1:27">
      <c r="A1057" s="122" t="s">
        <v>56</v>
      </c>
      <c r="B1057" s="226" t="str">
        <f t="shared" si="32"/>
        <v>24GPYPS9043J1ZUAMD2-137</v>
      </c>
      <c r="C1057" s="277">
        <f t="shared" si="33"/>
        <v>1052</v>
      </c>
      <c r="D1057" s="122" t="s">
        <v>3331</v>
      </c>
      <c r="E1057" s="122" t="s">
        <v>3332</v>
      </c>
      <c r="F1057" s="122" t="s">
        <v>3333</v>
      </c>
      <c r="G1057" s="122" t="s">
        <v>1699</v>
      </c>
      <c r="H1057" s="278">
        <v>45614</v>
      </c>
      <c r="I1057" s="122">
        <v>3800</v>
      </c>
      <c r="J1057" s="122" t="s">
        <v>1700</v>
      </c>
      <c r="K1057" s="122" t="s">
        <v>1657</v>
      </c>
      <c r="L1057" s="122"/>
      <c r="M1057" s="287">
        <v>3220.34</v>
      </c>
      <c r="N1057" s="287">
        <v>579.66</v>
      </c>
      <c r="O1057" s="287">
        <v>0</v>
      </c>
      <c r="P1057" s="287">
        <v>0</v>
      </c>
      <c r="Q1057" s="122">
        <v>0</v>
      </c>
      <c r="R1057" s="122" t="s">
        <v>3289</v>
      </c>
      <c r="S1057" s="122" t="s">
        <v>3303</v>
      </c>
      <c r="T1057" s="122" t="s">
        <v>1703</v>
      </c>
      <c r="U1057" s="288" t="s">
        <v>1195</v>
      </c>
      <c r="V1057" s="289" t="s">
        <v>1704</v>
      </c>
      <c r="W1057" s="286" t="s">
        <v>1195</v>
      </c>
      <c r="X1057" s="290" t="s">
        <v>1195</v>
      </c>
      <c r="Y1057" s="290" t="s">
        <v>1195</v>
      </c>
      <c r="Z1057" s="122"/>
      <c r="AA1057" s="285"/>
    </row>
    <row r="1058" spans="1:27">
      <c r="A1058" s="122" t="s">
        <v>56</v>
      </c>
      <c r="B1058" s="226" t="str">
        <f t="shared" si="32"/>
        <v>27AAACA4136A1ZDIS/409</v>
      </c>
      <c r="C1058" s="277">
        <f t="shared" si="33"/>
        <v>1053</v>
      </c>
      <c r="D1058" s="122" t="s">
        <v>717</v>
      </c>
      <c r="E1058" s="122" t="s">
        <v>718</v>
      </c>
      <c r="F1058" s="122" t="s">
        <v>3334</v>
      </c>
      <c r="G1058" s="122" t="s">
        <v>1699</v>
      </c>
      <c r="H1058" s="278">
        <v>45625</v>
      </c>
      <c r="I1058" s="122">
        <v>1180</v>
      </c>
      <c r="J1058" s="122" t="s">
        <v>1700</v>
      </c>
      <c r="K1058" s="122" t="s">
        <v>1657</v>
      </c>
      <c r="L1058" s="122"/>
      <c r="M1058" s="287">
        <v>1000</v>
      </c>
      <c r="N1058" s="287">
        <v>0</v>
      </c>
      <c r="O1058" s="287">
        <v>90</v>
      </c>
      <c r="P1058" s="287">
        <v>90</v>
      </c>
      <c r="Q1058" s="122">
        <v>0</v>
      </c>
      <c r="R1058" s="122" t="s">
        <v>3289</v>
      </c>
      <c r="S1058" s="122" t="s">
        <v>3303</v>
      </c>
      <c r="T1058" s="122" t="s">
        <v>1703</v>
      </c>
      <c r="U1058" s="288" t="s">
        <v>1195</v>
      </c>
      <c r="V1058" s="289" t="s">
        <v>1704</v>
      </c>
      <c r="W1058" s="286" t="s">
        <v>1195</v>
      </c>
      <c r="X1058" s="290" t="s">
        <v>1195</v>
      </c>
      <c r="Y1058" s="290" t="s">
        <v>1195</v>
      </c>
      <c r="Z1058" s="122"/>
      <c r="AA1058" s="285"/>
    </row>
    <row r="1059" spans="1:27">
      <c r="A1059" s="122" t="s">
        <v>56</v>
      </c>
      <c r="B1059" s="226" t="str">
        <f t="shared" si="32"/>
        <v>07AAJCA9880A1ZLAIN2425002590791</v>
      </c>
      <c r="C1059" s="277">
        <f t="shared" si="33"/>
        <v>1054</v>
      </c>
      <c r="D1059" s="122" t="s">
        <v>552</v>
      </c>
      <c r="E1059" s="122" t="s">
        <v>553</v>
      </c>
      <c r="F1059" s="122" t="s">
        <v>3335</v>
      </c>
      <c r="G1059" s="122" t="s">
        <v>1699</v>
      </c>
      <c r="H1059" s="278">
        <v>45598</v>
      </c>
      <c r="I1059" s="122">
        <v>290813.87</v>
      </c>
      <c r="J1059" s="122" t="s">
        <v>1700</v>
      </c>
      <c r="K1059" s="122" t="s">
        <v>1657</v>
      </c>
      <c r="L1059" s="122"/>
      <c r="M1059" s="287">
        <v>246452.43</v>
      </c>
      <c r="N1059" s="287">
        <v>44361.440000000002</v>
      </c>
      <c r="O1059" s="287">
        <v>0</v>
      </c>
      <c r="P1059" s="287">
        <v>0</v>
      </c>
      <c r="Q1059" s="122">
        <v>0</v>
      </c>
      <c r="R1059" s="122" t="s">
        <v>3289</v>
      </c>
      <c r="S1059" s="122" t="s">
        <v>3329</v>
      </c>
      <c r="T1059" s="122" t="s">
        <v>1703</v>
      </c>
      <c r="U1059" s="288" t="s">
        <v>1195</v>
      </c>
      <c r="V1059" s="289" t="s">
        <v>1704</v>
      </c>
      <c r="W1059" s="286" t="s">
        <v>1195</v>
      </c>
      <c r="X1059" s="290" t="s">
        <v>1195</v>
      </c>
      <c r="Y1059" s="290" t="s">
        <v>1195</v>
      </c>
      <c r="Z1059" s="122"/>
      <c r="AA1059" s="285"/>
    </row>
    <row r="1060" spans="1:27">
      <c r="A1060" s="122" t="s">
        <v>56</v>
      </c>
      <c r="B1060" s="226" t="str">
        <f t="shared" si="32"/>
        <v>07AAJCA9880A1ZLAIN2425002594939</v>
      </c>
      <c r="C1060" s="277">
        <f t="shared" si="33"/>
        <v>1055</v>
      </c>
      <c r="D1060" s="122" t="s">
        <v>552</v>
      </c>
      <c r="E1060" s="122" t="s">
        <v>553</v>
      </c>
      <c r="F1060" s="122" t="s">
        <v>3336</v>
      </c>
      <c r="G1060" s="122" t="s">
        <v>1699</v>
      </c>
      <c r="H1060" s="278">
        <v>45598</v>
      </c>
      <c r="I1060" s="122">
        <v>105203.76</v>
      </c>
      <c r="J1060" s="122" t="s">
        <v>1700</v>
      </c>
      <c r="K1060" s="122" t="s">
        <v>1657</v>
      </c>
      <c r="L1060" s="122"/>
      <c r="M1060" s="287">
        <v>89155.73</v>
      </c>
      <c r="N1060" s="287">
        <v>16048.03</v>
      </c>
      <c r="O1060" s="287">
        <v>0</v>
      </c>
      <c r="P1060" s="287">
        <v>0</v>
      </c>
      <c r="Q1060" s="122">
        <v>0</v>
      </c>
      <c r="R1060" s="122" t="s">
        <v>3289</v>
      </c>
      <c r="S1060" s="122" t="s">
        <v>3329</v>
      </c>
      <c r="T1060" s="122" t="s">
        <v>1703</v>
      </c>
      <c r="U1060" s="288" t="s">
        <v>1195</v>
      </c>
      <c r="V1060" s="289" t="s">
        <v>1704</v>
      </c>
      <c r="W1060" s="286" t="s">
        <v>1195</v>
      </c>
      <c r="X1060" s="290" t="s">
        <v>1195</v>
      </c>
      <c r="Y1060" s="290" t="s">
        <v>1195</v>
      </c>
      <c r="Z1060" s="122"/>
      <c r="AA1060" s="285"/>
    </row>
    <row r="1061" spans="1:27">
      <c r="A1061" s="122" t="s">
        <v>56</v>
      </c>
      <c r="B1061" s="226" t="str">
        <f t="shared" si="32"/>
        <v>07AAJCA9880A1ZLAIN2425002725029</v>
      </c>
      <c r="C1061" s="277">
        <f t="shared" si="33"/>
        <v>1056</v>
      </c>
      <c r="D1061" s="122" t="s">
        <v>552</v>
      </c>
      <c r="E1061" s="122" t="s">
        <v>553</v>
      </c>
      <c r="F1061" s="122" t="s">
        <v>3337</v>
      </c>
      <c r="G1061" s="122" t="s">
        <v>1699</v>
      </c>
      <c r="H1061" s="278">
        <v>45598</v>
      </c>
      <c r="I1061" s="122">
        <v>17434.900000000001</v>
      </c>
      <c r="J1061" s="122" t="s">
        <v>1700</v>
      </c>
      <c r="K1061" s="122" t="s">
        <v>1657</v>
      </c>
      <c r="L1061" s="122"/>
      <c r="M1061" s="287">
        <v>14775.34</v>
      </c>
      <c r="N1061" s="287">
        <v>2659.56</v>
      </c>
      <c r="O1061" s="287">
        <v>0</v>
      </c>
      <c r="P1061" s="287">
        <v>0</v>
      </c>
      <c r="Q1061" s="122">
        <v>0</v>
      </c>
      <c r="R1061" s="122" t="s">
        <v>3289</v>
      </c>
      <c r="S1061" s="122" t="s">
        <v>3329</v>
      </c>
      <c r="T1061" s="122" t="s">
        <v>1703</v>
      </c>
      <c r="U1061" s="288" t="s">
        <v>1195</v>
      </c>
      <c r="V1061" s="289" t="s">
        <v>1704</v>
      </c>
      <c r="W1061" s="286" t="s">
        <v>1195</v>
      </c>
      <c r="X1061" s="290" t="s">
        <v>1195</v>
      </c>
      <c r="Y1061" s="290" t="s">
        <v>1195</v>
      </c>
      <c r="Z1061" s="122"/>
      <c r="AA1061" s="285"/>
    </row>
    <row r="1062" spans="1:27">
      <c r="A1062" s="122" t="s">
        <v>56</v>
      </c>
      <c r="B1062" s="226" t="str">
        <f t="shared" si="32"/>
        <v>36AEUPV4314A1ZE16/2024-2025</v>
      </c>
      <c r="C1062" s="277">
        <f t="shared" si="33"/>
        <v>1057</v>
      </c>
      <c r="D1062" s="122" t="s">
        <v>320</v>
      </c>
      <c r="E1062" s="122" t="s">
        <v>321</v>
      </c>
      <c r="F1062" s="122" t="s">
        <v>3338</v>
      </c>
      <c r="G1062" s="122" t="s">
        <v>1699</v>
      </c>
      <c r="H1062" s="278">
        <v>45624</v>
      </c>
      <c r="I1062" s="122">
        <v>295000</v>
      </c>
      <c r="J1062" s="122" t="s">
        <v>1700</v>
      </c>
      <c r="K1062" s="122" t="s">
        <v>1657</v>
      </c>
      <c r="L1062" s="122"/>
      <c r="M1062" s="287">
        <v>250000</v>
      </c>
      <c r="N1062" s="287">
        <v>45000</v>
      </c>
      <c r="O1062" s="287">
        <v>0</v>
      </c>
      <c r="P1062" s="287">
        <v>0</v>
      </c>
      <c r="Q1062" s="122">
        <v>0</v>
      </c>
      <c r="R1062" s="122" t="s">
        <v>3289</v>
      </c>
      <c r="S1062" s="122" t="s">
        <v>3329</v>
      </c>
      <c r="T1062" s="122" t="s">
        <v>1703</v>
      </c>
      <c r="U1062" s="288" t="s">
        <v>1195</v>
      </c>
      <c r="V1062" s="289" t="s">
        <v>1704</v>
      </c>
      <c r="W1062" s="286" t="s">
        <v>1195</v>
      </c>
      <c r="X1062" s="290" t="s">
        <v>1195</v>
      </c>
      <c r="Y1062" s="290" t="s">
        <v>1195</v>
      </c>
      <c r="Z1062" s="122"/>
      <c r="AA1062" s="285"/>
    </row>
    <row r="1063" spans="1:27">
      <c r="A1063" s="122" t="s">
        <v>56</v>
      </c>
      <c r="B1063" s="226" t="str">
        <f t="shared" si="32"/>
        <v>36AAFCK5835K1Z6K06613-0005</v>
      </c>
      <c r="C1063" s="277">
        <f t="shared" si="33"/>
        <v>1058</v>
      </c>
      <c r="D1063" s="122" t="s">
        <v>547</v>
      </c>
      <c r="E1063" s="122" t="s">
        <v>548</v>
      </c>
      <c r="F1063" s="122" t="s">
        <v>3339</v>
      </c>
      <c r="G1063" s="122" t="s">
        <v>1699</v>
      </c>
      <c r="H1063" s="278">
        <v>45603</v>
      </c>
      <c r="I1063" s="122">
        <v>264965</v>
      </c>
      <c r="J1063" s="122" t="s">
        <v>1700</v>
      </c>
      <c r="K1063" s="122" t="s">
        <v>1657</v>
      </c>
      <c r="L1063" s="122"/>
      <c r="M1063" s="287">
        <v>224547.3</v>
      </c>
      <c r="N1063" s="287">
        <v>40418.51</v>
      </c>
      <c r="O1063" s="287">
        <v>0</v>
      </c>
      <c r="P1063" s="287">
        <v>0</v>
      </c>
      <c r="Q1063" s="122">
        <v>0</v>
      </c>
      <c r="R1063" s="122" t="s">
        <v>3289</v>
      </c>
      <c r="S1063" s="122" t="s">
        <v>3303</v>
      </c>
      <c r="T1063" s="122" t="s">
        <v>1703</v>
      </c>
      <c r="U1063" s="288" t="s">
        <v>1195</v>
      </c>
      <c r="V1063" s="289" t="s">
        <v>1704</v>
      </c>
      <c r="W1063" s="286" t="s">
        <v>1726</v>
      </c>
      <c r="X1063" s="290" t="s">
        <v>3340</v>
      </c>
      <c r="Y1063" s="290" t="s">
        <v>3145</v>
      </c>
      <c r="Z1063" s="122"/>
      <c r="AA1063" s="285"/>
    </row>
    <row r="1064" spans="1:27">
      <c r="A1064" s="122" t="s">
        <v>56</v>
      </c>
      <c r="B1064" s="226" t="str">
        <f t="shared" si="32"/>
        <v>27AAECI7859N1ZQSOFT/338/24-25</v>
      </c>
      <c r="C1064" s="277">
        <f t="shared" si="33"/>
        <v>1059</v>
      </c>
      <c r="D1064" s="122" t="s">
        <v>344</v>
      </c>
      <c r="E1064" s="122" t="s">
        <v>345</v>
      </c>
      <c r="F1064" s="122" t="s">
        <v>3341</v>
      </c>
      <c r="G1064" s="122" t="s">
        <v>1699</v>
      </c>
      <c r="H1064" s="278">
        <v>45570</v>
      </c>
      <c r="I1064" s="122">
        <v>100.3</v>
      </c>
      <c r="J1064" s="122" t="s">
        <v>1700</v>
      </c>
      <c r="K1064" s="122" t="s">
        <v>1657</v>
      </c>
      <c r="L1064" s="122"/>
      <c r="M1064" s="287">
        <v>85</v>
      </c>
      <c r="N1064" s="287">
        <v>0</v>
      </c>
      <c r="O1064" s="287">
        <v>7.65</v>
      </c>
      <c r="P1064" s="287">
        <v>7.65</v>
      </c>
      <c r="Q1064" s="122">
        <v>0</v>
      </c>
      <c r="R1064" s="122" t="s">
        <v>3067</v>
      </c>
      <c r="S1064" s="122" t="s">
        <v>3305</v>
      </c>
      <c r="T1064" s="122" t="s">
        <v>1703</v>
      </c>
      <c r="U1064" s="288" t="s">
        <v>1195</v>
      </c>
      <c r="V1064" s="289" t="s">
        <v>1704</v>
      </c>
      <c r="W1064" s="286" t="s">
        <v>1195</v>
      </c>
      <c r="X1064" s="290" t="s">
        <v>1195</v>
      </c>
      <c r="Y1064" s="290" t="s">
        <v>1195</v>
      </c>
      <c r="Z1064" s="122"/>
      <c r="AA1064" s="285"/>
    </row>
    <row r="1065" spans="1:27">
      <c r="A1065" s="122" t="s">
        <v>56</v>
      </c>
      <c r="B1065" s="226" t="str">
        <f t="shared" si="32"/>
        <v>27AAECI7859N1ZQSOFT/380/24-25</v>
      </c>
      <c r="C1065" s="277">
        <f t="shared" si="33"/>
        <v>1060</v>
      </c>
      <c r="D1065" s="122" t="s">
        <v>344</v>
      </c>
      <c r="E1065" s="122" t="s">
        <v>345</v>
      </c>
      <c r="F1065" s="122" t="s">
        <v>3342</v>
      </c>
      <c r="G1065" s="122" t="s">
        <v>1699</v>
      </c>
      <c r="H1065" s="278">
        <v>45583</v>
      </c>
      <c r="I1065" s="122">
        <v>100.3</v>
      </c>
      <c r="J1065" s="122" t="s">
        <v>1700</v>
      </c>
      <c r="K1065" s="122" t="s">
        <v>1657</v>
      </c>
      <c r="L1065" s="122"/>
      <c r="M1065" s="287">
        <v>85</v>
      </c>
      <c r="N1065" s="287">
        <v>0</v>
      </c>
      <c r="O1065" s="287">
        <v>7.65</v>
      </c>
      <c r="P1065" s="287">
        <v>7.65</v>
      </c>
      <c r="Q1065" s="122">
        <v>0</v>
      </c>
      <c r="R1065" s="122" t="s">
        <v>3067</v>
      </c>
      <c r="S1065" s="122" t="s">
        <v>3305</v>
      </c>
      <c r="T1065" s="122" t="s">
        <v>1703</v>
      </c>
      <c r="U1065" s="288" t="s">
        <v>1195</v>
      </c>
      <c r="V1065" s="289" t="s">
        <v>1704</v>
      </c>
      <c r="W1065" s="286" t="s">
        <v>1195</v>
      </c>
      <c r="X1065" s="290" t="s">
        <v>1195</v>
      </c>
      <c r="Y1065" s="290" t="s">
        <v>1195</v>
      </c>
      <c r="Z1065" s="122"/>
      <c r="AA1065" s="285"/>
    </row>
    <row r="1066" spans="1:27">
      <c r="A1066" s="122" t="s">
        <v>56</v>
      </c>
      <c r="B1066" s="226" t="str">
        <f t="shared" si="32"/>
        <v>27AAECI7859N1ZQSOFT/427/24-25</v>
      </c>
      <c r="C1066" s="277">
        <f t="shared" si="33"/>
        <v>1061</v>
      </c>
      <c r="D1066" s="122" t="s">
        <v>344</v>
      </c>
      <c r="E1066" s="122" t="s">
        <v>345</v>
      </c>
      <c r="F1066" s="122" t="s">
        <v>3343</v>
      </c>
      <c r="G1066" s="122" t="s">
        <v>1699</v>
      </c>
      <c r="H1066" s="278">
        <v>45603</v>
      </c>
      <c r="I1066" s="122">
        <v>1239</v>
      </c>
      <c r="J1066" s="122" t="s">
        <v>1700</v>
      </c>
      <c r="K1066" s="122" t="s">
        <v>1657</v>
      </c>
      <c r="L1066" s="122"/>
      <c r="M1066" s="287">
        <v>1050</v>
      </c>
      <c r="N1066" s="287">
        <v>0</v>
      </c>
      <c r="O1066" s="287">
        <v>94.5</v>
      </c>
      <c r="P1066" s="287">
        <v>94.5</v>
      </c>
      <c r="Q1066" s="122">
        <v>0</v>
      </c>
      <c r="R1066" s="122" t="s">
        <v>3289</v>
      </c>
      <c r="S1066" s="122" t="s">
        <v>3329</v>
      </c>
      <c r="T1066" s="122" t="s">
        <v>1703</v>
      </c>
      <c r="U1066" s="288" t="s">
        <v>1195</v>
      </c>
      <c r="V1066" s="289" t="s">
        <v>1704</v>
      </c>
      <c r="W1066" s="286" t="s">
        <v>1195</v>
      </c>
      <c r="X1066" s="290" t="s">
        <v>1195</v>
      </c>
      <c r="Y1066" s="290" t="s">
        <v>1195</v>
      </c>
      <c r="Z1066" s="122"/>
      <c r="AA1066" s="285"/>
    </row>
    <row r="1067" spans="1:27">
      <c r="A1067" s="122" t="s">
        <v>56</v>
      </c>
      <c r="B1067" s="226" t="str">
        <f t="shared" si="32"/>
        <v>27AAECI7859N1ZQSOFT/440/24-25</v>
      </c>
      <c r="C1067" s="277">
        <f t="shared" si="33"/>
        <v>1062</v>
      </c>
      <c r="D1067" s="122" t="s">
        <v>344</v>
      </c>
      <c r="E1067" s="122" t="s">
        <v>345</v>
      </c>
      <c r="F1067" s="122" t="s">
        <v>3344</v>
      </c>
      <c r="G1067" s="122" t="s">
        <v>1699</v>
      </c>
      <c r="H1067" s="278">
        <v>45608</v>
      </c>
      <c r="I1067" s="122">
        <v>1770</v>
      </c>
      <c r="J1067" s="122" t="s">
        <v>1700</v>
      </c>
      <c r="K1067" s="122" t="s">
        <v>1657</v>
      </c>
      <c r="L1067" s="122"/>
      <c r="M1067" s="287">
        <v>1500</v>
      </c>
      <c r="N1067" s="287">
        <v>0</v>
      </c>
      <c r="O1067" s="287">
        <v>135</v>
      </c>
      <c r="P1067" s="287">
        <v>135</v>
      </c>
      <c r="Q1067" s="122">
        <v>0</v>
      </c>
      <c r="R1067" s="122" t="s">
        <v>3289</v>
      </c>
      <c r="S1067" s="122" t="s">
        <v>3329</v>
      </c>
      <c r="T1067" s="122" t="s">
        <v>1703</v>
      </c>
      <c r="U1067" s="288" t="s">
        <v>1195</v>
      </c>
      <c r="V1067" s="289" t="s">
        <v>1704</v>
      </c>
      <c r="W1067" s="286" t="s">
        <v>1195</v>
      </c>
      <c r="X1067" s="290" t="s">
        <v>1195</v>
      </c>
      <c r="Y1067" s="290" t="s">
        <v>1195</v>
      </c>
      <c r="Z1067" s="122"/>
      <c r="AA1067" s="285"/>
    </row>
    <row r="1068" spans="1:27">
      <c r="A1068" s="122" t="s">
        <v>56</v>
      </c>
      <c r="B1068" s="226" t="str">
        <f t="shared" si="32"/>
        <v>27AAECI7859N1ZQSOFT/461/24-25</v>
      </c>
      <c r="C1068" s="277">
        <f t="shared" si="33"/>
        <v>1063</v>
      </c>
      <c r="D1068" s="122" t="s">
        <v>344</v>
      </c>
      <c r="E1068" s="122" t="s">
        <v>345</v>
      </c>
      <c r="F1068" s="122" t="s">
        <v>3345</v>
      </c>
      <c r="G1068" s="122" t="s">
        <v>1699</v>
      </c>
      <c r="H1068" s="278">
        <v>45615</v>
      </c>
      <c r="I1068" s="122">
        <v>100.3</v>
      </c>
      <c r="J1068" s="122" t="s">
        <v>1700</v>
      </c>
      <c r="K1068" s="122" t="s">
        <v>1657</v>
      </c>
      <c r="L1068" s="122"/>
      <c r="M1068" s="287">
        <v>85</v>
      </c>
      <c r="N1068" s="287">
        <v>0</v>
      </c>
      <c r="O1068" s="287">
        <v>7.65</v>
      </c>
      <c r="P1068" s="287">
        <v>7.65</v>
      </c>
      <c r="Q1068" s="122">
        <v>0</v>
      </c>
      <c r="R1068" s="122" t="s">
        <v>3289</v>
      </c>
      <c r="S1068" s="122" t="s">
        <v>3329</v>
      </c>
      <c r="T1068" s="122" t="s">
        <v>1703</v>
      </c>
      <c r="U1068" s="288" t="s">
        <v>1195</v>
      </c>
      <c r="V1068" s="289" t="s">
        <v>1704</v>
      </c>
      <c r="W1068" s="286" t="s">
        <v>1195</v>
      </c>
      <c r="X1068" s="290" t="s">
        <v>1195</v>
      </c>
      <c r="Y1068" s="290" t="s">
        <v>1195</v>
      </c>
      <c r="Z1068" s="122"/>
      <c r="AA1068" s="285"/>
    </row>
    <row r="1069" spans="1:27">
      <c r="A1069" s="122" t="s">
        <v>56</v>
      </c>
      <c r="B1069" s="226" t="str">
        <f t="shared" si="32"/>
        <v>27AAECI7859N1ZQSOFT/465/24-25</v>
      </c>
      <c r="C1069" s="277">
        <f t="shared" si="33"/>
        <v>1064</v>
      </c>
      <c r="D1069" s="122" t="s">
        <v>344</v>
      </c>
      <c r="E1069" s="122" t="s">
        <v>345</v>
      </c>
      <c r="F1069" s="122" t="s">
        <v>3346</v>
      </c>
      <c r="G1069" s="122" t="s">
        <v>1699</v>
      </c>
      <c r="H1069" s="278">
        <v>45617</v>
      </c>
      <c r="I1069" s="122">
        <v>118</v>
      </c>
      <c r="J1069" s="122" t="s">
        <v>1700</v>
      </c>
      <c r="K1069" s="122" t="s">
        <v>1657</v>
      </c>
      <c r="L1069" s="122"/>
      <c r="M1069" s="287">
        <v>100</v>
      </c>
      <c r="N1069" s="287">
        <v>0</v>
      </c>
      <c r="O1069" s="287">
        <v>9</v>
      </c>
      <c r="P1069" s="287">
        <v>9</v>
      </c>
      <c r="Q1069" s="122">
        <v>0</v>
      </c>
      <c r="R1069" s="122" t="s">
        <v>3289</v>
      </c>
      <c r="S1069" s="122" t="s">
        <v>3329</v>
      </c>
      <c r="T1069" s="122" t="s">
        <v>1703</v>
      </c>
      <c r="U1069" s="288" t="s">
        <v>1195</v>
      </c>
      <c r="V1069" s="289" t="s">
        <v>1704</v>
      </c>
      <c r="W1069" s="286" t="s">
        <v>1195</v>
      </c>
      <c r="X1069" s="290" t="s">
        <v>1195</v>
      </c>
      <c r="Y1069" s="290" t="s">
        <v>1195</v>
      </c>
      <c r="Z1069" s="122"/>
      <c r="AA1069" s="285"/>
    </row>
    <row r="1070" spans="1:27">
      <c r="A1070" s="122" t="s">
        <v>56</v>
      </c>
      <c r="B1070" s="226" t="str">
        <f t="shared" si="32"/>
        <v>27AAECI7859N1ZQSOFT/473/24-25</v>
      </c>
      <c r="C1070" s="277">
        <f t="shared" si="33"/>
        <v>1065</v>
      </c>
      <c r="D1070" s="122" t="s">
        <v>344</v>
      </c>
      <c r="E1070" s="122" t="s">
        <v>345</v>
      </c>
      <c r="F1070" s="122" t="s">
        <v>3347</v>
      </c>
      <c r="G1070" s="122" t="s">
        <v>1699</v>
      </c>
      <c r="H1070" s="278">
        <v>45618</v>
      </c>
      <c r="I1070" s="122">
        <v>708</v>
      </c>
      <c r="J1070" s="122" t="s">
        <v>1700</v>
      </c>
      <c r="K1070" s="122" t="s">
        <v>1657</v>
      </c>
      <c r="L1070" s="122"/>
      <c r="M1070" s="287">
        <v>600</v>
      </c>
      <c r="N1070" s="287">
        <v>0</v>
      </c>
      <c r="O1070" s="287">
        <v>54</v>
      </c>
      <c r="P1070" s="287">
        <v>54</v>
      </c>
      <c r="Q1070" s="122">
        <v>0</v>
      </c>
      <c r="R1070" s="122" t="s">
        <v>3289</v>
      </c>
      <c r="S1070" s="122" t="s">
        <v>3329</v>
      </c>
      <c r="T1070" s="122" t="s">
        <v>1703</v>
      </c>
      <c r="U1070" s="288" t="s">
        <v>1195</v>
      </c>
      <c r="V1070" s="289" t="s">
        <v>1704</v>
      </c>
      <c r="W1070" s="286" t="s">
        <v>1195</v>
      </c>
      <c r="X1070" s="290" t="s">
        <v>1195</v>
      </c>
      <c r="Y1070" s="290" t="s">
        <v>1195</v>
      </c>
      <c r="Z1070" s="122"/>
      <c r="AA1070" s="285"/>
    </row>
    <row r="1071" spans="1:27">
      <c r="A1071" s="122" t="s">
        <v>56</v>
      </c>
      <c r="B1071" s="226" t="str">
        <f t="shared" si="32"/>
        <v>27AAECI7859N1ZQSOFT/497/24-25</v>
      </c>
      <c r="C1071" s="277">
        <f t="shared" si="33"/>
        <v>1066</v>
      </c>
      <c r="D1071" s="122" t="s">
        <v>344</v>
      </c>
      <c r="E1071" s="122" t="s">
        <v>345</v>
      </c>
      <c r="F1071" s="122" t="s">
        <v>3348</v>
      </c>
      <c r="G1071" s="122" t="s">
        <v>1699</v>
      </c>
      <c r="H1071" s="278">
        <v>45626</v>
      </c>
      <c r="I1071" s="122">
        <v>301</v>
      </c>
      <c r="J1071" s="122" t="s">
        <v>1700</v>
      </c>
      <c r="K1071" s="122" t="s">
        <v>1657</v>
      </c>
      <c r="L1071" s="122"/>
      <c r="M1071" s="287">
        <v>255</v>
      </c>
      <c r="N1071" s="287">
        <v>0</v>
      </c>
      <c r="O1071" s="287">
        <v>22.95</v>
      </c>
      <c r="P1071" s="287">
        <v>22.95</v>
      </c>
      <c r="Q1071" s="122">
        <v>0</v>
      </c>
      <c r="R1071" s="122" t="s">
        <v>3289</v>
      </c>
      <c r="S1071" s="122" t="s">
        <v>3329</v>
      </c>
      <c r="T1071" s="122" t="s">
        <v>1703</v>
      </c>
      <c r="U1071" s="288" t="s">
        <v>1195</v>
      </c>
      <c r="V1071" s="289" t="s">
        <v>1704</v>
      </c>
      <c r="W1071" s="286" t="s">
        <v>1195</v>
      </c>
      <c r="X1071" s="290" t="s">
        <v>1195</v>
      </c>
      <c r="Y1071" s="290" t="s">
        <v>1195</v>
      </c>
      <c r="Z1071" s="122"/>
      <c r="AA1071" s="285"/>
    </row>
    <row r="1072" spans="1:27">
      <c r="A1072" s="122" t="s">
        <v>56</v>
      </c>
      <c r="B1072" s="226" t="str">
        <f t="shared" si="32"/>
        <v>27AAJCV6293Q1Z8VRSPL/24-25/0454</v>
      </c>
      <c r="C1072" s="277">
        <f t="shared" si="33"/>
        <v>1067</v>
      </c>
      <c r="D1072" s="122" t="s">
        <v>367</v>
      </c>
      <c r="E1072" s="122" t="s">
        <v>368</v>
      </c>
      <c r="F1072" s="122" t="s">
        <v>3349</v>
      </c>
      <c r="G1072" s="122" t="s">
        <v>1699</v>
      </c>
      <c r="H1072" s="278">
        <v>45600</v>
      </c>
      <c r="I1072" s="122">
        <v>19234</v>
      </c>
      <c r="J1072" s="122" t="s">
        <v>1700</v>
      </c>
      <c r="K1072" s="122" t="s">
        <v>1657</v>
      </c>
      <c r="L1072" s="122"/>
      <c r="M1072" s="287">
        <v>16300</v>
      </c>
      <c r="N1072" s="287">
        <v>0</v>
      </c>
      <c r="O1072" s="287">
        <v>1467</v>
      </c>
      <c r="P1072" s="287">
        <v>1467</v>
      </c>
      <c r="Q1072" s="122">
        <v>0</v>
      </c>
      <c r="R1072" s="122" t="s">
        <v>3289</v>
      </c>
      <c r="S1072" s="122" t="s">
        <v>3303</v>
      </c>
      <c r="T1072" s="122" t="s">
        <v>1703</v>
      </c>
      <c r="U1072" s="288" t="s">
        <v>1195</v>
      </c>
      <c r="V1072" s="289" t="s">
        <v>1704</v>
      </c>
      <c r="W1072" s="286" t="s">
        <v>1195</v>
      </c>
      <c r="X1072" s="290" t="s">
        <v>1195</v>
      </c>
      <c r="Y1072" s="290" t="s">
        <v>1195</v>
      </c>
      <c r="Z1072" s="122"/>
      <c r="AA1072" s="285"/>
    </row>
    <row r="1073" spans="1:27">
      <c r="A1073" s="122" t="s">
        <v>56</v>
      </c>
      <c r="B1073" s="226" t="str">
        <f t="shared" si="32"/>
        <v>27AAACH1458C1ZZ2170729293</v>
      </c>
      <c r="C1073" s="277">
        <f t="shared" si="33"/>
        <v>1068</v>
      </c>
      <c r="D1073" s="122" t="s">
        <v>540</v>
      </c>
      <c r="E1073" s="122" t="s">
        <v>541</v>
      </c>
      <c r="F1073" s="122">
        <v>2170729293</v>
      </c>
      <c r="G1073" s="122" t="s">
        <v>1699</v>
      </c>
      <c r="H1073" s="278">
        <v>45599</v>
      </c>
      <c r="I1073" s="122">
        <v>17969.04</v>
      </c>
      <c r="J1073" s="122" t="s">
        <v>1700</v>
      </c>
      <c r="K1073" s="122" t="s">
        <v>1657</v>
      </c>
      <c r="L1073" s="122"/>
      <c r="M1073" s="287">
        <v>15228</v>
      </c>
      <c r="N1073" s="287">
        <v>0</v>
      </c>
      <c r="O1073" s="287">
        <v>1370.52</v>
      </c>
      <c r="P1073" s="287">
        <v>1370.52</v>
      </c>
      <c r="Q1073" s="122">
        <v>0</v>
      </c>
      <c r="R1073" s="122" t="s">
        <v>3289</v>
      </c>
      <c r="S1073" s="122" t="s">
        <v>3303</v>
      </c>
      <c r="T1073" s="122" t="s">
        <v>1703</v>
      </c>
      <c r="U1073" s="288" t="s">
        <v>1195</v>
      </c>
      <c r="V1073" s="289" t="s">
        <v>1704</v>
      </c>
      <c r="W1073" s="286" t="s">
        <v>1195</v>
      </c>
      <c r="X1073" s="290" t="s">
        <v>1195</v>
      </c>
      <c r="Y1073" s="290" t="s">
        <v>1195</v>
      </c>
      <c r="Z1073" s="122"/>
      <c r="AA1073" s="285"/>
    </row>
    <row r="1074" spans="1:27">
      <c r="A1074" s="122" t="s">
        <v>56</v>
      </c>
      <c r="B1074" s="226" t="str">
        <f t="shared" si="32"/>
        <v>27AAACH1458C1ZZ2170760759</v>
      </c>
      <c r="C1074" s="277">
        <f t="shared" si="33"/>
        <v>1069</v>
      </c>
      <c r="D1074" s="122" t="s">
        <v>540</v>
      </c>
      <c r="E1074" s="122" t="s">
        <v>541</v>
      </c>
      <c r="F1074" s="122">
        <v>2170760759</v>
      </c>
      <c r="G1074" s="122" t="s">
        <v>1699</v>
      </c>
      <c r="H1074" s="278">
        <v>45611</v>
      </c>
      <c r="I1074" s="122">
        <v>6478.2</v>
      </c>
      <c r="J1074" s="122" t="s">
        <v>1700</v>
      </c>
      <c r="K1074" s="122" t="s">
        <v>1657</v>
      </c>
      <c r="L1074" s="122"/>
      <c r="M1074" s="287">
        <v>5490</v>
      </c>
      <c r="N1074" s="287">
        <v>0</v>
      </c>
      <c r="O1074" s="287">
        <v>494.1</v>
      </c>
      <c r="P1074" s="287">
        <v>494.1</v>
      </c>
      <c r="Q1074" s="122">
        <v>0</v>
      </c>
      <c r="R1074" s="122" t="s">
        <v>3289</v>
      </c>
      <c r="S1074" s="122" t="s">
        <v>3303</v>
      </c>
      <c r="T1074" s="122" t="s">
        <v>1703</v>
      </c>
      <c r="U1074" s="288" t="s">
        <v>1195</v>
      </c>
      <c r="V1074" s="289" t="s">
        <v>1704</v>
      </c>
      <c r="W1074" s="286" t="s">
        <v>1195</v>
      </c>
      <c r="X1074" s="290" t="s">
        <v>1195</v>
      </c>
      <c r="Y1074" s="290" t="s">
        <v>1195</v>
      </c>
      <c r="Z1074" s="122"/>
      <c r="AA1074" s="285"/>
    </row>
    <row r="1075" spans="1:27">
      <c r="A1075" s="122" t="s">
        <v>56</v>
      </c>
      <c r="B1075" s="226" t="str">
        <f t="shared" si="32"/>
        <v>27AATPE1295N1Z2NOV-2024-303</v>
      </c>
      <c r="C1075" s="277">
        <f t="shared" si="33"/>
        <v>1070</v>
      </c>
      <c r="D1075" s="122" t="s">
        <v>527</v>
      </c>
      <c r="E1075" s="122" t="s">
        <v>528</v>
      </c>
      <c r="F1075" s="122" t="s">
        <v>3350</v>
      </c>
      <c r="G1075" s="122" t="s">
        <v>1699</v>
      </c>
      <c r="H1075" s="278">
        <v>45601</v>
      </c>
      <c r="I1075" s="122">
        <v>413878</v>
      </c>
      <c r="J1075" s="122" t="s">
        <v>1700</v>
      </c>
      <c r="K1075" s="122" t="s">
        <v>1657</v>
      </c>
      <c r="L1075" s="122"/>
      <c r="M1075" s="287">
        <v>350744</v>
      </c>
      <c r="N1075" s="287">
        <v>0</v>
      </c>
      <c r="O1075" s="287">
        <v>31566.959999999999</v>
      </c>
      <c r="P1075" s="287">
        <v>31566.959999999999</v>
      </c>
      <c r="Q1075" s="122">
        <v>0</v>
      </c>
      <c r="R1075" s="122" t="s">
        <v>3289</v>
      </c>
      <c r="S1075" s="122" t="s">
        <v>3305</v>
      </c>
      <c r="T1075" s="122" t="s">
        <v>1703</v>
      </c>
      <c r="U1075" s="288" t="s">
        <v>1195</v>
      </c>
      <c r="V1075" s="289" t="s">
        <v>1704</v>
      </c>
      <c r="W1075" s="286" t="s">
        <v>1195</v>
      </c>
      <c r="X1075" s="290" t="s">
        <v>1195</v>
      </c>
      <c r="Y1075" s="290" t="s">
        <v>1195</v>
      </c>
      <c r="Z1075" s="122"/>
      <c r="AA1075" s="285"/>
    </row>
    <row r="1076" spans="1:27">
      <c r="A1076" s="122" t="s">
        <v>56</v>
      </c>
      <c r="B1076" s="226" t="str">
        <f t="shared" si="32"/>
        <v>27AATPE1295N1Z2NOV-2024-304</v>
      </c>
      <c r="C1076" s="277">
        <f t="shared" si="33"/>
        <v>1071</v>
      </c>
      <c r="D1076" s="122" t="s">
        <v>527</v>
      </c>
      <c r="E1076" s="122" t="s">
        <v>528</v>
      </c>
      <c r="F1076" s="122" t="s">
        <v>3351</v>
      </c>
      <c r="G1076" s="122" t="s">
        <v>1699</v>
      </c>
      <c r="H1076" s="278">
        <v>45601</v>
      </c>
      <c r="I1076" s="122">
        <v>393497</v>
      </c>
      <c r="J1076" s="122" t="s">
        <v>1700</v>
      </c>
      <c r="K1076" s="122" t="s">
        <v>1657</v>
      </c>
      <c r="L1076" s="122"/>
      <c r="M1076" s="287">
        <v>333472</v>
      </c>
      <c r="N1076" s="287">
        <v>0</v>
      </c>
      <c r="O1076" s="287">
        <v>30012.48</v>
      </c>
      <c r="P1076" s="287">
        <v>30012.48</v>
      </c>
      <c r="Q1076" s="122">
        <v>0</v>
      </c>
      <c r="R1076" s="122" t="s">
        <v>3289</v>
      </c>
      <c r="S1076" s="122" t="s">
        <v>3305</v>
      </c>
      <c r="T1076" s="122" t="s">
        <v>1703</v>
      </c>
      <c r="U1076" s="288" t="s">
        <v>1195</v>
      </c>
      <c r="V1076" s="289" t="s">
        <v>1704</v>
      </c>
      <c r="W1076" s="286" t="s">
        <v>1195</v>
      </c>
      <c r="X1076" s="290" t="s">
        <v>1195</v>
      </c>
      <c r="Y1076" s="290" t="s">
        <v>1195</v>
      </c>
      <c r="Z1076" s="122"/>
      <c r="AA1076" s="285"/>
    </row>
    <row r="1077" spans="1:27">
      <c r="A1077" s="122" t="s">
        <v>56</v>
      </c>
      <c r="B1077" s="226" t="str">
        <f t="shared" si="32"/>
        <v>27AAECG2483J1ZEGNR/R/24-25/3650</v>
      </c>
      <c r="C1077" s="277">
        <f t="shared" si="33"/>
        <v>1072</v>
      </c>
      <c r="D1077" s="122" t="s">
        <v>487</v>
      </c>
      <c r="E1077" s="122" t="s">
        <v>488</v>
      </c>
      <c r="F1077" s="122" t="s">
        <v>3352</v>
      </c>
      <c r="G1077" s="122" t="s">
        <v>1699</v>
      </c>
      <c r="H1077" s="278">
        <v>45604</v>
      </c>
      <c r="I1077" s="122">
        <v>21122</v>
      </c>
      <c r="J1077" s="122" t="s">
        <v>1700</v>
      </c>
      <c r="K1077" s="122" t="s">
        <v>1657</v>
      </c>
      <c r="L1077" s="122"/>
      <c r="M1077" s="287">
        <v>17900</v>
      </c>
      <c r="N1077" s="287">
        <v>0</v>
      </c>
      <c r="O1077" s="287">
        <v>1611</v>
      </c>
      <c r="P1077" s="287">
        <v>1611</v>
      </c>
      <c r="Q1077" s="122">
        <v>0</v>
      </c>
      <c r="R1077" s="122" t="s">
        <v>3289</v>
      </c>
      <c r="S1077" s="122" t="s">
        <v>3353</v>
      </c>
      <c r="T1077" s="122" t="s">
        <v>1703</v>
      </c>
      <c r="U1077" s="288" t="s">
        <v>1195</v>
      </c>
      <c r="V1077" s="289" t="s">
        <v>1704</v>
      </c>
      <c r="W1077" s="286" t="s">
        <v>1726</v>
      </c>
      <c r="X1077" s="290" t="s">
        <v>3354</v>
      </c>
      <c r="Y1077" s="290" t="s">
        <v>3129</v>
      </c>
      <c r="Z1077" s="122"/>
      <c r="AA1077" s="285"/>
    </row>
    <row r="1078" spans="1:27">
      <c r="A1078" s="122" t="s">
        <v>56</v>
      </c>
      <c r="B1078" s="226" t="str">
        <f t="shared" si="32"/>
        <v>27AAECG2483J1ZEGNR/R/24-25/3651</v>
      </c>
      <c r="C1078" s="277">
        <f t="shared" si="33"/>
        <v>1073</v>
      </c>
      <c r="D1078" s="122" t="s">
        <v>487</v>
      </c>
      <c r="E1078" s="122" t="s">
        <v>488</v>
      </c>
      <c r="F1078" s="122" t="s">
        <v>3355</v>
      </c>
      <c r="G1078" s="122" t="s">
        <v>1699</v>
      </c>
      <c r="H1078" s="278">
        <v>45604</v>
      </c>
      <c r="I1078" s="122">
        <v>453916</v>
      </c>
      <c r="J1078" s="122" t="s">
        <v>1700</v>
      </c>
      <c r="K1078" s="122" t="s">
        <v>1657</v>
      </c>
      <c r="L1078" s="122"/>
      <c r="M1078" s="287">
        <v>384674.67</v>
      </c>
      <c r="N1078" s="287">
        <v>0</v>
      </c>
      <c r="O1078" s="287">
        <v>34620.720000000001</v>
      </c>
      <c r="P1078" s="287">
        <v>34620.720000000001</v>
      </c>
      <c r="Q1078" s="122">
        <v>0</v>
      </c>
      <c r="R1078" s="122" t="s">
        <v>3289</v>
      </c>
      <c r="S1078" s="122" t="s">
        <v>3353</v>
      </c>
      <c r="T1078" s="122" t="s">
        <v>1703</v>
      </c>
      <c r="U1078" s="288" t="s">
        <v>1195</v>
      </c>
      <c r="V1078" s="289" t="s">
        <v>1704</v>
      </c>
      <c r="W1078" s="286" t="s">
        <v>1726</v>
      </c>
      <c r="X1078" s="290" t="s">
        <v>3356</v>
      </c>
      <c r="Y1078" s="290" t="s">
        <v>3129</v>
      </c>
      <c r="Z1078" s="122"/>
      <c r="AA1078" s="285"/>
    </row>
    <row r="1079" spans="1:27">
      <c r="A1079" s="122" t="s">
        <v>56</v>
      </c>
      <c r="B1079" s="226" t="str">
        <f t="shared" si="32"/>
        <v>27AAECG2483J1ZEGNR/R/24-25/3779</v>
      </c>
      <c r="C1079" s="277">
        <f t="shared" si="33"/>
        <v>1074</v>
      </c>
      <c r="D1079" s="122" t="s">
        <v>487</v>
      </c>
      <c r="E1079" s="122" t="s">
        <v>488</v>
      </c>
      <c r="F1079" s="122" t="s">
        <v>3357</v>
      </c>
      <c r="G1079" s="122" t="s">
        <v>1699</v>
      </c>
      <c r="H1079" s="278">
        <v>45611</v>
      </c>
      <c r="I1079" s="122">
        <v>21122</v>
      </c>
      <c r="J1079" s="122" t="s">
        <v>1700</v>
      </c>
      <c r="K1079" s="122" t="s">
        <v>1657</v>
      </c>
      <c r="L1079" s="122"/>
      <c r="M1079" s="287">
        <v>17900</v>
      </c>
      <c r="N1079" s="287">
        <v>0</v>
      </c>
      <c r="O1079" s="287">
        <v>1611</v>
      </c>
      <c r="P1079" s="287">
        <v>1611</v>
      </c>
      <c r="Q1079" s="122">
        <v>0</v>
      </c>
      <c r="R1079" s="122" t="s">
        <v>3289</v>
      </c>
      <c r="S1079" s="122" t="s">
        <v>3353</v>
      </c>
      <c r="T1079" s="122" t="s">
        <v>1703</v>
      </c>
      <c r="U1079" s="288" t="s">
        <v>1195</v>
      </c>
      <c r="V1079" s="289" t="s">
        <v>1704</v>
      </c>
      <c r="W1079" s="286" t="s">
        <v>1726</v>
      </c>
      <c r="X1079" s="290" t="s">
        <v>3358</v>
      </c>
      <c r="Y1079" s="290" t="s">
        <v>3359</v>
      </c>
      <c r="Z1079" s="122"/>
      <c r="AA1079" s="285"/>
    </row>
    <row r="1080" spans="1:27">
      <c r="A1080" s="122" t="s">
        <v>56</v>
      </c>
      <c r="B1080" s="226" t="str">
        <f t="shared" si="32"/>
        <v>27AAECG2483J1ZEGNR/R/24-25/3781</v>
      </c>
      <c r="C1080" s="277">
        <f t="shared" si="33"/>
        <v>1075</v>
      </c>
      <c r="D1080" s="122" t="s">
        <v>487</v>
      </c>
      <c r="E1080" s="122" t="s">
        <v>488</v>
      </c>
      <c r="F1080" s="122" t="s">
        <v>3360</v>
      </c>
      <c r="G1080" s="122" t="s">
        <v>1699</v>
      </c>
      <c r="H1080" s="278">
        <v>45611</v>
      </c>
      <c r="I1080" s="122">
        <v>444657</v>
      </c>
      <c r="J1080" s="122" t="s">
        <v>1700</v>
      </c>
      <c r="K1080" s="122" t="s">
        <v>1657</v>
      </c>
      <c r="L1080" s="122"/>
      <c r="M1080" s="287">
        <v>376828</v>
      </c>
      <c r="N1080" s="287">
        <v>0</v>
      </c>
      <c r="O1080" s="287">
        <v>33914.519999999997</v>
      </c>
      <c r="P1080" s="287">
        <v>33914.519999999997</v>
      </c>
      <c r="Q1080" s="122">
        <v>0</v>
      </c>
      <c r="R1080" s="122" t="s">
        <v>3289</v>
      </c>
      <c r="S1080" s="122" t="s">
        <v>3353</v>
      </c>
      <c r="T1080" s="122" t="s">
        <v>1703</v>
      </c>
      <c r="U1080" s="288" t="s">
        <v>1195</v>
      </c>
      <c r="V1080" s="289" t="s">
        <v>1704</v>
      </c>
      <c r="W1080" s="286" t="s">
        <v>1726</v>
      </c>
      <c r="X1080" s="290" t="s">
        <v>3361</v>
      </c>
      <c r="Y1080" s="290" t="s">
        <v>3359</v>
      </c>
      <c r="Z1080" s="122"/>
      <c r="AA1080" s="285"/>
    </row>
    <row r="1081" spans="1:27">
      <c r="A1081" s="122" t="s">
        <v>56</v>
      </c>
      <c r="B1081" s="226" t="str">
        <f t="shared" si="32"/>
        <v>27AAECG2483J1ZEGNR/S/24-25/3688</v>
      </c>
      <c r="C1081" s="277">
        <f t="shared" si="33"/>
        <v>1076</v>
      </c>
      <c r="D1081" s="122" t="s">
        <v>487</v>
      </c>
      <c r="E1081" s="122" t="s">
        <v>488</v>
      </c>
      <c r="F1081" s="122" t="s">
        <v>3362</v>
      </c>
      <c r="G1081" s="122" t="s">
        <v>1699</v>
      </c>
      <c r="H1081" s="278">
        <v>45610</v>
      </c>
      <c r="I1081" s="122">
        <v>6490</v>
      </c>
      <c r="J1081" s="122" t="s">
        <v>1700</v>
      </c>
      <c r="K1081" s="122" t="s">
        <v>1657</v>
      </c>
      <c r="L1081" s="122"/>
      <c r="M1081" s="287">
        <v>5500</v>
      </c>
      <c r="N1081" s="287">
        <v>0</v>
      </c>
      <c r="O1081" s="287">
        <v>495</v>
      </c>
      <c r="P1081" s="287">
        <v>495</v>
      </c>
      <c r="Q1081" s="122">
        <v>0</v>
      </c>
      <c r="R1081" s="122" t="s">
        <v>3289</v>
      </c>
      <c r="S1081" s="122" t="s">
        <v>3353</v>
      </c>
      <c r="T1081" s="122" t="s">
        <v>1703</v>
      </c>
      <c r="U1081" s="288" t="s">
        <v>1195</v>
      </c>
      <c r="V1081" s="289" t="s">
        <v>1704</v>
      </c>
      <c r="W1081" s="286" t="s">
        <v>1726</v>
      </c>
      <c r="X1081" s="290" t="s">
        <v>3363</v>
      </c>
      <c r="Y1081" s="290" t="s">
        <v>3364</v>
      </c>
      <c r="Z1081" s="122"/>
      <c r="AA1081" s="285"/>
    </row>
    <row r="1082" spans="1:27">
      <c r="A1082" s="122" t="s">
        <v>56</v>
      </c>
      <c r="B1082" s="226" t="str">
        <f t="shared" si="32"/>
        <v>27AAECG2483J1ZEGNR/S/24-25/3785</v>
      </c>
      <c r="C1082" s="277">
        <f t="shared" si="33"/>
        <v>1077</v>
      </c>
      <c r="D1082" s="122" t="s">
        <v>487</v>
      </c>
      <c r="E1082" s="122" t="s">
        <v>488</v>
      </c>
      <c r="F1082" s="122" t="s">
        <v>3365</v>
      </c>
      <c r="G1082" s="122" t="s">
        <v>1699</v>
      </c>
      <c r="H1082" s="278">
        <v>45616</v>
      </c>
      <c r="I1082" s="122">
        <v>1003</v>
      </c>
      <c r="J1082" s="122" t="s">
        <v>1700</v>
      </c>
      <c r="K1082" s="122" t="s">
        <v>1657</v>
      </c>
      <c r="L1082" s="122"/>
      <c r="M1082" s="287">
        <v>850</v>
      </c>
      <c r="N1082" s="287">
        <v>0</v>
      </c>
      <c r="O1082" s="287">
        <v>76.5</v>
      </c>
      <c r="P1082" s="287">
        <v>76.5</v>
      </c>
      <c r="Q1082" s="122">
        <v>0</v>
      </c>
      <c r="R1082" s="122" t="s">
        <v>3289</v>
      </c>
      <c r="S1082" s="122" t="s">
        <v>3353</v>
      </c>
      <c r="T1082" s="122" t="s">
        <v>1703</v>
      </c>
      <c r="U1082" s="288" t="s">
        <v>1195</v>
      </c>
      <c r="V1082" s="289" t="s">
        <v>1704</v>
      </c>
      <c r="W1082" s="286" t="s">
        <v>1726</v>
      </c>
      <c r="X1082" s="290" t="s">
        <v>3366</v>
      </c>
      <c r="Y1082" s="290" t="s">
        <v>3367</v>
      </c>
      <c r="Z1082" s="122"/>
      <c r="AA1082" s="285"/>
    </row>
    <row r="1083" spans="1:27">
      <c r="A1083" s="122" t="s">
        <v>56</v>
      </c>
      <c r="B1083" s="226" t="str">
        <f t="shared" si="32"/>
        <v>27AABCT9438K1ZTIN27/2411/05279</v>
      </c>
      <c r="C1083" s="277">
        <f t="shared" si="33"/>
        <v>1078</v>
      </c>
      <c r="D1083" s="122" t="s">
        <v>3368</v>
      </c>
      <c r="E1083" s="122" t="s">
        <v>3369</v>
      </c>
      <c r="F1083" s="122" t="s">
        <v>3370</v>
      </c>
      <c r="G1083" s="122" t="s">
        <v>1699</v>
      </c>
      <c r="H1083" s="278">
        <v>45626</v>
      </c>
      <c r="I1083" s="122">
        <v>438285</v>
      </c>
      <c r="J1083" s="122" t="s">
        <v>1700</v>
      </c>
      <c r="K1083" s="122" t="s">
        <v>1657</v>
      </c>
      <c r="L1083" s="122"/>
      <c r="M1083" s="287">
        <v>391325.92</v>
      </c>
      <c r="N1083" s="287">
        <v>0</v>
      </c>
      <c r="O1083" s="287">
        <v>23479.56</v>
      </c>
      <c r="P1083" s="287">
        <v>23479.56</v>
      </c>
      <c r="Q1083" s="122">
        <v>0</v>
      </c>
      <c r="R1083" s="122" t="s">
        <v>3289</v>
      </c>
      <c r="S1083" s="122" t="s">
        <v>3303</v>
      </c>
      <c r="T1083" s="122" t="s">
        <v>1703</v>
      </c>
      <c r="U1083" s="288" t="s">
        <v>1195</v>
      </c>
      <c r="V1083" s="289" t="s">
        <v>1704</v>
      </c>
      <c r="W1083" s="286" t="s">
        <v>1195</v>
      </c>
      <c r="X1083" s="290" t="s">
        <v>1195</v>
      </c>
      <c r="Y1083" s="290" t="s">
        <v>1195</v>
      </c>
      <c r="Z1083" s="122"/>
      <c r="AA1083" s="285"/>
    </row>
    <row r="1084" spans="1:27">
      <c r="A1084" s="122" t="s">
        <v>56</v>
      </c>
      <c r="B1084" s="226" t="str">
        <f t="shared" si="32"/>
        <v>27AAACB2100P1ZXMHSO141024858479</v>
      </c>
      <c r="C1084" s="277">
        <f t="shared" si="33"/>
        <v>1079</v>
      </c>
      <c r="D1084" s="122" t="s">
        <v>314</v>
      </c>
      <c r="E1084" s="122" t="s">
        <v>315</v>
      </c>
      <c r="F1084" s="122" t="s">
        <v>3371</v>
      </c>
      <c r="G1084" s="122" t="s">
        <v>1699</v>
      </c>
      <c r="H1084" s="278">
        <v>45579</v>
      </c>
      <c r="I1084" s="122">
        <v>564.91</v>
      </c>
      <c r="J1084" s="122" t="s">
        <v>1700</v>
      </c>
      <c r="K1084" s="122" t="s">
        <v>1657</v>
      </c>
      <c r="L1084" s="122"/>
      <c r="M1084" s="287">
        <v>478.73</v>
      </c>
      <c r="N1084" s="287">
        <v>0</v>
      </c>
      <c r="O1084" s="287">
        <v>43.09</v>
      </c>
      <c r="P1084" s="287">
        <v>43.09</v>
      </c>
      <c r="Q1084" s="122">
        <v>0</v>
      </c>
      <c r="R1084" s="122" t="s">
        <v>3067</v>
      </c>
      <c r="S1084" s="122" t="s">
        <v>3068</v>
      </c>
      <c r="T1084" s="122" t="s">
        <v>1703</v>
      </c>
      <c r="U1084" s="288" t="s">
        <v>1195</v>
      </c>
      <c r="V1084" s="289" t="s">
        <v>1704</v>
      </c>
      <c r="W1084" s="286" t="s">
        <v>1195</v>
      </c>
      <c r="X1084" s="290" t="s">
        <v>1195</v>
      </c>
      <c r="Y1084" s="290" t="s">
        <v>1195</v>
      </c>
      <c r="Z1084" s="122"/>
      <c r="AA1084" s="285"/>
    </row>
    <row r="1085" spans="1:27">
      <c r="A1085" s="122" t="s">
        <v>56</v>
      </c>
      <c r="B1085" s="226" t="str">
        <f t="shared" si="32"/>
        <v>27AAMFS2232C1ZGSK/2211/2425</v>
      </c>
      <c r="C1085" s="277">
        <f t="shared" si="33"/>
        <v>1080</v>
      </c>
      <c r="D1085" s="122" t="s">
        <v>562</v>
      </c>
      <c r="E1085" s="122" t="s">
        <v>563</v>
      </c>
      <c r="F1085" s="122" t="s">
        <v>3372</v>
      </c>
      <c r="G1085" s="122" t="s">
        <v>1699</v>
      </c>
      <c r="H1085" s="278">
        <v>45611</v>
      </c>
      <c r="I1085" s="122">
        <v>8850</v>
      </c>
      <c r="J1085" s="122" t="s">
        <v>1700</v>
      </c>
      <c r="K1085" s="122" t="s">
        <v>1657</v>
      </c>
      <c r="L1085" s="122"/>
      <c r="M1085" s="287">
        <v>7500</v>
      </c>
      <c r="N1085" s="287">
        <v>0</v>
      </c>
      <c r="O1085" s="287">
        <v>675</v>
      </c>
      <c r="P1085" s="287">
        <v>675</v>
      </c>
      <c r="Q1085" s="122">
        <v>0</v>
      </c>
      <c r="R1085" s="122" t="s">
        <v>3289</v>
      </c>
      <c r="S1085" s="122" t="s">
        <v>3305</v>
      </c>
      <c r="T1085" s="122" t="s">
        <v>1703</v>
      </c>
      <c r="U1085" s="288" t="s">
        <v>1195</v>
      </c>
      <c r="V1085" s="289" t="s">
        <v>1704</v>
      </c>
      <c r="W1085" s="286" t="s">
        <v>1726</v>
      </c>
      <c r="X1085" s="290" t="s">
        <v>3373</v>
      </c>
      <c r="Y1085" s="290" t="s">
        <v>3359</v>
      </c>
      <c r="Z1085" s="122"/>
      <c r="AA1085" s="285"/>
    </row>
    <row r="1086" spans="1:27">
      <c r="A1086" s="122" t="s">
        <v>56</v>
      </c>
      <c r="B1086" s="226" t="str">
        <f t="shared" si="32"/>
        <v>27AABCM2461K1ZFLMP01251101038</v>
      </c>
      <c r="C1086" s="277">
        <f t="shared" si="33"/>
        <v>1081</v>
      </c>
      <c r="D1086" s="122" t="s">
        <v>443</v>
      </c>
      <c r="E1086" s="122" t="s">
        <v>444</v>
      </c>
      <c r="F1086" s="122" t="s">
        <v>3374</v>
      </c>
      <c r="G1086" s="122" t="s">
        <v>1699</v>
      </c>
      <c r="H1086" s="278">
        <v>45597</v>
      </c>
      <c r="I1086" s="122">
        <v>31306.6</v>
      </c>
      <c r="J1086" s="122" t="s">
        <v>1700</v>
      </c>
      <c r="K1086" s="122" t="s">
        <v>1657</v>
      </c>
      <c r="L1086" s="122"/>
      <c r="M1086" s="287">
        <v>26530.6</v>
      </c>
      <c r="N1086" s="287">
        <v>0</v>
      </c>
      <c r="O1086" s="287">
        <v>2388</v>
      </c>
      <c r="P1086" s="287">
        <v>2388</v>
      </c>
      <c r="Q1086" s="122">
        <v>0</v>
      </c>
      <c r="R1086" s="122" t="s">
        <v>3289</v>
      </c>
      <c r="S1086" s="122" t="s">
        <v>3305</v>
      </c>
      <c r="T1086" s="122" t="s">
        <v>1703</v>
      </c>
      <c r="U1086" s="288" t="s">
        <v>1195</v>
      </c>
      <c r="V1086" s="289" t="s">
        <v>1704</v>
      </c>
      <c r="W1086" s="286" t="s">
        <v>1726</v>
      </c>
      <c r="X1086" s="290" t="s">
        <v>3375</v>
      </c>
      <c r="Y1086" s="290" t="s">
        <v>3376</v>
      </c>
      <c r="Z1086" s="122"/>
      <c r="AA1086" s="285"/>
    </row>
    <row r="1087" spans="1:27">
      <c r="A1087" s="122" t="s">
        <v>56</v>
      </c>
      <c r="B1087" s="226" t="str">
        <f t="shared" si="32"/>
        <v>27AABCM2461K1ZFLMP01251101039</v>
      </c>
      <c r="C1087" s="277">
        <f t="shared" si="33"/>
        <v>1082</v>
      </c>
      <c r="D1087" s="122" t="s">
        <v>443</v>
      </c>
      <c r="E1087" s="122" t="s">
        <v>444</v>
      </c>
      <c r="F1087" s="122" t="s">
        <v>3377</v>
      </c>
      <c r="G1087" s="122" t="s">
        <v>1699</v>
      </c>
      <c r="H1087" s="278">
        <v>45597</v>
      </c>
      <c r="I1087" s="122">
        <v>32926.800000000003</v>
      </c>
      <c r="J1087" s="122" t="s">
        <v>1700</v>
      </c>
      <c r="K1087" s="122" t="s">
        <v>1657</v>
      </c>
      <c r="L1087" s="122"/>
      <c r="M1087" s="287">
        <v>27904.799999999999</v>
      </c>
      <c r="N1087" s="287">
        <v>0</v>
      </c>
      <c r="O1087" s="287">
        <v>2511</v>
      </c>
      <c r="P1087" s="287">
        <v>2511</v>
      </c>
      <c r="Q1087" s="122">
        <v>0</v>
      </c>
      <c r="R1087" s="122" t="s">
        <v>3289</v>
      </c>
      <c r="S1087" s="122" t="s">
        <v>3305</v>
      </c>
      <c r="T1087" s="122" t="s">
        <v>1703</v>
      </c>
      <c r="U1087" s="288" t="s">
        <v>1195</v>
      </c>
      <c r="V1087" s="289" t="s">
        <v>1704</v>
      </c>
      <c r="W1087" s="286" t="s">
        <v>1726</v>
      </c>
      <c r="X1087" s="290" t="s">
        <v>3378</v>
      </c>
      <c r="Y1087" s="290" t="s">
        <v>3376</v>
      </c>
      <c r="Z1087" s="122"/>
      <c r="AA1087" s="285"/>
    </row>
    <row r="1088" spans="1:27">
      <c r="A1088" s="122" t="s">
        <v>56</v>
      </c>
      <c r="B1088" s="226" t="str">
        <f t="shared" si="32"/>
        <v>27AABCM2461K1ZFLMP01251101040</v>
      </c>
      <c r="C1088" s="277">
        <f t="shared" si="33"/>
        <v>1083</v>
      </c>
      <c r="D1088" s="122" t="s">
        <v>443</v>
      </c>
      <c r="E1088" s="122" t="s">
        <v>444</v>
      </c>
      <c r="F1088" s="122" t="s">
        <v>3379</v>
      </c>
      <c r="G1088" s="122" t="s">
        <v>1699</v>
      </c>
      <c r="H1088" s="278">
        <v>45597</v>
      </c>
      <c r="I1088" s="122">
        <v>32926.800000000003</v>
      </c>
      <c r="J1088" s="122" t="s">
        <v>1700</v>
      </c>
      <c r="K1088" s="122" t="s">
        <v>1657</v>
      </c>
      <c r="L1088" s="122"/>
      <c r="M1088" s="287">
        <v>27904.799999999999</v>
      </c>
      <c r="N1088" s="287">
        <v>0</v>
      </c>
      <c r="O1088" s="287">
        <v>2511</v>
      </c>
      <c r="P1088" s="287">
        <v>2511</v>
      </c>
      <c r="Q1088" s="122">
        <v>0</v>
      </c>
      <c r="R1088" s="122" t="s">
        <v>3289</v>
      </c>
      <c r="S1088" s="122" t="s">
        <v>3305</v>
      </c>
      <c r="T1088" s="122" t="s">
        <v>1703</v>
      </c>
      <c r="U1088" s="288" t="s">
        <v>1195</v>
      </c>
      <c r="V1088" s="289" t="s">
        <v>1704</v>
      </c>
      <c r="W1088" s="286" t="s">
        <v>1726</v>
      </c>
      <c r="X1088" s="290" t="s">
        <v>3380</v>
      </c>
      <c r="Y1088" s="290" t="s">
        <v>3376</v>
      </c>
      <c r="Z1088" s="122"/>
      <c r="AA1088" s="285"/>
    </row>
    <row r="1089" spans="1:27">
      <c r="A1089" s="122" t="s">
        <v>56</v>
      </c>
      <c r="B1089" s="226" t="str">
        <f t="shared" si="32"/>
        <v>27AABCM2461K1ZFLMP01251101041</v>
      </c>
      <c r="C1089" s="277">
        <f t="shared" si="33"/>
        <v>1084</v>
      </c>
      <c r="D1089" s="122" t="s">
        <v>443</v>
      </c>
      <c r="E1089" s="122" t="s">
        <v>444</v>
      </c>
      <c r="F1089" s="122" t="s">
        <v>3381</v>
      </c>
      <c r="G1089" s="122" t="s">
        <v>1699</v>
      </c>
      <c r="H1089" s="278">
        <v>45597</v>
      </c>
      <c r="I1089" s="122">
        <v>31306.6</v>
      </c>
      <c r="J1089" s="122" t="s">
        <v>1700</v>
      </c>
      <c r="K1089" s="122" t="s">
        <v>1657</v>
      </c>
      <c r="L1089" s="122"/>
      <c r="M1089" s="287">
        <v>26530.6</v>
      </c>
      <c r="N1089" s="287">
        <v>0</v>
      </c>
      <c r="O1089" s="287">
        <v>2388</v>
      </c>
      <c r="P1089" s="287">
        <v>2388</v>
      </c>
      <c r="Q1089" s="122">
        <v>0</v>
      </c>
      <c r="R1089" s="122" t="s">
        <v>3289</v>
      </c>
      <c r="S1089" s="122" t="s">
        <v>3305</v>
      </c>
      <c r="T1089" s="122" t="s">
        <v>1703</v>
      </c>
      <c r="U1089" s="288" t="s">
        <v>1195</v>
      </c>
      <c r="V1089" s="289" t="s">
        <v>1704</v>
      </c>
      <c r="W1089" s="286" t="s">
        <v>1726</v>
      </c>
      <c r="X1089" s="290" t="s">
        <v>3382</v>
      </c>
      <c r="Y1089" s="290" t="s">
        <v>3376</v>
      </c>
      <c r="Z1089" s="122"/>
      <c r="AA1089" s="285"/>
    </row>
    <row r="1090" spans="1:27">
      <c r="A1090" s="122" t="s">
        <v>56</v>
      </c>
      <c r="B1090" s="226" t="str">
        <f t="shared" si="32"/>
        <v>27AABCM2461K1ZFPM012511/030865</v>
      </c>
      <c r="C1090" s="277">
        <f t="shared" si="33"/>
        <v>1085</v>
      </c>
      <c r="D1090" s="122" t="s">
        <v>443</v>
      </c>
      <c r="E1090" s="122" t="s">
        <v>444</v>
      </c>
      <c r="F1090" s="122" t="s">
        <v>3383</v>
      </c>
      <c r="G1090" s="122" t="s">
        <v>1699</v>
      </c>
      <c r="H1090" s="278">
        <v>45602</v>
      </c>
      <c r="I1090" s="122">
        <v>379.6</v>
      </c>
      <c r="J1090" s="122" t="s">
        <v>1700</v>
      </c>
      <c r="K1090" s="122" t="s">
        <v>1657</v>
      </c>
      <c r="L1090" s="122"/>
      <c r="M1090" s="287">
        <v>321.60000000000002</v>
      </c>
      <c r="N1090" s="287">
        <v>0</v>
      </c>
      <c r="O1090" s="287">
        <v>29</v>
      </c>
      <c r="P1090" s="287">
        <v>29</v>
      </c>
      <c r="Q1090" s="122">
        <v>0</v>
      </c>
      <c r="R1090" s="122" t="s">
        <v>3289</v>
      </c>
      <c r="S1090" s="122" t="s">
        <v>3305</v>
      </c>
      <c r="T1090" s="122" t="s">
        <v>1703</v>
      </c>
      <c r="U1090" s="288" t="s">
        <v>1195</v>
      </c>
      <c r="V1090" s="289" t="s">
        <v>1704</v>
      </c>
      <c r="W1090" s="286" t="s">
        <v>1726</v>
      </c>
      <c r="X1090" s="290" t="s">
        <v>3384</v>
      </c>
      <c r="Y1090" s="290" t="s">
        <v>3105</v>
      </c>
      <c r="Z1090" s="122"/>
      <c r="AA1090" s="285"/>
    </row>
    <row r="1091" spans="1:27">
      <c r="A1091" s="122" t="s">
        <v>56</v>
      </c>
      <c r="B1091" s="226" t="str">
        <f t="shared" si="32"/>
        <v>27AABCM2461K1ZFPM012511/030866</v>
      </c>
      <c r="C1091" s="277">
        <f t="shared" si="33"/>
        <v>1086</v>
      </c>
      <c r="D1091" s="122" t="s">
        <v>443</v>
      </c>
      <c r="E1091" s="122" t="s">
        <v>444</v>
      </c>
      <c r="F1091" s="122" t="s">
        <v>3385</v>
      </c>
      <c r="G1091" s="122" t="s">
        <v>1699</v>
      </c>
      <c r="H1091" s="278">
        <v>45602</v>
      </c>
      <c r="I1091" s="122">
        <v>252.4</v>
      </c>
      <c r="J1091" s="122" t="s">
        <v>1700</v>
      </c>
      <c r="K1091" s="122" t="s">
        <v>1657</v>
      </c>
      <c r="L1091" s="122"/>
      <c r="M1091" s="287">
        <v>214.4</v>
      </c>
      <c r="N1091" s="287">
        <v>0</v>
      </c>
      <c r="O1091" s="287">
        <v>19</v>
      </c>
      <c r="P1091" s="287">
        <v>19</v>
      </c>
      <c r="Q1091" s="122">
        <v>0</v>
      </c>
      <c r="R1091" s="122" t="s">
        <v>3289</v>
      </c>
      <c r="S1091" s="122" t="s">
        <v>3305</v>
      </c>
      <c r="T1091" s="122" t="s">
        <v>1703</v>
      </c>
      <c r="U1091" s="288" t="s">
        <v>1195</v>
      </c>
      <c r="V1091" s="289" t="s">
        <v>1704</v>
      </c>
      <c r="W1091" s="286" t="s">
        <v>1726</v>
      </c>
      <c r="X1091" s="290" t="s">
        <v>3386</v>
      </c>
      <c r="Y1091" s="290" t="s">
        <v>3105</v>
      </c>
      <c r="Z1091" s="122"/>
      <c r="AA1091" s="285"/>
    </row>
    <row r="1092" spans="1:27">
      <c r="A1092" s="122" t="s">
        <v>56</v>
      </c>
      <c r="B1092" s="226" t="str">
        <f t="shared" si="32"/>
        <v>27AABCM2461K1ZFPM012511/030867</v>
      </c>
      <c r="C1092" s="277">
        <f t="shared" si="33"/>
        <v>1087</v>
      </c>
      <c r="D1092" s="122" t="s">
        <v>443</v>
      </c>
      <c r="E1092" s="122" t="s">
        <v>444</v>
      </c>
      <c r="F1092" s="122" t="s">
        <v>3387</v>
      </c>
      <c r="G1092" s="122" t="s">
        <v>1699</v>
      </c>
      <c r="H1092" s="278">
        <v>45602</v>
      </c>
      <c r="I1092" s="122">
        <v>252.4</v>
      </c>
      <c r="J1092" s="122" t="s">
        <v>1700</v>
      </c>
      <c r="K1092" s="122" t="s">
        <v>1657</v>
      </c>
      <c r="L1092" s="122"/>
      <c r="M1092" s="287">
        <v>214.4</v>
      </c>
      <c r="N1092" s="287">
        <v>0</v>
      </c>
      <c r="O1092" s="287">
        <v>19</v>
      </c>
      <c r="P1092" s="287">
        <v>19</v>
      </c>
      <c r="Q1092" s="122">
        <v>0</v>
      </c>
      <c r="R1092" s="122" t="s">
        <v>3289</v>
      </c>
      <c r="S1092" s="122" t="s">
        <v>3305</v>
      </c>
      <c r="T1092" s="122" t="s">
        <v>1703</v>
      </c>
      <c r="U1092" s="288" t="s">
        <v>1195</v>
      </c>
      <c r="V1092" s="289" t="s">
        <v>1704</v>
      </c>
      <c r="W1092" s="286" t="s">
        <v>1726</v>
      </c>
      <c r="X1092" s="290" t="s">
        <v>3388</v>
      </c>
      <c r="Y1092" s="290" t="s">
        <v>3105</v>
      </c>
      <c r="Z1092" s="122"/>
      <c r="AA1092" s="285"/>
    </row>
    <row r="1093" spans="1:27">
      <c r="A1093" s="122" t="s">
        <v>56</v>
      </c>
      <c r="B1093" s="226" t="str">
        <f t="shared" si="32"/>
        <v>27AAFCV0171M1Z3VB-1690/24-25</v>
      </c>
      <c r="C1093" s="277">
        <f t="shared" si="33"/>
        <v>1088</v>
      </c>
      <c r="D1093" s="122" t="s">
        <v>1816</v>
      </c>
      <c r="E1093" s="122" t="s">
        <v>1817</v>
      </c>
      <c r="F1093" s="122" t="s">
        <v>3389</v>
      </c>
      <c r="G1093" s="122" t="s">
        <v>1699</v>
      </c>
      <c r="H1093" s="278">
        <v>45601</v>
      </c>
      <c r="I1093" s="122">
        <v>4679</v>
      </c>
      <c r="J1093" s="122" t="s">
        <v>1700</v>
      </c>
      <c r="K1093" s="122" t="s">
        <v>1657</v>
      </c>
      <c r="L1093" s="122"/>
      <c r="M1093" s="287">
        <v>3965</v>
      </c>
      <c r="N1093" s="287">
        <v>0</v>
      </c>
      <c r="O1093" s="287">
        <v>356.85</v>
      </c>
      <c r="P1093" s="287">
        <v>356.85</v>
      </c>
      <c r="Q1093" s="122">
        <v>0</v>
      </c>
      <c r="R1093" s="122" t="s">
        <v>3289</v>
      </c>
      <c r="S1093" s="122" t="s">
        <v>3303</v>
      </c>
      <c r="T1093" s="122" t="s">
        <v>1703</v>
      </c>
      <c r="U1093" s="288" t="s">
        <v>1195</v>
      </c>
      <c r="V1093" s="289" t="s">
        <v>1704</v>
      </c>
      <c r="W1093" s="286" t="s">
        <v>1726</v>
      </c>
      <c r="X1093" s="290" t="s">
        <v>3390</v>
      </c>
      <c r="Y1093" s="290" t="s">
        <v>3267</v>
      </c>
      <c r="Z1093" s="122"/>
      <c r="AA1093" s="285"/>
    </row>
    <row r="1094" spans="1:27">
      <c r="A1094" s="122" t="s">
        <v>56</v>
      </c>
      <c r="B1094" s="226" t="str">
        <f t="shared" ref="B1094:B1157" si="34">CONCATENATE(D1094,F1094)</f>
        <v>07AAACJ0054A1ZDDP428559</v>
      </c>
      <c r="C1094" s="277">
        <f t="shared" si="33"/>
        <v>1089</v>
      </c>
      <c r="D1094" s="122" t="s">
        <v>283</v>
      </c>
      <c r="E1094" s="122" t="s">
        <v>284</v>
      </c>
      <c r="F1094" s="122" t="s">
        <v>3391</v>
      </c>
      <c r="G1094" s="122" t="s">
        <v>1699</v>
      </c>
      <c r="H1094" s="278">
        <v>45625</v>
      </c>
      <c r="I1094" s="122">
        <v>5566</v>
      </c>
      <c r="J1094" s="122" t="s">
        <v>1700</v>
      </c>
      <c r="K1094" s="122" t="s">
        <v>1657</v>
      </c>
      <c r="L1094" s="122"/>
      <c r="M1094" s="287">
        <v>100</v>
      </c>
      <c r="N1094" s="287">
        <v>18</v>
      </c>
      <c r="O1094" s="287">
        <v>0</v>
      </c>
      <c r="P1094" s="287">
        <v>0</v>
      </c>
      <c r="Q1094" s="122">
        <v>0</v>
      </c>
      <c r="R1094" s="122" t="s">
        <v>3289</v>
      </c>
      <c r="S1094" s="122" t="s">
        <v>3303</v>
      </c>
      <c r="T1094" s="122" t="s">
        <v>1703</v>
      </c>
      <c r="U1094" s="288" t="s">
        <v>1195</v>
      </c>
      <c r="V1094" s="289" t="s">
        <v>1704</v>
      </c>
      <c r="W1094" s="286" t="s">
        <v>1726</v>
      </c>
      <c r="X1094" s="290" t="s">
        <v>3392</v>
      </c>
      <c r="Y1094" s="290" t="s">
        <v>3290</v>
      </c>
      <c r="Z1094" s="122"/>
      <c r="AA1094" s="285"/>
    </row>
    <row r="1095" spans="1:27">
      <c r="A1095" s="122" t="s">
        <v>56</v>
      </c>
      <c r="B1095" s="226" t="str">
        <f t="shared" si="34"/>
        <v>07AAACJ0054A1ZDDP428560</v>
      </c>
      <c r="C1095" s="277">
        <f t="shared" ref="C1095:C1158" si="35">C1094+1</f>
        <v>1090</v>
      </c>
      <c r="D1095" s="122" t="s">
        <v>283</v>
      </c>
      <c r="E1095" s="122" t="s">
        <v>284</v>
      </c>
      <c r="F1095" s="122" t="s">
        <v>3393</v>
      </c>
      <c r="G1095" s="122" t="s">
        <v>1699</v>
      </c>
      <c r="H1095" s="278">
        <v>45625</v>
      </c>
      <c r="I1095" s="122">
        <v>5566</v>
      </c>
      <c r="J1095" s="122" t="s">
        <v>1700</v>
      </c>
      <c r="K1095" s="122" t="s">
        <v>1657</v>
      </c>
      <c r="L1095" s="122"/>
      <c r="M1095" s="287">
        <v>100</v>
      </c>
      <c r="N1095" s="287">
        <v>18</v>
      </c>
      <c r="O1095" s="287">
        <v>0</v>
      </c>
      <c r="P1095" s="287">
        <v>0</v>
      </c>
      <c r="Q1095" s="122">
        <v>0</v>
      </c>
      <c r="R1095" s="122" t="s">
        <v>3289</v>
      </c>
      <c r="S1095" s="122" t="s">
        <v>3303</v>
      </c>
      <c r="T1095" s="122" t="s">
        <v>1703</v>
      </c>
      <c r="U1095" s="288" t="s">
        <v>1195</v>
      </c>
      <c r="V1095" s="289" t="s">
        <v>1704</v>
      </c>
      <c r="W1095" s="286" t="s">
        <v>1726</v>
      </c>
      <c r="X1095" s="290" t="s">
        <v>3394</v>
      </c>
      <c r="Y1095" s="290" t="s">
        <v>3290</v>
      </c>
      <c r="Z1095" s="122"/>
      <c r="AA1095" s="285"/>
    </row>
    <row r="1096" spans="1:27">
      <c r="A1096" s="122" t="s">
        <v>56</v>
      </c>
      <c r="B1096" s="226" t="str">
        <f t="shared" si="34"/>
        <v>07AAACJ0054A1ZDDP428561</v>
      </c>
      <c r="C1096" s="277">
        <f t="shared" si="35"/>
        <v>1091</v>
      </c>
      <c r="D1096" s="122" t="s">
        <v>283</v>
      </c>
      <c r="E1096" s="122" t="s">
        <v>284</v>
      </c>
      <c r="F1096" s="122" t="s">
        <v>3395</v>
      </c>
      <c r="G1096" s="122" t="s">
        <v>1699</v>
      </c>
      <c r="H1096" s="278">
        <v>45625</v>
      </c>
      <c r="I1096" s="122">
        <v>5566</v>
      </c>
      <c r="J1096" s="122" t="s">
        <v>1700</v>
      </c>
      <c r="K1096" s="122" t="s">
        <v>1657</v>
      </c>
      <c r="L1096" s="122"/>
      <c r="M1096" s="287">
        <v>100</v>
      </c>
      <c r="N1096" s="287">
        <v>18</v>
      </c>
      <c r="O1096" s="287">
        <v>0</v>
      </c>
      <c r="P1096" s="287">
        <v>0</v>
      </c>
      <c r="Q1096" s="122">
        <v>0</v>
      </c>
      <c r="R1096" s="122" t="s">
        <v>3289</v>
      </c>
      <c r="S1096" s="122" t="s">
        <v>3303</v>
      </c>
      <c r="T1096" s="122" t="s">
        <v>1703</v>
      </c>
      <c r="U1096" s="288" t="s">
        <v>1195</v>
      </c>
      <c r="V1096" s="289" t="s">
        <v>1704</v>
      </c>
      <c r="W1096" s="286" t="s">
        <v>1726</v>
      </c>
      <c r="X1096" s="290" t="s">
        <v>3396</v>
      </c>
      <c r="Y1096" s="290" t="s">
        <v>3290</v>
      </c>
      <c r="Z1096" s="122"/>
      <c r="AA1096" s="285"/>
    </row>
    <row r="1097" spans="1:27">
      <c r="A1097" s="122" t="s">
        <v>56</v>
      </c>
      <c r="B1097" s="226" t="str">
        <f t="shared" si="34"/>
        <v>07AAACJ0054A1ZDDP428562</v>
      </c>
      <c r="C1097" s="277">
        <f t="shared" si="35"/>
        <v>1092</v>
      </c>
      <c r="D1097" s="122" t="s">
        <v>283</v>
      </c>
      <c r="E1097" s="122" t="s">
        <v>284</v>
      </c>
      <c r="F1097" s="122" t="s">
        <v>3397</v>
      </c>
      <c r="G1097" s="122" t="s">
        <v>1699</v>
      </c>
      <c r="H1097" s="278">
        <v>45625</v>
      </c>
      <c r="I1097" s="122">
        <v>5566</v>
      </c>
      <c r="J1097" s="122" t="s">
        <v>1700</v>
      </c>
      <c r="K1097" s="122" t="s">
        <v>1657</v>
      </c>
      <c r="L1097" s="122"/>
      <c r="M1097" s="287">
        <v>100</v>
      </c>
      <c r="N1097" s="287">
        <v>18</v>
      </c>
      <c r="O1097" s="287">
        <v>0</v>
      </c>
      <c r="P1097" s="287">
        <v>0</v>
      </c>
      <c r="Q1097" s="122">
        <v>0</v>
      </c>
      <c r="R1097" s="122" t="s">
        <v>3289</v>
      </c>
      <c r="S1097" s="122" t="s">
        <v>3303</v>
      </c>
      <c r="T1097" s="122" t="s">
        <v>1703</v>
      </c>
      <c r="U1097" s="288" t="s">
        <v>1195</v>
      </c>
      <c r="V1097" s="289" t="s">
        <v>1704</v>
      </c>
      <c r="W1097" s="286" t="s">
        <v>1726</v>
      </c>
      <c r="X1097" s="290" t="s">
        <v>3398</v>
      </c>
      <c r="Y1097" s="290" t="s">
        <v>3290</v>
      </c>
      <c r="Z1097" s="122"/>
      <c r="AA1097" s="285"/>
    </row>
    <row r="1098" spans="1:27">
      <c r="A1098" s="122" t="s">
        <v>56</v>
      </c>
      <c r="B1098" s="226" t="str">
        <f t="shared" si="34"/>
        <v>07AAACJ0054A1ZDDP428563</v>
      </c>
      <c r="C1098" s="277">
        <f t="shared" si="35"/>
        <v>1093</v>
      </c>
      <c r="D1098" s="122" t="s">
        <v>283</v>
      </c>
      <c r="E1098" s="122" t="s">
        <v>284</v>
      </c>
      <c r="F1098" s="122" t="s">
        <v>3399</v>
      </c>
      <c r="G1098" s="122" t="s">
        <v>1699</v>
      </c>
      <c r="H1098" s="278">
        <v>45625</v>
      </c>
      <c r="I1098" s="122">
        <v>11651</v>
      </c>
      <c r="J1098" s="122" t="s">
        <v>1700</v>
      </c>
      <c r="K1098" s="122" t="s">
        <v>1657</v>
      </c>
      <c r="L1098" s="122"/>
      <c r="M1098" s="287">
        <v>100</v>
      </c>
      <c r="N1098" s="287">
        <v>18</v>
      </c>
      <c r="O1098" s="287">
        <v>0</v>
      </c>
      <c r="P1098" s="287">
        <v>0</v>
      </c>
      <c r="Q1098" s="122">
        <v>0</v>
      </c>
      <c r="R1098" s="122" t="s">
        <v>3289</v>
      </c>
      <c r="S1098" s="122" t="s">
        <v>3303</v>
      </c>
      <c r="T1098" s="122" t="s">
        <v>1703</v>
      </c>
      <c r="U1098" s="288" t="s">
        <v>1195</v>
      </c>
      <c r="V1098" s="289" t="s">
        <v>1704</v>
      </c>
      <c r="W1098" s="286" t="s">
        <v>1726</v>
      </c>
      <c r="X1098" s="290" t="s">
        <v>3400</v>
      </c>
      <c r="Y1098" s="290" t="s">
        <v>3290</v>
      </c>
      <c r="Z1098" s="122"/>
      <c r="AA1098" s="285"/>
    </row>
    <row r="1099" spans="1:27">
      <c r="A1099" s="122" t="s">
        <v>56</v>
      </c>
      <c r="B1099" s="226" t="str">
        <f t="shared" si="34"/>
        <v>07AAACJ0054A1ZDDP428564</v>
      </c>
      <c r="C1099" s="277">
        <f t="shared" si="35"/>
        <v>1094</v>
      </c>
      <c r="D1099" s="122" t="s">
        <v>283</v>
      </c>
      <c r="E1099" s="122" t="s">
        <v>284</v>
      </c>
      <c r="F1099" s="122" t="s">
        <v>3401</v>
      </c>
      <c r="G1099" s="122" t="s">
        <v>1699</v>
      </c>
      <c r="H1099" s="278">
        <v>45625</v>
      </c>
      <c r="I1099" s="122">
        <v>11651</v>
      </c>
      <c r="J1099" s="122" t="s">
        <v>1700</v>
      </c>
      <c r="K1099" s="122" t="s">
        <v>1657</v>
      </c>
      <c r="L1099" s="122"/>
      <c r="M1099" s="287">
        <v>100</v>
      </c>
      <c r="N1099" s="287">
        <v>18</v>
      </c>
      <c r="O1099" s="287">
        <v>0</v>
      </c>
      <c r="P1099" s="287">
        <v>0</v>
      </c>
      <c r="Q1099" s="122">
        <v>0</v>
      </c>
      <c r="R1099" s="122" t="s">
        <v>3289</v>
      </c>
      <c r="S1099" s="122" t="s">
        <v>3303</v>
      </c>
      <c r="T1099" s="122" t="s">
        <v>1703</v>
      </c>
      <c r="U1099" s="288" t="s">
        <v>1195</v>
      </c>
      <c r="V1099" s="289" t="s">
        <v>1704</v>
      </c>
      <c r="W1099" s="286" t="s">
        <v>1726</v>
      </c>
      <c r="X1099" s="290" t="s">
        <v>3402</v>
      </c>
      <c r="Y1099" s="290" t="s">
        <v>3290</v>
      </c>
      <c r="Z1099" s="122"/>
      <c r="AA1099" s="285"/>
    </row>
    <row r="1100" spans="1:27">
      <c r="A1100" s="122" t="s">
        <v>56</v>
      </c>
      <c r="B1100" s="226" t="str">
        <f t="shared" si="34"/>
        <v>07AAACJ0054A1ZDDP428565</v>
      </c>
      <c r="C1100" s="277">
        <f t="shared" si="35"/>
        <v>1095</v>
      </c>
      <c r="D1100" s="122" t="s">
        <v>283</v>
      </c>
      <c r="E1100" s="122" t="s">
        <v>284</v>
      </c>
      <c r="F1100" s="122" t="s">
        <v>3403</v>
      </c>
      <c r="G1100" s="122" t="s">
        <v>1699</v>
      </c>
      <c r="H1100" s="278">
        <v>45625</v>
      </c>
      <c r="I1100" s="122">
        <v>11651</v>
      </c>
      <c r="J1100" s="122" t="s">
        <v>1700</v>
      </c>
      <c r="K1100" s="122" t="s">
        <v>1657</v>
      </c>
      <c r="L1100" s="122"/>
      <c r="M1100" s="287">
        <v>100</v>
      </c>
      <c r="N1100" s="287">
        <v>18</v>
      </c>
      <c r="O1100" s="287">
        <v>0</v>
      </c>
      <c r="P1100" s="287">
        <v>0</v>
      </c>
      <c r="Q1100" s="122">
        <v>0</v>
      </c>
      <c r="R1100" s="122" t="s">
        <v>3289</v>
      </c>
      <c r="S1100" s="122" t="s">
        <v>3303</v>
      </c>
      <c r="T1100" s="122" t="s">
        <v>1703</v>
      </c>
      <c r="U1100" s="288" t="s">
        <v>1195</v>
      </c>
      <c r="V1100" s="289" t="s">
        <v>1704</v>
      </c>
      <c r="W1100" s="286" t="s">
        <v>1726</v>
      </c>
      <c r="X1100" s="290" t="s">
        <v>3404</v>
      </c>
      <c r="Y1100" s="290" t="s">
        <v>3290</v>
      </c>
      <c r="Z1100" s="122"/>
      <c r="AA1100" s="285"/>
    </row>
    <row r="1101" spans="1:27">
      <c r="A1101" s="122" t="s">
        <v>56</v>
      </c>
      <c r="B1101" s="226" t="str">
        <f t="shared" si="34"/>
        <v>07AAACJ0054A1ZDDP428566</v>
      </c>
      <c r="C1101" s="277">
        <f t="shared" si="35"/>
        <v>1096</v>
      </c>
      <c r="D1101" s="122" t="s">
        <v>283</v>
      </c>
      <c r="E1101" s="122" t="s">
        <v>284</v>
      </c>
      <c r="F1101" s="122" t="s">
        <v>3405</v>
      </c>
      <c r="G1101" s="122" t="s">
        <v>1699</v>
      </c>
      <c r="H1101" s="278">
        <v>45625</v>
      </c>
      <c r="I1101" s="122">
        <v>11651</v>
      </c>
      <c r="J1101" s="122" t="s">
        <v>1700</v>
      </c>
      <c r="K1101" s="122" t="s">
        <v>1657</v>
      </c>
      <c r="L1101" s="122"/>
      <c r="M1101" s="287">
        <v>100</v>
      </c>
      <c r="N1101" s="287">
        <v>18</v>
      </c>
      <c r="O1101" s="287">
        <v>0</v>
      </c>
      <c r="P1101" s="287">
        <v>0</v>
      </c>
      <c r="Q1101" s="122">
        <v>0</v>
      </c>
      <c r="R1101" s="122" t="s">
        <v>3289</v>
      </c>
      <c r="S1101" s="122" t="s">
        <v>3303</v>
      </c>
      <c r="T1101" s="122" t="s">
        <v>1703</v>
      </c>
      <c r="U1101" s="288" t="s">
        <v>1195</v>
      </c>
      <c r="V1101" s="289" t="s">
        <v>1704</v>
      </c>
      <c r="W1101" s="286" t="s">
        <v>1726</v>
      </c>
      <c r="X1101" s="290" t="s">
        <v>3406</v>
      </c>
      <c r="Y1101" s="290" t="s">
        <v>3290</v>
      </c>
      <c r="Z1101" s="122"/>
      <c r="AA1101" s="285"/>
    </row>
    <row r="1102" spans="1:27">
      <c r="A1102" s="122" t="s">
        <v>56</v>
      </c>
      <c r="B1102" s="226" t="str">
        <f t="shared" si="34"/>
        <v>07AAACJ0054A1ZDIP403022</v>
      </c>
      <c r="C1102" s="277">
        <f t="shared" si="35"/>
        <v>1097</v>
      </c>
      <c r="D1102" s="122" t="s">
        <v>283</v>
      </c>
      <c r="E1102" s="122" t="s">
        <v>284</v>
      </c>
      <c r="F1102" s="122" t="s">
        <v>3407</v>
      </c>
      <c r="G1102" s="122" t="s">
        <v>1699</v>
      </c>
      <c r="H1102" s="278">
        <v>45607</v>
      </c>
      <c r="I1102" s="122">
        <v>144261</v>
      </c>
      <c r="J1102" s="122" t="s">
        <v>1700</v>
      </c>
      <c r="K1102" s="122" t="s">
        <v>1657</v>
      </c>
      <c r="L1102" s="122"/>
      <c r="M1102" s="287">
        <v>700</v>
      </c>
      <c r="N1102" s="287">
        <v>126</v>
      </c>
      <c r="O1102" s="287">
        <v>0</v>
      </c>
      <c r="P1102" s="287">
        <v>0</v>
      </c>
      <c r="Q1102" s="122">
        <v>0</v>
      </c>
      <c r="R1102" s="122" t="s">
        <v>3289</v>
      </c>
      <c r="S1102" s="122" t="s">
        <v>3303</v>
      </c>
      <c r="T1102" s="122" t="s">
        <v>1703</v>
      </c>
      <c r="U1102" s="288" t="s">
        <v>1195</v>
      </c>
      <c r="V1102" s="289" t="s">
        <v>1704</v>
      </c>
      <c r="W1102" s="286" t="s">
        <v>1726</v>
      </c>
      <c r="X1102" s="290" t="s">
        <v>3408</v>
      </c>
      <c r="Y1102" s="290" t="s">
        <v>3409</v>
      </c>
      <c r="Z1102" s="122"/>
      <c r="AA1102" s="285"/>
    </row>
    <row r="1103" spans="1:27">
      <c r="A1103" s="122" t="s">
        <v>56</v>
      </c>
      <c r="B1103" s="226" t="str">
        <f t="shared" si="34"/>
        <v>07AAACJ0054A1ZDIP403043</v>
      </c>
      <c r="C1103" s="277">
        <f t="shared" si="35"/>
        <v>1098</v>
      </c>
      <c r="D1103" s="122" t="s">
        <v>283</v>
      </c>
      <c r="E1103" s="122" t="s">
        <v>284</v>
      </c>
      <c r="F1103" s="122" t="s">
        <v>3410</v>
      </c>
      <c r="G1103" s="122" t="s">
        <v>1699</v>
      </c>
      <c r="H1103" s="278">
        <v>45609</v>
      </c>
      <c r="I1103" s="122">
        <v>25064</v>
      </c>
      <c r="J1103" s="122" t="s">
        <v>1700</v>
      </c>
      <c r="K1103" s="122" t="s">
        <v>1657</v>
      </c>
      <c r="L1103" s="122"/>
      <c r="M1103" s="287">
        <v>700</v>
      </c>
      <c r="N1103" s="287">
        <v>126</v>
      </c>
      <c r="O1103" s="287">
        <v>0</v>
      </c>
      <c r="P1103" s="287">
        <v>0</v>
      </c>
      <c r="Q1103" s="122">
        <v>0</v>
      </c>
      <c r="R1103" s="122" t="s">
        <v>3289</v>
      </c>
      <c r="S1103" s="122" t="s">
        <v>3303</v>
      </c>
      <c r="T1103" s="122" t="s">
        <v>1703</v>
      </c>
      <c r="U1103" s="288" t="s">
        <v>1195</v>
      </c>
      <c r="V1103" s="289" t="s">
        <v>1704</v>
      </c>
      <c r="W1103" s="286" t="s">
        <v>1726</v>
      </c>
      <c r="X1103" s="290" t="s">
        <v>3411</v>
      </c>
      <c r="Y1103" s="290" t="s">
        <v>3409</v>
      </c>
      <c r="Z1103" s="122"/>
      <c r="AA1103" s="285"/>
    </row>
    <row r="1104" spans="1:27">
      <c r="A1104" s="122" t="s">
        <v>56</v>
      </c>
      <c r="B1104" s="226" t="str">
        <f t="shared" si="34"/>
        <v>07AAACJ0054A1ZDIP403044</v>
      </c>
      <c r="C1104" s="277">
        <f t="shared" si="35"/>
        <v>1099</v>
      </c>
      <c r="D1104" s="122" t="s">
        <v>283</v>
      </c>
      <c r="E1104" s="122" t="s">
        <v>284</v>
      </c>
      <c r="F1104" s="122" t="s">
        <v>3412</v>
      </c>
      <c r="G1104" s="122" t="s">
        <v>1699</v>
      </c>
      <c r="H1104" s="278">
        <v>45609</v>
      </c>
      <c r="I1104" s="122">
        <v>15073</v>
      </c>
      <c r="J1104" s="122" t="s">
        <v>1700</v>
      </c>
      <c r="K1104" s="122" t="s">
        <v>1657</v>
      </c>
      <c r="L1104" s="122"/>
      <c r="M1104" s="287">
        <v>700</v>
      </c>
      <c r="N1104" s="287">
        <v>126</v>
      </c>
      <c r="O1104" s="287">
        <v>0</v>
      </c>
      <c r="P1104" s="287">
        <v>0</v>
      </c>
      <c r="Q1104" s="122">
        <v>0</v>
      </c>
      <c r="R1104" s="122" t="s">
        <v>3289</v>
      </c>
      <c r="S1104" s="122" t="s">
        <v>3303</v>
      </c>
      <c r="T1104" s="122" t="s">
        <v>1703</v>
      </c>
      <c r="U1104" s="288" t="s">
        <v>1195</v>
      </c>
      <c r="V1104" s="289" t="s">
        <v>1704</v>
      </c>
      <c r="W1104" s="286" t="s">
        <v>1726</v>
      </c>
      <c r="X1104" s="290" t="s">
        <v>3413</v>
      </c>
      <c r="Y1104" s="290" t="s">
        <v>3409</v>
      </c>
      <c r="Z1104" s="122"/>
      <c r="AA1104" s="285"/>
    </row>
    <row r="1105" spans="1:27">
      <c r="A1105" s="122" t="s">
        <v>56</v>
      </c>
      <c r="B1105" s="226" t="str">
        <f t="shared" si="34"/>
        <v>27AAKFR1575R1ZCRAR/1144/24-25</v>
      </c>
      <c r="C1105" s="277">
        <f t="shared" si="35"/>
        <v>1100</v>
      </c>
      <c r="D1105" s="122" t="s">
        <v>724</v>
      </c>
      <c r="E1105" s="122" t="s">
        <v>725</v>
      </c>
      <c r="F1105" s="122" t="s">
        <v>3414</v>
      </c>
      <c r="G1105" s="122" t="s">
        <v>1699</v>
      </c>
      <c r="H1105" s="278">
        <v>45625</v>
      </c>
      <c r="I1105" s="122">
        <v>48380</v>
      </c>
      <c r="J1105" s="122" t="s">
        <v>1700</v>
      </c>
      <c r="K1105" s="122" t="s">
        <v>1657</v>
      </c>
      <c r="L1105" s="122"/>
      <c r="M1105" s="287">
        <v>41000</v>
      </c>
      <c r="N1105" s="287">
        <v>0</v>
      </c>
      <c r="O1105" s="287">
        <v>3690</v>
      </c>
      <c r="P1105" s="287">
        <v>3690</v>
      </c>
      <c r="Q1105" s="122">
        <v>0</v>
      </c>
      <c r="R1105" s="122" t="s">
        <v>3289</v>
      </c>
      <c r="S1105" s="122" t="s">
        <v>3329</v>
      </c>
      <c r="T1105" s="122" t="s">
        <v>1703</v>
      </c>
      <c r="U1105" s="288" t="s">
        <v>1195</v>
      </c>
      <c r="V1105" s="289" t="s">
        <v>1704</v>
      </c>
      <c r="W1105" s="286" t="s">
        <v>1195</v>
      </c>
      <c r="X1105" s="290" t="s">
        <v>1195</v>
      </c>
      <c r="Y1105" s="290" t="s">
        <v>1195</v>
      </c>
      <c r="Z1105" s="122"/>
      <c r="AA1105" s="285"/>
    </row>
    <row r="1106" spans="1:27">
      <c r="A1106" s="122" t="s">
        <v>56</v>
      </c>
      <c r="B1106" s="226" t="str">
        <f t="shared" si="34"/>
        <v>29AABCF1609A1Z7913735</v>
      </c>
      <c r="C1106" s="277">
        <f t="shared" si="35"/>
        <v>1101</v>
      </c>
      <c r="D1106" s="122" t="s">
        <v>3134</v>
      </c>
      <c r="E1106" s="122" t="s">
        <v>3135</v>
      </c>
      <c r="F1106" s="122">
        <v>913735</v>
      </c>
      <c r="G1106" s="122" t="s">
        <v>1699</v>
      </c>
      <c r="H1106" s="278">
        <v>45608</v>
      </c>
      <c r="I1106" s="122">
        <v>18439.39</v>
      </c>
      <c r="J1106" s="122" t="s">
        <v>1700</v>
      </c>
      <c r="K1106" s="122" t="s">
        <v>1657</v>
      </c>
      <c r="L1106" s="122"/>
      <c r="M1106" s="287">
        <v>15626.6</v>
      </c>
      <c r="N1106" s="287">
        <v>2812.79</v>
      </c>
      <c r="O1106" s="287">
        <v>0</v>
      </c>
      <c r="P1106" s="287">
        <v>0</v>
      </c>
      <c r="Q1106" s="122">
        <v>0</v>
      </c>
      <c r="R1106" s="122" t="s">
        <v>3289</v>
      </c>
      <c r="S1106" s="122" t="s">
        <v>3329</v>
      </c>
      <c r="T1106" s="122" t="s">
        <v>1703</v>
      </c>
      <c r="U1106" s="288" t="s">
        <v>1195</v>
      </c>
      <c r="V1106" s="289" t="s">
        <v>1704</v>
      </c>
      <c r="W1106" s="286" t="s">
        <v>1726</v>
      </c>
      <c r="X1106" s="290" t="s">
        <v>3415</v>
      </c>
      <c r="Y1106" s="290" t="s">
        <v>3416</v>
      </c>
      <c r="Z1106" s="122"/>
      <c r="AA1106" s="285"/>
    </row>
    <row r="1107" spans="1:27">
      <c r="A1107" s="122" t="s">
        <v>56</v>
      </c>
      <c r="B1107" s="226" t="str">
        <f t="shared" si="34"/>
        <v>29AABCF1609A1Z7914167</v>
      </c>
      <c r="C1107" s="277">
        <f t="shared" si="35"/>
        <v>1102</v>
      </c>
      <c r="D1107" s="122" t="s">
        <v>3134</v>
      </c>
      <c r="E1107" s="122" t="s">
        <v>3135</v>
      </c>
      <c r="F1107" s="122">
        <v>914167</v>
      </c>
      <c r="G1107" s="122" t="s">
        <v>1699</v>
      </c>
      <c r="H1107" s="278">
        <v>45609</v>
      </c>
      <c r="I1107" s="122">
        <v>4248.12</v>
      </c>
      <c r="J1107" s="122" t="s">
        <v>1700</v>
      </c>
      <c r="K1107" s="122" t="s">
        <v>1657</v>
      </c>
      <c r="L1107" s="122"/>
      <c r="M1107" s="287">
        <v>3600.1</v>
      </c>
      <c r="N1107" s="287">
        <v>648.02</v>
      </c>
      <c r="O1107" s="287">
        <v>0</v>
      </c>
      <c r="P1107" s="287">
        <v>0</v>
      </c>
      <c r="Q1107" s="122">
        <v>0</v>
      </c>
      <c r="R1107" s="122" t="s">
        <v>3289</v>
      </c>
      <c r="S1107" s="122" t="s">
        <v>3329</v>
      </c>
      <c r="T1107" s="122" t="s">
        <v>1703</v>
      </c>
      <c r="U1107" s="288" t="s">
        <v>1195</v>
      </c>
      <c r="V1107" s="289" t="s">
        <v>1704</v>
      </c>
      <c r="W1107" s="286" t="s">
        <v>1726</v>
      </c>
      <c r="X1107" s="290" t="s">
        <v>3417</v>
      </c>
      <c r="Y1107" s="290" t="s">
        <v>3084</v>
      </c>
      <c r="Z1107" s="122"/>
      <c r="AA1107" s="285"/>
    </row>
    <row r="1108" spans="1:27">
      <c r="A1108" s="122" t="s">
        <v>56</v>
      </c>
      <c r="B1108" s="226" t="str">
        <f t="shared" si="34"/>
        <v>27AALCS9822Q1ZC2425CI0000860611</v>
      </c>
      <c r="C1108" s="277">
        <f t="shared" si="35"/>
        <v>1103</v>
      </c>
      <c r="D1108" s="122" t="s">
        <v>631</v>
      </c>
      <c r="E1108" s="122" t="s">
        <v>632</v>
      </c>
      <c r="F1108" s="122" t="s">
        <v>3418</v>
      </c>
      <c r="G1108" s="122" t="s">
        <v>1699</v>
      </c>
      <c r="H1108" s="278">
        <v>45625</v>
      </c>
      <c r="I1108" s="122">
        <v>2101.06</v>
      </c>
      <c r="J1108" s="122" t="s">
        <v>1700</v>
      </c>
      <c r="K1108" s="122" t="s">
        <v>1657</v>
      </c>
      <c r="L1108" s="122"/>
      <c r="M1108" s="287">
        <v>1780.56</v>
      </c>
      <c r="N1108" s="287">
        <v>0</v>
      </c>
      <c r="O1108" s="287">
        <v>160.25</v>
      </c>
      <c r="P1108" s="287">
        <v>160.25</v>
      </c>
      <c r="Q1108" s="122">
        <v>0</v>
      </c>
      <c r="R1108" s="122" t="s">
        <v>3289</v>
      </c>
      <c r="S1108" s="122" t="s">
        <v>3303</v>
      </c>
      <c r="T1108" s="122" t="s">
        <v>1703</v>
      </c>
      <c r="U1108" s="288" t="s">
        <v>1195</v>
      </c>
      <c r="V1108" s="289" t="s">
        <v>1704</v>
      </c>
      <c r="W1108" s="286" t="s">
        <v>1195</v>
      </c>
      <c r="X1108" s="290" t="s">
        <v>1195</v>
      </c>
      <c r="Y1108" s="290" t="s">
        <v>1195</v>
      </c>
      <c r="Z1108" s="122"/>
      <c r="AA1108" s="285"/>
    </row>
    <row r="1109" spans="1:27">
      <c r="A1109" s="122" t="s">
        <v>56</v>
      </c>
      <c r="B1109" s="226" t="str">
        <f t="shared" si="34"/>
        <v>27AAICP4248A1ZLPVIPL/24-25/0567</v>
      </c>
      <c r="C1109" s="277">
        <f t="shared" si="35"/>
        <v>1104</v>
      </c>
      <c r="D1109" s="122" t="s">
        <v>1536</v>
      </c>
      <c r="E1109" s="122" t="s">
        <v>1537</v>
      </c>
      <c r="F1109" s="122" t="s">
        <v>3419</v>
      </c>
      <c r="G1109" s="122" t="s">
        <v>1699</v>
      </c>
      <c r="H1109" s="278">
        <v>45608</v>
      </c>
      <c r="I1109" s="122">
        <v>32487</v>
      </c>
      <c r="J1109" s="122" t="s">
        <v>1700</v>
      </c>
      <c r="K1109" s="122" t="s">
        <v>1657</v>
      </c>
      <c r="L1109" s="122"/>
      <c r="M1109" s="287">
        <v>27531.25</v>
      </c>
      <c r="N1109" s="287">
        <v>0</v>
      </c>
      <c r="O1109" s="287">
        <v>2477.81</v>
      </c>
      <c r="P1109" s="287">
        <v>2477.81</v>
      </c>
      <c r="Q1109" s="122">
        <v>0</v>
      </c>
      <c r="R1109" s="122" t="s">
        <v>3289</v>
      </c>
      <c r="S1109" s="122" t="s">
        <v>3303</v>
      </c>
      <c r="T1109" s="122" t="s">
        <v>1703</v>
      </c>
      <c r="U1109" s="288" t="s">
        <v>1195</v>
      </c>
      <c r="V1109" s="289" t="s">
        <v>1704</v>
      </c>
      <c r="W1109" s="286" t="s">
        <v>1726</v>
      </c>
      <c r="X1109" s="290" t="s">
        <v>3420</v>
      </c>
      <c r="Y1109" s="290" t="s">
        <v>3416</v>
      </c>
      <c r="Z1109" s="122"/>
      <c r="AA1109" s="285"/>
    </row>
    <row r="1110" spans="1:27">
      <c r="A1110" s="122" t="s">
        <v>56</v>
      </c>
      <c r="B1110" s="226" t="str">
        <f t="shared" si="34"/>
        <v>27AEDPP7132H1ZGNS170</v>
      </c>
      <c r="C1110" s="277">
        <f t="shared" si="35"/>
        <v>1105</v>
      </c>
      <c r="D1110" s="122" t="s">
        <v>3421</v>
      </c>
      <c r="E1110" s="122" t="s">
        <v>3422</v>
      </c>
      <c r="F1110" s="122" t="s">
        <v>3423</v>
      </c>
      <c r="G1110" s="122" t="s">
        <v>1699</v>
      </c>
      <c r="H1110" s="278">
        <v>45608</v>
      </c>
      <c r="I1110" s="122">
        <v>30680</v>
      </c>
      <c r="J1110" s="122" t="s">
        <v>1700</v>
      </c>
      <c r="K1110" s="122" t="s">
        <v>1657</v>
      </c>
      <c r="L1110" s="122"/>
      <c r="M1110" s="287">
        <v>26000</v>
      </c>
      <c r="N1110" s="287">
        <v>0</v>
      </c>
      <c r="O1110" s="287">
        <v>2340</v>
      </c>
      <c r="P1110" s="287">
        <v>2340</v>
      </c>
      <c r="Q1110" s="122">
        <v>0</v>
      </c>
      <c r="R1110" s="122" t="s">
        <v>3289</v>
      </c>
      <c r="S1110" s="122" t="s">
        <v>3305</v>
      </c>
      <c r="T1110" s="122" t="s">
        <v>1703</v>
      </c>
      <c r="U1110" s="288" t="s">
        <v>1195</v>
      </c>
      <c r="V1110" s="289" t="s">
        <v>1704</v>
      </c>
      <c r="W1110" s="286" t="s">
        <v>1195</v>
      </c>
      <c r="X1110" s="290" t="s">
        <v>1195</v>
      </c>
      <c r="Y1110" s="290" t="s">
        <v>1195</v>
      </c>
      <c r="Z1110" s="122"/>
      <c r="AA1110" s="285"/>
    </row>
    <row r="1111" spans="1:27">
      <c r="A1111" s="122" t="s">
        <v>56</v>
      </c>
      <c r="B1111" s="226" t="str">
        <f t="shared" si="34"/>
        <v>19AABCI2726B1ZZWB1242511BH16014</v>
      </c>
      <c r="C1111" s="277">
        <f t="shared" si="35"/>
        <v>1106</v>
      </c>
      <c r="D1111" s="122" t="s">
        <v>3424</v>
      </c>
      <c r="E1111" s="122" t="s">
        <v>3425</v>
      </c>
      <c r="F1111" s="122" t="s">
        <v>3426</v>
      </c>
      <c r="G1111" s="122" t="s">
        <v>1699</v>
      </c>
      <c r="H1111" s="278">
        <v>45623</v>
      </c>
      <c r="I1111" s="122">
        <v>7088</v>
      </c>
      <c r="J1111" s="122" t="s">
        <v>1700</v>
      </c>
      <c r="K1111" s="122" t="s">
        <v>1657</v>
      </c>
      <c r="L1111" s="122"/>
      <c r="M1111" s="287">
        <v>6750</v>
      </c>
      <c r="N1111" s="287">
        <v>338</v>
      </c>
      <c r="O1111" s="287">
        <v>0</v>
      </c>
      <c r="P1111" s="287">
        <v>0</v>
      </c>
      <c r="Q1111" s="122">
        <v>0</v>
      </c>
      <c r="R1111" s="122" t="s">
        <v>3289</v>
      </c>
      <c r="S1111" s="122" t="s">
        <v>3329</v>
      </c>
      <c r="T1111" s="122" t="s">
        <v>1703</v>
      </c>
      <c r="U1111" s="288" t="s">
        <v>1195</v>
      </c>
      <c r="V1111" s="289" t="s">
        <v>1704</v>
      </c>
      <c r="W1111" s="286" t="s">
        <v>1195</v>
      </c>
      <c r="X1111" s="290" t="s">
        <v>1195</v>
      </c>
      <c r="Y1111" s="290" t="s">
        <v>1195</v>
      </c>
      <c r="Z1111" s="122"/>
      <c r="AA1111" s="285"/>
    </row>
    <row r="1112" spans="1:27">
      <c r="A1112" s="122" t="s">
        <v>56</v>
      </c>
      <c r="B1112" s="226" t="str">
        <f t="shared" si="34"/>
        <v>27AABCI2357N1ZA39R6K132036</v>
      </c>
      <c r="C1112" s="277">
        <f t="shared" si="35"/>
        <v>1107</v>
      </c>
      <c r="D1112" s="122" t="s">
        <v>3427</v>
      </c>
      <c r="E1112" s="122" t="s">
        <v>3428</v>
      </c>
      <c r="F1112" s="122" t="s">
        <v>3429</v>
      </c>
      <c r="G1112" s="122" t="s">
        <v>1699</v>
      </c>
      <c r="H1112" s="278">
        <v>45601</v>
      </c>
      <c r="I1112" s="122">
        <v>3658</v>
      </c>
      <c r="J1112" s="122" t="s">
        <v>1700</v>
      </c>
      <c r="K1112" s="122" t="s">
        <v>1657</v>
      </c>
      <c r="L1112" s="122"/>
      <c r="M1112" s="287">
        <v>3100</v>
      </c>
      <c r="N1112" s="287">
        <v>0</v>
      </c>
      <c r="O1112" s="287">
        <v>279</v>
      </c>
      <c r="P1112" s="287">
        <v>279</v>
      </c>
      <c r="Q1112" s="122">
        <v>0</v>
      </c>
      <c r="R1112" s="122" t="s">
        <v>3289</v>
      </c>
      <c r="S1112" s="122" t="s">
        <v>3303</v>
      </c>
      <c r="T1112" s="122" t="s">
        <v>1703</v>
      </c>
      <c r="U1112" s="288" t="s">
        <v>1195</v>
      </c>
      <c r="V1112" s="289" t="s">
        <v>1704</v>
      </c>
      <c r="W1112" s="286" t="s">
        <v>1726</v>
      </c>
      <c r="X1112" s="290" t="s">
        <v>3430</v>
      </c>
      <c r="Y1112" s="290" t="s">
        <v>3431</v>
      </c>
      <c r="Z1112" s="122"/>
      <c r="AA1112" s="285"/>
    </row>
    <row r="1113" spans="1:27">
      <c r="A1113" s="122" t="s">
        <v>56</v>
      </c>
      <c r="B1113" s="226" t="str">
        <f t="shared" si="34"/>
        <v>27AABCI2357N1ZA39R6K132120</v>
      </c>
      <c r="C1113" s="277">
        <f t="shared" si="35"/>
        <v>1108</v>
      </c>
      <c r="D1113" s="122" t="s">
        <v>3427</v>
      </c>
      <c r="E1113" s="122" t="s">
        <v>3428</v>
      </c>
      <c r="F1113" s="122" t="s">
        <v>3432</v>
      </c>
      <c r="G1113" s="122" t="s">
        <v>1699</v>
      </c>
      <c r="H1113" s="278">
        <v>45603</v>
      </c>
      <c r="I1113" s="122">
        <v>3392.5</v>
      </c>
      <c r="J1113" s="122" t="s">
        <v>1700</v>
      </c>
      <c r="K1113" s="122" t="s">
        <v>1657</v>
      </c>
      <c r="L1113" s="122"/>
      <c r="M1113" s="287">
        <v>2875</v>
      </c>
      <c r="N1113" s="287">
        <v>0</v>
      </c>
      <c r="O1113" s="287">
        <v>258.75</v>
      </c>
      <c r="P1113" s="287">
        <v>258.75</v>
      </c>
      <c r="Q1113" s="122">
        <v>0</v>
      </c>
      <c r="R1113" s="122" t="s">
        <v>3289</v>
      </c>
      <c r="S1113" s="122" t="s">
        <v>3303</v>
      </c>
      <c r="T1113" s="122" t="s">
        <v>1703</v>
      </c>
      <c r="U1113" s="288" t="s">
        <v>1195</v>
      </c>
      <c r="V1113" s="289" t="s">
        <v>1704</v>
      </c>
      <c r="W1113" s="286" t="s">
        <v>1726</v>
      </c>
      <c r="X1113" s="290" t="s">
        <v>3433</v>
      </c>
      <c r="Y1113" s="290" t="s">
        <v>3129</v>
      </c>
      <c r="Z1113" s="122"/>
      <c r="AA1113" s="285"/>
    </row>
    <row r="1114" spans="1:27">
      <c r="A1114" s="122" t="s">
        <v>56</v>
      </c>
      <c r="B1114" s="226" t="str">
        <f t="shared" si="34"/>
        <v>27BMWPD2551E2ZZS0004874</v>
      </c>
      <c r="C1114" s="277">
        <f t="shared" si="35"/>
        <v>1109</v>
      </c>
      <c r="D1114" s="122" t="s">
        <v>511</v>
      </c>
      <c r="E1114" s="122" t="s">
        <v>512</v>
      </c>
      <c r="F1114" s="122" t="s">
        <v>3434</v>
      </c>
      <c r="G1114" s="122" t="s">
        <v>1699</v>
      </c>
      <c r="H1114" s="278">
        <v>45588</v>
      </c>
      <c r="I1114" s="122">
        <v>1042</v>
      </c>
      <c r="J1114" s="122" t="s">
        <v>1700</v>
      </c>
      <c r="K1114" s="122" t="s">
        <v>1657</v>
      </c>
      <c r="L1114" s="122"/>
      <c r="M1114" s="287">
        <v>920</v>
      </c>
      <c r="N1114" s="287">
        <v>0</v>
      </c>
      <c r="O1114" s="287">
        <v>61.2</v>
      </c>
      <c r="P1114" s="287">
        <v>61.2</v>
      </c>
      <c r="Q1114" s="122">
        <v>0</v>
      </c>
      <c r="R1114" s="122" t="s">
        <v>3067</v>
      </c>
      <c r="S1114" s="122" t="s">
        <v>3435</v>
      </c>
      <c r="T1114" s="122" t="s">
        <v>1703</v>
      </c>
      <c r="U1114" s="288" t="s">
        <v>1195</v>
      </c>
      <c r="V1114" s="289" t="s">
        <v>1704</v>
      </c>
      <c r="W1114" s="286" t="s">
        <v>1195</v>
      </c>
      <c r="X1114" s="290" t="s">
        <v>1195</v>
      </c>
      <c r="Y1114" s="290" t="s">
        <v>1195</v>
      </c>
      <c r="Z1114" s="122"/>
      <c r="AA1114" s="285"/>
    </row>
    <row r="1115" spans="1:27">
      <c r="A1115" s="122" t="s">
        <v>56</v>
      </c>
      <c r="B1115" s="226" t="str">
        <f t="shared" si="34"/>
        <v>27BMWPD2551E2ZZS0004875</v>
      </c>
      <c r="C1115" s="277">
        <f t="shared" si="35"/>
        <v>1110</v>
      </c>
      <c r="D1115" s="122" t="s">
        <v>511</v>
      </c>
      <c r="E1115" s="122" t="s">
        <v>512</v>
      </c>
      <c r="F1115" s="122" t="s">
        <v>3436</v>
      </c>
      <c r="G1115" s="122" t="s">
        <v>1699</v>
      </c>
      <c r="H1115" s="278">
        <v>45588</v>
      </c>
      <c r="I1115" s="122">
        <v>998</v>
      </c>
      <c r="J1115" s="122" t="s">
        <v>1700</v>
      </c>
      <c r="K1115" s="122" t="s">
        <v>1657</v>
      </c>
      <c r="L1115" s="122"/>
      <c r="M1115" s="287">
        <v>880</v>
      </c>
      <c r="N1115" s="287">
        <v>0</v>
      </c>
      <c r="O1115" s="287">
        <v>58.8</v>
      </c>
      <c r="P1115" s="287">
        <v>58.8</v>
      </c>
      <c r="Q1115" s="122">
        <v>0</v>
      </c>
      <c r="R1115" s="122" t="s">
        <v>3067</v>
      </c>
      <c r="S1115" s="122" t="s">
        <v>3435</v>
      </c>
      <c r="T1115" s="122" t="s">
        <v>1703</v>
      </c>
      <c r="U1115" s="288" t="s">
        <v>1195</v>
      </c>
      <c r="V1115" s="289" t="s">
        <v>1704</v>
      </c>
      <c r="W1115" s="286" t="s">
        <v>1195</v>
      </c>
      <c r="X1115" s="290" t="s">
        <v>1195</v>
      </c>
      <c r="Y1115" s="290" t="s">
        <v>1195</v>
      </c>
      <c r="Z1115" s="122"/>
      <c r="AA1115" s="285"/>
    </row>
    <row r="1116" spans="1:27">
      <c r="A1116" s="122" t="s">
        <v>56</v>
      </c>
      <c r="B1116" s="226" t="str">
        <f t="shared" si="34"/>
        <v>27BMWPD2551E2ZZS0004876</v>
      </c>
      <c r="C1116" s="277">
        <f t="shared" si="35"/>
        <v>1111</v>
      </c>
      <c r="D1116" s="122" t="s">
        <v>511</v>
      </c>
      <c r="E1116" s="122" t="s">
        <v>512</v>
      </c>
      <c r="F1116" s="122" t="s">
        <v>3437</v>
      </c>
      <c r="G1116" s="122" t="s">
        <v>1699</v>
      </c>
      <c r="H1116" s="278">
        <v>45588</v>
      </c>
      <c r="I1116" s="122">
        <v>6305</v>
      </c>
      <c r="J1116" s="122" t="s">
        <v>1700</v>
      </c>
      <c r="K1116" s="122" t="s">
        <v>1657</v>
      </c>
      <c r="L1116" s="122"/>
      <c r="M1116" s="287">
        <v>5343.5</v>
      </c>
      <c r="N1116" s="287">
        <v>0</v>
      </c>
      <c r="O1116" s="287">
        <v>480.92</v>
      </c>
      <c r="P1116" s="287">
        <v>480.92</v>
      </c>
      <c r="Q1116" s="122">
        <v>0</v>
      </c>
      <c r="R1116" s="122" t="s">
        <v>3067</v>
      </c>
      <c r="S1116" s="122" t="s">
        <v>3435</v>
      </c>
      <c r="T1116" s="122" t="s">
        <v>1703</v>
      </c>
      <c r="U1116" s="288" t="s">
        <v>1195</v>
      </c>
      <c r="V1116" s="289" t="s">
        <v>1704</v>
      </c>
      <c r="W1116" s="286" t="s">
        <v>1195</v>
      </c>
      <c r="X1116" s="290" t="s">
        <v>1195</v>
      </c>
      <c r="Y1116" s="290" t="s">
        <v>1195</v>
      </c>
      <c r="Z1116" s="122"/>
      <c r="AA1116" s="285"/>
    </row>
    <row r="1117" spans="1:27">
      <c r="A1117" s="122" t="s">
        <v>56</v>
      </c>
      <c r="B1117" s="226" t="str">
        <f t="shared" si="34"/>
        <v>27BMWPD2551E2ZZS0004877</v>
      </c>
      <c r="C1117" s="277">
        <f t="shared" si="35"/>
        <v>1112</v>
      </c>
      <c r="D1117" s="122" t="s">
        <v>511</v>
      </c>
      <c r="E1117" s="122" t="s">
        <v>512</v>
      </c>
      <c r="F1117" s="122" t="s">
        <v>3438</v>
      </c>
      <c r="G1117" s="122" t="s">
        <v>1699</v>
      </c>
      <c r="H1117" s="278">
        <v>45588</v>
      </c>
      <c r="I1117" s="122">
        <v>16014</v>
      </c>
      <c r="J1117" s="122" t="s">
        <v>1700</v>
      </c>
      <c r="K1117" s="122" t="s">
        <v>1657</v>
      </c>
      <c r="L1117" s="122"/>
      <c r="M1117" s="287">
        <v>13605.5</v>
      </c>
      <c r="N1117" s="287">
        <v>0</v>
      </c>
      <c r="O1117" s="287">
        <v>1204.1199999999999</v>
      </c>
      <c r="P1117" s="287">
        <v>1204.1199999999999</v>
      </c>
      <c r="Q1117" s="122">
        <v>0</v>
      </c>
      <c r="R1117" s="122" t="s">
        <v>3067</v>
      </c>
      <c r="S1117" s="122" t="s">
        <v>3435</v>
      </c>
      <c r="T1117" s="122" t="s">
        <v>1703</v>
      </c>
      <c r="U1117" s="288" t="s">
        <v>1195</v>
      </c>
      <c r="V1117" s="289" t="s">
        <v>1704</v>
      </c>
      <c r="W1117" s="286" t="s">
        <v>1195</v>
      </c>
      <c r="X1117" s="290" t="s">
        <v>1195</v>
      </c>
      <c r="Y1117" s="290" t="s">
        <v>1195</v>
      </c>
      <c r="Z1117" s="122"/>
      <c r="AA1117" s="285"/>
    </row>
    <row r="1118" spans="1:27">
      <c r="A1118" s="122" t="s">
        <v>56</v>
      </c>
      <c r="B1118" s="226" t="str">
        <f t="shared" si="34"/>
        <v>07AACCA6756A1ZZDL2422023330</v>
      </c>
      <c r="C1118" s="277">
        <f t="shared" si="35"/>
        <v>1113</v>
      </c>
      <c r="D1118" s="122" t="s">
        <v>3439</v>
      </c>
      <c r="E1118" s="122" t="s">
        <v>3440</v>
      </c>
      <c r="F1118" s="122" t="s">
        <v>3441</v>
      </c>
      <c r="G1118" s="122" t="s">
        <v>1699</v>
      </c>
      <c r="H1118" s="278">
        <v>45600</v>
      </c>
      <c r="I1118" s="122">
        <v>816</v>
      </c>
      <c r="J1118" s="122" t="s">
        <v>1700</v>
      </c>
      <c r="K1118" s="122" t="s">
        <v>1657</v>
      </c>
      <c r="L1118" s="122"/>
      <c r="M1118" s="287">
        <v>450</v>
      </c>
      <c r="N1118" s="287">
        <v>81</v>
      </c>
      <c r="O1118" s="287">
        <v>0</v>
      </c>
      <c r="P1118" s="287">
        <v>0</v>
      </c>
      <c r="Q1118" s="122">
        <v>0</v>
      </c>
      <c r="R1118" s="122" t="s">
        <v>3289</v>
      </c>
      <c r="S1118" s="122" t="s">
        <v>3303</v>
      </c>
      <c r="T1118" s="122" t="s">
        <v>1703</v>
      </c>
      <c r="U1118" s="288" t="s">
        <v>1195</v>
      </c>
      <c r="V1118" s="289" t="s">
        <v>1704</v>
      </c>
      <c r="W1118" s="286" t="s">
        <v>1726</v>
      </c>
      <c r="X1118" s="290" t="s">
        <v>3442</v>
      </c>
      <c r="Y1118" s="290" t="s">
        <v>3084</v>
      </c>
      <c r="Z1118" s="122"/>
      <c r="AA1118" s="285"/>
    </row>
    <row r="1119" spans="1:27">
      <c r="A1119" s="122" t="s">
        <v>56</v>
      </c>
      <c r="B1119" s="226" t="str">
        <f t="shared" si="34"/>
        <v>27AAWCS5258F1ZQPUN06/SC24/00635</v>
      </c>
      <c r="C1119" s="277">
        <f t="shared" si="35"/>
        <v>1114</v>
      </c>
      <c r="D1119" s="122" t="s">
        <v>299</v>
      </c>
      <c r="E1119" s="122" t="s">
        <v>300</v>
      </c>
      <c r="F1119" s="122" t="s">
        <v>3443</v>
      </c>
      <c r="G1119" s="122" t="s">
        <v>1699</v>
      </c>
      <c r="H1119" s="278">
        <v>45616</v>
      </c>
      <c r="I1119" s="122">
        <v>3242294.26</v>
      </c>
      <c r="J1119" s="122" t="s">
        <v>1700</v>
      </c>
      <c r="K1119" s="122" t="s">
        <v>1657</v>
      </c>
      <c r="L1119" s="122"/>
      <c r="M1119" s="287">
        <v>2747707</v>
      </c>
      <c r="N1119" s="287">
        <v>0</v>
      </c>
      <c r="O1119" s="287">
        <v>247293.63</v>
      </c>
      <c r="P1119" s="287">
        <v>247293.63</v>
      </c>
      <c r="Q1119" s="122">
        <v>0</v>
      </c>
      <c r="R1119" s="122" t="s">
        <v>3289</v>
      </c>
      <c r="S1119" s="122" t="s">
        <v>3353</v>
      </c>
      <c r="T1119" s="122" t="s">
        <v>1703</v>
      </c>
      <c r="U1119" s="288" t="s">
        <v>1195</v>
      </c>
      <c r="V1119" s="289" t="s">
        <v>1704</v>
      </c>
      <c r="W1119" s="286" t="s">
        <v>1195</v>
      </c>
      <c r="X1119" s="290" t="s">
        <v>1195</v>
      </c>
      <c r="Y1119" s="290" t="s">
        <v>1195</v>
      </c>
      <c r="Z1119" s="122"/>
      <c r="AA1119" s="285"/>
    </row>
    <row r="1120" spans="1:27">
      <c r="A1120" s="122" t="s">
        <v>56</v>
      </c>
      <c r="B1120" s="226" t="str">
        <f t="shared" si="34"/>
        <v>27AISPB8261G1Z0SH0038-0020420</v>
      </c>
      <c r="C1120" s="277">
        <f t="shared" si="35"/>
        <v>1115</v>
      </c>
      <c r="D1120" s="122" t="s">
        <v>389</v>
      </c>
      <c r="E1120" s="122" t="s">
        <v>390</v>
      </c>
      <c r="F1120" s="122" t="s">
        <v>3444</v>
      </c>
      <c r="G1120" s="122" t="s">
        <v>1699</v>
      </c>
      <c r="H1120" s="278">
        <v>45561</v>
      </c>
      <c r="I1120" s="122">
        <v>1928</v>
      </c>
      <c r="J1120" s="122" t="s">
        <v>1700</v>
      </c>
      <c r="K1120" s="122" t="s">
        <v>1657</v>
      </c>
      <c r="L1120" s="122"/>
      <c r="M1120" s="287">
        <v>1633.89</v>
      </c>
      <c r="N1120" s="287">
        <v>0</v>
      </c>
      <c r="O1120" s="287">
        <v>147.05000000000001</v>
      </c>
      <c r="P1120" s="287">
        <v>147.05000000000001</v>
      </c>
      <c r="Q1120" s="122">
        <v>0</v>
      </c>
      <c r="R1120" s="122" t="s">
        <v>3289</v>
      </c>
      <c r="S1120" s="122" t="s">
        <v>3445</v>
      </c>
      <c r="T1120" s="122" t="s">
        <v>1703</v>
      </c>
      <c r="U1120" s="288" t="s">
        <v>1195</v>
      </c>
      <c r="V1120" s="289" t="s">
        <v>1704</v>
      </c>
      <c r="W1120" s="286" t="s">
        <v>1195</v>
      </c>
      <c r="X1120" s="290" t="s">
        <v>1195</v>
      </c>
      <c r="Y1120" s="290" t="s">
        <v>1195</v>
      </c>
      <c r="Z1120" s="122"/>
      <c r="AA1120" s="285"/>
    </row>
    <row r="1121" spans="1:27">
      <c r="A1121" s="122" t="s">
        <v>56</v>
      </c>
      <c r="B1121" s="226" t="str">
        <f t="shared" si="34"/>
        <v>27AISPB8261G1Z0SH0038-0027572</v>
      </c>
      <c r="C1121" s="277">
        <f t="shared" si="35"/>
        <v>1116</v>
      </c>
      <c r="D1121" s="122" t="s">
        <v>389</v>
      </c>
      <c r="E1121" s="122" t="s">
        <v>390</v>
      </c>
      <c r="F1121" s="122" t="s">
        <v>3446</v>
      </c>
      <c r="G1121" s="122" t="s">
        <v>1699</v>
      </c>
      <c r="H1121" s="278">
        <v>45623</v>
      </c>
      <c r="I1121" s="122">
        <v>2245</v>
      </c>
      <c r="J1121" s="122" t="s">
        <v>1700</v>
      </c>
      <c r="K1121" s="122" t="s">
        <v>1657</v>
      </c>
      <c r="L1121" s="122"/>
      <c r="M1121" s="287">
        <v>1902.54</v>
      </c>
      <c r="N1121" s="287">
        <v>0</v>
      </c>
      <c r="O1121" s="287">
        <v>171.23</v>
      </c>
      <c r="P1121" s="287">
        <v>171.23</v>
      </c>
      <c r="Q1121" s="122">
        <v>0</v>
      </c>
      <c r="R1121" s="122" t="s">
        <v>3289</v>
      </c>
      <c r="S1121" s="122" t="s">
        <v>3445</v>
      </c>
      <c r="T1121" s="122" t="s">
        <v>1703</v>
      </c>
      <c r="U1121" s="288" t="s">
        <v>1195</v>
      </c>
      <c r="V1121" s="289" t="s">
        <v>1704</v>
      </c>
      <c r="W1121" s="286" t="s">
        <v>1195</v>
      </c>
      <c r="X1121" s="290" t="s">
        <v>1195</v>
      </c>
      <c r="Y1121" s="290" t="s">
        <v>1195</v>
      </c>
      <c r="Z1121" s="122"/>
      <c r="AA1121" s="285"/>
    </row>
    <row r="1122" spans="1:27">
      <c r="A1122" s="122" t="s">
        <v>56</v>
      </c>
      <c r="B1122" s="226" t="str">
        <f t="shared" si="34"/>
        <v>29AACCP2486Q1ZMFY2425/KA/02901</v>
      </c>
      <c r="C1122" s="277">
        <f t="shared" si="35"/>
        <v>1117</v>
      </c>
      <c r="D1122" s="122" t="s">
        <v>617</v>
      </c>
      <c r="E1122" s="122" t="s">
        <v>618</v>
      </c>
      <c r="F1122" s="122" t="s">
        <v>3447</v>
      </c>
      <c r="G1122" s="122" t="s">
        <v>1699</v>
      </c>
      <c r="H1122" s="278">
        <v>45602</v>
      </c>
      <c r="I1122" s="122">
        <v>31563.599999999999</v>
      </c>
      <c r="J1122" s="122" t="s">
        <v>1700</v>
      </c>
      <c r="K1122" s="122" t="s">
        <v>1657</v>
      </c>
      <c r="L1122" s="122"/>
      <c r="M1122" s="287">
        <v>26535.25</v>
      </c>
      <c r="N1122" s="287">
        <v>4776.3500000000004</v>
      </c>
      <c r="O1122" s="287">
        <v>0</v>
      </c>
      <c r="P1122" s="287">
        <v>0</v>
      </c>
      <c r="Q1122" s="122">
        <v>0</v>
      </c>
      <c r="R1122" s="122" t="s">
        <v>3289</v>
      </c>
      <c r="S1122" s="122" t="s">
        <v>3353</v>
      </c>
      <c r="T1122" s="122" t="s">
        <v>1703</v>
      </c>
      <c r="U1122" s="288" t="s">
        <v>1195</v>
      </c>
      <c r="V1122" s="289" t="s">
        <v>1704</v>
      </c>
      <c r="W1122" s="286" t="s">
        <v>1726</v>
      </c>
      <c r="X1122" s="290" t="s">
        <v>3448</v>
      </c>
      <c r="Y1122" s="290" t="s">
        <v>3431</v>
      </c>
      <c r="Z1122" s="122"/>
      <c r="AA1122" s="285"/>
    </row>
    <row r="1123" spans="1:27">
      <c r="A1123" s="122" t="s">
        <v>56</v>
      </c>
      <c r="B1123" s="226" t="str">
        <f t="shared" si="34"/>
        <v>24AAJCC9783E1ZDAMD2-1948930</v>
      </c>
      <c r="C1123" s="277">
        <f t="shared" si="35"/>
        <v>1118</v>
      </c>
      <c r="D1123" s="122" t="s">
        <v>1531</v>
      </c>
      <c r="E1123" s="122" t="s">
        <v>1382</v>
      </c>
      <c r="F1123" s="122" t="s">
        <v>3449</v>
      </c>
      <c r="G1123" s="122" t="s">
        <v>1699</v>
      </c>
      <c r="H1123" s="278">
        <v>45614</v>
      </c>
      <c r="I1123" s="122">
        <v>543.17999999999995</v>
      </c>
      <c r="J1123" s="122" t="s">
        <v>1700</v>
      </c>
      <c r="K1123" s="122" t="s">
        <v>1657</v>
      </c>
      <c r="L1123" s="122"/>
      <c r="M1123" s="287">
        <v>460.32</v>
      </c>
      <c r="N1123" s="287">
        <v>82.86</v>
      </c>
      <c r="O1123" s="287">
        <v>0</v>
      </c>
      <c r="P1123" s="287">
        <v>0</v>
      </c>
      <c r="Q1123" s="122">
        <v>0</v>
      </c>
      <c r="R1123" s="122" t="s">
        <v>3289</v>
      </c>
      <c r="S1123" s="122" t="s">
        <v>3303</v>
      </c>
      <c r="T1123" s="122" t="s">
        <v>1703</v>
      </c>
      <c r="U1123" s="288" t="s">
        <v>1195</v>
      </c>
      <c r="V1123" s="289" t="s">
        <v>1704</v>
      </c>
      <c r="W1123" s="286" t="s">
        <v>1195</v>
      </c>
      <c r="X1123" s="290" t="s">
        <v>1195</v>
      </c>
      <c r="Y1123" s="290" t="s">
        <v>1195</v>
      </c>
      <c r="Z1123" s="122"/>
      <c r="AA1123" s="285"/>
    </row>
    <row r="1124" spans="1:27">
      <c r="A1124" s="122" t="s">
        <v>56</v>
      </c>
      <c r="B1124" s="226" t="str">
        <f t="shared" si="34"/>
        <v>27AABCI2726B1Z2MH1242511DB62021</v>
      </c>
      <c r="C1124" s="277">
        <f t="shared" si="35"/>
        <v>1119</v>
      </c>
      <c r="D1124" s="122" t="s">
        <v>1041</v>
      </c>
      <c r="E1124" s="122" t="s">
        <v>1042</v>
      </c>
      <c r="F1124" s="122" t="s">
        <v>3450</v>
      </c>
      <c r="G1124" s="122" t="s">
        <v>1699</v>
      </c>
      <c r="H1124" s="278">
        <v>45609</v>
      </c>
      <c r="I1124" s="122">
        <v>22045</v>
      </c>
      <c r="J1124" s="122" t="s">
        <v>1700</v>
      </c>
      <c r="K1124" s="122" t="s">
        <v>1657</v>
      </c>
      <c r="L1124" s="122"/>
      <c r="M1124" s="287">
        <v>20995</v>
      </c>
      <c r="N1124" s="287">
        <v>0</v>
      </c>
      <c r="O1124" s="287">
        <v>525</v>
      </c>
      <c r="P1124" s="287">
        <v>525</v>
      </c>
      <c r="Q1124" s="122">
        <v>0</v>
      </c>
      <c r="R1124" s="122" t="s">
        <v>3289</v>
      </c>
      <c r="S1124" s="122" t="s">
        <v>3329</v>
      </c>
      <c r="T1124" s="122" t="s">
        <v>1703</v>
      </c>
      <c r="U1124" s="288" t="s">
        <v>1195</v>
      </c>
      <c r="V1124" s="289" t="s">
        <v>1704</v>
      </c>
      <c r="W1124" s="286" t="s">
        <v>1195</v>
      </c>
      <c r="X1124" s="290" t="s">
        <v>1195</v>
      </c>
      <c r="Y1124" s="290" t="s">
        <v>1195</v>
      </c>
      <c r="Z1124" s="122"/>
      <c r="AA1124" s="285"/>
    </row>
    <row r="1125" spans="1:27">
      <c r="A1125" s="122" t="s">
        <v>56</v>
      </c>
      <c r="B1125" s="226" t="str">
        <f t="shared" si="34"/>
        <v>27AABCI2726B1Z2MH1242511DH45346</v>
      </c>
      <c r="C1125" s="277">
        <f t="shared" si="35"/>
        <v>1120</v>
      </c>
      <c r="D1125" s="122" t="s">
        <v>1041</v>
      </c>
      <c r="E1125" s="122" t="s">
        <v>1042</v>
      </c>
      <c r="F1125" s="122" t="s">
        <v>3451</v>
      </c>
      <c r="G1125" s="122" t="s">
        <v>1699</v>
      </c>
      <c r="H1125" s="278">
        <v>45623</v>
      </c>
      <c r="I1125" s="122">
        <v>6735</v>
      </c>
      <c r="J1125" s="122" t="s">
        <v>1700</v>
      </c>
      <c r="K1125" s="122" t="s">
        <v>1657</v>
      </c>
      <c r="L1125" s="122"/>
      <c r="M1125" s="287">
        <v>6414</v>
      </c>
      <c r="N1125" s="287">
        <v>0</v>
      </c>
      <c r="O1125" s="287">
        <v>160.5</v>
      </c>
      <c r="P1125" s="287">
        <v>160.5</v>
      </c>
      <c r="Q1125" s="122">
        <v>0</v>
      </c>
      <c r="R1125" s="122" t="s">
        <v>3289</v>
      </c>
      <c r="S1125" s="122" t="s">
        <v>3329</v>
      </c>
      <c r="T1125" s="122" t="s">
        <v>1703</v>
      </c>
      <c r="U1125" s="288" t="s">
        <v>1195</v>
      </c>
      <c r="V1125" s="289" t="s">
        <v>1704</v>
      </c>
      <c r="W1125" s="286" t="s">
        <v>1195</v>
      </c>
      <c r="X1125" s="290" t="s">
        <v>1195</v>
      </c>
      <c r="Y1125" s="290" t="s">
        <v>1195</v>
      </c>
      <c r="Z1125" s="122"/>
      <c r="AA1125" s="285"/>
    </row>
    <row r="1126" spans="1:27">
      <c r="A1126" s="122" t="s">
        <v>56</v>
      </c>
      <c r="B1126" s="226" t="str">
        <f t="shared" si="34"/>
        <v>27AABCI2726B1Z2MH1242511DI32712</v>
      </c>
      <c r="C1126" s="277">
        <f t="shared" si="35"/>
        <v>1121</v>
      </c>
      <c r="D1126" s="122" t="s">
        <v>1041</v>
      </c>
      <c r="E1126" s="122" t="s">
        <v>1042</v>
      </c>
      <c r="F1126" s="122" t="s">
        <v>3452</v>
      </c>
      <c r="G1126" s="122" t="s">
        <v>1699</v>
      </c>
      <c r="H1126" s="278">
        <v>45625</v>
      </c>
      <c r="I1126" s="122">
        <v>19020</v>
      </c>
      <c r="J1126" s="122" t="s">
        <v>1700</v>
      </c>
      <c r="K1126" s="122" t="s">
        <v>1657</v>
      </c>
      <c r="L1126" s="122"/>
      <c r="M1126" s="287">
        <v>18116</v>
      </c>
      <c r="N1126" s="287">
        <v>0</v>
      </c>
      <c r="O1126" s="287">
        <v>452</v>
      </c>
      <c r="P1126" s="287">
        <v>452</v>
      </c>
      <c r="Q1126" s="122">
        <v>0</v>
      </c>
      <c r="R1126" s="122" t="s">
        <v>3289</v>
      </c>
      <c r="S1126" s="122" t="s">
        <v>3329</v>
      </c>
      <c r="T1126" s="122" t="s">
        <v>1703</v>
      </c>
      <c r="U1126" s="288" t="s">
        <v>1195</v>
      </c>
      <c r="V1126" s="289" t="s">
        <v>1704</v>
      </c>
      <c r="W1126" s="286" t="s">
        <v>1195</v>
      </c>
      <c r="X1126" s="290" t="s">
        <v>1195</v>
      </c>
      <c r="Y1126" s="290" t="s">
        <v>1195</v>
      </c>
      <c r="Z1126" s="122"/>
      <c r="AA1126" s="285"/>
    </row>
    <row r="1127" spans="1:27">
      <c r="A1127" s="122" t="s">
        <v>56</v>
      </c>
      <c r="B1127" s="226" t="str">
        <f t="shared" si="34"/>
        <v>27AACPD4787D1ZU301/2024-25</v>
      </c>
      <c r="C1127" s="277">
        <f t="shared" si="35"/>
        <v>1122</v>
      </c>
      <c r="D1127" s="122" t="s">
        <v>984</v>
      </c>
      <c r="E1127" s="122" t="s">
        <v>985</v>
      </c>
      <c r="F1127" s="122" t="s">
        <v>3453</v>
      </c>
      <c r="G1127" s="122" t="s">
        <v>1699</v>
      </c>
      <c r="H1127" s="278">
        <v>45625</v>
      </c>
      <c r="I1127" s="122">
        <v>36108</v>
      </c>
      <c r="J1127" s="122" t="s">
        <v>1700</v>
      </c>
      <c r="K1127" s="122" t="s">
        <v>1657</v>
      </c>
      <c r="L1127" s="122"/>
      <c r="M1127" s="287">
        <v>30600</v>
      </c>
      <c r="N1127" s="287">
        <v>0</v>
      </c>
      <c r="O1127" s="287">
        <v>2754</v>
      </c>
      <c r="P1127" s="287">
        <v>2754</v>
      </c>
      <c r="Q1127" s="122">
        <v>0</v>
      </c>
      <c r="R1127" s="122" t="s">
        <v>3289</v>
      </c>
      <c r="S1127" s="122" t="s">
        <v>3329</v>
      </c>
      <c r="T1127" s="122" t="s">
        <v>1703</v>
      </c>
      <c r="U1127" s="288" t="s">
        <v>1195</v>
      </c>
      <c r="V1127" s="289" t="s">
        <v>1704</v>
      </c>
      <c r="W1127" s="286" t="s">
        <v>1195</v>
      </c>
      <c r="X1127" s="290" t="s">
        <v>1195</v>
      </c>
      <c r="Y1127" s="290" t="s">
        <v>1195</v>
      </c>
      <c r="Z1127" s="122"/>
      <c r="AA1127" s="285"/>
    </row>
    <row r="1128" spans="1:27">
      <c r="A1128" s="122" t="s">
        <v>56</v>
      </c>
      <c r="B1128" s="226" t="str">
        <f t="shared" si="34"/>
        <v>27AACPD4787D1ZU302/2024-25</v>
      </c>
      <c r="C1128" s="277">
        <f t="shared" si="35"/>
        <v>1123</v>
      </c>
      <c r="D1128" s="122" t="s">
        <v>984</v>
      </c>
      <c r="E1128" s="122" t="s">
        <v>985</v>
      </c>
      <c r="F1128" s="122" t="s">
        <v>3454</v>
      </c>
      <c r="G1128" s="122" t="s">
        <v>1699</v>
      </c>
      <c r="H1128" s="278">
        <v>45625</v>
      </c>
      <c r="I1128" s="122">
        <v>7222</v>
      </c>
      <c r="J1128" s="122" t="s">
        <v>1700</v>
      </c>
      <c r="K1128" s="122" t="s">
        <v>1657</v>
      </c>
      <c r="L1128" s="122"/>
      <c r="M1128" s="287">
        <v>6120</v>
      </c>
      <c r="N1128" s="287">
        <v>0</v>
      </c>
      <c r="O1128" s="287">
        <v>550.79999999999995</v>
      </c>
      <c r="P1128" s="287">
        <v>550.79999999999995</v>
      </c>
      <c r="Q1128" s="122">
        <v>0</v>
      </c>
      <c r="R1128" s="122" t="s">
        <v>3289</v>
      </c>
      <c r="S1128" s="122" t="s">
        <v>3329</v>
      </c>
      <c r="T1128" s="122" t="s">
        <v>1703</v>
      </c>
      <c r="U1128" s="288" t="s">
        <v>1195</v>
      </c>
      <c r="V1128" s="289" t="s">
        <v>1704</v>
      </c>
      <c r="W1128" s="286" t="s">
        <v>1195</v>
      </c>
      <c r="X1128" s="290" t="s">
        <v>1195</v>
      </c>
      <c r="Y1128" s="290" t="s">
        <v>1195</v>
      </c>
      <c r="Z1128" s="122"/>
      <c r="AA1128" s="285"/>
    </row>
    <row r="1129" spans="1:27">
      <c r="A1129" s="122" t="s">
        <v>56</v>
      </c>
      <c r="B1129" s="226" t="str">
        <f t="shared" si="34"/>
        <v>27AAACB4624J1ZSA02P2425-0012164</v>
      </c>
      <c r="C1129" s="277">
        <f t="shared" si="35"/>
        <v>1124</v>
      </c>
      <c r="D1129" s="122" t="s">
        <v>2143</v>
      </c>
      <c r="E1129" s="122" t="s">
        <v>2144</v>
      </c>
      <c r="F1129" s="122" t="s">
        <v>3455</v>
      </c>
      <c r="G1129" s="122" t="s">
        <v>1699</v>
      </c>
      <c r="H1129" s="278">
        <v>45597</v>
      </c>
      <c r="I1129" s="122">
        <v>4800.0200000000004</v>
      </c>
      <c r="J1129" s="122" t="s">
        <v>1700</v>
      </c>
      <c r="K1129" s="122" t="s">
        <v>1657</v>
      </c>
      <c r="L1129" s="122"/>
      <c r="M1129" s="287">
        <v>4285.74</v>
      </c>
      <c r="N1129" s="287">
        <v>0</v>
      </c>
      <c r="O1129" s="287">
        <v>257.14</v>
      </c>
      <c r="P1129" s="287">
        <v>257.14</v>
      </c>
      <c r="Q1129" s="122">
        <v>0</v>
      </c>
      <c r="R1129" s="122" t="s">
        <v>3289</v>
      </c>
      <c r="S1129" s="122" t="s">
        <v>3305</v>
      </c>
      <c r="T1129" s="122" t="s">
        <v>1703</v>
      </c>
      <c r="U1129" s="288" t="s">
        <v>1195</v>
      </c>
      <c r="V1129" s="289" t="s">
        <v>1704</v>
      </c>
      <c r="W1129" s="286" t="s">
        <v>1195</v>
      </c>
      <c r="X1129" s="290" t="s">
        <v>1195</v>
      </c>
      <c r="Y1129" s="290" t="s">
        <v>1195</v>
      </c>
      <c r="Z1129" s="122"/>
      <c r="AA1129" s="285"/>
    </row>
    <row r="1130" spans="1:27">
      <c r="A1130" s="122" t="s">
        <v>56</v>
      </c>
      <c r="B1130" s="226" t="str">
        <f t="shared" si="34"/>
        <v>27AABCR0111M1ZNROCP-24-2514557</v>
      </c>
      <c r="C1130" s="277">
        <f t="shared" si="35"/>
        <v>1125</v>
      </c>
      <c r="D1130" s="122" t="s">
        <v>399</v>
      </c>
      <c r="E1130" s="122" t="s">
        <v>400</v>
      </c>
      <c r="F1130" s="122" t="s">
        <v>3456</v>
      </c>
      <c r="G1130" s="122" t="s">
        <v>1699</v>
      </c>
      <c r="H1130" s="278">
        <v>45604</v>
      </c>
      <c r="I1130" s="122">
        <v>30800</v>
      </c>
      <c r="J1130" s="122" t="s">
        <v>1700</v>
      </c>
      <c r="K1130" s="122" t="s">
        <v>1657</v>
      </c>
      <c r="L1130" s="122"/>
      <c r="M1130" s="287">
        <v>27500</v>
      </c>
      <c r="N1130" s="287">
        <v>0</v>
      </c>
      <c r="O1130" s="287">
        <v>1650</v>
      </c>
      <c r="P1130" s="287">
        <v>1650</v>
      </c>
      <c r="Q1130" s="122">
        <v>0</v>
      </c>
      <c r="R1130" s="122" t="s">
        <v>3289</v>
      </c>
      <c r="S1130" s="122" t="s">
        <v>3329</v>
      </c>
      <c r="T1130" s="122" t="s">
        <v>1703</v>
      </c>
      <c r="U1130" s="288" t="s">
        <v>1195</v>
      </c>
      <c r="V1130" s="289" t="s">
        <v>1704</v>
      </c>
      <c r="W1130" s="286" t="s">
        <v>1726</v>
      </c>
      <c r="X1130" s="290" t="s">
        <v>3457</v>
      </c>
      <c r="Y1130" s="290" t="s">
        <v>3129</v>
      </c>
      <c r="Z1130" s="122"/>
      <c r="AA1130" s="285"/>
    </row>
    <row r="1131" spans="1:27">
      <c r="A1131" s="122" t="s">
        <v>56</v>
      </c>
      <c r="B1131" s="226" t="str">
        <f t="shared" si="34"/>
        <v>27AABCR0111M1ZNROCP-24-2514559</v>
      </c>
      <c r="C1131" s="277">
        <f t="shared" si="35"/>
        <v>1126</v>
      </c>
      <c r="D1131" s="122" t="s">
        <v>399</v>
      </c>
      <c r="E1131" s="122" t="s">
        <v>400</v>
      </c>
      <c r="F1131" s="122" t="s">
        <v>3458</v>
      </c>
      <c r="G1131" s="122" t="s">
        <v>1699</v>
      </c>
      <c r="H1131" s="278">
        <v>45604</v>
      </c>
      <c r="I1131" s="122">
        <v>1876.2</v>
      </c>
      <c r="J1131" s="122" t="s">
        <v>1700</v>
      </c>
      <c r="K1131" s="122" t="s">
        <v>1657</v>
      </c>
      <c r="L1131" s="122"/>
      <c r="M1131" s="287">
        <v>1590</v>
      </c>
      <c r="N1131" s="287">
        <v>0</v>
      </c>
      <c r="O1131" s="287">
        <v>143.1</v>
      </c>
      <c r="P1131" s="287">
        <v>143.1</v>
      </c>
      <c r="Q1131" s="122">
        <v>0</v>
      </c>
      <c r="R1131" s="122" t="s">
        <v>3289</v>
      </c>
      <c r="S1131" s="122" t="s">
        <v>3329</v>
      </c>
      <c r="T1131" s="122" t="s">
        <v>1703</v>
      </c>
      <c r="U1131" s="288" t="s">
        <v>1195</v>
      </c>
      <c r="V1131" s="289" t="s">
        <v>1704</v>
      </c>
      <c r="W1131" s="286" t="s">
        <v>1726</v>
      </c>
      <c r="X1131" s="290" t="s">
        <v>3459</v>
      </c>
      <c r="Y1131" s="290" t="s">
        <v>3129</v>
      </c>
      <c r="Z1131" s="122"/>
      <c r="AA1131" s="285"/>
    </row>
    <row r="1132" spans="1:27">
      <c r="A1132" s="122" t="s">
        <v>56</v>
      </c>
      <c r="B1132" s="226" t="str">
        <f t="shared" si="34"/>
        <v>27AABCR0111M1ZNROCP-24-2514926</v>
      </c>
      <c r="C1132" s="277">
        <f t="shared" si="35"/>
        <v>1127</v>
      </c>
      <c r="D1132" s="122" t="s">
        <v>399</v>
      </c>
      <c r="E1132" s="122" t="s">
        <v>400</v>
      </c>
      <c r="F1132" s="122" t="s">
        <v>3460</v>
      </c>
      <c r="G1132" s="122" t="s">
        <v>1699</v>
      </c>
      <c r="H1132" s="278">
        <v>45609</v>
      </c>
      <c r="I1132" s="122">
        <v>61600</v>
      </c>
      <c r="J1132" s="122" t="s">
        <v>1700</v>
      </c>
      <c r="K1132" s="122" t="s">
        <v>1657</v>
      </c>
      <c r="L1132" s="122"/>
      <c r="M1132" s="287">
        <v>55000</v>
      </c>
      <c r="N1132" s="287">
        <v>0</v>
      </c>
      <c r="O1132" s="287">
        <v>3300</v>
      </c>
      <c r="P1132" s="287">
        <v>3300</v>
      </c>
      <c r="Q1132" s="122">
        <v>0</v>
      </c>
      <c r="R1132" s="122" t="s">
        <v>3289</v>
      </c>
      <c r="S1132" s="122" t="s">
        <v>3329</v>
      </c>
      <c r="T1132" s="122" t="s">
        <v>1703</v>
      </c>
      <c r="U1132" s="288" t="s">
        <v>1195</v>
      </c>
      <c r="V1132" s="289" t="s">
        <v>1704</v>
      </c>
      <c r="W1132" s="286" t="s">
        <v>1726</v>
      </c>
      <c r="X1132" s="290" t="s">
        <v>3461</v>
      </c>
      <c r="Y1132" s="290" t="s">
        <v>3084</v>
      </c>
      <c r="Z1132" s="122"/>
      <c r="AA1132" s="285"/>
    </row>
    <row r="1133" spans="1:27">
      <c r="A1133" s="122" t="s">
        <v>56</v>
      </c>
      <c r="B1133" s="226" t="str">
        <f t="shared" si="34"/>
        <v>27AIVPC4737D1Z5418</v>
      </c>
      <c r="C1133" s="277">
        <f t="shared" si="35"/>
        <v>1128</v>
      </c>
      <c r="D1133" s="122" t="s">
        <v>1756</v>
      </c>
      <c r="E1133" s="122" t="s">
        <v>1757</v>
      </c>
      <c r="F1133" s="122">
        <v>418</v>
      </c>
      <c r="G1133" s="122" t="s">
        <v>1699</v>
      </c>
      <c r="H1133" s="278">
        <v>45610</v>
      </c>
      <c r="I1133" s="122">
        <v>53182.6</v>
      </c>
      <c r="J1133" s="122" t="s">
        <v>1700</v>
      </c>
      <c r="K1133" s="122" t="s">
        <v>1657</v>
      </c>
      <c r="L1133" s="122"/>
      <c r="M1133" s="287">
        <v>45070</v>
      </c>
      <c r="N1133" s="287">
        <v>0</v>
      </c>
      <c r="O1133" s="287">
        <v>4056.3</v>
      </c>
      <c r="P1133" s="287">
        <v>4056.3</v>
      </c>
      <c r="Q1133" s="122">
        <v>0</v>
      </c>
      <c r="R1133" s="122" t="s">
        <v>3289</v>
      </c>
      <c r="S1133" s="122" t="s">
        <v>3462</v>
      </c>
      <c r="T1133" s="122" t="s">
        <v>1703</v>
      </c>
      <c r="U1133" s="288" t="s">
        <v>1195</v>
      </c>
      <c r="V1133" s="289" t="s">
        <v>1704</v>
      </c>
      <c r="W1133" s="286" t="s">
        <v>1195</v>
      </c>
      <c r="X1133" s="290" t="s">
        <v>1195</v>
      </c>
      <c r="Y1133" s="290" t="s">
        <v>1195</v>
      </c>
      <c r="Z1133" s="122"/>
      <c r="AA1133" s="285"/>
    </row>
    <row r="1134" spans="1:27">
      <c r="A1134" s="122" t="s">
        <v>56</v>
      </c>
      <c r="B1134" s="226" t="str">
        <f t="shared" si="34"/>
        <v>27AIVPC4737D1Z5419</v>
      </c>
      <c r="C1134" s="277">
        <f t="shared" si="35"/>
        <v>1129</v>
      </c>
      <c r="D1134" s="122" t="s">
        <v>1756</v>
      </c>
      <c r="E1134" s="122" t="s">
        <v>1757</v>
      </c>
      <c r="F1134" s="122">
        <v>419</v>
      </c>
      <c r="G1134" s="122" t="s">
        <v>1699</v>
      </c>
      <c r="H1134" s="278">
        <v>45621</v>
      </c>
      <c r="I1134" s="122">
        <v>5074</v>
      </c>
      <c r="J1134" s="122" t="s">
        <v>1700</v>
      </c>
      <c r="K1134" s="122" t="s">
        <v>1657</v>
      </c>
      <c r="L1134" s="122"/>
      <c r="M1134" s="287">
        <v>4300</v>
      </c>
      <c r="N1134" s="287">
        <v>0</v>
      </c>
      <c r="O1134" s="287">
        <v>387</v>
      </c>
      <c r="P1134" s="287">
        <v>387</v>
      </c>
      <c r="Q1134" s="122">
        <v>0</v>
      </c>
      <c r="R1134" s="122" t="s">
        <v>3289</v>
      </c>
      <c r="S1134" s="122" t="s">
        <v>3462</v>
      </c>
      <c r="T1134" s="122" t="s">
        <v>1703</v>
      </c>
      <c r="U1134" s="288" t="s">
        <v>1195</v>
      </c>
      <c r="V1134" s="289" t="s">
        <v>1704</v>
      </c>
      <c r="W1134" s="286" t="s">
        <v>1195</v>
      </c>
      <c r="X1134" s="290" t="s">
        <v>1195</v>
      </c>
      <c r="Y1134" s="290" t="s">
        <v>1195</v>
      </c>
      <c r="Z1134" s="122"/>
      <c r="AA1134" s="285"/>
    </row>
    <row r="1135" spans="1:27">
      <c r="A1135" s="122" t="s">
        <v>56</v>
      </c>
      <c r="B1135" s="226" t="str">
        <f t="shared" si="34"/>
        <v>27AIVPC4737D1Z5420</v>
      </c>
      <c r="C1135" s="277">
        <f t="shared" si="35"/>
        <v>1130</v>
      </c>
      <c r="D1135" s="122" t="s">
        <v>1756</v>
      </c>
      <c r="E1135" s="122" t="s">
        <v>1757</v>
      </c>
      <c r="F1135" s="122">
        <v>420</v>
      </c>
      <c r="G1135" s="122" t="s">
        <v>1699</v>
      </c>
      <c r="H1135" s="278">
        <v>45621</v>
      </c>
      <c r="I1135" s="122">
        <v>2065</v>
      </c>
      <c r="J1135" s="122" t="s">
        <v>1700</v>
      </c>
      <c r="K1135" s="122" t="s">
        <v>1657</v>
      </c>
      <c r="L1135" s="122"/>
      <c r="M1135" s="287">
        <v>1750</v>
      </c>
      <c r="N1135" s="287">
        <v>0</v>
      </c>
      <c r="O1135" s="287">
        <v>157.5</v>
      </c>
      <c r="P1135" s="287">
        <v>157.5</v>
      </c>
      <c r="Q1135" s="122">
        <v>0</v>
      </c>
      <c r="R1135" s="122" t="s">
        <v>3289</v>
      </c>
      <c r="S1135" s="122" t="s">
        <v>3462</v>
      </c>
      <c r="T1135" s="122" t="s">
        <v>1703</v>
      </c>
      <c r="U1135" s="288" t="s">
        <v>1195</v>
      </c>
      <c r="V1135" s="289" t="s">
        <v>1704</v>
      </c>
      <c r="W1135" s="286" t="s">
        <v>1195</v>
      </c>
      <c r="X1135" s="290" t="s">
        <v>1195</v>
      </c>
      <c r="Y1135" s="290" t="s">
        <v>1195</v>
      </c>
      <c r="Z1135" s="122"/>
      <c r="AA1135" s="285"/>
    </row>
    <row r="1136" spans="1:27">
      <c r="A1136" s="122" t="s">
        <v>56</v>
      </c>
      <c r="B1136" s="226" t="str">
        <f t="shared" si="34"/>
        <v>27AAFCL6396Q1ZIInvoice23</v>
      </c>
      <c r="C1136" s="277">
        <f t="shared" si="35"/>
        <v>1131</v>
      </c>
      <c r="D1136" s="122" t="s">
        <v>1740</v>
      </c>
      <c r="E1136" s="122" t="s">
        <v>1741</v>
      </c>
      <c r="F1136" s="122" t="s">
        <v>3463</v>
      </c>
      <c r="G1136" s="122" t="s">
        <v>1699</v>
      </c>
      <c r="H1136" s="278">
        <v>45574</v>
      </c>
      <c r="I1136" s="122">
        <v>270152</v>
      </c>
      <c r="J1136" s="122" t="s">
        <v>1700</v>
      </c>
      <c r="K1136" s="122" t="s">
        <v>1657</v>
      </c>
      <c r="L1136" s="122"/>
      <c r="M1136" s="287">
        <v>228942</v>
      </c>
      <c r="N1136" s="287">
        <v>0</v>
      </c>
      <c r="O1136" s="287">
        <v>20604.78</v>
      </c>
      <c r="P1136" s="287">
        <v>20604.78</v>
      </c>
      <c r="Q1136" s="122">
        <v>0</v>
      </c>
      <c r="R1136" s="122" t="s">
        <v>3067</v>
      </c>
      <c r="S1136" s="122" t="s">
        <v>3367</v>
      </c>
      <c r="T1136" s="122" t="s">
        <v>1703</v>
      </c>
      <c r="U1136" s="288" t="s">
        <v>1195</v>
      </c>
      <c r="V1136" s="289" t="s">
        <v>1704</v>
      </c>
      <c r="W1136" s="286" t="s">
        <v>1195</v>
      </c>
      <c r="X1136" s="290" t="s">
        <v>1195</v>
      </c>
      <c r="Y1136" s="290" t="s">
        <v>1195</v>
      </c>
      <c r="Z1136" s="122"/>
      <c r="AA1136" s="285"/>
    </row>
    <row r="1137" spans="1:27">
      <c r="A1137" s="122" t="s">
        <v>56</v>
      </c>
      <c r="B1137" s="226" t="str">
        <f t="shared" si="34"/>
        <v>27AAJCM5637R1ZLMCSS/24-25/1486</v>
      </c>
      <c r="C1137" s="277">
        <f t="shared" si="35"/>
        <v>1132</v>
      </c>
      <c r="D1137" s="122" t="s">
        <v>2051</v>
      </c>
      <c r="E1137" s="122" t="s">
        <v>2052</v>
      </c>
      <c r="F1137" s="122" t="s">
        <v>3464</v>
      </c>
      <c r="G1137" s="122" t="s">
        <v>1699</v>
      </c>
      <c r="H1137" s="278">
        <v>45608</v>
      </c>
      <c r="I1137" s="122">
        <v>49407</v>
      </c>
      <c r="J1137" s="122" t="s">
        <v>1700</v>
      </c>
      <c r="K1137" s="122" t="s">
        <v>1657</v>
      </c>
      <c r="L1137" s="122"/>
      <c r="M1137" s="287">
        <v>41870.28</v>
      </c>
      <c r="N1137" s="287">
        <v>0</v>
      </c>
      <c r="O1137" s="287">
        <v>3768.33</v>
      </c>
      <c r="P1137" s="287">
        <v>3768.33</v>
      </c>
      <c r="Q1137" s="122">
        <v>0</v>
      </c>
      <c r="R1137" s="122" t="s">
        <v>3289</v>
      </c>
      <c r="S1137" s="122" t="s">
        <v>3303</v>
      </c>
      <c r="T1137" s="122" t="s">
        <v>1703</v>
      </c>
      <c r="U1137" s="288" t="s">
        <v>1195</v>
      </c>
      <c r="V1137" s="289" t="s">
        <v>1704</v>
      </c>
      <c r="W1137" s="286" t="s">
        <v>1726</v>
      </c>
      <c r="X1137" s="290" t="s">
        <v>3465</v>
      </c>
      <c r="Y1137" s="290" t="s">
        <v>3416</v>
      </c>
      <c r="Z1137" s="122"/>
      <c r="AA1137" s="285"/>
    </row>
    <row r="1138" spans="1:27">
      <c r="A1138" s="122" t="s">
        <v>56</v>
      </c>
      <c r="B1138" s="226" t="str">
        <f t="shared" si="34"/>
        <v>27AAJCM5637R1ZLMCSS/24-25/1487</v>
      </c>
      <c r="C1138" s="277">
        <f t="shared" si="35"/>
        <v>1133</v>
      </c>
      <c r="D1138" s="122" t="s">
        <v>2051</v>
      </c>
      <c r="E1138" s="122" t="s">
        <v>2052</v>
      </c>
      <c r="F1138" s="122" t="s">
        <v>3466</v>
      </c>
      <c r="G1138" s="122" t="s">
        <v>1699</v>
      </c>
      <c r="H1138" s="278">
        <v>45608</v>
      </c>
      <c r="I1138" s="122">
        <v>22312</v>
      </c>
      <c r="J1138" s="122" t="s">
        <v>1700</v>
      </c>
      <c r="K1138" s="122" t="s">
        <v>1657</v>
      </c>
      <c r="L1138" s="122"/>
      <c r="M1138" s="287">
        <v>18908.72</v>
      </c>
      <c r="N1138" s="287">
        <v>0</v>
      </c>
      <c r="O1138" s="287">
        <v>1701.78</v>
      </c>
      <c r="P1138" s="287">
        <v>1701.78</v>
      </c>
      <c r="Q1138" s="122">
        <v>0</v>
      </c>
      <c r="R1138" s="122" t="s">
        <v>3289</v>
      </c>
      <c r="S1138" s="122" t="s">
        <v>3303</v>
      </c>
      <c r="T1138" s="122" t="s">
        <v>1703</v>
      </c>
      <c r="U1138" s="288" t="s">
        <v>1195</v>
      </c>
      <c r="V1138" s="289" t="s">
        <v>1704</v>
      </c>
      <c r="W1138" s="286" t="s">
        <v>1726</v>
      </c>
      <c r="X1138" s="290" t="s">
        <v>3467</v>
      </c>
      <c r="Y1138" s="290" t="s">
        <v>3416</v>
      </c>
      <c r="Z1138" s="122"/>
      <c r="AA1138" s="285"/>
    </row>
    <row r="1139" spans="1:27">
      <c r="A1139" s="122" t="s">
        <v>56</v>
      </c>
      <c r="B1139" s="226" t="str">
        <f t="shared" si="34"/>
        <v>24AAJCC9783E1ZDAMD2-1239316</v>
      </c>
      <c r="C1139" s="277">
        <f t="shared" si="35"/>
        <v>1134</v>
      </c>
      <c r="D1139" s="122" t="s">
        <v>1531</v>
      </c>
      <c r="E1139" s="122" t="s">
        <v>1382</v>
      </c>
      <c r="F1139" s="122" t="s">
        <v>3468</v>
      </c>
      <c r="G1139" s="122" t="s">
        <v>1699</v>
      </c>
      <c r="H1139" s="278">
        <v>45571</v>
      </c>
      <c r="I1139" s="122">
        <v>1699</v>
      </c>
      <c r="J1139" s="122" t="s">
        <v>1700</v>
      </c>
      <c r="K1139" s="122" t="s">
        <v>1657</v>
      </c>
      <c r="L1139" s="122"/>
      <c r="M1139" s="287">
        <v>1439.83</v>
      </c>
      <c r="N1139" s="287">
        <v>259.17</v>
      </c>
      <c r="O1139" s="287">
        <v>0</v>
      </c>
      <c r="P1139" s="287">
        <v>0</v>
      </c>
      <c r="Q1139" s="122">
        <v>0</v>
      </c>
      <c r="R1139" s="122" t="s">
        <v>3067</v>
      </c>
      <c r="S1139" s="122" t="s">
        <v>3068</v>
      </c>
      <c r="T1139" s="122" t="s">
        <v>1703</v>
      </c>
      <c r="U1139" s="288" t="s">
        <v>1195</v>
      </c>
      <c r="V1139" s="289" t="s">
        <v>1704</v>
      </c>
      <c r="W1139" s="286" t="s">
        <v>1195</v>
      </c>
      <c r="X1139" s="290" t="s">
        <v>1195</v>
      </c>
      <c r="Y1139" s="290" t="s">
        <v>1195</v>
      </c>
      <c r="Z1139" s="122"/>
      <c r="AA1139" s="285"/>
    </row>
    <row r="1140" spans="1:27">
      <c r="A1140" s="122" t="s">
        <v>56</v>
      </c>
      <c r="B1140" s="226" t="str">
        <f t="shared" si="34"/>
        <v>27AAACB2100P1ZXMHSO141124890483</v>
      </c>
      <c r="C1140" s="277">
        <f t="shared" si="35"/>
        <v>1135</v>
      </c>
      <c r="D1140" s="122" t="s">
        <v>314</v>
      </c>
      <c r="E1140" s="122" t="s">
        <v>315</v>
      </c>
      <c r="F1140" s="122" t="s">
        <v>3469</v>
      </c>
      <c r="G1140" s="122" t="s">
        <v>1699</v>
      </c>
      <c r="H1140" s="278">
        <v>45610</v>
      </c>
      <c r="I1140" s="122">
        <v>413.91</v>
      </c>
      <c r="J1140" s="122" t="s">
        <v>1700</v>
      </c>
      <c r="K1140" s="122" t="s">
        <v>1657</v>
      </c>
      <c r="L1140" s="122"/>
      <c r="M1140" s="287">
        <v>350.77</v>
      </c>
      <c r="N1140" s="287">
        <v>0</v>
      </c>
      <c r="O1140" s="287">
        <v>31.57</v>
      </c>
      <c r="P1140" s="287">
        <v>31.57</v>
      </c>
      <c r="Q1140" s="122">
        <v>0</v>
      </c>
      <c r="R1140" s="122" t="s">
        <v>3289</v>
      </c>
      <c r="S1140" s="122" t="s">
        <v>3303</v>
      </c>
      <c r="T1140" s="122" t="s">
        <v>1703</v>
      </c>
      <c r="U1140" s="288" t="s">
        <v>1195</v>
      </c>
      <c r="V1140" s="289" t="s">
        <v>1704</v>
      </c>
      <c r="W1140" s="286" t="s">
        <v>1195</v>
      </c>
      <c r="X1140" s="290" t="s">
        <v>1195</v>
      </c>
      <c r="Y1140" s="290" t="s">
        <v>1195</v>
      </c>
      <c r="Z1140" s="122"/>
      <c r="AA1140" s="285"/>
    </row>
    <row r="1141" spans="1:27">
      <c r="A1141" s="122" t="s">
        <v>56</v>
      </c>
      <c r="B1141" s="226" t="str">
        <f t="shared" si="34"/>
        <v>27AARFM1584E1Z0MT/2069/2024-25</v>
      </c>
      <c r="C1141" s="277">
        <f t="shared" si="35"/>
        <v>1136</v>
      </c>
      <c r="D1141" s="122" t="s">
        <v>962</v>
      </c>
      <c r="E1141" s="122" t="s">
        <v>963</v>
      </c>
      <c r="F1141" s="122" t="s">
        <v>3470</v>
      </c>
      <c r="G1141" s="122" t="s">
        <v>1699</v>
      </c>
      <c r="H1141" s="278">
        <v>45597</v>
      </c>
      <c r="I1141" s="122">
        <v>21240</v>
      </c>
      <c r="J1141" s="122" t="s">
        <v>1700</v>
      </c>
      <c r="K1141" s="122" t="s">
        <v>1657</v>
      </c>
      <c r="L1141" s="122"/>
      <c r="M1141" s="287">
        <v>18000</v>
      </c>
      <c r="N1141" s="287">
        <v>0</v>
      </c>
      <c r="O1141" s="287">
        <v>1620</v>
      </c>
      <c r="P1141" s="287">
        <v>1620</v>
      </c>
      <c r="Q1141" s="122">
        <v>0</v>
      </c>
      <c r="R1141" s="122" t="s">
        <v>3289</v>
      </c>
      <c r="S1141" s="122" t="s">
        <v>3329</v>
      </c>
      <c r="T1141" s="122" t="s">
        <v>1703</v>
      </c>
      <c r="U1141" s="288" t="s">
        <v>1195</v>
      </c>
      <c r="V1141" s="289" t="s">
        <v>1704</v>
      </c>
      <c r="W1141" s="286" t="s">
        <v>1195</v>
      </c>
      <c r="X1141" s="290" t="s">
        <v>1195</v>
      </c>
      <c r="Y1141" s="290" t="s">
        <v>1195</v>
      </c>
      <c r="Z1141" s="122"/>
      <c r="AA1141" s="285"/>
    </row>
    <row r="1142" spans="1:27">
      <c r="A1142" s="122" t="s">
        <v>56</v>
      </c>
      <c r="B1142" s="226" t="str">
        <f t="shared" si="34"/>
        <v>27AABCK3418J1ZKPP/2425/2/134</v>
      </c>
      <c r="C1142" s="277">
        <f t="shared" si="35"/>
        <v>1137</v>
      </c>
      <c r="D1142" s="122" t="s">
        <v>449</v>
      </c>
      <c r="E1142" s="122" t="s">
        <v>450</v>
      </c>
      <c r="F1142" s="122" t="s">
        <v>3471</v>
      </c>
      <c r="G1142" s="122" t="s">
        <v>1699</v>
      </c>
      <c r="H1142" s="278">
        <v>45607</v>
      </c>
      <c r="I1142" s="122">
        <v>99469</v>
      </c>
      <c r="J1142" s="122" t="s">
        <v>1700</v>
      </c>
      <c r="K1142" s="122" t="s">
        <v>1657</v>
      </c>
      <c r="L1142" s="122"/>
      <c r="M1142" s="287">
        <v>996.48</v>
      </c>
      <c r="N1142" s="287">
        <v>0</v>
      </c>
      <c r="O1142" s="287">
        <v>89.68</v>
      </c>
      <c r="P1142" s="287">
        <v>89.68</v>
      </c>
      <c r="Q1142" s="122">
        <v>0</v>
      </c>
      <c r="R1142" s="122" t="s">
        <v>3289</v>
      </c>
      <c r="S1142" s="122" t="s">
        <v>3329</v>
      </c>
      <c r="T1142" s="122" t="s">
        <v>1703</v>
      </c>
      <c r="U1142" s="288" t="s">
        <v>1195</v>
      </c>
      <c r="V1142" s="289" t="s">
        <v>1704</v>
      </c>
      <c r="W1142" s="286" t="s">
        <v>1726</v>
      </c>
      <c r="X1142" s="290" t="s">
        <v>3472</v>
      </c>
      <c r="Y1142" s="290" t="s">
        <v>3068</v>
      </c>
      <c r="Z1142" s="122"/>
      <c r="AA1142" s="285"/>
    </row>
    <row r="1143" spans="1:27">
      <c r="A1143" s="122" t="s">
        <v>56</v>
      </c>
      <c r="B1143" s="226" t="str">
        <f t="shared" si="34"/>
        <v>27AABCK3418J1ZKPP/2425/2/172</v>
      </c>
      <c r="C1143" s="277">
        <f t="shared" si="35"/>
        <v>1138</v>
      </c>
      <c r="D1143" s="122" t="s">
        <v>449</v>
      </c>
      <c r="E1143" s="122" t="s">
        <v>450</v>
      </c>
      <c r="F1143" s="122" t="s">
        <v>3473</v>
      </c>
      <c r="G1143" s="122" t="s">
        <v>1699</v>
      </c>
      <c r="H1143" s="278">
        <v>45618</v>
      </c>
      <c r="I1143" s="122">
        <v>109226</v>
      </c>
      <c r="J1143" s="122" t="s">
        <v>1700</v>
      </c>
      <c r="K1143" s="122" t="s">
        <v>1657</v>
      </c>
      <c r="L1143" s="122"/>
      <c r="M1143" s="287">
        <v>1047.07</v>
      </c>
      <c r="N1143" s="287">
        <v>0</v>
      </c>
      <c r="O1143" s="287">
        <v>94.24</v>
      </c>
      <c r="P1143" s="287">
        <v>94.24</v>
      </c>
      <c r="Q1143" s="122">
        <v>0</v>
      </c>
      <c r="R1143" s="122" t="s">
        <v>3289</v>
      </c>
      <c r="S1143" s="122" t="s">
        <v>3329</v>
      </c>
      <c r="T1143" s="122" t="s">
        <v>1703</v>
      </c>
      <c r="U1143" s="288" t="s">
        <v>1195</v>
      </c>
      <c r="V1143" s="289" t="s">
        <v>1704</v>
      </c>
      <c r="W1143" s="286" t="s">
        <v>1726</v>
      </c>
      <c r="X1143" s="290" t="s">
        <v>3474</v>
      </c>
      <c r="Y1143" s="290" t="s">
        <v>3475</v>
      </c>
      <c r="Z1143" s="122"/>
      <c r="AA1143" s="285"/>
    </row>
    <row r="1144" spans="1:27">
      <c r="A1144" s="122" t="s">
        <v>56</v>
      </c>
      <c r="B1144" s="226" t="str">
        <f t="shared" si="34"/>
        <v>27AABCK3418J1ZKSP/2425/2/329</v>
      </c>
      <c r="C1144" s="277">
        <f t="shared" si="35"/>
        <v>1139</v>
      </c>
      <c r="D1144" s="122" t="s">
        <v>449</v>
      </c>
      <c r="E1144" s="122" t="s">
        <v>450</v>
      </c>
      <c r="F1144" s="122" t="s">
        <v>3476</v>
      </c>
      <c r="G1144" s="122" t="s">
        <v>1699</v>
      </c>
      <c r="H1144" s="278">
        <v>45607</v>
      </c>
      <c r="I1144" s="122">
        <v>127705</v>
      </c>
      <c r="J1144" s="122" t="s">
        <v>1700</v>
      </c>
      <c r="K1144" s="122" t="s">
        <v>1657</v>
      </c>
      <c r="L1144" s="122"/>
      <c r="M1144" s="287">
        <v>1137.5</v>
      </c>
      <c r="N1144" s="287">
        <v>0</v>
      </c>
      <c r="O1144" s="287">
        <v>102.38</v>
      </c>
      <c r="P1144" s="287">
        <v>102.38</v>
      </c>
      <c r="Q1144" s="122">
        <v>0</v>
      </c>
      <c r="R1144" s="122" t="s">
        <v>3289</v>
      </c>
      <c r="S1144" s="122" t="s">
        <v>3329</v>
      </c>
      <c r="T1144" s="122" t="s">
        <v>1703</v>
      </c>
      <c r="U1144" s="288" t="s">
        <v>1195</v>
      </c>
      <c r="V1144" s="289" t="s">
        <v>1704</v>
      </c>
      <c r="W1144" s="286" t="s">
        <v>1726</v>
      </c>
      <c r="X1144" s="290" t="s">
        <v>3477</v>
      </c>
      <c r="Y1144" s="290" t="s">
        <v>3068</v>
      </c>
      <c r="Z1144" s="122"/>
      <c r="AA1144" s="285"/>
    </row>
    <row r="1145" spans="1:27">
      <c r="A1145" s="122" t="s">
        <v>56</v>
      </c>
      <c r="B1145" s="226" t="str">
        <f t="shared" si="34"/>
        <v>27AABCK3418J1ZKSP/2425/2/355</v>
      </c>
      <c r="C1145" s="277">
        <f t="shared" si="35"/>
        <v>1140</v>
      </c>
      <c r="D1145" s="122" t="s">
        <v>449</v>
      </c>
      <c r="E1145" s="122" t="s">
        <v>450</v>
      </c>
      <c r="F1145" s="122" t="s">
        <v>3478</v>
      </c>
      <c r="G1145" s="122" t="s">
        <v>1699</v>
      </c>
      <c r="H1145" s="278">
        <v>45609</v>
      </c>
      <c r="I1145" s="122">
        <v>8575</v>
      </c>
      <c r="J1145" s="122" t="s">
        <v>1700</v>
      </c>
      <c r="K1145" s="122" t="s">
        <v>1657</v>
      </c>
      <c r="L1145" s="122"/>
      <c r="M1145" s="287">
        <v>250</v>
      </c>
      <c r="N1145" s="287">
        <v>0</v>
      </c>
      <c r="O1145" s="287">
        <v>22.5</v>
      </c>
      <c r="P1145" s="287">
        <v>22.5</v>
      </c>
      <c r="Q1145" s="122">
        <v>0</v>
      </c>
      <c r="R1145" s="122" t="s">
        <v>3289</v>
      </c>
      <c r="S1145" s="122" t="s">
        <v>3329</v>
      </c>
      <c r="T1145" s="122" t="s">
        <v>1703</v>
      </c>
      <c r="U1145" s="288" t="s">
        <v>1195</v>
      </c>
      <c r="V1145" s="289" t="s">
        <v>1704</v>
      </c>
      <c r="W1145" s="286" t="s">
        <v>1726</v>
      </c>
      <c r="X1145" s="290" t="s">
        <v>3479</v>
      </c>
      <c r="Y1145" s="290" t="s">
        <v>3084</v>
      </c>
      <c r="Z1145" s="122"/>
      <c r="AA1145" s="285"/>
    </row>
    <row r="1146" spans="1:27">
      <c r="A1146" s="122" t="s">
        <v>56</v>
      </c>
      <c r="B1146" s="226" t="str">
        <f t="shared" si="34"/>
        <v>27AABCK3418J1ZKSP/2425/2/420</v>
      </c>
      <c r="C1146" s="277">
        <f t="shared" si="35"/>
        <v>1141</v>
      </c>
      <c r="D1146" s="122" t="s">
        <v>449</v>
      </c>
      <c r="E1146" s="122" t="s">
        <v>450</v>
      </c>
      <c r="F1146" s="122" t="s">
        <v>3480</v>
      </c>
      <c r="G1146" s="122" t="s">
        <v>1699</v>
      </c>
      <c r="H1146" s="278">
        <v>45615</v>
      </c>
      <c r="I1146" s="122">
        <v>124667</v>
      </c>
      <c r="J1146" s="122" t="s">
        <v>1700</v>
      </c>
      <c r="K1146" s="122" t="s">
        <v>1657</v>
      </c>
      <c r="L1146" s="122"/>
      <c r="M1146" s="287">
        <v>1122.33</v>
      </c>
      <c r="N1146" s="287">
        <v>0</v>
      </c>
      <c r="O1146" s="287">
        <v>101.01</v>
      </c>
      <c r="P1146" s="287">
        <v>101.01</v>
      </c>
      <c r="Q1146" s="122">
        <v>0</v>
      </c>
      <c r="R1146" s="122" t="s">
        <v>3289</v>
      </c>
      <c r="S1146" s="122" t="s">
        <v>3329</v>
      </c>
      <c r="T1146" s="122" t="s">
        <v>1703</v>
      </c>
      <c r="U1146" s="288" t="s">
        <v>1195</v>
      </c>
      <c r="V1146" s="289" t="s">
        <v>1704</v>
      </c>
      <c r="W1146" s="286" t="s">
        <v>1726</v>
      </c>
      <c r="X1146" s="290" t="s">
        <v>3481</v>
      </c>
      <c r="Y1146" s="290" t="s">
        <v>3299</v>
      </c>
      <c r="Z1146" s="122"/>
      <c r="AA1146" s="285"/>
    </row>
    <row r="1147" spans="1:27">
      <c r="A1147" s="122" t="s">
        <v>56</v>
      </c>
      <c r="B1147" s="226" t="str">
        <f t="shared" si="34"/>
        <v>27AABCK3418J1ZKSP/2425/2/450</v>
      </c>
      <c r="C1147" s="277">
        <f t="shared" si="35"/>
        <v>1142</v>
      </c>
      <c r="D1147" s="122" t="s">
        <v>449</v>
      </c>
      <c r="E1147" s="122" t="s">
        <v>450</v>
      </c>
      <c r="F1147" s="122" t="s">
        <v>3482</v>
      </c>
      <c r="G1147" s="122" t="s">
        <v>1699</v>
      </c>
      <c r="H1147" s="278">
        <v>45621</v>
      </c>
      <c r="I1147" s="122">
        <v>71270</v>
      </c>
      <c r="J1147" s="122" t="s">
        <v>1700</v>
      </c>
      <c r="K1147" s="122" t="s">
        <v>1657</v>
      </c>
      <c r="L1147" s="122"/>
      <c r="M1147" s="287">
        <v>711.42</v>
      </c>
      <c r="N1147" s="287">
        <v>0</v>
      </c>
      <c r="O1147" s="287">
        <v>64.03</v>
      </c>
      <c r="P1147" s="287">
        <v>64.03</v>
      </c>
      <c r="Q1147" s="122">
        <v>0</v>
      </c>
      <c r="R1147" s="122" t="s">
        <v>3289</v>
      </c>
      <c r="S1147" s="122" t="s">
        <v>3329</v>
      </c>
      <c r="T1147" s="122" t="s">
        <v>1703</v>
      </c>
      <c r="U1147" s="288" t="s">
        <v>1195</v>
      </c>
      <c r="V1147" s="289" t="s">
        <v>1704</v>
      </c>
      <c r="W1147" s="286" t="s">
        <v>1726</v>
      </c>
      <c r="X1147" s="290" t="s">
        <v>3483</v>
      </c>
      <c r="Y1147" s="290" t="s">
        <v>3484</v>
      </c>
      <c r="Z1147" s="122"/>
      <c r="AA1147" s="285"/>
    </row>
    <row r="1148" spans="1:27">
      <c r="A1148" s="122" t="s">
        <v>56</v>
      </c>
      <c r="B1148" s="226" t="str">
        <f t="shared" si="34"/>
        <v>27AANCA4062G1ZN281240001894A002</v>
      </c>
      <c r="C1148" s="277">
        <f t="shared" si="35"/>
        <v>1143</v>
      </c>
      <c r="D1148" s="122" t="s">
        <v>787</v>
      </c>
      <c r="E1148" s="122" t="s">
        <v>788</v>
      </c>
      <c r="F1148" s="122" t="s">
        <v>3485</v>
      </c>
      <c r="G1148" s="122" t="s">
        <v>1699</v>
      </c>
      <c r="H1148" s="278">
        <v>45618</v>
      </c>
      <c r="I1148" s="122">
        <v>253082.98</v>
      </c>
      <c r="J1148" s="122" t="s">
        <v>1700</v>
      </c>
      <c r="K1148" s="122" t="s">
        <v>1657</v>
      </c>
      <c r="L1148" s="122"/>
      <c r="M1148" s="287">
        <v>214477.11</v>
      </c>
      <c r="N1148" s="287">
        <v>0</v>
      </c>
      <c r="O1148" s="287">
        <v>19302.93</v>
      </c>
      <c r="P1148" s="287">
        <v>19302.93</v>
      </c>
      <c r="Q1148" s="122">
        <v>0</v>
      </c>
      <c r="R1148" s="122" t="s">
        <v>3289</v>
      </c>
      <c r="S1148" s="122" t="s">
        <v>3329</v>
      </c>
      <c r="T1148" s="122" t="s">
        <v>1703</v>
      </c>
      <c r="U1148" s="288" t="s">
        <v>1195</v>
      </c>
      <c r="V1148" s="289" t="s">
        <v>1704</v>
      </c>
      <c r="W1148" s="286" t="s">
        <v>1195</v>
      </c>
      <c r="X1148" s="290" t="s">
        <v>1195</v>
      </c>
      <c r="Y1148" s="290" t="s">
        <v>1195</v>
      </c>
      <c r="Z1148" s="122"/>
      <c r="AA1148" s="285"/>
    </row>
    <row r="1149" spans="1:27">
      <c r="A1149" s="122" t="s">
        <v>56</v>
      </c>
      <c r="B1149" s="226" t="str">
        <f t="shared" si="34"/>
        <v>27AANCA4062G1ZN281240001894A003</v>
      </c>
      <c r="C1149" s="277">
        <f t="shared" si="35"/>
        <v>1144</v>
      </c>
      <c r="D1149" s="122" t="s">
        <v>787</v>
      </c>
      <c r="E1149" s="122" t="s">
        <v>788</v>
      </c>
      <c r="F1149" s="122" t="s">
        <v>2615</v>
      </c>
      <c r="G1149" s="122" t="s">
        <v>1699</v>
      </c>
      <c r="H1149" s="278">
        <v>45618</v>
      </c>
      <c r="I1149" s="122">
        <v>607146.92000000004</v>
      </c>
      <c r="J1149" s="122" t="s">
        <v>1700</v>
      </c>
      <c r="K1149" s="122" t="s">
        <v>1657</v>
      </c>
      <c r="L1149" s="122"/>
      <c r="M1149" s="287">
        <v>514531.29</v>
      </c>
      <c r="N1149" s="287">
        <v>0</v>
      </c>
      <c r="O1149" s="287">
        <v>46307.81</v>
      </c>
      <c r="P1149" s="287">
        <v>46307.81</v>
      </c>
      <c r="Q1149" s="122">
        <v>0</v>
      </c>
      <c r="R1149" s="122" t="s">
        <v>3289</v>
      </c>
      <c r="S1149" s="122" t="s">
        <v>3329</v>
      </c>
      <c r="T1149" s="122" t="s">
        <v>1703</v>
      </c>
      <c r="U1149" s="288" t="s">
        <v>1195</v>
      </c>
      <c r="V1149" s="289" t="s">
        <v>1704</v>
      </c>
      <c r="W1149" s="286" t="s">
        <v>1195</v>
      </c>
      <c r="X1149" s="290" t="s">
        <v>1195</v>
      </c>
      <c r="Y1149" s="290" t="s">
        <v>1195</v>
      </c>
      <c r="Z1149" s="122"/>
      <c r="AA1149" s="285"/>
    </row>
    <row r="1150" spans="1:27">
      <c r="A1150" s="122" t="s">
        <v>56</v>
      </c>
      <c r="B1150" s="226" t="str">
        <f t="shared" si="34"/>
        <v>33AAACS5269A1ZQI233/2411/00113</v>
      </c>
      <c r="C1150" s="277">
        <f t="shared" si="35"/>
        <v>1145</v>
      </c>
      <c r="D1150" s="122" t="s">
        <v>3486</v>
      </c>
      <c r="E1150" s="122" t="s">
        <v>3487</v>
      </c>
      <c r="F1150" s="122" t="s">
        <v>3488</v>
      </c>
      <c r="G1150" s="122" t="s">
        <v>1699</v>
      </c>
      <c r="H1150" s="278">
        <v>45611</v>
      </c>
      <c r="I1150" s="122">
        <v>8669</v>
      </c>
      <c r="J1150" s="122" t="s">
        <v>1700</v>
      </c>
      <c r="K1150" s="122" t="s">
        <v>1657</v>
      </c>
      <c r="L1150" s="122"/>
      <c r="M1150" s="287">
        <v>7740</v>
      </c>
      <c r="N1150" s="287">
        <v>929</v>
      </c>
      <c r="O1150" s="287">
        <v>0</v>
      </c>
      <c r="P1150" s="287">
        <v>0</v>
      </c>
      <c r="Q1150" s="122">
        <v>0</v>
      </c>
      <c r="R1150" s="122" t="s">
        <v>3289</v>
      </c>
      <c r="S1150" s="122" t="s">
        <v>3303</v>
      </c>
      <c r="T1150" s="122" t="s">
        <v>1703</v>
      </c>
      <c r="U1150" s="288" t="s">
        <v>1195</v>
      </c>
      <c r="V1150" s="289" t="s">
        <v>1704</v>
      </c>
      <c r="W1150" s="286" t="s">
        <v>1195</v>
      </c>
      <c r="X1150" s="290" t="s">
        <v>1195</v>
      </c>
      <c r="Y1150" s="290" t="s">
        <v>1195</v>
      </c>
      <c r="Z1150" s="122"/>
      <c r="AA1150" s="285"/>
    </row>
    <row r="1151" spans="1:27">
      <c r="A1151" s="122" t="s">
        <v>56</v>
      </c>
      <c r="B1151" s="226" t="str">
        <f t="shared" si="34"/>
        <v>27AYNPJ8372K1ZOIN-3099</v>
      </c>
      <c r="C1151" s="277">
        <f t="shared" si="35"/>
        <v>1146</v>
      </c>
      <c r="D1151" s="291" t="s">
        <v>1928</v>
      </c>
      <c r="E1151" s="122" t="s">
        <v>1929</v>
      </c>
      <c r="F1151" s="122" t="s">
        <v>3489</v>
      </c>
      <c r="G1151" s="122" t="s">
        <v>1699</v>
      </c>
      <c r="H1151" s="278">
        <v>45639</v>
      </c>
      <c r="I1151" s="122">
        <v>249</v>
      </c>
      <c r="J1151" s="122" t="s">
        <v>1700</v>
      </c>
      <c r="K1151" s="122" t="s">
        <v>1657</v>
      </c>
      <c r="L1151" s="122"/>
      <c r="M1151" s="287">
        <v>211.02</v>
      </c>
      <c r="N1151" s="287">
        <v>0</v>
      </c>
      <c r="O1151" s="287">
        <v>18.989999999999998</v>
      </c>
      <c r="P1151" s="287">
        <v>18.989999999999998</v>
      </c>
      <c r="Q1151" s="122">
        <v>0</v>
      </c>
      <c r="R1151" s="122" t="s">
        <v>3490</v>
      </c>
      <c r="S1151" s="122" t="s">
        <v>3491</v>
      </c>
      <c r="T1151" s="122" t="s">
        <v>1703</v>
      </c>
      <c r="U1151" s="288"/>
      <c r="V1151" s="289" t="s">
        <v>1704</v>
      </c>
      <c r="W1151" s="290" t="s">
        <v>1195</v>
      </c>
      <c r="X1151" s="290" t="s">
        <v>1195</v>
      </c>
      <c r="Y1151" s="290" t="s">
        <v>1195</v>
      </c>
      <c r="Z1151" s="122"/>
      <c r="AA1151" s="285"/>
    </row>
    <row r="1152" spans="1:27">
      <c r="A1152" s="122" t="s">
        <v>56</v>
      </c>
      <c r="B1152" s="226" t="str">
        <f t="shared" si="34"/>
        <v>27AAOFA7053K1Z217924</v>
      </c>
      <c r="C1152" s="277">
        <f t="shared" si="35"/>
        <v>1147</v>
      </c>
      <c r="D1152" s="291" t="s">
        <v>958</v>
      </c>
      <c r="E1152" s="122" t="s">
        <v>959</v>
      </c>
      <c r="F1152" s="122">
        <v>17924</v>
      </c>
      <c r="G1152" s="122" t="s">
        <v>1699</v>
      </c>
      <c r="H1152" s="278">
        <v>45637</v>
      </c>
      <c r="I1152" s="122">
        <v>507400</v>
      </c>
      <c r="J1152" s="122" t="s">
        <v>1700</v>
      </c>
      <c r="K1152" s="122" t="s">
        <v>1657</v>
      </c>
      <c r="L1152" s="122"/>
      <c r="M1152" s="287">
        <v>430000</v>
      </c>
      <c r="N1152" s="287">
        <v>0</v>
      </c>
      <c r="O1152" s="287">
        <v>38700</v>
      </c>
      <c r="P1152" s="287">
        <v>38700</v>
      </c>
      <c r="Q1152" s="122">
        <v>0</v>
      </c>
      <c r="R1152" s="122" t="s">
        <v>3490</v>
      </c>
      <c r="S1152" s="122" t="s">
        <v>3492</v>
      </c>
      <c r="T1152" s="122" t="s">
        <v>1703</v>
      </c>
      <c r="U1152" s="288"/>
      <c r="V1152" s="289" t="s">
        <v>1704</v>
      </c>
      <c r="W1152" s="290" t="s">
        <v>1726</v>
      </c>
      <c r="X1152" s="290" t="s">
        <v>3493</v>
      </c>
      <c r="Y1152" s="290" t="s">
        <v>3303</v>
      </c>
      <c r="Z1152" s="122"/>
      <c r="AA1152" s="285"/>
    </row>
    <row r="1153" spans="1:27">
      <c r="A1153" s="122" t="s">
        <v>56</v>
      </c>
      <c r="B1153" s="226" t="str">
        <f t="shared" si="34"/>
        <v>27AAOFA7053K1Z218007</v>
      </c>
      <c r="C1153" s="277">
        <f t="shared" si="35"/>
        <v>1148</v>
      </c>
      <c r="D1153" s="291" t="s">
        <v>958</v>
      </c>
      <c r="E1153" s="122" t="s">
        <v>959</v>
      </c>
      <c r="F1153" s="122">
        <v>18007</v>
      </c>
      <c r="G1153" s="122" t="s">
        <v>1699</v>
      </c>
      <c r="H1153" s="278">
        <v>45644</v>
      </c>
      <c r="I1153" s="122">
        <v>638634</v>
      </c>
      <c r="J1153" s="122" t="s">
        <v>1700</v>
      </c>
      <c r="K1153" s="122" t="s">
        <v>1657</v>
      </c>
      <c r="L1153" s="122"/>
      <c r="M1153" s="287">
        <v>541215</v>
      </c>
      <c r="N1153" s="287">
        <v>0</v>
      </c>
      <c r="O1153" s="287">
        <v>48709.35</v>
      </c>
      <c r="P1153" s="287">
        <v>48709.35</v>
      </c>
      <c r="Q1153" s="122">
        <v>0</v>
      </c>
      <c r="R1153" s="122" t="s">
        <v>3490</v>
      </c>
      <c r="S1153" s="122" t="s">
        <v>3492</v>
      </c>
      <c r="T1153" s="122" t="s">
        <v>1703</v>
      </c>
      <c r="U1153" s="288"/>
      <c r="V1153" s="289" t="s">
        <v>1704</v>
      </c>
      <c r="W1153" s="290" t="s">
        <v>1726</v>
      </c>
      <c r="X1153" s="290" t="s">
        <v>3494</v>
      </c>
      <c r="Y1153" s="290" t="s">
        <v>3495</v>
      </c>
      <c r="Z1153" s="122"/>
      <c r="AA1153" s="285"/>
    </row>
    <row r="1154" spans="1:27">
      <c r="A1154" s="122" t="s">
        <v>56</v>
      </c>
      <c r="B1154" s="226" t="str">
        <f t="shared" si="34"/>
        <v>27AAOFA7053K1Z218055</v>
      </c>
      <c r="C1154" s="277">
        <f t="shared" si="35"/>
        <v>1149</v>
      </c>
      <c r="D1154" s="291" t="s">
        <v>958</v>
      </c>
      <c r="E1154" s="122" t="s">
        <v>959</v>
      </c>
      <c r="F1154" s="122">
        <v>18055</v>
      </c>
      <c r="G1154" s="122" t="s">
        <v>1699</v>
      </c>
      <c r="H1154" s="278">
        <v>45649</v>
      </c>
      <c r="I1154" s="122">
        <v>23600</v>
      </c>
      <c r="J1154" s="122" t="s">
        <v>1700</v>
      </c>
      <c r="K1154" s="122" t="s">
        <v>1657</v>
      </c>
      <c r="L1154" s="122"/>
      <c r="M1154" s="287">
        <v>20000</v>
      </c>
      <c r="N1154" s="287">
        <v>0</v>
      </c>
      <c r="O1154" s="287">
        <v>1800</v>
      </c>
      <c r="P1154" s="287">
        <v>1800</v>
      </c>
      <c r="Q1154" s="122">
        <v>0</v>
      </c>
      <c r="R1154" s="122" t="s">
        <v>3490</v>
      </c>
      <c r="S1154" s="122" t="s">
        <v>3492</v>
      </c>
      <c r="T1154" s="122" t="s">
        <v>1703</v>
      </c>
      <c r="U1154" s="288"/>
      <c r="V1154" s="289" t="s">
        <v>1704</v>
      </c>
      <c r="W1154" s="290" t="s">
        <v>1726</v>
      </c>
      <c r="X1154" s="290" t="s">
        <v>3496</v>
      </c>
      <c r="Y1154" s="290" t="s">
        <v>3497</v>
      </c>
      <c r="Z1154" s="122"/>
      <c r="AA1154" s="285"/>
    </row>
    <row r="1155" spans="1:27">
      <c r="A1155" s="122" t="s">
        <v>56</v>
      </c>
      <c r="B1155" s="226" t="str">
        <f t="shared" si="34"/>
        <v>27AAOFA7053K1Z218110</v>
      </c>
      <c r="C1155" s="277">
        <f t="shared" si="35"/>
        <v>1150</v>
      </c>
      <c r="D1155" s="291" t="s">
        <v>958</v>
      </c>
      <c r="E1155" s="122" t="s">
        <v>959</v>
      </c>
      <c r="F1155" s="122">
        <v>18110</v>
      </c>
      <c r="G1155" s="122" t="s">
        <v>1699</v>
      </c>
      <c r="H1155" s="278">
        <v>45656</v>
      </c>
      <c r="I1155" s="122">
        <v>360853</v>
      </c>
      <c r="J1155" s="122" t="s">
        <v>1700</v>
      </c>
      <c r="K1155" s="122" t="s">
        <v>1657</v>
      </c>
      <c r="L1155" s="122"/>
      <c r="M1155" s="287">
        <v>305808</v>
      </c>
      <c r="N1155" s="287">
        <v>0</v>
      </c>
      <c r="O1155" s="287">
        <v>27522.720000000001</v>
      </c>
      <c r="P1155" s="287">
        <v>27522.720000000001</v>
      </c>
      <c r="Q1155" s="122">
        <v>0</v>
      </c>
      <c r="R1155" s="122" t="s">
        <v>3490</v>
      </c>
      <c r="S1155" s="122" t="s">
        <v>3492</v>
      </c>
      <c r="T1155" s="122" t="s">
        <v>1703</v>
      </c>
      <c r="U1155" s="288"/>
      <c r="V1155" s="289" t="s">
        <v>1704</v>
      </c>
      <c r="W1155" s="290" t="s">
        <v>1726</v>
      </c>
      <c r="X1155" s="290" t="s">
        <v>3498</v>
      </c>
      <c r="Y1155" s="290" t="s">
        <v>3499</v>
      </c>
      <c r="Z1155" s="122"/>
      <c r="AA1155" s="285"/>
    </row>
    <row r="1156" spans="1:27">
      <c r="A1156" s="122" t="s">
        <v>56</v>
      </c>
      <c r="B1156" s="226" t="str">
        <f t="shared" si="34"/>
        <v>27AAOFA7053K1Z218119</v>
      </c>
      <c r="C1156" s="277">
        <f t="shared" si="35"/>
        <v>1151</v>
      </c>
      <c r="D1156" s="291" t="s">
        <v>958</v>
      </c>
      <c r="E1156" s="122" t="s">
        <v>959</v>
      </c>
      <c r="F1156" s="122">
        <v>18119</v>
      </c>
      <c r="G1156" s="122" t="s">
        <v>1699</v>
      </c>
      <c r="H1156" s="278">
        <v>45657</v>
      </c>
      <c r="I1156" s="122">
        <v>100300</v>
      </c>
      <c r="J1156" s="122" t="s">
        <v>1700</v>
      </c>
      <c r="K1156" s="122" t="s">
        <v>1657</v>
      </c>
      <c r="L1156" s="122"/>
      <c r="M1156" s="287">
        <v>85000</v>
      </c>
      <c r="N1156" s="287">
        <v>0</v>
      </c>
      <c r="O1156" s="287">
        <v>7650</v>
      </c>
      <c r="P1156" s="287">
        <v>7650</v>
      </c>
      <c r="Q1156" s="122">
        <v>0</v>
      </c>
      <c r="R1156" s="122" t="s">
        <v>3490</v>
      </c>
      <c r="S1156" s="122" t="s">
        <v>3492</v>
      </c>
      <c r="T1156" s="122" t="s">
        <v>1703</v>
      </c>
      <c r="U1156" s="288"/>
      <c r="V1156" s="289" t="s">
        <v>1704</v>
      </c>
      <c r="W1156" s="290" t="s">
        <v>1726</v>
      </c>
      <c r="X1156" s="290" t="s">
        <v>3500</v>
      </c>
      <c r="Y1156" s="290" t="s">
        <v>3501</v>
      </c>
      <c r="Z1156" s="122"/>
      <c r="AA1156" s="285"/>
    </row>
    <row r="1157" spans="1:27">
      <c r="A1157" s="122" t="s">
        <v>56</v>
      </c>
      <c r="B1157" s="226" t="str">
        <f t="shared" si="34"/>
        <v>07AAACR0142F2ZX4055</v>
      </c>
      <c r="C1157" s="277">
        <f t="shared" si="35"/>
        <v>1152</v>
      </c>
      <c r="D1157" s="291" t="s">
        <v>3502</v>
      </c>
      <c r="E1157" s="122" t="s">
        <v>3503</v>
      </c>
      <c r="F1157" s="122">
        <v>4055</v>
      </c>
      <c r="G1157" s="122" t="s">
        <v>1699</v>
      </c>
      <c r="H1157" s="278">
        <v>45650</v>
      </c>
      <c r="I1157" s="122">
        <v>6552</v>
      </c>
      <c r="J1157" s="122" t="s">
        <v>3504</v>
      </c>
      <c r="K1157" s="122" t="s">
        <v>1657</v>
      </c>
      <c r="L1157" s="122"/>
      <c r="M1157" s="287">
        <v>5850</v>
      </c>
      <c r="N1157" s="287">
        <v>0</v>
      </c>
      <c r="O1157" s="287">
        <v>351</v>
      </c>
      <c r="P1157" s="287">
        <v>351</v>
      </c>
      <c r="Q1157" s="122">
        <v>0</v>
      </c>
      <c r="R1157" s="122" t="s">
        <v>3490</v>
      </c>
      <c r="S1157" s="122" t="s">
        <v>3492</v>
      </c>
      <c r="T1157" s="122" t="s">
        <v>1657</v>
      </c>
      <c r="U1157" s="288"/>
      <c r="V1157" s="289" t="s">
        <v>1704</v>
      </c>
      <c r="W1157" s="290" t="s">
        <v>1195</v>
      </c>
      <c r="X1157" s="290" t="s">
        <v>1195</v>
      </c>
      <c r="Y1157" s="290" t="s">
        <v>1195</v>
      </c>
      <c r="Z1157" s="122"/>
      <c r="AA1157" s="285"/>
    </row>
    <row r="1158" spans="1:27">
      <c r="A1158" s="122" t="s">
        <v>56</v>
      </c>
      <c r="B1158" s="226" t="str">
        <f t="shared" ref="B1158:B1221" si="36">CONCATENATE(D1158,F1158)</f>
        <v>07AAACR0142F2ZX4056</v>
      </c>
      <c r="C1158" s="277">
        <f t="shared" si="35"/>
        <v>1153</v>
      </c>
      <c r="D1158" s="291" t="s">
        <v>3502</v>
      </c>
      <c r="E1158" s="122" t="s">
        <v>3503</v>
      </c>
      <c r="F1158" s="122">
        <v>4056</v>
      </c>
      <c r="G1158" s="122" t="s">
        <v>1699</v>
      </c>
      <c r="H1158" s="278">
        <v>45650</v>
      </c>
      <c r="I1158" s="122">
        <v>1000</v>
      </c>
      <c r="J1158" s="122" t="s">
        <v>3504</v>
      </c>
      <c r="K1158" s="122" t="s">
        <v>1657</v>
      </c>
      <c r="L1158" s="122"/>
      <c r="M1158" s="287">
        <v>892.86</v>
      </c>
      <c r="N1158" s="287">
        <v>0</v>
      </c>
      <c r="O1158" s="287">
        <v>53.57</v>
      </c>
      <c r="P1158" s="287">
        <v>53.57</v>
      </c>
      <c r="Q1158" s="122">
        <v>0</v>
      </c>
      <c r="R1158" s="122" t="s">
        <v>3490</v>
      </c>
      <c r="S1158" s="122" t="s">
        <v>3492</v>
      </c>
      <c r="T1158" s="122" t="s">
        <v>1657</v>
      </c>
      <c r="U1158" s="288"/>
      <c r="V1158" s="289" t="s">
        <v>1704</v>
      </c>
      <c r="W1158" s="290" t="s">
        <v>1195</v>
      </c>
      <c r="X1158" s="290" t="s">
        <v>1195</v>
      </c>
      <c r="Y1158" s="290" t="s">
        <v>1195</v>
      </c>
      <c r="Z1158" s="122"/>
      <c r="AA1158" s="285"/>
    </row>
    <row r="1159" spans="1:27">
      <c r="A1159" s="122" t="s">
        <v>56</v>
      </c>
      <c r="B1159" s="226" t="str">
        <f t="shared" si="36"/>
        <v>03DIDPM3979J1ZXME4/IN-3456</v>
      </c>
      <c r="C1159" s="277">
        <f t="shared" ref="C1159:C1222" si="37">C1158+1</f>
        <v>1154</v>
      </c>
      <c r="D1159" s="291" t="s">
        <v>3505</v>
      </c>
      <c r="E1159" s="122" t="s">
        <v>3506</v>
      </c>
      <c r="F1159" s="122" t="s">
        <v>3507</v>
      </c>
      <c r="G1159" s="122" t="s">
        <v>1699</v>
      </c>
      <c r="H1159" s="278">
        <v>45628</v>
      </c>
      <c r="I1159" s="122">
        <v>7346.14</v>
      </c>
      <c r="J1159" s="122" t="s">
        <v>1700</v>
      </c>
      <c r="K1159" s="122" t="s">
        <v>1657</v>
      </c>
      <c r="L1159" s="122"/>
      <c r="M1159" s="287">
        <v>6225.54</v>
      </c>
      <c r="N1159" s="287">
        <v>1120.5999999999999</v>
      </c>
      <c r="O1159" s="287">
        <v>0</v>
      </c>
      <c r="P1159" s="287">
        <v>0</v>
      </c>
      <c r="Q1159" s="122">
        <v>0</v>
      </c>
      <c r="R1159" s="122" t="s">
        <v>3490</v>
      </c>
      <c r="S1159" s="122" t="s">
        <v>3491</v>
      </c>
      <c r="T1159" s="122" t="s">
        <v>1703</v>
      </c>
      <c r="U1159" s="288"/>
      <c r="V1159" s="289" t="s">
        <v>1704</v>
      </c>
      <c r="W1159" s="290" t="s">
        <v>1195</v>
      </c>
      <c r="X1159" s="290" t="s">
        <v>1195</v>
      </c>
      <c r="Y1159" s="290" t="s">
        <v>1195</v>
      </c>
      <c r="Z1159" s="122"/>
      <c r="AA1159" s="285"/>
    </row>
    <row r="1160" spans="1:27">
      <c r="A1160" s="122" t="s">
        <v>56</v>
      </c>
      <c r="B1160" s="226" t="str">
        <f t="shared" si="36"/>
        <v>27ABJCS6128G1Z4632/2024-25</v>
      </c>
      <c r="C1160" s="277">
        <f t="shared" si="37"/>
        <v>1155</v>
      </c>
      <c r="D1160" s="291" t="s">
        <v>535</v>
      </c>
      <c r="E1160" s="122" t="s">
        <v>536</v>
      </c>
      <c r="F1160" s="122" t="s">
        <v>3508</v>
      </c>
      <c r="G1160" s="122" t="s">
        <v>1699</v>
      </c>
      <c r="H1160" s="278">
        <v>45636</v>
      </c>
      <c r="I1160" s="122">
        <v>4030.88</v>
      </c>
      <c r="J1160" s="122" t="s">
        <v>1700</v>
      </c>
      <c r="K1160" s="122" t="s">
        <v>1657</v>
      </c>
      <c r="L1160" s="122"/>
      <c r="M1160" s="287">
        <v>3416</v>
      </c>
      <c r="N1160" s="287">
        <v>0</v>
      </c>
      <c r="O1160" s="287">
        <v>307.44</v>
      </c>
      <c r="P1160" s="287">
        <v>307.44</v>
      </c>
      <c r="Q1160" s="122">
        <v>0</v>
      </c>
      <c r="R1160" s="122" t="s">
        <v>3490</v>
      </c>
      <c r="S1160" s="122" t="s">
        <v>3492</v>
      </c>
      <c r="T1160" s="122" t="s">
        <v>1703</v>
      </c>
      <c r="U1160" s="288"/>
      <c r="V1160" s="289" t="s">
        <v>1704</v>
      </c>
      <c r="W1160" s="290" t="s">
        <v>1195</v>
      </c>
      <c r="X1160" s="290" t="s">
        <v>1195</v>
      </c>
      <c r="Y1160" s="290" t="s">
        <v>1195</v>
      </c>
      <c r="Z1160" s="122"/>
      <c r="AA1160" s="285"/>
    </row>
    <row r="1161" spans="1:27">
      <c r="A1161" s="122" t="s">
        <v>56</v>
      </c>
      <c r="B1161" s="226" t="str">
        <f t="shared" si="36"/>
        <v>27ABJCS6128G1Z4633/2024-25</v>
      </c>
      <c r="C1161" s="277">
        <f t="shared" si="37"/>
        <v>1156</v>
      </c>
      <c r="D1161" s="291" t="s">
        <v>535</v>
      </c>
      <c r="E1161" s="122" t="s">
        <v>536</v>
      </c>
      <c r="F1161" s="122" t="s">
        <v>3509</v>
      </c>
      <c r="G1161" s="122" t="s">
        <v>1699</v>
      </c>
      <c r="H1161" s="278">
        <v>45636</v>
      </c>
      <c r="I1161" s="122">
        <v>22580.48</v>
      </c>
      <c r="J1161" s="122" t="s">
        <v>1700</v>
      </c>
      <c r="K1161" s="122" t="s">
        <v>1657</v>
      </c>
      <c r="L1161" s="122"/>
      <c r="M1161" s="287">
        <v>19136</v>
      </c>
      <c r="N1161" s="287">
        <v>0</v>
      </c>
      <c r="O1161" s="287">
        <v>1722.24</v>
      </c>
      <c r="P1161" s="287">
        <v>1722.24</v>
      </c>
      <c r="Q1161" s="122">
        <v>0</v>
      </c>
      <c r="R1161" s="122" t="s">
        <v>3490</v>
      </c>
      <c r="S1161" s="122" t="s">
        <v>3492</v>
      </c>
      <c r="T1161" s="122" t="s">
        <v>1703</v>
      </c>
      <c r="U1161" s="288"/>
      <c r="V1161" s="289" t="s">
        <v>1704</v>
      </c>
      <c r="W1161" s="290" t="s">
        <v>1195</v>
      </c>
      <c r="X1161" s="290" t="s">
        <v>1195</v>
      </c>
      <c r="Y1161" s="290" t="s">
        <v>1195</v>
      </c>
      <c r="Z1161" s="122"/>
      <c r="AA1161" s="285"/>
    </row>
    <row r="1162" spans="1:27">
      <c r="A1162" s="122" t="s">
        <v>56</v>
      </c>
      <c r="B1162" s="226" t="str">
        <f t="shared" si="36"/>
        <v>27AAACU4322N1Z6427100321052</v>
      </c>
      <c r="C1162" s="277">
        <f t="shared" si="37"/>
        <v>1157</v>
      </c>
      <c r="D1162" s="291" t="s">
        <v>277</v>
      </c>
      <c r="E1162" s="122" t="s">
        <v>278</v>
      </c>
      <c r="F1162" s="122">
        <v>427100321052</v>
      </c>
      <c r="G1162" s="122" t="s">
        <v>1699</v>
      </c>
      <c r="H1162" s="278">
        <v>45643</v>
      </c>
      <c r="I1162" s="122">
        <v>974.68</v>
      </c>
      <c r="J1162" s="122" t="s">
        <v>1700</v>
      </c>
      <c r="K1162" s="122" t="s">
        <v>1657</v>
      </c>
      <c r="L1162" s="122"/>
      <c r="M1162" s="287">
        <v>826</v>
      </c>
      <c r="N1162" s="287">
        <v>0</v>
      </c>
      <c r="O1162" s="287">
        <v>74.34</v>
      </c>
      <c r="P1162" s="287">
        <v>74.34</v>
      </c>
      <c r="Q1162" s="122">
        <v>0</v>
      </c>
      <c r="R1162" s="122" t="s">
        <v>3490</v>
      </c>
      <c r="S1162" s="122" t="s">
        <v>3492</v>
      </c>
      <c r="T1162" s="122" t="s">
        <v>1703</v>
      </c>
      <c r="U1162" s="288"/>
      <c r="V1162" s="289" t="s">
        <v>1704</v>
      </c>
      <c r="W1162" s="290" t="s">
        <v>1726</v>
      </c>
      <c r="X1162" s="290" t="s">
        <v>3510</v>
      </c>
      <c r="Y1162" s="290" t="s">
        <v>3495</v>
      </c>
      <c r="Z1162" s="122"/>
      <c r="AA1162" s="285"/>
    </row>
    <row r="1163" spans="1:27">
      <c r="A1163" s="122" t="s">
        <v>56</v>
      </c>
      <c r="B1163" s="226" t="str">
        <f t="shared" si="36"/>
        <v>07AYWPR2976C1ZSIN-9265</v>
      </c>
      <c r="C1163" s="277">
        <f t="shared" si="37"/>
        <v>1158</v>
      </c>
      <c r="D1163" s="291" t="s">
        <v>3511</v>
      </c>
      <c r="E1163" s="122" t="s">
        <v>3512</v>
      </c>
      <c r="F1163" s="122" t="s">
        <v>3513</v>
      </c>
      <c r="G1163" s="122" t="s">
        <v>1699</v>
      </c>
      <c r="H1163" s="278">
        <v>45642</v>
      </c>
      <c r="I1163" s="122">
        <v>572.29999999999995</v>
      </c>
      <c r="J1163" s="122" t="s">
        <v>1700</v>
      </c>
      <c r="K1163" s="122" t="s">
        <v>1657</v>
      </c>
      <c r="L1163" s="122"/>
      <c r="M1163" s="287">
        <v>485</v>
      </c>
      <c r="N1163" s="287">
        <v>87.3</v>
      </c>
      <c r="O1163" s="287">
        <v>0</v>
      </c>
      <c r="P1163" s="287">
        <v>0</v>
      </c>
      <c r="Q1163" s="122">
        <v>0</v>
      </c>
      <c r="R1163" s="122" t="s">
        <v>3490</v>
      </c>
      <c r="S1163" s="122" t="s">
        <v>3491</v>
      </c>
      <c r="T1163" s="122" t="s">
        <v>1703</v>
      </c>
      <c r="U1163" s="288"/>
      <c r="V1163" s="289" t="s">
        <v>1704</v>
      </c>
      <c r="W1163" s="290" t="s">
        <v>1195</v>
      </c>
      <c r="X1163" s="290" t="s">
        <v>1195</v>
      </c>
      <c r="Y1163" s="290" t="s">
        <v>1195</v>
      </c>
      <c r="Z1163" s="122"/>
      <c r="AA1163" s="285"/>
    </row>
    <row r="1164" spans="1:27">
      <c r="A1164" s="122" t="s">
        <v>56</v>
      </c>
      <c r="B1164" s="226" t="str">
        <f t="shared" si="36"/>
        <v>27AACCN8253B1ZMBOM5-122614</v>
      </c>
      <c r="C1164" s="277">
        <f t="shared" si="37"/>
        <v>1159</v>
      </c>
      <c r="D1164" s="291" t="s">
        <v>3514</v>
      </c>
      <c r="E1164" s="122" t="s">
        <v>3515</v>
      </c>
      <c r="F1164" s="122" t="s">
        <v>3516</v>
      </c>
      <c r="G1164" s="122" t="s">
        <v>1699</v>
      </c>
      <c r="H1164" s="278">
        <v>45637</v>
      </c>
      <c r="I1164" s="122">
        <v>2080</v>
      </c>
      <c r="J1164" s="122" t="s">
        <v>1700</v>
      </c>
      <c r="K1164" s="122" t="s">
        <v>1657</v>
      </c>
      <c r="L1164" s="122"/>
      <c r="M1164" s="287">
        <v>1762.72</v>
      </c>
      <c r="N1164" s="287">
        <v>0</v>
      </c>
      <c r="O1164" s="287">
        <v>158.63999999999999</v>
      </c>
      <c r="P1164" s="287">
        <v>158.63999999999999</v>
      </c>
      <c r="Q1164" s="122">
        <v>0</v>
      </c>
      <c r="R1164" s="122" t="s">
        <v>3490</v>
      </c>
      <c r="S1164" s="122" t="s">
        <v>3492</v>
      </c>
      <c r="T1164" s="122" t="s">
        <v>1703</v>
      </c>
      <c r="U1164" s="288"/>
      <c r="V1164" s="289" t="s">
        <v>1704</v>
      </c>
      <c r="W1164" s="290" t="s">
        <v>1726</v>
      </c>
      <c r="X1164" s="290" t="s">
        <v>3517</v>
      </c>
      <c r="Y1164" s="290" t="s">
        <v>3303</v>
      </c>
      <c r="Z1164" s="122"/>
      <c r="AA1164" s="285"/>
    </row>
    <row r="1165" spans="1:27">
      <c r="A1165" s="122" t="s">
        <v>56</v>
      </c>
      <c r="B1165" s="226" t="str">
        <f t="shared" si="36"/>
        <v>27AJRPM4271F2ZVBH/24-25/3933</v>
      </c>
      <c r="C1165" s="277">
        <f t="shared" si="37"/>
        <v>1160</v>
      </c>
      <c r="D1165" s="291" t="s">
        <v>3518</v>
      </c>
      <c r="E1165" s="122" t="s">
        <v>3519</v>
      </c>
      <c r="F1165" s="122" t="s">
        <v>3520</v>
      </c>
      <c r="G1165" s="122" t="s">
        <v>1699</v>
      </c>
      <c r="H1165" s="278">
        <v>45636</v>
      </c>
      <c r="I1165" s="122">
        <v>184</v>
      </c>
      <c r="J1165" s="122" t="s">
        <v>1700</v>
      </c>
      <c r="K1165" s="122" t="s">
        <v>1657</v>
      </c>
      <c r="L1165" s="122"/>
      <c r="M1165" s="287">
        <v>156</v>
      </c>
      <c r="N1165" s="287">
        <v>0</v>
      </c>
      <c r="O1165" s="287">
        <v>14.04</v>
      </c>
      <c r="P1165" s="287">
        <v>14.04</v>
      </c>
      <c r="Q1165" s="122">
        <v>0</v>
      </c>
      <c r="R1165" s="122" t="s">
        <v>3490</v>
      </c>
      <c r="S1165" s="122" t="s">
        <v>3492</v>
      </c>
      <c r="T1165" s="122" t="s">
        <v>1703</v>
      </c>
      <c r="U1165" s="288"/>
      <c r="V1165" s="289" t="s">
        <v>1704</v>
      </c>
      <c r="W1165" s="290" t="s">
        <v>1195</v>
      </c>
      <c r="X1165" s="290" t="s">
        <v>1195</v>
      </c>
      <c r="Y1165" s="290" t="s">
        <v>1195</v>
      </c>
      <c r="Z1165" s="122"/>
      <c r="AA1165" s="285"/>
    </row>
    <row r="1166" spans="1:27">
      <c r="A1166" s="122" t="s">
        <v>56</v>
      </c>
      <c r="B1166" s="226" t="str">
        <f t="shared" si="36"/>
        <v>09AAXFG1180E1Z6IN-4871</v>
      </c>
      <c r="C1166" s="277">
        <f t="shared" si="37"/>
        <v>1161</v>
      </c>
      <c r="D1166" s="291" t="s">
        <v>3521</v>
      </c>
      <c r="E1166" s="122" t="s">
        <v>3522</v>
      </c>
      <c r="F1166" s="122" t="s">
        <v>3523</v>
      </c>
      <c r="G1166" s="122" t="s">
        <v>1699</v>
      </c>
      <c r="H1166" s="278">
        <v>45642</v>
      </c>
      <c r="I1166" s="122">
        <v>254</v>
      </c>
      <c r="J1166" s="122" t="s">
        <v>1700</v>
      </c>
      <c r="K1166" s="122" t="s">
        <v>1657</v>
      </c>
      <c r="L1166" s="122"/>
      <c r="M1166" s="287">
        <v>215.25</v>
      </c>
      <c r="N1166" s="287">
        <v>38.75</v>
      </c>
      <c r="O1166" s="287">
        <v>0</v>
      </c>
      <c r="P1166" s="287">
        <v>0</v>
      </c>
      <c r="Q1166" s="122">
        <v>0</v>
      </c>
      <c r="R1166" s="122" t="s">
        <v>3490</v>
      </c>
      <c r="S1166" s="122" t="s">
        <v>3492</v>
      </c>
      <c r="T1166" s="122" t="s">
        <v>1703</v>
      </c>
      <c r="U1166" s="288"/>
      <c r="V1166" s="289" t="s">
        <v>1704</v>
      </c>
      <c r="W1166" s="290" t="s">
        <v>1195</v>
      </c>
      <c r="X1166" s="290" t="s">
        <v>1195</v>
      </c>
      <c r="Y1166" s="290" t="s">
        <v>1195</v>
      </c>
      <c r="Z1166" s="122"/>
      <c r="AA1166" s="285"/>
    </row>
    <row r="1167" spans="1:27">
      <c r="A1167" s="122" t="s">
        <v>56</v>
      </c>
      <c r="B1167" s="226" t="str">
        <f t="shared" si="36"/>
        <v>27AAFCL6396Q1ZIInvoice31</v>
      </c>
      <c r="C1167" s="277">
        <f t="shared" si="37"/>
        <v>1162</v>
      </c>
      <c r="D1167" s="291" t="s">
        <v>1740</v>
      </c>
      <c r="E1167" s="122" t="s">
        <v>1741</v>
      </c>
      <c r="F1167" s="122" t="s">
        <v>3524</v>
      </c>
      <c r="G1167" s="122" t="s">
        <v>1699</v>
      </c>
      <c r="H1167" s="278">
        <v>45628</v>
      </c>
      <c r="I1167" s="122">
        <v>590000</v>
      </c>
      <c r="J1167" s="122" t="s">
        <v>1700</v>
      </c>
      <c r="K1167" s="122" t="s">
        <v>1657</v>
      </c>
      <c r="L1167" s="122"/>
      <c r="M1167" s="287">
        <v>500000</v>
      </c>
      <c r="N1167" s="287">
        <v>0</v>
      </c>
      <c r="O1167" s="287">
        <v>45000</v>
      </c>
      <c r="P1167" s="287">
        <v>45000</v>
      </c>
      <c r="Q1167" s="122">
        <v>0</v>
      </c>
      <c r="R1167" s="122" t="s">
        <v>3490</v>
      </c>
      <c r="S1167" s="122" t="s">
        <v>3492</v>
      </c>
      <c r="T1167" s="122" t="s">
        <v>1703</v>
      </c>
      <c r="U1167" s="288"/>
      <c r="V1167" s="289" t="s">
        <v>1704</v>
      </c>
      <c r="W1167" s="290" t="s">
        <v>1195</v>
      </c>
      <c r="X1167" s="290" t="s">
        <v>1195</v>
      </c>
      <c r="Y1167" s="290" t="s">
        <v>1195</v>
      </c>
      <c r="Z1167" s="122"/>
      <c r="AA1167" s="285"/>
    </row>
    <row r="1168" spans="1:27">
      <c r="A1168" s="122" t="s">
        <v>56</v>
      </c>
      <c r="B1168" s="226" t="str">
        <f t="shared" si="36"/>
        <v>27AAXFR6159E1ZKR252827</v>
      </c>
      <c r="C1168" s="277">
        <f t="shared" si="37"/>
        <v>1163</v>
      </c>
      <c r="D1168" s="291" t="s">
        <v>3525</v>
      </c>
      <c r="E1168" s="122" t="s">
        <v>3526</v>
      </c>
      <c r="F1168" s="122" t="s">
        <v>3527</v>
      </c>
      <c r="G1168" s="122" t="s">
        <v>1699</v>
      </c>
      <c r="H1168" s="278">
        <v>45649</v>
      </c>
      <c r="I1168" s="122">
        <v>300</v>
      </c>
      <c r="J1168" s="122" t="s">
        <v>1700</v>
      </c>
      <c r="K1168" s="122" t="s">
        <v>1657</v>
      </c>
      <c r="L1168" s="122"/>
      <c r="M1168" s="287">
        <v>254.24</v>
      </c>
      <c r="N1168" s="287">
        <v>0</v>
      </c>
      <c r="O1168" s="287">
        <v>22.88</v>
      </c>
      <c r="P1168" s="287">
        <v>22.88</v>
      </c>
      <c r="Q1168" s="122">
        <v>0</v>
      </c>
      <c r="R1168" s="122" t="s">
        <v>3490</v>
      </c>
      <c r="S1168" s="122" t="s">
        <v>3528</v>
      </c>
      <c r="T1168" s="122" t="s">
        <v>1703</v>
      </c>
      <c r="U1168" s="288"/>
      <c r="V1168" s="289" t="s">
        <v>1704</v>
      </c>
      <c r="W1168" s="290" t="s">
        <v>1195</v>
      </c>
      <c r="X1168" s="290" t="s">
        <v>1195</v>
      </c>
      <c r="Y1168" s="290" t="s">
        <v>1195</v>
      </c>
      <c r="Z1168" s="122"/>
      <c r="AA1168" s="285"/>
    </row>
    <row r="1169" spans="1:27">
      <c r="A1169" s="122" t="s">
        <v>56</v>
      </c>
      <c r="B1169" s="226" t="str">
        <f t="shared" si="36"/>
        <v>27AEZFS4307M1Z6INV00040</v>
      </c>
      <c r="C1169" s="277">
        <f t="shared" si="37"/>
        <v>1164</v>
      </c>
      <c r="D1169" s="291" t="s">
        <v>3141</v>
      </c>
      <c r="E1169" s="122" t="s">
        <v>3142</v>
      </c>
      <c r="F1169" s="122" t="s">
        <v>3529</v>
      </c>
      <c r="G1169" s="122" t="s">
        <v>1699</v>
      </c>
      <c r="H1169" s="278">
        <v>45647</v>
      </c>
      <c r="I1169" s="122">
        <v>38350</v>
      </c>
      <c r="J1169" s="122" t="s">
        <v>1700</v>
      </c>
      <c r="K1169" s="122" t="s">
        <v>1657</v>
      </c>
      <c r="L1169" s="122"/>
      <c r="M1169" s="287">
        <v>32500</v>
      </c>
      <c r="N1169" s="287">
        <v>0</v>
      </c>
      <c r="O1169" s="287">
        <v>2925</v>
      </c>
      <c r="P1169" s="287">
        <v>2925</v>
      </c>
      <c r="Q1169" s="122">
        <v>0</v>
      </c>
      <c r="R1169" s="122" t="s">
        <v>3490</v>
      </c>
      <c r="S1169" s="122" t="s">
        <v>3530</v>
      </c>
      <c r="T1169" s="122" t="s">
        <v>1703</v>
      </c>
      <c r="U1169" s="288"/>
      <c r="V1169" s="289" t="s">
        <v>1704</v>
      </c>
      <c r="W1169" s="290" t="s">
        <v>1195</v>
      </c>
      <c r="X1169" s="290" t="s">
        <v>1195</v>
      </c>
      <c r="Y1169" s="290" t="s">
        <v>1195</v>
      </c>
      <c r="Z1169" s="122"/>
      <c r="AA1169" s="285"/>
    </row>
    <row r="1170" spans="1:27">
      <c r="A1170" s="122" t="s">
        <v>56</v>
      </c>
      <c r="B1170" s="226" t="str">
        <f t="shared" si="36"/>
        <v>27AAACE6958L1Z4MEGSI25/20716</v>
      </c>
      <c r="C1170" s="277">
        <f t="shared" si="37"/>
        <v>1165</v>
      </c>
      <c r="D1170" s="291" t="s">
        <v>543</v>
      </c>
      <c r="E1170" s="122" t="s">
        <v>544</v>
      </c>
      <c r="F1170" s="122" t="s">
        <v>3531</v>
      </c>
      <c r="G1170" s="122" t="s">
        <v>1699</v>
      </c>
      <c r="H1170" s="278">
        <v>45657</v>
      </c>
      <c r="I1170" s="122">
        <v>290337.03999999998</v>
      </c>
      <c r="J1170" s="122" t="s">
        <v>1700</v>
      </c>
      <c r="K1170" s="122" t="s">
        <v>1657</v>
      </c>
      <c r="L1170" s="122"/>
      <c r="M1170" s="287">
        <v>246048.34</v>
      </c>
      <c r="N1170" s="287">
        <v>0</v>
      </c>
      <c r="O1170" s="287">
        <v>22144.35</v>
      </c>
      <c r="P1170" s="287">
        <v>22144.35</v>
      </c>
      <c r="Q1170" s="122">
        <v>0</v>
      </c>
      <c r="R1170" s="122" t="s">
        <v>3490</v>
      </c>
      <c r="S1170" s="122" t="s">
        <v>3532</v>
      </c>
      <c r="T1170" s="122" t="s">
        <v>1703</v>
      </c>
      <c r="U1170" s="288"/>
      <c r="V1170" s="289" t="s">
        <v>1704</v>
      </c>
      <c r="W1170" s="290" t="s">
        <v>1726</v>
      </c>
      <c r="X1170" s="290" t="s">
        <v>3533</v>
      </c>
      <c r="Y1170" s="290" t="s">
        <v>3534</v>
      </c>
      <c r="Z1170" s="122"/>
      <c r="AA1170" s="285"/>
    </row>
    <row r="1171" spans="1:27">
      <c r="A1171" s="122" t="s">
        <v>56</v>
      </c>
      <c r="B1171" s="226" t="str">
        <f t="shared" si="36"/>
        <v>27AABCI2726B1Z2MH1242512DJ44032</v>
      </c>
      <c r="C1171" s="277">
        <f t="shared" si="37"/>
        <v>1166</v>
      </c>
      <c r="D1171" s="291" t="s">
        <v>1041</v>
      </c>
      <c r="E1171" s="122" t="s">
        <v>1042</v>
      </c>
      <c r="F1171" s="122" t="s">
        <v>3535</v>
      </c>
      <c r="G1171" s="122" t="s">
        <v>1699</v>
      </c>
      <c r="H1171" s="278">
        <v>45628</v>
      </c>
      <c r="I1171" s="122">
        <v>8020</v>
      </c>
      <c r="J1171" s="122" t="s">
        <v>1700</v>
      </c>
      <c r="K1171" s="122" t="s">
        <v>1657</v>
      </c>
      <c r="L1171" s="122"/>
      <c r="M1171" s="287">
        <v>7638</v>
      </c>
      <c r="N1171" s="287">
        <v>0</v>
      </c>
      <c r="O1171" s="287">
        <v>191</v>
      </c>
      <c r="P1171" s="287">
        <v>191</v>
      </c>
      <c r="Q1171" s="122">
        <v>0</v>
      </c>
      <c r="R1171" s="122" t="s">
        <v>3490</v>
      </c>
      <c r="S1171" s="122" t="s">
        <v>3492</v>
      </c>
      <c r="T1171" s="122" t="s">
        <v>1703</v>
      </c>
      <c r="U1171" s="288"/>
      <c r="V1171" s="289" t="s">
        <v>1704</v>
      </c>
      <c r="W1171" s="290" t="s">
        <v>1195</v>
      </c>
      <c r="X1171" s="290" t="s">
        <v>1195</v>
      </c>
      <c r="Y1171" s="290" t="s">
        <v>1195</v>
      </c>
      <c r="Z1171" s="122"/>
      <c r="AA1171" s="285"/>
    </row>
    <row r="1172" spans="1:27">
      <c r="A1172" s="122" t="s">
        <v>56</v>
      </c>
      <c r="B1172" s="226" t="str">
        <f t="shared" si="36"/>
        <v>27AABCI2726B1Z2MH1242512DQ62834</v>
      </c>
      <c r="C1172" s="277">
        <f t="shared" si="37"/>
        <v>1167</v>
      </c>
      <c r="D1172" s="291" t="s">
        <v>1041</v>
      </c>
      <c r="E1172" s="122" t="s">
        <v>1042</v>
      </c>
      <c r="F1172" s="122" t="s">
        <v>3536</v>
      </c>
      <c r="G1172" s="122" t="s">
        <v>1699</v>
      </c>
      <c r="H1172" s="278">
        <v>45647</v>
      </c>
      <c r="I1172" s="122">
        <v>200</v>
      </c>
      <c r="J1172" s="122" t="s">
        <v>1700</v>
      </c>
      <c r="K1172" s="122" t="s">
        <v>1657</v>
      </c>
      <c r="L1172" s="122"/>
      <c r="M1172" s="287">
        <v>190</v>
      </c>
      <c r="N1172" s="287">
        <v>0</v>
      </c>
      <c r="O1172" s="287">
        <v>5</v>
      </c>
      <c r="P1172" s="287">
        <v>5</v>
      </c>
      <c r="Q1172" s="122">
        <v>0</v>
      </c>
      <c r="R1172" s="122" t="s">
        <v>3490</v>
      </c>
      <c r="S1172" s="122" t="s">
        <v>3492</v>
      </c>
      <c r="T1172" s="122" t="s">
        <v>1703</v>
      </c>
      <c r="U1172" s="288"/>
      <c r="V1172" s="289" t="s">
        <v>1704</v>
      </c>
      <c r="W1172" s="290" t="s">
        <v>1195</v>
      </c>
      <c r="X1172" s="290" t="s">
        <v>1195</v>
      </c>
      <c r="Y1172" s="290" t="s">
        <v>1195</v>
      </c>
      <c r="Z1172" s="122"/>
      <c r="AA1172" s="285"/>
    </row>
    <row r="1173" spans="1:27">
      <c r="A1173" s="122" t="s">
        <v>56</v>
      </c>
      <c r="B1173" s="226" t="str">
        <f t="shared" si="36"/>
        <v>27AABCI2726B1Z2MH1242512DQ88686</v>
      </c>
      <c r="C1173" s="277">
        <f t="shared" si="37"/>
        <v>1168</v>
      </c>
      <c r="D1173" s="291" t="s">
        <v>1041</v>
      </c>
      <c r="E1173" s="122" t="s">
        <v>1042</v>
      </c>
      <c r="F1173" s="122" t="s">
        <v>3537</v>
      </c>
      <c r="G1173" s="122" t="s">
        <v>1699</v>
      </c>
      <c r="H1173" s="278">
        <v>45648</v>
      </c>
      <c r="I1173" s="122">
        <v>13224</v>
      </c>
      <c r="J1173" s="122" t="s">
        <v>1700</v>
      </c>
      <c r="K1173" s="122" t="s">
        <v>1657</v>
      </c>
      <c r="L1173" s="122"/>
      <c r="M1173" s="287">
        <v>12595</v>
      </c>
      <c r="N1173" s="287">
        <v>0</v>
      </c>
      <c r="O1173" s="287">
        <v>314.5</v>
      </c>
      <c r="P1173" s="287">
        <v>314.5</v>
      </c>
      <c r="Q1173" s="122">
        <v>0</v>
      </c>
      <c r="R1173" s="122" t="s">
        <v>3490</v>
      </c>
      <c r="S1173" s="122" t="s">
        <v>3492</v>
      </c>
      <c r="T1173" s="122" t="s">
        <v>1703</v>
      </c>
      <c r="U1173" s="288"/>
      <c r="V1173" s="289" t="s">
        <v>1704</v>
      </c>
      <c r="W1173" s="290" t="s">
        <v>1195</v>
      </c>
      <c r="X1173" s="290" t="s">
        <v>1195</v>
      </c>
      <c r="Y1173" s="290" t="s">
        <v>1195</v>
      </c>
      <c r="Z1173" s="122"/>
      <c r="AA1173" s="285"/>
    </row>
    <row r="1174" spans="1:27">
      <c r="A1174" s="122" t="s">
        <v>56</v>
      </c>
      <c r="B1174" s="226" t="str">
        <f t="shared" si="36"/>
        <v>27AABCI2726B1Z2MH1242512DR51940</v>
      </c>
      <c r="C1174" s="277">
        <f t="shared" si="37"/>
        <v>1169</v>
      </c>
      <c r="D1174" s="291" t="s">
        <v>1041</v>
      </c>
      <c r="E1174" s="122" t="s">
        <v>1042</v>
      </c>
      <c r="F1174" s="122" t="s">
        <v>3538</v>
      </c>
      <c r="G1174" s="122" t="s">
        <v>1699</v>
      </c>
      <c r="H1174" s="278">
        <v>45650</v>
      </c>
      <c r="I1174" s="122">
        <v>7879</v>
      </c>
      <c r="J1174" s="122" t="s">
        <v>1700</v>
      </c>
      <c r="K1174" s="122" t="s">
        <v>1657</v>
      </c>
      <c r="L1174" s="122"/>
      <c r="M1174" s="287">
        <v>7504</v>
      </c>
      <c r="N1174" s="287">
        <v>0</v>
      </c>
      <c r="O1174" s="287">
        <v>187.5</v>
      </c>
      <c r="P1174" s="287">
        <v>187.5</v>
      </c>
      <c r="Q1174" s="122">
        <v>0</v>
      </c>
      <c r="R1174" s="122" t="s">
        <v>3490</v>
      </c>
      <c r="S1174" s="122" t="s">
        <v>3492</v>
      </c>
      <c r="T1174" s="122" t="s">
        <v>1703</v>
      </c>
      <c r="U1174" s="288"/>
      <c r="V1174" s="289" t="s">
        <v>1704</v>
      </c>
      <c r="W1174" s="290" t="s">
        <v>1195</v>
      </c>
      <c r="X1174" s="290" t="s">
        <v>1195</v>
      </c>
      <c r="Y1174" s="290" t="s">
        <v>1195</v>
      </c>
      <c r="Z1174" s="122"/>
      <c r="AA1174" s="285"/>
    </row>
    <row r="1175" spans="1:27">
      <c r="A1175" s="122" t="s">
        <v>56</v>
      </c>
      <c r="B1175" s="226" t="str">
        <f t="shared" si="36"/>
        <v>27AABCI2726B1Z2MH1242512DS49529</v>
      </c>
      <c r="C1175" s="277">
        <f t="shared" si="37"/>
        <v>1170</v>
      </c>
      <c r="D1175" s="291" t="s">
        <v>1041</v>
      </c>
      <c r="E1175" s="122" t="s">
        <v>1042</v>
      </c>
      <c r="F1175" s="122" t="s">
        <v>3539</v>
      </c>
      <c r="G1175" s="122" t="s">
        <v>1699</v>
      </c>
      <c r="H1175" s="278">
        <v>45654</v>
      </c>
      <c r="I1175" s="122">
        <v>11604</v>
      </c>
      <c r="J1175" s="122" t="s">
        <v>1700</v>
      </c>
      <c r="K1175" s="122" t="s">
        <v>1657</v>
      </c>
      <c r="L1175" s="122"/>
      <c r="M1175" s="287">
        <v>11052</v>
      </c>
      <c r="N1175" s="287">
        <v>0</v>
      </c>
      <c r="O1175" s="287">
        <v>276</v>
      </c>
      <c r="P1175" s="287">
        <v>276</v>
      </c>
      <c r="Q1175" s="122">
        <v>0</v>
      </c>
      <c r="R1175" s="122" t="s">
        <v>3490</v>
      </c>
      <c r="S1175" s="122" t="s">
        <v>3492</v>
      </c>
      <c r="T1175" s="122" t="s">
        <v>1703</v>
      </c>
      <c r="U1175" s="288"/>
      <c r="V1175" s="289" t="s">
        <v>1704</v>
      </c>
      <c r="W1175" s="290" t="s">
        <v>1195</v>
      </c>
      <c r="X1175" s="290" t="s">
        <v>1195</v>
      </c>
      <c r="Y1175" s="290" t="s">
        <v>1195</v>
      </c>
      <c r="Z1175" s="122"/>
      <c r="AA1175" s="285"/>
    </row>
    <row r="1176" spans="1:27">
      <c r="A1176" s="122" t="s">
        <v>56</v>
      </c>
      <c r="B1176" s="226" t="str">
        <f t="shared" si="36"/>
        <v>27AABCI2726B1Z2MH1242512DS69286</v>
      </c>
      <c r="C1176" s="277">
        <f t="shared" si="37"/>
        <v>1171</v>
      </c>
      <c r="D1176" s="291" t="s">
        <v>1041</v>
      </c>
      <c r="E1176" s="122" t="s">
        <v>1042</v>
      </c>
      <c r="F1176" s="122" t="s">
        <v>3540</v>
      </c>
      <c r="G1176" s="122" t="s">
        <v>1699</v>
      </c>
      <c r="H1176" s="278">
        <v>45654</v>
      </c>
      <c r="I1176" s="122">
        <v>5411</v>
      </c>
      <c r="J1176" s="122" t="s">
        <v>1700</v>
      </c>
      <c r="K1176" s="122" t="s">
        <v>1657</v>
      </c>
      <c r="L1176" s="122"/>
      <c r="M1176" s="287">
        <v>5153</v>
      </c>
      <c r="N1176" s="287">
        <v>0</v>
      </c>
      <c r="O1176" s="287">
        <v>129</v>
      </c>
      <c r="P1176" s="287">
        <v>129</v>
      </c>
      <c r="Q1176" s="122">
        <v>0</v>
      </c>
      <c r="R1176" s="122" t="s">
        <v>3490</v>
      </c>
      <c r="S1176" s="122" t="s">
        <v>3492</v>
      </c>
      <c r="T1176" s="122" t="s">
        <v>1703</v>
      </c>
      <c r="U1176" s="288"/>
      <c r="V1176" s="289" t="s">
        <v>1704</v>
      </c>
      <c r="W1176" s="290" t="s">
        <v>1195</v>
      </c>
      <c r="X1176" s="290" t="s">
        <v>1195</v>
      </c>
      <c r="Y1176" s="290" t="s">
        <v>1195</v>
      </c>
      <c r="Z1176" s="122"/>
      <c r="AA1176" s="285"/>
    </row>
    <row r="1177" spans="1:27">
      <c r="A1177" s="122" t="s">
        <v>56</v>
      </c>
      <c r="B1177" s="226" t="str">
        <f t="shared" si="36"/>
        <v>27AABCI2726B1Z2MH1242512DT73937</v>
      </c>
      <c r="C1177" s="277">
        <f t="shared" si="37"/>
        <v>1172</v>
      </c>
      <c r="D1177" s="291" t="s">
        <v>1041</v>
      </c>
      <c r="E1177" s="122" t="s">
        <v>1042</v>
      </c>
      <c r="F1177" s="122" t="s">
        <v>3541</v>
      </c>
      <c r="G1177" s="122" t="s">
        <v>1699</v>
      </c>
      <c r="H1177" s="278">
        <v>45657</v>
      </c>
      <c r="I1177" s="122">
        <v>199</v>
      </c>
      <c r="J1177" s="122" t="s">
        <v>1700</v>
      </c>
      <c r="K1177" s="122" t="s">
        <v>1657</v>
      </c>
      <c r="L1177" s="122"/>
      <c r="M1177" s="287">
        <v>190</v>
      </c>
      <c r="N1177" s="287">
        <v>0</v>
      </c>
      <c r="O1177" s="287">
        <v>4.5</v>
      </c>
      <c r="P1177" s="287">
        <v>4.5</v>
      </c>
      <c r="Q1177" s="122">
        <v>0</v>
      </c>
      <c r="R1177" s="122" t="s">
        <v>3490</v>
      </c>
      <c r="S1177" s="122" t="s">
        <v>3492</v>
      </c>
      <c r="T1177" s="122" t="s">
        <v>1703</v>
      </c>
      <c r="U1177" s="288"/>
      <c r="V1177" s="289" t="s">
        <v>1704</v>
      </c>
      <c r="W1177" s="290" t="s">
        <v>1195</v>
      </c>
      <c r="X1177" s="290" t="s">
        <v>1195</v>
      </c>
      <c r="Y1177" s="290" t="s">
        <v>1195</v>
      </c>
      <c r="Z1177" s="122"/>
      <c r="AA1177" s="285"/>
    </row>
    <row r="1178" spans="1:27">
      <c r="A1178" s="122" t="s">
        <v>56</v>
      </c>
      <c r="B1178" s="226" t="str">
        <f t="shared" si="36"/>
        <v>36AABCI2726B1Z3TS1242512BL14353</v>
      </c>
      <c r="C1178" s="277">
        <f t="shared" si="37"/>
        <v>1173</v>
      </c>
      <c r="D1178" s="291" t="s">
        <v>483</v>
      </c>
      <c r="E1178" s="122" t="s">
        <v>484</v>
      </c>
      <c r="F1178" s="122" t="s">
        <v>3542</v>
      </c>
      <c r="G1178" s="122" t="s">
        <v>1699</v>
      </c>
      <c r="H1178" s="278">
        <v>45629</v>
      </c>
      <c r="I1178" s="122">
        <v>398</v>
      </c>
      <c r="J1178" s="122" t="s">
        <v>1700</v>
      </c>
      <c r="K1178" s="122" t="s">
        <v>1657</v>
      </c>
      <c r="L1178" s="122"/>
      <c r="M1178" s="287">
        <v>380</v>
      </c>
      <c r="N1178" s="287">
        <v>18</v>
      </c>
      <c r="O1178" s="287">
        <v>0</v>
      </c>
      <c r="P1178" s="287">
        <v>0</v>
      </c>
      <c r="Q1178" s="122">
        <v>0</v>
      </c>
      <c r="R1178" s="122" t="s">
        <v>3490</v>
      </c>
      <c r="S1178" s="122" t="s">
        <v>3492</v>
      </c>
      <c r="T1178" s="122" t="s">
        <v>1703</v>
      </c>
      <c r="U1178" s="288"/>
      <c r="V1178" s="289" t="s">
        <v>1704</v>
      </c>
      <c r="W1178" s="290" t="s">
        <v>1195</v>
      </c>
      <c r="X1178" s="290" t="s">
        <v>1195</v>
      </c>
      <c r="Y1178" s="290" t="s">
        <v>1195</v>
      </c>
      <c r="Z1178" s="122"/>
      <c r="AA1178" s="285"/>
    </row>
    <row r="1179" spans="1:27">
      <c r="A1179" s="122" t="s">
        <v>56</v>
      </c>
      <c r="B1179" s="226" t="str">
        <f t="shared" si="36"/>
        <v>27AAGCV7139J1ZUAV2425-642</v>
      </c>
      <c r="C1179" s="277">
        <f t="shared" si="37"/>
        <v>1174</v>
      </c>
      <c r="D1179" s="291" t="s">
        <v>3543</v>
      </c>
      <c r="E1179" s="122" t="s">
        <v>1195</v>
      </c>
      <c r="F1179" s="122" t="s">
        <v>3544</v>
      </c>
      <c r="G1179" s="122" t="s">
        <v>1699</v>
      </c>
      <c r="H1179" s="278">
        <v>45654</v>
      </c>
      <c r="I1179" s="122">
        <v>145739</v>
      </c>
      <c r="J1179" s="122" t="s">
        <v>1700</v>
      </c>
      <c r="K1179" s="122" t="s">
        <v>1657</v>
      </c>
      <c r="L1179" s="122"/>
      <c r="M1179" s="287">
        <v>120766</v>
      </c>
      <c r="N1179" s="287">
        <v>0</v>
      </c>
      <c r="O1179" s="287">
        <v>12486.44</v>
      </c>
      <c r="P1179" s="287">
        <v>12486.44</v>
      </c>
      <c r="Q1179" s="122">
        <v>0</v>
      </c>
      <c r="R1179" s="122" t="s">
        <v>3490</v>
      </c>
      <c r="S1179" s="122" t="s">
        <v>3528</v>
      </c>
      <c r="T1179" s="122" t="s">
        <v>1703</v>
      </c>
      <c r="U1179" s="288"/>
      <c r="V1179" s="289" t="s">
        <v>1704</v>
      </c>
      <c r="W1179" s="290" t="s">
        <v>1195</v>
      </c>
      <c r="X1179" s="290" t="s">
        <v>1195</v>
      </c>
      <c r="Y1179" s="290" t="s">
        <v>1195</v>
      </c>
      <c r="Z1179" s="122"/>
      <c r="AA1179" s="285"/>
    </row>
    <row r="1180" spans="1:27">
      <c r="A1180" s="122" t="s">
        <v>56</v>
      </c>
      <c r="B1180" s="226" t="str">
        <f t="shared" si="36"/>
        <v>27AABCD3611Q1ZIBOM944697</v>
      </c>
      <c r="C1180" s="277">
        <f t="shared" si="37"/>
        <v>1175</v>
      </c>
      <c r="D1180" s="291" t="s">
        <v>339</v>
      </c>
      <c r="E1180" s="122" t="s">
        <v>340</v>
      </c>
      <c r="F1180" s="122" t="s">
        <v>3545</v>
      </c>
      <c r="G1180" s="122" t="s">
        <v>1699</v>
      </c>
      <c r="H1180" s="278">
        <v>45639</v>
      </c>
      <c r="I1180" s="122">
        <v>2024.6</v>
      </c>
      <c r="J1180" s="122" t="s">
        <v>1700</v>
      </c>
      <c r="K1180" s="122" t="s">
        <v>1657</v>
      </c>
      <c r="L1180" s="122"/>
      <c r="M1180" s="287">
        <v>1070</v>
      </c>
      <c r="N1180" s="287">
        <v>0</v>
      </c>
      <c r="O1180" s="287">
        <v>96.3</v>
      </c>
      <c r="P1180" s="287">
        <v>96.3</v>
      </c>
      <c r="Q1180" s="122">
        <v>0</v>
      </c>
      <c r="R1180" s="122" t="s">
        <v>3490</v>
      </c>
      <c r="S1180" s="122" t="s">
        <v>3492</v>
      </c>
      <c r="T1180" s="122" t="s">
        <v>1703</v>
      </c>
      <c r="U1180" s="288"/>
      <c r="V1180" s="289" t="s">
        <v>1704</v>
      </c>
      <c r="W1180" s="290" t="s">
        <v>1195</v>
      </c>
      <c r="X1180" s="290" t="s">
        <v>1195</v>
      </c>
      <c r="Y1180" s="290" t="s">
        <v>1195</v>
      </c>
      <c r="Z1180" s="122"/>
      <c r="AA1180" s="285"/>
    </row>
    <row r="1181" spans="1:27">
      <c r="A1181" s="122" t="s">
        <v>56</v>
      </c>
      <c r="B1181" s="226" t="str">
        <f t="shared" si="36"/>
        <v>27AABCD3611Q1ZIBOM946570</v>
      </c>
      <c r="C1181" s="277">
        <f t="shared" si="37"/>
        <v>1176</v>
      </c>
      <c r="D1181" s="291" t="s">
        <v>339</v>
      </c>
      <c r="E1181" s="122" t="s">
        <v>340</v>
      </c>
      <c r="F1181" s="122" t="s">
        <v>3546</v>
      </c>
      <c r="G1181" s="122" t="s">
        <v>1699</v>
      </c>
      <c r="H1181" s="278">
        <v>45642</v>
      </c>
      <c r="I1181" s="122">
        <v>32764.799999999999</v>
      </c>
      <c r="J1181" s="122" t="s">
        <v>1700</v>
      </c>
      <c r="K1181" s="122" t="s">
        <v>1657</v>
      </c>
      <c r="L1181" s="122"/>
      <c r="M1181" s="287">
        <v>4610</v>
      </c>
      <c r="N1181" s="287">
        <v>0</v>
      </c>
      <c r="O1181" s="287">
        <v>414.9</v>
      </c>
      <c r="P1181" s="287">
        <v>414.9</v>
      </c>
      <c r="Q1181" s="122">
        <v>0</v>
      </c>
      <c r="R1181" s="122" t="s">
        <v>3490</v>
      </c>
      <c r="S1181" s="122" t="s">
        <v>3492</v>
      </c>
      <c r="T1181" s="122" t="s">
        <v>1703</v>
      </c>
      <c r="U1181" s="288"/>
      <c r="V1181" s="289" t="s">
        <v>1704</v>
      </c>
      <c r="W1181" s="290" t="s">
        <v>1726</v>
      </c>
      <c r="X1181" s="290" t="s">
        <v>3547</v>
      </c>
      <c r="Y1181" s="290" t="s">
        <v>3495</v>
      </c>
      <c r="Z1181" s="122"/>
      <c r="AA1181" s="285"/>
    </row>
    <row r="1182" spans="1:27">
      <c r="A1182" s="122" t="s">
        <v>56</v>
      </c>
      <c r="B1182" s="226" t="str">
        <f t="shared" si="36"/>
        <v>36AEUPV4314A1ZE17/2024-2025</v>
      </c>
      <c r="C1182" s="277">
        <f t="shared" si="37"/>
        <v>1177</v>
      </c>
      <c r="D1182" s="291" t="s">
        <v>320</v>
      </c>
      <c r="E1182" s="122" t="s">
        <v>321</v>
      </c>
      <c r="F1182" s="122" t="s">
        <v>3548</v>
      </c>
      <c r="G1182" s="122" t="s">
        <v>1699</v>
      </c>
      <c r="H1182" s="278">
        <v>45654</v>
      </c>
      <c r="I1182" s="122">
        <v>309750</v>
      </c>
      <c r="J1182" s="122" t="s">
        <v>1700</v>
      </c>
      <c r="K1182" s="122" t="s">
        <v>1657</v>
      </c>
      <c r="L1182" s="122"/>
      <c r="M1182" s="287">
        <v>262500</v>
      </c>
      <c r="N1182" s="287">
        <v>47250</v>
      </c>
      <c r="O1182" s="287">
        <v>0</v>
      </c>
      <c r="P1182" s="287">
        <v>0</v>
      </c>
      <c r="Q1182" s="122">
        <v>0</v>
      </c>
      <c r="R1182" s="122" t="s">
        <v>3490</v>
      </c>
      <c r="S1182" s="122" t="s">
        <v>3492</v>
      </c>
      <c r="T1182" s="122" t="s">
        <v>1703</v>
      </c>
      <c r="U1182" s="288"/>
      <c r="V1182" s="289" t="s">
        <v>1704</v>
      </c>
      <c r="W1182" s="290" t="s">
        <v>1195</v>
      </c>
      <c r="X1182" s="290" t="s">
        <v>1195</v>
      </c>
      <c r="Y1182" s="290" t="s">
        <v>1195</v>
      </c>
      <c r="Z1182" s="122"/>
      <c r="AA1182" s="285"/>
    </row>
    <row r="1183" spans="1:27">
      <c r="A1183" s="122" t="s">
        <v>56</v>
      </c>
      <c r="B1183" s="226" t="str">
        <f t="shared" si="36"/>
        <v>27AAEFU8529J1ZNUTLLP/24-25/0112</v>
      </c>
      <c r="C1183" s="277">
        <f t="shared" si="37"/>
        <v>1178</v>
      </c>
      <c r="D1183" s="291" t="s">
        <v>160</v>
      </c>
      <c r="E1183" s="122" t="s">
        <v>689</v>
      </c>
      <c r="F1183" s="122" t="s">
        <v>3549</v>
      </c>
      <c r="G1183" s="122" t="s">
        <v>1699</v>
      </c>
      <c r="H1183" s="278">
        <v>45655</v>
      </c>
      <c r="I1183" s="122">
        <v>149403.34</v>
      </c>
      <c r="J1183" s="122" t="s">
        <v>1700</v>
      </c>
      <c r="K1183" s="122" t="s">
        <v>1657</v>
      </c>
      <c r="L1183" s="122"/>
      <c r="M1183" s="287">
        <v>126613</v>
      </c>
      <c r="N1183" s="287">
        <v>0</v>
      </c>
      <c r="O1183" s="287">
        <v>11395.17</v>
      </c>
      <c r="P1183" s="287">
        <v>11395.17</v>
      </c>
      <c r="Q1183" s="122">
        <v>0</v>
      </c>
      <c r="R1183" s="122" t="s">
        <v>3490</v>
      </c>
      <c r="S1183" s="122" t="s">
        <v>3550</v>
      </c>
      <c r="T1183" s="122" t="s">
        <v>1703</v>
      </c>
      <c r="U1183" s="288"/>
      <c r="V1183" s="289" t="s">
        <v>1704</v>
      </c>
      <c r="W1183" s="290" t="s">
        <v>1195</v>
      </c>
      <c r="X1183" s="290" t="s">
        <v>1195</v>
      </c>
      <c r="Y1183" s="290" t="s">
        <v>1195</v>
      </c>
      <c r="Z1183" s="122"/>
      <c r="AA1183" s="285"/>
    </row>
    <row r="1184" spans="1:27">
      <c r="A1184" s="122" t="s">
        <v>56</v>
      </c>
      <c r="B1184" s="226" t="str">
        <f t="shared" si="36"/>
        <v>27AAEFU8529J1ZNUTLLP/24-25/0113</v>
      </c>
      <c r="C1184" s="277">
        <f t="shared" si="37"/>
        <v>1179</v>
      </c>
      <c r="D1184" s="291" t="s">
        <v>160</v>
      </c>
      <c r="E1184" s="122" t="s">
        <v>689</v>
      </c>
      <c r="F1184" s="122" t="s">
        <v>3551</v>
      </c>
      <c r="G1184" s="122" t="s">
        <v>1699</v>
      </c>
      <c r="H1184" s="278">
        <v>45656</v>
      </c>
      <c r="I1184" s="122">
        <v>1046221.04</v>
      </c>
      <c r="J1184" s="122" t="s">
        <v>1700</v>
      </c>
      <c r="K1184" s="122" t="s">
        <v>1657</v>
      </c>
      <c r="L1184" s="122"/>
      <c r="M1184" s="287">
        <v>886628</v>
      </c>
      <c r="N1184" s="287">
        <v>0</v>
      </c>
      <c r="O1184" s="287">
        <v>79796.52</v>
      </c>
      <c r="P1184" s="287">
        <v>79796.52</v>
      </c>
      <c r="Q1184" s="122">
        <v>0</v>
      </c>
      <c r="R1184" s="122" t="s">
        <v>3490</v>
      </c>
      <c r="S1184" s="122" t="s">
        <v>3550</v>
      </c>
      <c r="T1184" s="122" t="s">
        <v>1703</v>
      </c>
      <c r="U1184" s="288"/>
      <c r="V1184" s="289" t="s">
        <v>1704</v>
      </c>
      <c r="W1184" s="290" t="s">
        <v>1195</v>
      </c>
      <c r="X1184" s="290" t="s">
        <v>1195</v>
      </c>
      <c r="Y1184" s="290" t="s">
        <v>1195</v>
      </c>
      <c r="Z1184" s="122"/>
      <c r="AA1184" s="285"/>
    </row>
    <row r="1185" spans="1:27">
      <c r="A1185" s="122" t="s">
        <v>56</v>
      </c>
      <c r="B1185" s="226" t="str">
        <f t="shared" si="36"/>
        <v>27AAEFU8529J1ZNUTLLP/24-25/102</v>
      </c>
      <c r="C1185" s="277">
        <f t="shared" si="37"/>
        <v>1180</v>
      </c>
      <c r="D1185" s="291" t="s">
        <v>160</v>
      </c>
      <c r="E1185" s="122" t="s">
        <v>689</v>
      </c>
      <c r="F1185" s="122" t="s">
        <v>3552</v>
      </c>
      <c r="G1185" s="122" t="s">
        <v>1699</v>
      </c>
      <c r="H1185" s="278">
        <v>45588</v>
      </c>
      <c r="I1185" s="122">
        <v>149403.34</v>
      </c>
      <c r="J1185" s="122" t="s">
        <v>1700</v>
      </c>
      <c r="K1185" s="122" t="s">
        <v>1657</v>
      </c>
      <c r="L1185" s="122"/>
      <c r="M1185" s="287">
        <v>126613</v>
      </c>
      <c r="N1185" s="287">
        <v>0</v>
      </c>
      <c r="O1185" s="287">
        <v>11395.17</v>
      </c>
      <c r="P1185" s="287">
        <v>11395.17</v>
      </c>
      <c r="Q1185" s="122">
        <v>0</v>
      </c>
      <c r="R1185" s="122" t="s">
        <v>3490</v>
      </c>
      <c r="S1185" s="122" t="s">
        <v>3550</v>
      </c>
      <c r="T1185" s="122" t="s">
        <v>1703</v>
      </c>
      <c r="U1185" s="288"/>
      <c r="V1185" s="289" t="s">
        <v>1704</v>
      </c>
      <c r="W1185" s="290" t="s">
        <v>1195</v>
      </c>
      <c r="X1185" s="290" t="s">
        <v>1195</v>
      </c>
      <c r="Y1185" s="290" t="s">
        <v>1195</v>
      </c>
      <c r="Z1185" s="122"/>
      <c r="AA1185" s="285"/>
    </row>
    <row r="1186" spans="1:27">
      <c r="A1186" s="122" t="s">
        <v>56</v>
      </c>
      <c r="B1186" s="226" t="str">
        <f t="shared" si="36"/>
        <v>27AAEFU8529J1ZNUTLLP/24-25/103</v>
      </c>
      <c r="C1186" s="277">
        <f t="shared" si="37"/>
        <v>1181</v>
      </c>
      <c r="D1186" s="291" t="s">
        <v>160</v>
      </c>
      <c r="E1186" s="122" t="s">
        <v>689</v>
      </c>
      <c r="F1186" s="122" t="s">
        <v>3553</v>
      </c>
      <c r="G1186" s="122" t="s">
        <v>1699</v>
      </c>
      <c r="H1186" s="278">
        <v>45577</v>
      </c>
      <c r="I1186" s="122">
        <v>1111437.28</v>
      </c>
      <c r="J1186" s="122" t="s">
        <v>1700</v>
      </c>
      <c r="K1186" s="122" t="s">
        <v>1657</v>
      </c>
      <c r="L1186" s="122"/>
      <c r="M1186" s="287">
        <v>941896</v>
      </c>
      <c r="N1186" s="287">
        <v>0</v>
      </c>
      <c r="O1186" s="287">
        <v>84770.64</v>
      </c>
      <c r="P1186" s="287">
        <v>84770.64</v>
      </c>
      <c r="Q1186" s="122">
        <v>0</v>
      </c>
      <c r="R1186" s="122" t="s">
        <v>3490</v>
      </c>
      <c r="S1186" s="122" t="s">
        <v>3550</v>
      </c>
      <c r="T1186" s="122" t="s">
        <v>1703</v>
      </c>
      <c r="U1186" s="288"/>
      <c r="V1186" s="289" t="s">
        <v>1704</v>
      </c>
      <c r="W1186" s="290" t="s">
        <v>1195</v>
      </c>
      <c r="X1186" s="290" t="s">
        <v>1195</v>
      </c>
      <c r="Y1186" s="290" t="s">
        <v>1195</v>
      </c>
      <c r="Z1186" s="122"/>
      <c r="AA1186" s="285"/>
    </row>
    <row r="1187" spans="1:27">
      <c r="A1187" s="122" t="s">
        <v>56</v>
      </c>
      <c r="B1187" s="226" t="str">
        <f t="shared" si="36"/>
        <v>27AAEFU8529J1ZNUTLLP/24-25/107</v>
      </c>
      <c r="C1187" s="277">
        <f t="shared" si="37"/>
        <v>1182</v>
      </c>
      <c r="D1187" s="291" t="s">
        <v>160</v>
      </c>
      <c r="E1187" s="122" t="s">
        <v>689</v>
      </c>
      <c r="F1187" s="122" t="s">
        <v>3554</v>
      </c>
      <c r="G1187" s="122" t="s">
        <v>1699</v>
      </c>
      <c r="H1187" s="278">
        <v>45624</v>
      </c>
      <c r="I1187" s="122">
        <v>149403.34</v>
      </c>
      <c r="J1187" s="122" t="s">
        <v>1700</v>
      </c>
      <c r="K1187" s="122" t="s">
        <v>1657</v>
      </c>
      <c r="L1187" s="122"/>
      <c r="M1187" s="287">
        <v>126613</v>
      </c>
      <c r="N1187" s="287">
        <v>0</v>
      </c>
      <c r="O1187" s="287">
        <v>11395.17</v>
      </c>
      <c r="P1187" s="287">
        <v>11395.17</v>
      </c>
      <c r="Q1187" s="122">
        <v>0</v>
      </c>
      <c r="R1187" s="122" t="s">
        <v>3490</v>
      </c>
      <c r="S1187" s="122" t="s">
        <v>3550</v>
      </c>
      <c r="T1187" s="122" t="s">
        <v>1703</v>
      </c>
      <c r="U1187" s="288"/>
      <c r="V1187" s="289" t="s">
        <v>1704</v>
      </c>
      <c r="W1187" s="290" t="s">
        <v>1195</v>
      </c>
      <c r="X1187" s="290" t="s">
        <v>1195</v>
      </c>
      <c r="Y1187" s="290" t="s">
        <v>1195</v>
      </c>
      <c r="Z1187" s="122"/>
      <c r="AA1187" s="285"/>
    </row>
    <row r="1188" spans="1:27">
      <c r="A1188" s="122" t="s">
        <v>56</v>
      </c>
      <c r="B1188" s="226" t="str">
        <f t="shared" si="36"/>
        <v>27AAEFU8529J1ZNUTLLP/24-25/108</v>
      </c>
      <c r="C1188" s="277">
        <f t="shared" si="37"/>
        <v>1183</v>
      </c>
      <c r="D1188" s="291" t="s">
        <v>160</v>
      </c>
      <c r="E1188" s="122" t="s">
        <v>689</v>
      </c>
      <c r="F1188" s="122" t="s">
        <v>3555</v>
      </c>
      <c r="G1188" s="122" t="s">
        <v>1699</v>
      </c>
      <c r="H1188" s="278">
        <v>45624</v>
      </c>
      <c r="I1188" s="122">
        <v>10021673.5</v>
      </c>
      <c r="J1188" s="122" t="s">
        <v>1700</v>
      </c>
      <c r="K1188" s="122" t="s">
        <v>1657</v>
      </c>
      <c r="L1188" s="122"/>
      <c r="M1188" s="287">
        <v>865825</v>
      </c>
      <c r="N1188" s="287">
        <v>0</v>
      </c>
      <c r="O1188" s="287">
        <v>77924.25</v>
      </c>
      <c r="P1188" s="287">
        <v>77924.25</v>
      </c>
      <c r="Q1188" s="122">
        <v>0</v>
      </c>
      <c r="R1188" s="122" t="s">
        <v>3490</v>
      </c>
      <c r="S1188" s="122" t="s">
        <v>3550</v>
      </c>
      <c r="T1188" s="122" t="s">
        <v>1703</v>
      </c>
      <c r="U1188" s="288"/>
      <c r="V1188" s="289" t="s">
        <v>1704</v>
      </c>
      <c r="W1188" s="290" t="s">
        <v>1195</v>
      </c>
      <c r="X1188" s="290" t="s">
        <v>1195</v>
      </c>
      <c r="Y1188" s="290" t="s">
        <v>1195</v>
      </c>
      <c r="Z1188" s="122"/>
      <c r="AA1188" s="285"/>
    </row>
    <row r="1189" spans="1:27">
      <c r="A1189" s="122" t="s">
        <v>56</v>
      </c>
      <c r="B1189" s="226" t="str">
        <f t="shared" si="36"/>
        <v>27AAJCC9783E1Z7BOM5-2561788</v>
      </c>
      <c r="C1189" s="277">
        <f t="shared" si="37"/>
        <v>1184</v>
      </c>
      <c r="D1189" s="291" t="s">
        <v>1441</v>
      </c>
      <c r="E1189" s="122" t="s">
        <v>1382</v>
      </c>
      <c r="F1189" s="122" t="s">
        <v>3556</v>
      </c>
      <c r="G1189" s="122" t="s">
        <v>1699</v>
      </c>
      <c r="H1189" s="278">
        <v>45642</v>
      </c>
      <c r="I1189" s="122">
        <v>2537.88</v>
      </c>
      <c r="J1189" s="122" t="s">
        <v>1700</v>
      </c>
      <c r="K1189" s="122" t="s">
        <v>1657</v>
      </c>
      <c r="L1189" s="122"/>
      <c r="M1189" s="287">
        <v>2150.7600000000002</v>
      </c>
      <c r="N1189" s="287">
        <v>0</v>
      </c>
      <c r="O1189" s="287">
        <v>193.56</v>
      </c>
      <c r="P1189" s="287">
        <v>193.56</v>
      </c>
      <c r="Q1189" s="122">
        <v>0</v>
      </c>
      <c r="R1189" s="122" t="s">
        <v>3490</v>
      </c>
      <c r="S1189" s="122" t="s">
        <v>3557</v>
      </c>
      <c r="T1189" s="122" t="s">
        <v>1703</v>
      </c>
      <c r="U1189" s="288"/>
      <c r="V1189" s="289" t="s">
        <v>1704</v>
      </c>
      <c r="W1189" s="290" t="s">
        <v>1195</v>
      </c>
      <c r="X1189" s="290" t="s">
        <v>1195</v>
      </c>
      <c r="Y1189" s="290" t="s">
        <v>1195</v>
      </c>
      <c r="Z1189" s="122"/>
      <c r="AA1189" s="285"/>
    </row>
    <row r="1190" spans="1:27">
      <c r="A1190" s="122" t="s">
        <v>56</v>
      </c>
      <c r="B1190" s="226" t="str">
        <f t="shared" si="36"/>
        <v>27AADCS9203M1Z1SRAJ2425-2056</v>
      </c>
      <c r="C1190" s="277">
        <f t="shared" si="37"/>
        <v>1185</v>
      </c>
      <c r="D1190" s="291" t="s">
        <v>938</v>
      </c>
      <c r="E1190" s="122" t="s">
        <v>939</v>
      </c>
      <c r="F1190" s="122" t="s">
        <v>3558</v>
      </c>
      <c r="G1190" s="122" t="s">
        <v>1699</v>
      </c>
      <c r="H1190" s="278">
        <v>45640</v>
      </c>
      <c r="I1190" s="122">
        <v>566046</v>
      </c>
      <c r="J1190" s="122" t="s">
        <v>1700</v>
      </c>
      <c r="K1190" s="122" t="s">
        <v>1657</v>
      </c>
      <c r="L1190" s="122"/>
      <c r="M1190" s="287">
        <v>479700</v>
      </c>
      <c r="N1190" s="287">
        <v>0</v>
      </c>
      <c r="O1190" s="287">
        <v>43173</v>
      </c>
      <c r="P1190" s="287">
        <v>43173</v>
      </c>
      <c r="Q1190" s="122">
        <v>0</v>
      </c>
      <c r="R1190" s="122" t="s">
        <v>3490</v>
      </c>
      <c r="S1190" s="122" t="s">
        <v>3492</v>
      </c>
      <c r="T1190" s="122" t="s">
        <v>1703</v>
      </c>
      <c r="U1190" s="288"/>
      <c r="V1190" s="289" t="s">
        <v>1704</v>
      </c>
      <c r="W1190" s="290" t="s">
        <v>1726</v>
      </c>
      <c r="X1190" s="290" t="s">
        <v>3559</v>
      </c>
      <c r="Y1190" s="290" t="s">
        <v>3560</v>
      </c>
      <c r="Z1190" s="122"/>
      <c r="AA1190" s="285"/>
    </row>
    <row r="1191" spans="1:27">
      <c r="A1191" s="122" t="s">
        <v>56</v>
      </c>
      <c r="B1191" s="226" t="str">
        <f t="shared" si="36"/>
        <v>27AAPFK1026M1Z2PUN/24-25/1697</v>
      </c>
      <c r="C1191" s="277">
        <f t="shared" si="37"/>
        <v>1186</v>
      </c>
      <c r="D1191" s="291" t="s">
        <v>3561</v>
      </c>
      <c r="E1191" s="122" t="s">
        <v>3562</v>
      </c>
      <c r="F1191" s="122" t="s">
        <v>3563</v>
      </c>
      <c r="G1191" s="122" t="s">
        <v>1699</v>
      </c>
      <c r="H1191" s="278">
        <v>45644</v>
      </c>
      <c r="I1191" s="122">
        <v>732974.7</v>
      </c>
      <c r="J1191" s="122" t="s">
        <v>1700</v>
      </c>
      <c r="K1191" s="122" t="s">
        <v>1657</v>
      </c>
      <c r="L1191" s="122"/>
      <c r="M1191" s="287">
        <v>621165</v>
      </c>
      <c r="N1191" s="287">
        <v>0</v>
      </c>
      <c r="O1191" s="287">
        <v>55904.85</v>
      </c>
      <c r="P1191" s="287">
        <v>55904.85</v>
      </c>
      <c r="Q1191" s="122">
        <v>0</v>
      </c>
      <c r="R1191" s="122" t="s">
        <v>3490</v>
      </c>
      <c r="S1191" s="122" t="s">
        <v>3530</v>
      </c>
      <c r="T1191" s="122" t="s">
        <v>1703</v>
      </c>
      <c r="U1191" s="288"/>
      <c r="V1191" s="289" t="s">
        <v>1704</v>
      </c>
      <c r="W1191" s="290" t="s">
        <v>1726</v>
      </c>
      <c r="X1191" s="290" t="s">
        <v>3564</v>
      </c>
      <c r="Y1191" s="290" t="s">
        <v>3495</v>
      </c>
      <c r="Z1191" s="122"/>
      <c r="AA1191" s="285"/>
    </row>
    <row r="1192" spans="1:27">
      <c r="A1192" s="122" t="s">
        <v>56</v>
      </c>
      <c r="B1192" s="226" t="str">
        <f t="shared" si="36"/>
        <v>27AAACH1458C1ZZ2170823220</v>
      </c>
      <c r="C1192" s="277">
        <f t="shared" si="37"/>
        <v>1187</v>
      </c>
      <c r="D1192" s="291" t="s">
        <v>540</v>
      </c>
      <c r="E1192" s="122" t="s">
        <v>541</v>
      </c>
      <c r="F1192" s="122">
        <v>2170823220</v>
      </c>
      <c r="G1192" s="122" t="s">
        <v>1699</v>
      </c>
      <c r="H1192" s="278">
        <v>45629</v>
      </c>
      <c r="I1192" s="122">
        <v>17792.04</v>
      </c>
      <c r="J1192" s="122" t="s">
        <v>1700</v>
      </c>
      <c r="K1192" s="122" t="s">
        <v>1657</v>
      </c>
      <c r="L1192" s="122"/>
      <c r="M1192" s="287">
        <v>15078</v>
      </c>
      <c r="N1192" s="287">
        <v>0</v>
      </c>
      <c r="O1192" s="287">
        <v>1357.02</v>
      </c>
      <c r="P1192" s="287">
        <v>1357.02</v>
      </c>
      <c r="Q1192" s="122">
        <v>0</v>
      </c>
      <c r="R1192" s="122" t="s">
        <v>3490</v>
      </c>
      <c r="S1192" s="122" t="s">
        <v>3557</v>
      </c>
      <c r="T1192" s="122" t="s">
        <v>1703</v>
      </c>
      <c r="U1192" s="288"/>
      <c r="V1192" s="289" t="s">
        <v>1704</v>
      </c>
      <c r="W1192" s="290" t="s">
        <v>1195</v>
      </c>
      <c r="X1192" s="290" t="s">
        <v>1195</v>
      </c>
      <c r="Y1192" s="290" t="s">
        <v>1195</v>
      </c>
      <c r="Z1192" s="122"/>
      <c r="AA1192" s="285"/>
    </row>
    <row r="1193" spans="1:27">
      <c r="A1193" s="122" t="s">
        <v>56</v>
      </c>
      <c r="B1193" s="226" t="str">
        <f t="shared" si="36"/>
        <v>27AAACH1458C1ZZ2170852887</v>
      </c>
      <c r="C1193" s="277">
        <f t="shared" si="37"/>
        <v>1188</v>
      </c>
      <c r="D1193" s="291" t="s">
        <v>540</v>
      </c>
      <c r="E1193" s="122" t="s">
        <v>541</v>
      </c>
      <c r="F1193" s="122">
        <v>2170852887</v>
      </c>
      <c r="G1193" s="122" t="s">
        <v>1699</v>
      </c>
      <c r="H1193" s="278">
        <v>45641</v>
      </c>
      <c r="I1193" s="122">
        <v>6478.2</v>
      </c>
      <c r="J1193" s="122" t="s">
        <v>1700</v>
      </c>
      <c r="K1193" s="122" t="s">
        <v>1657</v>
      </c>
      <c r="L1193" s="122"/>
      <c r="M1193" s="287">
        <v>5490</v>
      </c>
      <c r="N1193" s="287">
        <v>0</v>
      </c>
      <c r="O1193" s="287">
        <v>494.1</v>
      </c>
      <c r="P1193" s="287">
        <v>494.1</v>
      </c>
      <c r="Q1193" s="122">
        <v>0</v>
      </c>
      <c r="R1193" s="122" t="s">
        <v>3490</v>
      </c>
      <c r="S1193" s="122" t="s">
        <v>3557</v>
      </c>
      <c r="T1193" s="122" t="s">
        <v>1703</v>
      </c>
      <c r="U1193" s="288"/>
      <c r="V1193" s="289" t="s">
        <v>1704</v>
      </c>
      <c r="W1193" s="290" t="s">
        <v>1195</v>
      </c>
      <c r="X1193" s="290" t="s">
        <v>1195</v>
      </c>
      <c r="Y1193" s="290" t="s">
        <v>1195</v>
      </c>
      <c r="Z1193" s="122"/>
      <c r="AA1193" s="285"/>
    </row>
    <row r="1194" spans="1:27">
      <c r="A1194" s="122" t="s">
        <v>56</v>
      </c>
      <c r="B1194" s="226" t="str">
        <f t="shared" si="36"/>
        <v>27AAACB4624J1ZSA02P2425-0014954</v>
      </c>
      <c r="C1194" s="277">
        <f t="shared" si="37"/>
        <v>1189</v>
      </c>
      <c r="D1194" s="291" t="s">
        <v>2143</v>
      </c>
      <c r="E1194" s="122" t="s">
        <v>2144</v>
      </c>
      <c r="F1194" s="122" t="s">
        <v>3565</v>
      </c>
      <c r="G1194" s="122" t="s">
        <v>1699</v>
      </c>
      <c r="H1194" s="278">
        <v>45635</v>
      </c>
      <c r="I1194" s="122">
        <v>2400</v>
      </c>
      <c r="J1194" s="122" t="s">
        <v>1700</v>
      </c>
      <c r="K1194" s="122" t="s">
        <v>1657</v>
      </c>
      <c r="L1194" s="122"/>
      <c r="M1194" s="287">
        <v>2142.87</v>
      </c>
      <c r="N1194" s="287">
        <v>0</v>
      </c>
      <c r="O1194" s="287">
        <v>128.57</v>
      </c>
      <c r="P1194" s="287">
        <v>128.57</v>
      </c>
      <c r="Q1194" s="122">
        <v>0</v>
      </c>
      <c r="R1194" s="122" t="s">
        <v>3490</v>
      </c>
      <c r="S1194" s="122" t="s">
        <v>3566</v>
      </c>
      <c r="T1194" s="122" t="s">
        <v>1703</v>
      </c>
      <c r="U1194" s="288"/>
      <c r="V1194" s="289" t="s">
        <v>1704</v>
      </c>
      <c r="W1194" s="290" t="s">
        <v>1726</v>
      </c>
      <c r="X1194" s="290" t="s">
        <v>3567</v>
      </c>
      <c r="Y1194" s="290" t="s">
        <v>3462</v>
      </c>
      <c r="Z1194" s="122"/>
      <c r="AA1194" s="285"/>
    </row>
    <row r="1195" spans="1:27">
      <c r="A1195" s="122" t="s">
        <v>56</v>
      </c>
      <c r="B1195" s="226" t="str">
        <f t="shared" si="36"/>
        <v>07AUDPV6130B1ZVPNQ2-4291</v>
      </c>
      <c r="C1195" s="277">
        <f t="shared" si="37"/>
        <v>1190</v>
      </c>
      <c r="D1195" s="291" t="s">
        <v>2269</v>
      </c>
      <c r="E1195" s="122" t="s">
        <v>2270</v>
      </c>
      <c r="F1195" s="122" t="s">
        <v>3568</v>
      </c>
      <c r="G1195" s="122" t="s">
        <v>1699</v>
      </c>
      <c r="H1195" s="278">
        <v>45642</v>
      </c>
      <c r="I1195" s="122">
        <v>1515</v>
      </c>
      <c r="J1195" s="122" t="s">
        <v>1700</v>
      </c>
      <c r="K1195" s="122" t="s">
        <v>1657</v>
      </c>
      <c r="L1195" s="122"/>
      <c r="M1195" s="287">
        <v>1283.9000000000001</v>
      </c>
      <c r="N1195" s="287">
        <v>231.1</v>
      </c>
      <c r="O1195" s="287">
        <v>0</v>
      </c>
      <c r="P1195" s="287">
        <v>0</v>
      </c>
      <c r="Q1195" s="122">
        <v>0</v>
      </c>
      <c r="R1195" s="122" t="s">
        <v>3490</v>
      </c>
      <c r="S1195" s="122" t="s">
        <v>3491</v>
      </c>
      <c r="T1195" s="122" t="s">
        <v>1703</v>
      </c>
      <c r="U1195" s="288"/>
      <c r="V1195" s="289" t="s">
        <v>1704</v>
      </c>
      <c r="W1195" s="290" t="s">
        <v>1195</v>
      </c>
      <c r="X1195" s="290" t="s">
        <v>1195</v>
      </c>
      <c r="Y1195" s="290" t="s">
        <v>1195</v>
      </c>
      <c r="Z1195" s="122"/>
      <c r="AA1195" s="285"/>
    </row>
    <row r="1196" spans="1:27">
      <c r="A1196" s="122" t="s">
        <v>56</v>
      </c>
      <c r="B1196" s="226" t="str">
        <f t="shared" si="36"/>
        <v>27DBRPP0459R1ZK2024-25/415</v>
      </c>
      <c r="C1196" s="277">
        <f t="shared" si="37"/>
        <v>1191</v>
      </c>
      <c r="D1196" s="291" t="s">
        <v>357</v>
      </c>
      <c r="E1196" s="122" t="s">
        <v>358</v>
      </c>
      <c r="F1196" s="122" t="s">
        <v>3569</v>
      </c>
      <c r="G1196" s="122" t="s">
        <v>1699</v>
      </c>
      <c r="H1196" s="278">
        <v>45653</v>
      </c>
      <c r="I1196" s="122">
        <v>2001</v>
      </c>
      <c r="J1196" s="122" t="s">
        <v>1700</v>
      </c>
      <c r="K1196" s="122" t="s">
        <v>1657</v>
      </c>
      <c r="L1196" s="122"/>
      <c r="M1196" s="287">
        <v>1905</v>
      </c>
      <c r="N1196" s="287">
        <v>0</v>
      </c>
      <c r="O1196" s="287">
        <v>47.63</v>
      </c>
      <c r="P1196" s="287">
        <v>47.63</v>
      </c>
      <c r="Q1196" s="122">
        <v>0</v>
      </c>
      <c r="R1196" s="122" t="s">
        <v>3490</v>
      </c>
      <c r="S1196" s="122" t="s">
        <v>3491</v>
      </c>
      <c r="T1196" s="122" t="s">
        <v>1703</v>
      </c>
      <c r="U1196" s="288"/>
      <c r="V1196" s="289" t="s">
        <v>1704</v>
      </c>
      <c r="W1196" s="290" t="s">
        <v>1195</v>
      </c>
      <c r="X1196" s="290" t="s">
        <v>1195</v>
      </c>
      <c r="Y1196" s="290" t="s">
        <v>1195</v>
      </c>
      <c r="Z1196" s="122"/>
      <c r="AA1196" s="285"/>
    </row>
    <row r="1197" spans="1:27">
      <c r="A1197" s="122" t="s">
        <v>56</v>
      </c>
      <c r="B1197" s="226" t="str">
        <f t="shared" si="36"/>
        <v>27DBRPP0459R1ZK2024-25/420</v>
      </c>
      <c r="C1197" s="277">
        <f t="shared" si="37"/>
        <v>1192</v>
      </c>
      <c r="D1197" s="291" t="s">
        <v>357</v>
      </c>
      <c r="E1197" s="122" t="s">
        <v>358</v>
      </c>
      <c r="F1197" s="122" t="s">
        <v>3570</v>
      </c>
      <c r="G1197" s="122" t="s">
        <v>1699</v>
      </c>
      <c r="H1197" s="278">
        <v>45657</v>
      </c>
      <c r="I1197" s="122">
        <v>1470</v>
      </c>
      <c r="J1197" s="122" t="s">
        <v>1700</v>
      </c>
      <c r="K1197" s="122" t="s">
        <v>1657</v>
      </c>
      <c r="L1197" s="122"/>
      <c r="M1197" s="287">
        <v>1400</v>
      </c>
      <c r="N1197" s="287">
        <v>0</v>
      </c>
      <c r="O1197" s="287">
        <v>35</v>
      </c>
      <c r="P1197" s="287">
        <v>35</v>
      </c>
      <c r="Q1197" s="122">
        <v>0</v>
      </c>
      <c r="R1197" s="122" t="s">
        <v>3490</v>
      </c>
      <c r="S1197" s="122" t="s">
        <v>3491</v>
      </c>
      <c r="T1197" s="122" t="s">
        <v>1703</v>
      </c>
      <c r="U1197" s="288"/>
      <c r="V1197" s="289" t="s">
        <v>1704</v>
      </c>
      <c r="W1197" s="290" t="s">
        <v>1195</v>
      </c>
      <c r="X1197" s="290" t="s">
        <v>1195</v>
      </c>
      <c r="Y1197" s="290" t="s">
        <v>1195</v>
      </c>
      <c r="Z1197" s="122"/>
      <c r="AA1197" s="285"/>
    </row>
    <row r="1198" spans="1:27">
      <c r="A1198" s="122" t="s">
        <v>56</v>
      </c>
      <c r="B1198" s="226" t="str">
        <f t="shared" si="36"/>
        <v>07AAJCA9880A1ZLAIN2425002969141</v>
      </c>
      <c r="C1198" s="277">
        <f t="shared" si="37"/>
        <v>1193</v>
      </c>
      <c r="D1198" s="291" t="s">
        <v>552</v>
      </c>
      <c r="E1198" s="122" t="s">
        <v>553</v>
      </c>
      <c r="F1198" s="122" t="s">
        <v>3571</v>
      </c>
      <c r="G1198" s="122" t="s">
        <v>1699</v>
      </c>
      <c r="H1198" s="278">
        <v>45628</v>
      </c>
      <c r="I1198" s="122">
        <v>287022.75</v>
      </c>
      <c r="J1198" s="122" t="s">
        <v>1700</v>
      </c>
      <c r="K1198" s="122" t="s">
        <v>1657</v>
      </c>
      <c r="L1198" s="122"/>
      <c r="M1198" s="287">
        <v>243239.62</v>
      </c>
      <c r="N1198" s="287">
        <v>43783.13</v>
      </c>
      <c r="O1198" s="287">
        <v>0</v>
      </c>
      <c r="P1198" s="287">
        <v>0</v>
      </c>
      <c r="Q1198" s="122">
        <v>0</v>
      </c>
      <c r="R1198" s="122" t="s">
        <v>3490</v>
      </c>
      <c r="S1198" s="122" t="s">
        <v>3491</v>
      </c>
      <c r="T1198" s="122" t="s">
        <v>1703</v>
      </c>
      <c r="U1198" s="288"/>
      <c r="V1198" s="289" t="s">
        <v>1704</v>
      </c>
      <c r="W1198" s="290" t="s">
        <v>1195</v>
      </c>
      <c r="X1198" s="290" t="s">
        <v>1195</v>
      </c>
      <c r="Y1198" s="290" t="s">
        <v>1195</v>
      </c>
      <c r="Z1198" s="122"/>
      <c r="AA1198" s="285"/>
    </row>
    <row r="1199" spans="1:27">
      <c r="A1199" s="122" t="s">
        <v>56</v>
      </c>
      <c r="B1199" s="226" t="str">
        <f t="shared" si="36"/>
        <v>07AAJCA9880A1ZLAIN2425002974810</v>
      </c>
      <c r="C1199" s="277">
        <f t="shared" si="37"/>
        <v>1194</v>
      </c>
      <c r="D1199" s="291" t="s">
        <v>552</v>
      </c>
      <c r="E1199" s="122" t="s">
        <v>553</v>
      </c>
      <c r="F1199" s="122" t="s">
        <v>3572</v>
      </c>
      <c r="G1199" s="122" t="s">
        <v>1699</v>
      </c>
      <c r="H1199" s="278">
        <v>45628</v>
      </c>
      <c r="I1199" s="122">
        <v>102461.16</v>
      </c>
      <c r="J1199" s="122" t="s">
        <v>1700</v>
      </c>
      <c r="K1199" s="122" t="s">
        <v>1657</v>
      </c>
      <c r="L1199" s="122"/>
      <c r="M1199" s="287">
        <v>86831.49</v>
      </c>
      <c r="N1199" s="287">
        <v>15629.67</v>
      </c>
      <c r="O1199" s="287">
        <v>0</v>
      </c>
      <c r="P1199" s="287">
        <v>0</v>
      </c>
      <c r="Q1199" s="122">
        <v>0</v>
      </c>
      <c r="R1199" s="122" t="s">
        <v>3490</v>
      </c>
      <c r="S1199" s="122" t="s">
        <v>3491</v>
      </c>
      <c r="T1199" s="122" t="s">
        <v>1703</v>
      </c>
      <c r="U1199" s="288"/>
      <c r="V1199" s="289" t="s">
        <v>1704</v>
      </c>
      <c r="W1199" s="290" t="s">
        <v>1195</v>
      </c>
      <c r="X1199" s="290" t="s">
        <v>1195</v>
      </c>
      <c r="Y1199" s="290" t="s">
        <v>1195</v>
      </c>
      <c r="Z1199" s="122"/>
      <c r="AA1199" s="285"/>
    </row>
    <row r="1200" spans="1:27">
      <c r="A1200" s="122" t="s">
        <v>56</v>
      </c>
      <c r="B1200" s="226" t="str">
        <f t="shared" si="36"/>
        <v>07AAJCA9880A1ZLAIN2425003233250</v>
      </c>
      <c r="C1200" s="277">
        <f t="shared" si="37"/>
        <v>1195</v>
      </c>
      <c r="D1200" s="291" t="s">
        <v>552</v>
      </c>
      <c r="E1200" s="122" t="s">
        <v>553</v>
      </c>
      <c r="F1200" s="122" t="s">
        <v>3573</v>
      </c>
      <c r="G1200" s="122" t="s">
        <v>1699</v>
      </c>
      <c r="H1200" s="278">
        <v>45629</v>
      </c>
      <c r="I1200" s="122">
        <v>16817.419999999998</v>
      </c>
      <c r="J1200" s="122" t="s">
        <v>1700</v>
      </c>
      <c r="K1200" s="122" t="s">
        <v>1657</v>
      </c>
      <c r="L1200" s="122"/>
      <c r="M1200" s="287">
        <v>14252.05</v>
      </c>
      <c r="N1200" s="287">
        <v>2565.37</v>
      </c>
      <c r="O1200" s="287">
        <v>0</v>
      </c>
      <c r="P1200" s="287">
        <v>0</v>
      </c>
      <c r="Q1200" s="122">
        <v>0</v>
      </c>
      <c r="R1200" s="122" t="s">
        <v>3490</v>
      </c>
      <c r="S1200" s="122" t="s">
        <v>3491</v>
      </c>
      <c r="T1200" s="122" t="s">
        <v>1703</v>
      </c>
      <c r="U1200" s="288"/>
      <c r="V1200" s="289" t="s">
        <v>1704</v>
      </c>
      <c r="W1200" s="290" t="s">
        <v>1195</v>
      </c>
      <c r="X1200" s="290" t="s">
        <v>1195</v>
      </c>
      <c r="Y1200" s="290" t="s">
        <v>1195</v>
      </c>
      <c r="Z1200" s="122"/>
      <c r="AA1200" s="285"/>
    </row>
    <row r="1201" spans="1:27">
      <c r="A1201" s="122" t="s">
        <v>56</v>
      </c>
      <c r="B1201" s="226" t="str">
        <f t="shared" si="36"/>
        <v>27AADFC2944C1ZU254/2024-25</v>
      </c>
      <c r="C1201" s="277">
        <f t="shared" si="37"/>
        <v>1196</v>
      </c>
      <c r="D1201" s="291" t="s">
        <v>3574</v>
      </c>
      <c r="E1201" s="122" t="s">
        <v>3575</v>
      </c>
      <c r="F1201" s="122" t="s">
        <v>3283</v>
      </c>
      <c r="G1201" s="122" t="s">
        <v>1699</v>
      </c>
      <c r="H1201" s="278">
        <v>45657</v>
      </c>
      <c r="I1201" s="122">
        <v>17700</v>
      </c>
      <c r="J1201" s="122" t="s">
        <v>1700</v>
      </c>
      <c r="K1201" s="122" t="s">
        <v>1657</v>
      </c>
      <c r="L1201" s="122"/>
      <c r="M1201" s="287">
        <v>15000</v>
      </c>
      <c r="N1201" s="287">
        <v>0</v>
      </c>
      <c r="O1201" s="287">
        <v>1350</v>
      </c>
      <c r="P1201" s="287">
        <v>1350</v>
      </c>
      <c r="Q1201" s="122">
        <v>0</v>
      </c>
      <c r="R1201" s="122" t="s">
        <v>3490</v>
      </c>
      <c r="S1201" s="122" t="s">
        <v>3492</v>
      </c>
      <c r="T1201" s="122" t="s">
        <v>1703</v>
      </c>
      <c r="U1201" s="288"/>
      <c r="V1201" s="289" t="s">
        <v>1704</v>
      </c>
      <c r="W1201" s="290" t="s">
        <v>1195</v>
      </c>
      <c r="X1201" s="290" t="s">
        <v>1195</v>
      </c>
      <c r="Y1201" s="290" t="s">
        <v>1195</v>
      </c>
      <c r="Z1201" s="122"/>
      <c r="AA1201" s="285"/>
    </row>
    <row r="1202" spans="1:27">
      <c r="A1202" s="122" t="s">
        <v>56</v>
      </c>
      <c r="B1202" s="226" t="str">
        <f t="shared" si="36"/>
        <v>06AADCH6128C1ZZONGRID061686066</v>
      </c>
      <c r="C1202" s="277">
        <f t="shared" si="37"/>
        <v>1197</v>
      </c>
      <c r="D1202" s="291" t="s">
        <v>305</v>
      </c>
      <c r="E1202" s="122" t="s">
        <v>306</v>
      </c>
      <c r="F1202" s="122" t="s">
        <v>3576</v>
      </c>
      <c r="G1202" s="122" t="s">
        <v>1699</v>
      </c>
      <c r="H1202" s="278">
        <v>45632</v>
      </c>
      <c r="I1202" s="122">
        <v>26256.18</v>
      </c>
      <c r="J1202" s="122" t="s">
        <v>1700</v>
      </c>
      <c r="K1202" s="122" t="s">
        <v>1657</v>
      </c>
      <c r="L1202" s="122"/>
      <c r="M1202" s="287">
        <v>22251</v>
      </c>
      <c r="N1202" s="287">
        <v>4005.18</v>
      </c>
      <c r="O1202" s="287">
        <v>0</v>
      </c>
      <c r="P1202" s="287">
        <v>0</v>
      </c>
      <c r="Q1202" s="122">
        <v>0</v>
      </c>
      <c r="R1202" s="122" t="s">
        <v>3490</v>
      </c>
      <c r="S1202" s="122" t="s">
        <v>3491</v>
      </c>
      <c r="T1202" s="122" t="s">
        <v>1703</v>
      </c>
      <c r="U1202" s="288"/>
      <c r="V1202" s="289" t="s">
        <v>1704</v>
      </c>
      <c r="W1202" s="290" t="s">
        <v>1726</v>
      </c>
      <c r="X1202" s="290" t="s">
        <v>3577</v>
      </c>
      <c r="Y1202" s="290" t="s">
        <v>3445</v>
      </c>
      <c r="Z1202" s="122"/>
      <c r="AA1202" s="285"/>
    </row>
    <row r="1203" spans="1:27">
      <c r="A1203" s="122" t="s">
        <v>56</v>
      </c>
      <c r="B1203" s="226" t="str">
        <f t="shared" si="36"/>
        <v>27AFHPD9014P1Z422569</v>
      </c>
      <c r="C1203" s="277">
        <f t="shared" si="37"/>
        <v>1198</v>
      </c>
      <c r="D1203" s="291" t="s">
        <v>3578</v>
      </c>
      <c r="E1203" s="122" t="s">
        <v>3579</v>
      </c>
      <c r="F1203" s="122">
        <v>22569</v>
      </c>
      <c r="G1203" s="122" t="s">
        <v>1699</v>
      </c>
      <c r="H1203" s="278">
        <v>45644</v>
      </c>
      <c r="I1203" s="122">
        <v>675</v>
      </c>
      <c r="J1203" s="122" t="s">
        <v>1700</v>
      </c>
      <c r="K1203" s="122" t="s">
        <v>1657</v>
      </c>
      <c r="L1203" s="122"/>
      <c r="M1203" s="287">
        <v>572.03</v>
      </c>
      <c r="N1203" s="287">
        <v>0</v>
      </c>
      <c r="O1203" s="287">
        <v>51.48</v>
      </c>
      <c r="P1203" s="287">
        <v>51.48</v>
      </c>
      <c r="Q1203" s="122">
        <v>0</v>
      </c>
      <c r="R1203" s="122" t="s">
        <v>3490</v>
      </c>
      <c r="S1203" s="122" t="s">
        <v>3550</v>
      </c>
      <c r="T1203" s="122" t="s">
        <v>1703</v>
      </c>
      <c r="U1203" s="288"/>
      <c r="V1203" s="289" t="s">
        <v>1704</v>
      </c>
      <c r="W1203" s="290" t="s">
        <v>1195</v>
      </c>
      <c r="X1203" s="290" t="s">
        <v>1195</v>
      </c>
      <c r="Y1203" s="290" t="s">
        <v>1195</v>
      </c>
      <c r="Z1203" s="122"/>
      <c r="AA1203" s="285"/>
    </row>
    <row r="1204" spans="1:27">
      <c r="A1204" s="122" t="s">
        <v>56</v>
      </c>
      <c r="B1204" s="226" t="str">
        <f t="shared" si="36"/>
        <v>27AAICC1247J1ZM202323711</v>
      </c>
      <c r="C1204" s="277">
        <f t="shared" si="37"/>
        <v>1199</v>
      </c>
      <c r="D1204" s="291" t="s">
        <v>1517</v>
      </c>
      <c r="E1204" s="122" t="s">
        <v>1518</v>
      </c>
      <c r="F1204" s="122">
        <v>202323711</v>
      </c>
      <c r="G1204" s="122" t="s">
        <v>1699</v>
      </c>
      <c r="H1204" s="278">
        <v>45627</v>
      </c>
      <c r="I1204" s="122">
        <v>88500</v>
      </c>
      <c r="J1204" s="122" t="s">
        <v>1700</v>
      </c>
      <c r="K1204" s="122" t="s">
        <v>1657</v>
      </c>
      <c r="L1204" s="122"/>
      <c r="M1204" s="287">
        <v>75000</v>
      </c>
      <c r="N1204" s="287">
        <v>0</v>
      </c>
      <c r="O1204" s="287">
        <v>6750</v>
      </c>
      <c r="P1204" s="287">
        <v>6750</v>
      </c>
      <c r="Q1204" s="122">
        <v>0</v>
      </c>
      <c r="R1204" s="122" t="s">
        <v>3490</v>
      </c>
      <c r="S1204" s="122" t="s">
        <v>3491</v>
      </c>
      <c r="T1204" s="122" t="s">
        <v>1703</v>
      </c>
      <c r="U1204" s="288"/>
      <c r="V1204" s="289" t="s">
        <v>1704</v>
      </c>
      <c r="W1204" s="290" t="s">
        <v>1195</v>
      </c>
      <c r="X1204" s="290" t="s">
        <v>1195</v>
      </c>
      <c r="Y1204" s="290" t="s">
        <v>1195</v>
      </c>
      <c r="Z1204" s="122"/>
      <c r="AA1204" s="285"/>
    </row>
    <row r="1205" spans="1:27">
      <c r="A1205" s="122" t="s">
        <v>56</v>
      </c>
      <c r="B1205" s="226" t="str">
        <f t="shared" si="36"/>
        <v>27AAICC1247J1ZM202323783</v>
      </c>
      <c r="C1205" s="277">
        <f t="shared" si="37"/>
        <v>1200</v>
      </c>
      <c r="D1205" s="291" t="s">
        <v>1517</v>
      </c>
      <c r="E1205" s="122" t="s">
        <v>1518</v>
      </c>
      <c r="F1205" s="122">
        <v>202323783</v>
      </c>
      <c r="G1205" s="122" t="s">
        <v>1699</v>
      </c>
      <c r="H1205" s="278">
        <v>45627</v>
      </c>
      <c r="I1205" s="122">
        <v>324500</v>
      </c>
      <c r="J1205" s="122" t="s">
        <v>1700</v>
      </c>
      <c r="K1205" s="122" t="s">
        <v>1657</v>
      </c>
      <c r="L1205" s="122"/>
      <c r="M1205" s="287">
        <v>275000</v>
      </c>
      <c r="N1205" s="287">
        <v>0</v>
      </c>
      <c r="O1205" s="287">
        <v>24750</v>
      </c>
      <c r="P1205" s="287">
        <v>24750</v>
      </c>
      <c r="Q1205" s="122">
        <v>0</v>
      </c>
      <c r="R1205" s="122" t="s">
        <v>3490</v>
      </c>
      <c r="S1205" s="122" t="s">
        <v>3491</v>
      </c>
      <c r="T1205" s="122" t="s">
        <v>1703</v>
      </c>
      <c r="U1205" s="288"/>
      <c r="V1205" s="289" t="s">
        <v>1704</v>
      </c>
      <c r="W1205" s="290" t="s">
        <v>1195</v>
      </c>
      <c r="X1205" s="290" t="s">
        <v>1195</v>
      </c>
      <c r="Y1205" s="290" t="s">
        <v>1195</v>
      </c>
      <c r="Z1205" s="122"/>
      <c r="AA1205" s="285"/>
    </row>
    <row r="1206" spans="1:27">
      <c r="A1206" s="122" t="s">
        <v>56</v>
      </c>
      <c r="B1206" s="226" t="str">
        <f t="shared" si="36"/>
        <v>27AAICC1247J1ZM202323840</v>
      </c>
      <c r="C1206" s="277">
        <f t="shared" si="37"/>
        <v>1201</v>
      </c>
      <c r="D1206" s="291" t="s">
        <v>1517</v>
      </c>
      <c r="E1206" s="122" t="s">
        <v>1518</v>
      </c>
      <c r="F1206" s="122">
        <v>202323840</v>
      </c>
      <c r="G1206" s="122" t="s">
        <v>1699</v>
      </c>
      <c r="H1206" s="278">
        <v>45627</v>
      </c>
      <c r="I1206" s="122">
        <v>88500</v>
      </c>
      <c r="J1206" s="122" t="s">
        <v>1700</v>
      </c>
      <c r="K1206" s="122" t="s">
        <v>1657</v>
      </c>
      <c r="L1206" s="122"/>
      <c r="M1206" s="287">
        <v>75000</v>
      </c>
      <c r="N1206" s="287">
        <v>0</v>
      </c>
      <c r="O1206" s="287">
        <v>6750</v>
      </c>
      <c r="P1206" s="287">
        <v>6750</v>
      </c>
      <c r="Q1206" s="122">
        <v>0</v>
      </c>
      <c r="R1206" s="122" t="s">
        <v>3490</v>
      </c>
      <c r="S1206" s="122" t="s">
        <v>3491</v>
      </c>
      <c r="T1206" s="122" t="s">
        <v>1703</v>
      </c>
      <c r="U1206" s="288"/>
      <c r="V1206" s="289" t="s">
        <v>1704</v>
      </c>
      <c r="W1206" s="290" t="s">
        <v>1726</v>
      </c>
      <c r="X1206" s="290" t="s">
        <v>3580</v>
      </c>
      <c r="Y1206" s="290" t="s">
        <v>3581</v>
      </c>
      <c r="Z1206" s="122"/>
      <c r="AA1206" s="285"/>
    </row>
    <row r="1207" spans="1:27">
      <c r="A1207" s="122" t="s">
        <v>56</v>
      </c>
      <c r="B1207" s="226" t="str">
        <f t="shared" si="36"/>
        <v>27AAJCV6293Q1Z8VRSPL/24-25/0539</v>
      </c>
      <c r="C1207" s="277">
        <f t="shared" si="37"/>
        <v>1202</v>
      </c>
      <c r="D1207" s="291" t="s">
        <v>367</v>
      </c>
      <c r="E1207" s="122" t="s">
        <v>368</v>
      </c>
      <c r="F1207" s="122" t="s">
        <v>3582</v>
      </c>
      <c r="G1207" s="122" t="s">
        <v>1699</v>
      </c>
      <c r="H1207" s="278">
        <v>45628</v>
      </c>
      <c r="I1207" s="122">
        <v>27336</v>
      </c>
      <c r="J1207" s="122" t="s">
        <v>1700</v>
      </c>
      <c r="K1207" s="122" t="s">
        <v>1657</v>
      </c>
      <c r="L1207" s="122"/>
      <c r="M1207" s="287">
        <v>23166</v>
      </c>
      <c r="N1207" s="287">
        <v>0</v>
      </c>
      <c r="O1207" s="287">
        <v>2084.94</v>
      </c>
      <c r="P1207" s="287">
        <v>2084.94</v>
      </c>
      <c r="Q1207" s="122">
        <v>0</v>
      </c>
      <c r="R1207" s="122" t="s">
        <v>3490</v>
      </c>
      <c r="S1207" s="122" t="s">
        <v>3492</v>
      </c>
      <c r="T1207" s="122" t="s">
        <v>1703</v>
      </c>
      <c r="U1207" s="288"/>
      <c r="V1207" s="289" t="s">
        <v>1704</v>
      </c>
      <c r="W1207" s="290" t="s">
        <v>1195</v>
      </c>
      <c r="X1207" s="290" t="s">
        <v>1195</v>
      </c>
      <c r="Y1207" s="290" t="s">
        <v>1195</v>
      </c>
      <c r="Z1207" s="122"/>
      <c r="AA1207" s="285"/>
    </row>
    <row r="1208" spans="1:27">
      <c r="A1208" s="122" t="s">
        <v>56</v>
      </c>
      <c r="B1208" s="226" t="str">
        <f t="shared" si="36"/>
        <v>27AACCC6016B1Z8I/MH/31381957</v>
      </c>
      <c r="C1208" s="277">
        <f t="shared" si="37"/>
        <v>1203</v>
      </c>
      <c r="D1208" s="291" t="s">
        <v>3583</v>
      </c>
      <c r="E1208" s="122" t="s">
        <v>3584</v>
      </c>
      <c r="F1208" s="122" t="s">
        <v>3585</v>
      </c>
      <c r="G1208" s="122" t="s">
        <v>1699</v>
      </c>
      <c r="H1208" s="278">
        <v>45649</v>
      </c>
      <c r="I1208" s="122">
        <v>140</v>
      </c>
      <c r="J1208" s="122" t="s">
        <v>1700</v>
      </c>
      <c r="K1208" s="122" t="s">
        <v>1657</v>
      </c>
      <c r="L1208" s="122"/>
      <c r="M1208" s="287">
        <v>118.64</v>
      </c>
      <c r="N1208" s="287">
        <v>0</v>
      </c>
      <c r="O1208" s="287">
        <v>10.68</v>
      </c>
      <c r="P1208" s="287">
        <v>10.68</v>
      </c>
      <c r="Q1208" s="122">
        <v>0</v>
      </c>
      <c r="R1208" s="122" t="s">
        <v>3490</v>
      </c>
      <c r="S1208" s="122" t="s">
        <v>3492</v>
      </c>
      <c r="T1208" s="122" t="s">
        <v>1703</v>
      </c>
      <c r="U1208" s="288"/>
      <c r="V1208" s="289" t="s">
        <v>1704</v>
      </c>
      <c r="W1208" s="290" t="s">
        <v>1726</v>
      </c>
      <c r="X1208" s="290" t="s">
        <v>3586</v>
      </c>
      <c r="Y1208" s="290" t="s">
        <v>3587</v>
      </c>
      <c r="Z1208" s="122"/>
      <c r="AA1208" s="285"/>
    </row>
    <row r="1209" spans="1:27">
      <c r="A1209" s="122" t="s">
        <v>56</v>
      </c>
      <c r="B1209" s="226" t="str">
        <f t="shared" si="36"/>
        <v>27AAACM3692H1ZCSAPV11/0063/2425</v>
      </c>
      <c r="C1209" s="277">
        <f t="shared" si="37"/>
        <v>1204</v>
      </c>
      <c r="D1209" s="291" t="s">
        <v>580</v>
      </c>
      <c r="E1209" s="122" t="s">
        <v>581</v>
      </c>
      <c r="F1209" s="122" t="s">
        <v>3588</v>
      </c>
      <c r="G1209" s="122" t="s">
        <v>1699</v>
      </c>
      <c r="H1209" s="278">
        <v>45633</v>
      </c>
      <c r="I1209" s="122">
        <v>67564</v>
      </c>
      <c r="J1209" s="122" t="s">
        <v>1700</v>
      </c>
      <c r="K1209" s="122" t="s">
        <v>1657</v>
      </c>
      <c r="L1209" s="122"/>
      <c r="M1209" s="287">
        <v>57258</v>
      </c>
      <c r="N1209" s="287">
        <v>0</v>
      </c>
      <c r="O1209" s="287">
        <v>5153.22</v>
      </c>
      <c r="P1209" s="287">
        <v>5153.22</v>
      </c>
      <c r="Q1209" s="122">
        <v>0</v>
      </c>
      <c r="R1209" s="122" t="s">
        <v>3490</v>
      </c>
      <c r="S1209" s="122" t="s">
        <v>3491</v>
      </c>
      <c r="T1209" s="122" t="s">
        <v>1703</v>
      </c>
      <c r="U1209" s="288"/>
      <c r="V1209" s="289" t="s">
        <v>1704</v>
      </c>
      <c r="W1209" s="290" t="s">
        <v>1195</v>
      </c>
      <c r="X1209" s="290" t="s">
        <v>1195</v>
      </c>
      <c r="Y1209" s="290" t="s">
        <v>1195</v>
      </c>
      <c r="Z1209" s="122"/>
      <c r="AA1209" s="285"/>
    </row>
    <row r="1210" spans="1:27">
      <c r="A1210" s="122" t="s">
        <v>56</v>
      </c>
      <c r="B1210" s="226" t="str">
        <f t="shared" si="36"/>
        <v>27AAACM3692H1ZCSAPV11/0064/2425</v>
      </c>
      <c r="C1210" s="277">
        <f t="shared" si="37"/>
        <v>1205</v>
      </c>
      <c r="D1210" s="291" t="s">
        <v>580</v>
      </c>
      <c r="E1210" s="122" t="s">
        <v>581</v>
      </c>
      <c r="F1210" s="122" t="s">
        <v>3589</v>
      </c>
      <c r="G1210" s="122" t="s">
        <v>1699</v>
      </c>
      <c r="H1210" s="278">
        <v>45633</v>
      </c>
      <c r="I1210" s="122">
        <v>36602</v>
      </c>
      <c r="J1210" s="122" t="s">
        <v>1700</v>
      </c>
      <c r="K1210" s="122" t="s">
        <v>1657</v>
      </c>
      <c r="L1210" s="122"/>
      <c r="M1210" s="287">
        <v>31018.42</v>
      </c>
      <c r="N1210" s="287">
        <v>0</v>
      </c>
      <c r="O1210" s="287">
        <v>2791.66</v>
      </c>
      <c r="P1210" s="287">
        <v>2791.66</v>
      </c>
      <c r="Q1210" s="122">
        <v>0</v>
      </c>
      <c r="R1210" s="122" t="s">
        <v>3490</v>
      </c>
      <c r="S1210" s="122" t="s">
        <v>3491</v>
      </c>
      <c r="T1210" s="122" t="s">
        <v>1703</v>
      </c>
      <c r="U1210" s="288"/>
      <c r="V1210" s="289" t="s">
        <v>1704</v>
      </c>
      <c r="W1210" s="290" t="s">
        <v>1195</v>
      </c>
      <c r="X1210" s="290" t="s">
        <v>1195</v>
      </c>
      <c r="Y1210" s="290" t="s">
        <v>1195</v>
      </c>
      <c r="Z1210" s="122"/>
      <c r="AA1210" s="285"/>
    </row>
    <row r="1211" spans="1:27">
      <c r="A1211" s="122" t="s">
        <v>56</v>
      </c>
      <c r="B1211" s="226" t="str">
        <f t="shared" si="36"/>
        <v>07BGWPK6882R1ZZIN-8109</v>
      </c>
      <c r="C1211" s="277">
        <f t="shared" si="37"/>
        <v>1206</v>
      </c>
      <c r="D1211" s="291" t="s">
        <v>3590</v>
      </c>
      <c r="E1211" s="122" t="s">
        <v>3591</v>
      </c>
      <c r="F1211" s="122" t="s">
        <v>3592</v>
      </c>
      <c r="G1211" s="122" t="s">
        <v>1699</v>
      </c>
      <c r="H1211" s="278">
        <v>45576</v>
      </c>
      <c r="I1211" s="122">
        <v>226</v>
      </c>
      <c r="J1211" s="122" t="s">
        <v>1700</v>
      </c>
      <c r="K1211" s="122" t="s">
        <v>1657</v>
      </c>
      <c r="L1211" s="122"/>
      <c r="M1211" s="287">
        <v>201.79</v>
      </c>
      <c r="N1211" s="287">
        <v>24.21</v>
      </c>
      <c r="O1211" s="287">
        <v>0</v>
      </c>
      <c r="P1211" s="287">
        <v>0</v>
      </c>
      <c r="Q1211" s="122">
        <v>0</v>
      </c>
      <c r="R1211" s="122" t="s">
        <v>3067</v>
      </c>
      <c r="S1211" s="122" t="s">
        <v>3497</v>
      </c>
      <c r="T1211" s="122" t="s">
        <v>1703</v>
      </c>
      <c r="U1211" s="288"/>
      <c r="V1211" s="289" t="s">
        <v>1704</v>
      </c>
      <c r="W1211" s="290" t="s">
        <v>1195</v>
      </c>
      <c r="X1211" s="290" t="s">
        <v>1195</v>
      </c>
      <c r="Y1211" s="290" t="s">
        <v>1195</v>
      </c>
      <c r="Z1211" s="122"/>
      <c r="AA1211" s="285"/>
    </row>
    <row r="1212" spans="1:27">
      <c r="A1212" s="122" t="s">
        <v>56</v>
      </c>
      <c r="B1212" s="226" t="str">
        <f t="shared" si="36"/>
        <v>27AAACI1195H1ZM135241209044489</v>
      </c>
      <c r="C1212" s="277">
        <f t="shared" si="37"/>
        <v>1207</v>
      </c>
      <c r="D1212" s="291" t="s">
        <v>412</v>
      </c>
      <c r="E1212" s="122" t="s">
        <v>413</v>
      </c>
      <c r="F1212" s="122">
        <v>135241209044489</v>
      </c>
      <c r="G1212" s="122" t="s">
        <v>1699</v>
      </c>
      <c r="H1212" s="278">
        <v>45635</v>
      </c>
      <c r="I1212" s="122">
        <v>20793.54</v>
      </c>
      <c r="J1212" s="122" t="s">
        <v>1700</v>
      </c>
      <c r="K1212" s="122" t="s">
        <v>1657</v>
      </c>
      <c r="L1212" s="122"/>
      <c r="M1212" s="287">
        <v>17621.64</v>
      </c>
      <c r="N1212" s="287">
        <v>0</v>
      </c>
      <c r="O1212" s="287">
        <v>1585.95</v>
      </c>
      <c r="P1212" s="287">
        <v>1585.95</v>
      </c>
      <c r="Q1212" s="122">
        <v>0</v>
      </c>
      <c r="R1212" s="122" t="s">
        <v>3490</v>
      </c>
      <c r="S1212" s="122" t="s">
        <v>3492</v>
      </c>
      <c r="T1212" s="122" t="s">
        <v>1703</v>
      </c>
      <c r="U1212" s="288"/>
      <c r="V1212" s="289" t="s">
        <v>1704</v>
      </c>
      <c r="W1212" s="290" t="s">
        <v>1195</v>
      </c>
      <c r="X1212" s="290" t="s">
        <v>1195</v>
      </c>
      <c r="Y1212" s="290" t="s">
        <v>1195</v>
      </c>
      <c r="Z1212" s="122"/>
      <c r="AA1212" s="285"/>
    </row>
    <row r="1213" spans="1:27">
      <c r="A1213" s="122" t="s">
        <v>56</v>
      </c>
      <c r="B1213" s="226" t="str">
        <f t="shared" si="36"/>
        <v>27AAACI1195H1ZM135241209044542</v>
      </c>
      <c r="C1213" s="277">
        <f t="shared" si="37"/>
        <v>1208</v>
      </c>
      <c r="D1213" s="291" t="s">
        <v>412</v>
      </c>
      <c r="E1213" s="122" t="s">
        <v>413</v>
      </c>
      <c r="F1213" s="122">
        <v>135241209044542</v>
      </c>
      <c r="G1213" s="122" t="s">
        <v>1699</v>
      </c>
      <c r="H1213" s="278">
        <v>45635</v>
      </c>
      <c r="I1213" s="122">
        <v>9217.1299999999992</v>
      </c>
      <c r="J1213" s="122" t="s">
        <v>1700</v>
      </c>
      <c r="K1213" s="122" t="s">
        <v>1657</v>
      </c>
      <c r="L1213" s="122"/>
      <c r="M1213" s="287">
        <v>7811.13</v>
      </c>
      <c r="N1213" s="287">
        <v>0</v>
      </c>
      <c r="O1213" s="287">
        <v>703</v>
      </c>
      <c r="P1213" s="287">
        <v>703</v>
      </c>
      <c r="Q1213" s="122">
        <v>0</v>
      </c>
      <c r="R1213" s="122" t="s">
        <v>3490</v>
      </c>
      <c r="S1213" s="122" t="s">
        <v>3492</v>
      </c>
      <c r="T1213" s="122" t="s">
        <v>1703</v>
      </c>
      <c r="U1213" s="288"/>
      <c r="V1213" s="289" t="s">
        <v>1704</v>
      </c>
      <c r="W1213" s="290" t="s">
        <v>1195</v>
      </c>
      <c r="X1213" s="290" t="s">
        <v>1195</v>
      </c>
      <c r="Y1213" s="290" t="s">
        <v>1195</v>
      </c>
      <c r="Z1213" s="122"/>
      <c r="AA1213" s="285"/>
    </row>
    <row r="1214" spans="1:27">
      <c r="A1214" s="122" t="s">
        <v>56</v>
      </c>
      <c r="B1214" s="226" t="str">
        <f t="shared" si="36"/>
        <v>27AAACI1195H1ZM135241216077731</v>
      </c>
      <c r="C1214" s="277">
        <f t="shared" si="37"/>
        <v>1209</v>
      </c>
      <c r="D1214" s="291" t="s">
        <v>412</v>
      </c>
      <c r="E1214" s="122" t="s">
        <v>413</v>
      </c>
      <c r="F1214" s="122">
        <v>135241216077731</v>
      </c>
      <c r="G1214" s="122" t="s">
        <v>1699</v>
      </c>
      <c r="H1214" s="278">
        <v>45642</v>
      </c>
      <c r="I1214" s="122">
        <v>17809.650000000001</v>
      </c>
      <c r="J1214" s="122" t="s">
        <v>1700</v>
      </c>
      <c r="K1214" s="122" t="s">
        <v>1657</v>
      </c>
      <c r="L1214" s="122"/>
      <c r="M1214" s="287">
        <v>15092.93</v>
      </c>
      <c r="N1214" s="287">
        <v>0</v>
      </c>
      <c r="O1214" s="287">
        <v>1358.36</v>
      </c>
      <c r="P1214" s="287">
        <v>1358.36</v>
      </c>
      <c r="Q1214" s="122">
        <v>0</v>
      </c>
      <c r="R1214" s="122" t="s">
        <v>3490</v>
      </c>
      <c r="S1214" s="122" t="s">
        <v>3492</v>
      </c>
      <c r="T1214" s="122" t="s">
        <v>1703</v>
      </c>
      <c r="U1214" s="288"/>
      <c r="V1214" s="289" t="s">
        <v>1704</v>
      </c>
      <c r="W1214" s="290" t="s">
        <v>1195</v>
      </c>
      <c r="X1214" s="290" t="s">
        <v>1195</v>
      </c>
      <c r="Y1214" s="290" t="s">
        <v>1195</v>
      </c>
      <c r="Z1214" s="122"/>
      <c r="AA1214" s="285"/>
    </row>
    <row r="1215" spans="1:27">
      <c r="A1215" s="122" t="s">
        <v>56</v>
      </c>
      <c r="B1215" s="226" t="str">
        <f t="shared" si="36"/>
        <v>27AAACI1195H1ZM135241218092599</v>
      </c>
      <c r="C1215" s="277">
        <f t="shared" si="37"/>
        <v>1210</v>
      </c>
      <c r="D1215" s="291" t="s">
        <v>412</v>
      </c>
      <c r="E1215" s="122" t="s">
        <v>413</v>
      </c>
      <c r="F1215" s="122">
        <v>135241218092599</v>
      </c>
      <c r="G1215" s="122" t="s">
        <v>1699</v>
      </c>
      <c r="H1215" s="278">
        <v>45644</v>
      </c>
      <c r="I1215" s="122">
        <v>2339.7600000000002</v>
      </c>
      <c r="J1215" s="122" t="s">
        <v>1700</v>
      </c>
      <c r="K1215" s="122" t="s">
        <v>1657</v>
      </c>
      <c r="L1215" s="122"/>
      <c r="M1215" s="287">
        <v>1982.84</v>
      </c>
      <c r="N1215" s="287">
        <v>0</v>
      </c>
      <c r="O1215" s="287">
        <v>178.46</v>
      </c>
      <c r="P1215" s="287">
        <v>178.46</v>
      </c>
      <c r="Q1215" s="122">
        <v>0</v>
      </c>
      <c r="R1215" s="122" t="s">
        <v>3490</v>
      </c>
      <c r="S1215" s="122" t="s">
        <v>3492</v>
      </c>
      <c r="T1215" s="122" t="s">
        <v>1703</v>
      </c>
      <c r="U1215" s="288"/>
      <c r="V1215" s="289" t="s">
        <v>1704</v>
      </c>
      <c r="W1215" s="290" t="s">
        <v>1195</v>
      </c>
      <c r="X1215" s="290" t="s">
        <v>1195</v>
      </c>
      <c r="Y1215" s="290" t="s">
        <v>1195</v>
      </c>
      <c r="Z1215" s="122"/>
      <c r="AA1215" s="285"/>
    </row>
    <row r="1216" spans="1:27">
      <c r="A1216" s="122" t="s">
        <v>56</v>
      </c>
      <c r="B1216" s="226" t="str">
        <f t="shared" si="36"/>
        <v>27AAACI1195H1ZM135241224124860</v>
      </c>
      <c r="C1216" s="277">
        <f t="shared" si="37"/>
        <v>1211</v>
      </c>
      <c r="D1216" s="291" t="s">
        <v>412</v>
      </c>
      <c r="E1216" s="122" t="s">
        <v>413</v>
      </c>
      <c r="F1216" s="122">
        <v>135241224124860</v>
      </c>
      <c r="G1216" s="122" t="s">
        <v>1699</v>
      </c>
      <c r="H1216" s="278">
        <v>45650</v>
      </c>
      <c r="I1216" s="122">
        <v>30412.79</v>
      </c>
      <c r="J1216" s="122" t="s">
        <v>1700</v>
      </c>
      <c r="K1216" s="122" t="s">
        <v>1657</v>
      </c>
      <c r="L1216" s="122"/>
      <c r="M1216" s="287">
        <v>25773.55</v>
      </c>
      <c r="N1216" s="287">
        <v>0</v>
      </c>
      <c r="O1216" s="287">
        <v>2319.62</v>
      </c>
      <c r="P1216" s="287">
        <v>2319.62</v>
      </c>
      <c r="Q1216" s="122">
        <v>0</v>
      </c>
      <c r="R1216" s="122" t="s">
        <v>3490</v>
      </c>
      <c r="S1216" s="122" t="s">
        <v>3492</v>
      </c>
      <c r="T1216" s="122" t="s">
        <v>1703</v>
      </c>
      <c r="U1216" s="288"/>
      <c r="V1216" s="289" t="s">
        <v>1704</v>
      </c>
      <c r="W1216" s="290" t="s">
        <v>1195</v>
      </c>
      <c r="X1216" s="290" t="s">
        <v>1195</v>
      </c>
      <c r="Y1216" s="290" t="s">
        <v>1195</v>
      </c>
      <c r="Z1216" s="122"/>
      <c r="AA1216" s="285"/>
    </row>
    <row r="1217" spans="1:27">
      <c r="A1217" s="122" t="s">
        <v>56</v>
      </c>
      <c r="B1217" s="226" t="str">
        <f t="shared" si="36"/>
        <v>27AAACI1195H1ZM138241211439126</v>
      </c>
      <c r="C1217" s="277">
        <f t="shared" si="37"/>
        <v>1212</v>
      </c>
      <c r="D1217" s="291" t="s">
        <v>412</v>
      </c>
      <c r="E1217" s="122" t="s">
        <v>413</v>
      </c>
      <c r="F1217" s="122">
        <v>138241211439126</v>
      </c>
      <c r="G1217" s="122" t="s">
        <v>1699</v>
      </c>
      <c r="H1217" s="278">
        <v>45639</v>
      </c>
      <c r="I1217" s="122">
        <v>1770</v>
      </c>
      <c r="J1217" s="122" t="s">
        <v>1700</v>
      </c>
      <c r="K1217" s="122" t="s">
        <v>1657</v>
      </c>
      <c r="L1217" s="122"/>
      <c r="M1217" s="287">
        <v>1500</v>
      </c>
      <c r="N1217" s="287">
        <v>0</v>
      </c>
      <c r="O1217" s="287">
        <v>135</v>
      </c>
      <c r="P1217" s="287">
        <v>135</v>
      </c>
      <c r="Q1217" s="122">
        <v>0</v>
      </c>
      <c r="R1217" s="122" t="s">
        <v>3490</v>
      </c>
      <c r="S1217" s="122" t="s">
        <v>3492</v>
      </c>
      <c r="T1217" s="122" t="s">
        <v>1703</v>
      </c>
      <c r="U1217" s="288"/>
      <c r="V1217" s="289" t="s">
        <v>1704</v>
      </c>
      <c r="W1217" s="290" t="s">
        <v>1195</v>
      </c>
      <c r="X1217" s="290" t="s">
        <v>1195</v>
      </c>
      <c r="Y1217" s="290" t="s">
        <v>1195</v>
      </c>
      <c r="Z1217" s="122"/>
      <c r="AA1217" s="285"/>
    </row>
    <row r="1218" spans="1:27">
      <c r="A1218" s="122" t="s">
        <v>56</v>
      </c>
      <c r="B1218" s="226" t="str">
        <f t="shared" si="36"/>
        <v>27AAACI1195H1ZM138241211454501</v>
      </c>
      <c r="C1218" s="277">
        <f t="shared" si="37"/>
        <v>1213</v>
      </c>
      <c r="D1218" s="291" t="s">
        <v>412</v>
      </c>
      <c r="E1218" s="122" t="s">
        <v>413</v>
      </c>
      <c r="F1218" s="122">
        <v>138241211454501</v>
      </c>
      <c r="G1218" s="122" t="s">
        <v>1699</v>
      </c>
      <c r="H1218" s="278">
        <v>45639</v>
      </c>
      <c r="I1218" s="122">
        <v>3540</v>
      </c>
      <c r="J1218" s="122" t="s">
        <v>1700</v>
      </c>
      <c r="K1218" s="122" t="s">
        <v>1657</v>
      </c>
      <c r="L1218" s="122"/>
      <c r="M1218" s="287">
        <v>3000</v>
      </c>
      <c r="N1218" s="287">
        <v>0</v>
      </c>
      <c r="O1218" s="287">
        <v>270</v>
      </c>
      <c r="P1218" s="287">
        <v>270</v>
      </c>
      <c r="Q1218" s="122">
        <v>0</v>
      </c>
      <c r="R1218" s="122" t="s">
        <v>3490</v>
      </c>
      <c r="S1218" s="122" t="s">
        <v>3492</v>
      </c>
      <c r="T1218" s="122" t="s">
        <v>1703</v>
      </c>
      <c r="U1218" s="288"/>
      <c r="V1218" s="289" t="s">
        <v>1704</v>
      </c>
      <c r="W1218" s="290" t="s">
        <v>1195</v>
      </c>
      <c r="X1218" s="290" t="s">
        <v>1195</v>
      </c>
      <c r="Y1218" s="290" t="s">
        <v>1195</v>
      </c>
      <c r="Z1218" s="122"/>
      <c r="AA1218" s="285"/>
    </row>
    <row r="1219" spans="1:27">
      <c r="A1219" s="122" t="s">
        <v>56</v>
      </c>
      <c r="B1219" s="226" t="str">
        <f t="shared" si="36"/>
        <v>27AABCM2461K1ZFLMP01251201171</v>
      </c>
      <c r="C1219" s="277">
        <f t="shared" si="37"/>
        <v>1214</v>
      </c>
      <c r="D1219" s="291" t="s">
        <v>443</v>
      </c>
      <c r="E1219" s="122" t="s">
        <v>444</v>
      </c>
      <c r="F1219" s="122" t="s">
        <v>3593</v>
      </c>
      <c r="G1219" s="122" t="s">
        <v>1699</v>
      </c>
      <c r="H1219" s="278">
        <v>45627</v>
      </c>
      <c r="I1219" s="122">
        <v>31306.6</v>
      </c>
      <c r="J1219" s="122" t="s">
        <v>1700</v>
      </c>
      <c r="K1219" s="122" t="s">
        <v>1657</v>
      </c>
      <c r="L1219" s="122"/>
      <c r="M1219" s="287">
        <v>26530.6</v>
      </c>
      <c r="N1219" s="287">
        <v>0</v>
      </c>
      <c r="O1219" s="287">
        <v>2388</v>
      </c>
      <c r="P1219" s="287">
        <v>2388</v>
      </c>
      <c r="Q1219" s="122">
        <v>0</v>
      </c>
      <c r="R1219" s="122" t="s">
        <v>3490</v>
      </c>
      <c r="S1219" s="122" t="s">
        <v>3557</v>
      </c>
      <c r="T1219" s="122" t="s">
        <v>1703</v>
      </c>
      <c r="U1219" s="288"/>
      <c r="V1219" s="289" t="s">
        <v>1704</v>
      </c>
      <c r="W1219" s="290" t="s">
        <v>1726</v>
      </c>
      <c r="X1219" s="290" t="s">
        <v>3594</v>
      </c>
      <c r="Y1219" s="290" t="s">
        <v>3409</v>
      </c>
      <c r="Z1219" s="122"/>
      <c r="AA1219" s="285"/>
    </row>
    <row r="1220" spans="1:27">
      <c r="A1220" s="122" t="s">
        <v>56</v>
      </c>
      <c r="B1220" s="226" t="str">
        <f t="shared" si="36"/>
        <v>27AABCM2461K1ZFLMP01251201172</v>
      </c>
      <c r="C1220" s="277">
        <f t="shared" si="37"/>
        <v>1215</v>
      </c>
      <c r="D1220" s="291" t="s">
        <v>443</v>
      </c>
      <c r="E1220" s="122" t="s">
        <v>444</v>
      </c>
      <c r="F1220" s="122" t="s">
        <v>3595</v>
      </c>
      <c r="G1220" s="122" t="s">
        <v>1699</v>
      </c>
      <c r="H1220" s="278">
        <v>45627</v>
      </c>
      <c r="I1220" s="122">
        <v>32926.800000000003</v>
      </c>
      <c r="J1220" s="122" t="s">
        <v>1700</v>
      </c>
      <c r="K1220" s="122" t="s">
        <v>1657</v>
      </c>
      <c r="L1220" s="122"/>
      <c r="M1220" s="287">
        <v>27904.799999999999</v>
      </c>
      <c r="N1220" s="287">
        <v>0</v>
      </c>
      <c r="O1220" s="287">
        <v>2511</v>
      </c>
      <c r="P1220" s="287">
        <v>2511</v>
      </c>
      <c r="Q1220" s="122">
        <v>0</v>
      </c>
      <c r="R1220" s="122" t="s">
        <v>3490</v>
      </c>
      <c r="S1220" s="122" t="s">
        <v>3557</v>
      </c>
      <c r="T1220" s="122" t="s">
        <v>1703</v>
      </c>
      <c r="U1220" s="288"/>
      <c r="V1220" s="289" t="s">
        <v>1704</v>
      </c>
      <c r="W1220" s="290" t="s">
        <v>1726</v>
      </c>
      <c r="X1220" s="290" t="s">
        <v>3596</v>
      </c>
      <c r="Y1220" s="290" t="s">
        <v>3409</v>
      </c>
      <c r="Z1220" s="122"/>
      <c r="AA1220" s="285"/>
    </row>
    <row r="1221" spans="1:27">
      <c r="A1221" s="122" t="s">
        <v>56</v>
      </c>
      <c r="B1221" s="226" t="str">
        <f t="shared" si="36"/>
        <v>27AABCM2461K1ZFLMP01251201173</v>
      </c>
      <c r="C1221" s="277">
        <f t="shared" si="37"/>
        <v>1216</v>
      </c>
      <c r="D1221" s="291" t="s">
        <v>443</v>
      </c>
      <c r="E1221" s="122" t="s">
        <v>444</v>
      </c>
      <c r="F1221" s="122" t="s">
        <v>3597</v>
      </c>
      <c r="G1221" s="122" t="s">
        <v>1699</v>
      </c>
      <c r="H1221" s="278">
        <v>45627</v>
      </c>
      <c r="I1221" s="122">
        <v>32926.800000000003</v>
      </c>
      <c r="J1221" s="122" t="s">
        <v>1700</v>
      </c>
      <c r="K1221" s="122" t="s">
        <v>1657</v>
      </c>
      <c r="L1221" s="122"/>
      <c r="M1221" s="287">
        <v>27904.799999999999</v>
      </c>
      <c r="N1221" s="287">
        <v>0</v>
      </c>
      <c r="O1221" s="287">
        <v>2511</v>
      </c>
      <c r="P1221" s="287">
        <v>2511</v>
      </c>
      <c r="Q1221" s="122">
        <v>0</v>
      </c>
      <c r="R1221" s="122" t="s">
        <v>3490</v>
      </c>
      <c r="S1221" s="122" t="s">
        <v>3557</v>
      </c>
      <c r="T1221" s="122" t="s">
        <v>1703</v>
      </c>
      <c r="U1221" s="288"/>
      <c r="V1221" s="289" t="s">
        <v>1704</v>
      </c>
      <c r="W1221" s="290" t="s">
        <v>1726</v>
      </c>
      <c r="X1221" s="290" t="s">
        <v>3598</v>
      </c>
      <c r="Y1221" s="290" t="s">
        <v>3409</v>
      </c>
      <c r="Z1221" s="122"/>
      <c r="AA1221" s="285"/>
    </row>
    <row r="1222" spans="1:27">
      <c r="A1222" s="122" t="s">
        <v>56</v>
      </c>
      <c r="B1222" s="226" t="str">
        <f t="shared" ref="B1222:B1285" si="38">CONCATENATE(D1222,F1222)</f>
        <v>27AABCM2461K1ZFLMP01251201174</v>
      </c>
      <c r="C1222" s="277">
        <f t="shared" si="37"/>
        <v>1217</v>
      </c>
      <c r="D1222" s="291" t="s">
        <v>443</v>
      </c>
      <c r="E1222" s="122" t="s">
        <v>444</v>
      </c>
      <c r="F1222" s="122" t="s">
        <v>3599</v>
      </c>
      <c r="G1222" s="122" t="s">
        <v>1699</v>
      </c>
      <c r="H1222" s="278">
        <v>45627</v>
      </c>
      <c r="I1222" s="122">
        <v>31306.6</v>
      </c>
      <c r="J1222" s="122" t="s">
        <v>1700</v>
      </c>
      <c r="K1222" s="122" t="s">
        <v>1657</v>
      </c>
      <c r="L1222" s="122"/>
      <c r="M1222" s="287">
        <v>26530.6</v>
      </c>
      <c r="N1222" s="287">
        <v>0</v>
      </c>
      <c r="O1222" s="287">
        <v>2388</v>
      </c>
      <c r="P1222" s="287">
        <v>2388</v>
      </c>
      <c r="Q1222" s="122">
        <v>0</v>
      </c>
      <c r="R1222" s="122" t="s">
        <v>3490</v>
      </c>
      <c r="S1222" s="122" t="s">
        <v>3557</v>
      </c>
      <c r="T1222" s="122" t="s">
        <v>1703</v>
      </c>
      <c r="U1222" s="288"/>
      <c r="V1222" s="289" t="s">
        <v>1704</v>
      </c>
      <c r="W1222" s="290" t="s">
        <v>1726</v>
      </c>
      <c r="X1222" s="290" t="s">
        <v>3600</v>
      </c>
      <c r="Y1222" s="290" t="s">
        <v>3409</v>
      </c>
      <c r="Z1222" s="122"/>
      <c r="AA1222" s="285"/>
    </row>
    <row r="1223" spans="1:27">
      <c r="A1223" s="122" t="s">
        <v>56</v>
      </c>
      <c r="B1223" s="226" t="str">
        <f t="shared" si="38"/>
        <v>27AABCM2461K1ZFPM012512/033914</v>
      </c>
      <c r="C1223" s="277">
        <f t="shared" ref="C1223:C1286" si="39">C1222+1</f>
        <v>1218</v>
      </c>
      <c r="D1223" s="291" t="s">
        <v>443</v>
      </c>
      <c r="E1223" s="122" t="s">
        <v>444</v>
      </c>
      <c r="F1223" s="122" t="s">
        <v>3601</v>
      </c>
      <c r="G1223" s="122" t="s">
        <v>1699</v>
      </c>
      <c r="H1223" s="278">
        <v>45628</v>
      </c>
      <c r="I1223" s="122">
        <v>127.2</v>
      </c>
      <c r="J1223" s="122" t="s">
        <v>1700</v>
      </c>
      <c r="K1223" s="122" t="s">
        <v>1657</v>
      </c>
      <c r="L1223" s="122"/>
      <c r="M1223" s="287">
        <v>107.2</v>
      </c>
      <c r="N1223" s="287">
        <v>0</v>
      </c>
      <c r="O1223" s="287">
        <v>10</v>
      </c>
      <c r="P1223" s="287">
        <v>10</v>
      </c>
      <c r="Q1223" s="122">
        <v>0</v>
      </c>
      <c r="R1223" s="122" t="s">
        <v>3490</v>
      </c>
      <c r="S1223" s="122" t="s">
        <v>3557</v>
      </c>
      <c r="T1223" s="122" t="s">
        <v>1703</v>
      </c>
      <c r="U1223" s="288"/>
      <c r="V1223" s="289" t="s">
        <v>1704</v>
      </c>
      <c r="W1223" s="290" t="s">
        <v>1726</v>
      </c>
      <c r="X1223" s="290" t="s">
        <v>3602</v>
      </c>
      <c r="Y1223" s="290" t="s">
        <v>3603</v>
      </c>
      <c r="Z1223" s="122"/>
      <c r="AA1223" s="285"/>
    </row>
    <row r="1224" spans="1:27">
      <c r="A1224" s="122" t="s">
        <v>56</v>
      </c>
      <c r="B1224" s="226" t="str">
        <f t="shared" si="38"/>
        <v>27AAACD1798F2ZLDEL/24-25/007</v>
      </c>
      <c r="C1224" s="277">
        <f t="shared" si="39"/>
        <v>1219</v>
      </c>
      <c r="D1224" s="291" t="s">
        <v>1337</v>
      </c>
      <c r="E1224" s="122" t="s">
        <v>2292</v>
      </c>
      <c r="F1224" s="122" t="s">
        <v>3604</v>
      </c>
      <c r="G1224" s="122" t="s">
        <v>1699</v>
      </c>
      <c r="H1224" s="278">
        <v>45589</v>
      </c>
      <c r="I1224" s="122">
        <v>590000</v>
      </c>
      <c r="J1224" s="122" t="s">
        <v>1700</v>
      </c>
      <c r="K1224" s="122" t="s">
        <v>1657</v>
      </c>
      <c r="L1224" s="122"/>
      <c r="M1224" s="287">
        <v>500000</v>
      </c>
      <c r="N1224" s="287">
        <v>0</v>
      </c>
      <c r="O1224" s="287">
        <v>45000</v>
      </c>
      <c r="P1224" s="287">
        <v>45000</v>
      </c>
      <c r="Q1224" s="122">
        <v>0</v>
      </c>
      <c r="R1224" s="122" t="s">
        <v>3490</v>
      </c>
      <c r="S1224" s="122" t="s">
        <v>3550</v>
      </c>
      <c r="T1224" s="122" t="s">
        <v>1703</v>
      </c>
      <c r="U1224" s="288"/>
      <c r="V1224" s="289" t="s">
        <v>1704</v>
      </c>
      <c r="W1224" s="290" t="s">
        <v>1195</v>
      </c>
      <c r="X1224" s="290" t="s">
        <v>1195</v>
      </c>
      <c r="Y1224" s="290" t="s">
        <v>1195</v>
      </c>
      <c r="Z1224" s="122"/>
      <c r="AA1224" s="285"/>
    </row>
    <row r="1225" spans="1:27">
      <c r="A1225" s="122" t="s">
        <v>56</v>
      </c>
      <c r="B1225" s="226" t="str">
        <f t="shared" si="38"/>
        <v>27AAACD1798F2ZLDEL/24-25/008</v>
      </c>
      <c r="C1225" s="277">
        <f t="shared" si="39"/>
        <v>1220</v>
      </c>
      <c r="D1225" s="291" t="s">
        <v>1337</v>
      </c>
      <c r="E1225" s="122" t="s">
        <v>2292</v>
      </c>
      <c r="F1225" s="122" t="s">
        <v>3605</v>
      </c>
      <c r="G1225" s="122" t="s">
        <v>1699</v>
      </c>
      <c r="H1225" s="278">
        <v>45624</v>
      </c>
      <c r="I1225" s="122">
        <v>590000</v>
      </c>
      <c r="J1225" s="122" t="s">
        <v>1700</v>
      </c>
      <c r="K1225" s="122" t="s">
        <v>1657</v>
      </c>
      <c r="L1225" s="122"/>
      <c r="M1225" s="287">
        <v>500000</v>
      </c>
      <c r="N1225" s="287">
        <v>0</v>
      </c>
      <c r="O1225" s="287">
        <v>45000</v>
      </c>
      <c r="P1225" s="287">
        <v>45000</v>
      </c>
      <c r="Q1225" s="122">
        <v>0</v>
      </c>
      <c r="R1225" s="122" t="s">
        <v>3490</v>
      </c>
      <c r="S1225" s="122" t="s">
        <v>3550</v>
      </c>
      <c r="T1225" s="122" t="s">
        <v>1703</v>
      </c>
      <c r="U1225" s="288"/>
      <c r="V1225" s="289" t="s">
        <v>1704</v>
      </c>
      <c r="W1225" s="290" t="s">
        <v>1195</v>
      </c>
      <c r="X1225" s="290" t="s">
        <v>1195</v>
      </c>
      <c r="Y1225" s="290" t="s">
        <v>1195</v>
      </c>
      <c r="Z1225" s="122"/>
      <c r="AA1225" s="285"/>
    </row>
    <row r="1226" spans="1:27">
      <c r="A1226" s="122" t="s">
        <v>56</v>
      </c>
      <c r="B1226" s="226" t="str">
        <f t="shared" si="38"/>
        <v>27AAACD1798F2ZLDEL/24-25/009</v>
      </c>
      <c r="C1226" s="277">
        <f t="shared" si="39"/>
        <v>1221</v>
      </c>
      <c r="D1226" s="291" t="s">
        <v>1337</v>
      </c>
      <c r="E1226" s="122" t="s">
        <v>2292</v>
      </c>
      <c r="F1226" s="122" t="s">
        <v>3606</v>
      </c>
      <c r="G1226" s="122" t="s">
        <v>1699</v>
      </c>
      <c r="H1226" s="278">
        <v>45653</v>
      </c>
      <c r="I1226" s="122">
        <v>236000</v>
      </c>
      <c r="J1226" s="122" t="s">
        <v>1700</v>
      </c>
      <c r="K1226" s="122" t="s">
        <v>1657</v>
      </c>
      <c r="L1226" s="122"/>
      <c r="M1226" s="287">
        <v>200000</v>
      </c>
      <c r="N1226" s="287">
        <v>0</v>
      </c>
      <c r="O1226" s="287">
        <v>18000</v>
      </c>
      <c r="P1226" s="287">
        <v>18000</v>
      </c>
      <c r="Q1226" s="122">
        <v>0</v>
      </c>
      <c r="R1226" s="122" t="s">
        <v>3490</v>
      </c>
      <c r="S1226" s="122" t="s">
        <v>3550</v>
      </c>
      <c r="T1226" s="122" t="s">
        <v>1703</v>
      </c>
      <c r="U1226" s="288"/>
      <c r="V1226" s="289" t="s">
        <v>1704</v>
      </c>
      <c r="W1226" s="290" t="s">
        <v>1195</v>
      </c>
      <c r="X1226" s="290" t="s">
        <v>1195</v>
      </c>
      <c r="Y1226" s="290" t="s">
        <v>1195</v>
      </c>
      <c r="Z1226" s="122"/>
      <c r="AA1226" s="285"/>
    </row>
    <row r="1227" spans="1:27">
      <c r="A1227" s="122" t="s">
        <v>56</v>
      </c>
      <c r="B1227" s="226" t="str">
        <f t="shared" si="38"/>
        <v>27AAACD1798F2ZLDEL/24-25/010</v>
      </c>
      <c r="C1227" s="277">
        <f t="shared" si="39"/>
        <v>1222</v>
      </c>
      <c r="D1227" s="291" t="s">
        <v>1337</v>
      </c>
      <c r="E1227" s="122" t="s">
        <v>2292</v>
      </c>
      <c r="F1227" s="122" t="s">
        <v>3607</v>
      </c>
      <c r="G1227" s="122" t="s">
        <v>1699</v>
      </c>
      <c r="H1227" s="278">
        <v>45653</v>
      </c>
      <c r="I1227" s="122">
        <v>91450</v>
      </c>
      <c r="J1227" s="122" t="s">
        <v>1700</v>
      </c>
      <c r="K1227" s="122" t="s">
        <v>1657</v>
      </c>
      <c r="L1227" s="122"/>
      <c r="M1227" s="287">
        <v>77500</v>
      </c>
      <c r="N1227" s="287">
        <v>0</v>
      </c>
      <c r="O1227" s="287">
        <v>6975</v>
      </c>
      <c r="P1227" s="287">
        <v>6975</v>
      </c>
      <c r="Q1227" s="122">
        <v>0</v>
      </c>
      <c r="R1227" s="122" t="s">
        <v>3490</v>
      </c>
      <c r="S1227" s="122" t="s">
        <v>3550</v>
      </c>
      <c r="T1227" s="122" t="s">
        <v>1703</v>
      </c>
      <c r="U1227" s="288"/>
      <c r="V1227" s="289" t="s">
        <v>1704</v>
      </c>
      <c r="W1227" s="290" t="s">
        <v>1195</v>
      </c>
      <c r="X1227" s="290" t="s">
        <v>1195</v>
      </c>
      <c r="Y1227" s="290" t="s">
        <v>1195</v>
      </c>
      <c r="Z1227" s="122"/>
      <c r="AA1227" s="285"/>
    </row>
    <row r="1228" spans="1:27">
      <c r="A1228" s="122" t="s">
        <v>56</v>
      </c>
      <c r="B1228" s="226" t="str">
        <f t="shared" si="38"/>
        <v>27AAACD1798F2ZLDEL/24-25/011</v>
      </c>
      <c r="C1228" s="277">
        <f t="shared" si="39"/>
        <v>1223</v>
      </c>
      <c r="D1228" s="291" t="s">
        <v>1337</v>
      </c>
      <c r="E1228" s="122" t="s">
        <v>2292</v>
      </c>
      <c r="F1228" s="122" t="s">
        <v>3608</v>
      </c>
      <c r="G1228" s="122" t="s">
        <v>1699</v>
      </c>
      <c r="H1228" s="278">
        <v>45653</v>
      </c>
      <c r="I1228" s="122">
        <v>75226</v>
      </c>
      <c r="J1228" s="122" t="s">
        <v>1700</v>
      </c>
      <c r="K1228" s="122" t="s">
        <v>1657</v>
      </c>
      <c r="L1228" s="122"/>
      <c r="M1228" s="287">
        <v>63750</v>
      </c>
      <c r="N1228" s="287">
        <v>0</v>
      </c>
      <c r="O1228" s="287">
        <v>5737.5</v>
      </c>
      <c r="P1228" s="287">
        <v>5737.5</v>
      </c>
      <c r="Q1228" s="122">
        <v>0</v>
      </c>
      <c r="R1228" s="122" t="s">
        <v>3490</v>
      </c>
      <c r="S1228" s="122" t="s">
        <v>3550</v>
      </c>
      <c r="T1228" s="122" t="s">
        <v>1703</v>
      </c>
      <c r="U1228" s="288"/>
      <c r="V1228" s="289" t="s">
        <v>1704</v>
      </c>
      <c r="W1228" s="290" t="s">
        <v>1195</v>
      </c>
      <c r="X1228" s="290" t="s">
        <v>1195</v>
      </c>
      <c r="Y1228" s="290" t="s">
        <v>1195</v>
      </c>
      <c r="Z1228" s="122"/>
      <c r="AA1228" s="285"/>
    </row>
    <row r="1229" spans="1:27">
      <c r="A1229" s="122" t="s">
        <v>56</v>
      </c>
      <c r="B1229" s="226" t="str">
        <f t="shared" si="38"/>
        <v>27AAACD1798F2ZLDEL/24-25/012</v>
      </c>
      <c r="C1229" s="277">
        <f t="shared" si="39"/>
        <v>1224</v>
      </c>
      <c r="D1229" s="291" t="s">
        <v>1337</v>
      </c>
      <c r="E1229" s="122" t="s">
        <v>2292</v>
      </c>
      <c r="F1229" s="122" t="s">
        <v>3609</v>
      </c>
      <c r="G1229" s="122" t="s">
        <v>1699</v>
      </c>
      <c r="H1229" s="278">
        <v>45656</v>
      </c>
      <c r="I1229" s="122">
        <v>590000</v>
      </c>
      <c r="J1229" s="122" t="s">
        <v>1700</v>
      </c>
      <c r="K1229" s="122" t="s">
        <v>1657</v>
      </c>
      <c r="L1229" s="122"/>
      <c r="M1229" s="287">
        <v>500000</v>
      </c>
      <c r="N1229" s="287">
        <v>0</v>
      </c>
      <c r="O1229" s="287">
        <v>45000</v>
      </c>
      <c r="P1229" s="287">
        <v>45000</v>
      </c>
      <c r="Q1229" s="122">
        <v>0</v>
      </c>
      <c r="R1229" s="122" t="s">
        <v>3490</v>
      </c>
      <c r="S1229" s="122" t="s">
        <v>3550</v>
      </c>
      <c r="T1229" s="122" t="s">
        <v>1703</v>
      </c>
      <c r="U1229" s="288"/>
      <c r="V1229" s="289" t="s">
        <v>1704</v>
      </c>
      <c r="W1229" s="290" t="s">
        <v>1195</v>
      </c>
      <c r="X1229" s="290" t="s">
        <v>1195</v>
      </c>
      <c r="Y1229" s="290" t="s">
        <v>1195</v>
      </c>
      <c r="Z1229" s="122"/>
      <c r="AA1229" s="285"/>
    </row>
    <row r="1230" spans="1:27">
      <c r="A1230" s="122" t="s">
        <v>56</v>
      </c>
      <c r="B1230" s="226" t="str">
        <f t="shared" si="38"/>
        <v>27AAJCM5637R1ZLMCSS/24-25/1601</v>
      </c>
      <c r="C1230" s="277">
        <f t="shared" si="39"/>
        <v>1225</v>
      </c>
      <c r="D1230" s="291" t="s">
        <v>2051</v>
      </c>
      <c r="E1230" s="122" t="s">
        <v>2052</v>
      </c>
      <c r="F1230" s="122" t="s">
        <v>3610</v>
      </c>
      <c r="G1230" s="122" t="s">
        <v>1699</v>
      </c>
      <c r="H1230" s="278">
        <v>45628</v>
      </c>
      <c r="I1230" s="122">
        <v>48128</v>
      </c>
      <c r="J1230" s="122" t="s">
        <v>1700</v>
      </c>
      <c r="K1230" s="122" t="s">
        <v>1657</v>
      </c>
      <c r="L1230" s="122"/>
      <c r="M1230" s="287">
        <v>40786.82</v>
      </c>
      <c r="N1230" s="287">
        <v>0</v>
      </c>
      <c r="O1230" s="287">
        <v>3670.81</v>
      </c>
      <c r="P1230" s="287">
        <v>3670.81</v>
      </c>
      <c r="Q1230" s="122">
        <v>0</v>
      </c>
      <c r="R1230" s="122" t="s">
        <v>3490</v>
      </c>
      <c r="S1230" s="122" t="s">
        <v>3492</v>
      </c>
      <c r="T1230" s="122" t="s">
        <v>1703</v>
      </c>
      <c r="U1230" s="288"/>
      <c r="V1230" s="289" t="s">
        <v>1704</v>
      </c>
      <c r="W1230" s="290" t="s">
        <v>1726</v>
      </c>
      <c r="X1230" s="290" t="s">
        <v>3611</v>
      </c>
      <c r="Y1230" s="290" t="s">
        <v>3409</v>
      </c>
      <c r="Z1230" s="122"/>
      <c r="AA1230" s="285"/>
    </row>
    <row r="1231" spans="1:27">
      <c r="A1231" s="122" t="s">
        <v>56</v>
      </c>
      <c r="B1231" s="226" t="str">
        <f t="shared" si="38"/>
        <v>27AAJCM5637R1ZLMCSS/24-25/1602</v>
      </c>
      <c r="C1231" s="277">
        <f t="shared" si="39"/>
        <v>1226</v>
      </c>
      <c r="D1231" s="291" t="s">
        <v>2051</v>
      </c>
      <c r="E1231" s="122" t="s">
        <v>2052</v>
      </c>
      <c r="F1231" s="122" t="s">
        <v>3612</v>
      </c>
      <c r="G1231" s="122" t="s">
        <v>1699</v>
      </c>
      <c r="H1231" s="278">
        <v>45628</v>
      </c>
      <c r="I1231" s="122">
        <v>22312</v>
      </c>
      <c r="J1231" s="122" t="s">
        <v>1700</v>
      </c>
      <c r="K1231" s="122" t="s">
        <v>1657</v>
      </c>
      <c r="L1231" s="122"/>
      <c r="M1231" s="287">
        <v>18908.72</v>
      </c>
      <c r="N1231" s="287">
        <v>0</v>
      </c>
      <c r="O1231" s="287">
        <v>1701.78</v>
      </c>
      <c r="P1231" s="287">
        <v>1701.78</v>
      </c>
      <c r="Q1231" s="122">
        <v>0</v>
      </c>
      <c r="R1231" s="122" t="s">
        <v>3490</v>
      </c>
      <c r="S1231" s="122" t="s">
        <v>3492</v>
      </c>
      <c r="T1231" s="122" t="s">
        <v>1703</v>
      </c>
      <c r="U1231" s="288"/>
      <c r="V1231" s="289" t="s">
        <v>1704</v>
      </c>
      <c r="W1231" s="290" t="s">
        <v>1726</v>
      </c>
      <c r="X1231" s="290" t="s">
        <v>3613</v>
      </c>
      <c r="Y1231" s="290" t="s">
        <v>3409</v>
      </c>
      <c r="Z1231" s="122"/>
      <c r="AA1231" s="285"/>
    </row>
    <row r="1232" spans="1:27">
      <c r="A1232" s="122" t="s">
        <v>56</v>
      </c>
      <c r="B1232" s="226" t="str">
        <f t="shared" si="38"/>
        <v>27AAMFS2232C1ZGSK/2328/2425</v>
      </c>
      <c r="C1232" s="277">
        <f t="shared" si="39"/>
        <v>1227</v>
      </c>
      <c r="D1232" s="291" t="s">
        <v>562</v>
      </c>
      <c r="E1232" s="122" t="s">
        <v>563</v>
      </c>
      <c r="F1232" s="122" t="s">
        <v>3614</v>
      </c>
      <c r="G1232" s="122" t="s">
        <v>1699</v>
      </c>
      <c r="H1232" s="278">
        <v>45636</v>
      </c>
      <c r="I1232" s="122">
        <v>8850</v>
      </c>
      <c r="J1232" s="122" t="s">
        <v>1700</v>
      </c>
      <c r="K1232" s="122" t="s">
        <v>1657</v>
      </c>
      <c r="L1232" s="122"/>
      <c r="M1232" s="287">
        <v>7500</v>
      </c>
      <c r="N1232" s="287">
        <v>0</v>
      </c>
      <c r="O1232" s="287">
        <v>675</v>
      </c>
      <c r="P1232" s="287">
        <v>675</v>
      </c>
      <c r="Q1232" s="122">
        <v>0</v>
      </c>
      <c r="R1232" s="122" t="s">
        <v>3490</v>
      </c>
      <c r="S1232" s="122" t="s">
        <v>3530</v>
      </c>
      <c r="T1232" s="122" t="s">
        <v>1703</v>
      </c>
      <c r="U1232" s="288"/>
      <c r="V1232" s="289" t="s">
        <v>1704</v>
      </c>
      <c r="W1232" s="290" t="s">
        <v>1726</v>
      </c>
      <c r="X1232" s="290" t="s">
        <v>3615</v>
      </c>
      <c r="Y1232" s="290" t="s">
        <v>3329</v>
      </c>
      <c r="Z1232" s="122"/>
      <c r="AA1232" s="285"/>
    </row>
    <row r="1233" spans="1:27">
      <c r="A1233" s="122" t="s">
        <v>56</v>
      </c>
      <c r="B1233" s="226" t="str">
        <f t="shared" si="38"/>
        <v>29AACCN6194P2ZK292512BP12AAE259</v>
      </c>
      <c r="C1233" s="277">
        <f t="shared" si="39"/>
        <v>1228</v>
      </c>
      <c r="D1233" s="291" t="s">
        <v>3616</v>
      </c>
      <c r="E1233" s="122" t="s">
        <v>500</v>
      </c>
      <c r="F1233" s="122" t="s">
        <v>3617</v>
      </c>
      <c r="G1233" s="122" t="s">
        <v>1699</v>
      </c>
      <c r="H1233" s="278">
        <v>45628</v>
      </c>
      <c r="I1233" s="122">
        <v>12523</v>
      </c>
      <c r="J1233" s="122" t="s">
        <v>1700</v>
      </c>
      <c r="K1233" s="122" t="s">
        <v>1657</v>
      </c>
      <c r="L1233" s="122"/>
      <c r="M1233" s="287">
        <v>11083</v>
      </c>
      <c r="N1233" s="287">
        <v>555</v>
      </c>
      <c r="O1233" s="287">
        <v>0</v>
      </c>
      <c r="P1233" s="287">
        <v>0</v>
      </c>
      <c r="Q1233" s="122">
        <v>0</v>
      </c>
      <c r="R1233" s="122" t="s">
        <v>3490</v>
      </c>
      <c r="S1233" s="122" t="s">
        <v>3491</v>
      </c>
      <c r="T1233" s="122" t="s">
        <v>1703</v>
      </c>
      <c r="U1233" s="288"/>
      <c r="V1233" s="289" t="s">
        <v>1704</v>
      </c>
      <c r="W1233" s="290" t="s">
        <v>1195</v>
      </c>
      <c r="X1233" s="290" t="s">
        <v>1195</v>
      </c>
      <c r="Y1233" s="290" t="s">
        <v>1195</v>
      </c>
      <c r="Z1233" s="122"/>
      <c r="AA1233" s="285"/>
    </row>
    <row r="1234" spans="1:27">
      <c r="A1234" s="122" t="s">
        <v>56</v>
      </c>
      <c r="B1234" s="226" t="str">
        <f t="shared" si="38"/>
        <v>07AQFPS8360J1ZBIN-1716</v>
      </c>
      <c r="C1234" s="277">
        <f t="shared" si="39"/>
        <v>1229</v>
      </c>
      <c r="D1234" s="291" t="s">
        <v>3618</v>
      </c>
      <c r="E1234" s="122" t="s">
        <v>3619</v>
      </c>
      <c r="F1234" s="122" t="s">
        <v>3620</v>
      </c>
      <c r="G1234" s="122" t="s">
        <v>1699</v>
      </c>
      <c r="H1234" s="278">
        <v>45636</v>
      </c>
      <c r="I1234" s="122">
        <v>298</v>
      </c>
      <c r="J1234" s="122" t="s">
        <v>1700</v>
      </c>
      <c r="K1234" s="122" t="s">
        <v>1657</v>
      </c>
      <c r="L1234" s="122"/>
      <c r="M1234" s="287">
        <v>252.54</v>
      </c>
      <c r="N1234" s="287">
        <v>45.46</v>
      </c>
      <c r="O1234" s="287">
        <v>0</v>
      </c>
      <c r="P1234" s="287">
        <v>0</v>
      </c>
      <c r="Q1234" s="122">
        <v>0</v>
      </c>
      <c r="R1234" s="122" t="s">
        <v>3490</v>
      </c>
      <c r="S1234" s="122" t="s">
        <v>3491</v>
      </c>
      <c r="T1234" s="122" t="s">
        <v>1703</v>
      </c>
      <c r="U1234" s="288"/>
      <c r="V1234" s="289" t="s">
        <v>1704</v>
      </c>
      <c r="W1234" s="290" t="s">
        <v>1195</v>
      </c>
      <c r="X1234" s="290" t="s">
        <v>1195</v>
      </c>
      <c r="Y1234" s="290" t="s">
        <v>1195</v>
      </c>
      <c r="Z1234" s="122"/>
      <c r="AA1234" s="285"/>
    </row>
    <row r="1235" spans="1:27">
      <c r="A1235" s="122" t="s">
        <v>56</v>
      </c>
      <c r="B1235" s="226" t="str">
        <f t="shared" si="38"/>
        <v>36AAJCA3639B1ZXAE-INV-2425-0900</v>
      </c>
      <c r="C1235" s="277">
        <f t="shared" si="39"/>
        <v>1230</v>
      </c>
      <c r="D1235" s="291" t="s">
        <v>432</v>
      </c>
      <c r="E1235" s="122" t="s">
        <v>433</v>
      </c>
      <c r="F1235" s="122" t="s">
        <v>3621</v>
      </c>
      <c r="G1235" s="122" t="s">
        <v>1699</v>
      </c>
      <c r="H1235" s="278">
        <v>45656</v>
      </c>
      <c r="I1235" s="122">
        <v>900010</v>
      </c>
      <c r="J1235" s="122" t="s">
        <v>1700</v>
      </c>
      <c r="K1235" s="122" t="s">
        <v>1657</v>
      </c>
      <c r="L1235" s="122"/>
      <c r="M1235" s="287">
        <v>762720</v>
      </c>
      <c r="N1235" s="287">
        <v>137289.60000000001</v>
      </c>
      <c r="O1235" s="287">
        <v>0</v>
      </c>
      <c r="P1235" s="287">
        <v>0</v>
      </c>
      <c r="Q1235" s="122">
        <v>0</v>
      </c>
      <c r="R1235" s="122" t="s">
        <v>3490</v>
      </c>
      <c r="S1235" s="122" t="s">
        <v>3530</v>
      </c>
      <c r="T1235" s="122" t="s">
        <v>1703</v>
      </c>
      <c r="U1235" s="288"/>
      <c r="V1235" s="289" t="s">
        <v>1704</v>
      </c>
      <c r="W1235" s="290" t="s">
        <v>1726</v>
      </c>
      <c r="X1235" s="290" t="s">
        <v>3622</v>
      </c>
      <c r="Y1235" s="290" t="s">
        <v>3499</v>
      </c>
      <c r="Z1235" s="122"/>
      <c r="AA1235" s="285"/>
    </row>
    <row r="1236" spans="1:27">
      <c r="A1236" s="122" t="s">
        <v>56</v>
      </c>
      <c r="B1236" s="226" t="str">
        <f t="shared" si="38"/>
        <v>36AAJCA3639B1ZXAE-INV-2425-0914</v>
      </c>
      <c r="C1236" s="277">
        <f t="shared" si="39"/>
        <v>1231</v>
      </c>
      <c r="D1236" s="291" t="s">
        <v>432</v>
      </c>
      <c r="E1236" s="122" t="s">
        <v>433</v>
      </c>
      <c r="F1236" s="122" t="s">
        <v>3623</v>
      </c>
      <c r="G1236" s="122" t="s">
        <v>1699</v>
      </c>
      <c r="H1236" s="278">
        <v>45657</v>
      </c>
      <c r="I1236" s="122">
        <v>295378</v>
      </c>
      <c r="J1236" s="122" t="s">
        <v>1700</v>
      </c>
      <c r="K1236" s="122" t="s">
        <v>1657</v>
      </c>
      <c r="L1236" s="122"/>
      <c r="M1236" s="287">
        <v>250320</v>
      </c>
      <c r="N1236" s="287">
        <v>45057.599999999999</v>
      </c>
      <c r="O1236" s="287">
        <v>0</v>
      </c>
      <c r="P1236" s="287">
        <v>0</v>
      </c>
      <c r="Q1236" s="122">
        <v>0</v>
      </c>
      <c r="R1236" s="122" t="s">
        <v>3490</v>
      </c>
      <c r="S1236" s="122" t="s">
        <v>3530</v>
      </c>
      <c r="T1236" s="122" t="s">
        <v>1703</v>
      </c>
      <c r="U1236" s="288"/>
      <c r="V1236" s="289" t="s">
        <v>1704</v>
      </c>
      <c r="W1236" s="290" t="s">
        <v>1726</v>
      </c>
      <c r="X1236" s="290" t="s">
        <v>3624</v>
      </c>
      <c r="Y1236" s="290" t="s">
        <v>3587</v>
      </c>
      <c r="Z1236" s="122"/>
      <c r="AA1236" s="285"/>
    </row>
    <row r="1237" spans="1:27">
      <c r="A1237" s="122" t="s">
        <v>56</v>
      </c>
      <c r="B1237" s="226" t="str">
        <f t="shared" si="38"/>
        <v>27AAACV2808C1ZP272412G10176970</v>
      </c>
      <c r="C1237" s="277">
        <f t="shared" si="39"/>
        <v>1232</v>
      </c>
      <c r="D1237" s="291" t="s">
        <v>2318</v>
      </c>
      <c r="E1237" s="122" t="s">
        <v>2319</v>
      </c>
      <c r="F1237" s="122" t="s">
        <v>3625</v>
      </c>
      <c r="G1237" s="122" t="s">
        <v>1699</v>
      </c>
      <c r="H1237" s="278">
        <v>45627</v>
      </c>
      <c r="I1237" s="122">
        <v>169624.98</v>
      </c>
      <c r="J1237" s="122" t="s">
        <v>1700</v>
      </c>
      <c r="K1237" s="122" t="s">
        <v>1657</v>
      </c>
      <c r="L1237" s="122"/>
      <c r="M1237" s="287">
        <v>143749.98000000001</v>
      </c>
      <c r="N1237" s="287">
        <v>0</v>
      </c>
      <c r="O1237" s="287">
        <v>12937.5</v>
      </c>
      <c r="P1237" s="287">
        <v>12937.5</v>
      </c>
      <c r="Q1237" s="122">
        <v>0</v>
      </c>
      <c r="R1237" s="122" t="s">
        <v>3490</v>
      </c>
      <c r="S1237" s="122" t="s">
        <v>3492</v>
      </c>
      <c r="T1237" s="122" t="s">
        <v>1703</v>
      </c>
      <c r="U1237" s="288"/>
      <c r="V1237" s="289" t="s">
        <v>1704</v>
      </c>
      <c r="W1237" s="290" t="s">
        <v>1195</v>
      </c>
      <c r="X1237" s="290" t="s">
        <v>1195</v>
      </c>
      <c r="Y1237" s="290" t="s">
        <v>1195</v>
      </c>
      <c r="Z1237" s="122"/>
      <c r="AA1237" s="285"/>
    </row>
    <row r="1238" spans="1:27">
      <c r="A1238" s="122" t="s">
        <v>56</v>
      </c>
      <c r="B1238" s="226" t="str">
        <f t="shared" si="38"/>
        <v>07AABCA0522B1ZMIDEL241200114925</v>
      </c>
      <c r="C1238" s="277">
        <f t="shared" si="39"/>
        <v>1233</v>
      </c>
      <c r="D1238" s="291" t="s">
        <v>3626</v>
      </c>
      <c r="E1238" s="122" t="s">
        <v>3627</v>
      </c>
      <c r="F1238" s="122" t="s">
        <v>3628</v>
      </c>
      <c r="G1238" s="122" t="s">
        <v>1699</v>
      </c>
      <c r="H1238" s="278">
        <v>45645</v>
      </c>
      <c r="I1238" s="122">
        <v>12404</v>
      </c>
      <c r="J1238" s="122" t="s">
        <v>1700</v>
      </c>
      <c r="K1238" s="122" t="s">
        <v>1657</v>
      </c>
      <c r="L1238" s="122"/>
      <c r="M1238" s="287">
        <v>11813.34</v>
      </c>
      <c r="N1238" s="287">
        <v>590.66</v>
      </c>
      <c r="O1238" s="287">
        <v>0</v>
      </c>
      <c r="P1238" s="287">
        <v>0</v>
      </c>
      <c r="Q1238" s="122">
        <v>0</v>
      </c>
      <c r="R1238" s="122" t="s">
        <v>3490</v>
      </c>
      <c r="S1238" s="122" t="s">
        <v>3557</v>
      </c>
      <c r="T1238" s="122" t="s">
        <v>1703</v>
      </c>
      <c r="U1238" s="288"/>
      <c r="V1238" s="289" t="s">
        <v>1704</v>
      </c>
      <c r="W1238" s="290" t="s">
        <v>1195</v>
      </c>
      <c r="X1238" s="290" t="s">
        <v>1195</v>
      </c>
      <c r="Y1238" s="290" t="s">
        <v>1195</v>
      </c>
      <c r="Z1238" s="122"/>
      <c r="AA1238" s="285"/>
    </row>
    <row r="1239" spans="1:27">
      <c r="A1239" s="122" t="s">
        <v>56</v>
      </c>
      <c r="B1239" s="226" t="str">
        <f t="shared" si="38"/>
        <v>27AAECG2483J1ZEGNR/R/24-25/4309</v>
      </c>
      <c r="C1239" s="277">
        <f t="shared" si="39"/>
        <v>1234</v>
      </c>
      <c r="D1239" s="291" t="s">
        <v>487</v>
      </c>
      <c r="E1239" s="122" t="s">
        <v>488</v>
      </c>
      <c r="F1239" s="122" t="s">
        <v>3629</v>
      </c>
      <c r="G1239" s="122" t="s">
        <v>1699</v>
      </c>
      <c r="H1239" s="278">
        <v>45637</v>
      </c>
      <c r="I1239" s="122">
        <v>1770</v>
      </c>
      <c r="J1239" s="122" t="s">
        <v>1700</v>
      </c>
      <c r="K1239" s="122" t="s">
        <v>1657</v>
      </c>
      <c r="L1239" s="122"/>
      <c r="M1239" s="287">
        <v>1500</v>
      </c>
      <c r="N1239" s="287">
        <v>0</v>
      </c>
      <c r="O1239" s="287">
        <v>135</v>
      </c>
      <c r="P1239" s="287">
        <v>135</v>
      </c>
      <c r="Q1239" s="122">
        <v>0</v>
      </c>
      <c r="R1239" s="122" t="s">
        <v>3490</v>
      </c>
      <c r="S1239" s="122" t="s">
        <v>3528</v>
      </c>
      <c r="T1239" s="122" t="s">
        <v>1703</v>
      </c>
      <c r="U1239" s="288"/>
      <c r="V1239" s="289" t="s">
        <v>1704</v>
      </c>
      <c r="W1239" s="290" t="s">
        <v>1726</v>
      </c>
      <c r="X1239" s="290" t="s">
        <v>3630</v>
      </c>
      <c r="Y1239" s="290" t="s">
        <v>3462</v>
      </c>
      <c r="Z1239" s="122"/>
      <c r="AA1239" s="285"/>
    </row>
    <row r="1240" spans="1:27">
      <c r="A1240" s="122" t="s">
        <v>56</v>
      </c>
      <c r="B1240" s="226" t="str">
        <f t="shared" si="38"/>
        <v>27AAECG2483J1ZEGNR/R/24-25/4310</v>
      </c>
      <c r="C1240" s="277">
        <f t="shared" si="39"/>
        <v>1235</v>
      </c>
      <c r="D1240" s="291" t="s">
        <v>487</v>
      </c>
      <c r="E1240" s="122" t="s">
        <v>488</v>
      </c>
      <c r="F1240" s="122" t="s">
        <v>3631</v>
      </c>
      <c r="G1240" s="122" t="s">
        <v>1699</v>
      </c>
      <c r="H1240" s="278">
        <v>45637</v>
      </c>
      <c r="I1240" s="122">
        <v>421778</v>
      </c>
      <c r="J1240" s="122" t="s">
        <v>1700</v>
      </c>
      <c r="K1240" s="122" t="s">
        <v>1657</v>
      </c>
      <c r="L1240" s="122"/>
      <c r="M1240" s="287">
        <v>357439</v>
      </c>
      <c r="N1240" s="287">
        <v>0</v>
      </c>
      <c r="O1240" s="287">
        <v>32169.51</v>
      </c>
      <c r="P1240" s="287">
        <v>32169.51</v>
      </c>
      <c r="Q1240" s="122">
        <v>0</v>
      </c>
      <c r="R1240" s="122" t="s">
        <v>3490</v>
      </c>
      <c r="S1240" s="122" t="s">
        <v>3528</v>
      </c>
      <c r="T1240" s="122" t="s">
        <v>1703</v>
      </c>
      <c r="U1240" s="288"/>
      <c r="V1240" s="289" t="s">
        <v>1704</v>
      </c>
      <c r="W1240" s="290" t="s">
        <v>1726</v>
      </c>
      <c r="X1240" s="290" t="s">
        <v>3632</v>
      </c>
      <c r="Y1240" s="290" t="s">
        <v>3462</v>
      </c>
      <c r="Z1240" s="122"/>
      <c r="AA1240" s="285"/>
    </row>
    <row r="1241" spans="1:27">
      <c r="A1241" s="122" t="s">
        <v>56</v>
      </c>
      <c r="B1241" s="226" t="str">
        <f t="shared" si="38"/>
        <v>27AAECG2483J1ZEGNR/R/24-25/4323</v>
      </c>
      <c r="C1241" s="277">
        <f t="shared" si="39"/>
        <v>1236</v>
      </c>
      <c r="D1241" s="291" t="s">
        <v>487</v>
      </c>
      <c r="E1241" s="122" t="s">
        <v>488</v>
      </c>
      <c r="F1241" s="122" t="s">
        <v>3633</v>
      </c>
      <c r="G1241" s="122" t="s">
        <v>1699</v>
      </c>
      <c r="H1241" s="278">
        <v>45638</v>
      </c>
      <c r="I1241" s="122">
        <v>19352</v>
      </c>
      <c r="J1241" s="122" t="s">
        <v>1700</v>
      </c>
      <c r="K1241" s="122" t="s">
        <v>1657</v>
      </c>
      <c r="L1241" s="122"/>
      <c r="M1241" s="287">
        <v>16400</v>
      </c>
      <c r="N1241" s="287">
        <v>0</v>
      </c>
      <c r="O1241" s="287">
        <v>1476</v>
      </c>
      <c r="P1241" s="287">
        <v>1476</v>
      </c>
      <c r="Q1241" s="122">
        <v>0</v>
      </c>
      <c r="R1241" s="122" t="s">
        <v>3490</v>
      </c>
      <c r="S1241" s="122" t="s">
        <v>3528</v>
      </c>
      <c r="T1241" s="122" t="s">
        <v>1703</v>
      </c>
      <c r="U1241" s="288"/>
      <c r="V1241" s="289" t="s">
        <v>1704</v>
      </c>
      <c r="W1241" s="290" t="s">
        <v>1726</v>
      </c>
      <c r="X1241" s="290" t="s">
        <v>3634</v>
      </c>
      <c r="Y1241" s="290" t="s">
        <v>3462</v>
      </c>
      <c r="Z1241" s="122"/>
      <c r="AA1241" s="285"/>
    </row>
    <row r="1242" spans="1:27">
      <c r="A1242" s="122" t="s">
        <v>56</v>
      </c>
      <c r="B1242" s="226" t="str">
        <f t="shared" si="38"/>
        <v>27AAECG2483J1ZEGNR/S/24-25/4297</v>
      </c>
      <c r="C1242" s="277">
        <f t="shared" si="39"/>
        <v>1237</v>
      </c>
      <c r="D1242" s="291" t="s">
        <v>487</v>
      </c>
      <c r="E1242" s="122" t="s">
        <v>488</v>
      </c>
      <c r="F1242" s="122" t="s">
        <v>3635</v>
      </c>
      <c r="G1242" s="122" t="s">
        <v>1699</v>
      </c>
      <c r="H1242" s="278">
        <v>45644</v>
      </c>
      <c r="I1242" s="122">
        <v>1947</v>
      </c>
      <c r="J1242" s="122" t="s">
        <v>1700</v>
      </c>
      <c r="K1242" s="122" t="s">
        <v>1657</v>
      </c>
      <c r="L1242" s="122"/>
      <c r="M1242" s="287">
        <v>1650</v>
      </c>
      <c r="N1242" s="287">
        <v>0</v>
      </c>
      <c r="O1242" s="287">
        <v>148.5</v>
      </c>
      <c r="P1242" s="287">
        <v>148.5</v>
      </c>
      <c r="Q1242" s="122">
        <v>0</v>
      </c>
      <c r="R1242" s="122" t="s">
        <v>3490</v>
      </c>
      <c r="S1242" s="122" t="s">
        <v>3528</v>
      </c>
      <c r="T1242" s="122" t="s">
        <v>1703</v>
      </c>
      <c r="U1242" s="288"/>
      <c r="V1242" s="289" t="s">
        <v>1704</v>
      </c>
      <c r="W1242" s="290" t="s">
        <v>1726</v>
      </c>
      <c r="X1242" s="290" t="s">
        <v>3636</v>
      </c>
      <c r="Y1242" s="290" t="s">
        <v>3495</v>
      </c>
      <c r="Z1242" s="122"/>
      <c r="AA1242" s="285"/>
    </row>
    <row r="1243" spans="1:27">
      <c r="A1243" s="122" t="s">
        <v>56</v>
      </c>
      <c r="B1243" s="226" t="str">
        <f t="shared" si="38"/>
        <v>27AAECG2483J1ZEGNR/S/24-25/4388</v>
      </c>
      <c r="C1243" s="277">
        <f t="shared" si="39"/>
        <v>1238</v>
      </c>
      <c r="D1243" s="291" t="s">
        <v>487</v>
      </c>
      <c r="E1243" s="122" t="s">
        <v>488</v>
      </c>
      <c r="F1243" s="122" t="s">
        <v>3637</v>
      </c>
      <c r="G1243" s="122" t="s">
        <v>1699</v>
      </c>
      <c r="H1243" s="278">
        <v>45650</v>
      </c>
      <c r="I1243" s="122">
        <v>826</v>
      </c>
      <c r="J1243" s="122" t="s">
        <v>1700</v>
      </c>
      <c r="K1243" s="122" t="s">
        <v>1657</v>
      </c>
      <c r="L1243" s="122"/>
      <c r="M1243" s="287">
        <v>700</v>
      </c>
      <c r="N1243" s="287">
        <v>0</v>
      </c>
      <c r="O1243" s="287">
        <v>63</v>
      </c>
      <c r="P1243" s="287">
        <v>63</v>
      </c>
      <c r="Q1243" s="122">
        <v>0</v>
      </c>
      <c r="R1243" s="122" t="s">
        <v>3490</v>
      </c>
      <c r="S1243" s="122" t="s">
        <v>3528</v>
      </c>
      <c r="T1243" s="122" t="s">
        <v>1703</v>
      </c>
      <c r="U1243" s="288"/>
      <c r="V1243" s="289" t="s">
        <v>1704</v>
      </c>
      <c r="W1243" s="290" t="s">
        <v>1726</v>
      </c>
      <c r="X1243" s="290" t="s">
        <v>3638</v>
      </c>
      <c r="Y1243" s="290" t="s">
        <v>3639</v>
      </c>
      <c r="Z1243" s="122"/>
      <c r="AA1243" s="285"/>
    </row>
    <row r="1244" spans="1:27">
      <c r="A1244" s="122" t="s">
        <v>56</v>
      </c>
      <c r="B1244" s="226" t="str">
        <f t="shared" si="38"/>
        <v>27AABCK3418J1ZKPP/2425/2/280</v>
      </c>
      <c r="C1244" s="277">
        <f t="shared" si="39"/>
        <v>1239</v>
      </c>
      <c r="D1244" s="291" t="s">
        <v>449</v>
      </c>
      <c r="E1244" s="122" t="s">
        <v>450</v>
      </c>
      <c r="F1244" s="122" t="s">
        <v>3640</v>
      </c>
      <c r="G1244" s="122" t="s">
        <v>1699</v>
      </c>
      <c r="H1244" s="278">
        <v>45645</v>
      </c>
      <c r="I1244" s="122">
        <v>25930</v>
      </c>
      <c r="J1244" s="122" t="s">
        <v>1700</v>
      </c>
      <c r="K1244" s="122" t="s">
        <v>1657</v>
      </c>
      <c r="L1244" s="122"/>
      <c r="M1244" s="287">
        <v>259.77</v>
      </c>
      <c r="N1244" s="287">
        <v>0</v>
      </c>
      <c r="O1244" s="287">
        <v>23.38</v>
      </c>
      <c r="P1244" s="287">
        <v>23.38</v>
      </c>
      <c r="Q1244" s="122">
        <v>0</v>
      </c>
      <c r="R1244" s="122" t="s">
        <v>3490</v>
      </c>
      <c r="S1244" s="122" t="s">
        <v>3528</v>
      </c>
      <c r="T1244" s="122" t="s">
        <v>1703</v>
      </c>
      <c r="U1244" s="288"/>
      <c r="V1244" s="289" t="s">
        <v>1704</v>
      </c>
      <c r="W1244" s="290" t="s">
        <v>1726</v>
      </c>
      <c r="X1244" s="290" t="s">
        <v>3641</v>
      </c>
      <c r="Y1244" s="290" t="s">
        <v>3642</v>
      </c>
      <c r="Z1244" s="122"/>
      <c r="AA1244" s="285"/>
    </row>
    <row r="1245" spans="1:27">
      <c r="A1245" s="122" t="s">
        <v>56</v>
      </c>
      <c r="B1245" s="226" t="str">
        <f t="shared" si="38"/>
        <v>27AABCK3418J1ZKPP/2425/2/283</v>
      </c>
      <c r="C1245" s="277">
        <f t="shared" si="39"/>
        <v>1240</v>
      </c>
      <c r="D1245" s="291" t="s">
        <v>449</v>
      </c>
      <c r="E1245" s="122" t="s">
        <v>450</v>
      </c>
      <c r="F1245" s="122" t="s">
        <v>3643</v>
      </c>
      <c r="G1245" s="122" t="s">
        <v>1699</v>
      </c>
      <c r="H1245" s="278">
        <v>45645</v>
      </c>
      <c r="I1245" s="122">
        <v>21199</v>
      </c>
      <c r="J1245" s="122" t="s">
        <v>1700</v>
      </c>
      <c r="K1245" s="122" t="s">
        <v>1657</v>
      </c>
      <c r="L1245" s="122"/>
      <c r="M1245" s="287">
        <v>250</v>
      </c>
      <c r="N1245" s="287">
        <v>0</v>
      </c>
      <c r="O1245" s="287">
        <v>22.5</v>
      </c>
      <c r="P1245" s="287">
        <v>22.5</v>
      </c>
      <c r="Q1245" s="122">
        <v>0</v>
      </c>
      <c r="R1245" s="122" t="s">
        <v>3490</v>
      </c>
      <c r="S1245" s="122" t="s">
        <v>3528</v>
      </c>
      <c r="T1245" s="122" t="s">
        <v>1703</v>
      </c>
      <c r="U1245" s="288"/>
      <c r="V1245" s="289" t="s">
        <v>1704</v>
      </c>
      <c r="W1245" s="290" t="s">
        <v>1726</v>
      </c>
      <c r="X1245" s="290" t="s">
        <v>3644</v>
      </c>
      <c r="Y1245" s="290" t="s">
        <v>3642</v>
      </c>
      <c r="Z1245" s="122"/>
      <c r="AA1245" s="285"/>
    </row>
    <row r="1246" spans="1:27">
      <c r="A1246" s="122" t="s">
        <v>56</v>
      </c>
      <c r="B1246" s="226" t="str">
        <f t="shared" si="38"/>
        <v>27AABCK3418J1ZKSP/2425/2/573</v>
      </c>
      <c r="C1246" s="277">
        <f t="shared" si="39"/>
        <v>1241</v>
      </c>
      <c r="D1246" s="291" t="s">
        <v>449</v>
      </c>
      <c r="E1246" s="122" t="s">
        <v>450</v>
      </c>
      <c r="F1246" s="122" t="s">
        <v>3645</v>
      </c>
      <c r="G1246" s="122" t="s">
        <v>1699</v>
      </c>
      <c r="H1246" s="278">
        <v>45638</v>
      </c>
      <c r="I1246" s="122">
        <v>128756</v>
      </c>
      <c r="J1246" s="122" t="s">
        <v>1700</v>
      </c>
      <c r="K1246" s="122" t="s">
        <v>1657</v>
      </c>
      <c r="L1246" s="122"/>
      <c r="M1246" s="287">
        <v>1142.75</v>
      </c>
      <c r="N1246" s="287">
        <v>0</v>
      </c>
      <c r="O1246" s="287">
        <v>102.85</v>
      </c>
      <c r="P1246" s="287">
        <v>102.85</v>
      </c>
      <c r="Q1246" s="122">
        <v>0</v>
      </c>
      <c r="R1246" s="122" t="s">
        <v>3490</v>
      </c>
      <c r="S1246" s="122" t="s">
        <v>3528</v>
      </c>
      <c r="T1246" s="122" t="s">
        <v>1703</v>
      </c>
      <c r="U1246" s="288"/>
      <c r="V1246" s="289" t="s">
        <v>1704</v>
      </c>
      <c r="W1246" s="290" t="s">
        <v>1726</v>
      </c>
      <c r="X1246" s="290" t="s">
        <v>3646</v>
      </c>
      <c r="Y1246" s="290" t="s">
        <v>3462</v>
      </c>
      <c r="Z1246" s="122"/>
      <c r="AA1246" s="285"/>
    </row>
    <row r="1247" spans="1:27">
      <c r="A1247" s="122" t="s">
        <v>56</v>
      </c>
      <c r="B1247" s="226" t="str">
        <f t="shared" si="38"/>
        <v>27AAIFR9573K1ZEHCA24452</v>
      </c>
      <c r="C1247" s="277">
        <f t="shared" si="39"/>
        <v>1242</v>
      </c>
      <c r="D1247" s="291" t="s">
        <v>428</v>
      </c>
      <c r="E1247" s="122" t="s">
        <v>429</v>
      </c>
      <c r="F1247" s="122" t="s">
        <v>3647</v>
      </c>
      <c r="G1247" s="122" t="s">
        <v>1699</v>
      </c>
      <c r="H1247" s="278">
        <v>45639</v>
      </c>
      <c r="I1247" s="122">
        <v>330</v>
      </c>
      <c r="J1247" s="122" t="s">
        <v>1700</v>
      </c>
      <c r="K1247" s="122" t="s">
        <v>1657</v>
      </c>
      <c r="L1247" s="122"/>
      <c r="M1247" s="287">
        <v>280</v>
      </c>
      <c r="N1247" s="287">
        <v>0</v>
      </c>
      <c r="O1247" s="287">
        <v>25.2</v>
      </c>
      <c r="P1247" s="287">
        <v>25.2</v>
      </c>
      <c r="Q1247" s="122">
        <v>0</v>
      </c>
      <c r="R1247" s="122" t="s">
        <v>3490</v>
      </c>
      <c r="S1247" s="122" t="s">
        <v>3566</v>
      </c>
      <c r="T1247" s="122" t="s">
        <v>1703</v>
      </c>
      <c r="U1247" s="288"/>
      <c r="V1247" s="289" t="s">
        <v>1704</v>
      </c>
      <c r="W1247" s="290" t="s">
        <v>1726</v>
      </c>
      <c r="X1247" s="290" t="s">
        <v>3648</v>
      </c>
      <c r="Y1247" s="290" t="s">
        <v>3649</v>
      </c>
      <c r="Z1247" s="122"/>
      <c r="AA1247" s="285"/>
    </row>
    <row r="1248" spans="1:27">
      <c r="A1248" s="122" t="s">
        <v>56</v>
      </c>
      <c r="B1248" s="226" t="str">
        <f t="shared" si="38"/>
        <v>29AABCF1609A1Z7925299</v>
      </c>
      <c r="C1248" s="277">
        <f t="shared" si="39"/>
        <v>1243</v>
      </c>
      <c r="D1248" s="291" t="s">
        <v>3134</v>
      </c>
      <c r="E1248" s="122" t="s">
        <v>3135</v>
      </c>
      <c r="F1248" s="122">
        <v>925299</v>
      </c>
      <c r="G1248" s="122" t="s">
        <v>1699</v>
      </c>
      <c r="H1248" s="278">
        <v>45650</v>
      </c>
      <c r="I1248" s="122">
        <v>4771.45</v>
      </c>
      <c r="J1248" s="122" t="s">
        <v>1700</v>
      </c>
      <c r="K1248" s="122" t="s">
        <v>1657</v>
      </c>
      <c r="L1248" s="122"/>
      <c r="M1248" s="287">
        <v>4043.6</v>
      </c>
      <c r="N1248" s="287">
        <v>727.85</v>
      </c>
      <c r="O1248" s="287">
        <v>0</v>
      </c>
      <c r="P1248" s="287">
        <v>0</v>
      </c>
      <c r="Q1248" s="122">
        <v>0</v>
      </c>
      <c r="R1248" s="122" t="s">
        <v>3490</v>
      </c>
      <c r="S1248" s="122" t="s">
        <v>3491</v>
      </c>
      <c r="T1248" s="122" t="s">
        <v>1703</v>
      </c>
      <c r="U1248" s="288"/>
      <c r="V1248" s="289" t="s">
        <v>1704</v>
      </c>
      <c r="W1248" s="290" t="s">
        <v>1726</v>
      </c>
      <c r="X1248" s="290" t="s">
        <v>3650</v>
      </c>
      <c r="Y1248" s="290" t="s">
        <v>3639</v>
      </c>
      <c r="Z1248" s="122"/>
      <c r="AA1248" s="285"/>
    </row>
    <row r="1249" spans="1:27">
      <c r="A1249" s="122" t="s">
        <v>56</v>
      </c>
      <c r="B1249" s="226" t="str">
        <f t="shared" si="38"/>
        <v>07AALCC6699P1ZJCM202425000027</v>
      </c>
      <c r="C1249" s="277">
        <f t="shared" si="39"/>
        <v>1244</v>
      </c>
      <c r="D1249" s="291" t="s">
        <v>493</v>
      </c>
      <c r="E1249" s="122" t="s">
        <v>494</v>
      </c>
      <c r="F1249" s="122" t="s">
        <v>3651</v>
      </c>
      <c r="G1249" s="122" t="s">
        <v>1699</v>
      </c>
      <c r="H1249" s="278">
        <v>45629</v>
      </c>
      <c r="I1249" s="122">
        <v>9438.82</v>
      </c>
      <c r="J1249" s="122" t="s">
        <v>1700</v>
      </c>
      <c r="K1249" s="122" t="s">
        <v>1657</v>
      </c>
      <c r="L1249" s="122"/>
      <c r="M1249" s="287">
        <v>7999</v>
      </c>
      <c r="N1249" s="287">
        <v>1439.82</v>
      </c>
      <c r="O1249" s="287">
        <v>0</v>
      </c>
      <c r="P1249" s="287">
        <v>0</v>
      </c>
      <c r="Q1249" s="122">
        <v>0</v>
      </c>
      <c r="R1249" s="122" t="s">
        <v>3490</v>
      </c>
      <c r="S1249" s="122" t="s">
        <v>3491</v>
      </c>
      <c r="T1249" s="122" t="s">
        <v>1703</v>
      </c>
      <c r="U1249" s="288"/>
      <c r="V1249" s="289" t="s">
        <v>1704</v>
      </c>
      <c r="W1249" s="290" t="s">
        <v>1195</v>
      </c>
      <c r="X1249" s="290" t="s">
        <v>1195</v>
      </c>
      <c r="Y1249" s="290" t="s">
        <v>1195</v>
      </c>
      <c r="Z1249" s="122"/>
      <c r="AA1249" s="285"/>
    </row>
    <row r="1250" spans="1:27">
      <c r="A1250" s="122" t="s">
        <v>56</v>
      </c>
      <c r="B1250" s="226" t="str">
        <f t="shared" si="38"/>
        <v>29AACCP2486Q1ZMFY2425/KA/03501</v>
      </c>
      <c r="C1250" s="277">
        <f t="shared" si="39"/>
        <v>1245</v>
      </c>
      <c r="D1250" s="291" t="s">
        <v>617</v>
      </c>
      <c r="E1250" s="122" t="s">
        <v>618</v>
      </c>
      <c r="F1250" s="122" t="s">
        <v>3652</v>
      </c>
      <c r="G1250" s="122" t="s">
        <v>1699</v>
      </c>
      <c r="H1250" s="278">
        <v>45643</v>
      </c>
      <c r="I1250" s="122">
        <v>30619.53</v>
      </c>
      <c r="J1250" s="122" t="s">
        <v>1700</v>
      </c>
      <c r="K1250" s="122" t="s">
        <v>1657</v>
      </c>
      <c r="L1250" s="122"/>
      <c r="M1250" s="287">
        <v>25948.75</v>
      </c>
      <c r="N1250" s="287">
        <v>4670.78</v>
      </c>
      <c r="O1250" s="287">
        <v>0</v>
      </c>
      <c r="P1250" s="287">
        <v>0</v>
      </c>
      <c r="Q1250" s="122">
        <v>0</v>
      </c>
      <c r="R1250" s="122" t="s">
        <v>3490</v>
      </c>
      <c r="S1250" s="122" t="s">
        <v>3566</v>
      </c>
      <c r="T1250" s="122" t="s">
        <v>1703</v>
      </c>
      <c r="U1250" s="288"/>
      <c r="V1250" s="289" t="s">
        <v>1704</v>
      </c>
      <c r="W1250" s="290" t="s">
        <v>1726</v>
      </c>
      <c r="X1250" s="290" t="s">
        <v>3653</v>
      </c>
      <c r="Y1250" s="290" t="s">
        <v>3654</v>
      </c>
      <c r="Z1250" s="122"/>
      <c r="AA1250" s="285"/>
    </row>
    <row r="1251" spans="1:27">
      <c r="A1251" s="122" t="s">
        <v>56</v>
      </c>
      <c r="B1251" s="226" t="str">
        <f t="shared" si="38"/>
        <v>27AAGFO4867R1ZAINV/24-25/297</v>
      </c>
      <c r="C1251" s="277">
        <f t="shared" si="39"/>
        <v>1246</v>
      </c>
      <c r="D1251" s="291" t="s">
        <v>685</v>
      </c>
      <c r="E1251" s="122" t="s">
        <v>686</v>
      </c>
      <c r="F1251" s="122" t="s">
        <v>3655</v>
      </c>
      <c r="G1251" s="122" t="s">
        <v>1699</v>
      </c>
      <c r="H1251" s="278">
        <v>45596</v>
      </c>
      <c r="I1251" s="122">
        <v>173012</v>
      </c>
      <c r="J1251" s="122" t="s">
        <v>1700</v>
      </c>
      <c r="K1251" s="122" t="s">
        <v>1657</v>
      </c>
      <c r="L1251" s="122"/>
      <c r="M1251" s="287">
        <v>146620</v>
      </c>
      <c r="N1251" s="287">
        <v>0</v>
      </c>
      <c r="O1251" s="287">
        <v>13196</v>
      </c>
      <c r="P1251" s="287">
        <v>13196</v>
      </c>
      <c r="Q1251" s="122">
        <v>0</v>
      </c>
      <c r="R1251" s="122" t="s">
        <v>3490</v>
      </c>
      <c r="S1251" s="122" t="s">
        <v>3491</v>
      </c>
      <c r="T1251" s="122" t="s">
        <v>1703</v>
      </c>
      <c r="U1251" s="288"/>
      <c r="V1251" s="289" t="s">
        <v>1704</v>
      </c>
      <c r="W1251" s="290" t="s">
        <v>1195</v>
      </c>
      <c r="X1251" s="290" t="s">
        <v>1195</v>
      </c>
      <c r="Y1251" s="290" t="s">
        <v>1195</v>
      </c>
      <c r="Z1251" s="122"/>
      <c r="AA1251" s="285"/>
    </row>
    <row r="1252" spans="1:27">
      <c r="A1252" s="122" t="s">
        <v>56</v>
      </c>
      <c r="B1252" s="226" t="str">
        <f t="shared" si="38"/>
        <v>27AAGFO4867R1ZAINV/24-25/349</v>
      </c>
      <c r="C1252" s="277">
        <f t="shared" si="39"/>
        <v>1247</v>
      </c>
      <c r="D1252" s="291" t="s">
        <v>685</v>
      </c>
      <c r="E1252" s="122" t="s">
        <v>686</v>
      </c>
      <c r="F1252" s="122" t="s">
        <v>3656</v>
      </c>
      <c r="G1252" s="122" t="s">
        <v>1699</v>
      </c>
      <c r="H1252" s="278">
        <v>45626</v>
      </c>
      <c r="I1252" s="122">
        <v>169094</v>
      </c>
      <c r="J1252" s="122" t="s">
        <v>1700</v>
      </c>
      <c r="K1252" s="122" t="s">
        <v>1657</v>
      </c>
      <c r="L1252" s="122"/>
      <c r="M1252" s="287">
        <v>143300</v>
      </c>
      <c r="N1252" s="287">
        <v>0</v>
      </c>
      <c r="O1252" s="287">
        <v>12897</v>
      </c>
      <c r="P1252" s="287">
        <v>12897</v>
      </c>
      <c r="Q1252" s="122">
        <v>0</v>
      </c>
      <c r="R1252" s="122" t="s">
        <v>3490</v>
      </c>
      <c r="S1252" s="122" t="s">
        <v>3491</v>
      </c>
      <c r="T1252" s="122" t="s">
        <v>1703</v>
      </c>
      <c r="U1252" s="288"/>
      <c r="V1252" s="289" t="s">
        <v>1704</v>
      </c>
      <c r="W1252" s="290" t="s">
        <v>1195</v>
      </c>
      <c r="X1252" s="290" t="s">
        <v>1195</v>
      </c>
      <c r="Y1252" s="290" t="s">
        <v>1195</v>
      </c>
      <c r="Z1252" s="122"/>
      <c r="AA1252" s="285"/>
    </row>
    <row r="1253" spans="1:27">
      <c r="A1253" s="122" t="s">
        <v>56</v>
      </c>
      <c r="B1253" s="226" t="str">
        <f t="shared" si="38"/>
        <v>27AAGFO4867R1ZAINV/24-25/392</v>
      </c>
      <c r="C1253" s="277">
        <f t="shared" si="39"/>
        <v>1248</v>
      </c>
      <c r="D1253" s="291" t="s">
        <v>685</v>
      </c>
      <c r="E1253" s="122" t="s">
        <v>686</v>
      </c>
      <c r="F1253" s="122" t="s">
        <v>3657</v>
      </c>
      <c r="G1253" s="122" t="s">
        <v>1699</v>
      </c>
      <c r="H1253" s="278">
        <v>45657</v>
      </c>
      <c r="I1253" s="122">
        <v>165436</v>
      </c>
      <c r="J1253" s="122" t="s">
        <v>1700</v>
      </c>
      <c r="K1253" s="122" t="s">
        <v>1657</v>
      </c>
      <c r="L1253" s="122"/>
      <c r="M1253" s="287">
        <v>140200</v>
      </c>
      <c r="N1253" s="287">
        <v>0</v>
      </c>
      <c r="O1253" s="287">
        <v>12618</v>
      </c>
      <c r="P1253" s="287">
        <v>12618</v>
      </c>
      <c r="Q1253" s="122">
        <v>0</v>
      </c>
      <c r="R1253" s="122" t="s">
        <v>3490</v>
      </c>
      <c r="S1253" s="122" t="s">
        <v>3491</v>
      </c>
      <c r="T1253" s="122" t="s">
        <v>1703</v>
      </c>
      <c r="U1253" s="288"/>
      <c r="V1253" s="289" t="s">
        <v>1704</v>
      </c>
      <c r="W1253" s="290" t="s">
        <v>1195</v>
      </c>
      <c r="X1253" s="290" t="s">
        <v>1195</v>
      </c>
      <c r="Y1253" s="290" t="s">
        <v>1195</v>
      </c>
      <c r="Z1253" s="122"/>
      <c r="AA1253" s="285"/>
    </row>
    <row r="1254" spans="1:27">
      <c r="A1254" s="122" t="s">
        <v>56</v>
      </c>
      <c r="B1254" s="226" t="str">
        <f t="shared" si="38"/>
        <v>10AAJCC9783E1ZMPAX1-875664</v>
      </c>
      <c r="C1254" s="277">
        <f t="shared" si="39"/>
        <v>1249</v>
      </c>
      <c r="D1254" s="291" t="s">
        <v>3658</v>
      </c>
      <c r="E1254" s="122" t="s">
        <v>1382</v>
      </c>
      <c r="F1254" s="122" t="s">
        <v>3659</v>
      </c>
      <c r="G1254" s="122" t="s">
        <v>1699</v>
      </c>
      <c r="H1254" s="278">
        <v>45630</v>
      </c>
      <c r="I1254" s="122">
        <v>543.17999999999995</v>
      </c>
      <c r="J1254" s="122" t="s">
        <v>1700</v>
      </c>
      <c r="K1254" s="122" t="s">
        <v>1657</v>
      </c>
      <c r="L1254" s="122"/>
      <c r="M1254" s="287">
        <v>460.32</v>
      </c>
      <c r="N1254" s="287">
        <v>82.86</v>
      </c>
      <c r="O1254" s="287">
        <v>0</v>
      </c>
      <c r="P1254" s="287">
        <v>0</v>
      </c>
      <c r="Q1254" s="122">
        <v>0</v>
      </c>
      <c r="R1254" s="122" t="s">
        <v>3490</v>
      </c>
      <c r="S1254" s="122" t="s">
        <v>3557</v>
      </c>
      <c r="T1254" s="122" t="s">
        <v>1703</v>
      </c>
      <c r="U1254" s="288"/>
      <c r="V1254" s="289" t="s">
        <v>1704</v>
      </c>
      <c r="W1254" s="290" t="s">
        <v>1195</v>
      </c>
      <c r="X1254" s="290" t="s">
        <v>1195</v>
      </c>
      <c r="Y1254" s="290" t="s">
        <v>1195</v>
      </c>
      <c r="Z1254" s="122"/>
      <c r="AA1254" s="285"/>
    </row>
    <row r="1255" spans="1:27">
      <c r="A1255" s="122" t="s">
        <v>56</v>
      </c>
      <c r="B1255" s="226" t="str">
        <f t="shared" si="38"/>
        <v>27BWWPS3198E1ZOQWEB-26805</v>
      </c>
      <c r="C1255" s="277">
        <f t="shared" si="39"/>
        <v>1250</v>
      </c>
      <c r="D1255" s="291" t="s">
        <v>3660</v>
      </c>
      <c r="E1255" s="122" t="s">
        <v>3661</v>
      </c>
      <c r="F1255" s="122" t="s">
        <v>3662</v>
      </c>
      <c r="G1255" s="122" t="s">
        <v>1699</v>
      </c>
      <c r="H1255" s="278">
        <v>45642</v>
      </c>
      <c r="I1255" s="122">
        <v>1772.98</v>
      </c>
      <c r="J1255" s="122" t="s">
        <v>1700</v>
      </c>
      <c r="K1255" s="122" t="s">
        <v>1657</v>
      </c>
      <c r="L1255" s="122"/>
      <c r="M1255" s="287">
        <v>1502.54</v>
      </c>
      <c r="N1255" s="287">
        <v>0</v>
      </c>
      <c r="O1255" s="287">
        <v>135.22</v>
      </c>
      <c r="P1255" s="287">
        <v>135.22</v>
      </c>
      <c r="Q1255" s="122">
        <v>0</v>
      </c>
      <c r="R1255" s="122" t="s">
        <v>3490</v>
      </c>
      <c r="S1255" s="122" t="s">
        <v>3491</v>
      </c>
      <c r="T1255" s="122" t="s">
        <v>1703</v>
      </c>
      <c r="U1255" s="288"/>
      <c r="V1255" s="289" t="s">
        <v>1704</v>
      </c>
      <c r="W1255" s="290" t="s">
        <v>1726</v>
      </c>
      <c r="X1255" s="290" t="s">
        <v>3663</v>
      </c>
      <c r="Y1255" s="290" t="s">
        <v>3649</v>
      </c>
      <c r="Z1255" s="122"/>
      <c r="AA1255" s="285"/>
    </row>
    <row r="1256" spans="1:27">
      <c r="A1256" s="122" t="s">
        <v>56</v>
      </c>
      <c r="B1256" s="226" t="str">
        <f t="shared" si="38"/>
        <v>19AABCI2726B1ZZWB1242512BL53577</v>
      </c>
      <c r="C1256" s="277">
        <f t="shared" si="39"/>
        <v>1251</v>
      </c>
      <c r="D1256" s="291" t="s">
        <v>3424</v>
      </c>
      <c r="E1256" s="122" t="s">
        <v>3425</v>
      </c>
      <c r="F1256" s="122" t="s">
        <v>3664</v>
      </c>
      <c r="G1256" s="122" t="s">
        <v>1699</v>
      </c>
      <c r="H1256" s="278">
        <v>45652</v>
      </c>
      <c r="I1256" s="122">
        <v>200</v>
      </c>
      <c r="J1256" s="122" t="s">
        <v>1700</v>
      </c>
      <c r="K1256" s="122" t="s">
        <v>1657</v>
      </c>
      <c r="L1256" s="122"/>
      <c r="M1256" s="287">
        <v>190</v>
      </c>
      <c r="N1256" s="287">
        <v>10</v>
      </c>
      <c r="O1256" s="287">
        <v>0</v>
      </c>
      <c r="P1256" s="287">
        <v>0</v>
      </c>
      <c r="Q1256" s="122">
        <v>0</v>
      </c>
      <c r="R1256" s="122" t="s">
        <v>3490</v>
      </c>
      <c r="S1256" s="122" t="s">
        <v>3492</v>
      </c>
      <c r="T1256" s="122" t="s">
        <v>1703</v>
      </c>
      <c r="U1256" s="288"/>
      <c r="V1256" s="289" t="s">
        <v>1704</v>
      </c>
      <c r="W1256" s="290" t="s">
        <v>1195</v>
      </c>
      <c r="X1256" s="290" t="s">
        <v>1195</v>
      </c>
      <c r="Y1256" s="290" t="s">
        <v>1195</v>
      </c>
      <c r="Z1256" s="122"/>
      <c r="AA1256" s="285"/>
    </row>
    <row r="1257" spans="1:27">
      <c r="A1257" s="122" t="s">
        <v>56</v>
      </c>
      <c r="B1257" s="226" t="str">
        <f t="shared" si="38"/>
        <v>29AABCI2726B1ZYKA1242512CO55691</v>
      </c>
      <c r="C1257" s="277">
        <f t="shared" si="39"/>
        <v>1252</v>
      </c>
      <c r="D1257" s="291" t="s">
        <v>3085</v>
      </c>
      <c r="E1257" s="122" t="s">
        <v>1042</v>
      </c>
      <c r="F1257" s="122" t="s">
        <v>3665</v>
      </c>
      <c r="G1257" s="122" t="s">
        <v>1699</v>
      </c>
      <c r="H1257" s="278">
        <v>45654</v>
      </c>
      <c r="I1257" s="122">
        <v>4152</v>
      </c>
      <c r="J1257" s="122" t="s">
        <v>1700</v>
      </c>
      <c r="K1257" s="122" t="s">
        <v>1657</v>
      </c>
      <c r="L1257" s="122"/>
      <c r="M1257" s="287">
        <v>3954</v>
      </c>
      <c r="N1257" s="287">
        <v>198</v>
      </c>
      <c r="O1257" s="287">
        <v>0</v>
      </c>
      <c r="P1257" s="287">
        <v>0</v>
      </c>
      <c r="Q1257" s="122">
        <v>0</v>
      </c>
      <c r="R1257" s="122" t="s">
        <v>3490</v>
      </c>
      <c r="S1257" s="122" t="s">
        <v>3492</v>
      </c>
      <c r="T1257" s="122" t="s">
        <v>1703</v>
      </c>
      <c r="U1257" s="288"/>
      <c r="V1257" s="289" t="s">
        <v>1704</v>
      </c>
      <c r="W1257" s="290" t="s">
        <v>1195</v>
      </c>
      <c r="X1257" s="290" t="s">
        <v>1195</v>
      </c>
      <c r="Y1257" s="290" t="s">
        <v>1195</v>
      </c>
      <c r="Z1257" s="122"/>
      <c r="AA1257" s="285"/>
    </row>
    <row r="1258" spans="1:27">
      <c r="A1258" s="122" t="s">
        <v>56</v>
      </c>
      <c r="B1258" s="226" t="str">
        <f t="shared" si="38"/>
        <v>29AABCI2726B1ZYKA1242512CP21460</v>
      </c>
      <c r="C1258" s="277">
        <f t="shared" si="39"/>
        <v>1253</v>
      </c>
      <c r="D1258" s="291" t="s">
        <v>3085</v>
      </c>
      <c r="E1258" s="122" t="s">
        <v>1042</v>
      </c>
      <c r="F1258" s="122" t="s">
        <v>3666</v>
      </c>
      <c r="G1258" s="122" t="s">
        <v>1699</v>
      </c>
      <c r="H1258" s="278">
        <v>45657</v>
      </c>
      <c r="I1258" s="122">
        <v>199</v>
      </c>
      <c r="J1258" s="122" t="s">
        <v>1700</v>
      </c>
      <c r="K1258" s="122" t="s">
        <v>1657</v>
      </c>
      <c r="L1258" s="122"/>
      <c r="M1258" s="287">
        <v>190</v>
      </c>
      <c r="N1258" s="287">
        <v>9</v>
      </c>
      <c r="O1258" s="287">
        <v>0</v>
      </c>
      <c r="P1258" s="287">
        <v>0</v>
      </c>
      <c r="Q1258" s="122">
        <v>0</v>
      </c>
      <c r="R1258" s="122" t="s">
        <v>3490</v>
      </c>
      <c r="S1258" s="122" t="s">
        <v>3492</v>
      </c>
      <c r="T1258" s="122" t="s">
        <v>1703</v>
      </c>
      <c r="U1258" s="288"/>
      <c r="V1258" s="289" t="s">
        <v>1704</v>
      </c>
      <c r="W1258" s="290" t="s">
        <v>1195</v>
      </c>
      <c r="X1258" s="290" t="s">
        <v>1195</v>
      </c>
      <c r="Y1258" s="290" t="s">
        <v>1195</v>
      </c>
      <c r="Z1258" s="122"/>
      <c r="AA1258" s="285"/>
    </row>
    <row r="1259" spans="1:27">
      <c r="A1259" s="122" t="s">
        <v>56</v>
      </c>
      <c r="B1259" s="226" t="str">
        <f t="shared" si="38"/>
        <v>24AQCPJ4534E1ZAIN-22841</v>
      </c>
      <c r="C1259" s="277">
        <f t="shared" si="39"/>
        <v>1254</v>
      </c>
      <c r="D1259" s="291" t="s">
        <v>3667</v>
      </c>
      <c r="E1259" s="122" t="s">
        <v>3668</v>
      </c>
      <c r="F1259" s="122" t="s">
        <v>3669</v>
      </c>
      <c r="G1259" s="122" t="s">
        <v>1699</v>
      </c>
      <c r="H1259" s="278">
        <v>45642</v>
      </c>
      <c r="I1259" s="122">
        <v>247.5</v>
      </c>
      <c r="J1259" s="122" t="s">
        <v>1700</v>
      </c>
      <c r="K1259" s="122" t="s">
        <v>1657</v>
      </c>
      <c r="L1259" s="122"/>
      <c r="M1259" s="287">
        <v>209.75</v>
      </c>
      <c r="N1259" s="287">
        <v>37.76</v>
      </c>
      <c r="O1259" s="287">
        <v>0</v>
      </c>
      <c r="P1259" s="287">
        <v>0</v>
      </c>
      <c r="Q1259" s="122">
        <v>0</v>
      </c>
      <c r="R1259" s="122" t="s">
        <v>3490</v>
      </c>
      <c r="S1259" s="122" t="s">
        <v>3491</v>
      </c>
      <c r="T1259" s="122" t="s">
        <v>1703</v>
      </c>
      <c r="U1259" s="288"/>
      <c r="V1259" s="289" t="s">
        <v>1704</v>
      </c>
      <c r="W1259" s="290" t="s">
        <v>1195</v>
      </c>
      <c r="X1259" s="290" t="s">
        <v>1195</v>
      </c>
      <c r="Y1259" s="290" t="s">
        <v>1195</v>
      </c>
      <c r="Z1259" s="122"/>
      <c r="AA1259" s="285"/>
    </row>
    <row r="1260" spans="1:27">
      <c r="A1260" s="122" t="s">
        <v>56</v>
      </c>
      <c r="B1260" s="226" t="str">
        <f t="shared" si="38"/>
        <v>27AAECS3720Q2ZX4080400417</v>
      </c>
      <c r="C1260" s="277">
        <f t="shared" si="39"/>
        <v>1255</v>
      </c>
      <c r="D1260" s="291" t="s">
        <v>3079</v>
      </c>
      <c r="E1260" s="122" t="s">
        <v>3080</v>
      </c>
      <c r="F1260" s="122">
        <v>4080400417</v>
      </c>
      <c r="G1260" s="122" t="s">
        <v>1699</v>
      </c>
      <c r="H1260" s="278">
        <v>45651</v>
      </c>
      <c r="I1260" s="122">
        <v>11900</v>
      </c>
      <c r="J1260" s="122" t="s">
        <v>1700</v>
      </c>
      <c r="K1260" s="122" t="s">
        <v>1657</v>
      </c>
      <c r="L1260" s="122"/>
      <c r="M1260" s="287">
        <v>10625</v>
      </c>
      <c r="N1260" s="287">
        <v>0</v>
      </c>
      <c r="O1260" s="287">
        <v>637.5</v>
      </c>
      <c r="P1260" s="287">
        <v>637.5</v>
      </c>
      <c r="Q1260" s="122">
        <v>0</v>
      </c>
      <c r="R1260" s="122" t="s">
        <v>3490</v>
      </c>
      <c r="S1260" s="122" t="s">
        <v>3491</v>
      </c>
      <c r="T1260" s="122" t="s">
        <v>1703</v>
      </c>
      <c r="U1260" s="288"/>
      <c r="V1260" s="289" t="s">
        <v>1704</v>
      </c>
      <c r="W1260" s="290" t="s">
        <v>1195</v>
      </c>
      <c r="X1260" s="290" t="s">
        <v>1195</v>
      </c>
      <c r="Y1260" s="290" t="s">
        <v>1195</v>
      </c>
      <c r="Z1260" s="122"/>
      <c r="AA1260" s="285"/>
    </row>
    <row r="1261" spans="1:27">
      <c r="A1261" s="122" t="s">
        <v>56</v>
      </c>
      <c r="B1261" s="226" t="str">
        <f t="shared" si="38"/>
        <v>27AAACB2100P1ZXMHSO141224922369</v>
      </c>
      <c r="C1261" s="277">
        <f t="shared" si="39"/>
        <v>1256</v>
      </c>
      <c r="D1261" s="291" t="s">
        <v>314</v>
      </c>
      <c r="E1261" s="122" t="s">
        <v>315</v>
      </c>
      <c r="F1261" s="122" t="s">
        <v>3670</v>
      </c>
      <c r="G1261" s="122" t="s">
        <v>1699</v>
      </c>
      <c r="H1261" s="278">
        <v>45640</v>
      </c>
      <c r="I1261" s="122">
        <v>341.05</v>
      </c>
      <c r="J1261" s="122" t="s">
        <v>1700</v>
      </c>
      <c r="K1261" s="122" t="s">
        <v>1657</v>
      </c>
      <c r="L1261" s="122"/>
      <c r="M1261" s="287">
        <v>289.02999999999997</v>
      </c>
      <c r="N1261" s="287">
        <v>0</v>
      </c>
      <c r="O1261" s="287">
        <v>26.01</v>
      </c>
      <c r="P1261" s="287">
        <v>26.01</v>
      </c>
      <c r="Q1261" s="122">
        <v>0</v>
      </c>
      <c r="R1261" s="122" t="s">
        <v>3490</v>
      </c>
      <c r="S1261" s="122" t="s">
        <v>3671</v>
      </c>
      <c r="T1261" s="122" t="s">
        <v>1703</v>
      </c>
      <c r="U1261" s="288"/>
      <c r="V1261" s="289" t="s">
        <v>1704</v>
      </c>
      <c r="W1261" s="290" t="s">
        <v>1195</v>
      </c>
      <c r="X1261" s="290" t="s">
        <v>1195</v>
      </c>
      <c r="Y1261" s="290" t="s">
        <v>1195</v>
      </c>
      <c r="Z1261" s="122"/>
      <c r="AA1261" s="285"/>
    </row>
    <row r="1262" spans="1:27">
      <c r="A1262" s="122" t="s">
        <v>56</v>
      </c>
      <c r="B1262" s="226" t="str">
        <f t="shared" si="38"/>
        <v>27ABJFS4372H1ZUSE/24-25/013</v>
      </c>
      <c r="C1262" s="277">
        <f t="shared" si="39"/>
        <v>1257</v>
      </c>
      <c r="D1262" s="291" t="s">
        <v>1265</v>
      </c>
      <c r="E1262" s="122" t="s">
        <v>1266</v>
      </c>
      <c r="F1262" s="122" t="s">
        <v>3672</v>
      </c>
      <c r="G1262" s="122" t="s">
        <v>1699</v>
      </c>
      <c r="H1262" s="278">
        <v>45589</v>
      </c>
      <c r="I1262" s="122">
        <v>295000</v>
      </c>
      <c r="J1262" s="122" t="s">
        <v>1700</v>
      </c>
      <c r="K1262" s="122" t="s">
        <v>1657</v>
      </c>
      <c r="L1262" s="122"/>
      <c r="M1262" s="287">
        <v>250000</v>
      </c>
      <c r="N1262" s="287">
        <v>0</v>
      </c>
      <c r="O1262" s="287">
        <v>22500</v>
      </c>
      <c r="P1262" s="287">
        <v>22500</v>
      </c>
      <c r="Q1262" s="122">
        <v>0</v>
      </c>
      <c r="R1262" s="122" t="s">
        <v>3490</v>
      </c>
      <c r="S1262" s="122" t="s">
        <v>3550</v>
      </c>
      <c r="T1262" s="122" t="s">
        <v>1703</v>
      </c>
      <c r="U1262" s="288"/>
      <c r="V1262" s="289" t="s">
        <v>1704</v>
      </c>
      <c r="W1262" s="290" t="s">
        <v>1195</v>
      </c>
      <c r="X1262" s="290" t="s">
        <v>1195</v>
      </c>
      <c r="Y1262" s="290" t="s">
        <v>1195</v>
      </c>
      <c r="Z1262" s="122"/>
      <c r="AA1262" s="285"/>
    </row>
    <row r="1263" spans="1:27">
      <c r="A1263" s="122" t="s">
        <v>56</v>
      </c>
      <c r="B1263" s="226" t="str">
        <f t="shared" si="38"/>
        <v>27ABJFS4372H1ZUSE/24-25/014</v>
      </c>
      <c r="C1263" s="277">
        <f t="shared" si="39"/>
        <v>1258</v>
      </c>
      <c r="D1263" s="291" t="s">
        <v>1265</v>
      </c>
      <c r="E1263" s="122" t="s">
        <v>1266</v>
      </c>
      <c r="F1263" s="122" t="s">
        <v>3673</v>
      </c>
      <c r="G1263" s="122" t="s">
        <v>1699</v>
      </c>
      <c r="H1263" s="278">
        <v>45589</v>
      </c>
      <c r="I1263" s="122">
        <v>295000</v>
      </c>
      <c r="J1263" s="122" t="s">
        <v>1700</v>
      </c>
      <c r="K1263" s="122" t="s">
        <v>1657</v>
      </c>
      <c r="L1263" s="122"/>
      <c r="M1263" s="287">
        <v>250000</v>
      </c>
      <c r="N1263" s="287">
        <v>0</v>
      </c>
      <c r="O1263" s="287">
        <v>22500</v>
      </c>
      <c r="P1263" s="287">
        <v>22500</v>
      </c>
      <c r="Q1263" s="122">
        <v>0</v>
      </c>
      <c r="R1263" s="122" t="s">
        <v>3490</v>
      </c>
      <c r="S1263" s="122" t="s">
        <v>3550</v>
      </c>
      <c r="T1263" s="122" t="s">
        <v>1703</v>
      </c>
      <c r="U1263" s="288"/>
      <c r="V1263" s="289" t="s">
        <v>1704</v>
      </c>
      <c r="W1263" s="290" t="s">
        <v>1195</v>
      </c>
      <c r="X1263" s="290" t="s">
        <v>1195</v>
      </c>
      <c r="Y1263" s="290" t="s">
        <v>1195</v>
      </c>
      <c r="Z1263" s="122"/>
      <c r="AA1263" s="285"/>
    </row>
    <row r="1264" spans="1:27">
      <c r="A1264" s="122" t="s">
        <v>56</v>
      </c>
      <c r="B1264" s="226" t="str">
        <f t="shared" si="38"/>
        <v>27ABJFS4372H1ZUSE/24-25/015</v>
      </c>
      <c r="C1264" s="277">
        <f t="shared" si="39"/>
        <v>1259</v>
      </c>
      <c r="D1264" s="291" t="s">
        <v>1265</v>
      </c>
      <c r="E1264" s="122" t="s">
        <v>1266</v>
      </c>
      <c r="F1264" s="122" t="s">
        <v>3674</v>
      </c>
      <c r="G1264" s="122" t="s">
        <v>1699</v>
      </c>
      <c r="H1264" s="278">
        <v>45624</v>
      </c>
      <c r="I1264" s="122">
        <v>295000</v>
      </c>
      <c r="J1264" s="122" t="s">
        <v>1700</v>
      </c>
      <c r="K1264" s="122" t="s">
        <v>1657</v>
      </c>
      <c r="L1264" s="122"/>
      <c r="M1264" s="287">
        <v>250000</v>
      </c>
      <c r="N1264" s="287">
        <v>0</v>
      </c>
      <c r="O1264" s="287">
        <v>22500</v>
      </c>
      <c r="P1264" s="287">
        <v>22500</v>
      </c>
      <c r="Q1264" s="122">
        <v>0</v>
      </c>
      <c r="R1264" s="122" t="s">
        <v>3490</v>
      </c>
      <c r="S1264" s="122" t="s">
        <v>3550</v>
      </c>
      <c r="T1264" s="122" t="s">
        <v>1703</v>
      </c>
      <c r="U1264" s="288"/>
      <c r="V1264" s="289" t="s">
        <v>1704</v>
      </c>
      <c r="W1264" s="290" t="s">
        <v>1195</v>
      </c>
      <c r="X1264" s="290" t="s">
        <v>1195</v>
      </c>
      <c r="Y1264" s="290" t="s">
        <v>1195</v>
      </c>
      <c r="Z1264" s="122"/>
      <c r="AA1264" s="285"/>
    </row>
    <row r="1265" spans="1:27">
      <c r="A1265" s="122" t="s">
        <v>56</v>
      </c>
      <c r="B1265" s="226" t="str">
        <f t="shared" si="38"/>
        <v>27ABJFS4372H1ZUSE/24-25/016</v>
      </c>
      <c r="C1265" s="277">
        <f t="shared" si="39"/>
        <v>1260</v>
      </c>
      <c r="D1265" s="291" t="s">
        <v>1265</v>
      </c>
      <c r="E1265" s="122" t="s">
        <v>1266</v>
      </c>
      <c r="F1265" s="122" t="s">
        <v>3675</v>
      </c>
      <c r="G1265" s="122" t="s">
        <v>1699</v>
      </c>
      <c r="H1265" s="278">
        <v>45624</v>
      </c>
      <c r="I1265" s="122">
        <v>295000</v>
      </c>
      <c r="J1265" s="122" t="s">
        <v>1700</v>
      </c>
      <c r="K1265" s="122" t="s">
        <v>1657</v>
      </c>
      <c r="L1265" s="122"/>
      <c r="M1265" s="287">
        <v>250000</v>
      </c>
      <c r="N1265" s="287">
        <v>0</v>
      </c>
      <c r="O1265" s="287">
        <v>22500</v>
      </c>
      <c r="P1265" s="287">
        <v>22500</v>
      </c>
      <c r="Q1265" s="122">
        <v>0</v>
      </c>
      <c r="R1265" s="122" t="s">
        <v>3490</v>
      </c>
      <c r="S1265" s="122" t="s">
        <v>3550</v>
      </c>
      <c r="T1265" s="122" t="s">
        <v>1703</v>
      </c>
      <c r="U1265" s="288"/>
      <c r="V1265" s="289" t="s">
        <v>1704</v>
      </c>
      <c r="W1265" s="290" t="s">
        <v>1195</v>
      </c>
      <c r="X1265" s="290" t="s">
        <v>1195</v>
      </c>
      <c r="Y1265" s="290" t="s">
        <v>1195</v>
      </c>
      <c r="Z1265" s="122"/>
      <c r="AA1265" s="285"/>
    </row>
    <row r="1266" spans="1:27">
      <c r="A1266" s="122" t="s">
        <v>56</v>
      </c>
      <c r="B1266" s="226" t="str">
        <f t="shared" si="38"/>
        <v>27ABJFS4372H1ZUSE/24-25/017</v>
      </c>
      <c r="C1266" s="277">
        <f t="shared" si="39"/>
        <v>1261</v>
      </c>
      <c r="D1266" s="291" t="s">
        <v>1265</v>
      </c>
      <c r="E1266" s="122" t="s">
        <v>1266</v>
      </c>
      <c r="F1266" s="122" t="s">
        <v>3676</v>
      </c>
      <c r="G1266" s="122" t="s">
        <v>1699</v>
      </c>
      <c r="H1266" s="278">
        <v>45656</v>
      </c>
      <c r="I1266" s="122">
        <v>295000</v>
      </c>
      <c r="J1266" s="122" t="s">
        <v>1700</v>
      </c>
      <c r="K1266" s="122" t="s">
        <v>1657</v>
      </c>
      <c r="L1266" s="122"/>
      <c r="M1266" s="287">
        <v>250000</v>
      </c>
      <c r="N1266" s="287">
        <v>0</v>
      </c>
      <c r="O1266" s="287">
        <v>22500</v>
      </c>
      <c r="P1266" s="287">
        <v>22500</v>
      </c>
      <c r="Q1266" s="122">
        <v>0</v>
      </c>
      <c r="R1266" s="122" t="s">
        <v>3490</v>
      </c>
      <c r="S1266" s="122" t="s">
        <v>3550</v>
      </c>
      <c r="T1266" s="122" t="s">
        <v>1703</v>
      </c>
      <c r="U1266" s="288"/>
      <c r="V1266" s="289" t="s">
        <v>1704</v>
      </c>
      <c r="W1266" s="290" t="s">
        <v>1195</v>
      </c>
      <c r="X1266" s="290" t="s">
        <v>1195</v>
      </c>
      <c r="Y1266" s="290" t="s">
        <v>1195</v>
      </c>
      <c r="Z1266" s="122"/>
      <c r="AA1266" s="285"/>
    </row>
    <row r="1267" spans="1:27">
      <c r="A1267" s="122" t="s">
        <v>56</v>
      </c>
      <c r="B1267" s="226" t="str">
        <f t="shared" si="38"/>
        <v>27ABJFS4372H1ZUSE/24-25/018</v>
      </c>
      <c r="C1267" s="277">
        <f t="shared" si="39"/>
        <v>1262</v>
      </c>
      <c r="D1267" s="291" t="s">
        <v>1265</v>
      </c>
      <c r="E1267" s="122" t="s">
        <v>1266</v>
      </c>
      <c r="F1267" s="122" t="s">
        <v>3677</v>
      </c>
      <c r="G1267" s="122" t="s">
        <v>1699</v>
      </c>
      <c r="H1267" s="278">
        <v>45656</v>
      </c>
      <c r="I1267" s="122">
        <v>295000</v>
      </c>
      <c r="J1267" s="122" t="s">
        <v>1700</v>
      </c>
      <c r="K1267" s="122" t="s">
        <v>1657</v>
      </c>
      <c r="L1267" s="122"/>
      <c r="M1267" s="287">
        <v>250000</v>
      </c>
      <c r="N1267" s="287">
        <v>0</v>
      </c>
      <c r="O1267" s="287">
        <v>22500</v>
      </c>
      <c r="P1267" s="287">
        <v>22500</v>
      </c>
      <c r="Q1267" s="122">
        <v>0</v>
      </c>
      <c r="R1267" s="122" t="s">
        <v>3490</v>
      </c>
      <c r="S1267" s="122" t="s">
        <v>3550</v>
      </c>
      <c r="T1267" s="122" t="s">
        <v>1703</v>
      </c>
      <c r="U1267" s="288"/>
      <c r="V1267" s="289" t="s">
        <v>1704</v>
      </c>
      <c r="W1267" s="290" t="s">
        <v>1195</v>
      </c>
      <c r="X1267" s="290" t="s">
        <v>1195</v>
      </c>
      <c r="Y1267" s="290" t="s">
        <v>1195</v>
      </c>
      <c r="Z1267" s="122"/>
      <c r="AA1267" s="285"/>
    </row>
    <row r="1268" spans="1:27">
      <c r="A1268" s="122" t="s">
        <v>56</v>
      </c>
      <c r="B1268" s="226" t="str">
        <f t="shared" si="38"/>
        <v>21AABCI2726B1ZEOR1242512AJ30822</v>
      </c>
      <c r="C1268" s="277">
        <f t="shared" si="39"/>
        <v>1263</v>
      </c>
      <c r="D1268" s="291" t="s">
        <v>3678</v>
      </c>
      <c r="E1268" s="122" t="s">
        <v>1042</v>
      </c>
      <c r="F1268" s="122" t="s">
        <v>3679</v>
      </c>
      <c r="G1268" s="122" t="s">
        <v>1699</v>
      </c>
      <c r="H1268" s="278">
        <v>45650</v>
      </c>
      <c r="I1268" s="122">
        <v>7879</v>
      </c>
      <c r="J1268" s="122" t="s">
        <v>1700</v>
      </c>
      <c r="K1268" s="122" t="s">
        <v>1657</v>
      </c>
      <c r="L1268" s="122"/>
      <c r="M1268" s="287">
        <v>7504</v>
      </c>
      <c r="N1268" s="287">
        <v>375</v>
      </c>
      <c r="O1268" s="287">
        <v>0</v>
      </c>
      <c r="P1268" s="287">
        <v>0</v>
      </c>
      <c r="Q1268" s="122">
        <v>0</v>
      </c>
      <c r="R1268" s="122" t="s">
        <v>3490</v>
      </c>
      <c r="S1268" s="122" t="s">
        <v>3492</v>
      </c>
      <c r="T1268" s="122" t="s">
        <v>1703</v>
      </c>
      <c r="U1268" s="288"/>
      <c r="V1268" s="289" t="s">
        <v>1704</v>
      </c>
      <c r="W1268" s="290" t="s">
        <v>1195</v>
      </c>
      <c r="X1268" s="290" t="s">
        <v>1195</v>
      </c>
      <c r="Y1268" s="290" t="s">
        <v>1195</v>
      </c>
      <c r="Z1268" s="122"/>
      <c r="AA1268" s="285"/>
    </row>
    <row r="1269" spans="1:27">
      <c r="A1269" s="122" t="s">
        <v>56</v>
      </c>
      <c r="B1269" s="226" t="str">
        <f t="shared" si="38"/>
        <v>27AADCV4254H1Z8PNQ3-1537830</v>
      </c>
      <c r="C1269" s="277">
        <f t="shared" si="39"/>
        <v>1264</v>
      </c>
      <c r="D1269" s="291" t="s">
        <v>2811</v>
      </c>
      <c r="E1269" s="122" t="s">
        <v>2766</v>
      </c>
      <c r="F1269" s="122" t="s">
        <v>3680</v>
      </c>
      <c r="G1269" s="122" t="s">
        <v>1699</v>
      </c>
      <c r="H1269" s="278">
        <v>45639</v>
      </c>
      <c r="I1269" s="122">
        <v>278.98</v>
      </c>
      <c r="J1269" s="122" t="s">
        <v>1700</v>
      </c>
      <c r="K1269" s="122" t="s">
        <v>1657</v>
      </c>
      <c r="L1269" s="122"/>
      <c r="M1269" s="287">
        <v>236.44</v>
      </c>
      <c r="N1269" s="287">
        <v>0</v>
      </c>
      <c r="O1269" s="287">
        <v>21.27</v>
      </c>
      <c r="P1269" s="287">
        <v>21.27</v>
      </c>
      <c r="Q1269" s="122">
        <v>0</v>
      </c>
      <c r="R1269" s="122" t="s">
        <v>3490</v>
      </c>
      <c r="S1269" s="122" t="s">
        <v>3491</v>
      </c>
      <c r="T1269" s="122" t="s">
        <v>1703</v>
      </c>
      <c r="U1269" s="288"/>
      <c r="V1269" s="289" t="s">
        <v>1704</v>
      </c>
      <c r="W1269" s="290" t="s">
        <v>1726</v>
      </c>
      <c r="X1269" s="290" t="s">
        <v>3681</v>
      </c>
      <c r="Y1269" s="290" t="s">
        <v>3682</v>
      </c>
      <c r="Z1269" s="122"/>
      <c r="AA1269" s="285"/>
    </row>
    <row r="1270" spans="1:27">
      <c r="A1270" s="122" t="s">
        <v>56</v>
      </c>
      <c r="B1270" s="226" t="str">
        <f t="shared" si="38"/>
        <v>29ABECS9580P1Z8291ZYVKUD1224001</v>
      </c>
      <c r="C1270" s="277">
        <f t="shared" si="39"/>
        <v>1265</v>
      </c>
      <c r="D1270" s="291" t="s">
        <v>2414</v>
      </c>
      <c r="E1270" s="122" t="s">
        <v>2415</v>
      </c>
      <c r="F1270" s="122" t="s">
        <v>3683</v>
      </c>
      <c r="G1270" s="122" t="s">
        <v>1699</v>
      </c>
      <c r="H1270" s="278">
        <v>45654</v>
      </c>
      <c r="I1270" s="122">
        <v>8113.95</v>
      </c>
      <c r="J1270" s="122" t="s">
        <v>1700</v>
      </c>
      <c r="K1270" s="122" t="s">
        <v>1657</v>
      </c>
      <c r="L1270" s="122"/>
      <c r="M1270" s="287">
        <v>5199</v>
      </c>
      <c r="N1270" s="287">
        <v>259.95</v>
      </c>
      <c r="O1270" s="287">
        <v>0</v>
      </c>
      <c r="P1270" s="287">
        <v>0</v>
      </c>
      <c r="Q1270" s="122">
        <v>0</v>
      </c>
      <c r="R1270" s="122" t="s">
        <v>3490</v>
      </c>
      <c r="S1270" s="122" t="s">
        <v>3492</v>
      </c>
      <c r="T1270" s="122" t="s">
        <v>1703</v>
      </c>
      <c r="U1270" s="288"/>
      <c r="V1270" s="289" t="s">
        <v>1704</v>
      </c>
      <c r="W1270" s="290" t="s">
        <v>1195</v>
      </c>
      <c r="X1270" s="290" t="s">
        <v>1195</v>
      </c>
      <c r="Y1270" s="290" t="s">
        <v>1195</v>
      </c>
      <c r="Z1270" s="122"/>
      <c r="AA1270" s="285"/>
    </row>
    <row r="1271" spans="1:27">
      <c r="A1271" s="122" t="s">
        <v>56</v>
      </c>
      <c r="B1271" s="226" t="str">
        <f t="shared" si="38"/>
        <v>27AANCA4062G1ZN281240001894S004</v>
      </c>
      <c r="C1271" s="277">
        <f t="shared" si="39"/>
        <v>1266</v>
      </c>
      <c r="D1271" s="291" t="s">
        <v>787</v>
      </c>
      <c r="E1271" s="122" t="s">
        <v>788</v>
      </c>
      <c r="F1271" s="122" t="s">
        <v>3684</v>
      </c>
      <c r="G1271" s="122" t="s">
        <v>1699</v>
      </c>
      <c r="H1271" s="278">
        <v>45653</v>
      </c>
      <c r="I1271" s="122">
        <v>1747585.24</v>
      </c>
      <c r="J1271" s="122" t="s">
        <v>1700</v>
      </c>
      <c r="K1271" s="122" t="s">
        <v>1657</v>
      </c>
      <c r="L1271" s="122"/>
      <c r="M1271" s="287">
        <v>1481004.44</v>
      </c>
      <c r="N1271" s="287">
        <v>0</v>
      </c>
      <c r="O1271" s="287">
        <v>133290.4</v>
      </c>
      <c r="P1271" s="287">
        <v>133290.4</v>
      </c>
      <c r="Q1271" s="122">
        <v>0</v>
      </c>
      <c r="R1271" s="122" t="s">
        <v>3490</v>
      </c>
      <c r="S1271" s="122" t="s">
        <v>3492</v>
      </c>
      <c r="T1271" s="122" t="s">
        <v>1703</v>
      </c>
      <c r="U1271" s="288"/>
      <c r="V1271" s="289" t="s">
        <v>1704</v>
      </c>
      <c r="W1271" s="290" t="s">
        <v>1195</v>
      </c>
      <c r="X1271" s="290" t="s">
        <v>1195</v>
      </c>
      <c r="Y1271" s="290" t="s">
        <v>1195</v>
      </c>
      <c r="Z1271" s="122"/>
      <c r="AA1271" s="285"/>
    </row>
    <row r="1272" spans="1:27">
      <c r="A1272" s="122" t="s">
        <v>56</v>
      </c>
      <c r="B1272" s="226" t="str">
        <f t="shared" si="38"/>
        <v>27AAJCC8517E1ZLBOM5-6587269</v>
      </c>
      <c r="C1272" s="277">
        <f t="shared" si="39"/>
        <v>1267</v>
      </c>
      <c r="D1272" s="291" t="s">
        <v>3685</v>
      </c>
      <c r="E1272" s="122" t="s">
        <v>1479</v>
      </c>
      <c r="F1272" s="122" t="s">
        <v>3686</v>
      </c>
      <c r="G1272" s="122" t="s">
        <v>1699</v>
      </c>
      <c r="H1272" s="278">
        <v>45637</v>
      </c>
      <c r="I1272" s="122">
        <v>458</v>
      </c>
      <c r="J1272" s="122" t="s">
        <v>1700</v>
      </c>
      <c r="K1272" s="122" t="s">
        <v>1657</v>
      </c>
      <c r="L1272" s="122"/>
      <c r="M1272" s="287">
        <v>388.14</v>
      </c>
      <c r="N1272" s="287">
        <v>0</v>
      </c>
      <c r="O1272" s="287">
        <v>34.93</v>
      </c>
      <c r="P1272" s="287">
        <v>34.93</v>
      </c>
      <c r="Q1272" s="122">
        <v>0</v>
      </c>
      <c r="R1272" s="122" t="s">
        <v>3490</v>
      </c>
      <c r="S1272" s="122" t="s">
        <v>3671</v>
      </c>
      <c r="T1272" s="122" t="s">
        <v>1703</v>
      </c>
      <c r="U1272" s="288"/>
      <c r="V1272" s="289" t="s">
        <v>1704</v>
      </c>
      <c r="W1272" s="290" t="s">
        <v>1195</v>
      </c>
      <c r="X1272" s="290" t="s">
        <v>1195</v>
      </c>
      <c r="Y1272" s="290" t="s">
        <v>1195</v>
      </c>
      <c r="Z1272" s="122"/>
      <c r="AA1272" s="285"/>
    </row>
    <row r="1273" spans="1:27">
      <c r="A1273" s="122" t="s">
        <v>56</v>
      </c>
      <c r="B1273" s="226" t="str">
        <f t="shared" si="38"/>
        <v>09APXPS4294L1ZMLKO1-1118</v>
      </c>
      <c r="C1273" s="277">
        <f t="shared" si="39"/>
        <v>1268</v>
      </c>
      <c r="D1273" s="291" t="s">
        <v>3687</v>
      </c>
      <c r="E1273" s="122" t="s">
        <v>3688</v>
      </c>
      <c r="F1273" s="122" t="s">
        <v>3689</v>
      </c>
      <c r="G1273" s="122" t="s">
        <v>1699</v>
      </c>
      <c r="H1273" s="278">
        <v>45644</v>
      </c>
      <c r="I1273" s="122">
        <v>899</v>
      </c>
      <c r="J1273" s="122" t="s">
        <v>1700</v>
      </c>
      <c r="K1273" s="122" t="s">
        <v>1657</v>
      </c>
      <c r="L1273" s="122"/>
      <c r="M1273" s="287">
        <v>761.86</v>
      </c>
      <c r="N1273" s="287">
        <v>137.13</v>
      </c>
      <c r="O1273" s="287">
        <v>0</v>
      </c>
      <c r="P1273" s="287">
        <v>0</v>
      </c>
      <c r="Q1273" s="122">
        <v>0</v>
      </c>
      <c r="R1273" s="122" t="s">
        <v>3490</v>
      </c>
      <c r="S1273" s="122" t="s">
        <v>3492</v>
      </c>
      <c r="T1273" s="122" t="s">
        <v>1703</v>
      </c>
      <c r="U1273" s="288"/>
      <c r="V1273" s="289" t="s">
        <v>1704</v>
      </c>
      <c r="W1273" s="290" t="s">
        <v>1195</v>
      </c>
      <c r="X1273" s="290" t="s">
        <v>1195</v>
      </c>
      <c r="Y1273" s="290" t="s">
        <v>1195</v>
      </c>
      <c r="Z1273" s="122"/>
      <c r="AA1273" s="285"/>
    </row>
    <row r="1274" spans="1:27">
      <c r="A1274" s="122" t="s">
        <v>56</v>
      </c>
      <c r="B1274" s="226" t="str">
        <f t="shared" si="38"/>
        <v>33AAACZ4322M2Z91024250307030</v>
      </c>
      <c r="C1274" s="277">
        <f t="shared" si="39"/>
        <v>1269</v>
      </c>
      <c r="D1274" s="291" t="s">
        <v>596</v>
      </c>
      <c r="E1274" s="122" t="s">
        <v>597</v>
      </c>
      <c r="F1274" s="122">
        <v>1024250307030</v>
      </c>
      <c r="G1274" s="122" t="s">
        <v>1699</v>
      </c>
      <c r="H1274" s="278">
        <v>45635</v>
      </c>
      <c r="I1274" s="122">
        <v>12673.2</v>
      </c>
      <c r="J1274" s="122" t="s">
        <v>1700</v>
      </c>
      <c r="K1274" s="122" t="s">
        <v>1657</v>
      </c>
      <c r="L1274" s="122"/>
      <c r="M1274" s="287">
        <v>10740</v>
      </c>
      <c r="N1274" s="287">
        <v>1933.2</v>
      </c>
      <c r="O1274" s="287">
        <v>0</v>
      </c>
      <c r="P1274" s="287">
        <v>0</v>
      </c>
      <c r="Q1274" s="122">
        <v>0</v>
      </c>
      <c r="R1274" s="122" t="s">
        <v>3490</v>
      </c>
      <c r="S1274" s="122" t="s">
        <v>3492</v>
      </c>
      <c r="T1274" s="122" t="s">
        <v>1703</v>
      </c>
      <c r="U1274" s="288"/>
      <c r="V1274" s="289" t="s">
        <v>1704</v>
      </c>
      <c r="W1274" s="290" t="s">
        <v>1726</v>
      </c>
      <c r="X1274" s="290" t="s">
        <v>3690</v>
      </c>
      <c r="Y1274" s="290" t="s">
        <v>3305</v>
      </c>
      <c r="Z1274" s="122"/>
      <c r="AA1274" s="285"/>
    </row>
    <row r="1275" spans="1:27">
      <c r="A1275" s="122" t="s">
        <v>56</v>
      </c>
      <c r="B1275" s="226" t="str">
        <f t="shared" si="38"/>
        <v>27AABCI2357N1ZA39R6K134649</v>
      </c>
      <c r="C1275" s="277">
        <f t="shared" si="39"/>
        <v>1270</v>
      </c>
      <c r="D1275" s="291" t="s">
        <v>3427</v>
      </c>
      <c r="E1275" s="122" t="s">
        <v>3428</v>
      </c>
      <c r="F1275" s="122" t="s">
        <v>3691</v>
      </c>
      <c r="G1275" s="122" t="s">
        <v>1699</v>
      </c>
      <c r="H1275" s="278">
        <v>45638</v>
      </c>
      <c r="I1275" s="122">
        <v>2802.5</v>
      </c>
      <c r="J1275" s="122" t="s">
        <v>1700</v>
      </c>
      <c r="K1275" s="122" t="s">
        <v>1657</v>
      </c>
      <c r="L1275" s="122"/>
      <c r="M1275" s="287">
        <v>2375</v>
      </c>
      <c r="N1275" s="287">
        <v>0</v>
      </c>
      <c r="O1275" s="287">
        <v>213.75</v>
      </c>
      <c r="P1275" s="287">
        <v>213.75</v>
      </c>
      <c r="Q1275" s="122">
        <v>0</v>
      </c>
      <c r="R1275" s="122" t="s">
        <v>3490</v>
      </c>
      <c r="S1275" s="122" t="s">
        <v>3492</v>
      </c>
      <c r="T1275" s="122" t="s">
        <v>1703</v>
      </c>
      <c r="U1275" s="288"/>
      <c r="V1275" s="289" t="s">
        <v>1704</v>
      </c>
      <c r="W1275" s="290" t="s">
        <v>1726</v>
      </c>
      <c r="X1275" s="290" t="s">
        <v>3692</v>
      </c>
      <c r="Y1275" s="290" t="s">
        <v>3682</v>
      </c>
      <c r="Z1275" s="122"/>
      <c r="AA1275" s="285"/>
    </row>
    <row r="1276" spans="1:27">
      <c r="A1276" s="122" t="s">
        <v>56</v>
      </c>
      <c r="B1276" s="226" t="str">
        <f t="shared" si="38"/>
        <v>27AABCA0522B1ZKIPNQ241200024184</v>
      </c>
      <c r="C1276" s="277">
        <f t="shared" si="39"/>
        <v>1271</v>
      </c>
      <c r="D1276" s="291" t="s">
        <v>1468</v>
      </c>
      <c r="E1276" s="122" t="s">
        <v>2538</v>
      </c>
      <c r="F1276" s="122" t="s">
        <v>3693</v>
      </c>
      <c r="G1276" s="122" t="s">
        <v>1699</v>
      </c>
      <c r="H1276" s="278">
        <v>45639</v>
      </c>
      <c r="I1276" s="122">
        <v>6708.01</v>
      </c>
      <c r="J1276" s="122" t="s">
        <v>1700</v>
      </c>
      <c r="K1276" s="122" t="s">
        <v>1657</v>
      </c>
      <c r="L1276" s="122"/>
      <c r="M1276" s="287">
        <v>6388.57</v>
      </c>
      <c r="N1276" s="287">
        <v>0</v>
      </c>
      <c r="O1276" s="287">
        <v>159.72</v>
      </c>
      <c r="P1276" s="287">
        <v>159.72</v>
      </c>
      <c r="Q1276" s="122">
        <v>0</v>
      </c>
      <c r="R1276" s="122" t="s">
        <v>3490</v>
      </c>
      <c r="S1276" s="122" t="s">
        <v>3557</v>
      </c>
      <c r="T1276" s="122" t="s">
        <v>1703</v>
      </c>
      <c r="U1276" s="288"/>
      <c r="V1276" s="289" t="s">
        <v>1704</v>
      </c>
      <c r="W1276" s="290" t="s">
        <v>1195</v>
      </c>
      <c r="X1276" s="290" t="s">
        <v>1195</v>
      </c>
      <c r="Y1276" s="290" t="s">
        <v>1195</v>
      </c>
      <c r="Z1276" s="122"/>
      <c r="AA1276" s="285"/>
    </row>
    <row r="1277" spans="1:27">
      <c r="A1277" s="122" t="s">
        <v>56</v>
      </c>
      <c r="B1277" s="226" t="str">
        <f t="shared" si="38"/>
        <v>27AABCA0522B1ZKIPNQ241200047694</v>
      </c>
      <c r="C1277" s="277">
        <f t="shared" si="39"/>
        <v>1272</v>
      </c>
      <c r="D1277" s="291" t="s">
        <v>1468</v>
      </c>
      <c r="E1277" s="122" t="s">
        <v>2538</v>
      </c>
      <c r="F1277" s="122" t="s">
        <v>3694</v>
      </c>
      <c r="G1277" s="122" t="s">
        <v>1699</v>
      </c>
      <c r="H1277" s="278">
        <v>45654</v>
      </c>
      <c r="I1277" s="122">
        <v>1000</v>
      </c>
      <c r="J1277" s="122" t="s">
        <v>1700</v>
      </c>
      <c r="K1277" s="122" t="s">
        <v>1657</v>
      </c>
      <c r="L1277" s="122"/>
      <c r="M1277" s="287">
        <v>952.38</v>
      </c>
      <c r="N1277" s="287">
        <v>0</v>
      </c>
      <c r="O1277" s="287">
        <v>23.81</v>
      </c>
      <c r="P1277" s="287">
        <v>23.81</v>
      </c>
      <c r="Q1277" s="122">
        <v>0</v>
      </c>
      <c r="R1277" s="122" t="s">
        <v>3490</v>
      </c>
      <c r="S1277" s="122" t="s">
        <v>3557</v>
      </c>
      <c r="T1277" s="122" t="s">
        <v>1703</v>
      </c>
      <c r="U1277" s="288"/>
      <c r="V1277" s="289" t="s">
        <v>1704</v>
      </c>
      <c r="W1277" s="290" t="s">
        <v>1195</v>
      </c>
      <c r="X1277" s="290" t="s">
        <v>1195</v>
      </c>
      <c r="Y1277" s="290" t="s">
        <v>1195</v>
      </c>
      <c r="Z1277" s="122"/>
      <c r="AA1277" s="285"/>
    </row>
    <row r="1278" spans="1:27">
      <c r="A1278" s="122" t="s">
        <v>56</v>
      </c>
      <c r="B1278" s="226" t="str">
        <f t="shared" si="38"/>
        <v>27AATPE1292M1Z7DEC-2024-301</v>
      </c>
      <c r="C1278" s="277">
        <f t="shared" si="39"/>
        <v>1273</v>
      </c>
      <c r="D1278" s="291" t="s">
        <v>523</v>
      </c>
      <c r="E1278" s="122" t="s">
        <v>524</v>
      </c>
      <c r="F1278" s="122" t="s">
        <v>3695</v>
      </c>
      <c r="G1278" s="122" t="s">
        <v>1699</v>
      </c>
      <c r="H1278" s="278">
        <v>45629</v>
      </c>
      <c r="I1278" s="122">
        <v>393497</v>
      </c>
      <c r="J1278" s="122" t="s">
        <v>1700</v>
      </c>
      <c r="K1278" s="122" t="s">
        <v>1657</v>
      </c>
      <c r="L1278" s="122"/>
      <c r="M1278" s="287">
        <v>333472</v>
      </c>
      <c r="N1278" s="287">
        <v>0</v>
      </c>
      <c r="O1278" s="287">
        <v>30012.48</v>
      </c>
      <c r="P1278" s="287">
        <v>30012.48</v>
      </c>
      <c r="Q1278" s="122">
        <v>0</v>
      </c>
      <c r="R1278" s="122" t="s">
        <v>3490</v>
      </c>
      <c r="S1278" s="122" t="s">
        <v>3492</v>
      </c>
      <c r="T1278" s="122" t="s">
        <v>1703</v>
      </c>
      <c r="U1278" s="288"/>
      <c r="V1278" s="289" t="s">
        <v>1704</v>
      </c>
      <c r="W1278" s="290" t="s">
        <v>1195</v>
      </c>
      <c r="X1278" s="290" t="s">
        <v>1195</v>
      </c>
      <c r="Y1278" s="290" t="s">
        <v>1195</v>
      </c>
      <c r="Z1278" s="122"/>
      <c r="AA1278" s="285"/>
    </row>
    <row r="1279" spans="1:27">
      <c r="A1279" s="122" t="s">
        <v>56</v>
      </c>
      <c r="B1279" s="226" t="str">
        <f t="shared" si="38"/>
        <v>27AATPE1292M1Z7DEC-2024-302</v>
      </c>
      <c r="C1279" s="277">
        <f t="shared" si="39"/>
        <v>1274</v>
      </c>
      <c r="D1279" s="291" t="s">
        <v>523</v>
      </c>
      <c r="E1279" s="122" t="s">
        <v>524</v>
      </c>
      <c r="F1279" s="122" t="s">
        <v>3696</v>
      </c>
      <c r="G1279" s="122" t="s">
        <v>1699</v>
      </c>
      <c r="H1279" s="278">
        <v>45629</v>
      </c>
      <c r="I1279" s="122">
        <v>413878</v>
      </c>
      <c r="J1279" s="122" t="s">
        <v>1700</v>
      </c>
      <c r="K1279" s="122" t="s">
        <v>1657</v>
      </c>
      <c r="L1279" s="122"/>
      <c r="M1279" s="287">
        <v>350744</v>
      </c>
      <c r="N1279" s="287">
        <v>0</v>
      </c>
      <c r="O1279" s="287">
        <v>31566.959999999999</v>
      </c>
      <c r="P1279" s="287">
        <v>31566.959999999999</v>
      </c>
      <c r="Q1279" s="122">
        <v>0</v>
      </c>
      <c r="R1279" s="122" t="s">
        <v>3490</v>
      </c>
      <c r="S1279" s="122" t="s">
        <v>3492</v>
      </c>
      <c r="T1279" s="122" t="s">
        <v>1703</v>
      </c>
      <c r="U1279" s="288"/>
      <c r="V1279" s="289" t="s">
        <v>1704</v>
      </c>
      <c r="W1279" s="290" t="s">
        <v>1195</v>
      </c>
      <c r="X1279" s="290" t="s">
        <v>1195</v>
      </c>
      <c r="Y1279" s="290" t="s">
        <v>1195</v>
      </c>
      <c r="Z1279" s="122"/>
      <c r="AA1279" s="285"/>
    </row>
    <row r="1280" spans="1:27">
      <c r="A1280" s="122" t="s">
        <v>56</v>
      </c>
      <c r="B1280" s="226" t="str">
        <f t="shared" si="38"/>
        <v>27BMWPD2551E2ZZS0004987</v>
      </c>
      <c r="C1280" s="277">
        <f t="shared" si="39"/>
        <v>1275</v>
      </c>
      <c r="D1280" s="291" t="s">
        <v>511</v>
      </c>
      <c r="E1280" s="122" t="s">
        <v>512</v>
      </c>
      <c r="F1280" s="122" t="s">
        <v>3697</v>
      </c>
      <c r="G1280" s="122" t="s">
        <v>1699</v>
      </c>
      <c r="H1280" s="278">
        <v>45624</v>
      </c>
      <c r="I1280" s="122">
        <v>2820</v>
      </c>
      <c r="J1280" s="122" t="s">
        <v>1700</v>
      </c>
      <c r="K1280" s="122" t="s">
        <v>1657</v>
      </c>
      <c r="L1280" s="122"/>
      <c r="M1280" s="287">
        <v>2390</v>
      </c>
      <c r="N1280" s="287">
        <v>0</v>
      </c>
      <c r="O1280" s="287">
        <v>215.1</v>
      </c>
      <c r="P1280" s="287">
        <v>215.1</v>
      </c>
      <c r="Q1280" s="122">
        <v>0</v>
      </c>
      <c r="R1280" s="122" t="s">
        <v>3289</v>
      </c>
      <c r="S1280" s="122" t="s">
        <v>3682</v>
      </c>
      <c r="T1280" s="122" t="s">
        <v>1703</v>
      </c>
      <c r="U1280" s="288"/>
      <c r="V1280" s="289" t="s">
        <v>1704</v>
      </c>
      <c r="W1280" s="290" t="s">
        <v>1195</v>
      </c>
      <c r="X1280" s="290" t="s">
        <v>1195</v>
      </c>
      <c r="Y1280" s="290" t="s">
        <v>1195</v>
      </c>
      <c r="Z1280" s="122"/>
      <c r="AA1280" s="285"/>
    </row>
    <row r="1281" spans="1:27">
      <c r="A1281" s="122" t="s">
        <v>56</v>
      </c>
      <c r="B1281" s="226" t="str">
        <f t="shared" si="38"/>
        <v>27BMWPD2551E2ZZS0004988</v>
      </c>
      <c r="C1281" s="277">
        <f t="shared" si="39"/>
        <v>1276</v>
      </c>
      <c r="D1281" s="291" t="s">
        <v>511</v>
      </c>
      <c r="E1281" s="122" t="s">
        <v>512</v>
      </c>
      <c r="F1281" s="122" t="s">
        <v>3698</v>
      </c>
      <c r="G1281" s="122" t="s">
        <v>1699</v>
      </c>
      <c r="H1281" s="278">
        <v>45624</v>
      </c>
      <c r="I1281" s="122">
        <v>3684</v>
      </c>
      <c r="J1281" s="122" t="s">
        <v>1700</v>
      </c>
      <c r="K1281" s="122" t="s">
        <v>1657</v>
      </c>
      <c r="L1281" s="122"/>
      <c r="M1281" s="287">
        <v>3197.5</v>
      </c>
      <c r="N1281" s="287">
        <v>0</v>
      </c>
      <c r="O1281" s="287">
        <v>243.14</v>
      </c>
      <c r="P1281" s="287">
        <v>243.14</v>
      </c>
      <c r="Q1281" s="122">
        <v>0</v>
      </c>
      <c r="R1281" s="122" t="s">
        <v>3289</v>
      </c>
      <c r="S1281" s="122" t="s">
        <v>3682</v>
      </c>
      <c r="T1281" s="122" t="s">
        <v>1703</v>
      </c>
      <c r="U1281" s="288"/>
      <c r="V1281" s="289" t="s">
        <v>1704</v>
      </c>
      <c r="W1281" s="290" t="s">
        <v>1195</v>
      </c>
      <c r="X1281" s="290" t="s">
        <v>1195</v>
      </c>
      <c r="Y1281" s="290" t="s">
        <v>1195</v>
      </c>
      <c r="Z1281" s="122"/>
      <c r="AA1281" s="285"/>
    </row>
    <row r="1282" spans="1:27">
      <c r="A1282" s="122" t="s">
        <v>56</v>
      </c>
      <c r="B1282" s="226" t="str">
        <f t="shared" si="38"/>
        <v>27BMWPD2551E2ZZS0004989</v>
      </c>
      <c r="C1282" s="277">
        <f t="shared" si="39"/>
        <v>1277</v>
      </c>
      <c r="D1282" s="291" t="s">
        <v>511</v>
      </c>
      <c r="E1282" s="122" t="s">
        <v>512</v>
      </c>
      <c r="F1282" s="122" t="s">
        <v>3699</v>
      </c>
      <c r="G1282" s="122" t="s">
        <v>1699</v>
      </c>
      <c r="H1282" s="278">
        <v>45624</v>
      </c>
      <c r="I1282" s="122">
        <v>19028</v>
      </c>
      <c r="J1282" s="122" t="s">
        <v>1700</v>
      </c>
      <c r="K1282" s="122" t="s">
        <v>1657</v>
      </c>
      <c r="L1282" s="122"/>
      <c r="M1282" s="287">
        <v>16216.5</v>
      </c>
      <c r="N1282" s="287">
        <v>0</v>
      </c>
      <c r="O1282" s="287">
        <v>1405.85</v>
      </c>
      <c r="P1282" s="287">
        <v>1405.85</v>
      </c>
      <c r="Q1282" s="122">
        <v>0</v>
      </c>
      <c r="R1282" s="122" t="s">
        <v>3289</v>
      </c>
      <c r="S1282" s="122" t="s">
        <v>3682</v>
      </c>
      <c r="T1282" s="122" t="s">
        <v>1703</v>
      </c>
      <c r="U1282" s="288"/>
      <c r="V1282" s="289" t="s">
        <v>1704</v>
      </c>
      <c r="W1282" s="290" t="s">
        <v>1195</v>
      </c>
      <c r="X1282" s="290" t="s">
        <v>1195</v>
      </c>
      <c r="Y1282" s="290" t="s">
        <v>1195</v>
      </c>
      <c r="Z1282" s="122"/>
      <c r="AA1282" s="285"/>
    </row>
    <row r="1283" spans="1:27">
      <c r="A1283" s="122" t="s">
        <v>56</v>
      </c>
      <c r="B1283" s="226" t="str">
        <f t="shared" si="38"/>
        <v>07AABCD3611Q1ZKDEL279417</v>
      </c>
      <c r="C1283" s="277">
        <f t="shared" si="39"/>
        <v>1278</v>
      </c>
      <c r="D1283" s="291" t="s">
        <v>3300</v>
      </c>
      <c r="E1283" s="122" t="s">
        <v>3301</v>
      </c>
      <c r="F1283" s="122" t="s">
        <v>3700</v>
      </c>
      <c r="G1283" s="122" t="s">
        <v>1699</v>
      </c>
      <c r="H1283" s="278">
        <v>45651</v>
      </c>
      <c r="I1283" s="122">
        <v>4191.6000000000004</v>
      </c>
      <c r="J1283" s="122" t="s">
        <v>1700</v>
      </c>
      <c r="K1283" s="122" t="s">
        <v>1657</v>
      </c>
      <c r="L1283" s="122"/>
      <c r="M1283" s="287">
        <v>1070</v>
      </c>
      <c r="N1283" s="287">
        <v>192.6</v>
      </c>
      <c r="O1283" s="287">
        <v>0</v>
      </c>
      <c r="P1283" s="287">
        <v>0</v>
      </c>
      <c r="Q1283" s="122">
        <v>0</v>
      </c>
      <c r="R1283" s="122" t="s">
        <v>3490</v>
      </c>
      <c r="S1283" s="122" t="s">
        <v>3492</v>
      </c>
      <c r="T1283" s="122" t="s">
        <v>1703</v>
      </c>
      <c r="U1283" s="288"/>
      <c r="V1283" s="289" t="s">
        <v>1704</v>
      </c>
      <c r="W1283" s="290" t="s">
        <v>1195</v>
      </c>
      <c r="X1283" s="290" t="s">
        <v>1195</v>
      </c>
      <c r="Y1283" s="290" t="s">
        <v>1195</v>
      </c>
      <c r="Z1283" s="122"/>
      <c r="AA1283" s="285"/>
    </row>
    <row r="1284" spans="1:27">
      <c r="A1284" s="122" t="s">
        <v>56</v>
      </c>
      <c r="B1284" s="226" t="str">
        <f t="shared" si="38"/>
        <v>07AABCD3611Q1ZKDEL280787</v>
      </c>
      <c r="C1284" s="277">
        <f t="shared" si="39"/>
        <v>1279</v>
      </c>
      <c r="D1284" s="291" t="s">
        <v>3300</v>
      </c>
      <c r="E1284" s="122" t="s">
        <v>3301</v>
      </c>
      <c r="F1284" s="122" t="s">
        <v>3701</v>
      </c>
      <c r="G1284" s="122" t="s">
        <v>1699</v>
      </c>
      <c r="H1284" s="278">
        <v>45652</v>
      </c>
      <c r="I1284" s="122">
        <v>8413.6</v>
      </c>
      <c r="J1284" s="122" t="s">
        <v>1700</v>
      </c>
      <c r="K1284" s="122" t="s">
        <v>1657</v>
      </c>
      <c r="L1284" s="122"/>
      <c r="M1284" s="287">
        <v>1070</v>
      </c>
      <c r="N1284" s="287">
        <v>192.6</v>
      </c>
      <c r="O1284" s="287">
        <v>0</v>
      </c>
      <c r="P1284" s="287">
        <v>0</v>
      </c>
      <c r="Q1284" s="122">
        <v>0</v>
      </c>
      <c r="R1284" s="122" t="s">
        <v>3490</v>
      </c>
      <c r="S1284" s="122" t="s">
        <v>3492</v>
      </c>
      <c r="T1284" s="122" t="s">
        <v>1703</v>
      </c>
      <c r="U1284" s="288"/>
      <c r="V1284" s="289" t="s">
        <v>1704</v>
      </c>
      <c r="W1284" s="290" t="s">
        <v>1195</v>
      </c>
      <c r="X1284" s="290" t="s">
        <v>1195</v>
      </c>
      <c r="Y1284" s="290" t="s">
        <v>1195</v>
      </c>
      <c r="Z1284" s="122"/>
      <c r="AA1284" s="285"/>
    </row>
    <row r="1285" spans="1:27">
      <c r="A1285" s="122" t="s">
        <v>56</v>
      </c>
      <c r="B1285" s="226" t="str">
        <f t="shared" si="38"/>
        <v>27AALCM3536H1ZAINV2425/239078</v>
      </c>
      <c r="C1285" s="277">
        <f t="shared" si="39"/>
        <v>1280</v>
      </c>
      <c r="D1285" s="291" t="s">
        <v>383</v>
      </c>
      <c r="E1285" s="122" t="s">
        <v>384</v>
      </c>
      <c r="F1285" s="122" t="s">
        <v>3702</v>
      </c>
      <c r="G1285" s="122" t="s">
        <v>1699</v>
      </c>
      <c r="H1285" s="278">
        <v>45628</v>
      </c>
      <c r="I1285" s="122">
        <v>18208</v>
      </c>
      <c r="J1285" s="122" t="s">
        <v>1700</v>
      </c>
      <c r="K1285" s="122" t="s">
        <v>1657</v>
      </c>
      <c r="L1285" s="122"/>
      <c r="M1285" s="287">
        <v>15430.51</v>
      </c>
      <c r="N1285" s="287">
        <v>0</v>
      </c>
      <c r="O1285" s="287">
        <v>1388.78</v>
      </c>
      <c r="P1285" s="287">
        <v>1388.78</v>
      </c>
      <c r="Q1285" s="122">
        <v>0</v>
      </c>
      <c r="R1285" s="122" t="s">
        <v>3490</v>
      </c>
      <c r="S1285" s="122" t="s">
        <v>3557</v>
      </c>
      <c r="T1285" s="122" t="s">
        <v>1703</v>
      </c>
      <c r="U1285" s="288"/>
      <c r="V1285" s="289" t="s">
        <v>1704</v>
      </c>
      <c r="W1285" s="290" t="s">
        <v>1726</v>
      </c>
      <c r="X1285" s="290" t="s">
        <v>3703</v>
      </c>
      <c r="Y1285" s="290" t="s">
        <v>3409</v>
      </c>
      <c r="Z1285" s="122"/>
      <c r="AA1285" s="285"/>
    </row>
    <row r="1286" spans="1:27">
      <c r="A1286" s="122" t="s">
        <v>56</v>
      </c>
      <c r="B1286" s="226" t="str">
        <f t="shared" ref="B1286:B1349" si="40">CONCATENATE(D1286,F1286)</f>
        <v>27AALCM3536H1ZAINV2425/252791</v>
      </c>
      <c r="C1286" s="277">
        <f t="shared" si="39"/>
        <v>1281</v>
      </c>
      <c r="D1286" s="291" t="s">
        <v>383</v>
      </c>
      <c r="E1286" s="122" t="s">
        <v>384</v>
      </c>
      <c r="F1286" s="122" t="s">
        <v>3704</v>
      </c>
      <c r="G1286" s="122" t="s">
        <v>1699</v>
      </c>
      <c r="H1286" s="278">
        <v>45640</v>
      </c>
      <c r="I1286" s="122">
        <v>2584</v>
      </c>
      <c r="J1286" s="122" t="s">
        <v>1700</v>
      </c>
      <c r="K1286" s="122" t="s">
        <v>1657</v>
      </c>
      <c r="L1286" s="122"/>
      <c r="M1286" s="287">
        <v>2189.83</v>
      </c>
      <c r="N1286" s="287">
        <v>0</v>
      </c>
      <c r="O1286" s="287">
        <v>197.09</v>
      </c>
      <c r="P1286" s="287">
        <v>197.09</v>
      </c>
      <c r="Q1286" s="122">
        <v>0</v>
      </c>
      <c r="R1286" s="122" t="s">
        <v>3490</v>
      </c>
      <c r="S1286" s="122" t="s">
        <v>3557</v>
      </c>
      <c r="T1286" s="122" t="s">
        <v>1703</v>
      </c>
      <c r="U1286" s="288"/>
      <c r="V1286" s="289" t="s">
        <v>1704</v>
      </c>
      <c r="W1286" s="290" t="s">
        <v>1726</v>
      </c>
      <c r="X1286" s="290" t="s">
        <v>3705</v>
      </c>
      <c r="Y1286" s="290" t="s">
        <v>3706</v>
      </c>
      <c r="Z1286" s="122"/>
      <c r="AA1286" s="285"/>
    </row>
    <row r="1287" spans="1:27">
      <c r="A1287" s="122" t="s">
        <v>56</v>
      </c>
      <c r="B1287" s="226" t="str">
        <f t="shared" si="40"/>
        <v>27AALCM3536H1ZAINV2425/257075</v>
      </c>
      <c r="C1287" s="277">
        <f t="shared" ref="C1287:C1350" si="41">C1286+1</f>
        <v>1282</v>
      </c>
      <c r="D1287" s="291" t="s">
        <v>383</v>
      </c>
      <c r="E1287" s="122" t="s">
        <v>384</v>
      </c>
      <c r="F1287" s="122" t="s">
        <v>3707</v>
      </c>
      <c r="G1287" s="122" t="s">
        <v>1699</v>
      </c>
      <c r="H1287" s="278">
        <v>45644</v>
      </c>
      <c r="I1287" s="122">
        <v>180</v>
      </c>
      <c r="J1287" s="122" t="s">
        <v>1700</v>
      </c>
      <c r="K1287" s="122" t="s">
        <v>1657</v>
      </c>
      <c r="L1287" s="122"/>
      <c r="M1287" s="287">
        <v>152.54</v>
      </c>
      <c r="N1287" s="287">
        <v>0</v>
      </c>
      <c r="O1287" s="287">
        <v>13.74</v>
      </c>
      <c r="P1287" s="287">
        <v>13.74</v>
      </c>
      <c r="Q1287" s="122">
        <v>0</v>
      </c>
      <c r="R1287" s="122" t="s">
        <v>3490</v>
      </c>
      <c r="S1287" s="122" t="s">
        <v>3557</v>
      </c>
      <c r="T1287" s="122" t="s">
        <v>1703</v>
      </c>
      <c r="U1287" s="288"/>
      <c r="V1287" s="289" t="s">
        <v>1704</v>
      </c>
      <c r="W1287" s="290" t="s">
        <v>1726</v>
      </c>
      <c r="X1287" s="290" t="s">
        <v>3708</v>
      </c>
      <c r="Y1287" s="290" t="s">
        <v>3495</v>
      </c>
      <c r="Z1287" s="122"/>
      <c r="AA1287" s="285"/>
    </row>
    <row r="1288" spans="1:27">
      <c r="A1288" s="122" t="s">
        <v>56</v>
      </c>
      <c r="B1288" s="226" t="str">
        <f t="shared" si="40"/>
        <v>27AADCR3218H1ZIFM0908BIL0014337</v>
      </c>
      <c r="C1288" s="277">
        <f t="shared" si="41"/>
        <v>1283</v>
      </c>
      <c r="D1288" s="291" t="s">
        <v>818</v>
      </c>
      <c r="E1288" s="122" t="s">
        <v>819</v>
      </c>
      <c r="F1288" s="122" t="s">
        <v>3709</v>
      </c>
      <c r="G1288" s="122" t="s">
        <v>1699</v>
      </c>
      <c r="H1288" s="278">
        <v>45637</v>
      </c>
      <c r="I1288" s="122">
        <v>6160</v>
      </c>
      <c r="J1288" s="122" t="s">
        <v>1700</v>
      </c>
      <c r="K1288" s="122" t="s">
        <v>1657</v>
      </c>
      <c r="L1288" s="122"/>
      <c r="M1288" s="287">
        <v>5500</v>
      </c>
      <c r="N1288" s="287">
        <v>0</v>
      </c>
      <c r="O1288" s="287">
        <v>330</v>
      </c>
      <c r="P1288" s="287">
        <v>330</v>
      </c>
      <c r="Q1288" s="122">
        <v>0</v>
      </c>
      <c r="R1288" s="122" t="s">
        <v>3490</v>
      </c>
      <c r="S1288" s="122" t="s">
        <v>3491</v>
      </c>
      <c r="T1288" s="122" t="s">
        <v>1703</v>
      </c>
      <c r="U1288" s="288"/>
      <c r="V1288" s="289" t="s">
        <v>1704</v>
      </c>
      <c r="W1288" s="290" t="s">
        <v>1726</v>
      </c>
      <c r="X1288" s="290" t="s">
        <v>3710</v>
      </c>
      <c r="Y1288" s="290" t="s">
        <v>3303</v>
      </c>
      <c r="Z1288" s="122"/>
      <c r="AA1288" s="285"/>
    </row>
    <row r="1289" spans="1:27">
      <c r="A1289" s="122" t="s">
        <v>56</v>
      </c>
      <c r="B1289" s="226" t="str">
        <f t="shared" si="40"/>
        <v>27AASCS7745M2ZABOM5-66020</v>
      </c>
      <c r="C1289" s="277">
        <f t="shared" si="41"/>
        <v>1284</v>
      </c>
      <c r="D1289" s="291" t="s">
        <v>3711</v>
      </c>
      <c r="E1289" s="122" t="s">
        <v>3712</v>
      </c>
      <c r="F1289" s="122" t="s">
        <v>3713</v>
      </c>
      <c r="G1289" s="122" t="s">
        <v>1699</v>
      </c>
      <c r="H1289" s="278">
        <v>45637</v>
      </c>
      <c r="I1289" s="122">
        <v>516</v>
      </c>
      <c r="J1289" s="122" t="s">
        <v>1700</v>
      </c>
      <c r="K1289" s="122" t="s">
        <v>1657</v>
      </c>
      <c r="L1289" s="122"/>
      <c r="M1289" s="287">
        <v>437.28</v>
      </c>
      <c r="N1289" s="287">
        <v>0</v>
      </c>
      <c r="O1289" s="287">
        <v>39.36</v>
      </c>
      <c r="P1289" s="287">
        <v>39.36</v>
      </c>
      <c r="Q1289" s="122">
        <v>0</v>
      </c>
      <c r="R1289" s="122" t="s">
        <v>3490</v>
      </c>
      <c r="S1289" s="122" t="s">
        <v>3492</v>
      </c>
      <c r="T1289" s="122" t="s">
        <v>1703</v>
      </c>
      <c r="U1289" s="288"/>
      <c r="V1289" s="289" t="s">
        <v>1704</v>
      </c>
      <c r="W1289" s="290" t="s">
        <v>1195</v>
      </c>
      <c r="X1289" s="290" t="s">
        <v>1195</v>
      </c>
      <c r="Y1289" s="290" t="s">
        <v>1195</v>
      </c>
      <c r="Z1289" s="122"/>
      <c r="AA1289" s="285"/>
    </row>
    <row r="1290" spans="1:27">
      <c r="A1290" s="122" t="s">
        <v>56</v>
      </c>
      <c r="B1290" s="226" t="str">
        <f t="shared" si="40"/>
        <v>27AAWCS5258F1ZQPUN06/SC24/00697</v>
      </c>
      <c r="C1290" s="277">
        <f t="shared" si="41"/>
        <v>1285</v>
      </c>
      <c r="D1290" s="291" t="s">
        <v>299</v>
      </c>
      <c r="E1290" s="122" t="s">
        <v>300</v>
      </c>
      <c r="F1290" s="122" t="s">
        <v>3714</v>
      </c>
      <c r="G1290" s="122" t="s">
        <v>1699</v>
      </c>
      <c r="H1290" s="278">
        <v>45628</v>
      </c>
      <c r="I1290" s="122">
        <v>1837.26</v>
      </c>
      <c r="J1290" s="122" t="s">
        <v>1700</v>
      </c>
      <c r="K1290" s="122" t="s">
        <v>1657</v>
      </c>
      <c r="L1290" s="122"/>
      <c r="M1290" s="287">
        <v>1557</v>
      </c>
      <c r="N1290" s="287">
        <v>0</v>
      </c>
      <c r="O1290" s="287">
        <v>140.13</v>
      </c>
      <c r="P1290" s="287">
        <v>140.13</v>
      </c>
      <c r="Q1290" s="122">
        <v>0</v>
      </c>
      <c r="R1290" s="122" t="s">
        <v>3490</v>
      </c>
      <c r="S1290" s="122" t="s">
        <v>3566</v>
      </c>
      <c r="T1290" s="122" t="s">
        <v>1703</v>
      </c>
      <c r="U1290" s="288"/>
      <c r="V1290" s="289" t="s">
        <v>1704</v>
      </c>
      <c r="W1290" s="290" t="s">
        <v>1726</v>
      </c>
      <c r="X1290" s="290" t="s">
        <v>3715</v>
      </c>
      <c r="Y1290" s="290" t="s">
        <v>3409</v>
      </c>
      <c r="Z1290" s="122"/>
      <c r="AA1290" s="285"/>
    </row>
    <row r="1291" spans="1:27">
      <c r="A1291" s="122" t="s">
        <v>56</v>
      </c>
      <c r="B1291" s="226" t="str">
        <f t="shared" si="40"/>
        <v>27AAWCS5258F1ZQPUN06/SC24/00726</v>
      </c>
      <c r="C1291" s="277">
        <f t="shared" si="41"/>
        <v>1286</v>
      </c>
      <c r="D1291" s="291" t="s">
        <v>299</v>
      </c>
      <c r="E1291" s="122" t="s">
        <v>300</v>
      </c>
      <c r="F1291" s="122" t="s">
        <v>3716</v>
      </c>
      <c r="G1291" s="122" t="s">
        <v>1699</v>
      </c>
      <c r="H1291" s="278">
        <v>45646</v>
      </c>
      <c r="I1291" s="122">
        <v>3242294.26</v>
      </c>
      <c r="J1291" s="122" t="s">
        <v>1700</v>
      </c>
      <c r="K1291" s="122" t="s">
        <v>1657</v>
      </c>
      <c r="L1291" s="122"/>
      <c r="M1291" s="287">
        <v>2747707</v>
      </c>
      <c r="N1291" s="287">
        <v>0</v>
      </c>
      <c r="O1291" s="287">
        <v>247293.63</v>
      </c>
      <c r="P1291" s="287">
        <v>247293.63</v>
      </c>
      <c r="Q1291" s="122">
        <v>0</v>
      </c>
      <c r="R1291" s="122" t="s">
        <v>3490</v>
      </c>
      <c r="S1291" s="122" t="s">
        <v>3566</v>
      </c>
      <c r="T1291" s="122" t="s">
        <v>1703</v>
      </c>
      <c r="U1291" s="288"/>
      <c r="V1291" s="289" t="s">
        <v>1704</v>
      </c>
      <c r="W1291" s="290" t="s">
        <v>1195</v>
      </c>
      <c r="X1291" s="290" t="s">
        <v>1195</v>
      </c>
      <c r="Y1291" s="290" t="s">
        <v>1195</v>
      </c>
      <c r="Z1291" s="122"/>
      <c r="AA1291" s="285"/>
    </row>
    <row r="1292" spans="1:27">
      <c r="A1292" s="122" t="s">
        <v>56</v>
      </c>
      <c r="B1292" s="226" t="str">
        <f t="shared" si="40"/>
        <v>06AWJPN1796M1ZURNLH-7166</v>
      </c>
      <c r="C1292" s="277">
        <f t="shared" si="41"/>
        <v>1287</v>
      </c>
      <c r="D1292" s="291" t="s">
        <v>1486</v>
      </c>
      <c r="E1292" s="122" t="s">
        <v>1487</v>
      </c>
      <c r="F1292" s="122" t="s">
        <v>3717</v>
      </c>
      <c r="G1292" s="122" t="s">
        <v>1699</v>
      </c>
      <c r="H1292" s="278">
        <v>45636</v>
      </c>
      <c r="I1292" s="122">
        <v>699</v>
      </c>
      <c r="J1292" s="122" t="s">
        <v>1700</v>
      </c>
      <c r="K1292" s="122" t="s">
        <v>1657</v>
      </c>
      <c r="L1292" s="122"/>
      <c r="M1292" s="287">
        <v>592.37</v>
      </c>
      <c r="N1292" s="287">
        <v>106.63</v>
      </c>
      <c r="O1292" s="287">
        <v>0</v>
      </c>
      <c r="P1292" s="287">
        <v>0</v>
      </c>
      <c r="Q1292" s="122">
        <v>0</v>
      </c>
      <c r="R1292" s="122" t="s">
        <v>3490</v>
      </c>
      <c r="S1292" s="122" t="s">
        <v>3550</v>
      </c>
      <c r="T1292" s="122" t="s">
        <v>1703</v>
      </c>
      <c r="U1292" s="288"/>
      <c r="V1292" s="289" t="s">
        <v>1704</v>
      </c>
      <c r="W1292" s="290" t="s">
        <v>1195</v>
      </c>
      <c r="X1292" s="290" t="s">
        <v>1195</v>
      </c>
      <c r="Y1292" s="290" t="s">
        <v>1195</v>
      </c>
      <c r="Z1292" s="122"/>
      <c r="AA1292" s="285"/>
    </row>
    <row r="1293" spans="1:27">
      <c r="A1293" s="122" t="s">
        <v>56</v>
      </c>
      <c r="B1293" s="226" t="str">
        <f t="shared" si="40"/>
        <v>06AWJPN1796M1ZURNLH-7325</v>
      </c>
      <c r="C1293" s="277">
        <f t="shared" si="41"/>
        <v>1288</v>
      </c>
      <c r="D1293" s="291" t="s">
        <v>1486</v>
      </c>
      <c r="E1293" s="122" t="s">
        <v>1487</v>
      </c>
      <c r="F1293" s="122" t="s">
        <v>3718</v>
      </c>
      <c r="G1293" s="122" t="s">
        <v>1699</v>
      </c>
      <c r="H1293" s="278">
        <v>45642</v>
      </c>
      <c r="I1293" s="122">
        <v>5032.3599999999997</v>
      </c>
      <c r="J1293" s="122" t="s">
        <v>1700</v>
      </c>
      <c r="K1293" s="122" t="s">
        <v>1657</v>
      </c>
      <c r="L1293" s="122"/>
      <c r="M1293" s="287">
        <v>4264.72</v>
      </c>
      <c r="N1293" s="287">
        <v>767.65</v>
      </c>
      <c r="O1293" s="287">
        <v>0</v>
      </c>
      <c r="P1293" s="287">
        <v>0</v>
      </c>
      <c r="Q1293" s="122">
        <v>0</v>
      </c>
      <c r="R1293" s="122" t="s">
        <v>3490</v>
      </c>
      <c r="S1293" s="122" t="s">
        <v>3550</v>
      </c>
      <c r="T1293" s="122" t="s">
        <v>1703</v>
      </c>
      <c r="U1293" s="288"/>
      <c r="V1293" s="289" t="s">
        <v>1704</v>
      </c>
      <c r="W1293" s="290" t="s">
        <v>1195</v>
      </c>
      <c r="X1293" s="290" t="s">
        <v>1195</v>
      </c>
      <c r="Y1293" s="290" t="s">
        <v>1195</v>
      </c>
      <c r="Z1293" s="122"/>
      <c r="AA1293" s="285"/>
    </row>
    <row r="1294" spans="1:27">
      <c r="A1294" s="122" t="s">
        <v>56</v>
      </c>
      <c r="B1294" s="226" t="str">
        <f t="shared" si="40"/>
        <v>06AWJPN1796M1ZURNLH-7389</v>
      </c>
      <c r="C1294" s="277">
        <f t="shared" si="41"/>
        <v>1289</v>
      </c>
      <c r="D1294" s="291" t="s">
        <v>1486</v>
      </c>
      <c r="E1294" s="122" t="s">
        <v>1487</v>
      </c>
      <c r="F1294" s="122" t="s">
        <v>3719</v>
      </c>
      <c r="G1294" s="122" t="s">
        <v>1699</v>
      </c>
      <c r="H1294" s="278">
        <v>45644</v>
      </c>
      <c r="I1294" s="122">
        <v>2097</v>
      </c>
      <c r="J1294" s="122" t="s">
        <v>1700</v>
      </c>
      <c r="K1294" s="122" t="s">
        <v>1657</v>
      </c>
      <c r="L1294" s="122"/>
      <c r="M1294" s="287">
        <v>1777.11</v>
      </c>
      <c r="N1294" s="287">
        <v>319.88</v>
      </c>
      <c r="O1294" s="287">
        <v>0</v>
      </c>
      <c r="P1294" s="287">
        <v>0</v>
      </c>
      <c r="Q1294" s="122">
        <v>0</v>
      </c>
      <c r="R1294" s="122" t="s">
        <v>3490</v>
      </c>
      <c r="S1294" s="122" t="s">
        <v>3550</v>
      </c>
      <c r="T1294" s="122" t="s">
        <v>1703</v>
      </c>
      <c r="U1294" s="288"/>
      <c r="V1294" s="289" t="s">
        <v>1704</v>
      </c>
      <c r="W1294" s="290" t="s">
        <v>1195</v>
      </c>
      <c r="X1294" s="290" t="s">
        <v>1195</v>
      </c>
      <c r="Y1294" s="290" t="s">
        <v>1195</v>
      </c>
      <c r="Z1294" s="122"/>
      <c r="AA1294" s="285"/>
    </row>
    <row r="1295" spans="1:27">
      <c r="A1295" s="122" t="s">
        <v>56</v>
      </c>
      <c r="B1295" s="226" t="str">
        <f t="shared" si="40"/>
        <v>27AATPE1295N1Z2DEC-2024-303</v>
      </c>
      <c r="C1295" s="277">
        <f t="shared" si="41"/>
        <v>1290</v>
      </c>
      <c r="D1295" s="291" t="s">
        <v>527</v>
      </c>
      <c r="E1295" s="122" t="s">
        <v>528</v>
      </c>
      <c r="F1295" s="122" t="s">
        <v>3720</v>
      </c>
      <c r="G1295" s="122" t="s">
        <v>1699</v>
      </c>
      <c r="H1295" s="278">
        <v>45629</v>
      </c>
      <c r="I1295" s="122">
        <v>413878</v>
      </c>
      <c r="J1295" s="122" t="s">
        <v>1700</v>
      </c>
      <c r="K1295" s="122" t="s">
        <v>1657</v>
      </c>
      <c r="L1295" s="122"/>
      <c r="M1295" s="287">
        <v>350744</v>
      </c>
      <c r="N1295" s="287">
        <v>0</v>
      </c>
      <c r="O1295" s="287">
        <v>31566.959999999999</v>
      </c>
      <c r="P1295" s="287">
        <v>31566.959999999999</v>
      </c>
      <c r="Q1295" s="122">
        <v>0</v>
      </c>
      <c r="R1295" s="122" t="s">
        <v>3490</v>
      </c>
      <c r="S1295" s="122" t="s">
        <v>3492</v>
      </c>
      <c r="T1295" s="122" t="s">
        <v>1703</v>
      </c>
      <c r="U1295" s="288"/>
      <c r="V1295" s="289" t="s">
        <v>1704</v>
      </c>
      <c r="W1295" s="290" t="s">
        <v>1195</v>
      </c>
      <c r="X1295" s="290" t="s">
        <v>1195</v>
      </c>
      <c r="Y1295" s="290" t="s">
        <v>1195</v>
      </c>
      <c r="Z1295" s="122"/>
      <c r="AA1295" s="285"/>
    </row>
    <row r="1296" spans="1:27">
      <c r="A1296" s="122" t="s">
        <v>56</v>
      </c>
      <c r="B1296" s="226" t="str">
        <f t="shared" si="40"/>
        <v>27AATPE1295N1Z2DEC-2024-3045</v>
      </c>
      <c r="C1296" s="277">
        <f t="shared" si="41"/>
        <v>1291</v>
      </c>
      <c r="D1296" s="291" t="s">
        <v>527</v>
      </c>
      <c r="E1296" s="122" t="s">
        <v>528</v>
      </c>
      <c r="F1296" s="122" t="s">
        <v>3721</v>
      </c>
      <c r="G1296" s="122" t="s">
        <v>1699</v>
      </c>
      <c r="H1296" s="278">
        <v>45629</v>
      </c>
      <c r="I1296" s="122">
        <v>393497</v>
      </c>
      <c r="J1296" s="122" t="s">
        <v>1700</v>
      </c>
      <c r="K1296" s="122" t="s">
        <v>1657</v>
      </c>
      <c r="L1296" s="122"/>
      <c r="M1296" s="287">
        <v>333472</v>
      </c>
      <c r="N1296" s="287">
        <v>0</v>
      </c>
      <c r="O1296" s="287">
        <v>30012.48</v>
      </c>
      <c r="P1296" s="287">
        <v>30012.48</v>
      </c>
      <c r="Q1296" s="122">
        <v>0</v>
      </c>
      <c r="R1296" s="122" t="s">
        <v>3490</v>
      </c>
      <c r="S1296" s="122" t="s">
        <v>3492</v>
      </c>
      <c r="T1296" s="122" t="s">
        <v>1703</v>
      </c>
      <c r="U1296" s="288"/>
      <c r="V1296" s="289" t="s">
        <v>1704</v>
      </c>
      <c r="W1296" s="290" t="s">
        <v>1195</v>
      </c>
      <c r="X1296" s="290" t="s">
        <v>1195</v>
      </c>
      <c r="Y1296" s="290" t="s">
        <v>1195</v>
      </c>
      <c r="Z1296" s="122"/>
      <c r="AA1296" s="285"/>
    </row>
    <row r="1297" spans="1:27">
      <c r="A1297" s="122" t="s">
        <v>56</v>
      </c>
      <c r="B1297" s="226" t="str">
        <f t="shared" si="40"/>
        <v>27AYNPP5525G1Z2PNQ3-567</v>
      </c>
      <c r="C1297" s="277">
        <f t="shared" si="41"/>
        <v>1292</v>
      </c>
      <c r="D1297" s="291" t="s">
        <v>1437</v>
      </c>
      <c r="E1297" s="122" t="s">
        <v>1438</v>
      </c>
      <c r="F1297" s="122" t="s">
        <v>3722</v>
      </c>
      <c r="G1297" s="122" t="s">
        <v>1699</v>
      </c>
      <c r="H1297" s="278">
        <v>45642</v>
      </c>
      <c r="I1297" s="122">
        <v>1990</v>
      </c>
      <c r="J1297" s="122" t="s">
        <v>1700</v>
      </c>
      <c r="K1297" s="122" t="s">
        <v>1657</v>
      </c>
      <c r="L1297" s="122"/>
      <c r="M1297" s="287">
        <v>1686.44</v>
      </c>
      <c r="N1297" s="287">
        <v>0</v>
      </c>
      <c r="O1297" s="287">
        <v>151.78</v>
      </c>
      <c r="P1297" s="287">
        <v>151.78</v>
      </c>
      <c r="Q1297" s="122">
        <v>0</v>
      </c>
      <c r="R1297" s="122" t="s">
        <v>3490</v>
      </c>
      <c r="S1297" s="122" t="s">
        <v>3492</v>
      </c>
      <c r="T1297" s="122" t="s">
        <v>1703</v>
      </c>
      <c r="U1297" s="288"/>
      <c r="V1297" s="289" t="s">
        <v>1704</v>
      </c>
      <c r="W1297" s="290" t="s">
        <v>1195</v>
      </c>
      <c r="X1297" s="290" t="s">
        <v>1195</v>
      </c>
      <c r="Y1297" s="290" t="s">
        <v>1195</v>
      </c>
      <c r="Z1297" s="122"/>
      <c r="AA1297" s="285"/>
    </row>
    <row r="1298" spans="1:27">
      <c r="A1298" s="122" t="s">
        <v>56</v>
      </c>
      <c r="B1298" s="226" t="str">
        <f t="shared" si="40"/>
        <v>29AAJCC9783E1Z3BLR8-3127514</v>
      </c>
      <c r="C1298" s="277">
        <f t="shared" si="41"/>
        <v>1293</v>
      </c>
      <c r="D1298" s="291" t="s">
        <v>1381</v>
      </c>
      <c r="E1298" s="122" t="s">
        <v>1382</v>
      </c>
      <c r="F1298" s="122" t="s">
        <v>3723</v>
      </c>
      <c r="G1298" s="122" t="s">
        <v>1699</v>
      </c>
      <c r="H1298" s="278">
        <v>45637</v>
      </c>
      <c r="I1298" s="122">
        <v>2327</v>
      </c>
      <c r="J1298" s="122" t="s">
        <v>1700</v>
      </c>
      <c r="K1298" s="122" t="s">
        <v>1657</v>
      </c>
      <c r="L1298" s="122"/>
      <c r="M1298" s="287">
        <v>1972.03</v>
      </c>
      <c r="N1298" s="287">
        <v>354.97</v>
      </c>
      <c r="O1298" s="287">
        <v>0</v>
      </c>
      <c r="P1298" s="287">
        <v>0</v>
      </c>
      <c r="Q1298" s="122">
        <v>0</v>
      </c>
      <c r="R1298" s="122" t="s">
        <v>3490</v>
      </c>
      <c r="S1298" s="122" t="s">
        <v>3557</v>
      </c>
      <c r="T1298" s="122" t="s">
        <v>1703</v>
      </c>
      <c r="U1298" s="288"/>
      <c r="V1298" s="289" t="s">
        <v>1704</v>
      </c>
      <c r="W1298" s="290" t="s">
        <v>1195</v>
      </c>
      <c r="X1298" s="290" t="s">
        <v>1195</v>
      </c>
      <c r="Y1298" s="290" t="s">
        <v>1195</v>
      </c>
      <c r="Z1298" s="122"/>
      <c r="AA1298" s="285"/>
    </row>
    <row r="1299" spans="1:27">
      <c r="A1299" s="122" t="s">
        <v>56</v>
      </c>
      <c r="B1299" s="226" t="str">
        <f t="shared" si="40"/>
        <v>27AABCR0111M1ZNROCP-24-2517148</v>
      </c>
      <c r="C1299" s="277">
        <f t="shared" si="41"/>
        <v>1294</v>
      </c>
      <c r="D1299" s="291" t="s">
        <v>399</v>
      </c>
      <c r="E1299" s="122" t="s">
        <v>400</v>
      </c>
      <c r="F1299" s="122" t="s">
        <v>3724</v>
      </c>
      <c r="G1299" s="122" t="s">
        <v>1699</v>
      </c>
      <c r="H1299" s="278">
        <v>45636</v>
      </c>
      <c r="I1299" s="122">
        <v>6160</v>
      </c>
      <c r="J1299" s="122" t="s">
        <v>1700</v>
      </c>
      <c r="K1299" s="122" t="s">
        <v>1657</v>
      </c>
      <c r="L1299" s="122"/>
      <c r="M1299" s="287">
        <v>5500</v>
      </c>
      <c r="N1299" s="287">
        <v>0</v>
      </c>
      <c r="O1299" s="287">
        <v>330</v>
      </c>
      <c r="P1299" s="287">
        <v>330</v>
      </c>
      <c r="Q1299" s="122">
        <v>0</v>
      </c>
      <c r="R1299" s="122" t="s">
        <v>3490</v>
      </c>
      <c r="S1299" s="122" t="s">
        <v>3492</v>
      </c>
      <c r="T1299" s="122" t="s">
        <v>1703</v>
      </c>
      <c r="U1299" s="288"/>
      <c r="V1299" s="289" t="s">
        <v>1704</v>
      </c>
      <c r="W1299" s="290" t="s">
        <v>1726</v>
      </c>
      <c r="X1299" s="290" t="s">
        <v>3725</v>
      </c>
      <c r="Y1299" s="290" t="s">
        <v>3329</v>
      </c>
      <c r="Z1299" s="122"/>
      <c r="AA1299" s="285"/>
    </row>
    <row r="1300" spans="1:27">
      <c r="A1300" s="122" t="s">
        <v>56</v>
      </c>
      <c r="B1300" s="226" t="str">
        <f t="shared" si="40"/>
        <v>07AAACJ0054A1ZDDP428727</v>
      </c>
      <c r="C1300" s="277">
        <f t="shared" si="41"/>
        <v>1295</v>
      </c>
      <c r="D1300" s="291" t="s">
        <v>283</v>
      </c>
      <c r="E1300" s="122" t="s">
        <v>284</v>
      </c>
      <c r="F1300" s="122" t="s">
        <v>3726</v>
      </c>
      <c r="G1300" s="122" t="s">
        <v>1699</v>
      </c>
      <c r="H1300" s="278">
        <v>45628</v>
      </c>
      <c r="I1300" s="122">
        <v>12641</v>
      </c>
      <c r="J1300" s="122" t="s">
        <v>1700</v>
      </c>
      <c r="K1300" s="122" t="s">
        <v>1657</v>
      </c>
      <c r="L1300" s="122"/>
      <c r="M1300" s="287">
        <v>100</v>
      </c>
      <c r="N1300" s="287">
        <v>18</v>
      </c>
      <c r="O1300" s="287">
        <v>0</v>
      </c>
      <c r="P1300" s="287">
        <v>0</v>
      </c>
      <c r="Q1300" s="122">
        <v>0</v>
      </c>
      <c r="R1300" s="122" t="s">
        <v>3490</v>
      </c>
      <c r="S1300" s="122" t="s">
        <v>3491</v>
      </c>
      <c r="T1300" s="122" t="s">
        <v>1703</v>
      </c>
      <c r="U1300" s="288"/>
      <c r="V1300" s="289" t="s">
        <v>1704</v>
      </c>
      <c r="W1300" s="290" t="s">
        <v>1726</v>
      </c>
      <c r="X1300" s="290" t="s">
        <v>3727</v>
      </c>
      <c r="Y1300" s="290" t="s">
        <v>3728</v>
      </c>
      <c r="Z1300" s="122"/>
      <c r="AA1300" s="285"/>
    </row>
    <row r="1301" spans="1:27">
      <c r="A1301" s="122" t="s">
        <v>56</v>
      </c>
      <c r="B1301" s="226" t="str">
        <f t="shared" si="40"/>
        <v>07AAACJ0054A1ZDDP428728</v>
      </c>
      <c r="C1301" s="277">
        <f t="shared" si="41"/>
        <v>1296</v>
      </c>
      <c r="D1301" s="291" t="s">
        <v>283</v>
      </c>
      <c r="E1301" s="122" t="s">
        <v>284</v>
      </c>
      <c r="F1301" s="122" t="s">
        <v>3729</v>
      </c>
      <c r="G1301" s="122" t="s">
        <v>1699</v>
      </c>
      <c r="H1301" s="278">
        <v>45628</v>
      </c>
      <c r="I1301" s="122">
        <v>8831</v>
      </c>
      <c r="J1301" s="122" t="s">
        <v>1700</v>
      </c>
      <c r="K1301" s="122" t="s">
        <v>1657</v>
      </c>
      <c r="L1301" s="122"/>
      <c r="M1301" s="287">
        <v>100</v>
      </c>
      <c r="N1301" s="287">
        <v>18</v>
      </c>
      <c r="O1301" s="287">
        <v>0</v>
      </c>
      <c r="P1301" s="287">
        <v>0</v>
      </c>
      <c r="Q1301" s="122">
        <v>0</v>
      </c>
      <c r="R1301" s="122" t="s">
        <v>3490</v>
      </c>
      <c r="S1301" s="122" t="s">
        <v>3491</v>
      </c>
      <c r="T1301" s="122" t="s">
        <v>1703</v>
      </c>
      <c r="U1301" s="288"/>
      <c r="V1301" s="289" t="s">
        <v>1704</v>
      </c>
      <c r="W1301" s="290" t="s">
        <v>1726</v>
      </c>
      <c r="X1301" s="290" t="s">
        <v>3730</v>
      </c>
      <c r="Y1301" s="290" t="s">
        <v>3728</v>
      </c>
      <c r="Z1301" s="122"/>
      <c r="AA1301" s="285"/>
    </row>
    <row r="1302" spans="1:27">
      <c r="A1302" s="122" t="s">
        <v>56</v>
      </c>
      <c r="B1302" s="226" t="str">
        <f t="shared" si="40"/>
        <v>07AAACJ0054A1ZDDP431462</v>
      </c>
      <c r="C1302" s="277">
        <f t="shared" si="41"/>
        <v>1297</v>
      </c>
      <c r="D1302" s="291" t="s">
        <v>283</v>
      </c>
      <c r="E1302" s="122" t="s">
        <v>284</v>
      </c>
      <c r="F1302" s="122" t="s">
        <v>3731</v>
      </c>
      <c r="G1302" s="122" t="s">
        <v>1699</v>
      </c>
      <c r="H1302" s="278">
        <v>45650</v>
      </c>
      <c r="I1302" s="122">
        <v>8233</v>
      </c>
      <c r="J1302" s="122" t="s">
        <v>1700</v>
      </c>
      <c r="K1302" s="122" t="s">
        <v>1657</v>
      </c>
      <c r="L1302" s="122"/>
      <c r="M1302" s="287">
        <v>100</v>
      </c>
      <c r="N1302" s="287">
        <v>18</v>
      </c>
      <c r="O1302" s="287">
        <v>0</v>
      </c>
      <c r="P1302" s="287">
        <v>0</v>
      </c>
      <c r="Q1302" s="122">
        <v>0</v>
      </c>
      <c r="R1302" s="122" t="s">
        <v>3490</v>
      </c>
      <c r="S1302" s="122" t="s">
        <v>3491</v>
      </c>
      <c r="T1302" s="122" t="s">
        <v>1703</v>
      </c>
      <c r="U1302" s="288"/>
      <c r="V1302" s="289" t="s">
        <v>1704</v>
      </c>
      <c r="W1302" s="290" t="s">
        <v>1195</v>
      </c>
      <c r="X1302" s="290" t="s">
        <v>1195</v>
      </c>
      <c r="Y1302" s="290" t="s">
        <v>1195</v>
      </c>
      <c r="Z1302" s="122"/>
      <c r="AA1302" s="285"/>
    </row>
    <row r="1303" spans="1:27">
      <c r="A1303" s="122" t="s">
        <v>56</v>
      </c>
      <c r="B1303" s="226" t="str">
        <f t="shared" si="40"/>
        <v>07AAACJ0054A1ZDDP431463</v>
      </c>
      <c r="C1303" s="277">
        <f t="shared" si="41"/>
        <v>1298</v>
      </c>
      <c r="D1303" s="291" t="s">
        <v>283</v>
      </c>
      <c r="E1303" s="122" t="s">
        <v>284</v>
      </c>
      <c r="F1303" s="122" t="s">
        <v>3732</v>
      </c>
      <c r="G1303" s="122" t="s">
        <v>1699</v>
      </c>
      <c r="H1303" s="278">
        <v>45650</v>
      </c>
      <c r="I1303" s="122">
        <v>9118</v>
      </c>
      <c r="J1303" s="122" t="s">
        <v>1700</v>
      </c>
      <c r="K1303" s="122" t="s">
        <v>1657</v>
      </c>
      <c r="L1303" s="122"/>
      <c r="M1303" s="287">
        <v>100</v>
      </c>
      <c r="N1303" s="287">
        <v>18</v>
      </c>
      <c r="O1303" s="287">
        <v>0</v>
      </c>
      <c r="P1303" s="287">
        <v>0</v>
      </c>
      <c r="Q1303" s="122">
        <v>0</v>
      </c>
      <c r="R1303" s="122" t="s">
        <v>3490</v>
      </c>
      <c r="S1303" s="122" t="s">
        <v>3491</v>
      </c>
      <c r="T1303" s="122" t="s">
        <v>1703</v>
      </c>
      <c r="U1303" s="288"/>
      <c r="V1303" s="289" t="s">
        <v>1704</v>
      </c>
      <c r="W1303" s="290" t="s">
        <v>1195</v>
      </c>
      <c r="X1303" s="290" t="s">
        <v>1195</v>
      </c>
      <c r="Y1303" s="290" t="s">
        <v>1195</v>
      </c>
      <c r="Z1303" s="122"/>
      <c r="AA1303" s="285"/>
    </row>
    <row r="1304" spans="1:27">
      <c r="A1304" s="122" t="s">
        <v>56</v>
      </c>
      <c r="B1304" s="226" t="str">
        <f t="shared" si="40"/>
        <v>07AAACJ0054A1ZDDP431818</v>
      </c>
      <c r="C1304" s="277">
        <f t="shared" si="41"/>
        <v>1299</v>
      </c>
      <c r="D1304" s="291" t="s">
        <v>283</v>
      </c>
      <c r="E1304" s="122" t="s">
        <v>284</v>
      </c>
      <c r="F1304" s="122" t="s">
        <v>3733</v>
      </c>
      <c r="G1304" s="122" t="s">
        <v>1699</v>
      </c>
      <c r="H1304" s="278">
        <v>45654</v>
      </c>
      <c r="I1304" s="122">
        <v>5155</v>
      </c>
      <c r="J1304" s="122" t="s">
        <v>1700</v>
      </c>
      <c r="K1304" s="122" t="s">
        <v>1657</v>
      </c>
      <c r="L1304" s="122"/>
      <c r="M1304" s="287">
        <v>100</v>
      </c>
      <c r="N1304" s="287">
        <v>18</v>
      </c>
      <c r="O1304" s="287">
        <v>0</v>
      </c>
      <c r="P1304" s="287">
        <v>0</v>
      </c>
      <c r="Q1304" s="122">
        <v>0</v>
      </c>
      <c r="R1304" s="122" t="s">
        <v>3490</v>
      </c>
      <c r="S1304" s="122" t="s">
        <v>3491</v>
      </c>
      <c r="T1304" s="122" t="s">
        <v>1703</v>
      </c>
      <c r="U1304" s="288"/>
      <c r="V1304" s="289" t="s">
        <v>1704</v>
      </c>
      <c r="W1304" s="290" t="s">
        <v>1195</v>
      </c>
      <c r="X1304" s="290" t="s">
        <v>1195</v>
      </c>
      <c r="Y1304" s="290" t="s">
        <v>1195</v>
      </c>
      <c r="Z1304" s="122"/>
      <c r="AA1304" s="285"/>
    </row>
    <row r="1305" spans="1:27">
      <c r="A1305" s="122" t="s">
        <v>56</v>
      </c>
      <c r="B1305" s="226" t="str">
        <f t="shared" si="40"/>
        <v>07AAACJ0054A1ZDDP431819</v>
      </c>
      <c r="C1305" s="277">
        <f t="shared" si="41"/>
        <v>1300</v>
      </c>
      <c r="D1305" s="291" t="s">
        <v>283</v>
      </c>
      <c r="E1305" s="122" t="s">
        <v>284</v>
      </c>
      <c r="F1305" s="122" t="s">
        <v>3734</v>
      </c>
      <c r="G1305" s="122" t="s">
        <v>1699</v>
      </c>
      <c r="H1305" s="278">
        <v>45654</v>
      </c>
      <c r="I1305" s="122">
        <v>5765</v>
      </c>
      <c r="J1305" s="122" t="s">
        <v>1700</v>
      </c>
      <c r="K1305" s="122" t="s">
        <v>1657</v>
      </c>
      <c r="L1305" s="122"/>
      <c r="M1305" s="287">
        <v>100</v>
      </c>
      <c r="N1305" s="287">
        <v>18</v>
      </c>
      <c r="O1305" s="287">
        <v>0</v>
      </c>
      <c r="P1305" s="287">
        <v>0</v>
      </c>
      <c r="Q1305" s="122">
        <v>0</v>
      </c>
      <c r="R1305" s="122" t="s">
        <v>3490</v>
      </c>
      <c r="S1305" s="122" t="s">
        <v>3491</v>
      </c>
      <c r="T1305" s="122" t="s">
        <v>1703</v>
      </c>
      <c r="U1305" s="288"/>
      <c r="V1305" s="289" t="s">
        <v>1704</v>
      </c>
      <c r="W1305" s="290" t="s">
        <v>1195</v>
      </c>
      <c r="X1305" s="290" t="s">
        <v>1195</v>
      </c>
      <c r="Y1305" s="290" t="s">
        <v>1195</v>
      </c>
      <c r="Z1305" s="122"/>
      <c r="AA1305" s="285"/>
    </row>
    <row r="1306" spans="1:27">
      <c r="A1306" s="122" t="s">
        <v>56</v>
      </c>
      <c r="B1306" s="226" t="str">
        <f t="shared" si="40"/>
        <v>07AAACJ0054A1ZDHP401470</v>
      </c>
      <c r="C1306" s="277">
        <f t="shared" si="41"/>
        <v>1301</v>
      </c>
      <c r="D1306" s="291" t="s">
        <v>283</v>
      </c>
      <c r="E1306" s="122" t="s">
        <v>284</v>
      </c>
      <c r="F1306" s="122" t="s">
        <v>3735</v>
      </c>
      <c r="G1306" s="122" t="s">
        <v>1699</v>
      </c>
      <c r="H1306" s="278">
        <v>45638</v>
      </c>
      <c r="I1306" s="122">
        <v>4130</v>
      </c>
      <c r="J1306" s="122" t="s">
        <v>1700</v>
      </c>
      <c r="K1306" s="122" t="s">
        <v>1657</v>
      </c>
      <c r="L1306" s="122"/>
      <c r="M1306" s="287">
        <v>3500</v>
      </c>
      <c r="N1306" s="287">
        <v>630</v>
      </c>
      <c r="O1306" s="287">
        <v>0</v>
      </c>
      <c r="P1306" s="287">
        <v>0</v>
      </c>
      <c r="Q1306" s="122">
        <v>0</v>
      </c>
      <c r="R1306" s="122" t="s">
        <v>3490</v>
      </c>
      <c r="S1306" s="122" t="s">
        <v>3491</v>
      </c>
      <c r="T1306" s="122" t="s">
        <v>1703</v>
      </c>
      <c r="U1306" s="288"/>
      <c r="V1306" s="289" t="s">
        <v>1704</v>
      </c>
      <c r="W1306" s="290" t="s">
        <v>1195</v>
      </c>
      <c r="X1306" s="290" t="s">
        <v>1195</v>
      </c>
      <c r="Y1306" s="290" t="s">
        <v>1195</v>
      </c>
      <c r="Z1306" s="122"/>
      <c r="AA1306" s="285"/>
    </row>
    <row r="1307" spans="1:27">
      <c r="A1307" s="122" t="s">
        <v>56</v>
      </c>
      <c r="B1307" s="226" t="str">
        <f t="shared" si="40"/>
        <v>07AAACJ0054A1ZDHP401497</v>
      </c>
      <c r="C1307" s="277">
        <f t="shared" si="41"/>
        <v>1302</v>
      </c>
      <c r="D1307" s="291" t="s">
        <v>283</v>
      </c>
      <c r="E1307" s="122" t="s">
        <v>284</v>
      </c>
      <c r="F1307" s="122" t="s">
        <v>3736</v>
      </c>
      <c r="G1307" s="122" t="s">
        <v>1699</v>
      </c>
      <c r="H1307" s="278">
        <v>45644</v>
      </c>
      <c r="I1307" s="122">
        <v>11800</v>
      </c>
      <c r="J1307" s="122" t="s">
        <v>1700</v>
      </c>
      <c r="K1307" s="122" t="s">
        <v>1657</v>
      </c>
      <c r="L1307" s="122"/>
      <c r="M1307" s="287">
        <v>10000</v>
      </c>
      <c r="N1307" s="287">
        <v>1800</v>
      </c>
      <c r="O1307" s="287">
        <v>0</v>
      </c>
      <c r="P1307" s="287">
        <v>0</v>
      </c>
      <c r="Q1307" s="122">
        <v>0</v>
      </c>
      <c r="R1307" s="122" t="s">
        <v>3490</v>
      </c>
      <c r="S1307" s="122" t="s">
        <v>3491</v>
      </c>
      <c r="T1307" s="122" t="s">
        <v>1703</v>
      </c>
      <c r="U1307" s="288"/>
      <c r="V1307" s="289" t="s">
        <v>1704</v>
      </c>
      <c r="W1307" s="290" t="s">
        <v>1195</v>
      </c>
      <c r="X1307" s="290" t="s">
        <v>1195</v>
      </c>
      <c r="Y1307" s="290" t="s">
        <v>1195</v>
      </c>
      <c r="Z1307" s="122"/>
      <c r="AA1307" s="285"/>
    </row>
    <row r="1308" spans="1:27">
      <c r="A1308" s="122" t="s">
        <v>56</v>
      </c>
      <c r="B1308" s="226" t="str">
        <f t="shared" si="40"/>
        <v>07AAACJ0054A1ZDIP403341</v>
      </c>
      <c r="C1308" s="277">
        <f t="shared" si="41"/>
        <v>1303</v>
      </c>
      <c r="D1308" s="291" t="s">
        <v>283</v>
      </c>
      <c r="E1308" s="122" t="s">
        <v>284</v>
      </c>
      <c r="F1308" s="122" t="s">
        <v>3737</v>
      </c>
      <c r="G1308" s="122" t="s">
        <v>1699</v>
      </c>
      <c r="H1308" s="278">
        <v>45637</v>
      </c>
      <c r="I1308" s="122">
        <v>147241</v>
      </c>
      <c r="J1308" s="122" t="s">
        <v>1700</v>
      </c>
      <c r="K1308" s="122" t="s">
        <v>1657</v>
      </c>
      <c r="L1308" s="122"/>
      <c r="M1308" s="287">
        <v>700</v>
      </c>
      <c r="N1308" s="287">
        <v>126</v>
      </c>
      <c r="O1308" s="287">
        <v>0</v>
      </c>
      <c r="P1308" s="287">
        <v>0</v>
      </c>
      <c r="Q1308" s="122">
        <v>0</v>
      </c>
      <c r="R1308" s="122" t="s">
        <v>3490</v>
      </c>
      <c r="S1308" s="122" t="s">
        <v>3491</v>
      </c>
      <c r="T1308" s="122" t="s">
        <v>1703</v>
      </c>
      <c r="U1308" s="288"/>
      <c r="V1308" s="289" t="s">
        <v>1704</v>
      </c>
      <c r="W1308" s="290" t="s">
        <v>1195</v>
      </c>
      <c r="X1308" s="290" t="s">
        <v>1195</v>
      </c>
      <c r="Y1308" s="290" t="s">
        <v>1195</v>
      </c>
      <c r="Z1308" s="122"/>
      <c r="AA1308" s="285"/>
    </row>
    <row r="1309" spans="1:27">
      <c r="A1309" s="122" t="s">
        <v>56</v>
      </c>
      <c r="B1309" s="226" t="str">
        <f t="shared" si="40"/>
        <v>07AAACJ0054A1ZDIP403374</v>
      </c>
      <c r="C1309" s="277">
        <f t="shared" si="41"/>
        <v>1304</v>
      </c>
      <c r="D1309" s="291" t="s">
        <v>283</v>
      </c>
      <c r="E1309" s="122" t="s">
        <v>284</v>
      </c>
      <c r="F1309" s="122" t="s">
        <v>3738</v>
      </c>
      <c r="G1309" s="122" t="s">
        <v>1699</v>
      </c>
      <c r="H1309" s="278">
        <v>45637</v>
      </c>
      <c r="I1309" s="122">
        <v>147241</v>
      </c>
      <c r="J1309" s="122" t="s">
        <v>1700</v>
      </c>
      <c r="K1309" s="122" t="s">
        <v>1657</v>
      </c>
      <c r="L1309" s="122"/>
      <c r="M1309" s="287">
        <v>700</v>
      </c>
      <c r="N1309" s="287">
        <v>126</v>
      </c>
      <c r="O1309" s="287">
        <v>0</v>
      </c>
      <c r="P1309" s="287">
        <v>0</v>
      </c>
      <c r="Q1309" s="122">
        <v>0</v>
      </c>
      <c r="R1309" s="122" t="s">
        <v>3490</v>
      </c>
      <c r="S1309" s="122" t="s">
        <v>3491</v>
      </c>
      <c r="T1309" s="122" t="s">
        <v>1703</v>
      </c>
      <c r="U1309" s="288"/>
      <c r="V1309" s="289" t="s">
        <v>1704</v>
      </c>
      <c r="W1309" s="290" t="s">
        <v>1195</v>
      </c>
      <c r="X1309" s="290" t="s">
        <v>1195</v>
      </c>
      <c r="Y1309" s="290" t="s">
        <v>1195</v>
      </c>
      <c r="Z1309" s="122"/>
      <c r="AA1309" s="285"/>
    </row>
    <row r="1310" spans="1:27">
      <c r="A1310" s="122" t="s">
        <v>56</v>
      </c>
      <c r="B1310" s="226" t="str">
        <f t="shared" si="40"/>
        <v>07AAACJ0054A1ZDIP403488</v>
      </c>
      <c r="C1310" s="277">
        <f t="shared" si="41"/>
        <v>1305</v>
      </c>
      <c r="D1310" s="291" t="s">
        <v>283</v>
      </c>
      <c r="E1310" s="122" t="s">
        <v>284</v>
      </c>
      <c r="F1310" s="122" t="s">
        <v>3739</v>
      </c>
      <c r="G1310" s="122" t="s">
        <v>1699</v>
      </c>
      <c r="H1310" s="278">
        <v>45647</v>
      </c>
      <c r="I1310" s="122">
        <v>217578</v>
      </c>
      <c r="J1310" s="122" t="s">
        <v>1700</v>
      </c>
      <c r="K1310" s="122" t="s">
        <v>1657</v>
      </c>
      <c r="L1310" s="122"/>
      <c r="M1310" s="287">
        <v>700</v>
      </c>
      <c r="N1310" s="287">
        <v>126</v>
      </c>
      <c r="O1310" s="287">
        <v>0</v>
      </c>
      <c r="P1310" s="287">
        <v>0</v>
      </c>
      <c r="Q1310" s="122">
        <v>0</v>
      </c>
      <c r="R1310" s="122" t="s">
        <v>3490</v>
      </c>
      <c r="S1310" s="122" t="s">
        <v>3491</v>
      </c>
      <c r="T1310" s="122" t="s">
        <v>1703</v>
      </c>
      <c r="U1310" s="288"/>
      <c r="V1310" s="289" t="s">
        <v>1704</v>
      </c>
      <c r="W1310" s="290" t="s">
        <v>1195</v>
      </c>
      <c r="X1310" s="290" t="s">
        <v>1195</v>
      </c>
      <c r="Y1310" s="290" t="s">
        <v>1195</v>
      </c>
      <c r="Z1310" s="122"/>
      <c r="AA1310" s="285"/>
    </row>
    <row r="1311" spans="1:27">
      <c r="A1311" s="122" t="s">
        <v>56</v>
      </c>
      <c r="B1311" s="226" t="str">
        <f t="shared" si="40"/>
        <v>27AAJCC8517E1ZLBOM7-5341245</v>
      </c>
      <c r="C1311" s="277">
        <f t="shared" si="41"/>
        <v>1306</v>
      </c>
      <c r="D1311" s="122" t="s">
        <v>3685</v>
      </c>
      <c r="E1311" s="122" t="s">
        <v>1479</v>
      </c>
      <c r="F1311" s="122" t="s">
        <v>3740</v>
      </c>
      <c r="G1311" s="122" t="s">
        <v>1699</v>
      </c>
      <c r="H1311" s="278">
        <v>45686</v>
      </c>
      <c r="I1311" s="122">
        <v>599.01</v>
      </c>
      <c r="J1311" s="122" t="s">
        <v>1700</v>
      </c>
      <c r="K1311" s="122" t="s">
        <v>1657</v>
      </c>
      <c r="L1311" s="122"/>
      <c r="M1311" s="122">
        <v>507.63</v>
      </c>
      <c r="N1311" s="287">
        <v>0</v>
      </c>
      <c r="O1311" s="287">
        <v>45.69</v>
      </c>
      <c r="P1311" s="287">
        <v>45.69</v>
      </c>
      <c r="Q1311" s="122">
        <v>0</v>
      </c>
      <c r="R1311" s="286" t="s">
        <v>3741</v>
      </c>
      <c r="S1311" s="291" t="s">
        <v>3742</v>
      </c>
      <c r="T1311" s="122" t="s">
        <v>1703</v>
      </c>
      <c r="U1311" s="288" t="s">
        <v>1195</v>
      </c>
      <c r="V1311" s="289" t="s">
        <v>1704</v>
      </c>
      <c r="W1311" s="290" t="s">
        <v>1195</v>
      </c>
      <c r="X1311" s="290" t="s">
        <v>1195</v>
      </c>
      <c r="Y1311" s="290" t="s">
        <v>1195</v>
      </c>
      <c r="Z1311" s="122"/>
      <c r="AA1311" s="285"/>
    </row>
    <row r="1312" spans="1:27">
      <c r="A1312" s="122" t="s">
        <v>56</v>
      </c>
      <c r="B1312" s="226" t="str">
        <f t="shared" si="40"/>
        <v>27DBRPP0459R1ZK2024-25/426</v>
      </c>
      <c r="C1312" s="277">
        <f t="shared" si="41"/>
        <v>1307</v>
      </c>
      <c r="D1312" s="122" t="s">
        <v>357</v>
      </c>
      <c r="E1312" s="122" t="s">
        <v>358</v>
      </c>
      <c r="F1312" s="122" t="s">
        <v>3743</v>
      </c>
      <c r="G1312" s="122" t="s">
        <v>1699</v>
      </c>
      <c r="H1312" s="278">
        <v>45684</v>
      </c>
      <c r="I1312" s="122">
        <v>1191</v>
      </c>
      <c r="J1312" s="122" t="s">
        <v>1700</v>
      </c>
      <c r="K1312" s="122" t="s">
        <v>1657</v>
      </c>
      <c r="L1312" s="122"/>
      <c r="M1312" s="122">
        <v>1135</v>
      </c>
      <c r="N1312" s="287">
        <v>0</v>
      </c>
      <c r="O1312" s="287">
        <v>28.38</v>
      </c>
      <c r="P1312" s="287">
        <v>28.38</v>
      </c>
      <c r="Q1312" s="122">
        <v>0</v>
      </c>
      <c r="R1312" s="286" t="s">
        <v>3741</v>
      </c>
      <c r="S1312" s="291" t="s">
        <v>3742</v>
      </c>
      <c r="T1312" s="122" t="s">
        <v>1703</v>
      </c>
      <c r="U1312" s="288" t="s">
        <v>1195</v>
      </c>
      <c r="V1312" s="289" t="s">
        <v>1704</v>
      </c>
      <c r="W1312" s="290" t="s">
        <v>1195</v>
      </c>
      <c r="X1312" s="290" t="s">
        <v>1195</v>
      </c>
      <c r="Y1312" s="290" t="s">
        <v>1195</v>
      </c>
      <c r="Z1312" s="122"/>
      <c r="AA1312" s="285"/>
    </row>
    <row r="1313" spans="1:27">
      <c r="A1313" s="122" t="s">
        <v>56</v>
      </c>
      <c r="B1313" s="226" t="str">
        <f t="shared" si="40"/>
        <v>27DBRPP0459R1ZK2024-25/427</v>
      </c>
      <c r="C1313" s="277">
        <f t="shared" si="41"/>
        <v>1308</v>
      </c>
      <c r="D1313" s="122" t="s">
        <v>357</v>
      </c>
      <c r="E1313" s="122" t="s">
        <v>358</v>
      </c>
      <c r="F1313" s="122" t="s">
        <v>3744</v>
      </c>
      <c r="G1313" s="122" t="s">
        <v>1699</v>
      </c>
      <c r="H1313" s="278">
        <v>45684</v>
      </c>
      <c r="I1313" s="122">
        <v>1030</v>
      </c>
      <c r="J1313" s="122" t="s">
        <v>1700</v>
      </c>
      <c r="K1313" s="122" t="s">
        <v>1657</v>
      </c>
      <c r="L1313" s="122"/>
      <c r="M1313" s="122">
        <v>980</v>
      </c>
      <c r="N1313" s="287">
        <v>0</v>
      </c>
      <c r="O1313" s="287">
        <v>24.5</v>
      </c>
      <c r="P1313" s="287">
        <v>24.5</v>
      </c>
      <c r="Q1313" s="122">
        <v>0</v>
      </c>
      <c r="R1313" s="286" t="s">
        <v>3741</v>
      </c>
      <c r="S1313" s="291" t="s">
        <v>3742</v>
      </c>
      <c r="T1313" s="122" t="s">
        <v>1703</v>
      </c>
      <c r="U1313" s="288" t="s">
        <v>1195</v>
      </c>
      <c r="V1313" s="289" t="s">
        <v>1704</v>
      </c>
      <c r="W1313" s="290" t="s">
        <v>1195</v>
      </c>
      <c r="X1313" s="290" t="s">
        <v>1195</v>
      </c>
      <c r="Y1313" s="290" t="s">
        <v>1195</v>
      </c>
      <c r="Z1313" s="122"/>
      <c r="AA1313" s="285"/>
    </row>
    <row r="1314" spans="1:27">
      <c r="A1314" s="122" t="s">
        <v>56</v>
      </c>
      <c r="B1314" s="226" t="str">
        <f t="shared" si="40"/>
        <v>27AAACH1458C1ZZ2170912422</v>
      </c>
      <c r="C1314" s="277">
        <f t="shared" si="41"/>
        <v>1309</v>
      </c>
      <c r="D1314" s="122" t="s">
        <v>540</v>
      </c>
      <c r="E1314" s="122" t="s">
        <v>541</v>
      </c>
      <c r="F1314" s="122">
        <v>2170912422</v>
      </c>
      <c r="G1314" s="122" t="s">
        <v>1699</v>
      </c>
      <c r="H1314" s="278">
        <v>45660</v>
      </c>
      <c r="I1314" s="122">
        <v>17716.52</v>
      </c>
      <c r="J1314" s="122" t="s">
        <v>1700</v>
      </c>
      <c r="K1314" s="122" t="s">
        <v>1657</v>
      </c>
      <c r="L1314" s="122"/>
      <c r="M1314" s="122">
        <v>15014</v>
      </c>
      <c r="N1314" s="287">
        <v>0</v>
      </c>
      <c r="O1314" s="287">
        <v>1351.26</v>
      </c>
      <c r="P1314" s="287">
        <v>1351.26</v>
      </c>
      <c r="Q1314" s="122">
        <v>0</v>
      </c>
      <c r="R1314" s="286" t="s">
        <v>3741</v>
      </c>
      <c r="S1314" s="291" t="s">
        <v>3745</v>
      </c>
      <c r="T1314" s="122" t="s">
        <v>1703</v>
      </c>
      <c r="U1314" s="288" t="s">
        <v>1195</v>
      </c>
      <c r="V1314" s="289" t="s">
        <v>1704</v>
      </c>
      <c r="W1314" s="290" t="s">
        <v>1195</v>
      </c>
      <c r="X1314" s="290" t="s">
        <v>1195</v>
      </c>
      <c r="Y1314" s="290" t="s">
        <v>1195</v>
      </c>
      <c r="Z1314" s="122"/>
      <c r="AA1314" s="285"/>
    </row>
    <row r="1315" spans="1:27">
      <c r="A1315" s="122" t="s">
        <v>56</v>
      </c>
      <c r="B1315" s="226" t="str">
        <f t="shared" si="40"/>
        <v>27AAACH1458C1ZZ2170943483</v>
      </c>
      <c r="C1315" s="277">
        <f t="shared" si="41"/>
        <v>1310</v>
      </c>
      <c r="D1315" s="122" t="s">
        <v>540</v>
      </c>
      <c r="E1315" s="122" t="s">
        <v>541</v>
      </c>
      <c r="F1315" s="122">
        <v>2170943483</v>
      </c>
      <c r="G1315" s="122" t="s">
        <v>1699</v>
      </c>
      <c r="H1315" s="278">
        <v>45672</v>
      </c>
      <c r="I1315" s="122">
        <v>6478.2</v>
      </c>
      <c r="J1315" s="122" t="s">
        <v>1700</v>
      </c>
      <c r="K1315" s="122" t="s">
        <v>1657</v>
      </c>
      <c r="L1315" s="122"/>
      <c r="M1315" s="122">
        <v>5490</v>
      </c>
      <c r="N1315" s="287">
        <v>0</v>
      </c>
      <c r="O1315" s="287">
        <v>494.1</v>
      </c>
      <c r="P1315" s="287">
        <v>494.1</v>
      </c>
      <c r="Q1315" s="122">
        <v>0</v>
      </c>
      <c r="R1315" s="286" t="s">
        <v>3741</v>
      </c>
      <c r="S1315" s="291" t="s">
        <v>3745</v>
      </c>
      <c r="T1315" s="122" t="s">
        <v>1703</v>
      </c>
      <c r="U1315" s="288" t="s">
        <v>1195</v>
      </c>
      <c r="V1315" s="289" t="s">
        <v>1704</v>
      </c>
      <c r="W1315" s="290" t="s">
        <v>1195</v>
      </c>
      <c r="X1315" s="290" t="s">
        <v>1195</v>
      </c>
      <c r="Y1315" s="290" t="s">
        <v>1195</v>
      </c>
      <c r="Z1315" s="122"/>
      <c r="AA1315" s="285"/>
    </row>
    <row r="1316" spans="1:27">
      <c r="A1316" s="122" t="s">
        <v>56</v>
      </c>
      <c r="B1316" s="226" t="str">
        <f t="shared" si="40"/>
        <v>07AAJCA9880A1ZLAIN2425003359062</v>
      </c>
      <c r="C1316" s="277">
        <f t="shared" si="41"/>
        <v>1311</v>
      </c>
      <c r="D1316" s="122" t="s">
        <v>552</v>
      </c>
      <c r="E1316" s="122" t="s">
        <v>553</v>
      </c>
      <c r="F1316" s="122" t="s">
        <v>3746</v>
      </c>
      <c r="G1316" s="122" t="s">
        <v>1699</v>
      </c>
      <c r="H1316" s="278">
        <v>45659</v>
      </c>
      <c r="I1316" s="122">
        <v>106143.01</v>
      </c>
      <c r="J1316" s="122" t="s">
        <v>1700</v>
      </c>
      <c r="K1316" s="122" t="s">
        <v>1657</v>
      </c>
      <c r="L1316" s="122"/>
      <c r="M1316" s="122">
        <v>89951.7</v>
      </c>
      <c r="N1316" s="287">
        <v>16191.31</v>
      </c>
      <c r="O1316" s="287">
        <v>0</v>
      </c>
      <c r="P1316" s="287">
        <v>0</v>
      </c>
      <c r="Q1316" s="122">
        <v>0</v>
      </c>
      <c r="R1316" s="286" t="s">
        <v>3741</v>
      </c>
      <c r="S1316" s="291" t="s">
        <v>3742</v>
      </c>
      <c r="T1316" s="122" t="s">
        <v>1703</v>
      </c>
      <c r="U1316" s="288" t="s">
        <v>1195</v>
      </c>
      <c r="V1316" s="289" t="s">
        <v>1704</v>
      </c>
      <c r="W1316" s="290" t="s">
        <v>1195</v>
      </c>
      <c r="X1316" s="290" t="s">
        <v>1195</v>
      </c>
      <c r="Y1316" s="290" t="s">
        <v>1195</v>
      </c>
      <c r="Z1316" s="122"/>
      <c r="AA1316" s="285"/>
    </row>
    <row r="1317" spans="1:27">
      <c r="A1317" s="122" t="s">
        <v>56</v>
      </c>
      <c r="B1317" s="226" t="str">
        <f t="shared" si="40"/>
        <v>07AAJCA9880A1ZLAIN2425003359828</v>
      </c>
      <c r="C1317" s="277">
        <f t="shared" si="41"/>
        <v>1312</v>
      </c>
      <c r="D1317" s="122" t="s">
        <v>552</v>
      </c>
      <c r="E1317" s="122" t="s">
        <v>553</v>
      </c>
      <c r="F1317" s="122" t="s">
        <v>3747</v>
      </c>
      <c r="G1317" s="122" t="s">
        <v>1699</v>
      </c>
      <c r="H1317" s="278">
        <v>45659</v>
      </c>
      <c r="I1317" s="122">
        <v>300187.65999999997</v>
      </c>
      <c r="J1317" s="122" t="s">
        <v>1700</v>
      </c>
      <c r="K1317" s="122" t="s">
        <v>1657</v>
      </c>
      <c r="L1317" s="122"/>
      <c r="M1317" s="122">
        <v>254396.32</v>
      </c>
      <c r="N1317" s="287">
        <v>45791.34</v>
      </c>
      <c r="O1317" s="287">
        <v>0</v>
      </c>
      <c r="P1317" s="287">
        <v>0</v>
      </c>
      <c r="Q1317" s="122">
        <v>0</v>
      </c>
      <c r="R1317" s="286" t="s">
        <v>3741</v>
      </c>
      <c r="S1317" s="291" t="s">
        <v>3742</v>
      </c>
      <c r="T1317" s="122" t="s">
        <v>1703</v>
      </c>
      <c r="U1317" s="288" t="s">
        <v>1195</v>
      </c>
      <c r="V1317" s="289" t="s">
        <v>1704</v>
      </c>
      <c r="W1317" s="290" t="s">
        <v>1195</v>
      </c>
      <c r="X1317" s="290" t="s">
        <v>1195</v>
      </c>
      <c r="Y1317" s="290" t="s">
        <v>1195</v>
      </c>
      <c r="Z1317" s="122"/>
      <c r="AA1317" s="285"/>
    </row>
    <row r="1318" spans="1:27">
      <c r="A1318" s="122" t="s">
        <v>56</v>
      </c>
      <c r="B1318" s="226" t="str">
        <f t="shared" si="40"/>
        <v>07AAJCA9880A1ZLAIN2425003427085</v>
      </c>
      <c r="C1318" s="277">
        <f t="shared" si="41"/>
        <v>1313</v>
      </c>
      <c r="D1318" s="122" t="s">
        <v>552</v>
      </c>
      <c r="E1318" s="122" t="s">
        <v>553</v>
      </c>
      <c r="F1318" s="122" t="s">
        <v>3748</v>
      </c>
      <c r="G1318" s="122" t="s">
        <v>1699</v>
      </c>
      <c r="H1318" s="278">
        <v>45659</v>
      </c>
      <c r="I1318" s="122">
        <v>17526.68</v>
      </c>
      <c r="J1318" s="122" t="s">
        <v>1700</v>
      </c>
      <c r="K1318" s="122" t="s">
        <v>1657</v>
      </c>
      <c r="L1318" s="122"/>
      <c r="M1318" s="122">
        <v>14853.12</v>
      </c>
      <c r="N1318" s="287">
        <v>2673.56</v>
      </c>
      <c r="O1318" s="287">
        <v>0</v>
      </c>
      <c r="P1318" s="287">
        <v>0</v>
      </c>
      <c r="Q1318" s="122">
        <v>0</v>
      </c>
      <c r="R1318" s="286" t="s">
        <v>3741</v>
      </c>
      <c r="S1318" s="291" t="s">
        <v>3742</v>
      </c>
      <c r="T1318" s="122" t="s">
        <v>1703</v>
      </c>
      <c r="U1318" s="288" t="s">
        <v>1195</v>
      </c>
      <c r="V1318" s="289" t="s">
        <v>1704</v>
      </c>
      <c r="W1318" s="290" t="s">
        <v>1195</v>
      </c>
      <c r="X1318" s="290" t="s">
        <v>1195</v>
      </c>
      <c r="Y1318" s="290" t="s">
        <v>1195</v>
      </c>
      <c r="Z1318" s="122"/>
      <c r="AA1318" s="285"/>
    </row>
    <row r="1319" spans="1:27">
      <c r="A1319" s="122" t="s">
        <v>56</v>
      </c>
      <c r="B1319" s="226" t="str">
        <f t="shared" si="40"/>
        <v>27AALCM3536H1ZAINV2425/290820</v>
      </c>
      <c r="C1319" s="277">
        <f t="shared" si="41"/>
        <v>1314</v>
      </c>
      <c r="D1319" s="122" t="s">
        <v>383</v>
      </c>
      <c r="E1319" s="122" t="s">
        <v>384</v>
      </c>
      <c r="F1319" s="122" t="s">
        <v>3749</v>
      </c>
      <c r="G1319" s="122" t="s">
        <v>1699</v>
      </c>
      <c r="H1319" s="278">
        <v>45674</v>
      </c>
      <c r="I1319" s="122">
        <v>2268</v>
      </c>
      <c r="J1319" s="122" t="s">
        <v>1700</v>
      </c>
      <c r="K1319" s="122" t="s">
        <v>1657</v>
      </c>
      <c r="L1319" s="122"/>
      <c r="M1319" s="122">
        <v>1922.04</v>
      </c>
      <c r="N1319" s="287">
        <v>0</v>
      </c>
      <c r="O1319" s="287">
        <v>173</v>
      </c>
      <c r="P1319" s="287">
        <v>173</v>
      </c>
      <c r="Q1319" s="122">
        <v>0</v>
      </c>
      <c r="R1319" s="286" t="s">
        <v>3741</v>
      </c>
      <c r="S1319" s="291" t="s">
        <v>3750</v>
      </c>
      <c r="T1319" s="122" t="s">
        <v>1703</v>
      </c>
      <c r="U1319" s="288" t="s">
        <v>1195</v>
      </c>
      <c r="V1319" s="289" t="s">
        <v>1704</v>
      </c>
      <c r="W1319" s="290" t="s">
        <v>1726</v>
      </c>
      <c r="X1319" s="290" t="s">
        <v>3751</v>
      </c>
      <c r="Y1319" s="290" t="s">
        <v>3752</v>
      </c>
      <c r="Z1319" s="122"/>
      <c r="AA1319" s="285"/>
    </row>
    <row r="1320" spans="1:27">
      <c r="A1320" s="122" t="s">
        <v>56</v>
      </c>
      <c r="B1320" s="226" t="str">
        <f t="shared" si="40"/>
        <v>27AALCM3536H1ZAINV2425/295637</v>
      </c>
      <c r="C1320" s="277">
        <f t="shared" si="41"/>
        <v>1315</v>
      </c>
      <c r="D1320" s="122" t="s">
        <v>383</v>
      </c>
      <c r="E1320" s="122" t="s">
        <v>384</v>
      </c>
      <c r="F1320" s="122" t="s">
        <v>3753</v>
      </c>
      <c r="G1320" s="122" t="s">
        <v>1699</v>
      </c>
      <c r="H1320" s="278">
        <v>45678</v>
      </c>
      <c r="I1320" s="122">
        <v>2066</v>
      </c>
      <c r="J1320" s="122" t="s">
        <v>1700</v>
      </c>
      <c r="K1320" s="122" t="s">
        <v>1657</v>
      </c>
      <c r="L1320" s="122"/>
      <c r="M1320" s="122">
        <v>1750.84</v>
      </c>
      <c r="N1320" s="287">
        <v>0</v>
      </c>
      <c r="O1320" s="287">
        <v>157.59</v>
      </c>
      <c r="P1320" s="287">
        <v>157.59</v>
      </c>
      <c r="Q1320" s="122">
        <v>0</v>
      </c>
      <c r="R1320" s="286" t="s">
        <v>3741</v>
      </c>
      <c r="S1320" s="291" t="s">
        <v>3750</v>
      </c>
      <c r="T1320" s="122" t="s">
        <v>1703</v>
      </c>
      <c r="U1320" s="288" t="s">
        <v>1195</v>
      </c>
      <c r="V1320" s="289" t="s">
        <v>1704</v>
      </c>
      <c r="W1320" s="290" t="s">
        <v>1726</v>
      </c>
      <c r="X1320" s="290" t="s">
        <v>3754</v>
      </c>
      <c r="Y1320" s="290" t="s">
        <v>3755</v>
      </c>
      <c r="Z1320" s="122"/>
      <c r="AA1320" s="285"/>
    </row>
    <row r="1321" spans="1:27">
      <c r="A1321" s="122" t="s">
        <v>56</v>
      </c>
      <c r="B1321" s="226" t="str">
        <f t="shared" si="40"/>
        <v>27AALCM3536H1ZAINV2425/305706</v>
      </c>
      <c r="C1321" s="277">
        <f t="shared" si="41"/>
        <v>1316</v>
      </c>
      <c r="D1321" s="122" t="s">
        <v>383</v>
      </c>
      <c r="E1321" s="122" t="s">
        <v>384</v>
      </c>
      <c r="F1321" s="122" t="s">
        <v>3756</v>
      </c>
      <c r="G1321" s="122" t="s">
        <v>1699</v>
      </c>
      <c r="H1321" s="278">
        <v>45686</v>
      </c>
      <c r="I1321" s="122">
        <v>3848</v>
      </c>
      <c r="J1321" s="122" t="s">
        <v>1700</v>
      </c>
      <c r="K1321" s="122" t="s">
        <v>1657</v>
      </c>
      <c r="L1321" s="122"/>
      <c r="M1321" s="122">
        <v>3261.02</v>
      </c>
      <c r="N1321" s="287">
        <v>0</v>
      </c>
      <c r="O1321" s="287">
        <v>293.51</v>
      </c>
      <c r="P1321" s="287">
        <v>293.51</v>
      </c>
      <c r="Q1321" s="122">
        <v>0</v>
      </c>
      <c r="R1321" s="286" t="s">
        <v>3741</v>
      </c>
      <c r="S1321" s="291" t="s">
        <v>3750</v>
      </c>
      <c r="T1321" s="122" t="s">
        <v>1703</v>
      </c>
      <c r="U1321" s="288" t="s">
        <v>1195</v>
      </c>
      <c r="V1321" s="289" t="s">
        <v>1704</v>
      </c>
      <c r="W1321" s="290" t="s">
        <v>1726</v>
      </c>
      <c r="X1321" s="290" t="s">
        <v>3757</v>
      </c>
      <c r="Y1321" s="290" t="s">
        <v>3758</v>
      </c>
      <c r="Z1321" s="122"/>
      <c r="AA1321" s="285"/>
    </row>
    <row r="1322" spans="1:27">
      <c r="A1322" s="122" t="s">
        <v>56</v>
      </c>
      <c r="B1322" s="226" t="str">
        <f t="shared" si="40"/>
        <v>27AAACA4136A1ZDMS/324</v>
      </c>
      <c r="C1322" s="277">
        <f t="shared" si="41"/>
        <v>1317</v>
      </c>
      <c r="D1322" s="122" t="s">
        <v>717</v>
      </c>
      <c r="E1322" s="122" t="s">
        <v>718</v>
      </c>
      <c r="F1322" s="122" t="s">
        <v>3759</v>
      </c>
      <c r="G1322" s="122" t="s">
        <v>1699</v>
      </c>
      <c r="H1322" s="278">
        <v>45661</v>
      </c>
      <c r="I1322" s="122">
        <v>1180</v>
      </c>
      <c r="J1322" s="122" t="s">
        <v>1700</v>
      </c>
      <c r="K1322" s="122" t="s">
        <v>1657</v>
      </c>
      <c r="L1322" s="122"/>
      <c r="M1322" s="122">
        <v>1000</v>
      </c>
      <c r="N1322" s="287">
        <v>0</v>
      </c>
      <c r="O1322" s="287">
        <v>90</v>
      </c>
      <c r="P1322" s="287">
        <v>90</v>
      </c>
      <c r="Q1322" s="122">
        <v>0</v>
      </c>
      <c r="R1322" s="286" t="s">
        <v>3741</v>
      </c>
      <c r="S1322" s="291" t="s">
        <v>3742</v>
      </c>
      <c r="T1322" s="122" t="s">
        <v>1703</v>
      </c>
      <c r="U1322" s="288" t="s">
        <v>1195</v>
      </c>
      <c r="V1322" s="289" t="s">
        <v>1704</v>
      </c>
      <c r="W1322" s="290" t="s">
        <v>1195</v>
      </c>
      <c r="X1322" s="290" t="s">
        <v>1195</v>
      </c>
      <c r="Y1322" s="290" t="s">
        <v>1195</v>
      </c>
      <c r="Z1322" s="122"/>
      <c r="AA1322" s="285"/>
    </row>
    <row r="1323" spans="1:27">
      <c r="A1323" s="122" t="s">
        <v>56</v>
      </c>
      <c r="B1323" s="226" t="str">
        <f t="shared" si="40"/>
        <v>27AAECI7859N1ZQSOFT/543/24-25</v>
      </c>
      <c r="C1323" s="277">
        <f t="shared" si="41"/>
        <v>1318</v>
      </c>
      <c r="D1323" s="122" t="s">
        <v>344</v>
      </c>
      <c r="E1323" s="122" t="s">
        <v>345</v>
      </c>
      <c r="F1323" s="122" t="s">
        <v>3760</v>
      </c>
      <c r="G1323" s="122" t="s">
        <v>1699</v>
      </c>
      <c r="H1323" s="278">
        <v>45645</v>
      </c>
      <c r="I1323" s="122">
        <v>100</v>
      </c>
      <c r="J1323" s="122" t="s">
        <v>1700</v>
      </c>
      <c r="K1323" s="122" t="s">
        <v>1657</v>
      </c>
      <c r="L1323" s="122"/>
      <c r="M1323" s="122">
        <v>85</v>
      </c>
      <c r="N1323" s="287">
        <v>0</v>
      </c>
      <c r="O1323" s="287">
        <v>7.65</v>
      </c>
      <c r="P1323" s="287">
        <v>7.65</v>
      </c>
      <c r="Q1323" s="122">
        <v>0</v>
      </c>
      <c r="R1323" s="286" t="s">
        <v>3490</v>
      </c>
      <c r="S1323" s="291" t="s">
        <v>3745</v>
      </c>
      <c r="T1323" s="122" t="s">
        <v>1703</v>
      </c>
      <c r="U1323" s="288" t="s">
        <v>1195</v>
      </c>
      <c r="V1323" s="289" t="s">
        <v>1704</v>
      </c>
      <c r="W1323" s="290" t="s">
        <v>1195</v>
      </c>
      <c r="X1323" s="290" t="s">
        <v>1195</v>
      </c>
      <c r="Y1323" s="290" t="s">
        <v>1195</v>
      </c>
      <c r="Z1323" s="122"/>
      <c r="AA1323" s="285"/>
    </row>
    <row r="1324" spans="1:27">
      <c r="A1324" s="122" t="s">
        <v>56</v>
      </c>
      <c r="B1324" s="226" t="str">
        <f t="shared" si="40"/>
        <v>27AAECI7859N1ZQSOFT/574/24-25</v>
      </c>
      <c r="C1324" s="277">
        <f t="shared" si="41"/>
        <v>1319</v>
      </c>
      <c r="D1324" s="122" t="s">
        <v>344</v>
      </c>
      <c r="E1324" s="122" t="s">
        <v>345</v>
      </c>
      <c r="F1324" s="122" t="s">
        <v>3761</v>
      </c>
      <c r="G1324" s="122" t="s">
        <v>1699</v>
      </c>
      <c r="H1324" s="278">
        <v>45653</v>
      </c>
      <c r="I1324" s="122">
        <v>100</v>
      </c>
      <c r="J1324" s="122" t="s">
        <v>1700</v>
      </c>
      <c r="K1324" s="122" t="s">
        <v>1657</v>
      </c>
      <c r="L1324" s="122"/>
      <c r="M1324" s="122">
        <v>85</v>
      </c>
      <c r="N1324" s="287">
        <v>0</v>
      </c>
      <c r="O1324" s="287">
        <v>7.65</v>
      </c>
      <c r="P1324" s="287">
        <v>7.65</v>
      </c>
      <c r="Q1324" s="122">
        <v>0</v>
      </c>
      <c r="R1324" s="286" t="s">
        <v>3490</v>
      </c>
      <c r="S1324" s="291" t="s">
        <v>3745</v>
      </c>
      <c r="T1324" s="122" t="s">
        <v>1703</v>
      </c>
      <c r="U1324" s="288" t="s">
        <v>1195</v>
      </c>
      <c r="V1324" s="289" t="s">
        <v>1704</v>
      </c>
      <c r="W1324" s="290" t="s">
        <v>1195</v>
      </c>
      <c r="X1324" s="290" t="s">
        <v>1195</v>
      </c>
      <c r="Y1324" s="290" t="s">
        <v>1195</v>
      </c>
      <c r="Z1324" s="122"/>
      <c r="AA1324" s="285"/>
    </row>
    <row r="1325" spans="1:27">
      <c r="A1325" s="122" t="s">
        <v>56</v>
      </c>
      <c r="B1325" s="226" t="str">
        <f t="shared" si="40"/>
        <v>27BMWPD2551E2ZZS0005124</v>
      </c>
      <c r="C1325" s="277">
        <f t="shared" si="41"/>
        <v>1320</v>
      </c>
      <c r="D1325" s="122" t="s">
        <v>511</v>
      </c>
      <c r="E1325" s="122" t="s">
        <v>512</v>
      </c>
      <c r="F1325" s="122" t="s">
        <v>3762</v>
      </c>
      <c r="G1325" s="122" t="s">
        <v>1699</v>
      </c>
      <c r="H1325" s="278">
        <v>45650</v>
      </c>
      <c r="I1325" s="122">
        <v>8457</v>
      </c>
      <c r="J1325" s="122" t="s">
        <v>1700</v>
      </c>
      <c r="K1325" s="122" t="s">
        <v>1657</v>
      </c>
      <c r="L1325" s="122"/>
      <c r="M1325" s="287">
        <v>7255</v>
      </c>
      <c r="N1325" s="287">
        <v>0</v>
      </c>
      <c r="O1325" s="287">
        <v>600.89</v>
      </c>
      <c r="P1325" s="122">
        <v>600.89</v>
      </c>
      <c r="Q1325" s="122">
        <v>0</v>
      </c>
      <c r="R1325" s="286" t="s">
        <v>3490</v>
      </c>
      <c r="S1325" s="291" t="s">
        <v>3763</v>
      </c>
      <c r="T1325" s="288" t="s">
        <v>1703</v>
      </c>
      <c r="U1325" s="122" t="s">
        <v>1195</v>
      </c>
      <c r="V1325" s="289" t="s">
        <v>1704</v>
      </c>
      <c r="W1325" s="290" t="s">
        <v>1195</v>
      </c>
      <c r="X1325" s="290" t="s">
        <v>1195</v>
      </c>
      <c r="Y1325" s="290" t="s">
        <v>1195</v>
      </c>
      <c r="Z1325" s="122"/>
      <c r="AA1325" s="285"/>
    </row>
    <row r="1326" spans="1:27">
      <c r="A1326" s="122" t="s">
        <v>56</v>
      </c>
      <c r="B1326" s="226" t="str">
        <f t="shared" si="40"/>
        <v>27BMWPD2551E2ZZS0005125</v>
      </c>
      <c r="C1326" s="277">
        <f t="shared" si="41"/>
        <v>1321</v>
      </c>
      <c r="D1326" s="122" t="s">
        <v>511</v>
      </c>
      <c r="E1326" s="122" t="s">
        <v>512</v>
      </c>
      <c r="F1326" s="122" t="s">
        <v>3764</v>
      </c>
      <c r="G1326" s="122" t="s">
        <v>1699</v>
      </c>
      <c r="H1326" s="278">
        <v>45650</v>
      </c>
      <c r="I1326" s="122">
        <v>15305</v>
      </c>
      <c r="J1326" s="122" t="s">
        <v>1700</v>
      </c>
      <c r="K1326" s="122" t="s">
        <v>1657</v>
      </c>
      <c r="L1326" s="122"/>
      <c r="M1326" s="287">
        <v>13068.5</v>
      </c>
      <c r="N1326" s="287">
        <v>0</v>
      </c>
      <c r="O1326" s="287">
        <v>1118.07</v>
      </c>
      <c r="P1326" s="122">
        <v>1118.07</v>
      </c>
      <c r="Q1326" s="122">
        <v>0</v>
      </c>
      <c r="R1326" s="286" t="s">
        <v>3490</v>
      </c>
      <c r="S1326" s="291" t="s">
        <v>3763</v>
      </c>
      <c r="T1326" s="288" t="s">
        <v>1703</v>
      </c>
      <c r="U1326" s="122" t="s">
        <v>1195</v>
      </c>
      <c r="V1326" s="289" t="s">
        <v>1704</v>
      </c>
      <c r="W1326" s="290" t="s">
        <v>1195</v>
      </c>
      <c r="X1326" s="290" t="s">
        <v>1195</v>
      </c>
      <c r="Y1326" s="290" t="s">
        <v>1195</v>
      </c>
      <c r="Z1326" s="122"/>
      <c r="AA1326" s="285"/>
    </row>
    <row r="1327" spans="1:27">
      <c r="A1327" s="122" t="s">
        <v>56</v>
      </c>
      <c r="B1327" s="226" t="str">
        <f t="shared" si="40"/>
        <v>27BMWPD2551E2ZZS0005167</v>
      </c>
      <c r="C1327" s="277">
        <f t="shared" si="41"/>
        <v>1322</v>
      </c>
      <c r="D1327" s="122" t="s">
        <v>511</v>
      </c>
      <c r="E1327" s="122" t="s">
        <v>512</v>
      </c>
      <c r="F1327" s="122" t="s">
        <v>3765</v>
      </c>
      <c r="G1327" s="122" t="s">
        <v>1699</v>
      </c>
      <c r="H1327" s="278">
        <v>45657</v>
      </c>
      <c r="I1327" s="122">
        <v>2242</v>
      </c>
      <c r="J1327" s="122" t="s">
        <v>1700</v>
      </c>
      <c r="K1327" s="122" t="s">
        <v>1657</v>
      </c>
      <c r="L1327" s="122"/>
      <c r="M1327" s="287">
        <v>1900</v>
      </c>
      <c r="N1327" s="287">
        <v>0</v>
      </c>
      <c r="O1327" s="287">
        <v>171</v>
      </c>
      <c r="P1327" s="122">
        <v>171</v>
      </c>
      <c r="Q1327" s="122">
        <v>0</v>
      </c>
      <c r="R1327" s="286" t="s">
        <v>3490</v>
      </c>
      <c r="S1327" s="291" t="s">
        <v>3763</v>
      </c>
      <c r="T1327" s="288" t="s">
        <v>1703</v>
      </c>
      <c r="U1327" s="122" t="s">
        <v>1195</v>
      </c>
      <c r="V1327" s="289" t="s">
        <v>1704</v>
      </c>
      <c r="W1327" s="290" t="s">
        <v>1195</v>
      </c>
      <c r="X1327" s="290" t="s">
        <v>1195</v>
      </c>
      <c r="Y1327" s="290" t="s">
        <v>1195</v>
      </c>
      <c r="Z1327" s="122"/>
      <c r="AA1327" s="285"/>
    </row>
    <row r="1328" spans="1:27">
      <c r="A1328" s="122" t="s">
        <v>56</v>
      </c>
      <c r="B1328" s="226" t="str">
        <f t="shared" si="40"/>
        <v>27AALCS9822Q1ZC2425CI0001006998</v>
      </c>
      <c r="C1328" s="277">
        <f t="shared" si="41"/>
        <v>1323</v>
      </c>
      <c r="D1328" s="122" t="s">
        <v>631</v>
      </c>
      <c r="E1328" s="122" t="s">
        <v>632</v>
      </c>
      <c r="F1328" s="122" t="s">
        <v>3766</v>
      </c>
      <c r="G1328" s="122" t="s">
        <v>1699</v>
      </c>
      <c r="H1328" s="278">
        <v>45659</v>
      </c>
      <c r="I1328" s="122">
        <v>2034.47</v>
      </c>
      <c r="J1328" s="122" t="s">
        <v>1700</v>
      </c>
      <c r="K1328" s="122" t="s">
        <v>1657</v>
      </c>
      <c r="L1328" s="122"/>
      <c r="M1328" s="287">
        <v>1724.13</v>
      </c>
      <c r="N1328" s="287">
        <v>0</v>
      </c>
      <c r="O1328" s="287">
        <v>155.16999999999999</v>
      </c>
      <c r="P1328" s="122">
        <v>155.16999999999999</v>
      </c>
      <c r="Q1328" s="122">
        <v>0</v>
      </c>
      <c r="R1328" s="286" t="s">
        <v>3741</v>
      </c>
      <c r="S1328" s="291" t="s">
        <v>3742</v>
      </c>
      <c r="T1328" s="288" t="s">
        <v>1703</v>
      </c>
      <c r="U1328" s="122" t="s">
        <v>1195</v>
      </c>
      <c r="V1328" s="289" t="s">
        <v>1704</v>
      </c>
      <c r="W1328" s="290" t="s">
        <v>1726</v>
      </c>
      <c r="X1328" s="290" t="s">
        <v>3767</v>
      </c>
      <c r="Y1328" s="290" t="s">
        <v>3587</v>
      </c>
      <c r="Z1328" s="122"/>
      <c r="AA1328" s="285"/>
    </row>
    <row r="1329" spans="1:27">
      <c r="A1329" s="122" t="s">
        <v>56</v>
      </c>
      <c r="B1329" s="226" t="str">
        <f t="shared" si="40"/>
        <v>27AALCS9822Q1ZC2425CI0001020053</v>
      </c>
      <c r="C1329" s="277">
        <f t="shared" si="41"/>
        <v>1324</v>
      </c>
      <c r="D1329" s="122" t="s">
        <v>631</v>
      </c>
      <c r="E1329" s="122" t="s">
        <v>632</v>
      </c>
      <c r="F1329" s="122" t="s">
        <v>3768</v>
      </c>
      <c r="G1329" s="122" t="s">
        <v>1699</v>
      </c>
      <c r="H1329" s="278">
        <v>45688</v>
      </c>
      <c r="I1329" s="122">
        <v>1991.37</v>
      </c>
      <c r="J1329" s="122" t="s">
        <v>1700</v>
      </c>
      <c r="K1329" s="122" t="s">
        <v>1657</v>
      </c>
      <c r="L1329" s="122"/>
      <c r="M1329" s="287">
        <v>1687.61</v>
      </c>
      <c r="N1329" s="287">
        <v>0</v>
      </c>
      <c r="O1329" s="287">
        <v>151.88</v>
      </c>
      <c r="P1329" s="122">
        <v>151.88</v>
      </c>
      <c r="Q1329" s="122">
        <v>0</v>
      </c>
      <c r="R1329" s="286" t="s">
        <v>3741</v>
      </c>
      <c r="S1329" s="291" t="s">
        <v>3742</v>
      </c>
      <c r="T1329" s="288" t="s">
        <v>1703</v>
      </c>
      <c r="U1329" s="122" t="s">
        <v>1195</v>
      </c>
      <c r="V1329" s="289" t="s">
        <v>1704</v>
      </c>
      <c r="W1329" s="290" t="s">
        <v>1726</v>
      </c>
      <c r="X1329" s="290" t="s">
        <v>3769</v>
      </c>
      <c r="Y1329" s="290" t="s">
        <v>3770</v>
      </c>
      <c r="Z1329" s="122"/>
      <c r="AA1329" s="285"/>
    </row>
    <row r="1330" spans="1:27">
      <c r="A1330" s="122" t="s">
        <v>56</v>
      </c>
      <c r="B1330" s="226" t="str">
        <f t="shared" si="40"/>
        <v>27AANCA4062G1ZN252240001264A001</v>
      </c>
      <c r="C1330" s="277">
        <f t="shared" si="41"/>
        <v>1325</v>
      </c>
      <c r="D1330" s="122" t="s">
        <v>787</v>
      </c>
      <c r="E1330" s="122" t="s">
        <v>788</v>
      </c>
      <c r="F1330" s="122" t="s">
        <v>3771</v>
      </c>
      <c r="G1330" s="122" t="s">
        <v>1699</v>
      </c>
      <c r="H1330" s="278">
        <v>45678</v>
      </c>
      <c r="I1330" s="122">
        <v>727.95</v>
      </c>
      <c r="J1330" s="122" t="s">
        <v>1700</v>
      </c>
      <c r="K1330" s="122" t="s">
        <v>1657</v>
      </c>
      <c r="L1330" s="122"/>
      <c r="M1330" s="287">
        <v>616.91</v>
      </c>
      <c r="N1330" s="287">
        <v>0</v>
      </c>
      <c r="O1330" s="287">
        <v>55.52</v>
      </c>
      <c r="P1330" s="122">
        <v>55.52</v>
      </c>
      <c r="Q1330" s="122">
        <v>0</v>
      </c>
      <c r="R1330" s="286" t="s">
        <v>3741</v>
      </c>
      <c r="S1330" s="291" t="s">
        <v>3742</v>
      </c>
      <c r="T1330" s="288" t="s">
        <v>1703</v>
      </c>
      <c r="U1330" s="122" t="s">
        <v>1195</v>
      </c>
      <c r="V1330" s="289" t="s">
        <v>1704</v>
      </c>
      <c r="W1330" s="290" t="s">
        <v>1195</v>
      </c>
      <c r="X1330" s="290" t="s">
        <v>1195</v>
      </c>
      <c r="Y1330" s="290" t="s">
        <v>1195</v>
      </c>
      <c r="Z1330" s="122"/>
      <c r="AA1330" s="285"/>
    </row>
    <row r="1331" spans="1:27">
      <c r="A1331" s="122" t="s">
        <v>56</v>
      </c>
      <c r="B1331" s="226" t="str">
        <f t="shared" si="40"/>
        <v>27AANCA4062G1ZN252240001264A004</v>
      </c>
      <c r="C1331" s="277">
        <f t="shared" si="41"/>
        <v>1326</v>
      </c>
      <c r="D1331" s="122" t="s">
        <v>787</v>
      </c>
      <c r="E1331" s="122" t="s">
        <v>788</v>
      </c>
      <c r="F1331" s="122" t="s">
        <v>3772</v>
      </c>
      <c r="G1331" s="122" t="s">
        <v>1699</v>
      </c>
      <c r="H1331" s="278">
        <v>45678</v>
      </c>
      <c r="I1331" s="122">
        <v>7610.7</v>
      </c>
      <c r="J1331" s="122" t="s">
        <v>1700</v>
      </c>
      <c r="K1331" s="122" t="s">
        <v>1657</v>
      </c>
      <c r="L1331" s="122"/>
      <c r="M1331" s="287">
        <v>6449.75</v>
      </c>
      <c r="N1331" s="287">
        <v>0</v>
      </c>
      <c r="O1331" s="287">
        <v>580.47</v>
      </c>
      <c r="P1331" s="122">
        <v>580.47</v>
      </c>
      <c r="Q1331" s="122">
        <v>0</v>
      </c>
      <c r="R1331" s="286" t="s">
        <v>3741</v>
      </c>
      <c r="S1331" s="291" t="s">
        <v>3742</v>
      </c>
      <c r="T1331" s="288" t="s">
        <v>1703</v>
      </c>
      <c r="U1331" s="122" t="s">
        <v>1195</v>
      </c>
      <c r="V1331" s="289" t="s">
        <v>1704</v>
      </c>
      <c r="W1331" s="290" t="s">
        <v>1195</v>
      </c>
      <c r="X1331" s="290" t="s">
        <v>1195</v>
      </c>
      <c r="Y1331" s="290" t="s">
        <v>1195</v>
      </c>
      <c r="Z1331" s="122"/>
      <c r="AA1331" s="285"/>
    </row>
    <row r="1332" spans="1:27">
      <c r="A1332" s="122" t="s">
        <v>56</v>
      </c>
      <c r="B1332" s="226" t="str">
        <f t="shared" si="40"/>
        <v>27AANCA4062G1ZN281240001894A006</v>
      </c>
      <c r="C1332" s="277">
        <f t="shared" si="41"/>
        <v>1327</v>
      </c>
      <c r="D1332" s="122" t="s">
        <v>787</v>
      </c>
      <c r="E1332" s="122" t="s">
        <v>788</v>
      </c>
      <c r="F1332" s="122" t="s">
        <v>3773</v>
      </c>
      <c r="G1332" s="122" t="s">
        <v>1699</v>
      </c>
      <c r="H1332" s="278">
        <v>45678</v>
      </c>
      <c r="I1332" s="122">
        <v>81274.16</v>
      </c>
      <c r="J1332" s="122" t="s">
        <v>1700</v>
      </c>
      <c r="K1332" s="122" t="s">
        <v>1657</v>
      </c>
      <c r="L1332" s="122"/>
      <c r="M1332" s="287">
        <v>68876.41</v>
      </c>
      <c r="N1332" s="287">
        <v>0</v>
      </c>
      <c r="O1332" s="287">
        <v>6198.87</v>
      </c>
      <c r="P1332" s="122">
        <v>6198.87</v>
      </c>
      <c r="Q1332" s="122">
        <v>0</v>
      </c>
      <c r="R1332" s="286" t="s">
        <v>3741</v>
      </c>
      <c r="S1332" s="291" t="s">
        <v>3742</v>
      </c>
      <c r="T1332" s="288" t="s">
        <v>1703</v>
      </c>
      <c r="U1332" s="122" t="s">
        <v>1195</v>
      </c>
      <c r="V1332" s="289" t="s">
        <v>1704</v>
      </c>
      <c r="W1332" s="290" t="s">
        <v>1195</v>
      </c>
      <c r="X1332" s="290" t="s">
        <v>1195</v>
      </c>
      <c r="Y1332" s="290" t="s">
        <v>1195</v>
      </c>
      <c r="Z1332" s="122"/>
      <c r="AA1332" s="285"/>
    </row>
    <row r="1333" spans="1:27">
      <c r="A1333" s="122" t="s">
        <v>56</v>
      </c>
      <c r="B1333" s="226" t="str">
        <f t="shared" si="40"/>
        <v>27AANCA4062G1ZN281240001894A008</v>
      </c>
      <c r="C1333" s="277">
        <f t="shared" si="41"/>
        <v>1328</v>
      </c>
      <c r="D1333" s="122" t="s">
        <v>787</v>
      </c>
      <c r="E1333" s="122" t="s">
        <v>788</v>
      </c>
      <c r="F1333" s="122" t="s">
        <v>3774</v>
      </c>
      <c r="G1333" s="122" t="s">
        <v>1699</v>
      </c>
      <c r="H1333" s="278">
        <v>45685</v>
      </c>
      <c r="I1333" s="122">
        <v>444338.27</v>
      </c>
      <c r="J1333" s="122" t="s">
        <v>1700</v>
      </c>
      <c r="K1333" s="122" t="s">
        <v>1657</v>
      </c>
      <c r="L1333" s="122"/>
      <c r="M1333" s="287">
        <v>376557.86</v>
      </c>
      <c r="N1333" s="287">
        <v>0</v>
      </c>
      <c r="O1333" s="287">
        <v>33890.199999999997</v>
      </c>
      <c r="P1333" s="122">
        <v>33890.199999999997</v>
      </c>
      <c r="Q1333" s="122">
        <v>0</v>
      </c>
      <c r="R1333" s="286" t="s">
        <v>3741</v>
      </c>
      <c r="S1333" s="291" t="s">
        <v>3742</v>
      </c>
      <c r="T1333" s="288" t="s">
        <v>1703</v>
      </c>
      <c r="U1333" s="122" t="s">
        <v>1195</v>
      </c>
      <c r="V1333" s="289" t="s">
        <v>1704</v>
      </c>
      <c r="W1333" s="290" t="s">
        <v>1195</v>
      </c>
      <c r="X1333" s="290" t="s">
        <v>1195</v>
      </c>
      <c r="Y1333" s="290" t="s">
        <v>1195</v>
      </c>
      <c r="Z1333" s="122"/>
      <c r="AA1333" s="285"/>
    </row>
    <row r="1334" spans="1:27">
      <c r="A1334" s="122" t="s">
        <v>56</v>
      </c>
      <c r="B1334" s="226" t="str">
        <f t="shared" si="40"/>
        <v>27AABCI2357N1ZA39R6K137520</v>
      </c>
      <c r="C1334" s="277">
        <f t="shared" si="41"/>
        <v>1329</v>
      </c>
      <c r="D1334" s="122" t="s">
        <v>3427</v>
      </c>
      <c r="E1334" s="122" t="s">
        <v>3428</v>
      </c>
      <c r="F1334" s="122" t="s">
        <v>3775</v>
      </c>
      <c r="G1334" s="122" t="s">
        <v>1699</v>
      </c>
      <c r="H1334" s="278">
        <v>45687</v>
      </c>
      <c r="I1334" s="122">
        <v>5487</v>
      </c>
      <c r="J1334" s="122" t="s">
        <v>1700</v>
      </c>
      <c r="K1334" s="122" t="s">
        <v>1657</v>
      </c>
      <c r="L1334" s="122"/>
      <c r="M1334" s="287">
        <v>4650</v>
      </c>
      <c r="N1334" s="287">
        <v>0</v>
      </c>
      <c r="O1334" s="287">
        <v>418.5</v>
      </c>
      <c r="P1334" s="122">
        <v>418.5</v>
      </c>
      <c r="Q1334" s="122">
        <v>0</v>
      </c>
      <c r="R1334" s="286" t="s">
        <v>3741</v>
      </c>
      <c r="S1334" s="291" t="s">
        <v>3742</v>
      </c>
      <c r="T1334" s="288" t="s">
        <v>1703</v>
      </c>
      <c r="U1334" s="122" t="s">
        <v>1195</v>
      </c>
      <c r="V1334" s="289" t="s">
        <v>1704</v>
      </c>
      <c r="W1334" s="290" t="s">
        <v>1726</v>
      </c>
      <c r="X1334" s="290" t="s">
        <v>3776</v>
      </c>
      <c r="Y1334" s="290" t="s">
        <v>3770</v>
      </c>
      <c r="Z1334" s="122"/>
      <c r="AA1334" s="285"/>
    </row>
    <row r="1335" spans="1:27">
      <c r="A1335" s="122" t="s">
        <v>56</v>
      </c>
      <c r="B1335" s="226" t="str">
        <f t="shared" si="40"/>
        <v>27AABCI2357N1ZA39R6K137563</v>
      </c>
      <c r="C1335" s="277">
        <f t="shared" si="41"/>
        <v>1330</v>
      </c>
      <c r="D1335" s="122" t="s">
        <v>3427</v>
      </c>
      <c r="E1335" s="122" t="s">
        <v>3428</v>
      </c>
      <c r="F1335" s="122" t="s">
        <v>3777</v>
      </c>
      <c r="G1335" s="122" t="s">
        <v>1699</v>
      </c>
      <c r="H1335" s="278">
        <v>45687</v>
      </c>
      <c r="I1335" s="122">
        <v>6771.43</v>
      </c>
      <c r="J1335" s="122" t="s">
        <v>1700</v>
      </c>
      <c r="K1335" s="122" t="s">
        <v>1657</v>
      </c>
      <c r="L1335" s="122"/>
      <c r="M1335" s="287">
        <v>5738.5</v>
      </c>
      <c r="N1335" s="287">
        <v>0</v>
      </c>
      <c r="O1335" s="287">
        <v>516.47</v>
      </c>
      <c r="P1335" s="122">
        <v>516.47</v>
      </c>
      <c r="Q1335" s="122">
        <v>0</v>
      </c>
      <c r="R1335" s="286" t="s">
        <v>3741</v>
      </c>
      <c r="S1335" s="291" t="s">
        <v>3742</v>
      </c>
      <c r="T1335" s="288" t="s">
        <v>1703</v>
      </c>
      <c r="U1335" s="122" t="s">
        <v>1195</v>
      </c>
      <c r="V1335" s="289" t="s">
        <v>1704</v>
      </c>
      <c r="W1335" s="290" t="s">
        <v>1726</v>
      </c>
      <c r="X1335" s="290" t="s">
        <v>3778</v>
      </c>
      <c r="Y1335" s="290" t="s">
        <v>3770</v>
      </c>
      <c r="Z1335" s="122"/>
      <c r="AA1335" s="285"/>
    </row>
    <row r="1336" spans="1:27">
      <c r="A1336" s="122" t="s">
        <v>56</v>
      </c>
      <c r="B1336" s="226" t="str">
        <f t="shared" si="40"/>
        <v>06ABWPJ9426G2Z5DEL4-14796</v>
      </c>
      <c r="C1336" s="277">
        <f t="shared" si="41"/>
        <v>1331</v>
      </c>
      <c r="D1336" s="122" t="s">
        <v>3779</v>
      </c>
      <c r="E1336" s="122" t="s">
        <v>3780</v>
      </c>
      <c r="F1336" s="122" t="s">
        <v>3781</v>
      </c>
      <c r="G1336" s="122" t="s">
        <v>1699</v>
      </c>
      <c r="H1336" s="278">
        <v>45675</v>
      </c>
      <c r="I1336" s="122">
        <v>26990</v>
      </c>
      <c r="J1336" s="122" t="s">
        <v>1700</v>
      </c>
      <c r="K1336" s="122" t="s">
        <v>1657</v>
      </c>
      <c r="L1336" s="122"/>
      <c r="M1336" s="287">
        <v>22872.880000000001</v>
      </c>
      <c r="N1336" s="287">
        <v>4117.12</v>
      </c>
      <c r="O1336" s="287">
        <v>0</v>
      </c>
      <c r="P1336" s="122">
        <v>0</v>
      </c>
      <c r="Q1336" s="122">
        <v>0</v>
      </c>
      <c r="R1336" s="286" t="s">
        <v>3741</v>
      </c>
      <c r="S1336" s="291" t="s">
        <v>3742</v>
      </c>
      <c r="T1336" s="288" t="s">
        <v>1703</v>
      </c>
      <c r="U1336" s="122" t="s">
        <v>1195</v>
      </c>
      <c r="V1336" s="289" t="s">
        <v>1704</v>
      </c>
      <c r="W1336" s="290" t="s">
        <v>1195</v>
      </c>
      <c r="X1336" s="290" t="s">
        <v>1195</v>
      </c>
      <c r="Y1336" s="290" t="s">
        <v>1195</v>
      </c>
      <c r="Z1336" s="122"/>
      <c r="AA1336" s="285"/>
    </row>
    <row r="1337" spans="1:27">
      <c r="A1337" s="122" t="s">
        <v>56</v>
      </c>
      <c r="B1337" s="226" t="str">
        <f t="shared" si="40"/>
        <v>29AHZPJ4764C1ZSIN-10170</v>
      </c>
      <c r="C1337" s="277">
        <f t="shared" si="41"/>
        <v>1332</v>
      </c>
      <c r="D1337" s="122" t="s">
        <v>3782</v>
      </c>
      <c r="E1337" s="122" t="s">
        <v>3783</v>
      </c>
      <c r="F1337" s="122" t="s">
        <v>3784</v>
      </c>
      <c r="G1337" s="122" t="s">
        <v>1699</v>
      </c>
      <c r="H1337" s="278">
        <v>45678</v>
      </c>
      <c r="I1337" s="122">
        <v>2240</v>
      </c>
      <c r="J1337" s="122" t="s">
        <v>1700</v>
      </c>
      <c r="K1337" s="122" t="s">
        <v>1657</v>
      </c>
      <c r="L1337" s="122"/>
      <c r="M1337" s="287">
        <v>1898.31</v>
      </c>
      <c r="N1337" s="287">
        <v>341.7</v>
      </c>
      <c r="O1337" s="287">
        <v>0</v>
      </c>
      <c r="P1337" s="122">
        <v>0</v>
      </c>
      <c r="Q1337" s="122">
        <v>0</v>
      </c>
      <c r="R1337" s="286" t="s">
        <v>3741</v>
      </c>
      <c r="S1337" s="291" t="s">
        <v>3742</v>
      </c>
      <c r="T1337" s="288" t="s">
        <v>1703</v>
      </c>
      <c r="U1337" s="122" t="s">
        <v>1195</v>
      </c>
      <c r="V1337" s="289" t="s">
        <v>1704</v>
      </c>
      <c r="W1337" s="290" t="s">
        <v>1195</v>
      </c>
      <c r="X1337" s="290" t="s">
        <v>1195</v>
      </c>
      <c r="Y1337" s="290" t="s">
        <v>1195</v>
      </c>
      <c r="Z1337" s="122"/>
      <c r="AA1337" s="285"/>
    </row>
    <row r="1338" spans="1:27">
      <c r="A1338" s="122" t="s">
        <v>56</v>
      </c>
      <c r="B1338" s="226" t="str">
        <f t="shared" si="40"/>
        <v>27AABCR0111M1ZNROCP-24-2520627</v>
      </c>
      <c r="C1338" s="277">
        <f t="shared" si="41"/>
        <v>1333</v>
      </c>
      <c r="D1338" s="122" t="s">
        <v>399</v>
      </c>
      <c r="E1338" s="122" t="s">
        <v>400</v>
      </c>
      <c r="F1338" s="122" t="s">
        <v>3785</v>
      </c>
      <c r="G1338" s="122" t="s">
        <v>1699</v>
      </c>
      <c r="H1338" s="278">
        <v>45687</v>
      </c>
      <c r="I1338" s="122">
        <v>18480</v>
      </c>
      <c r="J1338" s="122" t="s">
        <v>1700</v>
      </c>
      <c r="K1338" s="122" t="s">
        <v>1657</v>
      </c>
      <c r="L1338" s="122"/>
      <c r="M1338" s="287">
        <v>16500</v>
      </c>
      <c r="N1338" s="287">
        <v>0</v>
      </c>
      <c r="O1338" s="287">
        <v>990</v>
      </c>
      <c r="P1338" s="122">
        <v>990</v>
      </c>
      <c r="Q1338" s="122">
        <v>0</v>
      </c>
      <c r="R1338" s="286" t="s">
        <v>3741</v>
      </c>
      <c r="S1338" s="291" t="s">
        <v>3745</v>
      </c>
      <c r="T1338" s="288" t="s">
        <v>1703</v>
      </c>
      <c r="U1338" s="122" t="s">
        <v>1195</v>
      </c>
      <c r="V1338" s="289" t="s">
        <v>1704</v>
      </c>
      <c r="W1338" s="290" t="s">
        <v>1726</v>
      </c>
      <c r="X1338" s="290" t="s">
        <v>3786</v>
      </c>
      <c r="Y1338" s="290" t="s">
        <v>3787</v>
      </c>
      <c r="Z1338" s="122"/>
      <c r="AA1338" s="285"/>
    </row>
    <row r="1339" spans="1:27">
      <c r="A1339" s="122" t="s">
        <v>56</v>
      </c>
      <c r="B1339" s="226" t="str">
        <f t="shared" si="40"/>
        <v>27AABCR0111M1ZNROCP-24-2520629</v>
      </c>
      <c r="C1339" s="277">
        <f t="shared" si="41"/>
        <v>1334</v>
      </c>
      <c r="D1339" s="122" t="s">
        <v>399</v>
      </c>
      <c r="E1339" s="122" t="s">
        <v>400</v>
      </c>
      <c r="F1339" s="122" t="s">
        <v>3788</v>
      </c>
      <c r="G1339" s="122" t="s">
        <v>1699</v>
      </c>
      <c r="H1339" s="278">
        <v>45687</v>
      </c>
      <c r="I1339" s="122">
        <v>18480</v>
      </c>
      <c r="J1339" s="122" t="s">
        <v>1700</v>
      </c>
      <c r="K1339" s="122" t="s">
        <v>1657</v>
      </c>
      <c r="L1339" s="122"/>
      <c r="M1339" s="287">
        <v>16500</v>
      </c>
      <c r="N1339" s="287">
        <v>0</v>
      </c>
      <c r="O1339" s="287">
        <v>990</v>
      </c>
      <c r="P1339" s="122">
        <v>990</v>
      </c>
      <c r="Q1339" s="122">
        <v>0</v>
      </c>
      <c r="R1339" s="286" t="s">
        <v>3741</v>
      </c>
      <c r="S1339" s="291" t="s">
        <v>3745</v>
      </c>
      <c r="T1339" s="288" t="s">
        <v>1703</v>
      </c>
      <c r="U1339" s="122" t="s">
        <v>1195</v>
      </c>
      <c r="V1339" s="289" t="s">
        <v>1704</v>
      </c>
      <c r="W1339" s="290" t="s">
        <v>1726</v>
      </c>
      <c r="X1339" s="290" t="s">
        <v>3789</v>
      </c>
      <c r="Y1339" s="290" t="s">
        <v>3787</v>
      </c>
      <c r="Z1339" s="122"/>
      <c r="AA1339" s="285"/>
    </row>
    <row r="1340" spans="1:27">
      <c r="A1340" s="122" t="s">
        <v>56</v>
      </c>
      <c r="B1340" s="226" t="str">
        <f t="shared" si="40"/>
        <v>27AABCR0111M1ZNROCP-24-2520630</v>
      </c>
      <c r="C1340" s="277">
        <f t="shared" si="41"/>
        <v>1335</v>
      </c>
      <c r="D1340" s="122" t="s">
        <v>399</v>
      </c>
      <c r="E1340" s="122" t="s">
        <v>400</v>
      </c>
      <c r="F1340" s="122" t="s">
        <v>3790</v>
      </c>
      <c r="G1340" s="122" t="s">
        <v>1699</v>
      </c>
      <c r="H1340" s="278">
        <v>45687</v>
      </c>
      <c r="I1340" s="122">
        <v>800</v>
      </c>
      <c r="J1340" s="122" t="s">
        <v>1700</v>
      </c>
      <c r="K1340" s="122" t="s">
        <v>1657</v>
      </c>
      <c r="L1340" s="122"/>
      <c r="M1340" s="287">
        <v>677.97</v>
      </c>
      <c r="N1340" s="287">
        <v>0</v>
      </c>
      <c r="O1340" s="287">
        <v>61.02</v>
      </c>
      <c r="P1340" s="122">
        <v>61.02</v>
      </c>
      <c r="Q1340" s="122">
        <v>0</v>
      </c>
      <c r="R1340" s="286" t="s">
        <v>3741</v>
      </c>
      <c r="S1340" s="291" t="s">
        <v>3745</v>
      </c>
      <c r="T1340" s="288" t="s">
        <v>1703</v>
      </c>
      <c r="U1340" s="122" t="s">
        <v>1195</v>
      </c>
      <c r="V1340" s="289" t="s">
        <v>1704</v>
      </c>
      <c r="W1340" s="290" t="s">
        <v>1726</v>
      </c>
      <c r="X1340" s="290" t="s">
        <v>3791</v>
      </c>
      <c r="Y1340" s="290" t="s">
        <v>3787</v>
      </c>
      <c r="Z1340" s="122"/>
      <c r="AA1340" s="285"/>
    </row>
    <row r="1341" spans="1:27">
      <c r="A1341" s="122" t="s">
        <v>56</v>
      </c>
      <c r="B1341" s="226" t="str">
        <f t="shared" si="40"/>
        <v>27AABCR0111M1ZNROCP-24-2520637</v>
      </c>
      <c r="C1341" s="277">
        <f t="shared" si="41"/>
        <v>1336</v>
      </c>
      <c r="D1341" s="122" t="s">
        <v>399</v>
      </c>
      <c r="E1341" s="122" t="s">
        <v>400</v>
      </c>
      <c r="F1341" s="122" t="s">
        <v>3792</v>
      </c>
      <c r="G1341" s="122" t="s">
        <v>1699</v>
      </c>
      <c r="H1341" s="278">
        <v>45687</v>
      </c>
      <c r="I1341" s="122">
        <v>18480</v>
      </c>
      <c r="J1341" s="122" t="s">
        <v>1700</v>
      </c>
      <c r="K1341" s="122" t="s">
        <v>1657</v>
      </c>
      <c r="L1341" s="122"/>
      <c r="M1341" s="287">
        <v>16500</v>
      </c>
      <c r="N1341" s="287">
        <v>0</v>
      </c>
      <c r="O1341" s="287">
        <v>990</v>
      </c>
      <c r="P1341" s="122">
        <v>990</v>
      </c>
      <c r="Q1341" s="122">
        <v>0</v>
      </c>
      <c r="R1341" s="286" t="s">
        <v>3741</v>
      </c>
      <c r="S1341" s="291" t="s">
        <v>3745</v>
      </c>
      <c r="T1341" s="288" t="s">
        <v>1703</v>
      </c>
      <c r="U1341" s="122" t="s">
        <v>1195</v>
      </c>
      <c r="V1341" s="289" t="s">
        <v>1704</v>
      </c>
      <c r="W1341" s="290" t="s">
        <v>1726</v>
      </c>
      <c r="X1341" s="290" t="s">
        <v>3793</v>
      </c>
      <c r="Y1341" s="290" t="s">
        <v>3787</v>
      </c>
      <c r="Z1341" s="122"/>
      <c r="AA1341" s="285"/>
    </row>
    <row r="1342" spans="1:27">
      <c r="A1342" s="122" t="s">
        <v>56</v>
      </c>
      <c r="B1342" s="226" t="str">
        <f t="shared" si="40"/>
        <v>27AABCR0111M1ZNROCP-24-2520638</v>
      </c>
      <c r="C1342" s="277">
        <f t="shared" si="41"/>
        <v>1337</v>
      </c>
      <c r="D1342" s="122" t="s">
        <v>399</v>
      </c>
      <c r="E1342" s="122" t="s">
        <v>400</v>
      </c>
      <c r="F1342" s="122" t="s">
        <v>3794</v>
      </c>
      <c r="G1342" s="122" t="s">
        <v>1699</v>
      </c>
      <c r="H1342" s="278">
        <v>45687</v>
      </c>
      <c r="I1342" s="122">
        <v>800</v>
      </c>
      <c r="J1342" s="122" t="s">
        <v>1700</v>
      </c>
      <c r="K1342" s="122" t="s">
        <v>1657</v>
      </c>
      <c r="L1342" s="122"/>
      <c r="M1342" s="287">
        <v>677.97</v>
      </c>
      <c r="N1342" s="287">
        <v>0</v>
      </c>
      <c r="O1342" s="287">
        <v>61.02</v>
      </c>
      <c r="P1342" s="122">
        <v>61.02</v>
      </c>
      <c r="Q1342" s="122">
        <v>0</v>
      </c>
      <c r="R1342" s="286" t="s">
        <v>3741</v>
      </c>
      <c r="S1342" s="291" t="s">
        <v>3745</v>
      </c>
      <c r="T1342" s="288" t="s">
        <v>1703</v>
      </c>
      <c r="U1342" s="122" t="s">
        <v>1195</v>
      </c>
      <c r="V1342" s="289" t="s">
        <v>1704</v>
      </c>
      <c r="W1342" s="290" t="s">
        <v>1726</v>
      </c>
      <c r="X1342" s="290" t="s">
        <v>3795</v>
      </c>
      <c r="Y1342" s="290" t="s">
        <v>3787</v>
      </c>
      <c r="Z1342" s="122"/>
      <c r="AA1342" s="285"/>
    </row>
    <row r="1343" spans="1:27">
      <c r="A1343" s="122" t="s">
        <v>56</v>
      </c>
      <c r="B1343" s="226" t="str">
        <f t="shared" si="40"/>
        <v>33AAACZ4322M2Z91024250346228</v>
      </c>
      <c r="C1343" s="277">
        <f t="shared" si="41"/>
        <v>1338</v>
      </c>
      <c r="D1343" s="122" t="s">
        <v>596</v>
      </c>
      <c r="E1343" s="122" t="s">
        <v>597</v>
      </c>
      <c r="F1343" s="122">
        <v>1024250346228</v>
      </c>
      <c r="G1343" s="122" t="s">
        <v>1699</v>
      </c>
      <c r="H1343" s="278">
        <v>45666</v>
      </c>
      <c r="I1343" s="122">
        <v>12673.2</v>
      </c>
      <c r="J1343" s="122" t="s">
        <v>1700</v>
      </c>
      <c r="K1343" s="122" t="s">
        <v>1657</v>
      </c>
      <c r="L1343" s="122"/>
      <c r="M1343" s="287">
        <v>10740</v>
      </c>
      <c r="N1343" s="287">
        <v>1933.2</v>
      </c>
      <c r="O1343" s="287">
        <v>0</v>
      </c>
      <c r="P1343" s="122">
        <v>0</v>
      </c>
      <c r="Q1343" s="122">
        <v>0</v>
      </c>
      <c r="R1343" s="286" t="s">
        <v>3741</v>
      </c>
      <c r="S1343" s="291" t="s">
        <v>3742</v>
      </c>
      <c r="T1343" s="288" t="s">
        <v>1703</v>
      </c>
      <c r="U1343" s="122" t="s">
        <v>1195</v>
      </c>
      <c r="V1343" s="289" t="s">
        <v>1704</v>
      </c>
      <c r="W1343" s="290" t="s">
        <v>1726</v>
      </c>
      <c r="X1343" s="290" t="s">
        <v>3796</v>
      </c>
      <c r="Y1343" s="290" t="s">
        <v>3530</v>
      </c>
      <c r="Z1343" s="122"/>
      <c r="AA1343" s="285"/>
    </row>
    <row r="1344" spans="1:27">
      <c r="A1344" s="122" t="s">
        <v>56</v>
      </c>
      <c r="B1344" s="226" t="str">
        <f t="shared" si="40"/>
        <v>27AAJCV6293Q1Z8VRSPL/24-25/0625</v>
      </c>
      <c r="C1344" s="277">
        <f t="shared" si="41"/>
        <v>1339</v>
      </c>
      <c r="D1344" s="122" t="s">
        <v>367</v>
      </c>
      <c r="E1344" s="122" t="s">
        <v>368</v>
      </c>
      <c r="F1344" s="122" t="s">
        <v>3797</v>
      </c>
      <c r="G1344" s="122" t="s">
        <v>1699</v>
      </c>
      <c r="H1344" s="278">
        <v>45661</v>
      </c>
      <c r="I1344" s="122">
        <v>41908</v>
      </c>
      <c r="J1344" s="122" t="s">
        <v>1700</v>
      </c>
      <c r="K1344" s="122" t="s">
        <v>1657</v>
      </c>
      <c r="L1344" s="122"/>
      <c r="M1344" s="287">
        <v>35515</v>
      </c>
      <c r="N1344" s="287">
        <v>0</v>
      </c>
      <c r="O1344" s="287">
        <v>3196.35</v>
      </c>
      <c r="P1344" s="122">
        <v>3196.35</v>
      </c>
      <c r="Q1344" s="122">
        <v>0</v>
      </c>
      <c r="R1344" s="286" t="s">
        <v>3741</v>
      </c>
      <c r="S1344" s="291" t="s">
        <v>3798</v>
      </c>
      <c r="T1344" s="288" t="s">
        <v>1703</v>
      </c>
      <c r="U1344" s="122" t="s">
        <v>1195</v>
      </c>
      <c r="V1344" s="289" t="s">
        <v>1704</v>
      </c>
      <c r="W1344" s="290" t="s">
        <v>1195</v>
      </c>
      <c r="X1344" s="290" t="s">
        <v>1195</v>
      </c>
      <c r="Y1344" s="290" t="s">
        <v>1195</v>
      </c>
      <c r="Z1344" s="122"/>
      <c r="AA1344" s="285"/>
    </row>
    <row r="1345" spans="1:27">
      <c r="A1345" s="122" t="s">
        <v>56</v>
      </c>
      <c r="B1345" s="226" t="str">
        <f t="shared" si="40"/>
        <v>27AAFFC0369P1Z21143910</v>
      </c>
      <c r="C1345" s="277">
        <f t="shared" si="41"/>
        <v>1340</v>
      </c>
      <c r="D1345" s="122" t="s">
        <v>3799</v>
      </c>
      <c r="E1345" s="122" t="s">
        <v>3800</v>
      </c>
      <c r="F1345" s="122">
        <v>1143910</v>
      </c>
      <c r="G1345" s="122" t="s">
        <v>1699</v>
      </c>
      <c r="H1345" s="278">
        <v>45667</v>
      </c>
      <c r="I1345" s="122">
        <v>2866.69</v>
      </c>
      <c r="J1345" s="122" t="s">
        <v>1700</v>
      </c>
      <c r="K1345" s="122" t="s">
        <v>1657</v>
      </c>
      <c r="L1345" s="122"/>
      <c r="M1345" s="287">
        <v>2429.4</v>
      </c>
      <c r="N1345" s="287">
        <v>0</v>
      </c>
      <c r="O1345" s="287">
        <v>218.64</v>
      </c>
      <c r="P1345" s="122">
        <v>218.64</v>
      </c>
      <c r="Q1345" s="122">
        <v>0</v>
      </c>
      <c r="R1345" s="286" t="s">
        <v>3741</v>
      </c>
      <c r="S1345" s="291" t="s">
        <v>3742</v>
      </c>
      <c r="T1345" s="288" t="s">
        <v>1703</v>
      </c>
      <c r="U1345" s="122" t="s">
        <v>1195</v>
      </c>
      <c r="V1345" s="289" t="s">
        <v>1704</v>
      </c>
      <c r="W1345" s="290" t="s">
        <v>1726</v>
      </c>
      <c r="X1345" s="290" t="s">
        <v>3801</v>
      </c>
      <c r="Y1345" s="290" t="s">
        <v>3557</v>
      </c>
      <c r="Z1345" s="122"/>
      <c r="AA1345" s="285"/>
    </row>
    <row r="1346" spans="1:27">
      <c r="A1346" s="122" t="s">
        <v>56</v>
      </c>
      <c r="B1346" s="226" t="str">
        <f t="shared" si="40"/>
        <v>27AAFFC0369P1Z21144269</v>
      </c>
      <c r="C1346" s="277">
        <f t="shared" si="41"/>
        <v>1341</v>
      </c>
      <c r="D1346" s="122" t="s">
        <v>3799</v>
      </c>
      <c r="E1346" s="122" t="s">
        <v>3800</v>
      </c>
      <c r="F1346" s="122">
        <v>1144269</v>
      </c>
      <c r="G1346" s="122" t="s">
        <v>1699</v>
      </c>
      <c r="H1346" s="278">
        <v>45671</v>
      </c>
      <c r="I1346" s="122">
        <v>168388.1</v>
      </c>
      <c r="J1346" s="122" t="s">
        <v>1700</v>
      </c>
      <c r="K1346" s="122" t="s">
        <v>1657</v>
      </c>
      <c r="L1346" s="122"/>
      <c r="M1346" s="287">
        <v>111095</v>
      </c>
      <c r="N1346" s="287">
        <v>0</v>
      </c>
      <c r="O1346" s="287">
        <v>9998.5499999999993</v>
      </c>
      <c r="P1346" s="122">
        <v>9998.5499999999993</v>
      </c>
      <c r="Q1346" s="122">
        <v>0</v>
      </c>
      <c r="R1346" s="286" t="s">
        <v>3741</v>
      </c>
      <c r="S1346" s="291" t="s">
        <v>3742</v>
      </c>
      <c r="T1346" s="288" t="s">
        <v>1703</v>
      </c>
      <c r="U1346" s="122" t="s">
        <v>1195</v>
      </c>
      <c r="V1346" s="289" t="s">
        <v>1704</v>
      </c>
      <c r="W1346" s="290" t="s">
        <v>1726</v>
      </c>
      <c r="X1346" s="290" t="s">
        <v>3802</v>
      </c>
      <c r="Y1346" s="290" t="s">
        <v>3803</v>
      </c>
      <c r="Z1346" s="122"/>
      <c r="AA1346" s="285"/>
    </row>
    <row r="1347" spans="1:27">
      <c r="A1347" s="122" t="s">
        <v>56</v>
      </c>
      <c r="B1347" s="226" t="str">
        <f t="shared" si="40"/>
        <v>27AAFFC0369P1Z21144270</v>
      </c>
      <c r="C1347" s="277">
        <f t="shared" si="41"/>
        <v>1342</v>
      </c>
      <c r="D1347" s="122" t="s">
        <v>3799</v>
      </c>
      <c r="E1347" s="122" t="s">
        <v>3800</v>
      </c>
      <c r="F1347" s="122">
        <v>1144270</v>
      </c>
      <c r="G1347" s="122" t="s">
        <v>1699</v>
      </c>
      <c r="H1347" s="278">
        <v>45671</v>
      </c>
      <c r="I1347" s="122">
        <v>52660</v>
      </c>
      <c r="J1347" s="122" t="s">
        <v>1700</v>
      </c>
      <c r="K1347" s="122" t="s">
        <v>1657</v>
      </c>
      <c r="L1347" s="122"/>
      <c r="M1347" s="122">
        <v>46000</v>
      </c>
      <c r="N1347" s="287">
        <v>0</v>
      </c>
      <c r="O1347" s="287">
        <v>3330</v>
      </c>
      <c r="P1347" s="287">
        <v>3330</v>
      </c>
      <c r="Q1347" s="122">
        <v>0</v>
      </c>
      <c r="R1347" s="286" t="s">
        <v>3741</v>
      </c>
      <c r="S1347" s="291" t="s">
        <v>3742</v>
      </c>
      <c r="T1347" s="122" t="s">
        <v>1703</v>
      </c>
      <c r="U1347" s="288" t="s">
        <v>1195</v>
      </c>
      <c r="V1347" s="289" t="s">
        <v>1704</v>
      </c>
      <c r="W1347" s="290" t="s">
        <v>1726</v>
      </c>
      <c r="X1347" s="290" t="s">
        <v>3804</v>
      </c>
      <c r="Y1347" s="290" t="s">
        <v>3803</v>
      </c>
      <c r="Z1347" s="122"/>
      <c r="AA1347" s="285"/>
    </row>
    <row r="1348" spans="1:27">
      <c r="A1348" s="122" t="s">
        <v>56</v>
      </c>
      <c r="B1348" s="226" t="str">
        <f t="shared" si="40"/>
        <v>36AAFCK5835K1Z6K06613-0006</v>
      </c>
      <c r="C1348" s="277">
        <f t="shared" si="41"/>
        <v>1343</v>
      </c>
      <c r="D1348" s="122" t="s">
        <v>547</v>
      </c>
      <c r="E1348" s="122" t="s">
        <v>548</v>
      </c>
      <c r="F1348" s="122" t="s">
        <v>3805</v>
      </c>
      <c r="G1348" s="122" t="s">
        <v>1699</v>
      </c>
      <c r="H1348" s="278">
        <v>45670</v>
      </c>
      <c r="I1348" s="122">
        <v>263309</v>
      </c>
      <c r="J1348" s="122" t="s">
        <v>1700</v>
      </c>
      <c r="K1348" s="122" t="s">
        <v>1657</v>
      </c>
      <c r="L1348" s="122"/>
      <c r="M1348" s="122">
        <v>223143.3</v>
      </c>
      <c r="N1348" s="287">
        <v>40165.79</v>
      </c>
      <c r="O1348" s="287">
        <v>0</v>
      </c>
      <c r="P1348" s="287">
        <v>0</v>
      </c>
      <c r="Q1348" s="122">
        <v>0</v>
      </c>
      <c r="R1348" s="286" t="s">
        <v>3741</v>
      </c>
      <c r="S1348" s="291" t="s">
        <v>3742</v>
      </c>
      <c r="T1348" s="122" t="s">
        <v>1703</v>
      </c>
      <c r="U1348" s="288" t="s">
        <v>1195</v>
      </c>
      <c r="V1348" s="289" t="s">
        <v>1704</v>
      </c>
      <c r="W1348" s="290" t="s">
        <v>1726</v>
      </c>
      <c r="X1348" s="290" t="s">
        <v>3806</v>
      </c>
      <c r="Y1348" s="290" t="s">
        <v>3491</v>
      </c>
      <c r="Z1348" s="122"/>
      <c r="AA1348" s="285"/>
    </row>
    <row r="1349" spans="1:27">
      <c r="A1349" s="122" t="s">
        <v>56</v>
      </c>
      <c r="B1349" s="226" t="str">
        <f t="shared" si="40"/>
        <v>27AISPB8261G1Z0SH0038-0034689</v>
      </c>
      <c r="C1349" s="277">
        <f t="shared" si="41"/>
        <v>1344</v>
      </c>
      <c r="D1349" s="122" t="s">
        <v>389</v>
      </c>
      <c r="E1349" s="122" t="s">
        <v>390</v>
      </c>
      <c r="F1349" s="122" t="s">
        <v>3807</v>
      </c>
      <c r="G1349" s="122" t="s">
        <v>1699</v>
      </c>
      <c r="H1349" s="278">
        <v>45679</v>
      </c>
      <c r="I1349" s="122">
        <v>1300</v>
      </c>
      <c r="J1349" s="122" t="s">
        <v>1700</v>
      </c>
      <c r="K1349" s="122" t="s">
        <v>1657</v>
      </c>
      <c r="L1349" s="122"/>
      <c r="M1349" s="122">
        <v>1101.69</v>
      </c>
      <c r="N1349" s="287">
        <v>0</v>
      </c>
      <c r="O1349" s="287">
        <v>99.15</v>
      </c>
      <c r="P1349" s="287">
        <v>99.15</v>
      </c>
      <c r="Q1349" s="122">
        <v>0</v>
      </c>
      <c r="R1349" s="286" t="s">
        <v>3741</v>
      </c>
      <c r="S1349" s="291" t="s">
        <v>3808</v>
      </c>
      <c r="T1349" s="122" t="s">
        <v>1703</v>
      </c>
      <c r="U1349" s="288" t="s">
        <v>1195</v>
      </c>
      <c r="V1349" s="289" t="s">
        <v>1704</v>
      </c>
      <c r="W1349" s="290" t="s">
        <v>1195</v>
      </c>
      <c r="X1349" s="290" t="s">
        <v>1195</v>
      </c>
      <c r="Y1349" s="290" t="s">
        <v>1195</v>
      </c>
      <c r="Z1349" s="122"/>
      <c r="AA1349" s="285"/>
    </row>
    <row r="1350" spans="1:27">
      <c r="A1350" s="122" t="s">
        <v>56</v>
      </c>
      <c r="B1350" s="226" t="str">
        <f t="shared" ref="B1350:B1413" si="42">CONCATENATE(D1350,F1350)</f>
        <v>27AAFCD6883Q1ZQBOM5-580107</v>
      </c>
      <c r="C1350" s="277">
        <f t="shared" si="41"/>
        <v>1345</v>
      </c>
      <c r="D1350" s="122" t="s">
        <v>3809</v>
      </c>
      <c r="E1350" s="122" t="s">
        <v>3810</v>
      </c>
      <c r="F1350" s="122" t="s">
        <v>3811</v>
      </c>
      <c r="G1350" s="122" t="s">
        <v>1699</v>
      </c>
      <c r="H1350" s="278">
        <v>45685</v>
      </c>
      <c r="I1350" s="122">
        <v>9998.98</v>
      </c>
      <c r="J1350" s="122" t="s">
        <v>1700</v>
      </c>
      <c r="K1350" s="122" t="s">
        <v>1657</v>
      </c>
      <c r="L1350" s="122"/>
      <c r="M1350" s="122">
        <v>8473.7199999999993</v>
      </c>
      <c r="N1350" s="287">
        <v>0</v>
      </c>
      <c r="O1350" s="287">
        <v>762.63</v>
      </c>
      <c r="P1350" s="287">
        <v>762.63</v>
      </c>
      <c r="Q1350" s="122">
        <v>0</v>
      </c>
      <c r="R1350" s="286" t="s">
        <v>3741</v>
      </c>
      <c r="S1350" s="291" t="s">
        <v>3742</v>
      </c>
      <c r="T1350" s="122" t="s">
        <v>1703</v>
      </c>
      <c r="U1350" s="288" t="s">
        <v>1195</v>
      </c>
      <c r="V1350" s="289" t="s">
        <v>1704</v>
      </c>
      <c r="W1350" s="290" t="s">
        <v>1726</v>
      </c>
      <c r="X1350" s="290" t="s">
        <v>3812</v>
      </c>
      <c r="Y1350" s="290" t="s">
        <v>3813</v>
      </c>
      <c r="Z1350" s="122"/>
      <c r="AA1350" s="285"/>
    </row>
    <row r="1351" spans="1:27">
      <c r="A1351" s="122" t="s">
        <v>56</v>
      </c>
      <c r="B1351" s="226" t="str">
        <f t="shared" si="42"/>
        <v>27AAACM3692H1ZCSAPV12/0082/2425</v>
      </c>
      <c r="C1351" s="277">
        <f t="shared" ref="C1351:C1414" si="43">C1350+1</f>
        <v>1346</v>
      </c>
      <c r="D1351" s="122" t="s">
        <v>580</v>
      </c>
      <c r="E1351" s="122" t="s">
        <v>581</v>
      </c>
      <c r="F1351" s="122" t="s">
        <v>3814</v>
      </c>
      <c r="G1351" s="122" t="s">
        <v>1699</v>
      </c>
      <c r="H1351" s="278">
        <v>45663</v>
      </c>
      <c r="I1351" s="122">
        <v>68377</v>
      </c>
      <c r="J1351" s="122" t="s">
        <v>1700</v>
      </c>
      <c r="K1351" s="122" t="s">
        <v>1657</v>
      </c>
      <c r="L1351" s="122"/>
      <c r="M1351" s="122">
        <v>57946.2</v>
      </c>
      <c r="N1351" s="287">
        <v>0</v>
      </c>
      <c r="O1351" s="287">
        <v>5215.16</v>
      </c>
      <c r="P1351" s="287">
        <v>5215.16</v>
      </c>
      <c r="Q1351" s="122">
        <v>0</v>
      </c>
      <c r="R1351" s="286" t="s">
        <v>3741</v>
      </c>
      <c r="S1351" s="291" t="s">
        <v>3745</v>
      </c>
      <c r="T1351" s="122" t="s">
        <v>1703</v>
      </c>
      <c r="U1351" s="288" t="s">
        <v>1195</v>
      </c>
      <c r="V1351" s="289" t="s">
        <v>1704</v>
      </c>
      <c r="W1351" s="290" t="s">
        <v>1726</v>
      </c>
      <c r="X1351" s="290" t="s">
        <v>3815</v>
      </c>
      <c r="Y1351" s="290" t="s">
        <v>3566</v>
      </c>
      <c r="Z1351" s="122"/>
      <c r="AA1351" s="285"/>
    </row>
    <row r="1352" spans="1:27">
      <c r="A1352" s="122" t="s">
        <v>56</v>
      </c>
      <c r="B1352" s="226" t="str">
        <f t="shared" si="42"/>
        <v>27AAACM3692H1ZCSAPV12/0083/2425</v>
      </c>
      <c r="C1352" s="277">
        <f t="shared" si="43"/>
        <v>1347</v>
      </c>
      <c r="D1352" s="122" t="s">
        <v>580</v>
      </c>
      <c r="E1352" s="122" t="s">
        <v>581</v>
      </c>
      <c r="F1352" s="122" t="s">
        <v>3816</v>
      </c>
      <c r="G1352" s="122" t="s">
        <v>1699</v>
      </c>
      <c r="H1352" s="278">
        <v>45663</v>
      </c>
      <c r="I1352" s="122">
        <v>36602</v>
      </c>
      <c r="J1352" s="122" t="s">
        <v>1700</v>
      </c>
      <c r="K1352" s="122" t="s">
        <v>1657</v>
      </c>
      <c r="L1352" s="122"/>
      <c r="M1352" s="122">
        <v>31018.42</v>
      </c>
      <c r="N1352" s="287">
        <v>0</v>
      </c>
      <c r="O1352" s="287">
        <v>2791.66</v>
      </c>
      <c r="P1352" s="287">
        <v>2791.66</v>
      </c>
      <c r="Q1352" s="122">
        <v>0</v>
      </c>
      <c r="R1352" s="286" t="s">
        <v>3741</v>
      </c>
      <c r="S1352" s="291" t="s">
        <v>3745</v>
      </c>
      <c r="T1352" s="122" t="s">
        <v>1703</v>
      </c>
      <c r="U1352" s="288" t="s">
        <v>1195</v>
      </c>
      <c r="V1352" s="289" t="s">
        <v>1704</v>
      </c>
      <c r="W1352" s="290" t="s">
        <v>1726</v>
      </c>
      <c r="X1352" s="290" t="s">
        <v>3817</v>
      </c>
      <c r="Y1352" s="290" t="s">
        <v>3566</v>
      </c>
      <c r="Z1352" s="122"/>
      <c r="AA1352" s="285"/>
    </row>
    <row r="1353" spans="1:27">
      <c r="A1353" s="122" t="s">
        <v>56</v>
      </c>
      <c r="B1353" s="226" t="str">
        <f t="shared" si="42"/>
        <v>27AAACI1195H1ZM135250106027564</v>
      </c>
      <c r="C1353" s="277">
        <f t="shared" si="43"/>
        <v>1348</v>
      </c>
      <c r="D1353" s="122" t="s">
        <v>412</v>
      </c>
      <c r="E1353" s="122" t="s">
        <v>413</v>
      </c>
      <c r="F1353" s="122">
        <v>135250106027564</v>
      </c>
      <c r="G1353" s="122" t="s">
        <v>1699</v>
      </c>
      <c r="H1353" s="278">
        <v>45663</v>
      </c>
      <c r="I1353" s="122">
        <v>17959.349999999999</v>
      </c>
      <c r="J1353" s="122" t="s">
        <v>1700</v>
      </c>
      <c r="K1353" s="122" t="s">
        <v>1657</v>
      </c>
      <c r="L1353" s="122"/>
      <c r="M1353" s="122">
        <v>15219.79</v>
      </c>
      <c r="N1353" s="287">
        <v>0</v>
      </c>
      <c r="O1353" s="287">
        <v>1369.78</v>
      </c>
      <c r="P1353" s="287">
        <v>1369.78</v>
      </c>
      <c r="Q1353" s="122">
        <v>0</v>
      </c>
      <c r="R1353" s="286" t="s">
        <v>3741</v>
      </c>
      <c r="S1353" s="291" t="s">
        <v>3742</v>
      </c>
      <c r="T1353" s="122" t="s">
        <v>1703</v>
      </c>
      <c r="U1353" s="288" t="s">
        <v>1195</v>
      </c>
      <c r="V1353" s="289" t="s">
        <v>1704</v>
      </c>
      <c r="W1353" s="290" t="s">
        <v>1195</v>
      </c>
      <c r="X1353" s="290" t="s">
        <v>1195</v>
      </c>
      <c r="Y1353" s="290" t="s">
        <v>1195</v>
      </c>
      <c r="Z1353" s="122"/>
      <c r="AA1353" s="285"/>
    </row>
    <row r="1354" spans="1:27">
      <c r="A1354" s="122" t="s">
        <v>56</v>
      </c>
      <c r="B1354" s="226" t="str">
        <f t="shared" si="42"/>
        <v>27AAACI1195H1ZM135250107033480</v>
      </c>
      <c r="C1354" s="277">
        <f t="shared" si="43"/>
        <v>1349</v>
      </c>
      <c r="D1354" s="122" t="s">
        <v>412</v>
      </c>
      <c r="E1354" s="122" t="s">
        <v>413</v>
      </c>
      <c r="F1354" s="122">
        <v>135250107033480</v>
      </c>
      <c r="G1354" s="122" t="s">
        <v>1699</v>
      </c>
      <c r="H1354" s="278">
        <v>45664</v>
      </c>
      <c r="I1354" s="122">
        <v>18429.62</v>
      </c>
      <c r="J1354" s="122" t="s">
        <v>1700</v>
      </c>
      <c r="K1354" s="122" t="s">
        <v>1657</v>
      </c>
      <c r="L1354" s="122"/>
      <c r="M1354" s="122">
        <v>15618.32</v>
      </c>
      <c r="N1354" s="287">
        <v>0</v>
      </c>
      <c r="O1354" s="287">
        <v>1405.65</v>
      </c>
      <c r="P1354" s="287">
        <v>1405.65</v>
      </c>
      <c r="Q1354" s="122">
        <v>0</v>
      </c>
      <c r="R1354" s="286" t="s">
        <v>3741</v>
      </c>
      <c r="S1354" s="291" t="s">
        <v>3742</v>
      </c>
      <c r="T1354" s="122" t="s">
        <v>1703</v>
      </c>
      <c r="U1354" s="288" t="s">
        <v>1195</v>
      </c>
      <c r="V1354" s="289" t="s">
        <v>1704</v>
      </c>
      <c r="W1354" s="290" t="s">
        <v>1195</v>
      </c>
      <c r="X1354" s="290" t="s">
        <v>1195</v>
      </c>
      <c r="Y1354" s="290" t="s">
        <v>1195</v>
      </c>
      <c r="Z1354" s="122"/>
      <c r="AA1354" s="285"/>
    </row>
    <row r="1355" spans="1:27">
      <c r="A1355" s="122" t="s">
        <v>56</v>
      </c>
      <c r="B1355" s="226" t="str">
        <f t="shared" si="42"/>
        <v>27AAACI1195H1ZM135250113061702</v>
      </c>
      <c r="C1355" s="277">
        <f t="shared" si="43"/>
        <v>1350</v>
      </c>
      <c r="D1355" s="122" t="s">
        <v>412</v>
      </c>
      <c r="E1355" s="122" t="s">
        <v>413</v>
      </c>
      <c r="F1355" s="122">
        <v>135250113061702</v>
      </c>
      <c r="G1355" s="122" t="s">
        <v>1699</v>
      </c>
      <c r="H1355" s="278">
        <v>45670</v>
      </c>
      <c r="I1355" s="122">
        <v>18036.04</v>
      </c>
      <c r="J1355" s="122" t="s">
        <v>1700</v>
      </c>
      <c r="K1355" s="122" t="s">
        <v>1657</v>
      </c>
      <c r="L1355" s="122"/>
      <c r="M1355" s="122">
        <v>15284.78</v>
      </c>
      <c r="N1355" s="287">
        <v>0</v>
      </c>
      <c r="O1355" s="287">
        <v>1375.63</v>
      </c>
      <c r="P1355" s="287">
        <v>1375.63</v>
      </c>
      <c r="Q1355" s="122">
        <v>0</v>
      </c>
      <c r="R1355" s="286" t="s">
        <v>3741</v>
      </c>
      <c r="S1355" s="291" t="s">
        <v>3742</v>
      </c>
      <c r="T1355" s="122" t="s">
        <v>1703</v>
      </c>
      <c r="U1355" s="288" t="s">
        <v>1195</v>
      </c>
      <c r="V1355" s="289" t="s">
        <v>1704</v>
      </c>
      <c r="W1355" s="290" t="s">
        <v>1195</v>
      </c>
      <c r="X1355" s="290" t="s">
        <v>1195</v>
      </c>
      <c r="Y1355" s="290" t="s">
        <v>1195</v>
      </c>
      <c r="Z1355" s="122"/>
      <c r="AA1355" s="285"/>
    </row>
    <row r="1356" spans="1:27">
      <c r="A1356" s="122" t="s">
        <v>56</v>
      </c>
      <c r="B1356" s="226" t="str">
        <f t="shared" si="42"/>
        <v>27AAACI1195H1ZM135250117084146</v>
      </c>
      <c r="C1356" s="277">
        <f t="shared" si="43"/>
        <v>1351</v>
      </c>
      <c r="D1356" s="122" t="s">
        <v>412</v>
      </c>
      <c r="E1356" s="122" t="s">
        <v>413</v>
      </c>
      <c r="F1356" s="122">
        <v>135250117084146</v>
      </c>
      <c r="G1356" s="122" t="s">
        <v>1699</v>
      </c>
      <c r="H1356" s="278">
        <v>45674</v>
      </c>
      <c r="I1356" s="122">
        <v>18067.009999999998</v>
      </c>
      <c r="J1356" s="122" t="s">
        <v>1700</v>
      </c>
      <c r="K1356" s="122" t="s">
        <v>1657</v>
      </c>
      <c r="L1356" s="122"/>
      <c r="M1356" s="122">
        <v>15311.03</v>
      </c>
      <c r="N1356" s="287">
        <v>0</v>
      </c>
      <c r="O1356" s="287">
        <v>1377.99</v>
      </c>
      <c r="P1356" s="287">
        <v>1377.99</v>
      </c>
      <c r="Q1356" s="122">
        <v>0</v>
      </c>
      <c r="R1356" s="286" t="s">
        <v>3741</v>
      </c>
      <c r="S1356" s="291" t="s">
        <v>3742</v>
      </c>
      <c r="T1356" s="122" t="s">
        <v>1703</v>
      </c>
      <c r="U1356" s="288" t="s">
        <v>1195</v>
      </c>
      <c r="V1356" s="289" t="s">
        <v>1704</v>
      </c>
      <c r="W1356" s="290" t="s">
        <v>1195</v>
      </c>
      <c r="X1356" s="290" t="s">
        <v>1195</v>
      </c>
      <c r="Y1356" s="290" t="s">
        <v>1195</v>
      </c>
      <c r="Z1356" s="122"/>
      <c r="AA1356" s="285"/>
    </row>
    <row r="1357" spans="1:27">
      <c r="A1357" s="122" t="s">
        <v>56</v>
      </c>
      <c r="B1357" s="226" t="str">
        <f t="shared" si="42"/>
        <v>27AAACI1195H1ZM135250120093496</v>
      </c>
      <c r="C1357" s="277">
        <f t="shared" si="43"/>
        <v>1352</v>
      </c>
      <c r="D1357" s="122" t="s">
        <v>412</v>
      </c>
      <c r="E1357" s="122" t="s">
        <v>413</v>
      </c>
      <c r="F1357" s="122">
        <v>135250120093496</v>
      </c>
      <c r="G1357" s="122" t="s">
        <v>1699</v>
      </c>
      <c r="H1357" s="278">
        <v>45677</v>
      </c>
      <c r="I1357" s="122">
        <v>20604.61</v>
      </c>
      <c r="J1357" s="122" t="s">
        <v>1700</v>
      </c>
      <c r="K1357" s="122" t="s">
        <v>1657</v>
      </c>
      <c r="L1357" s="122"/>
      <c r="M1357" s="122">
        <v>17461.53</v>
      </c>
      <c r="N1357" s="287">
        <v>0</v>
      </c>
      <c r="O1357" s="287">
        <v>1571.54</v>
      </c>
      <c r="P1357" s="287">
        <v>1571.54</v>
      </c>
      <c r="Q1357" s="122">
        <v>0</v>
      </c>
      <c r="R1357" s="286" t="s">
        <v>3741</v>
      </c>
      <c r="S1357" s="291" t="s">
        <v>3742</v>
      </c>
      <c r="T1357" s="122" t="s">
        <v>1703</v>
      </c>
      <c r="U1357" s="288" t="s">
        <v>1195</v>
      </c>
      <c r="V1357" s="289" t="s">
        <v>1704</v>
      </c>
      <c r="W1357" s="290" t="s">
        <v>1195</v>
      </c>
      <c r="X1357" s="290" t="s">
        <v>1195</v>
      </c>
      <c r="Y1357" s="290" t="s">
        <v>1195</v>
      </c>
      <c r="Z1357" s="122"/>
      <c r="AA1357" s="285"/>
    </row>
    <row r="1358" spans="1:27">
      <c r="A1358" s="122" t="s">
        <v>56</v>
      </c>
      <c r="B1358" s="226" t="str">
        <f t="shared" si="42"/>
        <v>27AAACI1195H1ZM135250127129397</v>
      </c>
      <c r="C1358" s="277">
        <f t="shared" si="43"/>
        <v>1353</v>
      </c>
      <c r="D1358" s="122" t="s">
        <v>412</v>
      </c>
      <c r="E1358" s="122" t="s">
        <v>413</v>
      </c>
      <c r="F1358" s="122">
        <v>135250127129397</v>
      </c>
      <c r="G1358" s="122" t="s">
        <v>1699</v>
      </c>
      <c r="H1358" s="278">
        <v>45684</v>
      </c>
      <c r="I1358" s="122">
        <v>15492.85</v>
      </c>
      <c r="J1358" s="122" t="s">
        <v>1700</v>
      </c>
      <c r="K1358" s="122" t="s">
        <v>1657</v>
      </c>
      <c r="L1358" s="122"/>
      <c r="M1358" s="122">
        <v>13129.53</v>
      </c>
      <c r="N1358" s="287">
        <v>0</v>
      </c>
      <c r="O1358" s="287">
        <v>1181.6600000000001</v>
      </c>
      <c r="P1358" s="287">
        <v>1181.6600000000001</v>
      </c>
      <c r="Q1358" s="122">
        <v>0</v>
      </c>
      <c r="R1358" s="286" t="s">
        <v>3741</v>
      </c>
      <c r="S1358" s="291" t="s">
        <v>3742</v>
      </c>
      <c r="T1358" s="122" t="s">
        <v>1703</v>
      </c>
      <c r="U1358" s="288" t="s">
        <v>1195</v>
      </c>
      <c r="V1358" s="289" t="s">
        <v>1704</v>
      </c>
      <c r="W1358" s="290" t="s">
        <v>1195</v>
      </c>
      <c r="X1358" s="290" t="s">
        <v>1195</v>
      </c>
      <c r="Y1358" s="290" t="s">
        <v>1195</v>
      </c>
      <c r="Z1358" s="122"/>
      <c r="AA1358" s="285"/>
    </row>
    <row r="1359" spans="1:27">
      <c r="A1359" s="122" t="s">
        <v>56</v>
      </c>
      <c r="B1359" s="226" t="str">
        <f t="shared" si="42"/>
        <v>27AAACI1195H1ZM135250131157779</v>
      </c>
      <c r="C1359" s="277">
        <f t="shared" si="43"/>
        <v>1354</v>
      </c>
      <c r="D1359" s="122" t="s">
        <v>412</v>
      </c>
      <c r="E1359" s="122" t="s">
        <v>413</v>
      </c>
      <c r="F1359" s="122">
        <v>135250131157779</v>
      </c>
      <c r="G1359" s="122" t="s">
        <v>1699</v>
      </c>
      <c r="H1359" s="278">
        <v>45688</v>
      </c>
      <c r="I1359" s="122">
        <v>19100.45</v>
      </c>
      <c r="J1359" s="122" t="s">
        <v>1700</v>
      </c>
      <c r="K1359" s="122" t="s">
        <v>1657</v>
      </c>
      <c r="L1359" s="122"/>
      <c r="M1359" s="122">
        <v>16186.83</v>
      </c>
      <c r="N1359" s="287">
        <v>0</v>
      </c>
      <c r="O1359" s="287">
        <v>1456.81</v>
      </c>
      <c r="P1359" s="287">
        <v>1456.81</v>
      </c>
      <c r="Q1359" s="122">
        <v>0</v>
      </c>
      <c r="R1359" s="286" t="s">
        <v>3741</v>
      </c>
      <c r="S1359" s="291" t="s">
        <v>3742</v>
      </c>
      <c r="T1359" s="122" t="s">
        <v>1703</v>
      </c>
      <c r="U1359" s="288" t="s">
        <v>1195</v>
      </c>
      <c r="V1359" s="289" t="s">
        <v>1704</v>
      </c>
      <c r="W1359" s="290" t="s">
        <v>1195</v>
      </c>
      <c r="X1359" s="290" t="s">
        <v>1195</v>
      </c>
      <c r="Y1359" s="290" t="s">
        <v>1195</v>
      </c>
      <c r="Z1359" s="122"/>
      <c r="AA1359" s="285"/>
    </row>
    <row r="1360" spans="1:27">
      <c r="A1360" s="122" t="s">
        <v>56</v>
      </c>
      <c r="B1360" s="226" t="str">
        <f t="shared" si="42"/>
        <v>27AAACI1195H1ZM138251222845897</v>
      </c>
      <c r="C1360" s="277">
        <f t="shared" si="43"/>
        <v>1355</v>
      </c>
      <c r="D1360" s="122" t="s">
        <v>412</v>
      </c>
      <c r="E1360" s="122" t="s">
        <v>413</v>
      </c>
      <c r="F1360" s="122">
        <v>138251222845897</v>
      </c>
      <c r="G1360" s="122" t="s">
        <v>1699</v>
      </c>
      <c r="H1360" s="278">
        <v>45666</v>
      </c>
      <c r="I1360" s="122">
        <v>3540</v>
      </c>
      <c r="J1360" s="122" t="s">
        <v>1700</v>
      </c>
      <c r="K1360" s="122" t="s">
        <v>1657</v>
      </c>
      <c r="L1360" s="122"/>
      <c r="M1360" s="122">
        <v>3000</v>
      </c>
      <c r="N1360" s="287">
        <v>0</v>
      </c>
      <c r="O1360" s="287">
        <v>270</v>
      </c>
      <c r="P1360" s="287">
        <v>270</v>
      </c>
      <c r="Q1360" s="122">
        <v>0</v>
      </c>
      <c r="R1360" s="286" t="s">
        <v>3741</v>
      </c>
      <c r="S1360" s="291" t="s">
        <v>3742</v>
      </c>
      <c r="T1360" s="122" t="s">
        <v>1703</v>
      </c>
      <c r="U1360" s="288" t="s">
        <v>1195</v>
      </c>
      <c r="V1360" s="289" t="s">
        <v>1704</v>
      </c>
      <c r="W1360" s="290" t="s">
        <v>1195</v>
      </c>
      <c r="X1360" s="290" t="s">
        <v>1195</v>
      </c>
      <c r="Y1360" s="290" t="s">
        <v>1195</v>
      </c>
      <c r="Z1360" s="122"/>
      <c r="AA1360" s="285"/>
    </row>
    <row r="1361" spans="1:27">
      <c r="A1361" s="122" t="s">
        <v>56</v>
      </c>
      <c r="B1361" s="226" t="str">
        <f t="shared" si="42"/>
        <v>27AAACI1195H1ZM138251232116576</v>
      </c>
      <c r="C1361" s="277">
        <f t="shared" si="43"/>
        <v>1356</v>
      </c>
      <c r="D1361" s="122" t="s">
        <v>412</v>
      </c>
      <c r="E1361" s="122" t="s">
        <v>413</v>
      </c>
      <c r="F1361" s="122">
        <v>138251232116576</v>
      </c>
      <c r="G1361" s="122" t="s">
        <v>1699</v>
      </c>
      <c r="H1361" s="278">
        <v>45686</v>
      </c>
      <c r="I1361" s="122">
        <v>590</v>
      </c>
      <c r="J1361" s="122" t="s">
        <v>1700</v>
      </c>
      <c r="K1361" s="122" t="s">
        <v>1657</v>
      </c>
      <c r="L1361" s="122"/>
      <c r="M1361" s="122">
        <v>500</v>
      </c>
      <c r="N1361" s="287">
        <v>0</v>
      </c>
      <c r="O1361" s="287">
        <v>45</v>
      </c>
      <c r="P1361" s="287">
        <v>45</v>
      </c>
      <c r="Q1361" s="122">
        <v>0</v>
      </c>
      <c r="R1361" s="286" t="s">
        <v>3741</v>
      </c>
      <c r="S1361" s="291" t="s">
        <v>3742</v>
      </c>
      <c r="T1361" s="122" t="s">
        <v>1703</v>
      </c>
      <c r="U1361" s="288" t="s">
        <v>1195</v>
      </c>
      <c r="V1361" s="289" t="s">
        <v>1704</v>
      </c>
      <c r="W1361" s="290" t="s">
        <v>1195</v>
      </c>
      <c r="X1361" s="290" t="s">
        <v>1195</v>
      </c>
      <c r="Y1361" s="290" t="s">
        <v>1195</v>
      </c>
      <c r="Z1361" s="122"/>
      <c r="AA1361" s="285"/>
    </row>
    <row r="1362" spans="1:27">
      <c r="A1362" s="122" t="s">
        <v>56</v>
      </c>
      <c r="B1362" s="226" t="str">
        <f t="shared" si="42"/>
        <v>27AAACI1195H1ZM138251232413673</v>
      </c>
      <c r="C1362" s="277">
        <f t="shared" si="43"/>
        <v>1357</v>
      </c>
      <c r="D1362" s="122" t="s">
        <v>412</v>
      </c>
      <c r="E1362" s="122" t="s">
        <v>413</v>
      </c>
      <c r="F1362" s="122">
        <v>138251232413673</v>
      </c>
      <c r="G1362" s="122" t="s">
        <v>1699</v>
      </c>
      <c r="H1362" s="278">
        <v>45687</v>
      </c>
      <c r="I1362" s="122">
        <v>4130</v>
      </c>
      <c r="J1362" s="122" t="s">
        <v>1700</v>
      </c>
      <c r="K1362" s="122" t="s">
        <v>1657</v>
      </c>
      <c r="L1362" s="122"/>
      <c r="M1362" s="122">
        <v>3500</v>
      </c>
      <c r="N1362" s="287">
        <v>0</v>
      </c>
      <c r="O1362" s="287">
        <v>315</v>
      </c>
      <c r="P1362" s="287">
        <v>315</v>
      </c>
      <c r="Q1362" s="122">
        <v>0</v>
      </c>
      <c r="R1362" s="286" t="s">
        <v>3741</v>
      </c>
      <c r="S1362" s="291" t="s">
        <v>3742</v>
      </c>
      <c r="T1362" s="122" t="s">
        <v>1703</v>
      </c>
      <c r="U1362" s="288" t="s">
        <v>1195</v>
      </c>
      <c r="V1362" s="289" t="s">
        <v>1704</v>
      </c>
      <c r="W1362" s="290" t="s">
        <v>1195</v>
      </c>
      <c r="X1362" s="290" t="s">
        <v>1195</v>
      </c>
      <c r="Y1362" s="290" t="s">
        <v>1195</v>
      </c>
      <c r="Z1362" s="122"/>
      <c r="AA1362" s="285"/>
    </row>
    <row r="1363" spans="1:27">
      <c r="A1363" s="122" t="s">
        <v>56</v>
      </c>
      <c r="B1363" s="226" t="str">
        <f t="shared" si="42"/>
        <v>07AABCA0522B1ZMIDEL250100065717</v>
      </c>
      <c r="C1363" s="277">
        <f t="shared" si="43"/>
        <v>1358</v>
      </c>
      <c r="D1363" s="122" t="s">
        <v>3626</v>
      </c>
      <c r="E1363" s="122" t="s">
        <v>3627</v>
      </c>
      <c r="F1363" s="122" t="s">
        <v>3818</v>
      </c>
      <c r="G1363" s="122" t="s">
        <v>1699</v>
      </c>
      <c r="H1363" s="278">
        <v>45665</v>
      </c>
      <c r="I1363" s="122">
        <v>1800</v>
      </c>
      <c r="J1363" s="122" t="s">
        <v>1700</v>
      </c>
      <c r="K1363" s="122" t="s">
        <v>1657</v>
      </c>
      <c r="L1363" s="122"/>
      <c r="M1363" s="122">
        <v>1714.28</v>
      </c>
      <c r="N1363" s="287">
        <v>85.72</v>
      </c>
      <c r="O1363" s="287">
        <v>0</v>
      </c>
      <c r="P1363" s="287">
        <v>0</v>
      </c>
      <c r="Q1363" s="122">
        <v>0</v>
      </c>
      <c r="R1363" s="286" t="s">
        <v>3741</v>
      </c>
      <c r="S1363" s="291" t="s">
        <v>3745</v>
      </c>
      <c r="T1363" s="122" t="s">
        <v>1703</v>
      </c>
      <c r="U1363" s="288" t="s">
        <v>1195</v>
      </c>
      <c r="V1363" s="289" t="s">
        <v>1704</v>
      </c>
      <c r="W1363" s="290" t="s">
        <v>1195</v>
      </c>
      <c r="X1363" s="290" t="s">
        <v>1195</v>
      </c>
      <c r="Y1363" s="290" t="s">
        <v>1195</v>
      </c>
      <c r="Z1363" s="122"/>
      <c r="AA1363" s="285"/>
    </row>
    <row r="1364" spans="1:27">
      <c r="A1364" s="122" t="s">
        <v>56</v>
      </c>
      <c r="B1364" s="226" t="str">
        <f t="shared" si="42"/>
        <v>27AAJCM5637R1ZLMCSS/24-25/1801</v>
      </c>
      <c r="C1364" s="277">
        <f t="shared" si="43"/>
        <v>1359</v>
      </c>
      <c r="D1364" s="122" t="s">
        <v>2051</v>
      </c>
      <c r="E1364" s="122" t="s">
        <v>2052</v>
      </c>
      <c r="F1364" s="122" t="s">
        <v>3819</v>
      </c>
      <c r="G1364" s="122" t="s">
        <v>1699</v>
      </c>
      <c r="H1364" s="278">
        <v>45659</v>
      </c>
      <c r="I1364" s="122">
        <v>49903</v>
      </c>
      <c r="J1364" s="122" t="s">
        <v>1700</v>
      </c>
      <c r="K1364" s="122" t="s">
        <v>1657</v>
      </c>
      <c r="L1364" s="122"/>
      <c r="M1364" s="122">
        <v>42290.48</v>
      </c>
      <c r="N1364" s="287">
        <v>0</v>
      </c>
      <c r="O1364" s="287">
        <v>3806.14</v>
      </c>
      <c r="P1364" s="287">
        <v>3806.14</v>
      </c>
      <c r="Q1364" s="122">
        <v>0</v>
      </c>
      <c r="R1364" s="286" t="s">
        <v>3741</v>
      </c>
      <c r="S1364" s="291" t="s">
        <v>3742</v>
      </c>
      <c r="T1364" s="122" t="s">
        <v>1703</v>
      </c>
      <c r="U1364" s="288" t="s">
        <v>1195</v>
      </c>
      <c r="V1364" s="289" t="s">
        <v>1704</v>
      </c>
      <c r="W1364" s="290" t="s">
        <v>1726</v>
      </c>
      <c r="X1364" s="290" t="s">
        <v>3820</v>
      </c>
      <c r="Y1364" s="290" t="s">
        <v>3587</v>
      </c>
      <c r="Z1364" s="122"/>
      <c r="AA1364" s="285"/>
    </row>
    <row r="1365" spans="1:27">
      <c r="A1365" s="122" t="s">
        <v>56</v>
      </c>
      <c r="B1365" s="226" t="str">
        <f t="shared" si="42"/>
        <v>27AAJCM5637R1ZLMCSS/24-25/1802</v>
      </c>
      <c r="C1365" s="277">
        <f t="shared" si="43"/>
        <v>1360</v>
      </c>
      <c r="D1365" s="122" t="s">
        <v>2051</v>
      </c>
      <c r="E1365" s="122" t="s">
        <v>2052</v>
      </c>
      <c r="F1365" s="122" t="s">
        <v>3821</v>
      </c>
      <c r="G1365" s="122" t="s">
        <v>1699</v>
      </c>
      <c r="H1365" s="278">
        <v>45659</v>
      </c>
      <c r="I1365" s="122">
        <v>22312</v>
      </c>
      <c r="J1365" s="122" t="s">
        <v>1700</v>
      </c>
      <c r="K1365" s="122" t="s">
        <v>1657</v>
      </c>
      <c r="L1365" s="122"/>
      <c r="M1365" s="122">
        <v>18908.72</v>
      </c>
      <c r="N1365" s="287">
        <v>0</v>
      </c>
      <c r="O1365" s="287">
        <v>1701.78</v>
      </c>
      <c r="P1365" s="287">
        <v>1701.78</v>
      </c>
      <c r="Q1365" s="122">
        <v>0</v>
      </c>
      <c r="R1365" s="286" t="s">
        <v>3741</v>
      </c>
      <c r="S1365" s="291" t="s">
        <v>3742</v>
      </c>
      <c r="T1365" s="122" t="s">
        <v>1703</v>
      </c>
      <c r="U1365" s="288" t="s">
        <v>1195</v>
      </c>
      <c r="V1365" s="289" t="s">
        <v>1704</v>
      </c>
      <c r="W1365" s="290" t="s">
        <v>1726</v>
      </c>
      <c r="X1365" s="290" t="s">
        <v>3822</v>
      </c>
      <c r="Y1365" s="290" t="s">
        <v>3587</v>
      </c>
      <c r="Z1365" s="122"/>
      <c r="AA1365" s="285"/>
    </row>
    <row r="1366" spans="1:27">
      <c r="A1366" s="122" t="s">
        <v>56</v>
      </c>
      <c r="B1366" s="226" t="str">
        <f t="shared" si="42"/>
        <v>27ABJCS6128G1Z4739/2024-25</v>
      </c>
      <c r="C1366" s="277">
        <f t="shared" si="43"/>
        <v>1361</v>
      </c>
      <c r="D1366" s="122" t="s">
        <v>535</v>
      </c>
      <c r="E1366" s="122" t="s">
        <v>536</v>
      </c>
      <c r="F1366" s="122" t="s">
        <v>3823</v>
      </c>
      <c r="G1366" s="122" t="s">
        <v>1699</v>
      </c>
      <c r="H1366" s="278">
        <v>45665</v>
      </c>
      <c r="I1366" s="122">
        <v>16903.849999999999</v>
      </c>
      <c r="J1366" s="122" t="s">
        <v>1700</v>
      </c>
      <c r="K1366" s="122" t="s">
        <v>1657</v>
      </c>
      <c r="L1366" s="122"/>
      <c r="M1366" s="122">
        <v>14325.29</v>
      </c>
      <c r="N1366" s="287">
        <v>0</v>
      </c>
      <c r="O1366" s="287">
        <v>1289.28</v>
      </c>
      <c r="P1366" s="287">
        <v>1289.28</v>
      </c>
      <c r="Q1366" s="122">
        <v>0</v>
      </c>
      <c r="R1366" s="286" t="s">
        <v>3741</v>
      </c>
      <c r="S1366" s="291" t="s">
        <v>3745</v>
      </c>
      <c r="T1366" s="122" t="s">
        <v>1703</v>
      </c>
      <c r="U1366" s="288" t="s">
        <v>1195</v>
      </c>
      <c r="V1366" s="289" t="s">
        <v>1704</v>
      </c>
      <c r="W1366" s="290" t="s">
        <v>1195</v>
      </c>
      <c r="X1366" s="290" t="s">
        <v>1195</v>
      </c>
      <c r="Y1366" s="290" t="s">
        <v>1195</v>
      </c>
      <c r="Z1366" s="122"/>
      <c r="AA1366" s="285"/>
    </row>
    <row r="1367" spans="1:27">
      <c r="A1367" s="122" t="s">
        <v>56</v>
      </c>
      <c r="B1367" s="226" t="str">
        <f t="shared" si="42"/>
        <v>27ABJCS6128G1Z4740/2024-25</v>
      </c>
      <c r="C1367" s="277">
        <f t="shared" si="43"/>
        <v>1362</v>
      </c>
      <c r="D1367" s="122" t="s">
        <v>535</v>
      </c>
      <c r="E1367" s="122" t="s">
        <v>536</v>
      </c>
      <c r="F1367" s="122" t="s">
        <v>3824</v>
      </c>
      <c r="G1367" s="122" t="s">
        <v>1699</v>
      </c>
      <c r="H1367" s="278">
        <v>45665</v>
      </c>
      <c r="I1367" s="122">
        <v>6643.4</v>
      </c>
      <c r="J1367" s="122" t="s">
        <v>1700</v>
      </c>
      <c r="K1367" s="122" t="s">
        <v>1657</v>
      </c>
      <c r="L1367" s="122"/>
      <c r="M1367" s="122">
        <v>5630</v>
      </c>
      <c r="N1367" s="287">
        <v>0</v>
      </c>
      <c r="O1367" s="287">
        <v>506.7</v>
      </c>
      <c r="P1367" s="287">
        <v>506.7</v>
      </c>
      <c r="Q1367" s="122">
        <v>0</v>
      </c>
      <c r="R1367" s="286" t="s">
        <v>3741</v>
      </c>
      <c r="S1367" s="291" t="s">
        <v>3745</v>
      </c>
      <c r="T1367" s="122" t="s">
        <v>1703</v>
      </c>
      <c r="U1367" s="288" t="s">
        <v>1195</v>
      </c>
      <c r="V1367" s="289" t="s">
        <v>1704</v>
      </c>
      <c r="W1367" s="290" t="s">
        <v>1195</v>
      </c>
      <c r="X1367" s="290" t="s">
        <v>1195</v>
      </c>
      <c r="Y1367" s="290" t="s">
        <v>1195</v>
      </c>
      <c r="Z1367" s="122"/>
      <c r="AA1367" s="285"/>
    </row>
    <row r="1368" spans="1:27">
      <c r="A1368" s="122" t="s">
        <v>56</v>
      </c>
      <c r="B1368" s="226" t="str">
        <f t="shared" si="42"/>
        <v>27ALVPP4585H1Z8111/2024-25</v>
      </c>
      <c r="C1368" s="277">
        <f t="shared" si="43"/>
        <v>1363</v>
      </c>
      <c r="D1368" s="122" t="s">
        <v>2991</v>
      </c>
      <c r="E1368" s="122" t="s">
        <v>2992</v>
      </c>
      <c r="F1368" s="122" t="s">
        <v>3825</v>
      </c>
      <c r="G1368" s="122" t="s">
        <v>1699</v>
      </c>
      <c r="H1368" s="278">
        <v>45681</v>
      </c>
      <c r="I1368" s="122">
        <v>1888</v>
      </c>
      <c r="J1368" s="122" t="s">
        <v>1700</v>
      </c>
      <c r="K1368" s="122" t="s">
        <v>1657</v>
      </c>
      <c r="L1368" s="122"/>
      <c r="M1368" s="122">
        <v>1600</v>
      </c>
      <c r="N1368" s="287">
        <v>0</v>
      </c>
      <c r="O1368" s="287">
        <v>144</v>
      </c>
      <c r="P1368" s="287">
        <v>144</v>
      </c>
      <c r="Q1368" s="122">
        <v>0</v>
      </c>
      <c r="R1368" s="286" t="s">
        <v>3741</v>
      </c>
      <c r="S1368" s="291" t="s">
        <v>3798</v>
      </c>
      <c r="T1368" s="122" t="s">
        <v>1703</v>
      </c>
      <c r="U1368" s="288" t="s">
        <v>1195</v>
      </c>
      <c r="V1368" s="289" t="s">
        <v>1704</v>
      </c>
      <c r="W1368" s="290" t="s">
        <v>1195</v>
      </c>
      <c r="X1368" s="290" t="s">
        <v>1195</v>
      </c>
      <c r="Y1368" s="290" t="s">
        <v>1195</v>
      </c>
      <c r="Z1368" s="122"/>
      <c r="AA1368" s="285"/>
    </row>
    <row r="1369" spans="1:27">
      <c r="A1369" s="122" t="s">
        <v>56</v>
      </c>
      <c r="B1369" s="226" t="str">
        <f t="shared" si="42"/>
        <v>27AAACU4322N1Z6427100325878</v>
      </c>
      <c r="C1369" s="277">
        <f t="shared" si="43"/>
        <v>1364</v>
      </c>
      <c r="D1369" s="122" t="s">
        <v>277</v>
      </c>
      <c r="E1369" s="122" t="s">
        <v>278</v>
      </c>
      <c r="F1369" s="122">
        <v>427100325878</v>
      </c>
      <c r="G1369" s="122" t="s">
        <v>1699</v>
      </c>
      <c r="H1369" s="278">
        <v>45680</v>
      </c>
      <c r="I1369" s="122">
        <v>2463.84</v>
      </c>
      <c r="J1369" s="122" t="s">
        <v>1700</v>
      </c>
      <c r="K1369" s="122" t="s">
        <v>1657</v>
      </c>
      <c r="L1369" s="122"/>
      <c r="M1369" s="122">
        <v>2088</v>
      </c>
      <c r="N1369" s="287">
        <v>0</v>
      </c>
      <c r="O1369" s="287">
        <v>187.92</v>
      </c>
      <c r="P1369" s="287">
        <v>187.92</v>
      </c>
      <c r="Q1369" s="122">
        <v>0</v>
      </c>
      <c r="R1369" s="286" t="s">
        <v>3741</v>
      </c>
      <c r="S1369" s="291" t="s">
        <v>3742</v>
      </c>
      <c r="T1369" s="122" t="s">
        <v>1703</v>
      </c>
      <c r="U1369" s="288" t="s">
        <v>1195</v>
      </c>
      <c r="V1369" s="289" t="s">
        <v>1704</v>
      </c>
      <c r="W1369" s="290" t="s">
        <v>1726</v>
      </c>
      <c r="X1369" s="290" t="s">
        <v>3826</v>
      </c>
      <c r="Y1369" s="290" t="s">
        <v>3827</v>
      </c>
      <c r="Z1369" s="122"/>
      <c r="AA1369" s="285"/>
    </row>
    <row r="1370" spans="1:27">
      <c r="A1370" s="122" t="s">
        <v>56</v>
      </c>
      <c r="B1370" s="226" t="str">
        <f t="shared" si="42"/>
        <v>27AAACU4322N1Z6427100326853</v>
      </c>
      <c r="C1370" s="277">
        <f t="shared" si="43"/>
        <v>1365</v>
      </c>
      <c r="D1370" s="122" t="s">
        <v>277</v>
      </c>
      <c r="E1370" s="122" t="s">
        <v>278</v>
      </c>
      <c r="F1370" s="122">
        <v>427100326853</v>
      </c>
      <c r="G1370" s="122" t="s">
        <v>1699</v>
      </c>
      <c r="H1370" s="278">
        <v>45686</v>
      </c>
      <c r="I1370" s="122">
        <v>1165.8399999999999</v>
      </c>
      <c r="J1370" s="122" t="s">
        <v>1700</v>
      </c>
      <c r="K1370" s="122" t="s">
        <v>1657</v>
      </c>
      <c r="L1370" s="122"/>
      <c r="M1370" s="122">
        <v>988</v>
      </c>
      <c r="N1370" s="287">
        <v>0</v>
      </c>
      <c r="O1370" s="287">
        <v>88.92</v>
      </c>
      <c r="P1370" s="287">
        <v>88.92</v>
      </c>
      <c r="Q1370" s="122">
        <v>0</v>
      </c>
      <c r="R1370" s="286" t="s">
        <v>3741</v>
      </c>
      <c r="S1370" s="291" t="s">
        <v>3742</v>
      </c>
      <c r="T1370" s="122" t="s">
        <v>1703</v>
      </c>
      <c r="U1370" s="288" t="s">
        <v>1195</v>
      </c>
      <c r="V1370" s="289" t="s">
        <v>1704</v>
      </c>
      <c r="W1370" s="290" t="s">
        <v>1726</v>
      </c>
      <c r="X1370" s="290" t="s">
        <v>3828</v>
      </c>
      <c r="Y1370" s="290" t="s">
        <v>3787</v>
      </c>
      <c r="Z1370" s="122"/>
      <c r="AA1370" s="285"/>
    </row>
    <row r="1371" spans="1:27">
      <c r="A1371" s="122" t="s">
        <v>56</v>
      </c>
      <c r="B1371" s="226" t="str">
        <f t="shared" si="42"/>
        <v>27AABCK3418J1ZKSP/2425/2/704</v>
      </c>
      <c r="C1371" s="277">
        <f t="shared" si="43"/>
        <v>1366</v>
      </c>
      <c r="D1371" s="122" t="s">
        <v>449</v>
      </c>
      <c r="E1371" s="122" t="s">
        <v>450</v>
      </c>
      <c r="F1371" s="122" t="s">
        <v>3829</v>
      </c>
      <c r="G1371" s="122" t="s">
        <v>1699</v>
      </c>
      <c r="H1371" s="278">
        <v>45666</v>
      </c>
      <c r="I1371" s="122">
        <v>112967</v>
      </c>
      <c r="J1371" s="122" t="s">
        <v>1700</v>
      </c>
      <c r="K1371" s="122" t="s">
        <v>1657</v>
      </c>
      <c r="L1371" s="122"/>
      <c r="M1371" s="122">
        <v>1063.8800000000001</v>
      </c>
      <c r="N1371" s="287">
        <v>0</v>
      </c>
      <c r="O1371" s="287">
        <v>95.75</v>
      </c>
      <c r="P1371" s="287">
        <v>95.75</v>
      </c>
      <c r="Q1371" s="122">
        <v>0</v>
      </c>
      <c r="R1371" s="286" t="s">
        <v>3741</v>
      </c>
      <c r="S1371" s="291" t="s">
        <v>3742</v>
      </c>
      <c r="T1371" s="122" t="s">
        <v>1703</v>
      </c>
      <c r="U1371" s="288" t="s">
        <v>1195</v>
      </c>
      <c r="V1371" s="289" t="s">
        <v>1704</v>
      </c>
      <c r="W1371" s="290" t="s">
        <v>1726</v>
      </c>
      <c r="X1371" s="290" t="s">
        <v>3830</v>
      </c>
      <c r="Y1371" s="290" t="s">
        <v>3530</v>
      </c>
      <c r="Z1371" s="122"/>
      <c r="AA1371" s="285"/>
    </row>
    <row r="1372" spans="1:27">
      <c r="A1372" s="122" t="s">
        <v>56</v>
      </c>
      <c r="B1372" s="226" t="str">
        <f t="shared" si="42"/>
        <v>27AABCK3418J1ZKSP/2425/2/764</v>
      </c>
      <c r="C1372" s="277">
        <f t="shared" si="43"/>
        <v>1367</v>
      </c>
      <c r="D1372" s="122" t="s">
        <v>449</v>
      </c>
      <c r="E1372" s="122" t="s">
        <v>450</v>
      </c>
      <c r="F1372" s="122" t="s">
        <v>3831</v>
      </c>
      <c r="G1372" s="122" t="s">
        <v>1699</v>
      </c>
      <c r="H1372" s="278">
        <v>45674</v>
      </c>
      <c r="I1372" s="122">
        <v>77748</v>
      </c>
      <c r="J1372" s="122" t="s">
        <v>1700</v>
      </c>
      <c r="K1372" s="122" t="s">
        <v>1657</v>
      </c>
      <c r="L1372" s="122"/>
      <c r="M1372" s="122">
        <v>776.08</v>
      </c>
      <c r="N1372" s="287">
        <v>0</v>
      </c>
      <c r="O1372" s="287">
        <v>69.849999999999994</v>
      </c>
      <c r="P1372" s="287">
        <v>69.849999999999994</v>
      </c>
      <c r="Q1372" s="122">
        <v>0</v>
      </c>
      <c r="R1372" s="286" t="s">
        <v>3741</v>
      </c>
      <c r="S1372" s="291" t="s">
        <v>3742</v>
      </c>
      <c r="T1372" s="122" t="s">
        <v>1703</v>
      </c>
      <c r="U1372" s="288" t="s">
        <v>1195</v>
      </c>
      <c r="V1372" s="289" t="s">
        <v>1704</v>
      </c>
      <c r="W1372" s="290" t="s">
        <v>1726</v>
      </c>
      <c r="X1372" s="290" t="s">
        <v>3832</v>
      </c>
      <c r="Y1372" s="290" t="s">
        <v>3752</v>
      </c>
      <c r="Z1372" s="122"/>
      <c r="AA1372" s="285"/>
    </row>
    <row r="1373" spans="1:27">
      <c r="A1373" s="122" t="s">
        <v>56</v>
      </c>
      <c r="B1373" s="226" t="str">
        <f t="shared" si="42"/>
        <v>27AABCK3418J1ZKSP/2425/2/853</v>
      </c>
      <c r="C1373" s="277">
        <f t="shared" si="43"/>
        <v>1368</v>
      </c>
      <c r="D1373" s="122" t="s">
        <v>449</v>
      </c>
      <c r="E1373" s="122" t="s">
        <v>450</v>
      </c>
      <c r="F1373" s="122" t="s">
        <v>3833</v>
      </c>
      <c r="G1373" s="122" t="s">
        <v>1699</v>
      </c>
      <c r="H1373" s="278">
        <v>45687</v>
      </c>
      <c r="I1373" s="122">
        <v>174622</v>
      </c>
      <c r="J1373" s="122" t="s">
        <v>1700</v>
      </c>
      <c r="K1373" s="122" t="s">
        <v>1657</v>
      </c>
      <c r="L1373" s="122"/>
      <c r="M1373" s="122">
        <v>1371.88</v>
      </c>
      <c r="N1373" s="287">
        <v>0</v>
      </c>
      <c r="O1373" s="287">
        <v>123.47</v>
      </c>
      <c r="P1373" s="287">
        <v>123.47</v>
      </c>
      <c r="Q1373" s="122">
        <v>0</v>
      </c>
      <c r="R1373" s="286" t="s">
        <v>3741</v>
      </c>
      <c r="S1373" s="291" t="s">
        <v>3742</v>
      </c>
      <c r="T1373" s="122" t="s">
        <v>1703</v>
      </c>
      <c r="U1373" s="288" t="s">
        <v>1195</v>
      </c>
      <c r="V1373" s="289" t="s">
        <v>1704</v>
      </c>
      <c r="W1373" s="290" t="s">
        <v>1726</v>
      </c>
      <c r="X1373" s="290" t="s">
        <v>3834</v>
      </c>
      <c r="Y1373" s="290" t="s">
        <v>3787</v>
      </c>
      <c r="Z1373" s="122"/>
      <c r="AA1373" s="285"/>
    </row>
    <row r="1374" spans="1:27">
      <c r="A1374" s="122" t="s">
        <v>56</v>
      </c>
      <c r="B1374" s="226" t="str">
        <f t="shared" si="42"/>
        <v>27AABCK3418J1ZKSP/2425/2/854</v>
      </c>
      <c r="C1374" s="277">
        <f t="shared" si="43"/>
        <v>1369</v>
      </c>
      <c r="D1374" s="122" t="s">
        <v>449</v>
      </c>
      <c r="E1374" s="122" t="s">
        <v>450</v>
      </c>
      <c r="F1374" s="122" t="s">
        <v>3835</v>
      </c>
      <c r="G1374" s="122" t="s">
        <v>1699</v>
      </c>
      <c r="H1374" s="278">
        <v>45687</v>
      </c>
      <c r="I1374" s="122">
        <v>127518</v>
      </c>
      <c r="J1374" s="122" t="s">
        <v>1700</v>
      </c>
      <c r="K1374" s="122" t="s">
        <v>1657</v>
      </c>
      <c r="L1374" s="122"/>
      <c r="M1374" s="122">
        <v>1136.57</v>
      </c>
      <c r="N1374" s="287">
        <v>0</v>
      </c>
      <c r="O1374" s="287">
        <v>102.29</v>
      </c>
      <c r="P1374" s="287">
        <v>102.29</v>
      </c>
      <c r="Q1374" s="122">
        <v>0</v>
      </c>
      <c r="R1374" s="286" t="s">
        <v>3741</v>
      </c>
      <c r="S1374" s="291" t="s">
        <v>3742</v>
      </c>
      <c r="T1374" s="122" t="s">
        <v>1703</v>
      </c>
      <c r="U1374" s="288" t="s">
        <v>1195</v>
      </c>
      <c r="V1374" s="289" t="s">
        <v>1704</v>
      </c>
      <c r="W1374" s="290" t="s">
        <v>1726</v>
      </c>
      <c r="X1374" s="290" t="s">
        <v>3836</v>
      </c>
      <c r="Y1374" s="290" t="s">
        <v>3787</v>
      </c>
      <c r="Z1374" s="122"/>
      <c r="AA1374" s="285"/>
    </row>
    <row r="1375" spans="1:27">
      <c r="A1375" s="122" t="s">
        <v>56</v>
      </c>
      <c r="B1375" s="226" t="str">
        <f t="shared" si="42"/>
        <v>27AABCK3418J1ZKSP/2425/2/855</v>
      </c>
      <c r="C1375" s="277">
        <f t="shared" si="43"/>
        <v>1370</v>
      </c>
      <c r="D1375" s="122" t="s">
        <v>449</v>
      </c>
      <c r="E1375" s="122" t="s">
        <v>450</v>
      </c>
      <c r="F1375" s="122" t="s">
        <v>3837</v>
      </c>
      <c r="G1375" s="122" t="s">
        <v>1699</v>
      </c>
      <c r="H1375" s="278">
        <v>45687</v>
      </c>
      <c r="I1375" s="122">
        <v>157732</v>
      </c>
      <c r="J1375" s="122" t="s">
        <v>1700</v>
      </c>
      <c r="K1375" s="122" t="s">
        <v>1657</v>
      </c>
      <c r="L1375" s="122"/>
      <c r="M1375" s="122">
        <v>1287.5</v>
      </c>
      <c r="N1375" s="287">
        <v>0</v>
      </c>
      <c r="O1375" s="287">
        <v>115.88</v>
      </c>
      <c r="P1375" s="287">
        <v>115.88</v>
      </c>
      <c r="Q1375" s="122">
        <v>0</v>
      </c>
      <c r="R1375" s="286" t="s">
        <v>3741</v>
      </c>
      <c r="S1375" s="291" t="s">
        <v>3742</v>
      </c>
      <c r="T1375" s="122" t="s">
        <v>1703</v>
      </c>
      <c r="U1375" s="288" t="s">
        <v>1195</v>
      </c>
      <c r="V1375" s="289" t="s">
        <v>1704</v>
      </c>
      <c r="W1375" s="290" t="s">
        <v>1726</v>
      </c>
      <c r="X1375" s="290" t="s">
        <v>3838</v>
      </c>
      <c r="Y1375" s="290" t="s">
        <v>3787</v>
      </c>
      <c r="Z1375" s="122"/>
      <c r="AA1375" s="285"/>
    </row>
    <row r="1376" spans="1:27">
      <c r="A1376" s="122" t="s">
        <v>56</v>
      </c>
      <c r="B1376" s="226" t="str">
        <f t="shared" si="42"/>
        <v>29AACCP2486Q1ZMFY2425/KA/03914</v>
      </c>
      <c r="C1376" s="277">
        <f t="shared" si="43"/>
        <v>1371</v>
      </c>
      <c r="D1376" s="122" t="s">
        <v>617</v>
      </c>
      <c r="E1376" s="122" t="s">
        <v>618</v>
      </c>
      <c r="F1376" s="122" t="s">
        <v>3839</v>
      </c>
      <c r="G1376" s="122" t="s">
        <v>1699</v>
      </c>
      <c r="H1376" s="278">
        <v>45673</v>
      </c>
      <c r="I1376" s="122">
        <v>30619.53</v>
      </c>
      <c r="J1376" s="122" t="s">
        <v>1700</v>
      </c>
      <c r="K1376" s="122" t="s">
        <v>1657</v>
      </c>
      <c r="L1376" s="122"/>
      <c r="M1376" s="122">
        <v>25948.75</v>
      </c>
      <c r="N1376" s="287">
        <v>4670.78</v>
      </c>
      <c r="O1376" s="287">
        <v>0</v>
      </c>
      <c r="P1376" s="287">
        <v>0</v>
      </c>
      <c r="Q1376" s="122">
        <v>0</v>
      </c>
      <c r="R1376" s="286" t="s">
        <v>3741</v>
      </c>
      <c r="S1376" s="291" t="s">
        <v>3840</v>
      </c>
      <c r="T1376" s="122" t="s">
        <v>1703</v>
      </c>
      <c r="U1376" s="288" t="s">
        <v>1195</v>
      </c>
      <c r="V1376" s="289" t="s">
        <v>1704</v>
      </c>
      <c r="W1376" s="290" t="s">
        <v>1726</v>
      </c>
      <c r="X1376" s="290" t="s">
        <v>3841</v>
      </c>
      <c r="Y1376" s="290" t="s">
        <v>3842</v>
      </c>
      <c r="Z1376" s="122"/>
      <c r="AA1376" s="285"/>
    </row>
    <row r="1377" spans="1:27">
      <c r="A1377" s="122" t="s">
        <v>56</v>
      </c>
      <c r="B1377" s="226" t="str">
        <f t="shared" si="42"/>
        <v>27AAJCC9783E1Z7BOM5-3163930</v>
      </c>
      <c r="C1377" s="277">
        <f t="shared" si="43"/>
        <v>1372</v>
      </c>
      <c r="D1377" s="122" t="s">
        <v>1441</v>
      </c>
      <c r="E1377" s="122" t="s">
        <v>1382</v>
      </c>
      <c r="F1377" s="122" t="s">
        <v>3843</v>
      </c>
      <c r="G1377" s="122" t="s">
        <v>1699</v>
      </c>
      <c r="H1377" s="278">
        <v>45687</v>
      </c>
      <c r="I1377" s="122">
        <v>8730.02</v>
      </c>
      <c r="J1377" s="122" t="s">
        <v>1700</v>
      </c>
      <c r="K1377" s="122" t="s">
        <v>1657</v>
      </c>
      <c r="L1377" s="122"/>
      <c r="M1377" s="122">
        <v>7398.32</v>
      </c>
      <c r="N1377" s="287">
        <v>0</v>
      </c>
      <c r="O1377" s="287">
        <v>665.85</v>
      </c>
      <c r="P1377" s="287">
        <v>665.85</v>
      </c>
      <c r="Q1377" s="122">
        <v>0</v>
      </c>
      <c r="R1377" s="286" t="s">
        <v>3741</v>
      </c>
      <c r="S1377" s="291" t="s">
        <v>3742</v>
      </c>
      <c r="T1377" s="122" t="s">
        <v>1703</v>
      </c>
      <c r="U1377" s="288" t="s">
        <v>1195</v>
      </c>
      <c r="V1377" s="289" t="s">
        <v>1704</v>
      </c>
      <c r="W1377" s="290" t="s">
        <v>1195</v>
      </c>
      <c r="X1377" s="290" t="s">
        <v>1195</v>
      </c>
      <c r="Y1377" s="290" t="s">
        <v>1195</v>
      </c>
      <c r="Z1377" s="122"/>
      <c r="AA1377" s="285"/>
    </row>
    <row r="1378" spans="1:27">
      <c r="A1378" s="122" t="s">
        <v>56</v>
      </c>
      <c r="B1378" s="226" t="str">
        <f t="shared" si="42"/>
        <v>27AAJCC9783E1Z7BOM7-2128228</v>
      </c>
      <c r="C1378" s="277">
        <f t="shared" si="43"/>
        <v>1373</v>
      </c>
      <c r="D1378" s="122" t="s">
        <v>1441</v>
      </c>
      <c r="E1378" s="122" t="s">
        <v>1382</v>
      </c>
      <c r="F1378" s="122" t="s">
        <v>3844</v>
      </c>
      <c r="G1378" s="122" t="s">
        <v>1699</v>
      </c>
      <c r="H1378" s="278">
        <v>45660</v>
      </c>
      <c r="I1378" s="122">
        <v>398</v>
      </c>
      <c r="J1378" s="122" t="s">
        <v>1700</v>
      </c>
      <c r="K1378" s="122" t="s">
        <v>1657</v>
      </c>
      <c r="L1378" s="122"/>
      <c r="M1378" s="122">
        <v>337.28</v>
      </c>
      <c r="N1378" s="287">
        <v>0</v>
      </c>
      <c r="O1378" s="287">
        <v>30.36</v>
      </c>
      <c r="P1378" s="287">
        <v>30.36</v>
      </c>
      <c r="Q1378" s="122">
        <v>0</v>
      </c>
      <c r="R1378" s="286" t="s">
        <v>3741</v>
      </c>
      <c r="S1378" s="291" t="s">
        <v>3742</v>
      </c>
      <c r="T1378" s="122" t="s">
        <v>1703</v>
      </c>
      <c r="U1378" s="288" t="s">
        <v>1195</v>
      </c>
      <c r="V1378" s="289" t="s">
        <v>1704</v>
      </c>
      <c r="W1378" s="290" t="s">
        <v>1195</v>
      </c>
      <c r="X1378" s="290" t="s">
        <v>1195</v>
      </c>
      <c r="Y1378" s="290" t="s">
        <v>1195</v>
      </c>
      <c r="Z1378" s="122"/>
      <c r="AA1378" s="285"/>
    </row>
    <row r="1379" spans="1:27">
      <c r="A1379" s="122" t="s">
        <v>56</v>
      </c>
      <c r="B1379" s="226" t="str">
        <f t="shared" si="42"/>
        <v>27AAJCC9783E1Z7BOM7-2268965</v>
      </c>
      <c r="C1379" s="277">
        <f t="shared" si="43"/>
        <v>1374</v>
      </c>
      <c r="D1379" s="122" t="s">
        <v>1441</v>
      </c>
      <c r="E1379" s="122" t="s">
        <v>1382</v>
      </c>
      <c r="F1379" s="122" t="s">
        <v>3845</v>
      </c>
      <c r="G1379" s="122" t="s">
        <v>1699</v>
      </c>
      <c r="H1379" s="278">
        <v>45673</v>
      </c>
      <c r="I1379" s="122">
        <v>2149</v>
      </c>
      <c r="J1379" s="122" t="s">
        <v>1700</v>
      </c>
      <c r="K1379" s="122" t="s">
        <v>1657</v>
      </c>
      <c r="L1379" s="122"/>
      <c r="M1379" s="122">
        <v>1821.18</v>
      </c>
      <c r="N1379" s="287">
        <v>0</v>
      </c>
      <c r="O1379" s="287">
        <v>163.91</v>
      </c>
      <c r="P1379" s="287">
        <v>163.91</v>
      </c>
      <c r="Q1379" s="122">
        <v>0</v>
      </c>
      <c r="R1379" s="286" t="s">
        <v>3741</v>
      </c>
      <c r="S1379" s="291" t="s">
        <v>3742</v>
      </c>
      <c r="T1379" s="122" t="s">
        <v>1703</v>
      </c>
      <c r="U1379" s="288" t="s">
        <v>1195</v>
      </c>
      <c r="V1379" s="289" t="s">
        <v>1704</v>
      </c>
      <c r="W1379" s="290" t="s">
        <v>1195</v>
      </c>
      <c r="X1379" s="290" t="s">
        <v>1195</v>
      </c>
      <c r="Y1379" s="290" t="s">
        <v>1195</v>
      </c>
      <c r="Z1379" s="122"/>
      <c r="AA1379" s="285"/>
    </row>
    <row r="1380" spans="1:27">
      <c r="A1380" s="122" t="s">
        <v>56</v>
      </c>
      <c r="B1380" s="226" t="str">
        <f t="shared" si="42"/>
        <v>27AAJCC9783E1Z7BOM7-2398525</v>
      </c>
      <c r="C1380" s="277">
        <f t="shared" si="43"/>
        <v>1375</v>
      </c>
      <c r="D1380" s="122" t="s">
        <v>1441</v>
      </c>
      <c r="E1380" s="122" t="s">
        <v>1382</v>
      </c>
      <c r="F1380" s="122" t="s">
        <v>3846</v>
      </c>
      <c r="G1380" s="122" t="s">
        <v>1699</v>
      </c>
      <c r="H1380" s="278">
        <v>45686</v>
      </c>
      <c r="I1380" s="122">
        <v>149.02000000000001</v>
      </c>
      <c r="J1380" s="122" t="s">
        <v>1700</v>
      </c>
      <c r="K1380" s="122" t="s">
        <v>1657</v>
      </c>
      <c r="L1380" s="122"/>
      <c r="M1380" s="122">
        <v>126.28</v>
      </c>
      <c r="N1380" s="287">
        <v>0</v>
      </c>
      <c r="O1380" s="287">
        <v>11.37</v>
      </c>
      <c r="P1380" s="287">
        <v>11.37</v>
      </c>
      <c r="Q1380" s="122">
        <v>0</v>
      </c>
      <c r="R1380" s="286" t="s">
        <v>3741</v>
      </c>
      <c r="S1380" s="291" t="s">
        <v>3742</v>
      </c>
      <c r="T1380" s="122" t="s">
        <v>1703</v>
      </c>
      <c r="U1380" s="288" t="s">
        <v>1195</v>
      </c>
      <c r="V1380" s="289" t="s">
        <v>1704</v>
      </c>
      <c r="W1380" s="290" t="s">
        <v>1195</v>
      </c>
      <c r="X1380" s="290" t="s">
        <v>1195</v>
      </c>
      <c r="Y1380" s="290" t="s">
        <v>1195</v>
      </c>
      <c r="Z1380" s="122"/>
      <c r="AA1380" s="285"/>
    </row>
    <row r="1381" spans="1:27">
      <c r="A1381" s="122" t="s">
        <v>56</v>
      </c>
      <c r="B1381" s="226" t="str">
        <f t="shared" si="42"/>
        <v>27AACPD4787D1ZU353/2024-25</v>
      </c>
      <c r="C1381" s="277">
        <f t="shared" si="43"/>
        <v>1376</v>
      </c>
      <c r="D1381" s="122" t="s">
        <v>984</v>
      </c>
      <c r="E1381" s="122" t="s">
        <v>985</v>
      </c>
      <c r="F1381" s="122" t="s">
        <v>3847</v>
      </c>
      <c r="G1381" s="122" t="s">
        <v>1699</v>
      </c>
      <c r="H1381" s="278">
        <v>45678</v>
      </c>
      <c r="I1381" s="122">
        <v>36108</v>
      </c>
      <c r="J1381" s="122" t="s">
        <v>1700</v>
      </c>
      <c r="K1381" s="122" t="s">
        <v>1657</v>
      </c>
      <c r="L1381" s="122"/>
      <c r="M1381" s="122">
        <v>30600</v>
      </c>
      <c r="N1381" s="287">
        <v>0</v>
      </c>
      <c r="O1381" s="287">
        <v>2754</v>
      </c>
      <c r="P1381" s="287">
        <v>2754</v>
      </c>
      <c r="Q1381" s="122">
        <v>0</v>
      </c>
      <c r="R1381" s="286" t="s">
        <v>3741</v>
      </c>
      <c r="S1381" s="291" t="s">
        <v>3742</v>
      </c>
      <c r="T1381" s="122" t="s">
        <v>1703</v>
      </c>
      <c r="U1381" s="288" t="s">
        <v>1195</v>
      </c>
      <c r="V1381" s="289" t="s">
        <v>1704</v>
      </c>
      <c r="W1381" s="290" t="s">
        <v>1195</v>
      </c>
      <c r="X1381" s="290" t="s">
        <v>1195</v>
      </c>
      <c r="Y1381" s="290" t="s">
        <v>1195</v>
      </c>
      <c r="Z1381" s="122"/>
      <c r="AA1381" s="285"/>
    </row>
    <row r="1382" spans="1:27">
      <c r="A1382" s="122" t="s">
        <v>56</v>
      </c>
      <c r="B1382" s="226" t="str">
        <f t="shared" si="42"/>
        <v>27AACPD4787D1ZU354/2024-25</v>
      </c>
      <c r="C1382" s="277">
        <f t="shared" si="43"/>
        <v>1377</v>
      </c>
      <c r="D1382" s="122" t="s">
        <v>984</v>
      </c>
      <c r="E1382" s="122" t="s">
        <v>985</v>
      </c>
      <c r="F1382" s="122" t="s">
        <v>3848</v>
      </c>
      <c r="G1382" s="122" t="s">
        <v>1699</v>
      </c>
      <c r="H1382" s="278">
        <v>45678</v>
      </c>
      <c r="I1382" s="122">
        <v>36108</v>
      </c>
      <c r="J1382" s="122" t="s">
        <v>1700</v>
      </c>
      <c r="K1382" s="122" t="s">
        <v>1657</v>
      </c>
      <c r="L1382" s="122"/>
      <c r="M1382" s="122">
        <v>30600</v>
      </c>
      <c r="N1382" s="287">
        <v>0</v>
      </c>
      <c r="O1382" s="287">
        <v>2754</v>
      </c>
      <c r="P1382" s="287">
        <v>2754</v>
      </c>
      <c r="Q1382" s="122">
        <v>0</v>
      </c>
      <c r="R1382" s="286" t="s">
        <v>3741</v>
      </c>
      <c r="S1382" s="291" t="s">
        <v>3742</v>
      </c>
      <c r="T1382" s="122" t="s">
        <v>1703</v>
      </c>
      <c r="U1382" s="288" t="s">
        <v>1195</v>
      </c>
      <c r="V1382" s="289" t="s">
        <v>1704</v>
      </c>
      <c r="W1382" s="290" t="s">
        <v>1195</v>
      </c>
      <c r="X1382" s="290" t="s">
        <v>1195</v>
      </c>
      <c r="Y1382" s="290" t="s">
        <v>1195</v>
      </c>
      <c r="Z1382" s="122"/>
      <c r="AA1382" s="285"/>
    </row>
    <row r="1383" spans="1:27">
      <c r="A1383" s="122" t="s">
        <v>56</v>
      </c>
      <c r="B1383" s="226" t="str">
        <f t="shared" si="42"/>
        <v>27AACPD4787D1ZU364/2024-25</v>
      </c>
      <c r="C1383" s="277">
        <f t="shared" si="43"/>
        <v>1378</v>
      </c>
      <c r="D1383" s="122" t="s">
        <v>984</v>
      </c>
      <c r="E1383" s="122" t="s">
        <v>985</v>
      </c>
      <c r="F1383" s="122" t="s">
        <v>3849</v>
      </c>
      <c r="G1383" s="122" t="s">
        <v>1699</v>
      </c>
      <c r="H1383" s="278">
        <v>45688</v>
      </c>
      <c r="I1383" s="122">
        <v>90270</v>
      </c>
      <c r="J1383" s="122" t="s">
        <v>1700</v>
      </c>
      <c r="K1383" s="122" t="s">
        <v>1657</v>
      </c>
      <c r="L1383" s="122"/>
      <c r="M1383" s="122">
        <v>76500</v>
      </c>
      <c r="N1383" s="287">
        <v>0</v>
      </c>
      <c r="O1383" s="287">
        <v>6885</v>
      </c>
      <c r="P1383" s="287">
        <v>6885</v>
      </c>
      <c r="Q1383" s="122">
        <v>0</v>
      </c>
      <c r="R1383" s="286" t="s">
        <v>3741</v>
      </c>
      <c r="S1383" s="291" t="s">
        <v>3742</v>
      </c>
      <c r="T1383" s="122" t="s">
        <v>1703</v>
      </c>
      <c r="U1383" s="288" t="s">
        <v>1195</v>
      </c>
      <c r="V1383" s="289" t="s">
        <v>1704</v>
      </c>
      <c r="W1383" s="290" t="s">
        <v>1195</v>
      </c>
      <c r="X1383" s="290" t="s">
        <v>1195</v>
      </c>
      <c r="Y1383" s="290" t="s">
        <v>1195</v>
      </c>
      <c r="Z1383" s="122"/>
      <c r="AA1383" s="285"/>
    </row>
    <row r="1384" spans="1:27">
      <c r="A1384" s="122" t="s">
        <v>56</v>
      </c>
      <c r="B1384" s="226" t="str">
        <f t="shared" si="42"/>
        <v>27AACPD4787D1ZU365/2024-25</v>
      </c>
      <c r="C1384" s="277">
        <f t="shared" si="43"/>
        <v>1379</v>
      </c>
      <c r="D1384" s="122" t="s">
        <v>984</v>
      </c>
      <c r="E1384" s="122" t="s">
        <v>985</v>
      </c>
      <c r="F1384" s="122" t="s">
        <v>3850</v>
      </c>
      <c r="G1384" s="122" t="s">
        <v>1699</v>
      </c>
      <c r="H1384" s="278">
        <v>45688</v>
      </c>
      <c r="I1384" s="122">
        <v>72216</v>
      </c>
      <c r="J1384" s="122" t="s">
        <v>1700</v>
      </c>
      <c r="K1384" s="122" t="s">
        <v>1657</v>
      </c>
      <c r="L1384" s="122"/>
      <c r="M1384" s="122">
        <v>61200</v>
      </c>
      <c r="N1384" s="287">
        <v>0</v>
      </c>
      <c r="O1384" s="287">
        <v>5508</v>
      </c>
      <c r="P1384" s="287">
        <v>5508</v>
      </c>
      <c r="Q1384" s="122">
        <v>0</v>
      </c>
      <c r="R1384" s="286" t="s">
        <v>3741</v>
      </c>
      <c r="S1384" s="291" t="s">
        <v>3742</v>
      </c>
      <c r="T1384" s="122" t="s">
        <v>1703</v>
      </c>
      <c r="U1384" s="288" t="s">
        <v>1195</v>
      </c>
      <c r="V1384" s="289" t="s">
        <v>1704</v>
      </c>
      <c r="W1384" s="290" t="s">
        <v>1195</v>
      </c>
      <c r="X1384" s="290" t="s">
        <v>1195</v>
      </c>
      <c r="Y1384" s="290" t="s">
        <v>1195</v>
      </c>
      <c r="Z1384" s="122"/>
      <c r="AA1384" s="285"/>
    </row>
    <row r="1385" spans="1:27">
      <c r="A1385" s="122" t="s">
        <v>56</v>
      </c>
      <c r="B1385" s="226" t="str">
        <f t="shared" si="42"/>
        <v>27AACPD4787D1ZU366/2024-25</v>
      </c>
      <c r="C1385" s="277">
        <f t="shared" si="43"/>
        <v>1380</v>
      </c>
      <c r="D1385" s="122" t="s">
        <v>984</v>
      </c>
      <c r="E1385" s="122" t="s">
        <v>985</v>
      </c>
      <c r="F1385" s="122" t="s">
        <v>3851</v>
      </c>
      <c r="G1385" s="122" t="s">
        <v>1699</v>
      </c>
      <c r="H1385" s="278">
        <v>45688</v>
      </c>
      <c r="I1385" s="122">
        <v>42126</v>
      </c>
      <c r="J1385" s="122" t="s">
        <v>1700</v>
      </c>
      <c r="K1385" s="122" t="s">
        <v>1657</v>
      </c>
      <c r="L1385" s="122"/>
      <c r="M1385" s="122">
        <v>35700</v>
      </c>
      <c r="N1385" s="287">
        <v>0</v>
      </c>
      <c r="O1385" s="287">
        <v>3213</v>
      </c>
      <c r="P1385" s="287">
        <v>3213</v>
      </c>
      <c r="Q1385" s="122">
        <v>0</v>
      </c>
      <c r="R1385" s="286" t="s">
        <v>3741</v>
      </c>
      <c r="S1385" s="291" t="s">
        <v>3742</v>
      </c>
      <c r="T1385" s="122" t="s">
        <v>1703</v>
      </c>
      <c r="U1385" s="288" t="s">
        <v>1195</v>
      </c>
      <c r="V1385" s="289" t="s">
        <v>1704</v>
      </c>
      <c r="W1385" s="290" t="s">
        <v>1195</v>
      </c>
      <c r="X1385" s="290" t="s">
        <v>1195</v>
      </c>
      <c r="Y1385" s="290" t="s">
        <v>1195</v>
      </c>
      <c r="Z1385" s="122"/>
      <c r="AA1385" s="285"/>
    </row>
    <row r="1386" spans="1:27">
      <c r="A1386" s="122" t="s">
        <v>56</v>
      </c>
      <c r="B1386" s="226" t="str">
        <f t="shared" si="42"/>
        <v>27AACPD4787D1ZU367/2024-25</v>
      </c>
      <c r="C1386" s="277">
        <f t="shared" si="43"/>
        <v>1381</v>
      </c>
      <c r="D1386" s="122" t="s">
        <v>984</v>
      </c>
      <c r="E1386" s="122" t="s">
        <v>985</v>
      </c>
      <c r="F1386" s="122" t="s">
        <v>3852</v>
      </c>
      <c r="G1386" s="122" t="s">
        <v>1699</v>
      </c>
      <c r="H1386" s="278">
        <v>45688</v>
      </c>
      <c r="I1386" s="122">
        <v>36108</v>
      </c>
      <c r="J1386" s="122" t="s">
        <v>1700</v>
      </c>
      <c r="K1386" s="122" t="s">
        <v>1657</v>
      </c>
      <c r="L1386" s="122"/>
      <c r="M1386" s="122">
        <v>30600</v>
      </c>
      <c r="N1386" s="287">
        <v>0</v>
      </c>
      <c r="O1386" s="287">
        <v>2754</v>
      </c>
      <c r="P1386" s="287">
        <v>2754</v>
      </c>
      <c r="Q1386" s="122">
        <v>0</v>
      </c>
      <c r="R1386" s="286" t="s">
        <v>3741</v>
      </c>
      <c r="S1386" s="291" t="s">
        <v>3742</v>
      </c>
      <c r="T1386" s="122" t="s">
        <v>1703</v>
      </c>
      <c r="U1386" s="288" t="s">
        <v>1195</v>
      </c>
      <c r="V1386" s="289" t="s">
        <v>1704</v>
      </c>
      <c r="W1386" s="290" t="s">
        <v>1195</v>
      </c>
      <c r="X1386" s="290" t="s">
        <v>1195</v>
      </c>
      <c r="Y1386" s="290" t="s">
        <v>1195</v>
      </c>
      <c r="Z1386" s="122"/>
      <c r="AA1386" s="285"/>
    </row>
    <row r="1387" spans="1:27">
      <c r="A1387" s="122" t="s">
        <v>56</v>
      </c>
      <c r="B1387" s="226" t="str">
        <f t="shared" si="42"/>
        <v>27AAACB4624J1ZSA02P2425-0018800</v>
      </c>
      <c r="C1387" s="277">
        <f t="shared" si="43"/>
        <v>1382</v>
      </c>
      <c r="D1387" s="122" t="s">
        <v>2143</v>
      </c>
      <c r="E1387" s="122" t="s">
        <v>2144</v>
      </c>
      <c r="F1387" s="122" t="s">
        <v>3853</v>
      </c>
      <c r="G1387" s="122" t="s">
        <v>1699</v>
      </c>
      <c r="H1387" s="278">
        <v>45682</v>
      </c>
      <c r="I1387" s="122">
        <v>4800</v>
      </c>
      <c r="J1387" s="122" t="s">
        <v>1700</v>
      </c>
      <c r="K1387" s="122" t="s">
        <v>1657</v>
      </c>
      <c r="L1387" s="122"/>
      <c r="M1387" s="122">
        <v>4285.74</v>
      </c>
      <c r="N1387" s="287">
        <v>0</v>
      </c>
      <c r="O1387" s="287">
        <v>257.14</v>
      </c>
      <c r="P1387" s="287">
        <v>257.14</v>
      </c>
      <c r="Q1387" s="122">
        <v>0</v>
      </c>
      <c r="R1387" s="286" t="s">
        <v>3741</v>
      </c>
      <c r="S1387" s="291" t="s">
        <v>3840</v>
      </c>
      <c r="T1387" s="122" t="s">
        <v>1703</v>
      </c>
      <c r="U1387" s="288" t="s">
        <v>1195</v>
      </c>
      <c r="V1387" s="289" t="s">
        <v>1704</v>
      </c>
      <c r="W1387" s="290" t="s">
        <v>1726</v>
      </c>
      <c r="X1387" s="290" t="s">
        <v>3854</v>
      </c>
      <c r="Y1387" s="290" t="s">
        <v>3855</v>
      </c>
      <c r="Z1387" s="122"/>
      <c r="AA1387" s="285"/>
    </row>
    <row r="1388" spans="1:27">
      <c r="A1388" s="122" t="s">
        <v>56</v>
      </c>
      <c r="B1388" s="226" t="str">
        <f t="shared" si="42"/>
        <v>06AADCH6128C1ZZONGRID061689341</v>
      </c>
      <c r="C1388" s="277">
        <f t="shared" si="43"/>
        <v>1383</v>
      </c>
      <c r="D1388" s="122" t="s">
        <v>305</v>
      </c>
      <c r="E1388" s="122" t="s">
        <v>306</v>
      </c>
      <c r="F1388" s="122" t="s">
        <v>3856</v>
      </c>
      <c r="G1388" s="122" t="s">
        <v>1699</v>
      </c>
      <c r="H1388" s="278">
        <v>45667</v>
      </c>
      <c r="I1388" s="122">
        <v>8378</v>
      </c>
      <c r="J1388" s="122" t="s">
        <v>1700</v>
      </c>
      <c r="K1388" s="122" t="s">
        <v>1657</v>
      </c>
      <c r="L1388" s="122"/>
      <c r="M1388" s="122">
        <v>7100</v>
      </c>
      <c r="N1388" s="287">
        <v>1278</v>
      </c>
      <c r="O1388" s="287">
        <v>0</v>
      </c>
      <c r="P1388" s="287">
        <v>0</v>
      </c>
      <c r="Q1388" s="122">
        <v>0</v>
      </c>
      <c r="R1388" s="286" t="s">
        <v>3741</v>
      </c>
      <c r="S1388" s="291" t="s">
        <v>3742</v>
      </c>
      <c r="T1388" s="122" t="s">
        <v>1703</v>
      </c>
      <c r="U1388" s="288" t="s">
        <v>1195</v>
      </c>
      <c r="V1388" s="289" t="s">
        <v>1704</v>
      </c>
      <c r="W1388" s="290" t="s">
        <v>1726</v>
      </c>
      <c r="X1388" s="290" t="s">
        <v>3857</v>
      </c>
      <c r="Y1388" s="290" t="s">
        <v>3557</v>
      </c>
      <c r="Z1388" s="122"/>
      <c r="AA1388" s="285"/>
    </row>
    <row r="1389" spans="1:27">
      <c r="A1389" s="122" t="s">
        <v>56</v>
      </c>
      <c r="B1389" s="226" t="str">
        <f t="shared" si="42"/>
        <v>36AABCI2726B1Z3TS1242501BT17902</v>
      </c>
      <c r="C1389" s="277">
        <f t="shared" si="43"/>
        <v>1384</v>
      </c>
      <c r="D1389" s="122" t="s">
        <v>483</v>
      </c>
      <c r="E1389" s="122" t="s">
        <v>484</v>
      </c>
      <c r="F1389" s="122" t="s">
        <v>3858</v>
      </c>
      <c r="G1389" s="122" t="s">
        <v>1699</v>
      </c>
      <c r="H1389" s="278">
        <v>45679</v>
      </c>
      <c r="I1389" s="122">
        <v>7029</v>
      </c>
      <c r="J1389" s="122" t="s">
        <v>1700</v>
      </c>
      <c r="K1389" s="122" t="s">
        <v>1657</v>
      </c>
      <c r="L1389" s="122"/>
      <c r="M1389" s="122">
        <v>6694</v>
      </c>
      <c r="N1389" s="287">
        <v>335</v>
      </c>
      <c r="O1389" s="287">
        <v>0</v>
      </c>
      <c r="P1389" s="287">
        <v>0</v>
      </c>
      <c r="Q1389" s="122">
        <v>0</v>
      </c>
      <c r="R1389" s="286" t="s">
        <v>3741</v>
      </c>
      <c r="S1389" s="291" t="s">
        <v>3742</v>
      </c>
      <c r="T1389" s="122" t="s">
        <v>1703</v>
      </c>
      <c r="U1389" s="288" t="s">
        <v>1195</v>
      </c>
      <c r="V1389" s="289" t="s">
        <v>1704</v>
      </c>
      <c r="W1389" s="290" t="s">
        <v>1195</v>
      </c>
      <c r="X1389" s="290" t="s">
        <v>1195</v>
      </c>
      <c r="Y1389" s="290" t="s">
        <v>1195</v>
      </c>
      <c r="Z1389" s="122"/>
      <c r="AA1389" s="285"/>
    </row>
    <row r="1390" spans="1:27">
      <c r="A1390" s="122" t="s">
        <v>56</v>
      </c>
      <c r="B1390" s="226" t="str">
        <f t="shared" si="42"/>
        <v>27AADCP7742E1ZDPDS-24221</v>
      </c>
      <c r="C1390" s="277">
        <f t="shared" si="43"/>
        <v>1385</v>
      </c>
      <c r="D1390" s="122" t="s">
        <v>517</v>
      </c>
      <c r="E1390" s="122" t="s">
        <v>518</v>
      </c>
      <c r="F1390" s="122" t="s">
        <v>3859</v>
      </c>
      <c r="G1390" s="122" t="s">
        <v>1699</v>
      </c>
      <c r="H1390" s="278">
        <v>45660</v>
      </c>
      <c r="I1390" s="122">
        <v>570931</v>
      </c>
      <c r="J1390" s="122" t="s">
        <v>1700</v>
      </c>
      <c r="K1390" s="122" t="s">
        <v>1657</v>
      </c>
      <c r="L1390" s="122"/>
      <c r="M1390" s="122">
        <v>483840</v>
      </c>
      <c r="N1390" s="287">
        <v>0</v>
      </c>
      <c r="O1390" s="287">
        <v>43545.599999999999</v>
      </c>
      <c r="P1390" s="287">
        <v>43545.599999999999</v>
      </c>
      <c r="Q1390" s="122">
        <v>0</v>
      </c>
      <c r="R1390" s="286" t="s">
        <v>3741</v>
      </c>
      <c r="S1390" s="291" t="s">
        <v>3860</v>
      </c>
      <c r="T1390" s="122" t="s">
        <v>1703</v>
      </c>
      <c r="U1390" s="288" t="s">
        <v>1195</v>
      </c>
      <c r="V1390" s="289" t="s">
        <v>1704</v>
      </c>
      <c r="W1390" s="290" t="s">
        <v>1726</v>
      </c>
      <c r="X1390" s="290" t="s">
        <v>3861</v>
      </c>
      <c r="Y1390" s="290" t="s">
        <v>3534</v>
      </c>
      <c r="Z1390" s="122"/>
      <c r="AA1390" s="285"/>
    </row>
    <row r="1391" spans="1:27">
      <c r="A1391" s="122" t="s">
        <v>56</v>
      </c>
      <c r="B1391" s="226" t="str">
        <f t="shared" si="42"/>
        <v>27AABCI2726B1Z2MH1242501DW87791</v>
      </c>
      <c r="C1391" s="277">
        <f t="shared" si="43"/>
        <v>1386</v>
      </c>
      <c r="D1391" s="122" t="s">
        <v>1041</v>
      </c>
      <c r="E1391" s="122" t="s">
        <v>1042</v>
      </c>
      <c r="F1391" s="122" t="s">
        <v>3862</v>
      </c>
      <c r="G1391" s="122" t="s">
        <v>1699</v>
      </c>
      <c r="H1391" s="278">
        <v>45665</v>
      </c>
      <c r="I1391" s="122">
        <v>10340</v>
      </c>
      <c r="J1391" s="122" t="s">
        <v>1700</v>
      </c>
      <c r="K1391" s="122" t="s">
        <v>1657</v>
      </c>
      <c r="L1391" s="122"/>
      <c r="M1391" s="122">
        <v>9848</v>
      </c>
      <c r="N1391" s="287">
        <v>0</v>
      </c>
      <c r="O1391" s="287">
        <v>246</v>
      </c>
      <c r="P1391" s="287">
        <v>246</v>
      </c>
      <c r="Q1391" s="122">
        <v>0</v>
      </c>
      <c r="R1391" s="286" t="s">
        <v>3741</v>
      </c>
      <c r="S1391" s="291" t="s">
        <v>3742</v>
      </c>
      <c r="T1391" s="122" t="s">
        <v>1703</v>
      </c>
      <c r="U1391" s="288" t="s">
        <v>1195</v>
      </c>
      <c r="V1391" s="289" t="s">
        <v>1704</v>
      </c>
      <c r="W1391" s="290" t="s">
        <v>1195</v>
      </c>
      <c r="X1391" s="290" t="s">
        <v>1195</v>
      </c>
      <c r="Y1391" s="290" t="s">
        <v>1195</v>
      </c>
      <c r="Z1391" s="122"/>
      <c r="AA1391" s="285"/>
    </row>
    <row r="1392" spans="1:27">
      <c r="A1392" s="122" t="s">
        <v>56</v>
      </c>
      <c r="B1392" s="226" t="str">
        <f t="shared" si="42"/>
        <v>27AABCI2726B1Z2MH1242501DY37939</v>
      </c>
      <c r="C1392" s="277">
        <f t="shared" si="43"/>
        <v>1387</v>
      </c>
      <c r="D1392" s="122" t="s">
        <v>1041</v>
      </c>
      <c r="E1392" s="122" t="s">
        <v>1042</v>
      </c>
      <c r="F1392" s="122" t="s">
        <v>3863</v>
      </c>
      <c r="G1392" s="122" t="s">
        <v>1699</v>
      </c>
      <c r="H1392" s="278">
        <v>45668</v>
      </c>
      <c r="I1392" s="122">
        <v>4873</v>
      </c>
      <c r="J1392" s="122" t="s">
        <v>1700</v>
      </c>
      <c r="K1392" s="122" t="s">
        <v>1657</v>
      </c>
      <c r="L1392" s="122"/>
      <c r="M1392" s="122">
        <v>4641</v>
      </c>
      <c r="N1392" s="287">
        <v>0</v>
      </c>
      <c r="O1392" s="287">
        <v>116</v>
      </c>
      <c r="P1392" s="287">
        <v>116</v>
      </c>
      <c r="Q1392" s="122">
        <v>0</v>
      </c>
      <c r="R1392" s="286" t="s">
        <v>3741</v>
      </c>
      <c r="S1392" s="291" t="s">
        <v>3742</v>
      </c>
      <c r="T1392" s="122" t="s">
        <v>1703</v>
      </c>
      <c r="U1392" s="288" t="s">
        <v>1195</v>
      </c>
      <c r="V1392" s="289" t="s">
        <v>1704</v>
      </c>
      <c r="W1392" s="290" t="s">
        <v>1195</v>
      </c>
      <c r="X1392" s="290" t="s">
        <v>1195</v>
      </c>
      <c r="Y1392" s="290" t="s">
        <v>1195</v>
      </c>
      <c r="Z1392" s="122"/>
      <c r="AA1392" s="285"/>
    </row>
    <row r="1393" spans="1:27">
      <c r="A1393" s="122" t="s">
        <v>56</v>
      </c>
      <c r="B1393" s="226" t="str">
        <f t="shared" si="42"/>
        <v>27AABCI2726B1Z2MH1242501EC66684</v>
      </c>
      <c r="C1393" s="277">
        <f t="shared" si="43"/>
        <v>1388</v>
      </c>
      <c r="D1393" s="122" t="s">
        <v>1041</v>
      </c>
      <c r="E1393" s="122" t="s">
        <v>1042</v>
      </c>
      <c r="F1393" s="122" t="s">
        <v>3864</v>
      </c>
      <c r="G1393" s="122" t="s">
        <v>1699</v>
      </c>
      <c r="H1393" s="278">
        <v>45679</v>
      </c>
      <c r="I1393" s="122">
        <v>6990</v>
      </c>
      <c r="J1393" s="122" t="s">
        <v>1700</v>
      </c>
      <c r="K1393" s="122" t="s">
        <v>1657</v>
      </c>
      <c r="L1393" s="122"/>
      <c r="M1393" s="122">
        <v>6657</v>
      </c>
      <c r="N1393" s="287">
        <v>0</v>
      </c>
      <c r="O1393" s="287">
        <v>166.5</v>
      </c>
      <c r="P1393" s="287">
        <v>166.5</v>
      </c>
      <c r="Q1393" s="122">
        <v>0</v>
      </c>
      <c r="R1393" s="286" t="s">
        <v>3741</v>
      </c>
      <c r="S1393" s="291" t="s">
        <v>3742</v>
      </c>
      <c r="T1393" s="122" t="s">
        <v>1703</v>
      </c>
      <c r="U1393" s="288" t="s">
        <v>1195</v>
      </c>
      <c r="V1393" s="289" t="s">
        <v>1704</v>
      </c>
      <c r="W1393" s="290" t="s">
        <v>1195</v>
      </c>
      <c r="X1393" s="290" t="s">
        <v>1195</v>
      </c>
      <c r="Y1393" s="290" t="s">
        <v>1195</v>
      </c>
      <c r="Z1393" s="122"/>
      <c r="AA1393" s="285"/>
    </row>
    <row r="1394" spans="1:27">
      <c r="A1394" s="122" t="s">
        <v>56</v>
      </c>
      <c r="B1394" s="226" t="str">
        <f t="shared" si="42"/>
        <v>07AABCF6516A1Z5DEL-C-1195479</v>
      </c>
      <c r="C1394" s="277">
        <f t="shared" si="43"/>
        <v>1389</v>
      </c>
      <c r="D1394" s="122" t="s">
        <v>3196</v>
      </c>
      <c r="E1394" s="122" t="s">
        <v>3197</v>
      </c>
      <c r="F1394" s="122" t="s">
        <v>3865</v>
      </c>
      <c r="G1394" s="122" t="s">
        <v>1699</v>
      </c>
      <c r="H1394" s="278">
        <v>45675</v>
      </c>
      <c r="I1394" s="122">
        <v>1339.8</v>
      </c>
      <c r="J1394" s="122" t="s">
        <v>1700</v>
      </c>
      <c r="K1394" s="122" t="s">
        <v>1657</v>
      </c>
      <c r="L1394" s="122"/>
      <c r="M1394" s="122">
        <v>860</v>
      </c>
      <c r="N1394" s="287">
        <v>154.80000000000001</v>
      </c>
      <c r="O1394" s="287">
        <v>0</v>
      </c>
      <c r="P1394" s="287">
        <v>0</v>
      </c>
      <c r="Q1394" s="122">
        <v>0</v>
      </c>
      <c r="R1394" s="286" t="s">
        <v>3741</v>
      </c>
      <c r="S1394" s="291" t="s">
        <v>3742</v>
      </c>
      <c r="T1394" s="122" t="s">
        <v>1703</v>
      </c>
      <c r="U1394" s="288" t="s">
        <v>1195</v>
      </c>
      <c r="V1394" s="289" t="s">
        <v>1704</v>
      </c>
      <c r="W1394" s="290" t="s">
        <v>1726</v>
      </c>
      <c r="X1394" s="290" t="s">
        <v>3866</v>
      </c>
      <c r="Y1394" s="290" t="s">
        <v>3867</v>
      </c>
      <c r="Z1394" s="122"/>
      <c r="AA1394" s="285"/>
    </row>
    <row r="1395" spans="1:27">
      <c r="A1395" s="122" t="s">
        <v>56</v>
      </c>
      <c r="B1395" s="226" t="str">
        <f t="shared" si="42"/>
        <v>27AAJCT9986E1ZL1224/IN-23133</v>
      </c>
      <c r="C1395" s="277">
        <f t="shared" si="43"/>
        <v>1390</v>
      </c>
      <c r="D1395" s="122" t="s">
        <v>3868</v>
      </c>
      <c r="E1395" s="122" t="s">
        <v>3869</v>
      </c>
      <c r="F1395" s="122" t="s">
        <v>3870</v>
      </c>
      <c r="G1395" s="122" t="s">
        <v>1699</v>
      </c>
      <c r="H1395" s="278">
        <v>45628</v>
      </c>
      <c r="I1395" s="122">
        <v>14428</v>
      </c>
      <c r="J1395" s="122" t="s">
        <v>1700</v>
      </c>
      <c r="K1395" s="122" t="s">
        <v>1657</v>
      </c>
      <c r="L1395" s="122"/>
      <c r="M1395" s="122">
        <v>12227.12</v>
      </c>
      <c r="N1395" s="287">
        <v>0</v>
      </c>
      <c r="O1395" s="287">
        <v>1100.44</v>
      </c>
      <c r="P1395" s="287">
        <v>1100.44</v>
      </c>
      <c r="Q1395" s="122">
        <v>0</v>
      </c>
      <c r="R1395" s="286" t="s">
        <v>3490</v>
      </c>
      <c r="S1395" s="291" t="s">
        <v>3750</v>
      </c>
      <c r="T1395" s="122" t="s">
        <v>1703</v>
      </c>
      <c r="U1395" s="288" t="s">
        <v>1195</v>
      </c>
      <c r="V1395" s="289" t="s">
        <v>1704</v>
      </c>
      <c r="W1395" s="290" t="s">
        <v>1195</v>
      </c>
      <c r="X1395" s="290" t="s">
        <v>1195</v>
      </c>
      <c r="Y1395" s="290" t="s">
        <v>1195</v>
      </c>
      <c r="Z1395" s="122"/>
      <c r="AA1395" s="285"/>
    </row>
    <row r="1396" spans="1:27">
      <c r="A1396" s="122" t="s">
        <v>56</v>
      </c>
      <c r="B1396" s="226" t="str">
        <f t="shared" si="42"/>
        <v>27AAACB2100P1ZXMHI1401503969393</v>
      </c>
      <c r="C1396" s="277">
        <f t="shared" si="43"/>
        <v>1391</v>
      </c>
      <c r="D1396" s="122" t="s">
        <v>314</v>
      </c>
      <c r="E1396" s="122" t="s">
        <v>315</v>
      </c>
      <c r="F1396" s="122" t="s">
        <v>3871</v>
      </c>
      <c r="G1396" s="122" t="s">
        <v>1699</v>
      </c>
      <c r="H1396" s="278">
        <v>45671</v>
      </c>
      <c r="I1396" s="122">
        <v>470.82</v>
      </c>
      <c r="J1396" s="122" t="s">
        <v>1700</v>
      </c>
      <c r="K1396" s="122" t="s">
        <v>1657</v>
      </c>
      <c r="L1396" s="122"/>
      <c r="M1396" s="122">
        <v>399</v>
      </c>
      <c r="N1396" s="287">
        <v>0</v>
      </c>
      <c r="O1396" s="287">
        <v>35.909999999999997</v>
      </c>
      <c r="P1396" s="287">
        <v>35.909999999999997</v>
      </c>
      <c r="Q1396" s="122">
        <v>0</v>
      </c>
      <c r="R1396" s="286" t="s">
        <v>3741</v>
      </c>
      <c r="S1396" s="291" t="s">
        <v>3742</v>
      </c>
      <c r="T1396" s="122" t="s">
        <v>1703</v>
      </c>
      <c r="U1396" s="288" t="s">
        <v>1195</v>
      </c>
      <c r="V1396" s="289" t="s">
        <v>1704</v>
      </c>
      <c r="W1396" s="290" t="s">
        <v>1195</v>
      </c>
      <c r="X1396" s="290" t="s">
        <v>1195</v>
      </c>
      <c r="Y1396" s="290" t="s">
        <v>1195</v>
      </c>
      <c r="Z1396" s="122"/>
      <c r="AA1396" s="285"/>
    </row>
    <row r="1397" spans="1:27">
      <c r="A1397" s="122" t="s">
        <v>56</v>
      </c>
      <c r="B1397" s="226" t="str">
        <f t="shared" si="42"/>
        <v>27AATPE1292M1Z7JAN-2025-301</v>
      </c>
      <c r="C1397" s="277">
        <f t="shared" si="43"/>
        <v>1392</v>
      </c>
      <c r="D1397" s="122" t="s">
        <v>523</v>
      </c>
      <c r="E1397" s="122" t="s">
        <v>524</v>
      </c>
      <c r="F1397" s="122" t="s">
        <v>3872</v>
      </c>
      <c r="G1397" s="122" t="s">
        <v>1699</v>
      </c>
      <c r="H1397" s="278">
        <v>45660</v>
      </c>
      <c r="I1397" s="122">
        <v>393497</v>
      </c>
      <c r="J1397" s="122" t="s">
        <v>1700</v>
      </c>
      <c r="K1397" s="122" t="s">
        <v>1657</v>
      </c>
      <c r="L1397" s="122"/>
      <c r="M1397" s="122">
        <v>333472</v>
      </c>
      <c r="N1397" s="287">
        <v>0</v>
      </c>
      <c r="O1397" s="287">
        <v>30012.48</v>
      </c>
      <c r="P1397" s="287">
        <v>30012.48</v>
      </c>
      <c r="Q1397" s="122">
        <v>0</v>
      </c>
      <c r="R1397" s="286" t="s">
        <v>3741</v>
      </c>
      <c r="S1397" s="291" t="s">
        <v>3745</v>
      </c>
      <c r="T1397" s="122" t="s">
        <v>1703</v>
      </c>
      <c r="U1397" s="288" t="s">
        <v>1195</v>
      </c>
      <c r="V1397" s="289" t="s">
        <v>1704</v>
      </c>
      <c r="W1397" s="290" t="s">
        <v>1195</v>
      </c>
      <c r="X1397" s="290" t="s">
        <v>1195</v>
      </c>
      <c r="Y1397" s="290" t="s">
        <v>1195</v>
      </c>
      <c r="Z1397" s="122"/>
      <c r="AA1397" s="285"/>
    </row>
    <row r="1398" spans="1:27">
      <c r="A1398" s="122" t="s">
        <v>56</v>
      </c>
      <c r="B1398" s="226" t="str">
        <f t="shared" si="42"/>
        <v>27AATPE1292M1Z7JAN-2025-302</v>
      </c>
      <c r="C1398" s="277">
        <f t="shared" si="43"/>
        <v>1393</v>
      </c>
      <c r="D1398" s="122" t="s">
        <v>523</v>
      </c>
      <c r="E1398" s="122" t="s">
        <v>524</v>
      </c>
      <c r="F1398" s="122" t="s">
        <v>3873</v>
      </c>
      <c r="G1398" s="122" t="s">
        <v>1699</v>
      </c>
      <c r="H1398" s="278">
        <v>45660</v>
      </c>
      <c r="I1398" s="122">
        <v>413878</v>
      </c>
      <c r="J1398" s="122" t="s">
        <v>1700</v>
      </c>
      <c r="K1398" s="122" t="s">
        <v>1657</v>
      </c>
      <c r="L1398" s="122"/>
      <c r="M1398" s="122">
        <v>350744</v>
      </c>
      <c r="N1398" s="287">
        <v>0</v>
      </c>
      <c r="O1398" s="287">
        <v>31566.959999999999</v>
      </c>
      <c r="P1398" s="287">
        <v>31566.959999999999</v>
      </c>
      <c r="Q1398" s="122">
        <v>0</v>
      </c>
      <c r="R1398" s="286" t="s">
        <v>3741</v>
      </c>
      <c r="S1398" s="291" t="s">
        <v>3745</v>
      </c>
      <c r="T1398" s="122" t="s">
        <v>1703</v>
      </c>
      <c r="U1398" s="288" t="s">
        <v>1195</v>
      </c>
      <c r="V1398" s="289" t="s">
        <v>1704</v>
      </c>
      <c r="W1398" s="290" t="s">
        <v>1195</v>
      </c>
      <c r="X1398" s="290" t="s">
        <v>1195</v>
      </c>
      <c r="Y1398" s="290" t="s">
        <v>1195</v>
      </c>
      <c r="Z1398" s="122"/>
      <c r="AA1398" s="285"/>
    </row>
    <row r="1399" spans="1:27">
      <c r="A1399" s="122" t="s">
        <v>56</v>
      </c>
      <c r="B1399" s="226" t="str">
        <f t="shared" si="42"/>
        <v>27AWKPT6559P1ZA86487</v>
      </c>
      <c r="C1399" s="277">
        <f t="shared" si="43"/>
        <v>1394</v>
      </c>
      <c r="D1399" s="122" t="s">
        <v>3202</v>
      </c>
      <c r="E1399" s="122" t="s">
        <v>3203</v>
      </c>
      <c r="F1399" s="122">
        <v>86487</v>
      </c>
      <c r="G1399" s="122" t="s">
        <v>1699</v>
      </c>
      <c r="H1399" s="278">
        <v>45628</v>
      </c>
      <c r="I1399" s="122">
        <v>320.82</v>
      </c>
      <c r="J1399" s="122" t="s">
        <v>1700</v>
      </c>
      <c r="K1399" s="122" t="s">
        <v>1657</v>
      </c>
      <c r="L1399" s="122"/>
      <c r="M1399" s="122">
        <v>271.88</v>
      </c>
      <c r="N1399" s="287">
        <v>0</v>
      </c>
      <c r="O1399" s="287">
        <v>24.47</v>
      </c>
      <c r="P1399" s="287">
        <v>24.47</v>
      </c>
      <c r="Q1399" s="122">
        <v>0</v>
      </c>
      <c r="R1399" s="286" t="s">
        <v>3490</v>
      </c>
      <c r="S1399" s="291" t="s">
        <v>3550</v>
      </c>
      <c r="T1399" s="122" t="s">
        <v>1703</v>
      </c>
      <c r="U1399" s="288" t="s">
        <v>1195</v>
      </c>
      <c r="V1399" s="289" t="s">
        <v>1704</v>
      </c>
      <c r="W1399" s="290" t="s">
        <v>1195</v>
      </c>
      <c r="X1399" s="290" t="s">
        <v>1195</v>
      </c>
      <c r="Y1399" s="290" t="s">
        <v>1195</v>
      </c>
      <c r="Z1399" s="122"/>
      <c r="AA1399" s="285"/>
    </row>
    <row r="1400" spans="1:27">
      <c r="A1400" s="122" t="s">
        <v>56</v>
      </c>
      <c r="B1400" s="226" t="str">
        <f t="shared" si="42"/>
        <v>27AAWCS5258F1ZQPUN06/SC24/00786</v>
      </c>
      <c r="C1400" s="277">
        <f t="shared" si="43"/>
        <v>1395</v>
      </c>
      <c r="D1400" s="122" t="s">
        <v>299</v>
      </c>
      <c r="E1400" s="122" t="s">
        <v>300</v>
      </c>
      <c r="F1400" s="122" t="s">
        <v>3874</v>
      </c>
      <c r="G1400" s="122" t="s">
        <v>1699</v>
      </c>
      <c r="H1400" s="278">
        <v>45677</v>
      </c>
      <c r="I1400" s="122">
        <v>3242294.26</v>
      </c>
      <c r="J1400" s="122" t="s">
        <v>1700</v>
      </c>
      <c r="K1400" s="122" t="s">
        <v>1657</v>
      </c>
      <c r="L1400" s="122"/>
      <c r="M1400" s="122">
        <v>2747707</v>
      </c>
      <c r="N1400" s="287">
        <v>0</v>
      </c>
      <c r="O1400" s="287">
        <v>247293.63</v>
      </c>
      <c r="P1400" s="287">
        <v>247293.63</v>
      </c>
      <c r="Q1400" s="122">
        <v>0</v>
      </c>
      <c r="R1400" s="286" t="s">
        <v>3741</v>
      </c>
      <c r="S1400" s="291" t="s">
        <v>3875</v>
      </c>
      <c r="T1400" s="122" t="s">
        <v>1703</v>
      </c>
      <c r="U1400" s="288" t="s">
        <v>1195</v>
      </c>
      <c r="V1400" s="289" t="s">
        <v>1704</v>
      </c>
      <c r="W1400" s="290" t="s">
        <v>1195</v>
      </c>
      <c r="X1400" s="290" t="s">
        <v>1195</v>
      </c>
      <c r="Y1400" s="290" t="s">
        <v>1195</v>
      </c>
      <c r="Z1400" s="122"/>
      <c r="AA1400" s="285"/>
    </row>
    <row r="1401" spans="1:27">
      <c r="A1401" s="122" t="s">
        <v>56</v>
      </c>
      <c r="B1401" s="226" t="str">
        <f t="shared" si="42"/>
        <v>27AATPE1295N1Z2JAN-2025-303</v>
      </c>
      <c r="C1401" s="277">
        <f t="shared" si="43"/>
        <v>1396</v>
      </c>
      <c r="D1401" s="122" t="s">
        <v>527</v>
      </c>
      <c r="E1401" s="122" t="s">
        <v>528</v>
      </c>
      <c r="F1401" s="122" t="s">
        <v>3876</v>
      </c>
      <c r="G1401" s="122" t="s">
        <v>1699</v>
      </c>
      <c r="H1401" s="278">
        <v>45660</v>
      </c>
      <c r="I1401" s="122">
        <v>413878</v>
      </c>
      <c r="J1401" s="122" t="s">
        <v>1700</v>
      </c>
      <c r="K1401" s="122" t="s">
        <v>1657</v>
      </c>
      <c r="L1401" s="122"/>
      <c r="M1401" s="122">
        <v>350744</v>
      </c>
      <c r="N1401" s="287">
        <v>0</v>
      </c>
      <c r="O1401" s="287">
        <v>31566.959999999999</v>
      </c>
      <c r="P1401" s="287">
        <v>31566.959999999999</v>
      </c>
      <c r="Q1401" s="122">
        <v>0</v>
      </c>
      <c r="R1401" s="286" t="s">
        <v>3741</v>
      </c>
      <c r="S1401" s="291" t="s">
        <v>3840</v>
      </c>
      <c r="T1401" s="122" t="s">
        <v>1703</v>
      </c>
      <c r="U1401" s="288" t="s">
        <v>1195</v>
      </c>
      <c r="V1401" s="289" t="s">
        <v>1704</v>
      </c>
      <c r="W1401" s="290" t="s">
        <v>1195</v>
      </c>
      <c r="X1401" s="290" t="s">
        <v>1195</v>
      </c>
      <c r="Y1401" s="290" t="s">
        <v>1195</v>
      </c>
      <c r="Z1401" s="122"/>
      <c r="AA1401" s="285"/>
    </row>
    <row r="1402" spans="1:27">
      <c r="A1402" s="122" t="s">
        <v>56</v>
      </c>
      <c r="B1402" s="226" t="str">
        <f t="shared" si="42"/>
        <v>27AATPE1295N1Z2JAN-2025-304</v>
      </c>
      <c r="C1402" s="277">
        <f t="shared" si="43"/>
        <v>1397</v>
      </c>
      <c r="D1402" s="122" t="s">
        <v>527</v>
      </c>
      <c r="E1402" s="122" t="s">
        <v>528</v>
      </c>
      <c r="F1402" s="122" t="s">
        <v>3877</v>
      </c>
      <c r="G1402" s="122" t="s">
        <v>1699</v>
      </c>
      <c r="H1402" s="278">
        <v>45660</v>
      </c>
      <c r="I1402" s="122">
        <v>393497</v>
      </c>
      <c r="J1402" s="122" t="s">
        <v>1700</v>
      </c>
      <c r="K1402" s="122" t="s">
        <v>1657</v>
      </c>
      <c r="L1402" s="122"/>
      <c r="M1402" s="122">
        <v>333472</v>
      </c>
      <c r="N1402" s="287">
        <v>0</v>
      </c>
      <c r="O1402" s="287">
        <v>30012.48</v>
      </c>
      <c r="P1402" s="287">
        <v>30012.48</v>
      </c>
      <c r="Q1402" s="122">
        <v>0</v>
      </c>
      <c r="R1402" s="286" t="s">
        <v>3741</v>
      </c>
      <c r="S1402" s="291" t="s">
        <v>3840</v>
      </c>
      <c r="T1402" s="122" t="s">
        <v>1703</v>
      </c>
      <c r="U1402" s="288" t="s">
        <v>1195</v>
      </c>
      <c r="V1402" s="289" t="s">
        <v>1704</v>
      </c>
      <c r="W1402" s="290" t="s">
        <v>1195</v>
      </c>
      <c r="X1402" s="290" t="s">
        <v>1195</v>
      </c>
      <c r="Y1402" s="290" t="s">
        <v>1195</v>
      </c>
      <c r="Z1402" s="122"/>
      <c r="AA1402" s="285"/>
    </row>
    <row r="1403" spans="1:27">
      <c r="A1403" s="122" t="s">
        <v>56</v>
      </c>
      <c r="B1403" s="226" t="str">
        <f t="shared" si="42"/>
        <v>07AAGCR7293D1Z6QNEZ-23086</v>
      </c>
      <c r="C1403" s="277">
        <f t="shared" si="43"/>
        <v>1398</v>
      </c>
      <c r="D1403" s="122" t="s">
        <v>3878</v>
      </c>
      <c r="E1403" s="122" t="s">
        <v>3879</v>
      </c>
      <c r="F1403" s="122" t="s">
        <v>3880</v>
      </c>
      <c r="G1403" s="122" t="s">
        <v>1699</v>
      </c>
      <c r="H1403" s="278">
        <v>45685</v>
      </c>
      <c r="I1403" s="122">
        <v>5604</v>
      </c>
      <c r="J1403" s="122" t="s">
        <v>1700</v>
      </c>
      <c r="K1403" s="122" t="s">
        <v>1657</v>
      </c>
      <c r="L1403" s="122"/>
      <c r="M1403" s="122">
        <v>4749.1499999999996</v>
      </c>
      <c r="N1403" s="287">
        <v>854.85</v>
      </c>
      <c r="O1403" s="287">
        <v>0</v>
      </c>
      <c r="P1403" s="287">
        <v>0</v>
      </c>
      <c r="Q1403" s="122">
        <v>0</v>
      </c>
      <c r="R1403" s="286" t="s">
        <v>3741</v>
      </c>
      <c r="S1403" s="291" t="s">
        <v>3798</v>
      </c>
      <c r="T1403" s="122" t="s">
        <v>1703</v>
      </c>
      <c r="U1403" s="288" t="s">
        <v>1195</v>
      </c>
      <c r="V1403" s="289" t="s">
        <v>1704</v>
      </c>
      <c r="W1403" s="290" t="s">
        <v>1195</v>
      </c>
      <c r="X1403" s="290" t="s">
        <v>1195</v>
      </c>
      <c r="Y1403" s="290" t="s">
        <v>1195</v>
      </c>
      <c r="Z1403" s="122"/>
      <c r="AA1403" s="285"/>
    </row>
    <row r="1404" spans="1:27">
      <c r="A1404" s="122" t="s">
        <v>56</v>
      </c>
      <c r="B1404" s="226" t="str">
        <f t="shared" si="42"/>
        <v>27AABCM2461K1ZFLMP01250101303</v>
      </c>
      <c r="C1404" s="277">
        <f t="shared" si="43"/>
        <v>1399</v>
      </c>
      <c r="D1404" s="122" t="s">
        <v>443</v>
      </c>
      <c r="E1404" s="122" t="s">
        <v>444</v>
      </c>
      <c r="F1404" s="122" t="s">
        <v>3881</v>
      </c>
      <c r="G1404" s="122" t="s">
        <v>1699</v>
      </c>
      <c r="H1404" s="278">
        <v>45658</v>
      </c>
      <c r="I1404" s="122">
        <v>31306.6</v>
      </c>
      <c r="J1404" s="122" t="s">
        <v>1700</v>
      </c>
      <c r="K1404" s="122" t="s">
        <v>1657</v>
      </c>
      <c r="L1404" s="122"/>
      <c r="M1404" s="122">
        <v>26530.6</v>
      </c>
      <c r="N1404" s="287">
        <v>0</v>
      </c>
      <c r="O1404" s="287">
        <v>2388</v>
      </c>
      <c r="P1404" s="287">
        <v>2388</v>
      </c>
      <c r="Q1404" s="122">
        <v>0</v>
      </c>
      <c r="R1404" s="286" t="s">
        <v>3741</v>
      </c>
      <c r="S1404" s="291" t="s">
        <v>3745</v>
      </c>
      <c r="T1404" s="122" t="s">
        <v>1703</v>
      </c>
      <c r="U1404" s="288" t="s">
        <v>1195</v>
      </c>
      <c r="V1404" s="289" t="s">
        <v>1704</v>
      </c>
      <c r="W1404" s="290" t="s">
        <v>1726</v>
      </c>
      <c r="X1404" s="290" t="s">
        <v>3882</v>
      </c>
      <c r="Y1404" s="290" t="s">
        <v>3587</v>
      </c>
      <c r="Z1404" s="122"/>
      <c r="AA1404" s="285"/>
    </row>
    <row r="1405" spans="1:27">
      <c r="A1405" s="122" t="s">
        <v>56</v>
      </c>
      <c r="B1405" s="226" t="str">
        <f t="shared" si="42"/>
        <v>27AABCM2461K1ZFLMP01250101304</v>
      </c>
      <c r="C1405" s="277">
        <f t="shared" si="43"/>
        <v>1400</v>
      </c>
      <c r="D1405" s="122" t="s">
        <v>443</v>
      </c>
      <c r="E1405" s="122" t="s">
        <v>444</v>
      </c>
      <c r="F1405" s="122" t="s">
        <v>3883</v>
      </c>
      <c r="G1405" s="122" t="s">
        <v>1699</v>
      </c>
      <c r="H1405" s="278">
        <v>45658</v>
      </c>
      <c r="I1405" s="122">
        <v>32926.800000000003</v>
      </c>
      <c r="J1405" s="122" t="s">
        <v>1700</v>
      </c>
      <c r="K1405" s="122" t="s">
        <v>1657</v>
      </c>
      <c r="L1405" s="122"/>
      <c r="M1405" s="122">
        <v>27904.799999999999</v>
      </c>
      <c r="N1405" s="287">
        <v>0</v>
      </c>
      <c r="O1405" s="287">
        <v>2511</v>
      </c>
      <c r="P1405" s="287">
        <v>2511</v>
      </c>
      <c r="Q1405" s="122">
        <v>0</v>
      </c>
      <c r="R1405" s="286" t="s">
        <v>3741</v>
      </c>
      <c r="S1405" s="291" t="s">
        <v>3745</v>
      </c>
      <c r="T1405" s="122" t="s">
        <v>1703</v>
      </c>
      <c r="U1405" s="288" t="s">
        <v>1195</v>
      </c>
      <c r="V1405" s="289" t="s">
        <v>1704</v>
      </c>
      <c r="W1405" s="290" t="s">
        <v>1726</v>
      </c>
      <c r="X1405" s="290" t="s">
        <v>3884</v>
      </c>
      <c r="Y1405" s="290" t="s">
        <v>3587</v>
      </c>
      <c r="Z1405" s="122"/>
      <c r="AA1405" s="285"/>
    </row>
    <row r="1406" spans="1:27">
      <c r="A1406" s="122" t="s">
        <v>56</v>
      </c>
      <c r="B1406" s="226" t="str">
        <f t="shared" si="42"/>
        <v>27AABCM2461K1ZFLMP01250101305</v>
      </c>
      <c r="C1406" s="277">
        <f t="shared" si="43"/>
        <v>1401</v>
      </c>
      <c r="D1406" s="122" t="s">
        <v>443</v>
      </c>
      <c r="E1406" s="122" t="s">
        <v>444</v>
      </c>
      <c r="F1406" s="122" t="s">
        <v>3885</v>
      </c>
      <c r="G1406" s="122" t="s">
        <v>1699</v>
      </c>
      <c r="H1406" s="278">
        <v>45658</v>
      </c>
      <c r="I1406" s="122">
        <v>32926.800000000003</v>
      </c>
      <c r="J1406" s="122" t="s">
        <v>1700</v>
      </c>
      <c r="K1406" s="122" t="s">
        <v>1657</v>
      </c>
      <c r="L1406" s="122"/>
      <c r="M1406" s="122">
        <v>27904.799999999999</v>
      </c>
      <c r="N1406" s="287">
        <v>0</v>
      </c>
      <c r="O1406" s="287">
        <v>2511</v>
      </c>
      <c r="P1406" s="287">
        <v>2511</v>
      </c>
      <c r="Q1406" s="122">
        <v>0</v>
      </c>
      <c r="R1406" s="286" t="s">
        <v>3741</v>
      </c>
      <c r="S1406" s="291" t="s">
        <v>3745</v>
      </c>
      <c r="T1406" s="122" t="s">
        <v>1703</v>
      </c>
      <c r="U1406" s="288" t="s">
        <v>1195</v>
      </c>
      <c r="V1406" s="289" t="s">
        <v>1704</v>
      </c>
      <c r="W1406" s="290" t="s">
        <v>1726</v>
      </c>
      <c r="X1406" s="290" t="s">
        <v>3886</v>
      </c>
      <c r="Y1406" s="290" t="s">
        <v>3587</v>
      </c>
      <c r="Z1406" s="122"/>
      <c r="AA1406" s="285"/>
    </row>
    <row r="1407" spans="1:27">
      <c r="A1407" s="122" t="s">
        <v>56</v>
      </c>
      <c r="B1407" s="226" t="str">
        <f t="shared" si="42"/>
        <v>27AABCM2461K1ZFLMP01250101306</v>
      </c>
      <c r="C1407" s="277">
        <f t="shared" si="43"/>
        <v>1402</v>
      </c>
      <c r="D1407" s="122" t="s">
        <v>443</v>
      </c>
      <c r="E1407" s="122" t="s">
        <v>444</v>
      </c>
      <c r="F1407" s="122" t="s">
        <v>3887</v>
      </c>
      <c r="G1407" s="122" t="s">
        <v>1699</v>
      </c>
      <c r="H1407" s="278">
        <v>45658</v>
      </c>
      <c r="I1407" s="122">
        <v>31306.6</v>
      </c>
      <c r="J1407" s="122" t="s">
        <v>1700</v>
      </c>
      <c r="K1407" s="122" t="s">
        <v>1657</v>
      </c>
      <c r="L1407" s="122"/>
      <c r="M1407" s="122">
        <v>26530.6</v>
      </c>
      <c r="N1407" s="287">
        <v>0</v>
      </c>
      <c r="O1407" s="287">
        <v>2388</v>
      </c>
      <c r="P1407" s="287">
        <v>2388</v>
      </c>
      <c r="Q1407" s="122">
        <v>0</v>
      </c>
      <c r="R1407" s="286" t="s">
        <v>3741</v>
      </c>
      <c r="S1407" s="291" t="s">
        <v>3745</v>
      </c>
      <c r="T1407" s="122" t="s">
        <v>1703</v>
      </c>
      <c r="U1407" s="288" t="s">
        <v>1195</v>
      </c>
      <c r="V1407" s="289" t="s">
        <v>1704</v>
      </c>
      <c r="W1407" s="290" t="s">
        <v>1726</v>
      </c>
      <c r="X1407" s="290" t="s">
        <v>3888</v>
      </c>
      <c r="Y1407" s="290" t="s">
        <v>3587</v>
      </c>
      <c r="Z1407" s="122"/>
      <c r="AA1407" s="285"/>
    </row>
    <row r="1408" spans="1:27">
      <c r="A1408" s="122" t="s">
        <v>56</v>
      </c>
      <c r="B1408" s="226" t="str">
        <f t="shared" si="42"/>
        <v>27AABCM2461K1ZFPM012501/037193</v>
      </c>
      <c r="C1408" s="277">
        <f t="shared" si="43"/>
        <v>1403</v>
      </c>
      <c r="D1408" s="122" t="s">
        <v>443</v>
      </c>
      <c r="E1408" s="122" t="s">
        <v>444</v>
      </c>
      <c r="F1408" s="122" t="s">
        <v>3889</v>
      </c>
      <c r="G1408" s="122" t="s">
        <v>1699</v>
      </c>
      <c r="H1408" s="278">
        <v>45659</v>
      </c>
      <c r="I1408" s="122">
        <v>379.6</v>
      </c>
      <c r="J1408" s="122" t="s">
        <v>1700</v>
      </c>
      <c r="K1408" s="122" t="s">
        <v>1657</v>
      </c>
      <c r="L1408" s="122"/>
      <c r="M1408" s="122">
        <v>321.60000000000002</v>
      </c>
      <c r="N1408" s="287">
        <v>0</v>
      </c>
      <c r="O1408" s="287">
        <v>29</v>
      </c>
      <c r="P1408" s="287">
        <v>29</v>
      </c>
      <c r="Q1408" s="122">
        <v>0</v>
      </c>
      <c r="R1408" s="286" t="s">
        <v>3741</v>
      </c>
      <c r="S1408" s="291" t="s">
        <v>3745</v>
      </c>
      <c r="T1408" s="122" t="s">
        <v>1703</v>
      </c>
      <c r="U1408" s="288" t="s">
        <v>1195</v>
      </c>
      <c r="V1408" s="289" t="s">
        <v>1704</v>
      </c>
      <c r="W1408" s="290" t="s">
        <v>1726</v>
      </c>
      <c r="X1408" s="290" t="s">
        <v>3890</v>
      </c>
      <c r="Y1408" s="290" t="s">
        <v>3532</v>
      </c>
      <c r="Z1408" s="122"/>
      <c r="AA1408" s="285"/>
    </row>
    <row r="1409" spans="1:27">
      <c r="A1409" s="122" t="s">
        <v>56</v>
      </c>
      <c r="B1409" s="226" t="str">
        <f t="shared" si="42"/>
        <v>27AABCM2461K1ZFPM012501/037194</v>
      </c>
      <c r="C1409" s="277">
        <f t="shared" si="43"/>
        <v>1404</v>
      </c>
      <c r="D1409" s="122" t="s">
        <v>443</v>
      </c>
      <c r="E1409" s="122" t="s">
        <v>444</v>
      </c>
      <c r="F1409" s="122" t="s">
        <v>3891</v>
      </c>
      <c r="G1409" s="122" t="s">
        <v>1699</v>
      </c>
      <c r="H1409" s="278">
        <v>45659</v>
      </c>
      <c r="I1409" s="122">
        <v>127.2</v>
      </c>
      <c r="J1409" s="122" t="s">
        <v>1700</v>
      </c>
      <c r="K1409" s="122" t="s">
        <v>1657</v>
      </c>
      <c r="L1409" s="122"/>
      <c r="M1409" s="122">
        <v>107.2</v>
      </c>
      <c r="N1409" s="287">
        <v>0</v>
      </c>
      <c r="O1409" s="287">
        <v>10</v>
      </c>
      <c r="P1409" s="287">
        <v>10</v>
      </c>
      <c r="Q1409" s="122">
        <v>0</v>
      </c>
      <c r="R1409" s="286" t="s">
        <v>3741</v>
      </c>
      <c r="S1409" s="291" t="s">
        <v>3745</v>
      </c>
      <c r="T1409" s="122" t="s">
        <v>1703</v>
      </c>
      <c r="U1409" s="288" t="s">
        <v>1195</v>
      </c>
      <c r="V1409" s="289" t="s">
        <v>1704</v>
      </c>
      <c r="W1409" s="290" t="s">
        <v>1726</v>
      </c>
      <c r="X1409" s="290" t="s">
        <v>3892</v>
      </c>
      <c r="Y1409" s="290" t="s">
        <v>3532</v>
      </c>
      <c r="Z1409" s="122"/>
      <c r="AA1409" s="285"/>
    </row>
    <row r="1410" spans="1:27">
      <c r="A1410" s="122" t="s">
        <v>56</v>
      </c>
      <c r="B1410" s="226" t="str">
        <f t="shared" si="42"/>
        <v>07AAACJ0054A1ZDDP433456</v>
      </c>
      <c r="C1410" s="277">
        <f t="shared" si="43"/>
        <v>1405</v>
      </c>
      <c r="D1410" s="122" t="s">
        <v>283</v>
      </c>
      <c r="E1410" s="122" t="s">
        <v>284</v>
      </c>
      <c r="F1410" s="122" t="s">
        <v>3893</v>
      </c>
      <c r="G1410" s="122" t="s">
        <v>1699</v>
      </c>
      <c r="H1410" s="278">
        <v>45668</v>
      </c>
      <c r="I1410" s="122">
        <v>5684</v>
      </c>
      <c r="J1410" s="122" t="s">
        <v>1700</v>
      </c>
      <c r="K1410" s="122" t="s">
        <v>1657</v>
      </c>
      <c r="L1410" s="122"/>
      <c r="M1410" s="122">
        <v>100</v>
      </c>
      <c r="N1410" s="287">
        <v>18</v>
      </c>
      <c r="O1410" s="287">
        <v>0</v>
      </c>
      <c r="P1410" s="287">
        <v>0</v>
      </c>
      <c r="Q1410" s="122">
        <v>0</v>
      </c>
      <c r="R1410" s="286" t="s">
        <v>3741</v>
      </c>
      <c r="S1410" s="291" t="s">
        <v>3742</v>
      </c>
      <c r="T1410" s="122" t="s">
        <v>1703</v>
      </c>
      <c r="U1410" s="288" t="s">
        <v>1195</v>
      </c>
      <c r="V1410" s="289" t="s">
        <v>1704</v>
      </c>
      <c r="W1410" s="290" t="s">
        <v>1195</v>
      </c>
      <c r="X1410" s="290" t="s">
        <v>1195</v>
      </c>
      <c r="Y1410" s="290" t="s">
        <v>1195</v>
      </c>
      <c r="Z1410" s="122"/>
      <c r="AA1410" s="285"/>
    </row>
    <row r="1411" spans="1:27">
      <c r="A1411" s="122" t="s">
        <v>56</v>
      </c>
      <c r="B1411" s="226" t="str">
        <f t="shared" si="42"/>
        <v>07AAACJ0054A1ZDHP401563</v>
      </c>
      <c r="C1411" s="277">
        <f t="shared" si="43"/>
        <v>1406</v>
      </c>
      <c r="D1411" s="122" t="s">
        <v>283</v>
      </c>
      <c r="E1411" s="122" t="s">
        <v>284</v>
      </c>
      <c r="F1411" s="122" t="s">
        <v>3894</v>
      </c>
      <c r="G1411" s="122" t="s">
        <v>1699</v>
      </c>
      <c r="H1411" s="278">
        <v>45667</v>
      </c>
      <c r="I1411" s="122">
        <v>163548</v>
      </c>
      <c r="J1411" s="122" t="s">
        <v>1700</v>
      </c>
      <c r="K1411" s="122" t="s">
        <v>1657</v>
      </c>
      <c r="L1411" s="122"/>
      <c r="M1411" s="122">
        <v>138600</v>
      </c>
      <c r="N1411" s="287">
        <v>24948</v>
      </c>
      <c r="O1411" s="287">
        <v>0</v>
      </c>
      <c r="P1411" s="287">
        <v>0</v>
      </c>
      <c r="Q1411" s="122">
        <v>0</v>
      </c>
      <c r="R1411" s="286" t="s">
        <v>3741</v>
      </c>
      <c r="S1411" s="291" t="s">
        <v>3742</v>
      </c>
      <c r="T1411" s="122" t="s">
        <v>1703</v>
      </c>
      <c r="U1411" s="288" t="s">
        <v>1195</v>
      </c>
      <c r="V1411" s="289" t="s">
        <v>1704</v>
      </c>
      <c r="W1411" s="290" t="s">
        <v>1726</v>
      </c>
      <c r="X1411" s="290" t="s">
        <v>3895</v>
      </c>
      <c r="Y1411" s="290" t="s">
        <v>3896</v>
      </c>
      <c r="Z1411" s="122"/>
      <c r="AA1411" s="285"/>
    </row>
    <row r="1412" spans="1:27">
      <c r="A1412" s="122" t="s">
        <v>56</v>
      </c>
      <c r="B1412" s="226" t="str">
        <f t="shared" si="42"/>
        <v>07AAACJ0054A1ZDHP401577</v>
      </c>
      <c r="C1412" s="277">
        <f t="shared" si="43"/>
        <v>1407</v>
      </c>
      <c r="D1412" s="122" t="s">
        <v>283</v>
      </c>
      <c r="E1412" s="122" t="s">
        <v>284</v>
      </c>
      <c r="F1412" s="122" t="s">
        <v>3897</v>
      </c>
      <c r="G1412" s="122" t="s">
        <v>1699</v>
      </c>
      <c r="H1412" s="278">
        <v>45668</v>
      </c>
      <c r="I1412" s="122">
        <v>101244</v>
      </c>
      <c r="J1412" s="122" t="s">
        <v>1700</v>
      </c>
      <c r="K1412" s="122" t="s">
        <v>1657</v>
      </c>
      <c r="L1412" s="122"/>
      <c r="M1412" s="122">
        <v>85800</v>
      </c>
      <c r="N1412" s="287">
        <v>15444</v>
      </c>
      <c r="O1412" s="287">
        <v>0</v>
      </c>
      <c r="P1412" s="287">
        <v>0</v>
      </c>
      <c r="Q1412" s="122">
        <v>0</v>
      </c>
      <c r="R1412" s="286" t="s">
        <v>3741</v>
      </c>
      <c r="S1412" s="291" t="s">
        <v>3742</v>
      </c>
      <c r="T1412" s="122" t="s">
        <v>1703</v>
      </c>
      <c r="U1412" s="288" t="s">
        <v>1195</v>
      </c>
      <c r="V1412" s="289" t="s">
        <v>1704</v>
      </c>
      <c r="W1412" s="290" t="s">
        <v>1195</v>
      </c>
      <c r="X1412" s="290" t="s">
        <v>1195</v>
      </c>
      <c r="Y1412" s="290" t="s">
        <v>1195</v>
      </c>
      <c r="Z1412" s="122"/>
      <c r="AA1412" s="285"/>
    </row>
    <row r="1413" spans="1:27">
      <c r="A1413" s="122" t="s">
        <v>56</v>
      </c>
      <c r="B1413" s="226" t="str">
        <f t="shared" si="42"/>
        <v>07AAACJ0054A1ZDHP401578</v>
      </c>
      <c r="C1413" s="277">
        <f t="shared" si="43"/>
        <v>1408</v>
      </c>
      <c r="D1413" s="122" t="s">
        <v>283</v>
      </c>
      <c r="E1413" s="122" t="s">
        <v>284</v>
      </c>
      <c r="F1413" s="122" t="s">
        <v>3898</v>
      </c>
      <c r="G1413" s="122" t="s">
        <v>1699</v>
      </c>
      <c r="H1413" s="278">
        <v>45668</v>
      </c>
      <c r="I1413" s="122">
        <v>12390</v>
      </c>
      <c r="J1413" s="122" t="s">
        <v>1700</v>
      </c>
      <c r="K1413" s="122" t="s">
        <v>1657</v>
      </c>
      <c r="L1413" s="122"/>
      <c r="M1413" s="122">
        <v>10500</v>
      </c>
      <c r="N1413" s="287">
        <v>1890</v>
      </c>
      <c r="O1413" s="287">
        <v>0</v>
      </c>
      <c r="P1413" s="287">
        <v>0</v>
      </c>
      <c r="Q1413" s="122">
        <v>0</v>
      </c>
      <c r="R1413" s="286" t="s">
        <v>3741</v>
      </c>
      <c r="S1413" s="291" t="s">
        <v>3742</v>
      </c>
      <c r="T1413" s="122" t="s">
        <v>1703</v>
      </c>
      <c r="U1413" s="288" t="s">
        <v>1195</v>
      </c>
      <c r="V1413" s="289" t="s">
        <v>1704</v>
      </c>
      <c r="W1413" s="290" t="s">
        <v>1195</v>
      </c>
      <c r="X1413" s="290" t="s">
        <v>1195</v>
      </c>
      <c r="Y1413" s="290" t="s">
        <v>1195</v>
      </c>
      <c r="Z1413" s="122"/>
      <c r="AA1413" s="285"/>
    </row>
    <row r="1414" spans="1:27">
      <c r="A1414" s="122" t="s">
        <v>56</v>
      </c>
      <c r="B1414" s="226" t="str">
        <f t="shared" ref="B1414:B1477" si="44">CONCATENATE(D1414,F1414)</f>
        <v>07AAACJ0054A1ZDHP401593</v>
      </c>
      <c r="C1414" s="277">
        <f t="shared" si="43"/>
        <v>1409</v>
      </c>
      <c r="D1414" s="122" t="s">
        <v>283</v>
      </c>
      <c r="E1414" s="122" t="s">
        <v>284</v>
      </c>
      <c r="F1414" s="122" t="s">
        <v>3899</v>
      </c>
      <c r="G1414" s="122" t="s">
        <v>1699</v>
      </c>
      <c r="H1414" s="278">
        <v>45673</v>
      </c>
      <c r="I1414" s="122">
        <v>8024</v>
      </c>
      <c r="J1414" s="122" t="s">
        <v>1700</v>
      </c>
      <c r="K1414" s="122" t="s">
        <v>1657</v>
      </c>
      <c r="L1414" s="122"/>
      <c r="M1414" s="122">
        <v>6800</v>
      </c>
      <c r="N1414" s="287">
        <v>1224</v>
      </c>
      <c r="O1414" s="287">
        <v>0</v>
      </c>
      <c r="P1414" s="287">
        <v>0</v>
      </c>
      <c r="Q1414" s="122">
        <v>0</v>
      </c>
      <c r="R1414" s="286" t="s">
        <v>3741</v>
      </c>
      <c r="S1414" s="291" t="s">
        <v>3742</v>
      </c>
      <c r="T1414" s="122" t="s">
        <v>1703</v>
      </c>
      <c r="U1414" s="288" t="s">
        <v>1195</v>
      </c>
      <c r="V1414" s="289" t="s">
        <v>1704</v>
      </c>
      <c r="W1414" s="290" t="s">
        <v>1195</v>
      </c>
      <c r="X1414" s="290" t="s">
        <v>1195</v>
      </c>
      <c r="Y1414" s="290" t="s">
        <v>1195</v>
      </c>
      <c r="Z1414" s="122"/>
      <c r="AA1414" s="285"/>
    </row>
    <row r="1415" spans="1:27">
      <c r="A1415" s="122" t="s">
        <v>56</v>
      </c>
      <c r="B1415" s="226" t="str">
        <f t="shared" si="44"/>
        <v>07AAACJ0054A1ZDIP403630</v>
      </c>
      <c r="C1415" s="277">
        <f t="shared" ref="C1415:C1478" si="45">C1414+1</f>
        <v>1410</v>
      </c>
      <c r="D1415" s="122" t="s">
        <v>283</v>
      </c>
      <c r="E1415" s="122" t="s">
        <v>284</v>
      </c>
      <c r="F1415" s="122" t="s">
        <v>3900</v>
      </c>
      <c r="G1415" s="122" t="s">
        <v>1699</v>
      </c>
      <c r="H1415" s="278">
        <v>45663</v>
      </c>
      <c r="I1415" s="122">
        <v>88242</v>
      </c>
      <c r="J1415" s="122" t="s">
        <v>1700</v>
      </c>
      <c r="K1415" s="122" t="s">
        <v>1657</v>
      </c>
      <c r="L1415" s="122"/>
      <c r="M1415" s="122">
        <v>700</v>
      </c>
      <c r="N1415" s="287">
        <v>126</v>
      </c>
      <c r="O1415" s="287">
        <v>0</v>
      </c>
      <c r="P1415" s="287">
        <v>0</v>
      </c>
      <c r="Q1415" s="122">
        <v>0</v>
      </c>
      <c r="R1415" s="286" t="s">
        <v>3741</v>
      </c>
      <c r="S1415" s="291" t="s">
        <v>3742</v>
      </c>
      <c r="T1415" s="122" t="s">
        <v>1703</v>
      </c>
      <c r="U1415" s="288" t="s">
        <v>1195</v>
      </c>
      <c r="V1415" s="289" t="s">
        <v>1704</v>
      </c>
      <c r="W1415" s="290" t="s">
        <v>1726</v>
      </c>
      <c r="X1415" s="290" t="s">
        <v>3901</v>
      </c>
      <c r="Y1415" s="290" t="s">
        <v>3896</v>
      </c>
      <c r="Z1415" s="122"/>
      <c r="AA1415" s="285"/>
    </row>
    <row r="1416" spans="1:27">
      <c r="A1416" s="122" t="s">
        <v>56</v>
      </c>
      <c r="B1416" s="226" t="str">
        <f t="shared" si="44"/>
        <v>07AAACJ0054A1ZDIP403648</v>
      </c>
      <c r="C1416" s="277">
        <f t="shared" si="45"/>
        <v>1411</v>
      </c>
      <c r="D1416" s="122" t="s">
        <v>283</v>
      </c>
      <c r="E1416" s="122" t="s">
        <v>284</v>
      </c>
      <c r="F1416" s="122" t="s">
        <v>3902</v>
      </c>
      <c r="G1416" s="122" t="s">
        <v>1699</v>
      </c>
      <c r="H1416" s="278">
        <v>45665</v>
      </c>
      <c r="I1416" s="122">
        <v>13383</v>
      </c>
      <c r="J1416" s="122" t="s">
        <v>1700</v>
      </c>
      <c r="K1416" s="122" t="s">
        <v>1657</v>
      </c>
      <c r="L1416" s="122"/>
      <c r="M1416" s="122">
        <v>700</v>
      </c>
      <c r="N1416" s="287">
        <v>126</v>
      </c>
      <c r="O1416" s="287">
        <v>0</v>
      </c>
      <c r="P1416" s="287">
        <v>0</v>
      </c>
      <c r="Q1416" s="122">
        <v>0</v>
      </c>
      <c r="R1416" s="286" t="s">
        <v>3741</v>
      </c>
      <c r="S1416" s="291" t="s">
        <v>3742</v>
      </c>
      <c r="T1416" s="122" t="s">
        <v>1703</v>
      </c>
      <c r="U1416" s="288" t="s">
        <v>1195</v>
      </c>
      <c r="V1416" s="289" t="s">
        <v>1704</v>
      </c>
      <c r="W1416" s="290" t="s">
        <v>1726</v>
      </c>
      <c r="X1416" s="290" t="s">
        <v>3903</v>
      </c>
      <c r="Y1416" s="290" t="s">
        <v>3896</v>
      </c>
      <c r="Z1416" s="122"/>
      <c r="AA1416" s="285"/>
    </row>
    <row r="1417" spans="1:27">
      <c r="A1417" s="122" t="s">
        <v>56</v>
      </c>
      <c r="B1417" s="226" t="str">
        <f t="shared" si="44"/>
        <v>07AAACJ0054A1ZDIP403653</v>
      </c>
      <c r="C1417" s="277">
        <f t="shared" si="45"/>
        <v>1412</v>
      </c>
      <c r="D1417" s="122" t="s">
        <v>283</v>
      </c>
      <c r="E1417" s="122" t="s">
        <v>284</v>
      </c>
      <c r="F1417" s="122" t="s">
        <v>3904</v>
      </c>
      <c r="G1417" s="122" t="s">
        <v>1699</v>
      </c>
      <c r="H1417" s="278">
        <v>45666</v>
      </c>
      <c r="I1417" s="122">
        <v>18925</v>
      </c>
      <c r="J1417" s="122" t="s">
        <v>1700</v>
      </c>
      <c r="K1417" s="122" t="s">
        <v>1657</v>
      </c>
      <c r="L1417" s="122"/>
      <c r="M1417" s="122">
        <v>700</v>
      </c>
      <c r="N1417" s="287">
        <v>126</v>
      </c>
      <c r="O1417" s="287">
        <v>0</v>
      </c>
      <c r="P1417" s="287">
        <v>0</v>
      </c>
      <c r="Q1417" s="122">
        <v>0</v>
      </c>
      <c r="R1417" s="286" t="s">
        <v>3741</v>
      </c>
      <c r="S1417" s="291" t="s">
        <v>3742</v>
      </c>
      <c r="T1417" s="122" t="s">
        <v>1703</v>
      </c>
      <c r="U1417" s="288" t="s">
        <v>1195</v>
      </c>
      <c r="V1417" s="289" t="s">
        <v>1704</v>
      </c>
      <c r="W1417" s="290" t="s">
        <v>1726</v>
      </c>
      <c r="X1417" s="290" t="s">
        <v>3905</v>
      </c>
      <c r="Y1417" s="290" t="s">
        <v>3896</v>
      </c>
      <c r="Z1417" s="122"/>
      <c r="AA1417" s="285"/>
    </row>
    <row r="1418" spans="1:27">
      <c r="A1418" s="122" t="s">
        <v>56</v>
      </c>
      <c r="B1418" s="226" t="str">
        <f t="shared" si="44"/>
        <v>07AAACJ0054A1ZDIP403692</v>
      </c>
      <c r="C1418" s="277">
        <f t="shared" si="45"/>
        <v>1413</v>
      </c>
      <c r="D1418" s="122" t="s">
        <v>283</v>
      </c>
      <c r="E1418" s="122" t="s">
        <v>284</v>
      </c>
      <c r="F1418" s="122" t="s">
        <v>3906</v>
      </c>
      <c r="G1418" s="122" t="s">
        <v>1699</v>
      </c>
      <c r="H1418" s="278">
        <v>45668</v>
      </c>
      <c r="I1418" s="122">
        <v>76507</v>
      </c>
      <c r="J1418" s="122" t="s">
        <v>1700</v>
      </c>
      <c r="K1418" s="122" t="s">
        <v>1657</v>
      </c>
      <c r="L1418" s="122"/>
      <c r="M1418" s="122">
        <v>700</v>
      </c>
      <c r="N1418" s="287">
        <v>126</v>
      </c>
      <c r="O1418" s="287">
        <v>0</v>
      </c>
      <c r="P1418" s="287">
        <v>0</v>
      </c>
      <c r="Q1418" s="122">
        <v>0</v>
      </c>
      <c r="R1418" s="286" t="s">
        <v>3741</v>
      </c>
      <c r="S1418" s="291" t="s">
        <v>3742</v>
      </c>
      <c r="T1418" s="122" t="s">
        <v>1703</v>
      </c>
      <c r="U1418" s="288" t="s">
        <v>1195</v>
      </c>
      <c r="V1418" s="289" t="s">
        <v>1704</v>
      </c>
      <c r="W1418" s="290" t="s">
        <v>1195</v>
      </c>
      <c r="X1418" s="290" t="s">
        <v>1195</v>
      </c>
      <c r="Y1418" s="290" t="s">
        <v>1195</v>
      </c>
      <c r="Z1418" s="122"/>
      <c r="AA1418" s="285"/>
    </row>
    <row r="1419" spans="1:27">
      <c r="A1419" s="122" t="s">
        <v>56</v>
      </c>
      <c r="B1419" s="226" t="str">
        <f t="shared" si="44"/>
        <v>07AAACJ0054A1ZDIP403725</v>
      </c>
      <c r="C1419" s="277">
        <f t="shared" si="45"/>
        <v>1414</v>
      </c>
      <c r="D1419" s="122" t="s">
        <v>283</v>
      </c>
      <c r="E1419" s="122" t="s">
        <v>284</v>
      </c>
      <c r="F1419" s="122" t="s">
        <v>3907</v>
      </c>
      <c r="G1419" s="122" t="s">
        <v>1699</v>
      </c>
      <c r="H1419" s="278">
        <v>45672</v>
      </c>
      <c r="I1419" s="122">
        <v>119233</v>
      </c>
      <c r="J1419" s="122" t="s">
        <v>1700</v>
      </c>
      <c r="K1419" s="122" t="s">
        <v>1657</v>
      </c>
      <c r="L1419" s="122"/>
      <c r="M1419" s="122">
        <v>700</v>
      </c>
      <c r="N1419" s="287">
        <v>126</v>
      </c>
      <c r="O1419" s="287">
        <v>0</v>
      </c>
      <c r="P1419" s="287">
        <v>0</v>
      </c>
      <c r="Q1419" s="122">
        <v>0</v>
      </c>
      <c r="R1419" s="286" t="s">
        <v>3741</v>
      </c>
      <c r="S1419" s="291" t="s">
        <v>3742</v>
      </c>
      <c r="T1419" s="122" t="s">
        <v>1703</v>
      </c>
      <c r="U1419" s="288" t="s">
        <v>1195</v>
      </c>
      <c r="V1419" s="289" t="s">
        <v>1704</v>
      </c>
      <c r="W1419" s="290" t="s">
        <v>1195</v>
      </c>
      <c r="X1419" s="290" t="s">
        <v>1195</v>
      </c>
      <c r="Y1419" s="290" t="s">
        <v>1195</v>
      </c>
      <c r="Z1419" s="122"/>
      <c r="AA1419" s="285"/>
    </row>
    <row r="1420" spans="1:27">
      <c r="A1420" s="122" t="s">
        <v>56</v>
      </c>
      <c r="B1420" s="226" t="str">
        <f t="shared" si="44"/>
        <v>07AAACJ0054A1ZDIP403842</v>
      </c>
      <c r="C1420" s="277">
        <f t="shared" si="45"/>
        <v>1415</v>
      </c>
      <c r="D1420" s="122" t="s">
        <v>283</v>
      </c>
      <c r="E1420" s="122" t="s">
        <v>284</v>
      </c>
      <c r="F1420" s="122" t="s">
        <v>3908</v>
      </c>
      <c r="G1420" s="122" t="s">
        <v>1699</v>
      </c>
      <c r="H1420" s="278">
        <v>45681</v>
      </c>
      <c r="I1420" s="122">
        <v>57273</v>
      </c>
      <c r="J1420" s="122" t="s">
        <v>1700</v>
      </c>
      <c r="K1420" s="122" t="s">
        <v>1657</v>
      </c>
      <c r="L1420" s="122"/>
      <c r="M1420" s="122">
        <v>700</v>
      </c>
      <c r="N1420" s="287">
        <v>126</v>
      </c>
      <c r="O1420" s="287">
        <v>0</v>
      </c>
      <c r="P1420" s="287">
        <v>0</v>
      </c>
      <c r="Q1420" s="122">
        <v>0</v>
      </c>
      <c r="R1420" s="286" t="s">
        <v>3741</v>
      </c>
      <c r="S1420" s="291" t="s">
        <v>3742</v>
      </c>
      <c r="T1420" s="122" t="s">
        <v>1703</v>
      </c>
      <c r="U1420" s="288" t="s">
        <v>1195</v>
      </c>
      <c r="V1420" s="289" t="s">
        <v>1704</v>
      </c>
      <c r="W1420" s="290" t="s">
        <v>1726</v>
      </c>
      <c r="X1420" s="290" t="s">
        <v>3909</v>
      </c>
      <c r="Y1420" s="290" t="s">
        <v>3910</v>
      </c>
      <c r="Z1420" s="122"/>
      <c r="AA1420" s="285"/>
    </row>
    <row r="1421" spans="1:27">
      <c r="A1421" s="122" t="s">
        <v>56</v>
      </c>
      <c r="B1421" s="226" t="str">
        <f t="shared" si="44"/>
        <v>07AAACJ0054A1ZDIP403843</v>
      </c>
      <c r="C1421" s="277">
        <f t="shared" si="45"/>
        <v>1416</v>
      </c>
      <c r="D1421" s="122" t="s">
        <v>283</v>
      </c>
      <c r="E1421" s="122" t="s">
        <v>284</v>
      </c>
      <c r="F1421" s="122" t="s">
        <v>3911</v>
      </c>
      <c r="G1421" s="122" t="s">
        <v>1699</v>
      </c>
      <c r="H1421" s="278">
        <v>45681</v>
      </c>
      <c r="I1421" s="122">
        <v>172991</v>
      </c>
      <c r="J1421" s="122" t="s">
        <v>1700</v>
      </c>
      <c r="K1421" s="122" t="s">
        <v>1657</v>
      </c>
      <c r="L1421" s="122"/>
      <c r="M1421" s="122">
        <v>700</v>
      </c>
      <c r="N1421" s="287">
        <v>126</v>
      </c>
      <c r="O1421" s="287">
        <v>0</v>
      </c>
      <c r="P1421" s="287">
        <v>0</v>
      </c>
      <c r="Q1421" s="122">
        <v>0</v>
      </c>
      <c r="R1421" s="286" t="s">
        <v>3741</v>
      </c>
      <c r="S1421" s="291" t="s">
        <v>3742</v>
      </c>
      <c r="T1421" s="122" t="s">
        <v>1703</v>
      </c>
      <c r="U1421" s="288" t="s">
        <v>1195</v>
      </c>
      <c r="V1421" s="289" t="s">
        <v>1704</v>
      </c>
      <c r="W1421" s="290" t="s">
        <v>1726</v>
      </c>
      <c r="X1421" s="290" t="s">
        <v>3912</v>
      </c>
      <c r="Y1421" s="290" t="s">
        <v>3910</v>
      </c>
      <c r="Z1421" s="122"/>
      <c r="AA1421" s="285"/>
    </row>
    <row r="1422" spans="1:27">
      <c r="A1422" s="122" t="s">
        <v>56</v>
      </c>
      <c r="B1422" s="226" t="str">
        <f t="shared" si="44"/>
        <v>07AAACJ0054A1ZDIP403844</v>
      </c>
      <c r="C1422" s="277">
        <f t="shared" si="45"/>
        <v>1417</v>
      </c>
      <c r="D1422" s="122" t="s">
        <v>283</v>
      </c>
      <c r="E1422" s="122" t="s">
        <v>284</v>
      </c>
      <c r="F1422" s="122" t="s">
        <v>3913</v>
      </c>
      <c r="G1422" s="122" t="s">
        <v>1699</v>
      </c>
      <c r="H1422" s="278">
        <v>45681</v>
      </c>
      <c r="I1422" s="122">
        <v>123968</v>
      </c>
      <c r="J1422" s="122" t="s">
        <v>1700</v>
      </c>
      <c r="K1422" s="122" t="s">
        <v>1657</v>
      </c>
      <c r="L1422" s="122"/>
      <c r="M1422" s="122">
        <v>700</v>
      </c>
      <c r="N1422" s="287">
        <v>126</v>
      </c>
      <c r="O1422" s="287">
        <v>0</v>
      </c>
      <c r="P1422" s="287">
        <v>0</v>
      </c>
      <c r="Q1422" s="122">
        <v>0</v>
      </c>
      <c r="R1422" s="286" t="s">
        <v>3741</v>
      </c>
      <c r="S1422" s="291" t="s">
        <v>3742</v>
      </c>
      <c r="T1422" s="122" t="s">
        <v>1703</v>
      </c>
      <c r="U1422" s="288" t="s">
        <v>1195</v>
      </c>
      <c r="V1422" s="289" t="s">
        <v>1704</v>
      </c>
      <c r="W1422" s="290" t="s">
        <v>1726</v>
      </c>
      <c r="X1422" s="290" t="s">
        <v>3914</v>
      </c>
      <c r="Y1422" s="290" t="s">
        <v>3910</v>
      </c>
      <c r="Z1422" s="122"/>
      <c r="AA1422" s="285"/>
    </row>
    <row r="1423" spans="1:27">
      <c r="A1423" s="122" t="s">
        <v>56</v>
      </c>
      <c r="B1423" s="226" t="str">
        <f t="shared" si="44"/>
        <v>07AAACJ0054A1ZDMP403970</v>
      </c>
      <c r="C1423" s="277">
        <f t="shared" si="45"/>
        <v>1418</v>
      </c>
      <c r="D1423" s="122" t="s">
        <v>283</v>
      </c>
      <c r="E1423" s="122" t="s">
        <v>284</v>
      </c>
      <c r="F1423" s="122" t="s">
        <v>3915</v>
      </c>
      <c r="G1423" s="122" t="s">
        <v>1699</v>
      </c>
      <c r="H1423" s="278">
        <v>45687</v>
      </c>
      <c r="I1423" s="122">
        <v>3126</v>
      </c>
      <c r="J1423" s="122" t="s">
        <v>1700</v>
      </c>
      <c r="K1423" s="122" t="s">
        <v>1657</v>
      </c>
      <c r="L1423" s="122"/>
      <c r="M1423" s="122">
        <v>500</v>
      </c>
      <c r="N1423" s="287">
        <v>90</v>
      </c>
      <c r="O1423" s="287">
        <v>0</v>
      </c>
      <c r="P1423" s="287">
        <v>0</v>
      </c>
      <c r="Q1423" s="122">
        <v>0</v>
      </c>
      <c r="R1423" s="286" t="s">
        <v>3741</v>
      </c>
      <c r="S1423" s="291" t="s">
        <v>3742</v>
      </c>
      <c r="T1423" s="122" t="s">
        <v>1703</v>
      </c>
      <c r="U1423" s="288" t="s">
        <v>1195</v>
      </c>
      <c r="V1423" s="289" t="s">
        <v>1704</v>
      </c>
      <c r="W1423" s="290" t="s">
        <v>1726</v>
      </c>
      <c r="X1423" s="290" t="s">
        <v>3916</v>
      </c>
      <c r="Y1423" s="290" t="s">
        <v>3910</v>
      </c>
      <c r="Z1423" s="122"/>
      <c r="AA1423" s="285"/>
    </row>
    <row r="1424" spans="1:27">
      <c r="A1424" s="122" t="s">
        <v>56</v>
      </c>
      <c r="B1424" s="226" t="str">
        <f t="shared" si="44"/>
        <v>27AAMFS2232C1ZGSK/2469/2425</v>
      </c>
      <c r="C1424" s="277">
        <f t="shared" si="45"/>
        <v>1419</v>
      </c>
      <c r="D1424" s="122" t="s">
        <v>562</v>
      </c>
      <c r="E1424" s="122" t="s">
        <v>563</v>
      </c>
      <c r="F1424" s="122" t="s">
        <v>3917</v>
      </c>
      <c r="G1424" s="122" t="s">
        <v>1699</v>
      </c>
      <c r="H1424" s="278">
        <v>45664</v>
      </c>
      <c r="I1424" s="122">
        <v>8850</v>
      </c>
      <c r="J1424" s="122" t="s">
        <v>1700</v>
      </c>
      <c r="K1424" s="122" t="s">
        <v>1657</v>
      </c>
      <c r="L1424" s="122"/>
      <c r="M1424" s="122">
        <v>7500</v>
      </c>
      <c r="N1424" s="287">
        <v>0</v>
      </c>
      <c r="O1424" s="287">
        <v>675</v>
      </c>
      <c r="P1424" s="287">
        <v>675</v>
      </c>
      <c r="Q1424" s="122">
        <v>0</v>
      </c>
      <c r="R1424" s="286" t="s">
        <v>3741</v>
      </c>
      <c r="S1424" s="291" t="s">
        <v>3750</v>
      </c>
      <c r="T1424" s="122" t="s">
        <v>1703</v>
      </c>
      <c r="U1424" s="288" t="s">
        <v>1195</v>
      </c>
      <c r="V1424" s="289" t="s">
        <v>1704</v>
      </c>
      <c r="W1424" s="290" t="s">
        <v>1726</v>
      </c>
      <c r="X1424" s="290" t="s">
        <v>3918</v>
      </c>
      <c r="Y1424" s="290" t="s">
        <v>3566</v>
      </c>
      <c r="Z1424" s="122"/>
      <c r="AA1424" s="285"/>
    </row>
    <row r="1425" spans="1:27">
      <c r="A1425" s="122" t="s">
        <v>56</v>
      </c>
      <c r="B1425" s="226" t="str">
        <f t="shared" si="44"/>
        <v>27AAMFS2232C1ZGSK/2496/2425</v>
      </c>
      <c r="C1425" s="277">
        <f t="shared" si="45"/>
        <v>1420</v>
      </c>
      <c r="D1425" s="122" t="s">
        <v>562</v>
      </c>
      <c r="E1425" s="122" t="s">
        <v>563</v>
      </c>
      <c r="F1425" s="122" t="s">
        <v>3919</v>
      </c>
      <c r="G1425" s="122" t="s">
        <v>1699</v>
      </c>
      <c r="H1425" s="278">
        <v>45672</v>
      </c>
      <c r="I1425" s="122">
        <v>17700</v>
      </c>
      <c r="J1425" s="122" t="s">
        <v>1700</v>
      </c>
      <c r="K1425" s="122" t="s">
        <v>1657</v>
      </c>
      <c r="L1425" s="122"/>
      <c r="M1425" s="122">
        <v>15000</v>
      </c>
      <c r="N1425" s="287">
        <v>0</v>
      </c>
      <c r="O1425" s="287">
        <v>1350</v>
      </c>
      <c r="P1425" s="287">
        <v>1350</v>
      </c>
      <c r="Q1425" s="122">
        <v>0</v>
      </c>
      <c r="R1425" s="286" t="s">
        <v>3741</v>
      </c>
      <c r="S1425" s="291" t="s">
        <v>3750</v>
      </c>
      <c r="T1425" s="122" t="s">
        <v>1703</v>
      </c>
      <c r="U1425" s="288" t="s">
        <v>1195</v>
      </c>
      <c r="V1425" s="289" t="s">
        <v>1704</v>
      </c>
      <c r="W1425" s="290" t="s">
        <v>1726</v>
      </c>
      <c r="X1425" s="290" t="s">
        <v>3920</v>
      </c>
      <c r="Y1425" s="290" t="s">
        <v>3550</v>
      </c>
      <c r="Z1425" s="122"/>
      <c r="AA1425" s="285"/>
    </row>
    <row r="1426" spans="1:27">
      <c r="A1426" s="122" t="s">
        <v>56</v>
      </c>
      <c r="B1426" s="226" t="str">
        <f t="shared" si="44"/>
        <v>27AHDPC0233H1ZZ24-25/JAN/104</v>
      </c>
      <c r="C1426" s="277">
        <f t="shared" si="45"/>
        <v>1421</v>
      </c>
      <c r="D1426" s="122" t="s">
        <v>379</v>
      </c>
      <c r="E1426" s="122" t="s">
        <v>380</v>
      </c>
      <c r="F1426" s="122" t="s">
        <v>3921</v>
      </c>
      <c r="G1426" s="122" t="s">
        <v>1699</v>
      </c>
      <c r="H1426" s="278">
        <v>45686</v>
      </c>
      <c r="I1426" s="122">
        <v>2679</v>
      </c>
      <c r="J1426" s="122" t="s">
        <v>1700</v>
      </c>
      <c r="K1426" s="122" t="s">
        <v>1657</v>
      </c>
      <c r="L1426" s="122"/>
      <c r="M1426" s="122">
        <v>2270</v>
      </c>
      <c r="N1426" s="287">
        <v>0</v>
      </c>
      <c r="O1426" s="287">
        <v>204.3</v>
      </c>
      <c r="P1426" s="287">
        <v>204.3</v>
      </c>
      <c r="Q1426" s="122">
        <v>0</v>
      </c>
      <c r="R1426" s="286" t="s">
        <v>3741</v>
      </c>
      <c r="S1426" s="291" t="s">
        <v>3798</v>
      </c>
      <c r="T1426" s="122" t="s">
        <v>1703</v>
      </c>
      <c r="U1426" s="288" t="s">
        <v>1195</v>
      </c>
      <c r="V1426" s="289" t="s">
        <v>1704</v>
      </c>
      <c r="W1426" s="290" t="s">
        <v>1195</v>
      </c>
      <c r="X1426" s="290" t="s">
        <v>1195</v>
      </c>
      <c r="Y1426" s="290" t="s">
        <v>1195</v>
      </c>
      <c r="Z1426" s="122"/>
      <c r="AA1426" s="285"/>
    </row>
    <row r="1427" spans="1:27">
      <c r="A1427" s="122" t="s">
        <v>56</v>
      </c>
      <c r="B1427" s="226" t="str">
        <f t="shared" si="44"/>
        <v>27ABCCS0902R1Z22024121900583</v>
      </c>
      <c r="C1427" s="277">
        <f t="shared" si="45"/>
        <v>1422</v>
      </c>
      <c r="D1427" s="122" t="s">
        <v>3922</v>
      </c>
      <c r="E1427" s="122" t="s">
        <v>3923</v>
      </c>
      <c r="F1427" s="122">
        <v>2024121900583</v>
      </c>
      <c r="G1427" s="122" t="s">
        <v>1699</v>
      </c>
      <c r="H1427" s="278">
        <v>45645</v>
      </c>
      <c r="I1427" s="122">
        <v>354</v>
      </c>
      <c r="J1427" s="122" t="s">
        <v>1700</v>
      </c>
      <c r="K1427" s="122" t="s">
        <v>1657</v>
      </c>
      <c r="L1427" s="122"/>
      <c r="M1427" s="122">
        <v>300</v>
      </c>
      <c r="N1427" s="287">
        <v>0</v>
      </c>
      <c r="O1427" s="287">
        <v>27</v>
      </c>
      <c r="P1427" s="287">
        <v>27</v>
      </c>
      <c r="Q1427" s="122">
        <v>0</v>
      </c>
      <c r="R1427" s="286" t="s">
        <v>3741</v>
      </c>
      <c r="S1427" s="291" t="s">
        <v>3742</v>
      </c>
      <c r="T1427" s="122" t="s">
        <v>1703</v>
      </c>
      <c r="U1427" s="288" t="s">
        <v>1195</v>
      </c>
      <c r="V1427" s="289" t="s">
        <v>1704</v>
      </c>
      <c r="W1427" s="290" t="s">
        <v>1195</v>
      </c>
      <c r="X1427" s="290" t="s">
        <v>1195</v>
      </c>
      <c r="Y1427" s="290" t="s">
        <v>1195</v>
      </c>
      <c r="Z1427" s="122"/>
      <c r="AA1427" s="285"/>
    </row>
    <row r="1428" spans="1:27">
      <c r="A1428" s="122" t="s">
        <v>56</v>
      </c>
      <c r="B1428" s="226" t="str">
        <f t="shared" si="44"/>
        <v>27AAIFR9573K1ZEHCA25548</v>
      </c>
      <c r="C1428" s="277">
        <f t="shared" si="45"/>
        <v>1423</v>
      </c>
      <c r="D1428" s="122" t="s">
        <v>428</v>
      </c>
      <c r="E1428" s="122" t="s">
        <v>429</v>
      </c>
      <c r="F1428" s="122" t="s">
        <v>3924</v>
      </c>
      <c r="G1428" s="122" t="s">
        <v>1699</v>
      </c>
      <c r="H1428" s="278">
        <v>45665</v>
      </c>
      <c r="I1428" s="122">
        <v>188</v>
      </c>
      <c r="J1428" s="122" t="s">
        <v>1700</v>
      </c>
      <c r="K1428" s="122" t="s">
        <v>1657</v>
      </c>
      <c r="L1428" s="122"/>
      <c r="M1428" s="122">
        <v>160</v>
      </c>
      <c r="N1428" s="287">
        <v>0</v>
      </c>
      <c r="O1428" s="287">
        <v>14.4</v>
      </c>
      <c r="P1428" s="287">
        <v>14.4</v>
      </c>
      <c r="Q1428" s="122">
        <v>0</v>
      </c>
      <c r="R1428" s="286" t="s">
        <v>3741</v>
      </c>
      <c r="S1428" s="291" t="s">
        <v>3742</v>
      </c>
      <c r="T1428" s="122" t="s">
        <v>1703</v>
      </c>
      <c r="U1428" s="288" t="s">
        <v>1195</v>
      </c>
      <c r="V1428" s="289" t="s">
        <v>1704</v>
      </c>
      <c r="W1428" s="290" t="s">
        <v>1726</v>
      </c>
      <c r="X1428" s="290" t="s">
        <v>3925</v>
      </c>
      <c r="Y1428" s="290" t="s">
        <v>3530</v>
      </c>
      <c r="Z1428" s="122"/>
      <c r="AA1428" s="285"/>
    </row>
    <row r="1429" spans="1:27">
      <c r="A1429" s="122" t="s">
        <v>56</v>
      </c>
      <c r="B1429" s="226" t="str">
        <f t="shared" si="44"/>
        <v>27AAIFR9573K1ZEHCA26562</v>
      </c>
      <c r="C1429" s="277">
        <f t="shared" si="45"/>
        <v>1424</v>
      </c>
      <c r="D1429" s="122" t="s">
        <v>428</v>
      </c>
      <c r="E1429" s="122" t="s">
        <v>429</v>
      </c>
      <c r="F1429" s="122" t="s">
        <v>3926</v>
      </c>
      <c r="G1429" s="122" t="s">
        <v>1699</v>
      </c>
      <c r="H1429" s="278">
        <v>45688</v>
      </c>
      <c r="I1429" s="122">
        <v>77</v>
      </c>
      <c r="J1429" s="122" t="s">
        <v>1700</v>
      </c>
      <c r="K1429" s="122" t="s">
        <v>1657</v>
      </c>
      <c r="L1429" s="122"/>
      <c r="M1429" s="122">
        <v>65</v>
      </c>
      <c r="N1429" s="287">
        <v>0</v>
      </c>
      <c r="O1429" s="287">
        <v>5.85</v>
      </c>
      <c r="P1429" s="287">
        <v>5.85</v>
      </c>
      <c r="Q1429" s="122">
        <v>0</v>
      </c>
      <c r="R1429" s="286" t="s">
        <v>3741</v>
      </c>
      <c r="S1429" s="291" t="s">
        <v>3742</v>
      </c>
      <c r="T1429" s="122" t="s">
        <v>1703</v>
      </c>
      <c r="U1429" s="288" t="s">
        <v>1195</v>
      </c>
      <c r="V1429" s="289" t="s">
        <v>1704</v>
      </c>
      <c r="W1429" s="290" t="s">
        <v>1726</v>
      </c>
      <c r="X1429" s="290" t="s">
        <v>3927</v>
      </c>
      <c r="Y1429" s="290" t="s">
        <v>3896</v>
      </c>
      <c r="Z1429" s="122"/>
      <c r="AA1429" s="285"/>
    </row>
    <row r="1430" spans="1:27">
      <c r="A1430" s="122" t="s">
        <v>56</v>
      </c>
      <c r="B1430" s="226" t="str">
        <f t="shared" si="44"/>
        <v>27AAOFA7053K1Z218444</v>
      </c>
      <c r="C1430" s="277">
        <f t="shared" si="45"/>
        <v>1425</v>
      </c>
      <c r="D1430" s="122" t="s">
        <v>958</v>
      </c>
      <c r="E1430" s="122" t="s">
        <v>959</v>
      </c>
      <c r="F1430" s="122">
        <v>18444</v>
      </c>
      <c r="G1430" s="122" t="s">
        <v>1699</v>
      </c>
      <c r="H1430" s="278">
        <v>45679</v>
      </c>
      <c r="I1430" s="122">
        <v>23600</v>
      </c>
      <c r="J1430" s="122" t="s">
        <v>1700</v>
      </c>
      <c r="K1430" s="122" t="s">
        <v>1657</v>
      </c>
      <c r="L1430" s="122"/>
      <c r="M1430" s="122">
        <v>20000</v>
      </c>
      <c r="N1430" s="287">
        <v>0</v>
      </c>
      <c r="O1430" s="287">
        <v>1800</v>
      </c>
      <c r="P1430" s="287">
        <v>1800</v>
      </c>
      <c r="Q1430" s="122">
        <v>0</v>
      </c>
      <c r="R1430" s="286" t="s">
        <v>3741</v>
      </c>
      <c r="S1430" s="291" t="s">
        <v>3750</v>
      </c>
      <c r="T1430" s="122" t="s">
        <v>1703</v>
      </c>
      <c r="U1430" s="288" t="s">
        <v>1195</v>
      </c>
      <c r="V1430" s="289" t="s">
        <v>1704</v>
      </c>
      <c r="W1430" s="290" t="s">
        <v>1726</v>
      </c>
      <c r="X1430" s="290" t="s">
        <v>3928</v>
      </c>
      <c r="Y1430" s="290" t="s">
        <v>3763</v>
      </c>
      <c r="Z1430" s="122"/>
      <c r="AA1430" s="285"/>
    </row>
    <row r="1431" spans="1:27">
      <c r="A1431" s="122" t="s">
        <v>56</v>
      </c>
      <c r="B1431" s="226" t="str">
        <f t="shared" si="44"/>
        <v>27AAOFA7053K1Z218477</v>
      </c>
      <c r="C1431" s="277">
        <f t="shared" si="45"/>
        <v>1426</v>
      </c>
      <c r="D1431" s="122" t="s">
        <v>958</v>
      </c>
      <c r="E1431" s="122" t="s">
        <v>959</v>
      </c>
      <c r="F1431" s="122">
        <v>18477</v>
      </c>
      <c r="G1431" s="122" t="s">
        <v>1699</v>
      </c>
      <c r="H1431" s="278">
        <v>45685</v>
      </c>
      <c r="I1431" s="122">
        <v>48970</v>
      </c>
      <c r="J1431" s="122" t="s">
        <v>1700</v>
      </c>
      <c r="K1431" s="122" t="s">
        <v>1657</v>
      </c>
      <c r="L1431" s="122"/>
      <c r="M1431" s="122">
        <v>41500</v>
      </c>
      <c r="N1431" s="287">
        <v>0</v>
      </c>
      <c r="O1431" s="287">
        <v>3735</v>
      </c>
      <c r="P1431" s="287">
        <v>3735</v>
      </c>
      <c r="Q1431" s="122">
        <v>0</v>
      </c>
      <c r="R1431" s="286" t="s">
        <v>3741</v>
      </c>
      <c r="S1431" s="291" t="s">
        <v>3750</v>
      </c>
      <c r="T1431" s="122" t="s">
        <v>1703</v>
      </c>
      <c r="U1431" s="288" t="s">
        <v>1195</v>
      </c>
      <c r="V1431" s="289" t="s">
        <v>1704</v>
      </c>
      <c r="W1431" s="290" t="s">
        <v>1726</v>
      </c>
      <c r="X1431" s="290" t="s">
        <v>3929</v>
      </c>
      <c r="Y1431" s="290" t="s">
        <v>3813</v>
      </c>
      <c r="Z1431" s="122"/>
      <c r="AA1431" s="285"/>
    </row>
    <row r="1432" spans="1:27">
      <c r="A1432" s="122" t="s">
        <v>56</v>
      </c>
      <c r="B1432" s="226" t="str">
        <f t="shared" si="44"/>
        <v>27AAACE6958L1Z4MEGSI25/20785</v>
      </c>
      <c r="C1432" s="277">
        <f t="shared" si="45"/>
        <v>1427</v>
      </c>
      <c r="D1432" s="122" t="s">
        <v>543</v>
      </c>
      <c r="E1432" s="122" t="s">
        <v>544</v>
      </c>
      <c r="F1432" s="122" t="s">
        <v>3930</v>
      </c>
      <c r="G1432" s="122" t="s">
        <v>1699</v>
      </c>
      <c r="H1432" s="278">
        <v>45686</v>
      </c>
      <c r="I1432" s="122">
        <v>301749.59000000003</v>
      </c>
      <c r="J1432" s="122" t="s">
        <v>1700</v>
      </c>
      <c r="K1432" s="122" t="s">
        <v>1657</v>
      </c>
      <c r="L1432" s="122"/>
      <c r="M1432" s="122">
        <v>255719.99</v>
      </c>
      <c r="N1432" s="287">
        <v>0</v>
      </c>
      <c r="O1432" s="287">
        <v>23014.799999999999</v>
      </c>
      <c r="P1432" s="287">
        <v>23014.799999999999</v>
      </c>
      <c r="Q1432" s="122">
        <v>0</v>
      </c>
      <c r="R1432" s="286" t="s">
        <v>3741</v>
      </c>
      <c r="S1432" s="291" t="s">
        <v>3750</v>
      </c>
      <c r="T1432" s="122" t="s">
        <v>1703</v>
      </c>
      <c r="U1432" s="288" t="s">
        <v>1195</v>
      </c>
      <c r="V1432" s="289" t="s">
        <v>1704</v>
      </c>
      <c r="W1432" s="290" t="s">
        <v>1726</v>
      </c>
      <c r="X1432" s="290" t="s">
        <v>3931</v>
      </c>
      <c r="Y1432" s="290" t="s">
        <v>3758</v>
      </c>
      <c r="Z1432" s="122"/>
      <c r="AA1432" s="285"/>
    </row>
    <row r="1433" spans="1:27">
      <c r="A1433" s="122" t="s">
        <v>56</v>
      </c>
      <c r="B1433" s="226" t="str">
        <f t="shared" si="44"/>
        <v>36AAJCA3639B1ZXAE-INV-2425-0932</v>
      </c>
      <c r="C1433" s="277">
        <f t="shared" si="45"/>
        <v>1428</v>
      </c>
      <c r="D1433" s="122" t="s">
        <v>432</v>
      </c>
      <c r="E1433" s="122" t="s">
        <v>433</v>
      </c>
      <c r="F1433" s="122" t="s">
        <v>3932</v>
      </c>
      <c r="G1433" s="122" t="s">
        <v>1699</v>
      </c>
      <c r="H1433" s="278">
        <v>45666</v>
      </c>
      <c r="I1433" s="122">
        <v>142733</v>
      </c>
      <c r="J1433" s="122" t="s">
        <v>1700</v>
      </c>
      <c r="K1433" s="122" t="s">
        <v>1657</v>
      </c>
      <c r="L1433" s="122"/>
      <c r="M1433" s="122">
        <v>120960</v>
      </c>
      <c r="N1433" s="287">
        <v>21772.799999999999</v>
      </c>
      <c r="O1433" s="287">
        <v>0</v>
      </c>
      <c r="P1433" s="287">
        <v>0</v>
      </c>
      <c r="Q1433" s="122">
        <v>0</v>
      </c>
      <c r="R1433" s="286" t="s">
        <v>3741</v>
      </c>
      <c r="S1433" s="291" t="s">
        <v>3745</v>
      </c>
      <c r="T1433" s="122" t="s">
        <v>1703</v>
      </c>
      <c r="U1433" s="288" t="s">
        <v>1195</v>
      </c>
      <c r="V1433" s="289" t="s">
        <v>1704</v>
      </c>
      <c r="W1433" s="290" t="s">
        <v>1726</v>
      </c>
      <c r="X1433" s="290" t="s">
        <v>3933</v>
      </c>
      <c r="Y1433" s="290" t="s">
        <v>3530</v>
      </c>
      <c r="Z1433" s="122"/>
      <c r="AA1433" s="285"/>
    </row>
    <row r="1434" spans="1:27">
      <c r="A1434" s="122" t="s">
        <v>56</v>
      </c>
      <c r="B1434" s="226" t="str">
        <f t="shared" si="44"/>
        <v>29ADRPC6637K2ZXBLR7-2939</v>
      </c>
      <c r="C1434" s="277">
        <f t="shared" si="45"/>
        <v>1429</v>
      </c>
      <c r="D1434" s="122" t="s">
        <v>3934</v>
      </c>
      <c r="E1434" s="122" t="s">
        <v>3935</v>
      </c>
      <c r="F1434" s="122" t="s">
        <v>3936</v>
      </c>
      <c r="G1434" s="122" t="s">
        <v>1699</v>
      </c>
      <c r="H1434" s="278">
        <v>45685</v>
      </c>
      <c r="I1434" s="122">
        <v>11949</v>
      </c>
      <c r="J1434" s="122" t="s">
        <v>1700</v>
      </c>
      <c r="K1434" s="122" t="s">
        <v>1657</v>
      </c>
      <c r="L1434" s="122"/>
      <c r="M1434" s="122">
        <v>10126.27</v>
      </c>
      <c r="N1434" s="287">
        <v>1822.73</v>
      </c>
      <c r="O1434" s="287">
        <v>0</v>
      </c>
      <c r="P1434" s="287">
        <v>0</v>
      </c>
      <c r="Q1434" s="122">
        <v>0</v>
      </c>
      <c r="R1434" s="286" t="s">
        <v>3741</v>
      </c>
      <c r="S1434" s="291" t="s">
        <v>3742</v>
      </c>
      <c r="T1434" s="122" t="s">
        <v>1703</v>
      </c>
      <c r="U1434" s="288" t="s">
        <v>1195</v>
      </c>
      <c r="V1434" s="289" t="s">
        <v>1704</v>
      </c>
      <c r="W1434" s="290" t="s">
        <v>1726</v>
      </c>
      <c r="X1434" s="290" t="s">
        <v>3937</v>
      </c>
      <c r="Y1434" s="290" t="s">
        <v>3808</v>
      </c>
      <c r="Z1434" s="122"/>
      <c r="AA1434" s="285"/>
    </row>
    <row r="1435" spans="1:27">
      <c r="A1435" s="122" t="s">
        <v>56</v>
      </c>
      <c r="B1435" s="226" t="str">
        <f t="shared" si="44"/>
        <v>27AAECG2483J1ZEGNR/R/24-25/4805</v>
      </c>
      <c r="C1435" s="277">
        <f t="shared" si="45"/>
        <v>1430</v>
      </c>
      <c r="D1435" s="122" t="s">
        <v>487</v>
      </c>
      <c r="E1435" s="122" t="s">
        <v>488</v>
      </c>
      <c r="F1435" s="122" t="s">
        <v>3938</v>
      </c>
      <c r="G1435" s="122" t="s">
        <v>1699</v>
      </c>
      <c r="H1435" s="278">
        <v>45672</v>
      </c>
      <c r="I1435" s="122">
        <v>1770</v>
      </c>
      <c r="J1435" s="122" t="s">
        <v>1700</v>
      </c>
      <c r="K1435" s="122" t="s">
        <v>1657</v>
      </c>
      <c r="L1435" s="122"/>
      <c r="M1435" s="122">
        <v>1500</v>
      </c>
      <c r="N1435" s="287">
        <v>0</v>
      </c>
      <c r="O1435" s="287">
        <v>135</v>
      </c>
      <c r="P1435" s="287">
        <v>135</v>
      </c>
      <c r="Q1435" s="122">
        <v>0</v>
      </c>
      <c r="R1435" s="286" t="s">
        <v>3741</v>
      </c>
      <c r="S1435" s="291" t="s">
        <v>3910</v>
      </c>
      <c r="T1435" s="122" t="s">
        <v>1703</v>
      </c>
      <c r="U1435" s="288" t="s">
        <v>1195</v>
      </c>
      <c r="V1435" s="289" t="s">
        <v>1704</v>
      </c>
      <c r="W1435" s="290" t="s">
        <v>1726</v>
      </c>
      <c r="X1435" s="290" t="s">
        <v>3939</v>
      </c>
      <c r="Y1435" s="290" t="s">
        <v>3550</v>
      </c>
      <c r="Z1435" s="122"/>
      <c r="AA1435" s="285"/>
    </row>
    <row r="1436" spans="1:27">
      <c r="A1436" s="122" t="s">
        <v>56</v>
      </c>
      <c r="B1436" s="226" t="str">
        <f t="shared" si="44"/>
        <v>27AAECG2483J1ZEGNR/R/24-25/4806</v>
      </c>
      <c r="C1436" s="277">
        <f t="shared" si="45"/>
        <v>1431</v>
      </c>
      <c r="D1436" s="122" t="s">
        <v>487</v>
      </c>
      <c r="E1436" s="122" t="s">
        <v>488</v>
      </c>
      <c r="F1436" s="122" t="s">
        <v>3940</v>
      </c>
      <c r="G1436" s="122" t="s">
        <v>1699</v>
      </c>
      <c r="H1436" s="278">
        <v>45672</v>
      </c>
      <c r="I1436" s="122">
        <v>19352</v>
      </c>
      <c r="J1436" s="122" t="s">
        <v>1700</v>
      </c>
      <c r="K1436" s="122" t="s">
        <v>1657</v>
      </c>
      <c r="L1436" s="122"/>
      <c r="M1436" s="122">
        <v>16400</v>
      </c>
      <c r="N1436" s="287">
        <v>0</v>
      </c>
      <c r="O1436" s="287">
        <v>1476</v>
      </c>
      <c r="P1436" s="287">
        <v>1476</v>
      </c>
      <c r="Q1436" s="122">
        <v>0</v>
      </c>
      <c r="R1436" s="286" t="s">
        <v>3741</v>
      </c>
      <c r="S1436" s="291" t="s">
        <v>3910</v>
      </c>
      <c r="T1436" s="122" t="s">
        <v>1703</v>
      </c>
      <c r="U1436" s="288" t="s">
        <v>1195</v>
      </c>
      <c r="V1436" s="289" t="s">
        <v>1704</v>
      </c>
      <c r="W1436" s="290" t="s">
        <v>1726</v>
      </c>
      <c r="X1436" s="290" t="s">
        <v>3941</v>
      </c>
      <c r="Y1436" s="290" t="s">
        <v>3550</v>
      </c>
      <c r="Z1436" s="122"/>
      <c r="AA1436" s="285"/>
    </row>
    <row r="1437" spans="1:27">
      <c r="A1437" s="122" t="s">
        <v>56</v>
      </c>
      <c r="B1437" s="226" t="str">
        <f t="shared" si="44"/>
        <v>27AAECG2483J1ZEGNR/R/24-25/4807</v>
      </c>
      <c r="C1437" s="277">
        <f t="shared" si="45"/>
        <v>1432</v>
      </c>
      <c r="D1437" s="122" t="s">
        <v>487</v>
      </c>
      <c r="E1437" s="122" t="s">
        <v>488</v>
      </c>
      <c r="F1437" s="122" t="s">
        <v>3942</v>
      </c>
      <c r="G1437" s="122" t="s">
        <v>1699</v>
      </c>
      <c r="H1437" s="278">
        <v>45672</v>
      </c>
      <c r="I1437" s="122">
        <v>415544</v>
      </c>
      <c r="J1437" s="122" t="s">
        <v>1700</v>
      </c>
      <c r="K1437" s="122" t="s">
        <v>1657</v>
      </c>
      <c r="L1437" s="122"/>
      <c r="M1437" s="122">
        <v>352156</v>
      </c>
      <c r="N1437" s="287">
        <v>0</v>
      </c>
      <c r="O1437" s="287">
        <v>31694.04</v>
      </c>
      <c r="P1437" s="287">
        <v>31694.04</v>
      </c>
      <c r="Q1437" s="122">
        <v>0</v>
      </c>
      <c r="R1437" s="286" t="s">
        <v>3741</v>
      </c>
      <c r="S1437" s="291" t="s">
        <v>3910</v>
      </c>
      <c r="T1437" s="122" t="s">
        <v>1703</v>
      </c>
      <c r="U1437" s="288" t="s">
        <v>1195</v>
      </c>
      <c r="V1437" s="289" t="s">
        <v>1704</v>
      </c>
      <c r="W1437" s="290" t="s">
        <v>1726</v>
      </c>
      <c r="X1437" s="290" t="s">
        <v>3943</v>
      </c>
      <c r="Y1437" s="290" t="s">
        <v>3550</v>
      </c>
      <c r="Z1437" s="122"/>
      <c r="AA1437" s="285"/>
    </row>
    <row r="1438" spans="1:27">
      <c r="A1438" s="122" t="s">
        <v>56</v>
      </c>
      <c r="B1438" s="226" t="str">
        <f t="shared" si="44"/>
        <v>27AAECG2483J1ZEGNR/S/24-25/4588</v>
      </c>
      <c r="C1438" s="277">
        <f t="shared" si="45"/>
        <v>1433</v>
      </c>
      <c r="D1438" s="122" t="s">
        <v>487</v>
      </c>
      <c r="E1438" s="122" t="s">
        <v>488</v>
      </c>
      <c r="F1438" s="122" t="s">
        <v>3944</v>
      </c>
      <c r="G1438" s="122" t="s">
        <v>1699</v>
      </c>
      <c r="H1438" s="278">
        <v>45661</v>
      </c>
      <c r="I1438" s="122">
        <v>4779</v>
      </c>
      <c r="J1438" s="122" t="s">
        <v>1700</v>
      </c>
      <c r="K1438" s="122" t="s">
        <v>1657</v>
      </c>
      <c r="L1438" s="122"/>
      <c r="M1438" s="122">
        <v>4050</v>
      </c>
      <c r="N1438" s="287">
        <v>0</v>
      </c>
      <c r="O1438" s="287">
        <v>364.5</v>
      </c>
      <c r="P1438" s="287">
        <v>364.5</v>
      </c>
      <c r="Q1438" s="122">
        <v>0</v>
      </c>
      <c r="R1438" s="286" t="s">
        <v>3741</v>
      </c>
      <c r="S1438" s="291" t="s">
        <v>3910</v>
      </c>
      <c r="T1438" s="122" t="s">
        <v>1703</v>
      </c>
      <c r="U1438" s="288" t="s">
        <v>1195</v>
      </c>
      <c r="V1438" s="289" t="s">
        <v>1704</v>
      </c>
      <c r="W1438" s="290" t="s">
        <v>1726</v>
      </c>
      <c r="X1438" s="290" t="s">
        <v>3945</v>
      </c>
      <c r="Y1438" s="290" t="s">
        <v>3946</v>
      </c>
      <c r="Z1438" s="122"/>
      <c r="AA1438" s="285"/>
    </row>
    <row r="1439" spans="1:27">
      <c r="A1439" s="122" t="s">
        <v>56</v>
      </c>
      <c r="B1439" s="226" t="str">
        <f t="shared" si="44"/>
        <v>27AAECG2483J1ZEGNR/S/24-25/4589</v>
      </c>
      <c r="C1439" s="277">
        <f t="shared" si="45"/>
        <v>1434</v>
      </c>
      <c r="D1439" s="122" t="s">
        <v>487</v>
      </c>
      <c r="E1439" s="122" t="s">
        <v>488</v>
      </c>
      <c r="F1439" s="122" t="s">
        <v>3947</v>
      </c>
      <c r="G1439" s="122" t="s">
        <v>1699</v>
      </c>
      <c r="H1439" s="278">
        <v>45661</v>
      </c>
      <c r="I1439" s="122">
        <v>4779</v>
      </c>
      <c r="J1439" s="122" t="s">
        <v>1700</v>
      </c>
      <c r="K1439" s="122" t="s">
        <v>1657</v>
      </c>
      <c r="L1439" s="122"/>
      <c r="M1439" s="122">
        <v>4050</v>
      </c>
      <c r="N1439" s="287">
        <v>0</v>
      </c>
      <c r="O1439" s="287">
        <v>364.5</v>
      </c>
      <c r="P1439" s="287">
        <v>364.5</v>
      </c>
      <c r="Q1439" s="122">
        <v>0</v>
      </c>
      <c r="R1439" s="286" t="s">
        <v>3741</v>
      </c>
      <c r="S1439" s="291" t="s">
        <v>3910</v>
      </c>
      <c r="T1439" s="122" t="s">
        <v>1703</v>
      </c>
      <c r="U1439" s="288" t="s">
        <v>1195</v>
      </c>
      <c r="V1439" s="289" t="s">
        <v>1704</v>
      </c>
      <c r="W1439" s="290" t="s">
        <v>1726</v>
      </c>
      <c r="X1439" s="290" t="s">
        <v>3948</v>
      </c>
      <c r="Y1439" s="290" t="s">
        <v>3946</v>
      </c>
      <c r="Z1439" s="122"/>
      <c r="AA1439" s="285"/>
    </row>
    <row r="1440" spans="1:27">
      <c r="A1440" s="122" t="s">
        <v>56</v>
      </c>
      <c r="B1440" s="226" t="str">
        <f t="shared" si="44"/>
        <v>27AAECG2483J1ZEGNR/S/24-25/4590</v>
      </c>
      <c r="C1440" s="277">
        <f t="shared" si="45"/>
        <v>1435</v>
      </c>
      <c r="D1440" s="122" t="s">
        <v>487</v>
      </c>
      <c r="E1440" s="122" t="s">
        <v>488</v>
      </c>
      <c r="F1440" s="122" t="s">
        <v>3949</v>
      </c>
      <c r="G1440" s="122" t="s">
        <v>1699</v>
      </c>
      <c r="H1440" s="278">
        <v>45661</v>
      </c>
      <c r="I1440" s="122">
        <v>4779</v>
      </c>
      <c r="J1440" s="122" t="s">
        <v>1700</v>
      </c>
      <c r="K1440" s="122" t="s">
        <v>1657</v>
      </c>
      <c r="L1440" s="122"/>
      <c r="M1440" s="122">
        <v>4050</v>
      </c>
      <c r="N1440" s="287">
        <v>0</v>
      </c>
      <c r="O1440" s="287">
        <v>364.5</v>
      </c>
      <c r="P1440" s="287">
        <v>364.5</v>
      </c>
      <c r="Q1440" s="122">
        <v>0</v>
      </c>
      <c r="R1440" s="286" t="s">
        <v>3741</v>
      </c>
      <c r="S1440" s="291" t="s">
        <v>3910</v>
      </c>
      <c r="T1440" s="122" t="s">
        <v>1703</v>
      </c>
      <c r="U1440" s="288" t="s">
        <v>1195</v>
      </c>
      <c r="V1440" s="289" t="s">
        <v>1704</v>
      </c>
      <c r="W1440" s="290" t="s">
        <v>1726</v>
      </c>
      <c r="X1440" s="290" t="s">
        <v>3950</v>
      </c>
      <c r="Y1440" s="290" t="s">
        <v>3946</v>
      </c>
      <c r="Z1440" s="122"/>
      <c r="AA1440" s="285"/>
    </row>
    <row r="1441" spans="1:27">
      <c r="A1441" s="122" t="s">
        <v>56</v>
      </c>
      <c r="B1441" s="226" t="str">
        <f t="shared" si="44"/>
        <v>27AAECG2483J1ZEGNR/S/24-25/4945</v>
      </c>
      <c r="C1441" s="277">
        <f t="shared" si="45"/>
        <v>1436</v>
      </c>
      <c r="D1441" s="122" t="s">
        <v>487</v>
      </c>
      <c r="E1441" s="122" t="s">
        <v>488</v>
      </c>
      <c r="F1441" s="122" t="s">
        <v>3951</v>
      </c>
      <c r="G1441" s="122" t="s">
        <v>1699</v>
      </c>
      <c r="H1441" s="278">
        <v>45672</v>
      </c>
      <c r="I1441" s="122">
        <v>2006</v>
      </c>
      <c r="J1441" s="122" t="s">
        <v>1700</v>
      </c>
      <c r="K1441" s="122" t="s">
        <v>1657</v>
      </c>
      <c r="L1441" s="122"/>
      <c r="M1441" s="122">
        <v>1700</v>
      </c>
      <c r="N1441" s="287">
        <v>0</v>
      </c>
      <c r="O1441" s="287">
        <v>153</v>
      </c>
      <c r="P1441" s="287">
        <v>153</v>
      </c>
      <c r="Q1441" s="122">
        <v>0</v>
      </c>
      <c r="R1441" s="286" t="s">
        <v>3741</v>
      </c>
      <c r="S1441" s="291" t="s">
        <v>3910</v>
      </c>
      <c r="T1441" s="122" t="s">
        <v>1703</v>
      </c>
      <c r="U1441" s="288" t="s">
        <v>1195</v>
      </c>
      <c r="V1441" s="289" t="s">
        <v>1704</v>
      </c>
      <c r="W1441" s="290" t="s">
        <v>1726</v>
      </c>
      <c r="X1441" s="290" t="s">
        <v>3952</v>
      </c>
      <c r="Y1441" s="290" t="s">
        <v>3550</v>
      </c>
      <c r="Z1441" s="122"/>
      <c r="AA1441" s="285"/>
    </row>
    <row r="1442" spans="1:27">
      <c r="A1442" s="122" t="s">
        <v>56</v>
      </c>
      <c r="B1442" s="226" t="str">
        <f t="shared" si="44"/>
        <v>27AAECG2483J1ZEGNR/S/24-25/5376</v>
      </c>
      <c r="C1442" s="277">
        <f t="shared" si="45"/>
        <v>1437</v>
      </c>
      <c r="D1442" s="122" t="s">
        <v>487</v>
      </c>
      <c r="E1442" s="122" t="s">
        <v>488</v>
      </c>
      <c r="F1442" s="122" t="s">
        <v>3953</v>
      </c>
      <c r="G1442" s="122" t="s">
        <v>1699</v>
      </c>
      <c r="H1442" s="278">
        <v>45688</v>
      </c>
      <c r="I1442" s="122">
        <v>826</v>
      </c>
      <c r="J1442" s="122" t="s">
        <v>1700</v>
      </c>
      <c r="K1442" s="122" t="s">
        <v>1657</v>
      </c>
      <c r="L1442" s="122"/>
      <c r="M1442" s="122">
        <v>700</v>
      </c>
      <c r="N1442" s="287">
        <v>0</v>
      </c>
      <c r="O1442" s="287">
        <v>63</v>
      </c>
      <c r="P1442" s="287">
        <v>63</v>
      </c>
      <c r="Q1442" s="122">
        <v>0</v>
      </c>
      <c r="R1442" s="286" t="s">
        <v>3741</v>
      </c>
      <c r="S1442" s="291" t="s">
        <v>3910</v>
      </c>
      <c r="T1442" s="122" t="s">
        <v>1703</v>
      </c>
      <c r="U1442" s="288" t="s">
        <v>1195</v>
      </c>
      <c r="V1442" s="289" t="s">
        <v>1704</v>
      </c>
      <c r="W1442" s="290" t="s">
        <v>1726</v>
      </c>
      <c r="X1442" s="290" t="s">
        <v>3954</v>
      </c>
      <c r="Y1442" s="290" t="s">
        <v>3770</v>
      </c>
      <c r="Z1442" s="122"/>
      <c r="AA1442" s="285"/>
    </row>
    <row r="1443" spans="1:27">
      <c r="A1443" s="122" t="s">
        <v>56</v>
      </c>
      <c r="B1443" s="226" t="str">
        <f t="shared" si="44"/>
        <v>27AAECG2483J1ZEGNR/S/24-25/5403</v>
      </c>
      <c r="C1443" s="277">
        <f t="shared" si="45"/>
        <v>1438</v>
      </c>
      <c r="D1443" s="122" t="s">
        <v>487</v>
      </c>
      <c r="E1443" s="122" t="s">
        <v>488</v>
      </c>
      <c r="F1443" s="122" t="s">
        <v>3955</v>
      </c>
      <c r="G1443" s="122" t="s">
        <v>1699</v>
      </c>
      <c r="H1443" s="278">
        <v>45688</v>
      </c>
      <c r="I1443" s="122">
        <v>1298</v>
      </c>
      <c r="J1443" s="122" t="s">
        <v>1700</v>
      </c>
      <c r="K1443" s="122" t="s">
        <v>1657</v>
      </c>
      <c r="L1443" s="122"/>
      <c r="M1443" s="122">
        <v>1100</v>
      </c>
      <c r="N1443" s="287">
        <v>0</v>
      </c>
      <c r="O1443" s="287">
        <v>99</v>
      </c>
      <c r="P1443" s="287">
        <v>99</v>
      </c>
      <c r="Q1443" s="122">
        <v>0</v>
      </c>
      <c r="R1443" s="286" t="s">
        <v>3741</v>
      </c>
      <c r="S1443" s="291" t="s">
        <v>3910</v>
      </c>
      <c r="T1443" s="122" t="s">
        <v>1703</v>
      </c>
      <c r="U1443" s="288" t="s">
        <v>1195</v>
      </c>
      <c r="V1443" s="289" t="s">
        <v>1704</v>
      </c>
      <c r="W1443" s="290" t="s">
        <v>1726</v>
      </c>
      <c r="X1443" s="290" t="s">
        <v>3956</v>
      </c>
      <c r="Y1443" s="290" t="s">
        <v>3896</v>
      </c>
      <c r="Z1443" s="122"/>
      <c r="AA1443" s="285"/>
    </row>
    <row r="1444" spans="1:27">
      <c r="A1444" s="122" t="s">
        <v>56</v>
      </c>
      <c r="B1444" s="226" t="str">
        <f t="shared" si="44"/>
        <v>27BYJPS2918D1Z964</v>
      </c>
      <c r="C1444" s="277">
        <f t="shared" si="45"/>
        <v>1439</v>
      </c>
      <c r="D1444" s="122" t="s">
        <v>3200</v>
      </c>
      <c r="E1444" s="122" t="s">
        <v>3201</v>
      </c>
      <c r="F1444" s="122">
        <v>64</v>
      </c>
      <c r="G1444" s="122" t="s">
        <v>1699</v>
      </c>
      <c r="H1444" s="278">
        <v>45670</v>
      </c>
      <c r="I1444" s="122">
        <v>204612</v>
      </c>
      <c r="J1444" s="122" t="s">
        <v>1700</v>
      </c>
      <c r="K1444" s="122" t="s">
        <v>1657</v>
      </c>
      <c r="L1444" s="122"/>
      <c r="M1444" s="122">
        <v>173400</v>
      </c>
      <c r="N1444" s="287">
        <v>0</v>
      </c>
      <c r="O1444" s="287">
        <v>15606</v>
      </c>
      <c r="P1444" s="287">
        <v>15606</v>
      </c>
      <c r="Q1444" s="122">
        <v>0</v>
      </c>
      <c r="R1444" s="286" t="s">
        <v>3741</v>
      </c>
      <c r="S1444" s="291" t="s">
        <v>3742</v>
      </c>
      <c r="T1444" s="122" t="s">
        <v>1703</v>
      </c>
      <c r="U1444" s="288" t="s">
        <v>1195</v>
      </c>
      <c r="V1444" s="289" t="s">
        <v>1704</v>
      </c>
      <c r="W1444" s="290" t="s">
        <v>1195</v>
      </c>
      <c r="X1444" s="290" t="s">
        <v>1195</v>
      </c>
      <c r="Y1444" s="290" t="s">
        <v>1195</v>
      </c>
      <c r="Z1444" s="122"/>
      <c r="AA1444" s="285"/>
    </row>
    <row r="1445" spans="1:27">
      <c r="A1445" s="122" t="s">
        <v>56</v>
      </c>
      <c r="B1445" s="226" t="str">
        <f t="shared" si="44"/>
        <v>27AABCD3611Q1ZIBOM962645</v>
      </c>
      <c r="C1445" s="277">
        <f t="shared" si="45"/>
        <v>1440</v>
      </c>
      <c r="D1445" s="122" t="s">
        <v>339</v>
      </c>
      <c r="E1445" s="122" t="s">
        <v>340</v>
      </c>
      <c r="F1445" s="122" t="s">
        <v>3957</v>
      </c>
      <c r="G1445" s="122" t="s">
        <v>1699</v>
      </c>
      <c r="H1445" s="278">
        <v>45667</v>
      </c>
      <c r="I1445" s="122">
        <v>25327</v>
      </c>
      <c r="J1445" s="122" t="s">
        <v>1700</v>
      </c>
      <c r="K1445" s="122" t="s">
        <v>1657</v>
      </c>
      <c r="L1445" s="122"/>
      <c r="M1445" s="122">
        <v>1100</v>
      </c>
      <c r="N1445" s="287">
        <v>0</v>
      </c>
      <c r="O1445" s="287">
        <v>99</v>
      </c>
      <c r="P1445" s="287">
        <v>99</v>
      </c>
      <c r="Q1445" s="122">
        <v>0</v>
      </c>
      <c r="R1445" s="286" t="s">
        <v>3741</v>
      </c>
      <c r="S1445" s="291" t="s">
        <v>3742</v>
      </c>
      <c r="T1445" s="122" t="s">
        <v>1703</v>
      </c>
      <c r="U1445" s="288" t="s">
        <v>1195</v>
      </c>
      <c r="V1445" s="289" t="s">
        <v>1704</v>
      </c>
      <c r="W1445" s="290" t="s">
        <v>1726</v>
      </c>
      <c r="X1445" s="290" t="s">
        <v>3958</v>
      </c>
      <c r="Y1445" s="290" t="s">
        <v>3492</v>
      </c>
      <c r="Z1445" s="122"/>
      <c r="AA1445" s="285"/>
    </row>
    <row r="1446" spans="1:27">
      <c r="A1446" s="122" t="s">
        <v>56</v>
      </c>
      <c r="B1446" s="226" t="str">
        <f t="shared" si="44"/>
        <v>27AABCD3611Q1ZIBOM972580</v>
      </c>
      <c r="C1446" s="277">
        <f t="shared" si="45"/>
        <v>1441</v>
      </c>
      <c r="D1446" s="122" t="s">
        <v>339</v>
      </c>
      <c r="E1446" s="122" t="s">
        <v>340</v>
      </c>
      <c r="F1446" s="122" t="s">
        <v>3959</v>
      </c>
      <c r="G1446" s="122" t="s">
        <v>1699</v>
      </c>
      <c r="H1446" s="278">
        <v>45681</v>
      </c>
      <c r="I1446" s="122">
        <v>1848</v>
      </c>
      <c r="J1446" s="122" t="s">
        <v>1700</v>
      </c>
      <c r="K1446" s="122" t="s">
        <v>1657</v>
      </c>
      <c r="L1446" s="122"/>
      <c r="M1446" s="122">
        <v>1100</v>
      </c>
      <c r="N1446" s="287">
        <v>0</v>
      </c>
      <c r="O1446" s="287">
        <v>99</v>
      </c>
      <c r="P1446" s="287">
        <v>99</v>
      </c>
      <c r="Q1446" s="122">
        <v>0</v>
      </c>
      <c r="R1446" s="286" t="s">
        <v>3741</v>
      </c>
      <c r="S1446" s="291" t="s">
        <v>3742</v>
      </c>
      <c r="T1446" s="122" t="s">
        <v>1703</v>
      </c>
      <c r="U1446" s="288" t="s">
        <v>1195</v>
      </c>
      <c r="V1446" s="289" t="s">
        <v>1704</v>
      </c>
      <c r="W1446" s="290" t="s">
        <v>1195</v>
      </c>
      <c r="X1446" s="290" t="s">
        <v>1195</v>
      </c>
      <c r="Y1446" s="290" t="s">
        <v>1195</v>
      </c>
      <c r="Z1446" s="122"/>
      <c r="AA1446" s="285"/>
    </row>
    <row r="1447" spans="1:27">
      <c r="A1447" s="122" t="s">
        <v>56</v>
      </c>
      <c r="B1447" s="226" t="str">
        <f t="shared" si="44"/>
        <v>27AABCD3611Q1ZIPNQ587961</v>
      </c>
      <c r="C1447" s="277">
        <f t="shared" si="45"/>
        <v>1442</v>
      </c>
      <c r="D1447" s="122" t="s">
        <v>339</v>
      </c>
      <c r="E1447" s="122" t="s">
        <v>340</v>
      </c>
      <c r="F1447" s="122" t="s">
        <v>3960</v>
      </c>
      <c r="G1447" s="122" t="s">
        <v>1699</v>
      </c>
      <c r="H1447" s="278">
        <v>45661</v>
      </c>
      <c r="I1447" s="122">
        <v>590</v>
      </c>
      <c r="J1447" s="122" t="s">
        <v>1700</v>
      </c>
      <c r="K1447" s="122" t="s">
        <v>1657</v>
      </c>
      <c r="L1447" s="122"/>
      <c r="M1447" s="122">
        <v>500</v>
      </c>
      <c r="N1447" s="287">
        <v>0</v>
      </c>
      <c r="O1447" s="287">
        <v>45</v>
      </c>
      <c r="P1447" s="287">
        <v>45</v>
      </c>
      <c r="Q1447" s="122">
        <v>0</v>
      </c>
      <c r="R1447" s="286" t="s">
        <v>3741</v>
      </c>
      <c r="S1447" s="291" t="s">
        <v>3742</v>
      </c>
      <c r="T1447" s="122" t="s">
        <v>1703</v>
      </c>
      <c r="U1447" s="288" t="s">
        <v>1195</v>
      </c>
      <c r="V1447" s="289" t="s">
        <v>1704</v>
      </c>
      <c r="W1447" s="290" t="s">
        <v>1195</v>
      </c>
      <c r="X1447" s="290" t="s">
        <v>1195</v>
      </c>
      <c r="Y1447" s="290" t="s">
        <v>1195</v>
      </c>
      <c r="Z1447" s="122"/>
      <c r="AA1447" s="285"/>
    </row>
    <row r="1448" spans="1:27">
      <c r="A1448" s="122" t="s">
        <v>56</v>
      </c>
      <c r="B1448" s="226" t="str">
        <f t="shared" si="44"/>
        <v>27AKXPS6981R1ZGEZ24-25/I/0253</v>
      </c>
      <c r="C1448" s="277">
        <f t="shared" si="45"/>
        <v>1443</v>
      </c>
      <c r="D1448" s="122" t="s">
        <v>642</v>
      </c>
      <c r="E1448" s="122" t="s">
        <v>643</v>
      </c>
      <c r="F1448" s="122" t="s">
        <v>3961</v>
      </c>
      <c r="G1448" s="122" t="s">
        <v>1699</v>
      </c>
      <c r="H1448" s="278">
        <v>45660</v>
      </c>
      <c r="I1448" s="122">
        <v>472</v>
      </c>
      <c r="J1448" s="122" t="s">
        <v>1700</v>
      </c>
      <c r="K1448" s="122" t="s">
        <v>1657</v>
      </c>
      <c r="L1448" s="122"/>
      <c r="M1448" s="122">
        <v>400</v>
      </c>
      <c r="N1448" s="287">
        <v>0</v>
      </c>
      <c r="O1448" s="287">
        <v>36</v>
      </c>
      <c r="P1448" s="287">
        <v>36</v>
      </c>
      <c r="Q1448" s="122">
        <v>0</v>
      </c>
      <c r="R1448" s="286" t="s">
        <v>3741</v>
      </c>
      <c r="S1448" s="291" t="s">
        <v>3742</v>
      </c>
      <c r="T1448" s="122" t="s">
        <v>1703</v>
      </c>
      <c r="U1448" s="288" t="s">
        <v>1195</v>
      </c>
      <c r="V1448" s="289" t="s">
        <v>1704</v>
      </c>
      <c r="W1448" s="290" t="s">
        <v>1195</v>
      </c>
      <c r="X1448" s="290" t="s">
        <v>1195</v>
      </c>
      <c r="Y1448" s="290" t="s">
        <v>1195</v>
      </c>
      <c r="Z1448" s="122"/>
      <c r="AA1448" s="285"/>
    </row>
    <row r="1449" spans="1:27">
      <c r="A1449" s="122" t="s">
        <v>56</v>
      </c>
      <c r="B1449" s="226" t="str">
        <f t="shared" si="44"/>
        <v>36ABDFS7189Q1Z525/V01077</v>
      </c>
      <c r="C1449" s="277">
        <f t="shared" si="45"/>
        <v>1444</v>
      </c>
      <c r="D1449" s="122" t="s">
        <v>3962</v>
      </c>
      <c r="E1449" s="122" t="s">
        <v>3963</v>
      </c>
      <c r="F1449" s="122" t="s">
        <v>3964</v>
      </c>
      <c r="G1449" s="122" t="s">
        <v>1699</v>
      </c>
      <c r="H1449" s="278">
        <v>45677</v>
      </c>
      <c r="I1449" s="122">
        <v>20160</v>
      </c>
      <c r="J1449" s="122" t="s">
        <v>3965</v>
      </c>
      <c r="K1449" s="122" t="s">
        <v>1657</v>
      </c>
      <c r="L1449" s="122"/>
      <c r="M1449" s="122">
        <v>18000</v>
      </c>
      <c r="N1449" s="287">
        <v>0</v>
      </c>
      <c r="O1449" s="287">
        <v>1080</v>
      </c>
      <c r="P1449" s="287">
        <v>1080</v>
      </c>
      <c r="Q1449" s="122">
        <v>0</v>
      </c>
      <c r="R1449" s="286" t="s">
        <v>3741</v>
      </c>
      <c r="S1449" s="291" t="s">
        <v>3742</v>
      </c>
      <c r="T1449" s="122" t="s">
        <v>1657</v>
      </c>
      <c r="U1449" s="288" t="s">
        <v>3966</v>
      </c>
      <c r="V1449" s="289" t="s">
        <v>1704</v>
      </c>
      <c r="W1449" s="290" t="s">
        <v>1726</v>
      </c>
      <c r="X1449" s="290" t="s">
        <v>3967</v>
      </c>
      <c r="Y1449" s="290" t="s">
        <v>3968</v>
      </c>
      <c r="Z1449" s="122"/>
      <c r="AA1449" s="285"/>
    </row>
    <row r="1450" spans="1:27">
      <c r="A1450" s="122" t="s">
        <v>56</v>
      </c>
      <c r="B1450" s="226" t="str">
        <f t="shared" si="44"/>
        <v>36ABDFS7189Q1Z525/V01079</v>
      </c>
      <c r="C1450" s="277">
        <f t="shared" si="45"/>
        <v>1445</v>
      </c>
      <c r="D1450" s="122" t="s">
        <v>3962</v>
      </c>
      <c r="E1450" s="122" t="s">
        <v>3963</v>
      </c>
      <c r="F1450" s="122" t="s">
        <v>3969</v>
      </c>
      <c r="G1450" s="122" t="s">
        <v>1699</v>
      </c>
      <c r="H1450" s="278">
        <v>45677</v>
      </c>
      <c r="I1450" s="122">
        <v>20160</v>
      </c>
      <c r="J1450" s="122" t="s">
        <v>3965</v>
      </c>
      <c r="K1450" s="122" t="s">
        <v>1657</v>
      </c>
      <c r="L1450" s="122"/>
      <c r="M1450" s="122">
        <v>18000</v>
      </c>
      <c r="N1450" s="287">
        <v>0</v>
      </c>
      <c r="O1450" s="287">
        <v>1080</v>
      </c>
      <c r="P1450" s="287">
        <v>1080</v>
      </c>
      <c r="Q1450" s="122">
        <v>0</v>
      </c>
      <c r="R1450" s="286" t="s">
        <v>3741</v>
      </c>
      <c r="S1450" s="291" t="s">
        <v>3742</v>
      </c>
      <c r="T1450" s="122" t="s">
        <v>1657</v>
      </c>
      <c r="U1450" s="288" t="s">
        <v>3966</v>
      </c>
      <c r="V1450" s="289" t="s">
        <v>1704</v>
      </c>
      <c r="W1450" s="290" t="s">
        <v>1726</v>
      </c>
      <c r="X1450" s="290" t="s">
        <v>3970</v>
      </c>
      <c r="Y1450" s="290" t="s">
        <v>3968</v>
      </c>
      <c r="Z1450" s="122"/>
      <c r="AA1450" s="285"/>
    </row>
    <row r="1451" spans="1:27">
      <c r="A1451" s="122" t="s">
        <v>56</v>
      </c>
      <c r="B1451" s="226" t="str">
        <f t="shared" si="44"/>
        <v>36ABDFS7189Q1Z525/V01085</v>
      </c>
      <c r="C1451" s="277">
        <f t="shared" si="45"/>
        <v>1446</v>
      </c>
      <c r="D1451" s="122" t="s">
        <v>3962</v>
      </c>
      <c r="E1451" s="122" t="s">
        <v>3963</v>
      </c>
      <c r="F1451" s="122" t="s">
        <v>3971</v>
      </c>
      <c r="G1451" s="122" t="s">
        <v>1699</v>
      </c>
      <c r="H1451" s="278">
        <v>45677</v>
      </c>
      <c r="I1451" s="122">
        <v>20160</v>
      </c>
      <c r="J1451" s="122" t="s">
        <v>3965</v>
      </c>
      <c r="K1451" s="122" t="s">
        <v>1657</v>
      </c>
      <c r="L1451" s="122"/>
      <c r="M1451" s="122">
        <v>18000</v>
      </c>
      <c r="N1451" s="287">
        <v>0</v>
      </c>
      <c r="O1451" s="287">
        <v>1080</v>
      </c>
      <c r="P1451" s="287">
        <v>1080</v>
      </c>
      <c r="Q1451" s="122">
        <v>0</v>
      </c>
      <c r="R1451" s="286" t="s">
        <v>3741</v>
      </c>
      <c r="S1451" s="291" t="s">
        <v>3742</v>
      </c>
      <c r="T1451" s="122" t="s">
        <v>1657</v>
      </c>
      <c r="U1451" s="288" t="s">
        <v>3966</v>
      </c>
      <c r="V1451" s="289" t="s">
        <v>1704</v>
      </c>
      <c r="W1451" s="290" t="s">
        <v>1726</v>
      </c>
      <c r="X1451" s="290" t="s">
        <v>3972</v>
      </c>
      <c r="Y1451" s="290" t="s">
        <v>3968</v>
      </c>
      <c r="Z1451" s="122"/>
      <c r="AA1451" s="285"/>
    </row>
    <row r="1452" spans="1:27">
      <c r="A1452" s="122" t="s">
        <v>56</v>
      </c>
      <c r="B1452" s="226" t="str">
        <f t="shared" si="44"/>
        <v>36ABDFS7189Q1Z525/V01086</v>
      </c>
      <c r="C1452" s="277">
        <f t="shared" si="45"/>
        <v>1447</v>
      </c>
      <c r="D1452" s="122" t="s">
        <v>3962</v>
      </c>
      <c r="E1452" s="122" t="s">
        <v>3963</v>
      </c>
      <c r="F1452" s="122" t="s">
        <v>3973</v>
      </c>
      <c r="G1452" s="122" t="s">
        <v>1699</v>
      </c>
      <c r="H1452" s="278">
        <v>45677</v>
      </c>
      <c r="I1452" s="122">
        <v>20160</v>
      </c>
      <c r="J1452" s="122" t="s">
        <v>3965</v>
      </c>
      <c r="K1452" s="122" t="s">
        <v>1657</v>
      </c>
      <c r="L1452" s="122"/>
      <c r="M1452" s="122">
        <v>18000</v>
      </c>
      <c r="N1452" s="287">
        <v>0</v>
      </c>
      <c r="O1452" s="287">
        <v>1080</v>
      </c>
      <c r="P1452" s="287">
        <v>1080</v>
      </c>
      <c r="Q1452" s="122">
        <v>0</v>
      </c>
      <c r="R1452" s="286" t="s">
        <v>3741</v>
      </c>
      <c r="S1452" s="291" t="s">
        <v>3742</v>
      </c>
      <c r="T1452" s="122" t="s">
        <v>1657</v>
      </c>
      <c r="U1452" s="288" t="s">
        <v>3966</v>
      </c>
      <c r="V1452" s="289" t="s">
        <v>1704</v>
      </c>
      <c r="W1452" s="290" t="s">
        <v>1726</v>
      </c>
      <c r="X1452" s="290" t="s">
        <v>3974</v>
      </c>
      <c r="Y1452" s="290" t="s">
        <v>3968</v>
      </c>
      <c r="Z1452" s="122"/>
      <c r="AA1452" s="285"/>
    </row>
    <row r="1453" spans="1:27">
      <c r="A1453" s="122" t="s">
        <v>56</v>
      </c>
      <c r="B1453" s="226" t="str">
        <f t="shared" si="44"/>
        <v>27AAPFK1026M1Z2PUN/24-25/2053</v>
      </c>
      <c r="C1453" s="277">
        <f t="shared" si="45"/>
        <v>1448</v>
      </c>
      <c r="D1453" s="122" t="s">
        <v>3561</v>
      </c>
      <c r="E1453" s="122" t="s">
        <v>3562</v>
      </c>
      <c r="F1453" s="122" t="s">
        <v>3975</v>
      </c>
      <c r="G1453" s="122" t="s">
        <v>1699</v>
      </c>
      <c r="H1453" s="278">
        <v>45688</v>
      </c>
      <c r="I1453" s="122">
        <v>11800</v>
      </c>
      <c r="J1453" s="122" t="s">
        <v>1700</v>
      </c>
      <c r="K1453" s="122" t="s">
        <v>1657</v>
      </c>
      <c r="L1453" s="122"/>
      <c r="M1453" s="122">
        <v>10000</v>
      </c>
      <c r="N1453" s="287">
        <v>0</v>
      </c>
      <c r="O1453" s="287">
        <v>900</v>
      </c>
      <c r="P1453" s="287">
        <v>900</v>
      </c>
      <c r="Q1453" s="122">
        <v>0</v>
      </c>
      <c r="R1453" s="286" t="s">
        <v>3741</v>
      </c>
      <c r="S1453" s="291" t="s">
        <v>3745</v>
      </c>
      <c r="T1453" s="122" t="s">
        <v>1703</v>
      </c>
      <c r="U1453" s="288" t="s">
        <v>1195</v>
      </c>
      <c r="V1453" s="289" t="s">
        <v>1704</v>
      </c>
      <c r="W1453" s="290" t="s">
        <v>1726</v>
      </c>
      <c r="X1453" s="290" t="s">
        <v>3976</v>
      </c>
      <c r="Y1453" s="290" t="s">
        <v>3770</v>
      </c>
      <c r="Z1453" s="122"/>
      <c r="AA1453" s="285"/>
    </row>
    <row r="1454" spans="1:27">
      <c r="A1454" s="122" t="s">
        <v>56</v>
      </c>
      <c r="B1454" s="226" t="str">
        <f t="shared" si="44"/>
        <v>27AAPFK1026M1Z2PUN/24-25/2054</v>
      </c>
      <c r="C1454" s="277">
        <f t="shared" si="45"/>
        <v>1449</v>
      </c>
      <c r="D1454" s="122" t="s">
        <v>3561</v>
      </c>
      <c r="E1454" s="122" t="s">
        <v>3562</v>
      </c>
      <c r="F1454" s="122" t="s">
        <v>3977</v>
      </c>
      <c r="G1454" s="122" t="s">
        <v>1699</v>
      </c>
      <c r="H1454" s="278">
        <v>45688</v>
      </c>
      <c r="I1454" s="122">
        <v>7080</v>
      </c>
      <c r="J1454" s="122" t="s">
        <v>1700</v>
      </c>
      <c r="K1454" s="122" t="s">
        <v>1657</v>
      </c>
      <c r="L1454" s="122"/>
      <c r="M1454" s="122">
        <v>6000</v>
      </c>
      <c r="N1454" s="287">
        <v>0</v>
      </c>
      <c r="O1454" s="287">
        <v>540</v>
      </c>
      <c r="P1454" s="287">
        <v>540</v>
      </c>
      <c r="Q1454" s="122">
        <v>0</v>
      </c>
      <c r="R1454" s="286" t="s">
        <v>3741</v>
      </c>
      <c r="S1454" s="291" t="s">
        <v>3745</v>
      </c>
      <c r="T1454" s="122" t="s">
        <v>1703</v>
      </c>
      <c r="U1454" s="288" t="s">
        <v>1195</v>
      </c>
      <c r="V1454" s="289" t="s">
        <v>1704</v>
      </c>
      <c r="W1454" s="290" t="s">
        <v>1726</v>
      </c>
      <c r="X1454" s="290" t="s">
        <v>3978</v>
      </c>
      <c r="Y1454" s="290" t="s">
        <v>3770</v>
      </c>
      <c r="Z1454" s="122"/>
      <c r="AA1454" s="285"/>
    </row>
    <row r="1455" spans="1:27">
      <c r="A1455" s="122" t="s">
        <v>56</v>
      </c>
      <c r="B1455" s="226" t="str">
        <f t="shared" si="44"/>
        <v>36AEUPV4314A1ZE20/2024-2025</v>
      </c>
      <c r="C1455" s="277">
        <f t="shared" si="45"/>
        <v>1450</v>
      </c>
      <c r="D1455" s="122" t="s">
        <v>320</v>
      </c>
      <c r="E1455" s="122" t="s">
        <v>321</v>
      </c>
      <c r="F1455" s="122" t="s">
        <v>3979</v>
      </c>
      <c r="G1455" s="122" t="s">
        <v>1699</v>
      </c>
      <c r="H1455" s="278">
        <v>45686</v>
      </c>
      <c r="I1455" s="122">
        <v>309750</v>
      </c>
      <c r="J1455" s="122" t="s">
        <v>1700</v>
      </c>
      <c r="K1455" s="122" t="s">
        <v>1657</v>
      </c>
      <c r="L1455" s="122"/>
      <c r="M1455" s="122">
        <v>262500</v>
      </c>
      <c r="N1455" s="287">
        <v>47250</v>
      </c>
      <c r="O1455" s="287">
        <v>0</v>
      </c>
      <c r="P1455" s="287">
        <v>0</v>
      </c>
      <c r="Q1455" s="122">
        <v>0</v>
      </c>
      <c r="R1455" s="286" t="s">
        <v>3741</v>
      </c>
      <c r="S1455" s="291" t="s">
        <v>3742</v>
      </c>
      <c r="T1455" s="122" t="s">
        <v>1703</v>
      </c>
      <c r="U1455" s="288" t="s">
        <v>1195</v>
      </c>
      <c r="V1455" s="289" t="s">
        <v>1704</v>
      </c>
      <c r="W1455" s="290" t="s">
        <v>1195</v>
      </c>
      <c r="X1455" s="290" t="s">
        <v>1195</v>
      </c>
      <c r="Y1455" s="290" t="s">
        <v>1195</v>
      </c>
      <c r="Z1455" s="122"/>
      <c r="AA1455" s="285"/>
    </row>
    <row r="1456" spans="1:27">
      <c r="A1456" s="122" t="s">
        <v>56</v>
      </c>
      <c r="B1456" s="226" t="str">
        <f t="shared" si="44"/>
        <v>27AAACA4269Q1Z6B1MH2425/007742</v>
      </c>
      <c r="C1456" s="277">
        <f t="shared" si="45"/>
        <v>1451</v>
      </c>
      <c r="D1456" s="122" t="s">
        <v>467</v>
      </c>
      <c r="E1456" s="122" t="s">
        <v>1839</v>
      </c>
      <c r="F1456" s="122" t="s">
        <v>3980</v>
      </c>
      <c r="G1456" s="122" t="s">
        <v>1699</v>
      </c>
      <c r="H1456" s="278">
        <v>45658</v>
      </c>
      <c r="I1456" s="122">
        <v>6136.43</v>
      </c>
      <c r="J1456" s="122" t="s">
        <v>1700</v>
      </c>
      <c r="K1456" s="122" t="s">
        <v>1657</v>
      </c>
      <c r="L1456" s="122"/>
      <c r="M1456" s="122">
        <v>4838.07</v>
      </c>
      <c r="N1456" s="287">
        <v>0</v>
      </c>
      <c r="O1456" s="287">
        <v>649.17999999999995</v>
      </c>
      <c r="P1456" s="287">
        <v>649.17999999999995</v>
      </c>
      <c r="Q1456" s="122">
        <v>0</v>
      </c>
      <c r="R1456" s="286" t="s">
        <v>3741</v>
      </c>
      <c r="S1456" s="291" t="s">
        <v>3750</v>
      </c>
      <c r="T1456" s="122" t="s">
        <v>1703</v>
      </c>
      <c r="U1456" s="288" t="s">
        <v>1195</v>
      </c>
      <c r="V1456" s="289" t="s">
        <v>1704</v>
      </c>
      <c r="W1456" s="290" t="s">
        <v>1195</v>
      </c>
      <c r="X1456" s="290" t="s">
        <v>1195</v>
      </c>
      <c r="Y1456" s="290" t="s">
        <v>1195</v>
      </c>
      <c r="Z1456" s="122"/>
      <c r="AA1456" s="285"/>
    </row>
    <row r="1457" spans="1:27">
      <c r="A1457" s="122" t="s">
        <v>56</v>
      </c>
      <c r="B1457" s="226" t="str">
        <f t="shared" si="44"/>
        <v>27AAACA4269Q1Z6B1MH2425/007791</v>
      </c>
      <c r="C1457" s="277">
        <f t="shared" si="45"/>
        <v>1452</v>
      </c>
      <c r="D1457" s="122" t="s">
        <v>467</v>
      </c>
      <c r="E1457" s="122" t="s">
        <v>1839</v>
      </c>
      <c r="F1457" s="122" t="s">
        <v>3981</v>
      </c>
      <c r="G1457" s="122" t="s">
        <v>1699</v>
      </c>
      <c r="H1457" s="278">
        <v>45658</v>
      </c>
      <c r="I1457" s="122">
        <v>11595.86</v>
      </c>
      <c r="J1457" s="122" t="s">
        <v>1700</v>
      </c>
      <c r="K1457" s="122" t="s">
        <v>1657</v>
      </c>
      <c r="L1457" s="122"/>
      <c r="M1457" s="122">
        <v>9827</v>
      </c>
      <c r="N1457" s="287">
        <v>0</v>
      </c>
      <c r="O1457" s="287">
        <v>884.43</v>
      </c>
      <c r="P1457" s="287">
        <v>884.43</v>
      </c>
      <c r="Q1457" s="122">
        <v>0</v>
      </c>
      <c r="R1457" s="286" t="s">
        <v>3741</v>
      </c>
      <c r="S1457" s="291" t="s">
        <v>3750</v>
      </c>
      <c r="T1457" s="122" t="s">
        <v>1703</v>
      </c>
      <c r="U1457" s="288" t="s">
        <v>1195</v>
      </c>
      <c r="V1457" s="289" t="s">
        <v>1704</v>
      </c>
      <c r="W1457" s="290" t="s">
        <v>1195</v>
      </c>
      <c r="X1457" s="290" t="s">
        <v>1195</v>
      </c>
      <c r="Y1457" s="290" t="s">
        <v>1195</v>
      </c>
      <c r="Z1457" s="122"/>
      <c r="AA1457" s="285"/>
    </row>
    <row r="1458" spans="1:27">
      <c r="A1458" s="122" t="s">
        <v>56</v>
      </c>
      <c r="B1458" s="226" t="str">
        <f t="shared" si="44"/>
        <v>27AAACA4269Q1Z6B1MH2425/007792</v>
      </c>
      <c r="C1458" s="277">
        <f t="shared" si="45"/>
        <v>1453</v>
      </c>
      <c r="D1458" s="122" t="s">
        <v>467</v>
      </c>
      <c r="E1458" s="122" t="s">
        <v>1839</v>
      </c>
      <c r="F1458" s="122" t="s">
        <v>3982</v>
      </c>
      <c r="G1458" s="122" t="s">
        <v>1699</v>
      </c>
      <c r="H1458" s="278">
        <v>45658</v>
      </c>
      <c r="I1458" s="122">
        <v>18659.73</v>
      </c>
      <c r="J1458" s="122" t="s">
        <v>1700</v>
      </c>
      <c r="K1458" s="122" t="s">
        <v>1657</v>
      </c>
      <c r="L1458" s="122"/>
      <c r="M1458" s="122">
        <v>15813.33</v>
      </c>
      <c r="N1458" s="287">
        <v>0</v>
      </c>
      <c r="O1458" s="287">
        <v>1423.2</v>
      </c>
      <c r="P1458" s="287">
        <v>1423.2</v>
      </c>
      <c r="Q1458" s="122">
        <v>0</v>
      </c>
      <c r="R1458" s="286" t="s">
        <v>3741</v>
      </c>
      <c r="S1458" s="291" t="s">
        <v>3750</v>
      </c>
      <c r="T1458" s="122" t="s">
        <v>1703</v>
      </c>
      <c r="U1458" s="288" t="s">
        <v>1195</v>
      </c>
      <c r="V1458" s="289" t="s">
        <v>1704</v>
      </c>
      <c r="W1458" s="290" t="s">
        <v>1195</v>
      </c>
      <c r="X1458" s="290" t="s">
        <v>1195</v>
      </c>
      <c r="Y1458" s="290" t="s">
        <v>1195</v>
      </c>
      <c r="Z1458" s="122"/>
      <c r="AA1458" s="285"/>
    </row>
    <row r="1459" spans="1:27">
      <c r="A1459" s="122" t="s">
        <v>56</v>
      </c>
      <c r="B1459" s="226" t="str">
        <f t="shared" si="44"/>
        <v>27AAACA4269Q1Z6B1MH2425/007793</v>
      </c>
      <c r="C1459" s="277">
        <f t="shared" si="45"/>
        <v>1454</v>
      </c>
      <c r="D1459" s="122" t="s">
        <v>467</v>
      </c>
      <c r="E1459" s="122" t="s">
        <v>1839</v>
      </c>
      <c r="F1459" s="122" t="s">
        <v>3983</v>
      </c>
      <c r="G1459" s="122" t="s">
        <v>1699</v>
      </c>
      <c r="H1459" s="278">
        <v>45658</v>
      </c>
      <c r="I1459" s="122">
        <v>19133.310000000001</v>
      </c>
      <c r="J1459" s="122" t="s">
        <v>1700</v>
      </c>
      <c r="K1459" s="122" t="s">
        <v>1657</v>
      </c>
      <c r="L1459" s="122"/>
      <c r="M1459" s="122">
        <v>16214.67</v>
      </c>
      <c r="N1459" s="287">
        <v>0</v>
      </c>
      <c r="O1459" s="287">
        <v>1459.32</v>
      </c>
      <c r="P1459" s="287">
        <v>1459.32</v>
      </c>
      <c r="Q1459" s="122">
        <v>0</v>
      </c>
      <c r="R1459" s="286" t="s">
        <v>3741</v>
      </c>
      <c r="S1459" s="291" t="s">
        <v>3750</v>
      </c>
      <c r="T1459" s="122" t="s">
        <v>1703</v>
      </c>
      <c r="U1459" s="288" t="s">
        <v>1195</v>
      </c>
      <c r="V1459" s="289" t="s">
        <v>1704</v>
      </c>
      <c r="W1459" s="290" t="s">
        <v>1195</v>
      </c>
      <c r="X1459" s="290" t="s">
        <v>1195</v>
      </c>
      <c r="Y1459" s="290" t="s">
        <v>1195</v>
      </c>
      <c r="Z1459" s="122"/>
      <c r="AA1459" s="285"/>
    </row>
    <row r="1460" spans="1:27">
      <c r="A1460" s="122" t="s">
        <v>56</v>
      </c>
      <c r="B1460" s="226" t="str">
        <f t="shared" si="44"/>
        <v>27AAACA4269Q1Z6B1MH2425/007794</v>
      </c>
      <c r="C1460" s="277">
        <f t="shared" si="45"/>
        <v>1455</v>
      </c>
      <c r="D1460" s="122" t="s">
        <v>467</v>
      </c>
      <c r="E1460" s="122" t="s">
        <v>1839</v>
      </c>
      <c r="F1460" s="122" t="s">
        <v>3984</v>
      </c>
      <c r="G1460" s="122" t="s">
        <v>1699</v>
      </c>
      <c r="H1460" s="278">
        <v>45658</v>
      </c>
      <c r="I1460" s="122">
        <v>383426.65</v>
      </c>
      <c r="J1460" s="122" t="s">
        <v>1700</v>
      </c>
      <c r="K1460" s="122" t="s">
        <v>1657</v>
      </c>
      <c r="L1460" s="122"/>
      <c r="M1460" s="122">
        <v>314677.65000000002</v>
      </c>
      <c r="N1460" s="287">
        <v>0</v>
      </c>
      <c r="O1460" s="287">
        <v>34374.5</v>
      </c>
      <c r="P1460" s="287">
        <v>34374.5</v>
      </c>
      <c r="Q1460" s="122">
        <v>0</v>
      </c>
      <c r="R1460" s="286" t="s">
        <v>3741</v>
      </c>
      <c r="S1460" s="291" t="s">
        <v>3750</v>
      </c>
      <c r="T1460" s="122" t="s">
        <v>1703</v>
      </c>
      <c r="U1460" s="288" t="s">
        <v>1195</v>
      </c>
      <c r="V1460" s="289" t="s">
        <v>1704</v>
      </c>
      <c r="W1460" s="290" t="s">
        <v>1195</v>
      </c>
      <c r="X1460" s="290" t="s">
        <v>1195</v>
      </c>
      <c r="Y1460" s="290" t="s">
        <v>1195</v>
      </c>
      <c r="Z1460" s="122"/>
      <c r="AA1460" s="285"/>
    </row>
    <row r="1461" spans="1:27">
      <c r="A1461" s="122" t="s">
        <v>56</v>
      </c>
      <c r="B1461" s="226" t="str">
        <f t="shared" si="44"/>
        <v>27AAACA4269Q1Z6B1MH2425/007796</v>
      </c>
      <c r="C1461" s="277">
        <f t="shared" si="45"/>
        <v>1456</v>
      </c>
      <c r="D1461" s="122" t="s">
        <v>467</v>
      </c>
      <c r="E1461" s="122" t="s">
        <v>1839</v>
      </c>
      <c r="F1461" s="122" t="s">
        <v>3985</v>
      </c>
      <c r="G1461" s="122" t="s">
        <v>1699</v>
      </c>
      <c r="H1461" s="278">
        <v>45658</v>
      </c>
      <c r="I1461" s="122">
        <v>48703.71</v>
      </c>
      <c r="J1461" s="122" t="s">
        <v>1700</v>
      </c>
      <c r="K1461" s="122" t="s">
        <v>1657</v>
      </c>
      <c r="L1461" s="122"/>
      <c r="M1461" s="122">
        <v>41274.33</v>
      </c>
      <c r="N1461" s="287">
        <v>0</v>
      </c>
      <c r="O1461" s="287">
        <v>3714.69</v>
      </c>
      <c r="P1461" s="287">
        <v>3714.69</v>
      </c>
      <c r="Q1461" s="122">
        <v>0</v>
      </c>
      <c r="R1461" s="286" t="s">
        <v>3741</v>
      </c>
      <c r="S1461" s="291" t="s">
        <v>3750</v>
      </c>
      <c r="T1461" s="122" t="s">
        <v>1703</v>
      </c>
      <c r="U1461" s="288" t="s">
        <v>1195</v>
      </c>
      <c r="V1461" s="289" t="s">
        <v>1704</v>
      </c>
      <c r="W1461" s="290" t="s">
        <v>1195</v>
      </c>
      <c r="X1461" s="290" t="s">
        <v>1195</v>
      </c>
      <c r="Y1461" s="290" t="s">
        <v>1195</v>
      </c>
      <c r="Z1461" s="122"/>
      <c r="AA1461" s="285"/>
    </row>
    <row r="1462" spans="1:27">
      <c r="A1462" s="122" t="s">
        <v>56</v>
      </c>
      <c r="B1462" s="226" t="str">
        <f t="shared" si="44"/>
        <v>27AAACA4269Q1Z6B1MH2425/007797</v>
      </c>
      <c r="C1462" s="277">
        <f t="shared" si="45"/>
        <v>1457</v>
      </c>
      <c r="D1462" s="122" t="s">
        <v>467</v>
      </c>
      <c r="E1462" s="122" t="s">
        <v>1839</v>
      </c>
      <c r="F1462" s="122" t="s">
        <v>3986</v>
      </c>
      <c r="G1462" s="122" t="s">
        <v>1699</v>
      </c>
      <c r="H1462" s="278">
        <v>45658</v>
      </c>
      <c r="I1462" s="122">
        <v>95303.88</v>
      </c>
      <c r="J1462" s="122" t="s">
        <v>1700</v>
      </c>
      <c r="K1462" s="122" t="s">
        <v>1657</v>
      </c>
      <c r="L1462" s="122"/>
      <c r="M1462" s="122">
        <v>80766</v>
      </c>
      <c r="N1462" s="287">
        <v>0</v>
      </c>
      <c r="O1462" s="287">
        <v>7268.94</v>
      </c>
      <c r="P1462" s="287">
        <v>7268.94</v>
      </c>
      <c r="Q1462" s="122">
        <v>0</v>
      </c>
      <c r="R1462" s="286" t="s">
        <v>3741</v>
      </c>
      <c r="S1462" s="291" t="s">
        <v>3750</v>
      </c>
      <c r="T1462" s="122" t="s">
        <v>1703</v>
      </c>
      <c r="U1462" s="288" t="s">
        <v>1195</v>
      </c>
      <c r="V1462" s="289" t="s">
        <v>1704</v>
      </c>
      <c r="W1462" s="290" t="s">
        <v>1195</v>
      </c>
      <c r="X1462" s="290" t="s">
        <v>1195</v>
      </c>
      <c r="Y1462" s="290" t="s">
        <v>1195</v>
      </c>
      <c r="Z1462" s="122"/>
      <c r="AA1462" s="285"/>
    </row>
    <row r="1463" spans="1:27">
      <c r="A1463" s="122" t="s">
        <v>56</v>
      </c>
      <c r="B1463" s="226" t="str">
        <f t="shared" si="44"/>
        <v>27AAACA4269Q1Z6B1MH2425/007832</v>
      </c>
      <c r="C1463" s="277">
        <f t="shared" si="45"/>
        <v>1458</v>
      </c>
      <c r="D1463" s="122" t="s">
        <v>467</v>
      </c>
      <c r="E1463" s="122" t="s">
        <v>1839</v>
      </c>
      <c r="F1463" s="122" t="s">
        <v>3987</v>
      </c>
      <c r="G1463" s="122" t="s">
        <v>1699</v>
      </c>
      <c r="H1463" s="278">
        <v>45658</v>
      </c>
      <c r="I1463" s="122">
        <v>834440.41</v>
      </c>
      <c r="J1463" s="122" t="s">
        <v>1700</v>
      </c>
      <c r="K1463" s="122" t="s">
        <v>1657</v>
      </c>
      <c r="L1463" s="122"/>
      <c r="M1463" s="122">
        <v>707152.89</v>
      </c>
      <c r="N1463" s="287">
        <v>0</v>
      </c>
      <c r="O1463" s="287">
        <v>63643.76</v>
      </c>
      <c r="P1463" s="287">
        <v>63643.76</v>
      </c>
      <c r="Q1463" s="122">
        <v>0</v>
      </c>
      <c r="R1463" s="286" t="s">
        <v>3741</v>
      </c>
      <c r="S1463" s="291" t="s">
        <v>3750</v>
      </c>
      <c r="T1463" s="122" t="s">
        <v>1703</v>
      </c>
      <c r="U1463" s="288" t="s">
        <v>1195</v>
      </c>
      <c r="V1463" s="289" t="s">
        <v>1704</v>
      </c>
      <c r="W1463" s="290" t="s">
        <v>1195</v>
      </c>
      <c r="X1463" s="290" t="s">
        <v>1195</v>
      </c>
      <c r="Y1463" s="290" t="s">
        <v>1195</v>
      </c>
      <c r="Z1463" s="122"/>
      <c r="AA1463" s="285"/>
    </row>
    <row r="1464" spans="1:27">
      <c r="A1464" s="122" t="s">
        <v>56</v>
      </c>
      <c r="B1464" s="226" t="str">
        <f t="shared" si="44"/>
        <v>27AAACA4269Q1Z6B1MH2425/007877</v>
      </c>
      <c r="C1464" s="277">
        <f t="shared" si="45"/>
        <v>1459</v>
      </c>
      <c r="D1464" s="122" t="s">
        <v>467</v>
      </c>
      <c r="E1464" s="122" t="s">
        <v>1839</v>
      </c>
      <c r="F1464" s="122" t="s">
        <v>3988</v>
      </c>
      <c r="G1464" s="122" t="s">
        <v>1699</v>
      </c>
      <c r="H1464" s="278">
        <v>45658</v>
      </c>
      <c r="I1464" s="122">
        <v>17840.810000000001</v>
      </c>
      <c r="J1464" s="122" t="s">
        <v>1700</v>
      </c>
      <c r="K1464" s="122" t="s">
        <v>1657</v>
      </c>
      <c r="L1464" s="122"/>
      <c r="M1464" s="122">
        <v>15119.33</v>
      </c>
      <c r="N1464" s="287">
        <v>0</v>
      </c>
      <c r="O1464" s="287">
        <v>1360.74</v>
      </c>
      <c r="P1464" s="287">
        <v>1360.74</v>
      </c>
      <c r="Q1464" s="122">
        <v>0</v>
      </c>
      <c r="R1464" s="286" t="s">
        <v>3741</v>
      </c>
      <c r="S1464" s="291" t="s">
        <v>3750</v>
      </c>
      <c r="T1464" s="122" t="s">
        <v>1703</v>
      </c>
      <c r="U1464" s="288" t="s">
        <v>1195</v>
      </c>
      <c r="V1464" s="289" t="s">
        <v>1704</v>
      </c>
      <c r="W1464" s="290" t="s">
        <v>1195</v>
      </c>
      <c r="X1464" s="290" t="s">
        <v>1195</v>
      </c>
      <c r="Y1464" s="290" t="s">
        <v>1195</v>
      </c>
      <c r="Z1464" s="122"/>
      <c r="AA1464" s="285"/>
    </row>
    <row r="1465" spans="1:27">
      <c r="A1465" s="122" t="s">
        <v>56</v>
      </c>
      <c r="B1465" s="226" t="str">
        <f t="shared" si="44"/>
        <v>27AAACA4269Q1Z6B1MH2425/007878</v>
      </c>
      <c r="C1465" s="277">
        <f t="shared" si="45"/>
        <v>1460</v>
      </c>
      <c r="D1465" s="122" t="s">
        <v>467</v>
      </c>
      <c r="E1465" s="122" t="s">
        <v>1839</v>
      </c>
      <c r="F1465" s="122" t="s">
        <v>3989</v>
      </c>
      <c r="G1465" s="122" t="s">
        <v>1699</v>
      </c>
      <c r="H1465" s="278">
        <v>45658</v>
      </c>
      <c r="I1465" s="122">
        <v>30113.08</v>
      </c>
      <c r="J1465" s="122" t="s">
        <v>1700</v>
      </c>
      <c r="K1465" s="122" t="s">
        <v>1657</v>
      </c>
      <c r="L1465" s="122"/>
      <c r="M1465" s="122">
        <v>25519.56</v>
      </c>
      <c r="N1465" s="287">
        <v>0</v>
      </c>
      <c r="O1465" s="287">
        <v>2296.7600000000002</v>
      </c>
      <c r="P1465" s="287">
        <v>2296.7600000000002</v>
      </c>
      <c r="Q1465" s="122">
        <v>0</v>
      </c>
      <c r="R1465" s="286" t="s">
        <v>3741</v>
      </c>
      <c r="S1465" s="291" t="s">
        <v>3750</v>
      </c>
      <c r="T1465" s="122" t="s">
        <v>1703</v>
      </c>
      <c r="U1465" s="288" t="s">
        <v>1195</v>
      </c>
      <c r="V1465" s="289" t="s">
        <v>1704</v>
      </c>
      <c r="W1465" s="290" t="s">
        <v>1195</v>
      </c>
      <c r="X1465" s="290" t="s">
        <v>1195</v>
      </c>
      <c r="Y1465" s="290" t="s">
        <v>1195</v>
      </c>
      <c r="Z1465" s="122"/>
      <c r="AA1465" s="285"/>
    </row>
    <row r="1466" spans="1:27">
      <c r="A1466" s="122" t="s">
        <v>56</v>
      </c>
      <c r="B1466" s="226" t="str">
        <f t="shared" si="44"/>
        <v>27ANMPL0002C1ZNSFSE/24-25/0850</v>
      </c>
      <c r="C1466" s="277">
        <f t="shared" si="45"/>
        <v>1461</v>
      </c>
      <c r="D1466" s="122" t="s">
        <v>3990</v>
      </c>
      <c r="E1466" s="122" t="s">
        <v>3991</v>
      </c>
      <c r="F1466" s="122" t="s">
        <v>3992</v>
      </c>
      <c r="G1466" s="122" t="s">
        <v>1699</v>
      </c>
      <c r="H1466" s="278">
        <v>45668</v>
      </c>
      <c r="I1466" s="122">
        <v>26772</v>
      </c>
      <c r="J1466" s="122" t="s">
        <v>1700</v>
      </c>
      <c r="K1466" s="122" t="s">
        <v>1657</v>
      </c>
      <c r="L1466" s="122"/>
      <c r="M1466" s="122">
        <v>22688</v>
      </c>
      <c r="N1466" s="287">
        <v>0</v>
      </c>
      <c r="O1466" s="287">
        <v>2041.92</v>
      </c>
      <c r="P1466" s="287">
        <v>2041.92</v>
      </c>
      <c r="Q1466" s="122">
        <v>0</v>
      </c>
      <c r="R1466" s="286" t="s">
        <v>3741</v>
      </c>
      <c r="S1466" s="291" t="s">
        <v>3993</v>
      </c>
      <c r="T1466" s="122" t="s">
        <v>1703</v>
      </c>
      <c r="U1466" s="288" t="s">
        <v>1195</v>
      </c>
      <c r="V1466" s="289" t="s">
        <v>1704</v>
      </c>
      <c r="W1466" s="290" t="s">
        <v>1195</v>
      </c>
      <c r="X1466" s="290" t="s">
        <v>1195</v>
      </c>
      <c r="Y1466" s="290" t="s">
        <v>1195</v>
      </c>
      <c r="Z1466" s="122"/>
      <c r="AA1466" s="285"/>
    </row>
    <row r="1467" spans="1:27">
      <c r="A1467" s="122" t="s">
        <v>56</v>
      </c>
      <c r="B1467" s="226" t="str">
        <f t="shared" si="44"/>
        <v>27ABCCS9227K1ZWBOM7-68098</v>
      </c>
      <c r="C1467" s="277">
        <f t="shared" si="45"/>
        <v>1462</v>
      </c>
      <c r="D1467" s="122" t="s">
        <v>3994</v>
      </c>
      <c r="E1467" s="122" t="s">
        <v>3995</v>
      </c>
      <c r="F1467" s="122" t="s">
        <v>3996</v>
      </c>
      <c r="G1467" s="122" t="s">
        <v>1699</v>
      </c>
      <c r="H1467" s="278">
        <v>45686</v>
      </c>
      <c r="I1467" s="122">
        <v>779</v>
      </c>
      <c r="J1467" s="122" t="s">
        <v>1700</v>
      </c>
      <c r="K1467" s="122" t="s">
        <v>1657</v>
      </c>
      <c r="L1467" s="122"/>
      <c r="M1467" s="122">
        <v>695.54</v>
      </c>
      <c r="N1467" s="287">
        <v>0</v>
      </c>
      <c r="O1467" s="287">
        <v>41.73</v>
      </c>
      <c r="P1467" s="287">
        <v>41.73</v>
      </c>
      <c r="Q1467" s="122">
        <v>0</v>
      </c>
      <c r="R1467" s="286" t="s">
        <v>3741</v>
      </c>
      <c r="S1467" s="291" t="s">
        <v>3742</v>
      </c>
      <c r="T1467" s="122" t="s">
        <v>1703</v>
      </c>
      <c r="U1467" s="288" t="s">
        <v>1195</v>
      </c>
      <c r="V1467" s="289" t="s">
        <v>1704</v>
      </c>
      <c r="W1467" s="290" t="s">
        <v>1195</v>
      </c>
      <c r="X1467" s="290" t="s">
        <v>1195</v>
      </c>
      <c r="Y1467" s="290" t="s">
        <v>1195</v>
      </c>
      <c r="Z1467" s="122"/>
      <c r="AA1467" s="285"/>
    </row>
    <row r="1468" spans="1:27">
      <c r="A1468" s="122" t="s">
        <v>56</v>
      </c>
      <c r="B1468" s="226" t="str">
        <f t="shared" si="44"/>
        <v>27AAACM3692H1ZCSAPV01/0056/2425</v>
      </c>
      <c r="C1468" s="277">
        <f t="shared" si="45"/>
        <v>1463</v>
      </c>
      <c r="D1468" s="122" t="s">
        <v>580</v>
      </c>
      <c r="E1468" s="122" t="s">
        <v>581</v>
      </c>
      <c r="F1468" s="122" t="s">
        <v>3997</v>
      </c>
      <c r="G1468" s="122" t="s">
        <v>1699</v>
      </c>
      <c r="H1468" s="278">
        <v>45694</v>
      </c>
      <c r="I1468" s="122">
        <v>67564</v>
      </c>
      <c r="J1468" s="122" t="s">
        <v>1700</v>
      </c>
      <c r="K1468" s="122" t="s">
        <v>1657</v>
      </c>
      <c r="L1468" s="122"/>
      <c r="M1468" s="287">
        <v>57258</v>
      </c>
      <c r="N1468" s="287">
        <v>0</v>
      </c>
      <c r="O1468" s="287">
        <v>5153.22</v>
      </c>
      <c r="P1468" s="287">
        <v>5153.22</v>
      </c>
      <c r="Q1468" s="122">
        <v>0</v>
      </c>
      <c r="R1468" s="122" t="s">
        <v>2352</v>
      </c>
      <c r="S1468" s="122" t="s">
        <v>3998</v>
      </c>
      <c r="T1468" s="122" t="s">
        <v>1703</v>
      </c>
      <c r="U1468" s="288" t="s">
        <v>1195</v>
      </c>
      <c r="V1468" s="289" t="s">
        <v>1704</v>
      </c>
      <c r="W1468" s="290" t="s">
        <v>1726</v>
      </c>
      <c r="X1468" s="290" t="s">
        <v>3999</v>
      </c>
      <c r="Y1468" s="290" t="s">
        <v>3840</v>
      </c>
      <c r="Z1468" s="122"/>
      <c r="AA1468" s="285"/>
    </row>
    <row r="1469" spans="1:27">
      <c r="A1469" s="122" t="s">
        <v>56</v>
      </c>
      <c r="B1469" s="226" t="str">
        <f t="shared" si="44"/>
        <v>27AAACM3692H1ZCSAPV01/0057/2425</v>
      </c>
      <c r="C1469" s="277">
        <f t="shared" si="45"/>
        <v>1464</v>
      </c>
      <c r="D1469" s="122" t="s">
        <v>580</v>
      </c>
      <c r="E1469" s="122" t="s">
        <v>581</v>
      </c>
      <c r="F1469" s="122" t="s">
        <v>4000</v>
      </c>
      <c r="G1469" s="122" t="s">
        <v>1699</v>
      </c>
      <c r="H1469" s="278">
        <v>45694</v>
      </c>
      <c r="I1469" s="122">
        <v>36597</v>
      </c>
      <c r="J1469" s="122" t="s">
        <v>1700</v>
      </c>
      <c r="K1469" s="122" t="s">
        <v>1657</v>
      </c>
      <c r="L1469" s="122"/>
      <c r="M1469" s="287">
        <v>31014.75</v>
      </c>
      <c r="N1469" s="287">
        <v>0</v>
      </c>
      <c r="O1469" s="287">
        <v>2791.33</v>
      </c>
      <c r="P1469" s="287">
        <v>2791.33</v>
      </c>
      <c r="Q1469" s="122">
        <v>0</v>
      </c>
      <c r="R1469" s="122" t="s">
        <v>2352</v>
      </c>
      <c r="S1469" s="122" t="s">
        <v>3998</v>
      </c>
      <c r="T1469" s="122" t="s">
        <v>1703</v>
      </c>
      <c r="U1469" s="288" t="s">
        <v>1195</v>
      </c>
      <c r="V1469" s="289" t="s">
        <v>1704</v>
      </c>
      <c r="W1469" s="290" t="s">
        <v>1726</v>
      </c>
      <c r="X1469" s="290" t="s">
        <v>4001</v>
      </c>
      <c r="Y1469" s="290" t="s">
        <v>3840</v>
      </c>
      <c r="Z1469" s="122"/>
      <c r="AA1469" s="285"/>
    </row>
    <row r="1470" spans="1:27">
      <c r="A1470" s="122" t="s">
        <v>56</v>
      </c>
      <c r="B1470" s="226" t="str">
        <f t="shared" si="44"/>
        <v>27AANCA4062G1ZN281230001433A043</v>
      </c>
      <c r="C1470" s="277">
        <f t="shared" si="45"/>
        <v>1465</v>
      </c>
      <c r="D1470" s="122" t="s">
        <v>787</v>
      </c>
      <c r="E1470" s="122" t="s">
        <v>788</v>
      </c>
      <c r="F1470" s="122" t="s">
        <v>4002</v>
      </c>
      <c r="G1470" s="122" t="s">
        <v>1699</v>
      </c>
      <c r="H1470" s="278">
        <v>45703</v>
      </c>
      <c r="I1470" s="122">
        <v>16057.44</v>
      </c>
      <c r="J1470" s="122" t="s">
        <v>1700</v>
      </c>
      <c r="K1470" s="122" t="s">
        <v>1657</v>
      </c>
      <c r="L1470" s="122"/>
      <c r="M1470" s="287">
        <v>13608</v>
      </c>
      <c r="N1470" s="287">
        <v>0</v>
      </c>
      <c r="O1470" s="287">
        <v>1224.72</v>
      </c>
      <c r="P1470" s="287">
        <v>1224.72</v>
      </c>
      <c r="Q1470" s="122">
        <v>0</v>
      </c>
      <c r="R1470" s="122" t="s">
        <v>2352</v>
      </c>
      <c r="S1470" s="122" t="s">
        <v>1877</v>
      </c>
      <c r="T1470" s="122" t="s">
        <v>1703</v>
      </c>
      <c r="U1470" s="288" t="s">
        <v>1195</v>
      </c>
      <c r="V1470" s="289" t="s">
        <v>1704</v>
      </c>
      <c r="W1470" s="290" t="s">
        <v>1195</v>
      </c>
      <c r="X1470" s="290" t="s">
        <v>1195</v>
      </c>
      <c r="Y1470" s="290" t="s">
        <v>1195</v>
      </c>
      <c r="Z1470" s="122"/>
      <c r="AA1470" s="285"/>
    </row>
    <row r="1471" spans="1:27">
      <c r="A1471" s="122" t="s">
        <v>56</v>
      </c>
      <c r="B1471" s="226" t="str">
        <f t="shared" si="44"/>
        <v>27AANCA4062G1ZN281240001894A009</v>
      </c>
      <c r="C1471" s="277">
        <f t="shared" si="45"/>
        <v>1466</v>
      </c>
      <c r="D1471" s="122" t="s">
        <v>787</v>
      </c>
      <c r="E1471" s="122" t="s">
        <v>788</v>
      </c>
      <c r="F1471" s="122" t="s">
        <v>1747</v>
      </c>
      <c r="G1471" s="122" t="s">
        <v>1699</v>
      </c>
      <c r="H1471" s="278">
        <v>45695</v>
      </c>
      <c r="I1471" s="122">
        <v>4220.1400000000003</v>
      </c>
      <c r="J1471" s="122" t="s">
        <v>1700</v>
      </c>
      <c r="K1471" s="122" t="s">
        <v>1657</v>
      </c>
      <c r="L1471" s="122"/>
      <c r="M1471" s="287">
        <v>3576.4</v>
      </c>
      <c r="N1471" s="287">
        <v>0</v>
      </c>
      <c r="O1471" s="287">
        <v>321.87</v>
      </c>
      <c r="P1471" s="287">
        <v>321.87</v>
      </c>
      <c r="Q1471" s="122">
        <v>0</v>
      </c>
      <c r="R1471" s="122" t="s">
        <v>2352</v>
      </c>
      <c r="S1471" s="122" t="s">
        <v>1877</v>
      </c>
      <c r="T1471" s="122" t="s">
        <v>1703</v>
      </c>
      <c r="U1471" s="288" t="s">
        <v>1195</v>
      </c>
      <c r="V1471" s="289" t="s">
        <v>1704</v>
      </c>
      <c r="W1471" s="290" t="s">
        <v>1195</v>
      </c>
      <c r="X1471" s="290" t="s">
        <v>1195</v>
      </c>
      <c r="Y1471" s="290" t="s">
        <v>1195</v>
      </c>
      <c r="Z1471" s="122"/>
      <c r="AA1471" s="285"/>
    </row>
    <row r="1472" spans="1:27">
      <c r="A1472" s="122" t="s">
        <v>56</v>
      </c>
      <c r="B1472" s="226" t="str">
        <f t="shared" si="44"/>
        <v>33AAACZ4322M2Z91024250384429</v>
      </c>
      <c r="C1472" s="277">
        <f t="shared" si="45"/>
        <v>1467</v>
      </c>
      <c r="D1472" s="122" t="s">
        <v>596</v>
      </c>
      <c r="E1472" s="122" t="s">
        <v>597</v>
      </c>
      <c r="F1472" s="122">
        <v>1024250384429</v>
      </c>
      <c r="G1472" s="122" t="s">
        <v>1699</v>
      </c>
      <c r="H1472" s="278">
        <v>45695</v>
      </c>
      <c r="I1472" s="122">
        <v>12673.2</v>
      </c>
      <c r="J1472" s="122" t="s">
        <v>1700</v>
      </c>
      <c r="K1472" s="122" t="s">
        <v>1657</v>
      </c>
      <c r="L1472" s="122"/>
      <c r="M1472" s="287">
        <v>10740</v>
      </c>
      <c r="N1472" s="287">
        <v>1933.2</v>
      </c>
      <c r="O1472" s="287">
        <v>0</v>
      </c>
      <c r="P1472" s="287">
        <v>0</v>
      </c>
      <c r="Q1472" s="122">
        <v>0</v>
      </c>
      <c r="R1472" s="122" t="s">
        <v>2352</v>
      </c>
      <c r="S1472" s="122" t="s">
        <v>1877</v>
      </c>
      <c r="T1472" s="122" t="s">
        <v>1703</v>
      </c>
      <c r="U1472" s="288" t="s">
        <v>1195</v>
      </c>
      <c r="V1472" s="289" t="s">
        <v>1704</v>
      </c>
      <c r="W1472" s="290" t="s">
        <v>1726</v>
      </c>
      <c r="X1472" s="290" t="s">
        <v>4003</v>
      </c>
      <c r="Y1472" s="290" t="s">
        <v>3750</v>
      </c>
      <c r="Z1472" s="122"/>
      <c r="AA1472" s="285"/>
    </row>
    <row r="1473" spans="1:27">
      <c r="A1473" s="122" t="s">
        <v>56</v>
      </c>
      <c r="B1473" s="226" t="str">
        <f t="shared" si="44"/>
        <v>27AAGCI3280F1ZMISLT-24-01-018</v>
      </c>
      <c r="C1473" s="277">
        <f t="shared" si="45"/>
        <v>1468</v>
      </c>
      <c r="D1473" s="122" t="s">
        <v>974</v>
      </c>
      <c r="E1473" s="122" t="s">
        <v>975</v>
      </c>
      <c r="F1473" s="122" t="s">
        <v>4004</v>
      </c>
      <c r="G1473" s="122" t="s">
        <v>1699</v>
      </c>
      <c r="H1473" s="278">
        <v>45684</v>
      </c>
      <c r="I1473" s="122">
        <v>61360</v>
      </c>
      <c r="J1473" s="122" t="s">
        <v>1700</v>
      </c>
      <c r="K1473" s="122" t="s">
        <v>1657</v>
      </c>
      <c r="L1473" s="122"/>
      <c r="M1473" s="287">
        <v>52000</v>
      </c>
      <c r="N1473" s="287">
        <v>0</v>
      </c>
      <c r="O1473" s="287">
        <v>4680</v>
      </c>
      <c r="P1473" s="287">
        <v>4680</v>
      </c>
      <c r="Q1473" s="122">
        <v>0</v>
      </c>
      <c r="R1473" s="122" t="s">
        <v>3741</v>
      </c>
      <c r="S1473" s="122" t="s">
        <v>4005</v>
      </c>
      <c r="T1473" s="122" t="s">
        <v>1703</v>
      </c>
      <c r="U1473" s="288" t="s">
        <v>1195</v>
      </c>
      <c r="V1473" s="289" t="s">
        <v>1704</v>
      </c>
      <c r="W1473" s="290" t="s">
        <v>1195</v>
      </c>
      <c r="X1473" s="290" t="s">
        <v>1195</v>
      </c>
      <c r="Y1473" s="290" t="s">
        <v>1195</v>
      </c>
      <c r="Z1473" s="122"/>
      <c r="AA1473" s="285"/>
    </row>
    <row r="1474" spans="1:27">
      <c r="A1474" s="122" t="s">
        <v>56</v>
      </c>
      <c r="B1474" s="226" t="str">
        <f t="shared" si="44"/>
        <v>27AABCZ3741R1ZNZCS388</v>
      </c>
      <c r="C1474" s="277">
        <f t="shared" si="45"/>
        <v>1469</v>
      </c>
      <c r="D1474" s="122" t="s">
        <v>2147</v>
      </c>
      <c r="E1474" s="122" t="s">
        <v>2148</v>
      </c>
      <c r="F1474" s="122" t="s">
        <v>4006</v>
      </c>
      <c r="G1474" s="122" t="s">
        <v>1699</v>
      </c>
      <c r="H1474" s="278">
        <v>45695</v>
      </c>
      <c r="I1474" s="122">
        <v>26692</v>
      </c>
      <c r="J1474" s="122" t="s">
        <v>1700</v>
      </c>
      <c r="K1474" s="122" t="s">
        <v>1657</v>
      </c>
      <c r="L1474" s="122"/>
      <c r="M1474" s="287">
        <v>22620</v>
      </c>
      <c r="N1474" s="287">
        <v>0</v>
      </c>
      <c r="O1474" s="287">
        <v>2035.8</v>
      </c>
      <c r="P1474" s="287">
        <v>2035.8</v>
      </c>
      <c r="Q1474" s="122">
        <v>0</v>
      </c>
      <c r="R1474" s="122" t="s">
        <v>2352</v>
      </c>
      <c r="S1474" s="122" t="s">
        <v>3998</v>
      </c>
      <c r="T1474" s="122" t="s">
        <v>1703</v>
      </c>
      <c r="U1474" s="288" t="s">
        <v>1195</v>
      </c>
      <c r="V1474" s="289" t="s">
        <v>1704</v>
      </c>
      <c r="W1474" s="290" t="s">
        <v>1195</v>
      </c>
      <c r="X1474" s="290" t="s">
        <v>1195</v>
      </c>
      <c r="Y1474" s="290" t="s">
        <v>1195</v>
      </c>
      <c r="Z1474" s="122"/>
      <c r="AA1474" s="285"/>
    </row>
    <row r="1475" spans="1:27">
      <c r="A1475" s="122" t="s">
        <v>56</v>
      </c>
      <c r="B1475" s="226" t="str">
        <f t="shared" si="44"/>
        <v>27AABCZ3741R1ZNZCS392</v>
      </c>
      <c r="C1475" s="277">
        <f t="shared" si="45"/>
        <v>1470</v>
      </c>
      <c r="D1475" s="122" t="s">
        <v>2147</v>
      </c>
      <c r="E1475" s="122" t="s">
        <v>2148</v>
      </c>
      <c r="F1475" s="122" t="s">
        <v>4007</v>
      </c>
      <c r="G1475" s="122" t="s">
        <v>1699</v>
      </c>
      <c r="H1475" s="278">
        <v>45700</v>
      </c>
      <c r="I1475" s="122">
        <v>8071</v>
      </c>
      <c r="J1475" s="122" t="s">
        <v>1700</v>
      </c>
      <c r="K1475" s="122" t="s">
        <v>1657</v>
      </c>
      <c r="L1475" s="122"/>
      <c r="M1475" s="287">
        <v>6840</v>
      </c>
      <c r="N1475" s="287">
        <v>0</v>
      </c>
      <c r="O1475" s="287">
        <v>615.6</v>
      </c>
      <c r="P1475" s="287">
        <v>615.6</v>
      </c>
      <c r="Q1475" s="122">
        <v>0</v>
      </c>
      <c r="R1475" s="122" t="s">
        <v>2352</v>
      </c>
      <c r="S1475" s="122" t="s">
        <v>3998</v>
      </c>
      <c r="T1475" s="122" t="s">
        <v>1703</v>
      </c>
      <c r="U1475" s="288" t="s">
        <v>1195</v>
      </c>
      <c r="V1475" s="289" t="s">
        <v>1704</v>
      </c>
      <c r="W1475" s="290" t="s">
        <v>1195</v>
      </c>
      <c r="X1475" s="290" t="s">
        <v>1195</v>
      </c>
      <c r="Y1475" s="290" t="s">
        <v>1195</v>
      </c>
      <c r="Z1475" s="122"/>
      <c r="AA1475" s="285"/>
    </row>
    <row r="1476" spans="1:27">
      <c r="A1476" s="122" t="s">
        <v>56</v>
      </c>
      <c r="B1476" s="226" t="str">
        <f t="shared" si="44"/>
        <v>07AUDPV6130B1ZVPNQ2-6159</v>
      </c>
      <c r="C1476" s="277">
        <f t="shared" si="45"/>
        <v>1471</v>
      </c>
      <c r="D1476" s="122" t="s">
        <v>2269</v>
      </c>
      <c r="E1476" s="122" t="s">
        <v>2270</v>
      </c>
      <c r="F1476" s="122" t="s">
        <v>4008</v>
      </c>
      <c r="G1476" s="122" t="s">
        <v>1699</v>
      </c>
      <c r="H1476" s="278">
        <v>45709</v>
      </c>
      <c r="I1476" s="122">
        <v>1490</v>
      </c>
      <c r="J1476" s="122" t="s">
        <v>1700</v>
      </c>
      <c r="K1476" s="122" t="s">
        <v>1657</v>
      </c>
      <c r="L1476" s="122"/>
      <c r="M1476" s="287">
        <v>1262.71</v>
      </c>
      <c r="N1476" s="287">
        <v>227.29</v>
      </c>
      <c r="O1476" s="287">
        <v>0</v>
      </c>
      <c r="P1476" s="287">
        <v>0</v>
      </c>
      <c r="Q1476" s="122">
        <v>0</v>
      </c>
      <c r="R1476" s="122" t="s">
        <v>2352</v>
      </c>
      <c r="S1476" s="122" t="s">
        <v>1877</v>
      </c>
      <c r="T1476" s="122" t="s">
        <v>1703</v>
      </c>
      <c r="U1476" s="288" t="s">
        <v>1195</v>
      </c>
      <c r="V1476" s="289" t="s">
        <v>1704</v>
      </c>
      <c r="W1476" s="290" t="s">
        <v>1195</v>
      </c>
      <c r="X1476" s="290" t="s">
        <v>1195</v>
      </c>
      <c r="Y1476" s="290" t="s">
        <v>1195</v>
      </c>
      <c r="Z1476" s="122"/>
      <c r="AA1476" s="285"/>
    </row>
    <row r="1477" spans="1:27">
      <c r="A1477" s="122" t="s">
        <v>56</v>
      </c>
      <c r="B1477" s="226" t="str">
        <f t="shared" si="44"/>
        <v>27AAJCC9783E1Z7BOM5-3434335</v>
      </c>
      <c r="C1477" s="277">
        <f t="shared" si="45"/>
        <v>1472</v>
      </c>
      <c r="D1477" s="122" t="s">
        <v>1441</v>
      </c>
      <c r="E1477" s="122" t="s">
        <v>1382</v>
      </c>
      <c r="F1477" s="122" t="s">
        <v>4009</v>
      </c>
      <c r="G1477" s="122" t="s">
        <v>1699</v>
      </c>
      <c r="H1477" s="278">
        <v>45709</v>
      </c>
      <c r="I1477" s="122">
        <v>399</v>
      </c>
      <c r="J1477" s="122" t="s">
        <v>1700</v>
      </c>
      <c r="K1477" s="122" t="s">
        <v>1657</v>
      </c>
      <c r="L1477" s="122"/>
      <c r="M1477" s="287">
        <v>338.14</v>
      </c>
      <c r="N1477" s="287">
        <v>0</v>
      </c>
      <c r="O1477" s="287">
        <v>30.43</v>
      </c>
      <c r="P1477" s="287">
        <v>30.43</v>
      </c>
      <c r="Q1477" s="122">
        <v>0</v>
      </c>
      <c r="R1477" s="122" t="s">
        <v>2352</v>
      </c>
      <c r="S1477" s="122" t="s">
        <v>3998</v>
      </c>
      <c r="T1477" s="122" t="s">
        <v>1703</v>
      </c>
      <c r="U1477" s="288" t="s">
        <v>1195</v>
      </c>
      <c r="V1477" s="289" t="s">
        <v>1704</v>
      </c>
      <c r="W1477" s="290" t="s">
        <v>1195</v>
      </c>
      <c r="X1477" s="290" t="s">
        <v>1195</v>
      </c>
      <c r="Y1477" s="290" t="s">
        <v>1195</v>
      </c>
      <c r="Z1477" s="122"/>
      <c r="AA1477" s="285"/>
    </row>
    <row r="1478" spans="1:27">
      <c r="A1478" s="122" t="s">
        <v>56</v>
      </c>
      <c r="B1478" s="226" t="str">
        <f t="shared" ref="B1478:B1541" si="46">CONCATENATE(D1478,F1478)</f>
        <v>27AAJCC9783E1Z7BOM7-2609647</v>
      </c>
      <c r="C1478" s="277">
        <f t="shared" si="45"/>
        <v>1473</v>
      </c>
      <c r="D1478" s="122" t="s">
        <v>1441</v>
      </c>
      <c r="E1478" s="122" t="s">
        <v>1382</v>
      </c>
      <c r="F1478" s="122" t="s">
        <v>4010</v>
      </c>
      <c r="G1478" s="122" t="s">
        <v>1699</v>
      </c>
      <c r="H1478" s="278">
        <v>45710</v>
      </c>
      <c r="I1478" s="122">
        <v>269</v>
      </c>
      <c r="J1478" s="122" t="s">
        <v>1700</v>
      </c>
      <c r="K1478" s="122" t="s">
        <v>1657</v>
      </c>
      <c r="L1478" s="122"/>
      <c r="M1478" s="287">
        <v>227.96</v>
      </c>
      <c r="N1478" s="287">
        <v>0</v>
      </c>
      <c r="O1478" s="287">
        <v>20.52</v>
      </c>
      <c r="P1478" s="287">
        <v>20.52</v>
      </c>
      <c r="Q1478" s="122">
        <v>0</v>
      </c>
      <c r="R1478" s="122" t="s">
        <v>2352</v>
      </c>
      <c r="S1478" s="122" t="s">
        <v>3998</v>
      </c>
      <c r="T1478" s="122" t="s">
        <v>1703</v>
      </c>
      <c r="U1478" s="288" t="s">
        <v>1195</v>
      </c>
      <c r="V1478" s="289" t="s">
        <v>1704</v>
      </c>
      <c r="W1478" s="290" t="s">
        <v>1195</v>
      </c>
      <c r="X1478" s="290" t="s">
        <v>1195</v>
      </c>
      <c r="Y1478" s="290" t="s">
        <v>1195</v>
      </c>
      <c r="Z1478" s="122"/>
      <c r="AA1478" s="285"/>
    </row>
    <row r="1479" spans="1:27">
      <c r="A1479" s="122" t="s">
        <v>56</v>
      </c>
      <c r="B1479" s="226" t="str">
        <f t="shared" si="46"/>
        <v>27AAJCC9783E1Z7BOM7-2662945</v>
      </c>
      <c r="C1479" s="277">
        <f t="shared" ref="C1479:C1542" si="47">C1478+1</f>
        <v>1474</v>
      </c>
      <c r="D1479" s="122" t="s">
        <v>1441</v>
      </c>
      <c r="E1479" s="122" t="s">
        <v>1382</v>
      </c>
      <c r="F1479" s="122" t="s">
        <v>4011</v>
      </c>
      <c r="G1479" s="122" t="s">
        <v>1699</v>
      </c>
      <c r="H1479" s="278">
        <v>45716</v>
      </c>
      <c r="I1479" s="122">
        <v>314</v>
      </c>
      <c r="J1479" s="122" t="s">
        <v>1700</v>
      </c>
      <c r="K1479" s="122" t="s">
        <v>1657</v>
      </c>
      <c r="L1479" s="122"/>
      <c r="M1479" s="287">
        <v>266.10000000000002</v>
      </c>
      <c r="N1479" s="287">
        <v>0</v>
      </c>
      <c r="O1479" s="287">
        <v>23.95</v>
      </c>
      <c r="P1479" s="287">
        <v>23.95</v>
      </c>
      <c r="Q1479" s="122">
        <v>0</v>
      </c>
      <c r="R1479" s="122" t="s">
        <v>2352</v>
      </c>
      <c r="S1479" s="122" t="s">
        <v>3998</v>
      </c>
      <c r="T1479" s="122" t="s">
        <v>1703</v>
      </c>
      <c r="U1479" s="288" t="s">
        <v>1195</v>
      </c>
      <c r="V1479" s="289" t="s">
        <v>1704</v>
      </c>
      <c r="W1479" s="290" t="s">
        <v>1195</v>
      </c>
      <c r="X1479" s="290" t="s">
        <v>1195</v>
      </c>
      <c r="Y1479" s="290" t="s">
        <v>1195</v>
      </c>
      <c r="Z1479" s="122"/>
      <c r="AA1479" s="285"/>
    </row>
    <row r="1480" spans="1:27">
      <c r="A1480" s="122" t="s">
        <v>56</v>
      </c>
      <c r="B1480" s="226" t="str">
        <f t="shared" si="46"/>
        <v>27AAJCC9783E1Z7PNQ3-2019342</v>
      </c>
      <c r="C1480" s="277">
        <f t="shared" si="47"/>
        <v>1475</v>
      </c>
      <c r="D1480" s="122" t="s">
        <v>1441</v>
      </c>
      <c r="E1480" s="122" t="s">
        <v>1382</v>
      </c>
      <c r="F1480" s="122" t="s">
        <v>4012</v>
      </c>
      <c r="G1480" s="122" t="s">
        <v>1699</v>
      </c>
      <c r="H1480" s="278">
        <v>45694</v>
      </c>
      <c r="I1480" s="122">
        <v>2182.04</v>
      </c>
      <c r="J1480" s="122" t="s">
        <v>1700</v>
      </c>
      <c r="K1480" s="122" t="s">
        <v>1657</v>
      </c>
      <c r="L1480" s="122"/>
      <c r="M1480" s="287">
        <v>1849.2</v>
      </c>
      <c r="N1480" s="287">
        <v>0</v>
      </c>
      <c r="O1480" s="287">
        <v>166.42</v>
      </c>
      <c r="P1480" s="287">
        <v>166.42</v>
      </c>
      <c r="Q1480" s="122">
        <v>0</v>
      </c>
      <c r="R1480" s="122" t="s">
        <v>2352</v>
      </c>
      <c r="S1480" s="122" t="s">
        <v>3998</v>
      </c>
      <c r="T1480" s="122" t="s">
        <v>1703</v>
      </c>
      <c r="U1480" s="288" t="s">
        <v>1195</v>
      </c>
      <c r="V1480" s="289" t="s">
        <v>1704</v>
      </c>
      <c r="W1480" s="290" t="s">
        <v>1195</v>
      </c>
      <c r="X1480" s="290" t="s">
        <v>1195</v>
      </c>
      <c r="Y1480" s="290" t="s">
        <v>1195</v>
      </c>
      <c r="Z1480" s="122"/>
      <c r="AA1480" s="285"/>
    </row>
    <row r="1481" spans="1:27">
      <c r="A1481" s="122" t="s">
        <v>56</v>
      </c>
      <c r="B1481" s="226" t="str">
        <f t="shared" si="46"/>
        <v>27AAJCC9783E1Z7PNQ3-2066692</v>
      </c>
      <c r="C1481" s="277">
        <f t="shared" si="47"/>
        <v>1476</v>
      </c>
      <c r="D1481" s="122" t="s">
        <v>1441</v>
      </c>
      <c r="E1481" s="122" t="s">
        <v>1382</v>
      </c>
      <c r="F1481" s="122" t="s">
        <v>4013</v>
      </c>
      <c r="G1481" s="122" t="s">
        <v>1699</v>
      </c>
      <c r="H1481" s="278">
        <v>45699</v>
      </c>
      <c r="I1481" s="122">
        <v>2499</v>
      </c>
      <c r="J1481" s="122" t="s">
        <v>1700</v>
      </c>
      <c r="K1481" s="122" t="s">
        <v>1657</v>
      </c>
      <c r="L1481" s="122"/>
      <c r="M1481" s="287">
        <v>2117.8000000000002</v>
      </c>
      <c r="N1481" s="287">
        <v>0</v>
      </c>
      <c r="O1481" s="287">
        <v>190.6</v>
      </c>
      <c r="P1481" s="287">
        <v>190.6</v>
      </c>
      <c r="Q1481" s="122">
        <v>0</v>
      </c>
      <c r="R1481" s="122" t="s">
        <v>2352</v>
      </c>
      <c r="S1481" s="122" t="s">
        <v>3998</v>
      </c>
      <c r="T1481" s="122" t="s">
        <v>1703</v>
      </c>
      <c r="U1481" s="288" t="s">
        <v>1195</v>
      </c>
      <c r="V1481" s="289" t="s">
        <v>1704</v>
      </c>
      <c r="W1481" s="290" t="s">
        <v>1195</v>
      </c>
      <c r="X1481" s="290" t="s">
        <v>1195</v>
      </c>
      <c r="Y1481" s="290" t="s">
        <v>1195</v>
      </c>
      <c r="Z1481" s="122"/>
      <c r="AA1481" s="285"/>
    </row>
    <row r="1482" spans="1:27">
      <c r="A1482" s="122" t="s">
        <v>56</v>
      </c>
      <c r="B1482" s="226" t="str">
        <f t="shared" si="46"/>
        <v>33BWPPA2565L1ZCIN-2625</v>
      </c>
      <c r="C1482" s="277">
        <f t="shared" si="47"/>
        <v>1477</v>
      </c>
      <c r="D1482" s="122" t="s">
        <v>4014</v>
      </c>
      <c r="E1482" s="122" t="s">
        <v>4015</v>
      </c>
      <c r="F1482" s="122" t="s">
        <v>4016</v>
      </c>
      <c r="G1482" s="122" t="s">
        <v>1699</v>
      </c>
      <c r="H1482" s="278">
        <v>45693</v>
      </c>
      <c r="I1482" s="122">
        <v>388</v>
      </c>
      <c r="J1482" s="122" t="s">
        <v>1700</v>
      </c>
      <c r="K1482" s="122" t="s">
        <v>1657</v>
      </c>
      <c r="L1482" s="122"/>
      <c r="M1482" s="287">
        <v>328.82</v>
      </c>
      <c r="N1482" s="287">
        <v>59.19</v>
      </c>
      <c r="O1482" s="287">
        <v>0</v>
      </c>
      <c r="P1482" s="287">
        <v>0</v>
      </c>
      <c r="Q1482" s="122">
        <v>0</v>
      </c>
      <c r="R1482" s="122" t="s">
        <v>2352</v>
      </c>
      <c r="S1482" s="122" t="s">
        <v>1877</v>
      </c>
      <c r="T1482" s="122" t="s">
        <v>1703</v>
      </c>
      <c r="U1482" s="288" t="s">
        <v>1195</v>
      </c>
      <c r="V1482" s="289" t="s">
        <v>1704</v>
      </c>
      <c r="W1482" s="290" t="s">
        <v>1195</v>
      </c>
      <c r="X1482" s="290" t="s">
        <v>1195</v>
      </c>
      <c r="Y1482" s="290" t="s">
        <v>1195</v>
      </c>
      <c r="Z1482" s="122"/>
      <c r="AA1482" s="285"/>
    </row>
    <row r="1483" spans="1:27">
      <c r="A1483" s="122" t="s">
        <v>56</v>
      </c>
      <c r="B1483" s="226" t="str">
        <f t="shared" si="46"/>
        <v>27AALCM3536H1ZAINV2425/343743</v>
      </c>
      <c r="C1483" s="277">
        <f t="shared" si="47"/>
        <v>1478</v>
      </c>
      <c r="D1483" s="122" t="s">
        <v>383</v>
      </c>
      <c r="E1483" s="122" t="s">
        <v>384</v>
      </c>
      <c r="F1483" s="122" t="s">
        <v>4017</v>
      </c>
      <c r="G1483" s="122" t="s">
        <v>1699</v>
      </c>
      <c r="H1483" s="278">
        <v>45714</v>
      </c>
      <c r="I1483" s="122">
        <v>3636</v>
      </c>
      <c r="J1483" s="122" t="s">
        <v>1700</v>
      </c>
      <c r="K1483" s="122" t="s">
        <v>1657</v>
      </c>
      <c r="L1483" s="122"/>
      <c r="M1483" s="287">
        <v>3081.36</v>
      </c>
      <c r="N1483" s="287">
        <v>0</v>
      </c>
      <c r="O1483" s="287">
        <v>277.33999999999997</v>
      </c>
      <c r="P1483" s="287">
        <v>277.33999999999997</v>
      </c>
      <c r="Q1483" s="122">
        <v>0</v>
      </c>
      <c r="R1483" s="122" t="s">
        <v>2352</v>
      </c>
      <c r="S1483" s="122" t="s">
        <v>1947</v>
      </c>
      <c r="T1483" s="122" t="s">
        <v>1703</v>
      </c>
      <c r="U1483" s="288" t="s">
        <v>1195</v>
      </c>
      <c r="V1483" s="289" t="s">
        <v>1704</v>
      </c>
      <c r="W1483" s="290" t="s">
        <v>1726</v>
      </c>
      <c r="X1483" s="290" t="s">
        <v>4018</v>
      </c>
      <c r="Y1483" s="290" t="s">
        <v>4019</v>
      </c>
      <c r="Z1483" s="122"/>
      <c r="AA1483" s="285"/>
    </row>
    <row r="1484" spans="1:27">
      <c r="A1484" s="122" t="s">
        <v>56</v>
      </c>
      <c r="B1484" s="226" t="str">
        <f t="shared" si="46"/>
        <v>27AAACI1195H1ZM135250204012758</v>
      </c>
      <c r="C1484" s="277">
        <f t="shared" si="47"/>
        <v>1479</v>
      </c>
      <c r="D1484" s="122" t="s">
        <v>412</v>
      </c>
      <c r="E1484" s="122" t="s">
        <v>413</v>
      </c>
      <c r="F1484" s="122">
        <v>135250204012758</v>
      </c>
      <c r="G1484" s="122" t="s">
        <v>1699</v>
      </c>
      <c r="H1484" s="278">
        <v>45692</v>
      </c>
      <c r="I1484" s="122">
        <v>21743.3</v>
      </c>
      <c r="J1484" s="122" t="s">
        <v>1700</v>
      </c>
      <c r="K1484" s="122" t="s">
        <v>1657</v>
      </c>
      <c r="L1484" s="122"/>
      <c r="M1484" s="287">
        <v>18426.52</v>
      </c>
      <c r="N1484" s="287">
        <v>0</v>
      </c>
      <c r="O1484" s="287">
        <v>1658.39</v>
      </c>
      <c r="P1484" s="287">
        <v>1658.39</v>
      </c>
      <c r="Q1484" s="122">
        <v>0</v>
      </c>
      <c r="R1484" s="122" t="s">
        <v>2352</v>
      </c>
      <c r="S1484" s="122" t="s">
        <v>1877</v>
      </c>
      <c r="T1484" s="122" t="s">
        <v>1703</v>
      </c>
      <c r="U1484" s="288" t="s">
        <v>1195</v>
      </c>
      <c r="V1484" s="289" t="s">
        <v>1704</v>
      </c>
      <c r="W1484" s="290" t="s">
        <v>1195</v>
      </c>
      <c r="X1484" s="290" t="s">
        <v>1195</v>
      </c>
      <c r="Y1484" s="290" t="s">
        <v>1195</v>
      </c>
      <c r="Z1484" s="122"/>
      <c r="AA1484" s="285"/>
    </row>
    <row r="1485" spans="1:27">
      <c r="A1485" s="122" t="s">
        <v>56</v>
      </c>
      <c r="B1485" s="226" t="str">
        <f t="shared" si="46"/>
        <v>27AAACI1195H1ZM135250207034047</v>
      </c>
      <c r="C1485" s="277">
        <f t="shared" si="47"/>
        <v>1480</v>
      </c>
      <c r="D1485" s="122" t="s">
        <v>412</v>
      </c>
      <c r="E1485" s="122" t="s">
        <v>413</v>
      </c>
      <c r="F1485" s="122">
        <v>135250207034047</v>
      </c>
      <c r="G1485" s="122" t="s">
        <v>1699</v>
      </c>
      <c r="H1485" s="278">
        <v>45695</v>
      </c>
      <c r="I1485" s="122">
        <v>15276.3</v>
      </c>
      <c r="J1485" s="122" t="s">
        <v>1700</v>
      </c>
      <c r="K1485" s="122" t="s">
        <v>1657</v>
      </c>
      <c r="L1485" s="122"/>
      <c r="M1485" s="287">
        <v>12946.02</v>
      </c>
      <c r="N1485" s="287">
        <v>0</v>
      </c>
      <c r="O1485" s="287">
        <v>1165.1400000000001</v>
      </c>
      <c r="P1485" s="287">
        <v>1165.1400000000001</v>
      </c>
      <c r="Q1485" s="122">
        <v>0</v>
      </c>
      <c r="R1485" s="122" t="s">
        <v>2352</v>
      </c>
      <c r="S1485" s="122" t="s">
        <v>1877</v>
      </c>
      <c r="T1485" s="122" t="s">
        <v>1703</v>
      </c>
      <c r="U1485" s="288" t="s">
        <v>1195</v>
      </c>
      <c r="V1485" s="289" t="s">
        <v>1704</v>
      </c>
      <c r="W1485" s="290" t="s">
        <v>1195</v>
      </c>
      <c r="X1485" s="290" t="s">
        <v>1195</v>
      </c>
      <c r="Y1485" s="290" t="s">
        <v>1195</v>
      </c>
      <c r="Z1485" s="122"/>
      <c r="AA1485" s="285"/>
    </row>
    <row r="1486" spans="1:27">
      <c r="A1486" s="122" t="s">
        <v>56</v>
      </c>
      <c r="B1486" s="226" t="str">
        <f t="shared" si="46"/>
        <v>27AAACI1195H1ZM135250207034064</v>
      </c>
      <c r="C1486" s="277">
        <f t="shared" si="47"/>
        <v>1481</v>
      </c>
      <c r="D1486" s="122" t="s">
        <v>412</v>
      </c>
      <c r="E1486" s="122" t="s">
        <v>413</v>
      </c>
      <c r="F1486" s="122">
        <v>135250207034064</v>
      </c>
      <c r="G1486" s="122" t="s">
        <v>1699</v>
      </c>
      <c r="H1486" s="278">
        <v>45695</v>
      </c>
      <c r="I1486" s="122">
        <v>15105.79</v>
      </c>
      <c r="J1486" s="122" t="s">
        <v>1700</v>
      </c>
      <c r="K1486" s="122" t="s">
        <v>1657</v>
      </c>
      <c r="L1486" s="122"/>
      <c r="M1486" s="287">
        <v>12801.51</v>
      </c>
      <c r="N1486" s="287">
        <v>0</v>
      </c>
      <c r="O1486" s="287">
        <v>1152.1400000000001</v>
      </c>
      <c r="P1486" s="287">
        <v>1152.1400000000001</v>
      </c>
      <c r="Q1486" s="122">
        <v>0</v>
      </c>
      <c r="R1486" s="122" t="s">
        <v>2352</v>
      </c>
      <c r="S1486" s="122" t="s">
        <v>1877</v>
      </c>
      <c r="T1486" s="122" t="s">
        <v>1703</v>
      </c>
      <c r="U1486" s="288" t="s">
        <v>1195</v>
      </c>
      <c r="V1486" s="289" t="s">
        <v>1704</v>
      </c>
      <c r="W1486" s="290" t="s">
        <v>1195</v>
      </c>
      <c r="X1486" s="290" t="s">
        <v>1195</v>
      </c>
      <c r="Y1486" s="290" t="s">
        <v>1195</v>
      </c>
      <c r="Z1486" s="122"/>
      <c r="AA1486" s="285"/>
    </row>
    <row r="1487" spans="1:27">
      <c r="A1487" s="122" t="s">
        <v>56</v>
      </c>
      <c r="B1487" s="226" t="str">
        <f t="shared" si="46"/>
        <v>27AAACI1195H1ZM135250214067041</v>
      </c>
      <c r="C1487" s="277">
        <f t="shared" si="47"/>
        <v>1482</v>
      </c>
      <c r="D1487" s="122" t="s">
        <v>412</v>
      </c>
      <c r="E1487" s="122" t="s">
        <v>413</v>
      </c>
      <c r="F1487" s="122">
        <v>135250214067041</v>
      </c>
      <c r="G1487" s="122" t="s">
        <v>1699</v>
      </c>
      <c r="H1487" s="278">
        <v>45702</v>
      </c>
      <c r="I1487" s="122">
        <v>10431.219999999999</v>
      </c>
      <c r="J1487" s="122" t="s">
        <v>1700</v>
      </c>
      <c r="K1487" s="122" t="s">
        <v>1657</v>
      </c>
      <c r="L1487" s="122"/>
      <c r="M1487" s="287">
        <v>8840.02</v>
      </c>
      <c r="N1487" s="287">
        <v>0</v>
      </c>
      <c r="O1487" s="287">
        <v>795.6</v>
      </c>
      <c r="P1487" s="287">
        <v>795.6</v>
      </c>
      <c r="Q1487" s="122">
        <v>0</v>
      </c>
      <c r="R1487" s="122" t="s">
        <v>2352</v>
      </c>
      <c r="S1487" s="122" t="s">
        <v>1877</v>
      </c>
      <c r="T1487" s="122" t="s">
        <v>1703</v>
      </c>
      <c r="U1487" s="288" t="s">
        <v>1195</v>
      </c>
      <c r="V1487" s="289" t="s">
        <v>1704</v>
      </c>
      <c r="W1487" s="290" t="s">
        <v>1195</v>
      </c>
      <c r="X1487" s="290" t="s">
        <v>1195</v>
      </c>
      <c r="Y1487" s="290" t="s">
        <v>1195</v>
      </c>
      <c r="Z1487" s="122"/>
      <c r="AA1487" s="285"/>
    </row>
    <row r="1488" spans="1:27">
      <c r="A1488" s="122" t="s">
        <v>56</v>
      </c>
      <c r="B1488" s="226" t="str">
        <f t="shared" si="46"/>
        <v>27AAACI1195H1ZM135250218080675</v>
      </c>
      <c r="C1488" s="277">
        <f t="shared" si="47"/>
        <v>1483</v>
      </c>
      <c r="D1488" s="122" t="s">
        <v>412</v>
      </c>
      <c r="E1488" s="122" t="s">
        <v>413</v>
      </c>
      <c r="F1488" s="122">
        <v>135250218080675</v>
      </c>
      <c r="G1488" s="122" t="s">
        <v>1699</v>
      </c>
      <c r="H1488" s="278">
        <v>45706</v>
      </c>
      <c r="I1488" s="122">
        <v>4727.2</v>
      </c>
      <c r="J1488" s="122" t="s">
        <v>1700</v>
      </c>
      <c r="K1488" s="122" t="s">
        <v>1657</v>
      </c>
      <c r="L1488" s="122"/>
      <c r="M1488" s="287">
        <v>4006.1</v>
      </c>
      <c r="N1488" s="287">
        <v>0</v>
      </c>
      <c r="O1488" s="287">
        <v>360.55</v>
      </c>
      <c r="P1488" s="287">
        <v>360.55</v>
      </c>
      <c r="Q1488" s="122">
        <v>0</v>
      </c>
      <c r="R1488" s="122" t="s">
        <v>2352</v>
      </c>
      <c r="S1488" s="122" t="s">
        <v>1877</v>
      </c>
      <c r="T1488" s="122" t="s">
        <v>1703</v>
      </c>
      <c r="U1488" s="288" t="s">
        <v>1195</v>
      </c>
      <c r="V1488" s="289" t="s">
        <v>1704</v>
      </c>
      <c r="W1488" s="290" t="s">
        <v>1195</v>
      </c>
      <c r="X1488" s="290" t="s">
        <v>1195</v>
      </c>
      <c r="Y1488" s="290" t="s">
        <v>1195</v>
      </c>
      <c r="Z1488" s="122"/>
      <c r="AA1488" s="285"/>
    </row>
    <row r="1489" spans="1:27">
      <c r="A1489" s="122" t="s">
        <v>56</v>
      </c>
      <c r="B1489" s="226" t="str">
        <f t="shared" si="46"/>
        <v>27AAACI1195H1ZM135250221103389</v>
      </c>
      <c r="C1489" s="277">
        <f t="shared" si="47"/>
        <v>1484</v>
      </c>
      <c r="D1489" s="122" t="s">
        <v>412</v>
      </c>
      <c r="E1489" s="122" t="s">
        <v>413</v>
      </c>
      <c r="F1489" s="122">
        <v>135250221103389</v>
      </c>
      <c r="G1489" s="122" t="s">
        <v>1699</v>
      </c>
      <c r="H1489" s="278">
        <v>45709</v>
      </c>
      <c r="I1489" s="122">
        <v>590</v>
      </c>
      <c r="J1489" s="122" t="s">
        <v>1700</v>
      </c>
      <c r="K1489" s="122" t="s">
        <v>1657</v>
      </c>
      <c r="L1489" s="122"/>
      <c r="M1489" s="287">
        <v>500</v>
      </c>
      <c r="N1489" s="287">
        <v>0</v>
      </c>
      <c r="O1489" s="287">
        <v>45</v>
      </c>
      <c r="P1489" s="287">
        <v>45</v>
      </c>
      <c r="Q1489" s="122">
        <v>0</v>
      </c>
      <c r="R1489" s="122" t="s">
        <v>2352</v>
      </c>
      <c r="S1489" s="122" t="s">
        <v>1877</v>
      </c>
      <c r="T1489" s="122" t="s">
        <v>1703</v>
      </c>
      <c r="U1489" s="288" t="s">
        <v>1195</v>
      </c>
      <c r="V1489" s="289" t="s">
        <v>1704</v>
      </c>
      <c r="W1489" s="290" t="s">
        <v>1195</v>
      </c>
      <c r="X1489" s="290" t="s">
        <v>1195</v>
      </c>
      <c r="Y1489" s="290" t="s">
        <v>1195</v>
      </c>
      <c r="Z1489" s="122"/>
      <c r="AA1489" s="285"/>
    </row>
    <row r="1490" spans="1:27">
      <c r="A1490" s="122" t="s">
        <v>56</v>
      </c>
      <c r="B1490" s="226" t="str">
        <f t="shared" si="46"/>
        <v>27AAACI1195H1ZM138251236111044</v>
      </c>
      <c r="C1490" s="277">
        <f t="shared" si="47"/>
        <v>1485</v>
      </c>
      <c r="D1490" s="122" t="s">
        <v>412</v>
      </c>
      <c r="E1490" s="122" t="s">
        <v>413</v>
      </c>
      <c r="F1490" s="122">
        <v>138251236111044</v>
      </c>
      <c r="G1490" s="122" t="s">
        <v>1699</v>
      </c>
      <c r="H1490" s="278">
        <v>45692</v>
      </c>
      <c r="I1490" s="122">
        <v>3540</v>
      </c>
      <c r="J1490" s="122" t="s">
        <v>1700</v>
      </c>
      <c r="K1490" s="122" t="s">
        <v>1657</v>
      </c>
      <c r="L1490" s="122"/>
      <c r="M1490" s="287">
        <v>3000</v>
      </c>
      <c r="N1490" s="287">
        <v>0</v>
      </c>
      <c r="O1490" s="287">
        <v>270</v>
      </c>
      <c r="P1490" s="287">
        <v>270</v>
      </c>
      <c r="Q1490" s="122">
        <v>0</v>
      </c>
      <c r="R1490" s="122" t="s">
        <v>2352</v>
      </c>
      <c r="S1490" s="122" t="s">
        <v>1877</v>
      </c>
      <c r="T1490" s="122" t="s">
        <v>1703</v>
      </c>
      <c r="U1490" s="288" t="s">
        <v>1195</v>
      </c>
      <c r="V1490" s="289" t="s">
        <v>1704</v>
      </c>
      <c r="W1490" s="290" t="s">
        <v>1195</v>
      </c>
      <c r="X1490" s="290" t="s">
        <v>1195</v>
      </c>
      <c r="Y1490" s="290" t="s">
        <v>1195</v>
      </c>
      <c r="Z1490" s="122"/>
      <c r="AA1490" s="285"/>
    </row>
    <row r="1491" spans="1:27">
      <c r="A1491" s="122" t="s">
        <v>56</v>
      </c>
      <c r="B1491" s="226" t="str">
        <f t="shared" si="46"/>
        <v>27BAHPB7906A2Z411-1060</v>
      </c>
      <c r="C1491" s="277">
        <f t="shared" si="47"/>
        <v>1486</v>
      </c>
      <c r="D1491" s="122" t="s">
        <v>3025</v>
      </c>
      <c r="E1491" s="122" t="s">
        <v>3026</v>
      </c>
      <c r="F1491" s="122" t="s">
        <v>4020</v>
      </c>
      <c r="G1491" s="122" t="s">
        <v>1699</v>
      </c>
      <c r="H1491" s="278">
        <v>45692</v>
      </c>
      <c r="I1491" s="122">
        <v>17979</v>
      </c>
      <c r="J1491" s="122" t="s">
        <v>1700</v>
      </c>
      <c r="K1491" s="122" t="s">
        <v>1657</v>
      </c>
      <c r="L1491" s="122"/>
      <c r="M1491" s="287">
        <v>14050</v>
      </c>
      <c r="N1491" s="287">
        <v>0</v>
      </c>
      <c r="O1491" s="287">
        <v>1964.5</v>
      </c>
      <c r="P1491" s="287">
        <v>1964.5</v>
      </c>
      <c r="Q1491" s="122">
        <v>0</v>
      </c>
      <c r="R1491" s="122" t="s">
        <v>2352</v>
      </c>
      <c r="S1491" s="122" t="s">
        <v>1877</v>
      </c>
      <c r="T1491" s="122" t="s">
        <v>1703</v>
      </c>
      <c r="U1491" s="288" t="s">
        <v>1195</v>
      </c>
      <c r="V1491" s="289" t="s">
        <v>1704</v>
      </c>
      <c r="W1491" s="290" t="s">
        <v>1195</v>
      </c>
      <c r="X1491" s="290" t="s">
        <v>1195</v>
      </c>
      <c r="Y1491" s="290" t="s">
        <v>1195</v>
      </c>
      <c r="Z1491" s="122"/>
      <c r="AA1491" s="285"/>
    </row>
    <row r="1492" spans="1:27">
      <c r="A1492" s="122" t="s">
        <v>56</v>
      </c>
      <c r="B1492" s="226" t="str">
        <f t="shared" si="46"/>
        <v>27ABJCS6128G1Z4822/2024-25</v>
      </c>
      <c r="C1492" s="277">
        <f t="shared" si="47"/>
        <v>1487</v>
      </c>
      <c r="D1492" s="122" t="s">
        <v>535</v>
      </c>
      <c r="E1492" s="122" t="s">
        <v>536</v>
      </c>
      <c r="F1492" s="122" t="s">
        <v>4021</v>
      </c>
      <c r="G1492" s="122" t="s">
        <v>1699</v>
      </c>
      <c r="H1492" s="278">
        <v>45693</v>
      </c>
      <c r="I1492" s="122">
        <v>1482.08</v>
      </c>
      <c r="J1492" s="122" t="s">
        <v>1700</v>
      </c>
      <c r="K1492" s="122" t="s">
        <v>1657</v>
      </c>
      <c r="L1492" s="122"/>
      <c r="M1492" s="287">
        <v>1256</v>
      </c>
      <c r="N1492" s="287">
        <v>0</v>
      </c>
      <c r="O1492" s="287">
        <v>113.04</v>
      </c>
      <c r="P1492" s="287">
        <v>113.04</v>
      </c>
      <c r="Q1492" s="122">
        <v>0</v>
      </c>
      <c r="R1492" s="122" t="s">
        <v>2352</v>
      </c>
      <c r="S1492" s="122" t="s">
        <v>4022</v>
      </c>
      <c r="T1492" s="122" t="s">
        <v>1703</v>
      </c>
      <c r="U1492" s="288" t="s">
        <v>1195</v>
      </c>
      <c r="V1492" s="289" t="s">
        <v>1704</v>
      </c>
      <c r="W1492" s="290" t="s">
        <v>1195</v>
      </c>
      <c r="X1492" s="290" t="s">
        <v>1195</v>
      </c>
      <c r="Y1492" s="290" t="s">
        <v>1195</v>
      </c>
      <c r="Z1492" s="122"/>
      <c r="AA1492" s="285"/>
    </row>
    <row r="1493" spans="1:27">
      <c r="A1493" s="122" t="s">
        <v>56</v>
      </c>
      <c r="B1493" s="226" t="str">
        <f t="shared" si="46"/>
        <v>27AAACT2209D2ZTMH2425026231</v>
      </c>
      <c r="C1493" s="277">
        <f t="shared" si="47"/>
        <v>1488</v>
      </c>
      <c r="D1493" s="122" t="s">
        <v>463</v>
      </c>
      <c r="E1493" s="122" t="s">
        <v>464</v>
      </c>
      <c r="F1493" s="122" t="s">
        <v>4023</v>
      </c>
      <c r="G1493" s="122" t="s">
        <v>1699</v>
      </c>
      <c r="H1493" s="278">
        <v>45709</v>
      </c>
      <c r="I1493" s="122">
        <v>476602</v>
      </c>
      <c r="J1493" s="122" t="s">
        <v>1700</v>
      </c>
      <c r="K1493" s="122" t="s">
        <v>1657</v>
      </c>
      <c r="L1493" s="122"/>
      <c r="M1493" s="287">
        <v>403900</v>
      </c>
      <c r="N1493" s="287">
        <v>0</v>
      </c>
      <c r="O1493" s="287">
        <v>36351</v>
      </c>
      <c r="P1493" s="287">
        <v>36351</v>
      </c>
      <c r="Q1493" s="122">
        <v>0</v>
      </c>
      <c r="R1493" s="122" t="s">
        <v>2352</v>
      </c>
      <c r="S1493" s="122" t="s">
        <v>1877</v>
      </c>
      <c r="T1493" s="122" t="s">
        <v>1703</v>
      </c>
      <c r="U1493" s="288" t="s">
        <v>1195</v>
      </c>
      <c r="V1493" s="289" t="s">
        <v>1704</v>
      </c>
      <c r="W1493" s="290" t="s">
        <v>1726</v>
      </c>
      <c r="X1493" s="290" t="s">
        <v>4024</v>
      </c>
      <c r="Y1493" s="290" t="s">
        <v>4025</v>
      </c>
      <c r="Z1493" s="122"/>
      <c r="AA1493" s="285"/>
    </row>
    <row r="1494" spans="1:27">
      <c r="A1494" s="122" t="s">
        <v>56</v>
      </c>
      <c r="B1494" s="226" t="str">
        <f t="shared" si="46"/>
        <v>27AAACT2209D2ZTMH2425026712</v>
      </c>
      <c r="C1494" s="277">
        <f t="shared" si="47"/>
        <v>1489</v>
      </c>
      <c r="D1494" s="122" t="s">
        <v>463</v>
      </c>
      <c r="E1494" s="122" t="s">
        <v>464</v>
      </c>
      <c r="F1494" s="122" t="s">
        <v>4026</v>
      </c>
      <c r="G1494" s="122" t="s">
        <v>1699</v>
      </c>
      <c r="H1494" s="278">
        <v>45715</v>
      </c>
      <c r="I1494" s="122">
        <v>476602</v>
      </c>
      <c r="J1494" s="122" t="s">
        <v>1700</v>
      </c>
      <c r="K1494" s="122" t="s">
        <v>1657</v>
      </c>
      <c r="L1494" s="122"/>
      <c r="M1494" s="287">
        <v>403900</v>
      </c>
      <c r="N1494" s="287">
        <v>0</v>
      </c>
      <c r="O1494" s="287">
        <v>36351</v>
      </c>
      <c r="P1494" s="287">
        <v>36351</v>
      </c>
      <c r="Q1494" s="122">
        <v>0</v>
      </c>
      <c r="R1494" s="122" t="s">
        <v>2352</v>
      </c>
      <c r="S1494" s="122" t="s">
        <v>1877</v>
      </c>
      <c r="T1494" s="122" t="s">
        <v>1703</v>
      </c>
      <c r="U1494" s="288" t="s">
        <v>1195</v>
      </c>
      <c r="V1494" s="289" t="s">
        <v>1704</v>
      </c>
      <c r="W1494" s="290" t="s">
        <v>1195</v>
      </c>
      <c r="X1494" s="290" t="s">
        <v>1195</v>
      </c>
      <c r="Y1494" s="290" t="s">
        <v>1195</v>
      </c>
      <c r="Z1494" s="122"/>
      <c r="AA1494" s="285"/>
    </row>
    <row r="1495" spans="1:27">
      <c r="A1495" s="122" t="s">
        <v>56</v>
      </c>
      <c r="B1495" s="226" t="str">
        <f t="shared" si="46"/>
        <v>27AAOFA7053K1Z218689</v>
      </c>
      <c r="C1495" s="277">
        <f t="shared" si="47"/>
        <v>1490</v>
      </c>
      <c r="D1495" s="122" t="s">
        <v>958</v>
      </c>
      <c r="E1495" s="122" t="s">
        <v>959</v>
      </c>
      <c r="F1495" s="122">
        <v>18689</v>
      </c>
      <c r="G1495" s="122" t="s">
        <v>1699</v>
      </c>
      <c r="H1495" s="278">
        <v>45695</v>
      </c>
      <c r="I1495" s="122">
        <v>84665</v>
      </c>
      <c r="J1495" s="122" t="s">
        <v>1700</v>
      </c>
      <c r="K1495" s="122" t="s">
        <v>1657</v>
      </c>
      <c r="L1495" s="122"/>
      <c r="M1495" s="287">
        <v>71750</v>
      </c>
      <c r="N1495" s="287">
        <v>0</v>
      </c>
      <c r="O1495" s="287">
        <v>6457.5</v>
      </c>
      <c r="P1495" s="287">
        <v>6457.5</v>
      </c>
      <c r="Q1495" s="122">
        <v>0</v>
      </c>
      <c r="R1495" s="122" t="s">
        <v>2352</v>
      </c>
      <c r="S1495" s="122" t="s">
        <v>1877</v>
      </c>
      <c r="T1495" s="122" t="s">
        <v>1703</v>
      </c>
      <c r="U1495" s="288" t="s">
        <v>1195</v>
      </c>
      <c r="V1495" s="289" t="s">
        <v>1704</v>
      </c>
      <c r="W1495" s="290" t="s">
        <v>1726</v>
      </c>
      <c r="X1495" s="290" t="s">
        <v>4027</v>
      </c>
      <c r="Y1495" s="290" t="s">
        <v>3750</v>
      </c>
      <c r="Z1495" s="122"/>
      <c r="AA1495" s="285"/>
    </row>
    <row r="1496" spans="1:27">
      <c r="A1496" s="122" t="s">
        <v>56</v>
      </c>
      <c r="B1496" s="226" t="str">
        <f t="shared" si="46"/>
        <v>27AAOFA7053K1Z218779</v>
      </c>
      <c r="C1496" s="277">
        <f t="shared" si="47"/>
        <v>1491</v>
      </c>
      <c r="D1496" s="122" t="s">
        <v>958</v>
      </c>
      <c r="E1496" s="122" t="s">
        <v>959</v>
      </c>
      <c r="F1496" s="122">
        <v>18779</v>
      </c>
      <c r="G1496" s="122" t="s">
        <v>1699</v>
      </c>
      <c r="H1496" s="278">
        <v>45713</v>
      </c>
      <c r="I1496" s="122">
        <v>23600</v>
      </c>
      <c r="J1496" s="122" t="s">
        <v>1700</v>
      </c>
      <c r="K1496" s="122" t="s">
        <v>1657</v>
      </c>
      <c r="L1496" s="122"/>
      <c r="M1496" s="287">
        <v>20000</v>
      </c>
      <c r="N1496" s="287">
        <v>0</v>
      </c>
      <c r="O1496" s="287">
        <v>1800</v>
      </c>
      <c r="P1496" s="287">
        <v>1800</v>
      </c>
      <c r="Q1496" s="122">
        <v>0</v>
      </c>
      <c r="R1496" s="122" t="s">
        <v>2352</v>
      </c>
      <c r="S1496" s="122" t="s">
        <v>1877</v>
      </c>
      <c r="T1496" s="122" t="s">
        <v>1703</v>
      </c>
      <c r="U1496" s="288" t="s">
        <v>1195</v>
      </c>
      <c r="V1496" s="289" t="s">
        <v>1704</v>
      </c>
      <c r="W1496" s="290" t="s">
        <v>1726</v>
      </c>
      <c r="X1496" s="290" t="s">
        <v>4028</v>
      </c>
      <c r="Y1496" s="290" t="s">
        <v>4029</v>
      </c>
      <c r="Z1496" s="122"/>
      <c r="AA1496" s="285"/>
    </row>
    <row r="1497" spans="1:27">
      <c r="A1497" s="122" t="s">
        <v>56</v>
      </c>
      <c r="B1497" s="226" t="str">
        <f t="shared" si="46"/>
        <v>29AAHCB3958J1Z6ZSHM-11048</v>
      </c>
      <c r="C1497" s="277">
        <f t="shared" si="47"/>
        <v>1492</v>
      </c>
      <c r="D1497" s="122" t="s">
        <v>4030</v>
      </c>
      <c r="E1497" s="122" t="s">
        <v>4031</v>
      </c>
      <c r="F1497" s="122" t="s">
        <v>4032</v>
      </c>
      <c r="G1497" s="122" t="s">
        <v>1699</v>
      </c>
      <c r="H1497" s="278">
        <v>45702</v>
      </c>
      <c r="I1497" s="122">
        <v>1020</v>
      </c>
      <c r="J1497" s="122" t="s">
        <v>1700</v>
      </c>
      <c r="K1497" s="122" t="s">
        <v>1657</v>
      </c>
      <c r="L1497" s="122"/>
      <c r="M1497" s="287">
        <v>864.41</v>
      </c>
      <c r="N1497" s="287">
        <v>155.59</v>
      </c>
      <c r="O1497" s="287">
        <v>0</v>
      </c>
      <c r="P1497" s="287">
        <v>0</v>
      </c>
      <c r="Q1497" s="122">
        <v>0</v>
      </c>
      <c r="R1497" s="122" t="s">
        <v>2352</v>
      </c>
      <c r="S1497" s="122" t="s">
        <v>1877</v>
      </c>
      <c r="T1497" s="122" t="s">
        <v>1703</v>
      </c>
      <c r="U1497" s="288" t="s">
        <v>1195</v>
      </c>
      <c r="V1497" s="289" t="s">
        <v>1704</v>
      </c>
      <c r="W1497" s="290" t="s">
        <v>1195</v>
      </c>
      <c r="X1497" s="290" t="s">
        <v>1195</v>
      </c>
      <c r="Y1497" s="290" t="s">
        <v>1195</v>
      </c>
      <c r="Z1497" s="122"/>
      <c r="AA1497" s="285"/>
    </row>
    <row r="1498" spans="1:27">
      <c r="A1498" s="122" t="s">
        <v>56</v>
      </c>
      <c r="B1498" s="226" t="str">
        <f t="shared" si="46"/>
        <v>27BMWPD2551E2ZZS0005420</v>
      </c>
      <c r="C1498" s="277">
        <f t="shared" si="47"/>
        <v>1493</v>
      </c>
      <c r="D1498" s="122" t="s">
        <v>511</v>
      </c>
      <c r="E1498" s="122" t="s">
        <v>512</v>
      </c>
      <c r="F1498" s="122" t="s">
        <v>4033</v>
      </c>
      <c r="G1498" s="122" t="s">
        <v>1699</v>
      </c>
      <c r="H1498" s="278">
        <v>45714</v>
      </c>
      <c r="I1498" s="122">
        <v>16438</v>
      </c>
      <c r="J1498" s="122" t="s">
        <v>1700</v>
      </c>
      <c r="K1498" s="122" t="s">
        <v>1657</v>
      </c>
      <c r="L1498" s="122"/>
      <c r="M1498" s="287">
        <v>14034.5</v>
      </c>
      <c r="N1498" s="287">
        <v>0</v>
      </c>
      <c r="O1498" s="287">
        <v>1201.75</v>
      </c>
      <c r="P1498" s="287">
        <v>1201.75</v>
      </c>
      <c r="Q1498" s="122">
        <v>0</v>
      </c>
      <c r="R1498" s="122" t="s">
        <v>2352</v>
      </c>
      <c r="S1498" s="122" t="s">
        <v>3998</v>
      </c>
      <c r="T1498" s="122" t="s">
        <v>1703</v>
      </c>
      <c r="U1498" s="288" t="s">
        <v>1195</v>
      </c>
      <c r="V1498" s="289" t="s">
        <v>1704</v>
      </c>
      <c r="W1498" s="290" t="s">
        <v>1195</v>
      </c>
      <c r="X1498" s="290" t="s">
        <v>1195</v>
      </c>
      <c r="Y1498" s="290" t="s">
        <v>1195</v>
      </c>
      <c r="Z1498" s="122"/>
      <c r="AA1498" s="285"/>
    </row>
    <row r="1499" spans="1:27">
      <c r="A1499" s="122" t="s">
        <v>56</v>
      </c>
      <c r="B1499" s="226" t="str">
        <f t="shared" si="46"/>
        <v>27BMWPD2551E2ZZS0005421</v>
      </c>
      <c r="C1499" s="277">
        <f t="shared" si="47"/>
        <v>1494</v>
      </c>
      <c r="D1499" s="122" t="s">
        <v>511</v>
      </c>
      <c r="E1499" s="122" t="s">
        <v>512</v>
      </c>
      <c r="F1499" s="122" t="s">
        <v>4034</v>
      </c>
      <c r="G1499" s="122" t="s">
        <v>1699</v>
      </c>
      <c r="H1499" s="278">
        <v>45714</v>
      </c>
      <c r="I1499" s="122">
        <v>4667</v>
      </c>
      <c r="J1499" s="122" t="s">
        <v>1700</v>
      </c>
      <c r="K1499" s="122" t="s">
        <v>1657</v>
      </c>
      <c r="L1499" s="122"/>
      <c r="M1499" s="287">
        <v>4000.5</v>
      </c>
      <c r="N1499" s="287">
        <v>0</v>
      </c>
      <c r="O1499" s="287">
        <v>333.23</v>
      </c>
      <c r="P1499" s="287">
        <v>333.23</v>
      </c>
      <c r="Q1499" s="122">
        <v>0</v>
      </c>
      <c r="R1499" s="122" t="s">
        <v>2352</v>
      </c>
      <c r="S1499" s="122" t="s">
        <v>3998</v>
      </c>
      <c r="T1499" s="122" t="s">
        <v>1703</v>
      </c>
      <c r="U1499" s="288" t="s">
        <v>1195</v>
      </c>
      <c r="V1499" s="289" t="s">
        <v>1704</v>
      </c>
      <c r="W1499" s="290" t="s">
        <v>1195</v>
      </c>
      <c r="X1499" s="290" t="s">
        <v>1195</v>
      </c>
      <c r="Y1499" s="290" t="s">
        <v>1195</v>
      </c>
      <c r="Z1499" s="122"/>
      <c r="AA1499" s="285"/>
    </row>
    <row r="1500" spans="1:27">
      <c r="A1500" s="122" t="s">
        <v>56</v>
      </c>
      <c r="B1500" s="226" t="str">
        <f t="shared" si="46"/>
        <v>27BMWPD2551E2ZZS0005295</v>
      </c>
      <c r="C1500" s="277">
        <f t="shared" si="47"/>
        <v>1495</v>
      </c>
      <c r="D1500" s="122" t="s">
        <v>511</v>
      </c>
      <c r="E1500" s="122" t="s">
        <v>512</v>
      </c>
      <c r="F1500" s="122" t="s">
        <v>4035</v>
      </c>
      <c r="G1500" s="122" t="s">
        <v>1699</v>
      </c>
      <c r="H1500" s="278">
        <v>45684</v>
      </c>
      <c r="I1500" s="122">
        <v>3485</v>
      </c>
      <c r="J1500" s="122" t="s">
        <v>1700</v>
      </c>
      <c r="K1500" s="122" t="s">
        <v>1657</v>
      </c>
      <c r="L1500" s="122"/>
      <c r="M1500" s="287">
        <v>2972.5</v>
      </c>
      <c r="N1500" s="287">
        <v>0</v>
      </c>
      <c r="O1500" s="287">
        <v>256.45999999999998</v>
      </c>
      <c r="P1500" s="287">
        <v>256.45999999999998</v>
      </c>
      <c r="Q1500" s="122">
        <v>0</v>
      </c>
      <c r="R1500" s="122" t="s">
        <v>3741</v>
      </c>
      <c r="S1500" s="122" t="s">
        <v>3993</v>
      </c>
      <c r="T1500" s="122" t="s">
        <v>1703</v>
      </c>
      <c r="U1500" s="288" t="s">
        <v>1195</v>
      </c>
      <c r="V1500" s="289" t="s">
        <v>1704</v>
      </c>
      <c r="W1500" s="290" t="s">
        <v>1195</v>
      </c>
      <c r="X1500" s="290" t="s">
        <v>1195</v>
      </c>
      <c r="Y1500" s="290" t="s">
        <v>1195</v>
      </c>
      <c r="Z1500" s="122"/>
      <c r="AA1500" s="285"/>
    </row>
    <row r="1501" spans="1:27">
      <c r="A1501" s="122" t="s">
        <v>56</v>
      </c>
      <c r="B1501" s="226" t="str">
        <f t="shared" si="46"/>
        <v>27BMWPD2551E2ZZS0005296</v>
      </c>
      <c r="C1501" s="277">
        <f t="shared" si="47"/>
        <v>1496</v>
      </c>
      <c r="D1501" s="122" t="s">
        <v>511</v>
      </c>
      <c r="E1501" s="122" t="s">
        <v>512</v>
      </c>
      <c r="F1501" s="122" t="s">
        <v>4036</v>
      </c>
      <c r="G1501" s="122" t="s">
        <v>1699</v>
      </c>
      <c r="H1501" s="278">
        <v>45684</v>
      </c>
      <c r="I1501" s="122">
        <v>14725</v>
      </c>
      <c r="J1501" s="122" t="s">
        <v>1700</v>
      </c>
      <c r="K1501" s="122" t="s">
        <v>1657</v>
      </c>
      <c r="L1501" s="122"/>
      <c r="M1501" s="287">
        <v>12552</v>
      </c>
      <c r="N1501" s="287">
        <v>0</v>
      </c>
      <c r="O1501" s="287">
        <v>1086.32</v>
      </c>
      <c r="P1501" s="287">
        <v>1086.32</v>
      </c>
      <c r="Q1501" s="122">
        <v>0</v>
      </c>
      <c r="R1501" s="122" t="s">
        <v>3741</v>
      </c>
      <c r="S1501" s="122" t="s">
        <v>3993</v>
      </c>
      <c r="T1501" s="122" t="s">
        <v>1703</v>
      </c>
      <c r="U1501" s="288" t="s">
        <v>1195</v>
      </c>
      <c r="V1501" s="289" t="s">
        <v>1704</v>
      </c>
      <c r="W1501" s="290" t="s">
        <v>1195</v>
      </c>
      <c r="X1501" s="290" t="s">
        <v>1195</v>
      </c>
      <c r="Y1501" s="290" t="s">
        <v>1195</v>
      </c>
      <c r="Z1501" s="122"/>
      <c r="AA1501" s="285"/>
    </row>
    <row r="1502" spans="1:27">
      <c r="A1502" s="122" t="s">
        <v>56</v>
      </c>
      <c r="B1502" s="226" t="str">
        <f t="shared" si="46"/>
        <v>29AACCP2486Q1ZMFY2425/KA/04326</v>
      </c>
      <c r="C1502" s="277">
        <f t="shared" si="47"/>
        <v>1497</v>
      </c>
      <c r="D1502" s="122" t="s">
        <v>617</v>
      </c>
      <c r="E1502" s="122" t="s">
        <v>618</v>
      </c>
      <c r="F1502" s="122" t="s">
        <v>4037</v>
      </c>
      <c r="G1502" s="122" t="s">
        <v>1699</v>
      </c>
      <c r="H1502" s="278">
        <v>45700</v>
      </c>
      <c r="I1502" s="122">
        <v>30273.49</v>
      </c>
      <c r="J1502" s="122" t="s">
        <v>1700</v>
      </c>
      <c r="K1502" s="122" t="s">
        <v>1657</v>
      </c>
      <c r="L1502" s="122"/>
      <c r="M1502" s="287">
        <v>25655.5</v>
      </c>
      <c r="N1502" s="287">
        <v>4617.99</v>
      </c>
      <c r="O1502" s="287">
        <v>0</v>
      </c>
      <c r="P1502" s="287">
        <v>0</v>
      </c>
      <c r="Q1502" s="122">
        <v>0</v>
      </c>
      <c r="R1502" s="122" t="s">
        <v>2352</v>
      </c>
      <c r="S1502" s="122" t="s">
        <v>4038</v>
      </c>
      <c r="T1502" s="122" t="s">
        <v>1703</v>
      </c>
      <c r="U1502" s="288" t="s">
        <v>1195</v>
      </c>
      <c r="V1502" s="289" t="s">
        <v>1704</v>
      </c>
      <c r="W1502" s="290" t="s">
        <v>1726</v>
      </c>
      <c r="X1502" s="290" t="s">
        <v>4039</v>
      </c>
      <c r="Y1502" s="290" t="s">
        <v>3993</v>
      </c>
      <c r="Z1502" s="122"/>
      <c r="AA1502" s="285"/>
    </row>
    <row r="1503" spans="1:27">
      <c r="A1503" s="122" t="s">
        <v>56</v>
      </c>
      <c r="B1503" s="226" t="str">
        <f t="shared" si="46"/>
        <v>27AABCK3418J1ZKPP/2425/2/556</v>
      </c>
      <c r="C1503" s="277">
        <f t="shared" si="47"/>
        <v>1498</v>
      </c>
      <c r="D1503" s="122" t="s">
        <v>449</v>
      </c>
      <c r="E1503" s="122" t="s">
        <v>450</v>
      </c>
      <c r="F1503" s="122" t="s">
        <v>4040</v>
      </c>
      <c r="G1503" s="122" t="s">
        <v>1699</v>
      </c>
      <c r="H1503" s="278">
        <v>45715</v>
      </c>
      <c r="I1503" s="122">
        <v>10853</v>
      </c>
      <c r="J1503" s="122" t="s">
        <v>1700</v>
      </c>
      <c r="K1503" s="122" t="s">
        <v>1657</v>
      </c>
      <c r="L1503" s="122"/>
      <c r="M1503" s="287">
        <v>250</v>
      </c>
      <c r="N1503" s="287">
        <v>0</v>
      </c>
      <c r="O1503" s="287">
        <v>22.5</v>
      </c>
      <c r="P1503" s="287">
        <v>22.5</v>
      </c>
      <c r="Q1503" s="122">
        <v>0</v>
      </c>
      <c r="R1503" s="122" t="s">
        <v>2352</v>
      </c>
      <c r="S1503" s="122" t="s">
        <v>3998</v>
      </c>
      <c r="T1503" s="122" t="s">
        <v>1703</v>
      </c>
      <c r="U1503" s="288" t="s">
        <v>1195</v>
      </c>
      <c r="V1503" s="289" t="s">
        <v>1704</v>
      </c>
      <c r="W1503" s="290" t="s">
        <v>1726</v>
      </c>
      <c r="X1503" s="290" t="s">
        <v>4041</v>
      </c>
      <c r="Y1503" s="290" t="s">
        <v>4005</v>
      </c>
      <c r="Z1503" s="122"/>
      <c r="AA1503" s="285"/>
    </row>
    <row r="1504" spans="1:27">
      <c r="A1504" s="122" t="s">
        <v>56</v>
      </c>
      <c r="B1504" s="226" t="str">
        <f t="shared" si="46"/>
        <v>27AABCK3418J1ZKPP/2425/2/557</v>
      </c>
      <c r="C1504" s="277">
        <f t="shared" si="47"/>
        <v>1499</v>
      </c>
      <c r="D1504" s="122" t="s">
        <v>449</v>
      </c>
      <c r="E1504" s="122" t="s">
        <v>450</v>
      </c>
      <c r="F1504" s="122" t="s">
        <v>4042</v>
      </c>
      <c r="G1504" s="122" t="s">
        <v>1699</v>
      </c>
      <c r="H1504" s="278">
        <v>45715</v>
      </c>
      <c r="I1504" s="122">
        <v>20829</v>
      </c>
      <c r="J1504" s="122" t="s">
        <v>1700</v>
      </c>
      <c r="K1504" s="122" t="s">
        <v>1657</v>
      </c>
      <c r="L1504" s="122"/>
      <c r="M1504" s="287">
        <v>250</v>
      </c>
      <c r="N1504" s="287">
        <v>0</v>
      </c>
      <c r="O1504" s="287">
        <v>22.5</v>
      </c>
      <c r="P1504" s="287">
        <v>22.5</v>
      </c>
      <c r="Q1504" s="122">
        <v>0</v>
      </c>
      <c r="R1504" s="122" t="s">
        <v>2352</v>
      </c>
      <c r="S1504" s="122" t="s">
        <v>3998</v>
      </c>
      <c r="T1504" s="122" t="s">
        <v>1703</v>
      </c>
      <c r="U1504" s="288" t="s">
        <v>1195</v>
      </c>
      <c r="V1504" s="289" t="s">
        <v>1704</v>
      </c>
      <c r="W1504" s="290" t="s">
        <v>1726</v>
      </c>
      <c r="X1504" s="290" t="s">
        <v>4043</v>
      </c>
      <c r="Y1504" s="290" t="s">
        <v>4005</v>
      </c>
      <c r="Z1504" s="122"/>
      <c r="AA1504" s="285"/>
    </row>
    <row r="1505" spans="1:27">
      <c r="A1505" s="122" t="s">
        <v>56</v>
      </c>
      <c r="B1505" s="226" t="str">
        <f t="shared" si="46"/>
        <v>27AABCK3418J1ZKSP/2425/1/2127</v>
      </c>
      <c r="C1505" s="277">
        <f t="shared" si="47"/>
        <v>1500</v>
      </c>
      <c r="D1505" s="122" t="s">
        <v>449</v>
      </c>
      <c r="E1505" s="122" t="s">
        <v>450</v>
      </c>
      <c r="F1505" s="122" t="s">
        <v>4044</v>
      </c>
      <c r="G1505" s="122" t="s">
        <v>1699</v>
      </c>
      <c r="H1505" s="278">
        <v>45707</v>
      </c>
      <c r="I1505" s="122">
        <v>44004</v>
      </c>
      <c r="J1505" s="122" t="s">
        <v>1700</v>
      </c>
      <c r="K1505" s="122" t="s">
        <v>1657</v>
      </c>
      <c r="L1505" s="122"/>
      <c r="M1505" s="287">
        <v>439.25</v>
      </c>
      <c r="N1505" s="287">
        <v>0</v>
      </c>
      <c r="O1505" s="287">
        <v>39.53</v>
      </c>
      <c r="P1505" s="287">
        <v>39.53</v>
      </c>
      <c r="Q1505" s="122">
        <v>0</v>
      </c>
      <c r="R1505" s="122" t="s">
        <v>2352</v>
      </c>
      <c r="S1505" s="122" t="s">
        <v>3998</v>
      </c>
      <c r="T1505" s="122" t="s">
        <v>1703</v>
      </c>
      <c r="U1505" s="288" t="s">
        <v>1195</v>
      </c>
      <c r="V1505" s="289" t="s">
        <v>1704</v>
      </c>
      <c r="W1505" s="290" t="s">
        <v>1726</v>
      </c>
      <c r="X1505" s="290" t="s">
        <v>4045</v>
      </c>
      <c r="Y1505" s="290" t="s">
        <v>4046</v>
      </c>
      <c r="Z1505" s="122"/>
      <c r="AA1505" s="285"/>
    </row>
    <row r="1506" spans="1:27">
      <c r="A1506" s="122" t="s">
        <v>56</v>
      </c>
      <c r="B1506" s="226" t="str">
        <f t="shared" si="46"/>
        <v>27AABCK3418J1ZKSP/2425/2/1066</v>
      </c>
      <c r="C1506" s="277">
        <f t="shared" si="47"/>
        <v>1501</v>
      </c>
      <c r="D1506" s="122" t="s">
        <v>449</v>
      </c>
      <c r="E1506" s="122" t="s">
        <v>450</v>
      </c>
      <c r="F1506" s="122" t="s">
        <v>4047</v>
      </c>
      <c r="G1506" s="122" t="s">
        <v>1699</v>
      </c>
      <c r="H1506" s="278">
        <v>45715</v>
      </c>
      <c r="I1506" s="122">
        <v>272410</v>
      </c>
      <c r="J1506" s="122" t="s">
        <v>1700</v>
      </c>
      <c r="K1506" s="122" t="s">
        <v>1657</v>
      </c>
      <c r="L1506" s="122"/>
      <c r="M1506" s="287">
        <v>1860.38</v>
      </c>
      <c r="N1506" s="287">
        <v>0</v>
      </c>
      <c r="O1506" s="287">
        <v>167.43</v>
      </c>
      <c r="P1506" s="287">
        <v>167.43</v>
      </c>
      <c r="Q1506" s="122">
        <v>0</v>
      </c>
      <c r="R1506" s="122" t="s">
        <v>2352</v>
      </c>
      <c r="S1506" s="122" t="s">
        <v>3998</v>
      </c>
      <c r="T1506" s="122" t="s">
        <v>1703</v>
      </c>
      <c r="U1506" s="288" t="s">
        <v>1195</v>
      </c>
      <c r="V1506" s="289" t="s">
        <v>1704</v>
      </c>
      <c r="W1506" s="290" t="s">
        <v>1726</v>
      </c>
      <c r="X1506" s="290" t="s">
        <v>4048</v>
      </c>
      <c r="Y1506" s="290" t="s">
        <v>4005</v>
      </c>
      <c r="Z1506" s="122"/>
      <c r="AA1506" s="285"/>
    </row>
    <row r="1507" spans="1:27">
      <c r="A1507" s="122" t="s">
        <v>56</v>
      </c>
      <c r="B1507" s="226" t="str">
        <f t="shared" si="46"/>
        <v>27AABCK3418J1ZKSP/2425/2/1078</v>
      </c>
      <c r="C1507" s="277">
        <f t="shared" si="47"/>
        <v>1502</v>
      </c>
      <c r="D1507" s="122" t="s">
        <v>449</v>
      </c>
      <c r="E1507" s="122" t="s">
        <v>450</v>
      </c>
      <c r="F1507" s="122" t="s">
        <v>4049</v>
      </c>
      <c r="G1507" s="122" t="s">
        <v>1699</v>
      </c>
      <c r="H1507" s="278">
        <v>45716</v>
      </c>
      <c r="I1507" s="122">
        <v>146472</v>
      </c>
      <c r="J1507" s="122" t="s">
        <v>1700</v>
      </c>
      <c r="K1507" s="122" t="s">
        <v>1657</v>
      </c>
      <c r="L1507" s="122"/>
      <c r="M1507" s="287">
        <v>1231.25</v>
      </c>
      <c r="N1507" s="287">
        <v>0</v>
      </c>
      <c r="O1507" s="287">
        <v>110.81</v>
      </c>
      <c r="P1507" s="287">
        <v>110.81</v>
      </c>
      <c r="Q1507" s="122">
        <v>0</v>
      </c>
      <c r="R1507" s="122" t="s">
        <v>2352</v>
      </c>
      <c r="S1507" s="122" t="s">
        <v>3998</v>
      </c>
      <c r="T1507" s="122" t="s">
        <v>1703</v>
      </c>
      <c r="U1507" s="288" t="s">
        <v>1195</v>
      </c>
      <c r="V1507" s="289" t="s">
        <v>1704</v>
      </c>
      <c r="W1507" s="290" t="s">
        <v>1726</v>
      </c>
      <c r="X1507" s="290" t="s">
        <v>4050</v>
      </c>
      <c r="Y1507" s="290" t="s">
        <v>4051</v>
      </c>
      <c r="Z1507" s="122"/>
      <c r="AA1507" s="285"/>
    </row>
    <row r="1508" spans="1:27">
      <c r="A1508" s="122" t="s">
        <v>56</v>
      </c>
      <c r="B1508" s="226" t="str">
        <f t="shared" si="46"/>
        <v>27AABCK3418J1ZKSP/2425/2/928</v>
      </c>
      <c r="C1508" s="277">
        <f t="shared" si="47"/>
        <v>1503</v>
      </c>
      <c r="D1508" s="122" t="s">
        <v>449</v>
      </c>
      <c r="E1508" s="122" t="s">
        <v>450</v>
      </c>
      <c r="F1508" s="122" t="s">
        <v>4052</v>
      </c>
      <c r="G1508" s="122" t="s">
        <v>1699</v>
      </c>
      <c r="H1508" s="278">
        <v>45695</v>
      </c>
      <c r="I1508" s="122">
        <v>63690</v>
      </c>
      <c r="J1508" s="122" t="s">
        <v>1700</v>
      </c>
      <c r="K1508" s="122" t="s">
        <v>1657</v>
      </c>
      <c r="L1508" s="122"/>
      <c r="M1508" s="287">
        <v>635.76</v>
      </c>
      <c r="N1508" s="287">
        <v>0</v>
      </c>
      <c r="O1508" s="287">
        <v>57.22</v>
      </c>
      <c r="P1508" s="287">
        <v>57.22</v>
      </c>
      <c r="Q1508" s="122">
        <v>0</v>
      </c>
      <c r="R1508" s="122" t="s">
        <v>2352</v>
      </c>
      <c r="S1508" s="122" t="s">
        <v>3998</v>
      </c>
      <c r="T1508" s="122" t="s">
        <v>1703</v>
      </c>
      <c r="U1508" s="288" t="s">
        <v>1195</v>
      </c>
      <c r="V1508" s="289" t="s">
        <v>1704</v>
      </c>
      <c r="W1508" s="290" t="s">
        <v>1726</v>
      </c>
      <c r="X1508" s="290" t="s">
        <v>4053</v>
      </c>
      <c r="Y1508" s="290" t="s">
        <v>3750</v>
      </c>
      <c r="Z1508" s="122"/>
      <c r="AA1508" s="285"/>
    </row>
    <row r="1509" spans="1:27">
      <c r="A1509" s="122" t="s">
        <v>56</v>
      </c>
      <c r="B1509" s="226" t="str">
        <f t="shared" si="46"/>
        <v>27AABCK3418J1ZKSP/2425/2/979</v>
      </c>
      <c r="C1509" s="277">
        <f t="shared" si="47"/>
        <v>1504</v>
      </c>
      <c r="D1509" s="122" t="s">
        <v>449</v>
      </c>
      <c r="E1509" s="122" t="s">
        <v>450</v>
      </c>
      <c r="F1509" s="122" t="s">
        <v>4054</v>
      </c>
      <c r="G1509" s="122" t="s">
        <v>1699</v>
      </c>
      <c r="H1509" s="278">
        <v>45701</v>
      </c>
      <c r="I1509" s="122">
        <v>171844</v>
      </c>
      <c r="J1509" s="122" t="s">
        <v>1700</v>
      </c>
      <c r="K1509" s="122" t="s">
        <v>1657</v>
      </c>
      <c r="L1509" s="122"/>
      <c r="M1509" s="287">
        <v>1358</v>
      </c>
      <c r="N1509" s="287">
        <v>0</v>
      </c>
      <c r="O1509" s="287">
        <v>122.22</v>
      </c>
      <c r="P1509" s="287">
        <v>122.22</v>
      </c>
      <c r="Q1509" s="122">
        <v>0</v>
      </c>
      <c r="R1509" s="122" t="s">
        <v>2352</v>
      </c>
      <c r="S1509" s="122" t="s">
        <v>3998</v>
      </c>
      <c r="T1509" s="122" t="s">
        <v>1703</v>
      </c>
      <c r="U1509" s="288" t="s">
        <v>1195</v>
      </c>
      <c r="V1509" s="289" t="s">
        <v>1704</v>
      </c>
      <c r="W1509" s="290" t="s">
        <v>1726</v>
      </c>
      <c r="X1509" s="290" t="s">
        <v>4055</v>
      </c>
      <c r="Y1509" s="290" t="s">
        <v>4056</v>
      </c>
      <c r="Z1509" s="122"/>
      <c r="AA1509" s="285"/>
    </row>
    <row r="1510" spans="1:27">
      <c r="A1510" s="122" t="s">
        <v>56</v>
      </c>
      <c r="B1510" s="226" t="str">
        <f t="shared" si="46"/>
        <v>27AISPB8261G1Z0SH0038-0038377</v>
      </c>
      <c r="C1510" s="277">
        <f t="shared" si="47"/>
        <v>1505</v>
      </c>
      <c r="D1510" s="122" t="s">
        <v>389</v>
      </c>
      <c r="E1510" s="122" t="s">
        <v>390</v>
      </c>
      <c r="F1510" s="122" t="s">
        <v>4057</v>
      </c>
      <c r="G1510" s="122" t="s">
        <v>1699</v>
      </c>
      <c r="H1510" s="278">
        <v>45713</v>
      </c>
      <c r="I1510" s="122">
        <v>2190</v>
      </c>
      <c r="J1510" s="122" t="s">
        <v>1700</v>
      </c>
      <c r="K1510" s="122" t="s">
        <v>1657</v>
      </c>
      <c r="L1510" s="122"/>
      <c r="M1510" s="287">
        <v>1855.92</v>
      </c>
      <c r="N1510" s="287">
        <v>0</v>
      </c>
      <c r="O1510" s="287">
        <v>167.04</v>
      </c>
      <c r="P1510" s="287">
        <v>167.04</v>
      </c>
      <c r="Q1510" s="122">
        <v>0</v>
      </c>
      <c r="R1510" s="122" t="s">
        <v>2352</v>
      </c>
      <c r="S1510" s="122" t="s">
        <v>1877</v>
      </c>
      <c r="T1510" s="122" t="s">
        <v>1703</v>
      </c>
      <c r="U1510" s="288" t="s">
        <v>1195</v>
      </c>
      <c r="V1510" s="289" t="s">
        <v>1704</v>
      </c>
      <c r="W1510" s="290" t="s">
        <v>1195</v>
      </c>
      <c r="X1510" s="290" t="s">
        <v>1195</v>
      </c>
      <c r="Y1510" s="290" t="s">
        <v>1195</v>
      </c>
      <c r="Z1510" s="122"/>
      <c r="AA1510" s="285"/>
    </row>
    <row r="1511" spans="1:27">
      <c r="A1511" s="122" t="s">
        <v>56</v>
      </c>
      <c r="B1511" s="226" t="str">
        <f t="shared" si="46"/>
        <v>27AAJCP4077G1Z5PIPL/APP/225</v>
      </c>
      <c r="C1511" s="277">
        <f t="shared" si="47"/>
        <v>1506</v>
      </c>
      <c r="D1511" s="122" t="s">
        <v>4058</v>
      </c>
      <c r="E1511" s="122" t="s">
        <v>4059</v>
      </c>
      <c r="F1511" s="122" t="s">
        <v>4060</v>
      </c>
      <c r="G1511" s="122" t="s">
        <v>1699</v>
      </c>
      <c r="H1511" s="278">
        <v>45702</v>
      </c>
      <c r="I1511" s="122">
        <v>47200</v>
      </c>
      <c r="J1511" s="122" t="s">
        <v>1700</v>
      </c>
      <c r="K1511" s="122" t="s">
        <v>1657</v>
      </c>
      <c r="L1511" s="122"/>
      <c r="M1511" s="287">
        <v>40000</v>
      </c>
      <c r="N1511" s="287">
        <v>0</v>
      </c>
      <c r="O1511" s="287">
        <v>3600</v>
      </c>
      <c r="P1511" s="287">
        <v>3600</v>
      </c>
      <c r="Q1511" s="122">
        <v>0</v>
      </c>
      <c r="R1511" s="122" t="s">
        <v>2352</v>
      </c>
      <c r="S1511" s="122" t="s">
        <v>1877</v>
      </c>
      <c r="T1511" s="122" t="s">
        <v>1703</v>
      </c>
      <c r="U1511" s="288" t="s">
        <v>1195</v>
      </c>
      <c r="V1511" s="289" t="s">
        <v>1704</v>
      </c>
      <c r="W1511" s="290" t="s">
        <v>1195</v>
      </c>
      <c r="X1511" s="290" t="s">
        <v>1195</v>
      </c>
      <c r="Y1511" s="290" t="s">
        <v>1195</v>
      </c>
      <c r="Z1511" s="122"/>
      <c r="AA1511" s="285"/>
    </row>
    <row r="1512" spans="1:27">
      <c r="A1512" s="122" t="s">
        <v>56</v>
      </c>
      <c r="B1512" s="226" t="str">
        <f t="shared" si="46"/>
        <v>27AESPG9895B1ZWPP/2123/24-25</v>
      </c>
      <c r="C1512" s="277">
        <f t="shared" si="47"/>
        <v>1507</v>
      </c>
      <c r="D1512" s="122" t="s">
        <v>2118</v>
      </c>
      <c r="E1512" s="122" t="s">
        <v>2119</v>
      </c>
      <c r="F1512" s="122" t="s">
        <v>4061</v>
      </c>
      <c r="G1512" s="122" t="s">
        <v>1699</v>
      </c>
      <c r="H1512" s="278">
        <v>45705</v>
      </c>
      <c r="I1512" s="122">
        <v>1841</v>
      </c>
      <c r="J1512" s="122" t="s">
        <v>1700</v>
      </c>
      <c r="K1512" s="122" t="s">
        <v>1657</v>
      </c>
      <c r="L1512" s="122"/>
      <c r="M1512" s="287">
        <v>1560</v>
      </c>
      <c r="N1512" s="287">
        <v>0</v>
      </c>
      <c r="O1512" s="287">
        <v>140.4</v>
      </c>
      <c r="P1512" s="287">
        <v>140.4</v>
      </c>
      <c r="Q1512" s="122">
        <v>0</v>
      </c>
      <c r="R1512" s="122" t="s">
        <v>2352</v>
      </c>
      <c r="S1512" s="122" t="s">
        <v>3998</v>
      </c>
      <c r="T1512" s="122" t="s">
        <v>1703</v>
      </c>
      <c r="U1512" s="288" t="s">
        <v>1195</v>
      </c>
      <c r="V1512" s="289" t="s">
        <v>1704</v>
      </c>
      <c r="W1512" s="290" t="s">
        <v>1195</v>
      </c>
      <c r="X1512" s="290" t="s">
        <v>1195</v>
      </c>
      <c r="Y1512" s="290" t="s">
        <v>1195</v>
      </c>
      <c r="Z1512" s="122"/>
      <c r="AA1512" s="285"/>
    </row>
    <row r="1513" spans="1:27">
      <c r="A1513" s="122" t="s">
        <v>56</v>
      </c>
      <c r="B1513" s="226" t="str">
        <f t="shared" si="46"/>
        <v>27AAJCM5637R1ZLMCSS/24-25/1997</v>
      </c>
      <c r="C1513" s="277">
        <f t="shared" si="47"/>
        <v>1508</v>
      </c>
      <c r="D1513" s="122" t="s">
        <v>2051</v>
      </c>
      <c r="E1513" s="122" t="s">
        <v>2052</v>
      </c>
      <c r="F1513" s="122" t="s">
        <v>4062</v>
      </c>
      <c r="G1513" s="122" t="s">
        <v>1699</v>
      </c>
      <c r="H1513" s="278">
        <v>45689</v>
      </c>
      <c r="I1513" s="122">
        <v>50375</v>
      </c>
      <c r="J1513" s="122" t="s">
        <v>1700</v>
      </c>
      <c r="K1513" s="122" t="s">
        <v>1657</v>
      </c>
      <c r="L1513" s="122"/>
      <c r="M1513" s="287">
        <v>42690.34</v>
      </c>
      <c r="N1513" s="287">
        <v>0</v>
      </c>
      <c r="O1513" s="287">
        <v>3842.13</v>
      </c>
      <c r="P1513" s="287">
        <v>3842.13</v>
      </c>
      <c r="Q1513" s="122">
        <v>0</v>
      </c>
      <c r="R1513" s="122" t="s">
        <v>2352</v>
      </c>
      <c r="S1513" s="122" t="s">
        <v>1877</v>
      </c>
      <c r="T1513" s="122" t="s">
        <v>1703</v>
      </c>
      <c r="U1513" s="288" t="s">
        <v>1195</v>
      </c>
      <c r="V1513" s="289" t="s">
        <v>1704</v>
      </c>
      <c r="W1513" s="290" t="s">
        <v>1726</v>
      </c>
      <c r="X1513" s="290" t="s">
        <v>4063</v>
      </c>
      <c r="Y1513" s="290" t="s">
        <v>3896</v>
      </c>
      <c r="Z1513" s="122"/>
      <c r="AA1513" s="285"/>
    </row>
    <row r="1514" spans="1:27">
      <c r="A1514" s="122" t="s">
        <v>56</v>
      </c>
      <c r="B1514" s="226" t="str">
        <f t="shared" si="46"/>
        <v>27AAJCM5637R1ZLMCSS/24-25/1998</v>
      </c>
      <c r="C1514" s="277">
        <f t="shared" si="47"/>
        <v>1509</v>
      </c>
      <c r="D1514" s="122" t="s">
        <v>2051</v>
      </c>
      <c r="E1514" s="122" t="s">
        <v>2052</v>
      </c>
      <c r="F1514" s="122" t="s">
        <v>4064</v>
      </c>
      <c r="G1514" s="122" t="s">
        <v>1699</v>
      </c>
      <c r="H1514" s="278">
        <v>45689</v>
      </c>
      <c r="I1514" s="122">
        <v>21593</v>
      </c>
      <c r="J1514" s="122" t="s">
        <v>1700</v>
      </c>
      <c r="K1514" s="122" t="s">
        <v>1657</v>
      </c>
      <c r="L1514" s="122"/>
      <c r="M1514" s="287">
        <v>18298.759999999998</v>
      </c>
      <c r="N1514" s="287">
        <v>0</v>
      </c>
      <c r="O1514" s="287">
        <v>1646.89</v>
      </c>
      <c r="P1514" s="287">
        <v>1646.89</v>
      </c>
      <c r="Q1514" s="122">
        <v>0</v>
      </c>
      <c r="R1514" s="122" t="s">
        <v>2352</v>
      </c>
      <c r="S1514" s="122" t="s">
        <v>1877</v>
      </c>
      <c r="T1514" s="122" t="s">
        <v>1703</v>
      </c>
      <c r="U1514" s="288" t="s">
        <v>1195</v>
      </c>
      <c r="V1514" s="289" t="s">
        <v>1704</v>
      </c>
      <c r="W1514" s="290" t="s">
        <v>1726</v>
      </c>
      <c r="X1514" s="290" t="s">
        <v>4065</v>
      </c>
      <c r="Y1514" s="290" t="s">
        <v>3896</v>
      </c>
      <c r="Z1514" s="122"/>
      <c r="AA1514" s="285"/>
    </row>
    <row r="1515" spans="1:27">
      <c r="A1515" s="122" t="s">
        <v>56</v>
      </c>
      <c r="B1515" s="226" t="str">
        <f t="shared" si="46"/>
        <v>27AABCI2726B1Z2MH1242502EI26126</v>
      </c>
      <c r="C1515" s="277">
        <f t="shared" si="47"/>
        <v>1510</v>
      </c>
      <c r="D1515" s="122" t="s">
        <v>1041</v>
      </c>
      <c r="E1515" s="122" t="s">
        <v>1042</v>
      </c>
      <c r="F1515" s="122" t="s">
        <v>4066</v>
      </c>
      <c r="G1515" s="122" t="s">
        <v>1699</v>
      </c>
      <c r="H1515" s="278">
        <v>45693</v>
      </c>
      <c r="I1515" s="122">
        <v>175</v>
      </c>
      <c r="J1515" s="122" t="s">
        <v>1700</v>
      </c>
      <c r="K1515" s="122" t="s">
        <v>1657</v>
      </c>
      <c r="L1515" s="122"/>
      <c r="M1515" s="287">
        <v>167</v>
      </c>
      <c r="N1515" s="287">
        <v>0</v>
      </c>
      <c r="O1515" s="287">
        <v>4</v>
      </c>
      <c r="P1515" s="287">
        <v>4</v>
      </c>
      <c r="Q1515" s="122">
        <v>0</v>
      </c>
      <c r="R1515" s="122" t="s">
        <v>2352</v>
      </c>
      <c r="S1515" s="122" t="s">
        <v>1877</v>
      </c>
      <c r="T1515" s="122" t="s">
        <v>1703</v>
      </c>
      <c r="U1515" s="288" t="s">
        <v>1195</v>
      </c>
      <c r="V1515" s="289" t="s">
        <v>1704</v>
      </c>
      <c r="W1515" s="290" t="s">
        <v>1195</v>
      </c>
      <c r="X1515" s="290" t="s">
        <v>1195</v>
      </c>
      <c r="Y1515" s="290" t="s">
        <v>1195</v>
      </c>
      <c r="Z1515" s="122"/>
      <c r="AA1515" s="285"/>
    </row>
    <row r="1516" spans="1:27">
      <c r="A1516" s="122" t="s">
        <v>56</v>
      </c>
      <c r="B1516" s="226" t="str">
        <f t="shared" si="46"/>
        <v>27AABCE6624L1ZGMH/FEB25/112637</v>
      </c>
      <c r="C1516" s="277">
        <f t="shared" si="47"/>
        <v>1511</v>
      </c>
      <c r="D1516" s="122" t="s">
        <v>1718</v>
      </c>
      <c r="E1516" s="122" t="s">
        <v>1719</v>
      </c>
      <c r="F1516" s="122" t="s">
        <v>4067</v>
      </c>
      <c r="G1516" s="122" t="s">
        <v>1699</v>
      </c>
      <c r="H1516" s="278">
        <v>45716</v>
      </c>
      <c r="I1516" s="122">
        <v>366922</v>
      </c>
      <c r="J1516" s="122" t="s">
        <v>1700</v>
      </c>
      <c r="K1516" s="122" t="s">
        <v>1657</v>
      </c>
      <c r="L1516" s="122"/>
      <c r="M1516" s="287">
        <v>318467</v>
      </c>
      <c r="N1516" s="287">
        <v>0</v>
      </c>
      <c r="O1516" s="287">
        <v>19108</v>
      </c>
      <c r="P1516" s="287">
        <v>19108</v>
      </c>
      <c r="Q1516" s="122">
        <v>0</v>
      </c>
      <c r="R1516" s="122" t="s">
        <v>2352</v>
      </c>
      <c r="S1516" s="122" t="s">
        <v>3998</v>
      </c>
      <c r="T1516" s="122" t="s">
        <v>1703</v>
      </c>
      <c r="U1516" s="288" t="s">
        <v>1195</v>
      </c>
      <c r="V1516" s="289" t="s">
        <v>1704</v>
      </c>
      <c r="W1516" s="290" t="s">
        <v>1195</v>
      </c>
      <c r="X1516" s="290" t="s">
        <v>1195</v>
      </c>
      <c r="Y1516" s="290" t="s">
        <v>1195</v>
      </c>
      <c r="Z1516" s="122"/>
      <c r="AA1516" s="285"/>
    </row>
    <row r="1517" spans="1:27">
      <c r="A1517" s="122" t="s">
        <v>56</v>
      </c>
      <c r="B1517" s="226" t="str">
        <f t="shared" si="46"/>
        <v>27AAACU4322N1Z6427100329148</v>
      </c>
      <c r="C1517" s="277">
        <f t="shared" si="47"/>
        <v>1512</v>
      </c>
      <c r="D1517" s="122" t="s">
        <v>277</v>
      </c>
      <c r="E1517" s="122" t="s">
        <v>278</v>
      </c>
      <c r="F1517" s="122">
        <v>427100329148</v>
      </c>
      <c r="G1517" s="122" t="s">
        <v>1699</v>
      </c>
      <c r="H1517" s="278">
        <v>45704</v>
      </c>
      <c r="I1517" s="122">
        <v>929.84</v>
      </c>
      <c r="J1517" s="122" t="s">
        <v>1700</v>
      </c>
      <c r="K1517" s="122" t="s">
        <v>1657</v>
      </c>
      <c r="L1517" s="122"/>
      <c r="M1517" s="287">
        <v>788</v>
      </c>
      <c r="N1517" s="287">
        <v>0</v>
      </c>
      <c r="O1517" s="287">
        <v>70.92</v>
      </c>
      <c r="P1517" s="287">
        <v>70.92</v>
      </c>
      <c r="Q1517" s="122">
        <v>0</v>
      </c>
      <c r="R1517" s="122" t="s">
        <v>2352</v>
      </c>
      <c r="S1517" s="122" t="s">
        <v>1877</v>
      </c>
      <c r="T1517" s="122" t="s">
        <v>1703</v>
      </c>
      <c r="U1517" s="288" t="s">
        <v>1195</v>
      </c>
      <c r="V1517" s="289" t="s">
        <v>1704</v>
      </c>
      <c r="W1517" s="290" t="s">
        <v>1726</v>
      </c>
      <c r="X1517" s="290" t="s">
        <v>4068</v>
      </c>
      <c r="Y1517" s="290" t="s">
        <v>4069</v>
      </c>
      <c r="Z1517" s="122"/>
      <c r="AA1517" s="285"/>
    </row>
    <row r="1518" spans="1:27">
      <c r="A1518" s="122" t="s">
        <v>56</v>
      </c>
      <c r="B1518" s="226" t="str">
        <f t="shared" si="46"/>
        <v>27AAACU4322N1Z6427100329183</v>
      </c>
      <c r="C1518" s="277">
        <f t="shared" si="47"/>
        <v>1513</v>
      </c>
      <c r="D1518" s="122" t="s">
        <v>277</v>
      </c>
      <c r="E1518" s="122" t="s">
        <v>278</v>
      </c>
      <c r="F1518" s="122">
        <v>427100329183</v>
      </c>
      <c r="G1518" s="122" t="s">
        <v>1699</v>
      </c>
      <c r="H1518" s="278">
        <v>45704</v>
      </c>
      <c r="I1518" s="122">
        <v>953.44</v>
      </c>
      <c r="J1518" s="122" t="s">
        <v>1700</v>
      </c>
      <c r="K1518" s="122" t="s">
        <v>1657</v>
      </c>
      <c r="L1518" s="122"/>
      <c r="M1518" s="287">
        <v>808</v>
      </c>
      <c r="N1518" s="287">
        <v>0</v>
      </c>
      <c r="O1518" s="287">
        <v>72.72</v>
      </c>
      <c r="P1518" s="287">
        <v>72.72</v>
      </c>
      <c r="Q1518" s="122">
        <v>0</v>
      </c>
      <c r="R1518" s="122" t="s">
        <v>2352</v>
      </c>
      <c r="S1518" s="122" t="s">
        <v>1877</v>
      </c>
      <c r="T1518" s="122" t="s">
        <v>1703</v>
      </c>
      <c r="U1518" s="288" t="s">
        <v>1195</v>
      </c>
      <c r="V1518" s="289" t="s">
        <v>1704</v>
      </c>
      <c r="W1518" s="290" t="s">
        <v>1726</v>
      </c>
      <c r="X1518" s="290" t="s">
        <v>4070</v>
      </c>
      <c r="Y1518" s="290" t="s">
        <v>4069</v>
      </c>
      <c r="Z1518" s="122"/>
      <c r="AA1518" s="285"/>
    </row>
    <row r="1519" spans="1:27">
      <c r="A1519" s="122" t="s">
        <v>56</v>
      </c>
      <c r="B1519" s="226" t="str">
        <f t="shared" si="46"/>
        <v>27AAACU4322N1Z6427100330626</v>
      </c>
      <c r="C1519" s="277">
        <f t="shared" si="47"/>
        <v>1514</v>
      </c>
      <c r="D1519" s="122" t="s">
        <v>277</v>
      </c>
      <c r="E1519" s="122" t="s">
        <v>278</v>
      </c>
      <c r="F1519" s="122">
        <v>427100330626</v>
      </c>
      <c r="G1519" s="122" t="s">
        <v>1699</v>
      </c>
      <c r="H1519" s="278">
        <v>45714</v>
      </c>
      <c r="I1519" s="122">
        <v>929.84</v>
      </c>
      <c r="J1519" s="122" t="s">
        <v>1700</v>
      </c>
      <c r="K1519" s="122" t="s">
        <v>1657</v>
      </c>
      <c r="L1519" s="122"/>
      <c r="M1519" s="287">
        <v>788</v>
      </c>
      <c r="N1519" s="287">
        <v>0</v>
      </c>
      <c r="O1519" s="287">
        <v>70.92</v>
      </c>
      <c r="P1519" s="287">
        <v>70.92</v>
      </c>
      <c r="Q1519" s="122">
        <v>0</v>
      </c>
      <c r="R1519" s="122" t="s">
        <v>2352</v>
      </c>
      <c r="S1519" s="122" t="s">
        <v>1877</v>
      </c>
      <c r="T1519" s="122" t="s">
        <v>1703</v>
      </c>
      <c r="U1519" s="288" t="s">
        <v>1195</v>
      </c>
      <c r="V1519" s="289" t="s">
        <v>1704</v>
      </c>
      <c r="W1519" s="290" t="s">
        <v>1726</v>
      </c>
      <c r="X1519" s="290" t="s">
        <v>4071</v>
      </c>
      <c r="Y1519" s="290" t="s">
        <v>4005</v>
      </c>
      <c r="Z1519" s="122"/>
      <c r="AA1519" s="285"/>
    </row>
    <row r="1520" spans="1:27">
      <c r="A1520" s="122" t="s">
        <v>56</v>
      </c>
      <c r="B1520" s="226" t="str">
        <f t="shared" si="46"/>
        <v>27AAFCL6396Q1ZIInvoice42</v>
      </c>
      <c r="C1520" s="277">
        <f t="shared" si="47"/>
        <v>1515</v>
      </c>
      <c r="D1520" s="122" t="s">
        <v>1740</v>
      </c>
      <c r="E1520" s="122" t="s">
        <v>1741</v>
      </c>
      <c r="F1520" s="122" t="s">
        <v>4072</v>
      </c>
      <c r="G1520" s="122" t="s">
        <v>1699</v>
      </c>
      <c r="H1520" s="278">
        <v>45706</v>
      </c>
      <c r="I1520" s="122">
        <v>335356</v>
      </c>
      <c r="J1520" s="122" t="s">
        <v>1700</v>
      </c>
      <c r="K1520" s="122" t="s">
        <v>1657</v>
      </c>
      <c r="L1520" s="122"/>
      <c r="M1520" s="287">
        <v>284200</v>
      </c>
      <c r="N1520" s="287">
        <v>0</v>
      </c>
      <c r="O1520" s="287">
        <v>25578</v>
      </c>
      <c r="P1520" s="287">
        <v>25578</v>
      </c>
      <c r="Q1520" s="122">
        <v>0</v>
      </c>
      <c r="R1520" s="122" t="s">
        <v>2352</v>
      </c>
      <c r="S1520" s="122" t="s">
        <v>3998</v>
      </c>
      <c r="T1520" s="122" t="s">
        <v>1703</v>
      </c>
      <c r="U1520" s="288" t="s">
        <v>1195</v>
      </c>
      <c r="V1520" s="289" t="s">
        <v>1704</v>
      </c>
      <c r="W1520" s="290" t="s">
        <v>1195</v>
      </c>
      <c r="X1520" s="290" t="s">
        <v>1195</v>
      </c>
      <c r="Y1520" s="290" t="s">
        <v>1195</v>
      </c>
      <c r="Z1520" s="122"/>
      <c r="AA1520" s="285"/>
    </row>
    <row r="1521" spans="1:27">
      <c r="A1521" s="122" t="s">
        <v>56</v>
      </c>
      <c r="B1521" s="226" t="str">
        <f t="shared" si="46"/>
        <v>29AABCI2726B1ZYKA1242502CZ51529</v>
      </c>
      <c r="C1521" s="277">
        <f t="shared" si="47"/>
        <v>1516</v>
      </c>
      <c r="D1521" s="122" t="s">
        <v>3085</v>
      </c>
      <c r="E1521" s="122" t="s">
        <v>1042</v>
      </c>
      <c r="F1521" s="122" t="s">
        <v>4073</v>
      </c>
      <c r="G1521" s="122" t="s">
        <v>1699</v>
      </c>
      <c r="H1521" s="278">
        <v>45695</v>
      </c>
      <c r="I1521" s="122">
        <v>27526</v>
      </c>
      <c r="J1521" s="122" t="s">
        <v>1700</v>
      </c>
      <c r="K1521" s="122" t="s">
        <v>1657</v>
      </c>
      <c r="L1521" s="122"/>
      <c r="M1521" s="287">
        <v>26216</v>
      </c>
      <c r="N1521" s="287">
        <v>1310</v>
      </c>
      <c r="O1521" s="287">
        <v>0</v>
      </c>
      <c r="P1521" s="287">
        <v>0</v>
      </c>
      <c r="Q1521" s="122">
        <v>0</v>
      </c>
      <c r="R1521" s="122" t="s">
        <v>2352</v>
      </c>
      <c r="S1521" s="122" t="s">
        <v>1877</v>
      </c>
      <c r="T1521" s="122" t="s">
        <v>1703</v>
      </c>
      <c r="U1521" s="288" t="s">
        <v>1195</v>
      </c>
      <c r="V1521" s="289" t="s">
        <v>1704</v>
      </c>
      <c r="W1521" s="290" t="s">
        <v>1195</v>
      </c>
      <c r="X1521" s="290" t="s">
        <v>1195</v>
      </c>
      <c r="Y1521" s="290" t="s">
        <v>1195</v>
      </c>
      <c r="Z1521" s="122"/>
      <c r="AA1521" s="285"/>
    </row>
    <row r="1522" spans="1:27">
      <c r="A1522" s="122" t="s">
        <v>56</v>
      </c>
      <c r="B1522" s="226" t="str">
        <f t="shared" si="46"/>
        <v>27AAACB2100P1ZXMHI1402506599822</v>
      </c>
      <c r="C1522" s="277">
        <f t="shared" si="47"/>
        <v>1517</v>
      </c>
      <c r="D1522" s="122" t="s">
        <v>314</v>
      </c>
      <c r="E1522" s="122" t="s">
        <v>315</v>
      </c>
      <c r="F1522" s="122" t="s">
        <v>4074</v>
      </c>
      <c r="G1522" s="122" t="s">
        <v>1699</v>
      </c>
      <c r="H1522" s="278">
        <v>45702</v>
      </c>
      <c r="I1522" s="122">
        <v>352.82</v>
      </c>
      <c r="J1522" s="122" t="s">
        <v>1700</v>
      </c>
      <c r="K1522" s="122" t="s">
        <v>1657</v>
      </c>
      <c r="L1522" s="122"/>
      <c r="M1522" s="287">
        <v>299</v>
      </c>
      <c r="N1522" s="287">
        <v>0</v>
      </c>
      <c r="O1522" s="287">
        <v>26.91</v>
      </c>
      <c r="P1522" s="287">
        <v>26.91</v>
      </c>
      <c r="Q1522" s="122">
        <v>0</v>
      </c>
      <c r="R1522" s="122" t="s">
        <v>2352</v>
      </c>
      <c r="S1522" s="122" t="s">
        <v>1877</v>
      </c>
      <c r="T1522" s="122" t="s">
        <v>1703</v>
      </c>
      <c r="U1522" s="288" t="s">
        <v>1195</v>
      </c>
      <c r="V1522" s="289" t="s">
        <v>1704</v>
      </c>
      <c r="W1522" s="290" t="s">
        <v>1195</v>
      </c>
      <c r="X1522" s="290" t="s">
        <v>1195</v>
      </c>
      <c r="Y1522" s="290" t="s">
        <v>1195</v>
      </c>
      <c r="Z1522" s="122"/>
      <c r="AA1522" s="285"/>
    </row>
    <row r="1523" spans="1:27">
      <c r="A1523" s="122" t="s">
        <v>56</v>
      </c>
      <c r="B1523" s="226" t="str">
        <f t="shared" si="46"/>
        <v>06AAACM5586C1ZLTIO25HR101476381</v>
      </c>
      <c r="C1523" s="277">
        <f t="shared" si="47"/>
        <v>1518</v>
      </c>
      <c r="D1523" s="122" t="s">
        <v>334</v>
      </c>
      <c r="E1523" s="122" t="s">
        <v>335</v>
      </c>
      <c r="F1523" s="122" t="s">
        <v>4075</v>
      </c>
      <c r="G1523" s="122" t="s">
        <v>1699</v>
      </c>
      <c r="H1523" s="278">
        <v>45693</v>
      </c>
      <c r="I1523" s="122">
        <v>44427.67</v>
      </c>
      <c r="J1523" s="122" t="s">
        <v>1700</v>
      </c>
      <c r="K1523" s="122" t="s">
        <v>1657</v>
      </c>
      <c r="L1523" s="122"/>
      <c r="M1523" s="287">
        <v>37650.57</v>
      </c>
      <c r="N1523" s="287">
        <v>6777.1</v>
      </c>
      <c r="O1523" s="287">
        <v>0</v>
      </c>
      <c r="P1523" s="287">
        <v>0</v>
      </c>
      <c r="Q1523" s="122">
        <v>0</v>
      </c>
      <c r="R1523" s="122" t="s">
        <v>2352</v>
      </c>
      <c r="S1523" s="122" t="s">
        <v>1877</v>
      </c>
      <c r="T1523" s="122" t="s">
        <v>1703</v>
      </c>
      <c r="U1523" s="288" t="s">
        <v>1195</v>
      </c>
      <c r="V1523" s="289" t="s">
        <v>1704</v>
      </c>
      <c r="W1523" s="290" t="s">
        <v>1195</v>
      </c>
      <c r="X1523" s="290" t="s">
        <v>1195</v>
      </c>
      <c r="Y1523" s="290" t="s">
        <v>1195</v>
      </c>
      <c r="Z1523" s="122"/>
      <c r="AA1523" s="285"/>
    </row>
    <row r="1524" spans="1:27">
      <c r="A1524" s="122" t="s">
        <v>56</v>
      </c>
      <c r="B1524" s="226" t="str">
        <f t="shared" si="46"/>
        <v>07AUSPM5246Q1ZNIN-65400</v>
      </c>
      <c r="C1524" s="277">
        <f t="shared" si="47"/>
        <v>1519</v>
      </c>
      <c r="D1524" s="122" t="s">
        <v>4076</v>
      </c>
      <c r="E1524" s="122" t="s">
        <v>4077</v>
      </c>
      <c r="F1524" s="122" t="s">
        <v>4078</v>
      </c>
      <c r="G1524" s="122" t="s">
        <v>1699</v>
      </c>
      <c r="H1524" s="278">
        <v>45693</v>
      </c>
      <c r="I1524" s="122">
        <v>348.99</v>
      </c>
      <c r="J1524" s="122" t="s">
        <v>1700</v>
      </c>
      <c r="K1524" s="122" t="s">
        <v>1657</v>
      </c>
      <c r="L1524" s="122"/>
      <c r="M1524" s="287">
        <v>295.76</v>
      </c>
      <c r="N1524" s="287">
        <v>53.23</v>
      </c>
      <c r="O1524" s="287">
        <v>0</v>
      </c>
      <c r="P1524" s="287">
        <v>0</v>
      </c>
      <c r="Q1524" s="122">
        <v>0</v>
      </c>
      <c r="R1524" s="122" t="s">
        <v>2352</v>
      </c>
      <c r="S1524" s="122" t="s">
        <v>1877</v>
      </c>
      <c r="T1524" s="122" t="s">
        <v>1703</v>
      </c>
      <c r="U1524" s="288" t="s">
        <v>1195</v>
      </c>
      <c r="V1524" s="289" t="s">
        <v>1704</v>
      </c>
      <c r="W1524" s="290" t="s">
        <v>1726</v>
      </c>
      <c r="X1524" s="290" t="s">
        <v>4079</v>
      </c>
      <c r="Y1524" s="290" t="s">
        <v>3875</v>
      </c>
      <c r="Z1524" s="122"/>
      <c r="AA1524" s="285"/>
    </row>
    <row r="1525" spans="1:27">
      <c r="A1525" s="122" t="s">
        <v>56</v>
      </c>
      <c r="B1525" s="226" t="str">
        <f t="shared" si="46"/>
        <v>07AUSPM5246Q1ZNIN-67714</v>
      </c>
      <c r="C1525" s="277">
        <f t="shared" si="47"/>
        <v>1520</v>
      </c>
      <c r="D1525" s="122" t="s">
        <v>4076</v>
      </c>
      <c r="E1525" s="122" t="s">
        <v>4077</v>
      </c>
      <c r="F1525" s="122" t="s">
        <v>4080</v>
      </c>
      <c r="G1525" s="122" t="s">
        <v>1699</v>
      </c>
      <c r="H1525" s="278">
        <v>45702</v>
      </c>
      <c r="I1525" s="122">
        <v>634.05999999999995</v>
      </c>
      <c r="J1525" s="122" t="s">
        <v>1700</v>
      </c>
      <c r="K1525" s="122" t="s">
        <v>1657</v>
      </c>
      <c r="L1525" s="122"/>
      <c r="M1525" s="287">
        <v>537.34</v>
      </c>
      <c r="N1525" s="287">
        <v>96.72</v>
      </c>
      <c r="O1525" s="287">
        <v>0</v>
      </c>
      <c r="P1525" s="287">
        <v>0</v>
      </c>
      <c r="Q1525" s="122">
        <v>0</v>
      </c>
      <c r="R1525" s="122" t="s">
        <v>2352</v>
      </c>
      <c r="S1525" s="122" t="s">
        <v>1877</v>
      </c>
      <c r="T1525" s="122" t="s">
        <v>1703</v>
      </c>
      <c r="U1525" s="288" t="s">
        <v>1195</v>
      </c>
      <c r="V1525" s="289" t="s">
        <v>1704</v>
      </c>
      <c r="W1525" s="290" t="s">
        <v>1726</v>
      </c>
      <c r="X1525" s="290" t="s">
        <v>4081</v>
      </c>
      <c r="Y1525" s="290" t="s">
        <v>4082</v>
      </c>
      <c r="Z1525" s="122"/>
      <c r="AA1525" s="285"/>
    </row>
    <row r="1526" spans="1:27">
      <c r="A1526" s="122" t="s">
        <v>56</v>
      </c>
      <c r="B1526" s="226" t="str">
        <f t="shared" si="46"/>
        <v>27AABCM2461K1ZFLMP01250201434</v>
      </c>
      <c r="C1526" s="277">
        <f t="shared" si="47"/>
        <v>1521</v>
      </c>
      <c r="D1526" s="122" t="s">
        <v>443</v>
      </c>
      <c r="E1526" s="122" t="s">
        <v>444</v>
      </c>
      <c r="F1526" s="122" t="s">
        <v>4083</v>
      </c>
      <c r="G1526" s="122" t="s">
        <v>1699</v>
      </c>
      <c r="H1526" s="278">
        <v>45689</v>
      </c>
      <c r="I1526" s="122">
        <v>31306.6</v>
      </c>
      <c r="J1526" s="122" t="s">
        <v>1700</v>
      </c>
      <c r="K1526" s="122" t="s">
        <v>1657</v>
      </c>
      <c r="L1526" s="122"/>
      <c r="M1526" s="287">
        <v>26530.6</v>
      </c>
      <c r="N1526" s="287">
        <v>0</v>
      </c>
      <c r="O1526" s="287">
        <v>2388</v>
      </c>
      <c r="P1526" s="287">
        <v>2388</v>
      </c>
      <c r="Q1526" s="122">
        <v>0</v>
      </c>
      <c r="R1526" s="122" t="s">
        <v>2352</v>
      </c>
      <c r="S1526" s="122" t="s">
        <v>4022</v>
      </c>
      <c r="T1526" s="122" t="s">
        <v>1703</v>
      </c>
      <c r="U1526" s="288" t="s">
        <v>1195</v>
      </c>
      <c r="V1526" s="289" t="s">
        <v>1704</v>
      </c>
      <c r="W1526" s="290" t="s">
        <v>1726</v>
      </c>
      <c r="X1526" s="290" t="s">
        <v>4084</v>
      </c>
      <c r="Y1526" s="290" t="s">
        <v>3896</v>
      </c>
      <c r="Z1526" s="122"/>
      <c r="AA1526" s="285"/>
    </row>
    <row r="1527" spans="1:27">
      <c r="A1527" s="122" t="s">
        <v>56</v>
      </c>
      <c r="B1527" s="226" t="str">
        <f t="shared" si="46"/>
        <v>27AABCM2461K1ZFLMP01250201435</v>
      </c>
      <c r="C1527" s="277">
        <f t="shared" si="47"/>
        <v>1522</v>
      </c>
      <c r="D1527" s="122" t="s">
        <v>443</v>
      </c>
      <c r="E1527" s="122" t="s">
        <v>444</v>
      </c>
      <c r="F1527" s="122" t="s">
        <v>4085</v>
      </c>
      <c r="G1527" s="122" t="s">
        <v>1699</v>
      </c>
      <c r="H1527" s="278">
        <v>45689</v>
      </c>
      <c r="I1527" s="122">
        <v>32926.800000000003</v>
      </c>
      <c r="J1527" s="122" t="s">
        <v>1700</v>
      </c>
      <c r="K1527" s="122" t="s">
        <v>1657</v>
      </c>
      <c r="L1527" s="122"/>
      <c r="M1527" s="287">
        <v>27904.799999999999</v>
      </c>
      <c r="N1527" s="287">
        <v>0</v>
      </c>
      <c r="O1527" s="287">
        <v>2511</v>
      </c>
      <c r="P1527" s="287">
        <v>2511</v>
      </c>
      <c r="Q1527" s="122">
        <v>0</v>
      </c>
      <c r="R1527" s="122" t="s">
        <v>2352</v>
      </c>
      <c r="S1527" s="122" t="s">
        <v>4022</v>
      </c>
      <c r="T1527" s="122" t="s">
        <v>1703</v>
      </c>
      <c r="U1527" s="288" t="s">
        <v>1195</v>
      </c>
      <c r="V1527" s="289" t="s">
        <v>1704</v>
      </c>
      <c r="W1527" s="290" t="s">
        <v>1726</v>
      </c>
      <c r="X1527" s="290" t="s">
        <v>4086</v>
      </c>
      <c r="Y1527" s="290" t="s">
        <v>3896</v>
      </c>
      <c r="Z1527" s="122"/>
      <c r="AA1527" s="285"/>
    </row>
    <row r="1528" spans="1:27">
      <c r="A1528" s="122" t="s">
        <v>56</v>
      </c>
      <c r="B1528" s="226" t="str">
        <f t="shared" si="46"/>
        <v>27AABCM2461K1ZFLMP01250201436</v>
      </c>
      <c r="C1528" s="277">
        <f t="shared" si="47"/>
        <v>1523</v>
      </c>
      <c r="D1528" s="122" t="s">
        <v>443</v>
      </c>
      <c r="E1528" s="122" t="s">
        <v>444</v>
      </c>
      <c r="F1528" s="122" t="s">
        <v>4087</v>
      </c>
      <c r="G1528" s="122" t="s">
        <v>1699</v>
      </c>
      <c r="H1528" s="278">
        <v>45689</v>
      </c>
      <c r="I1528" s="122">
        <v>32926.800000000003</v>
      </c>
      <c r="J1528" s="122" t="s">
        <v>1700</v>
      </c>
      <c r="K1528" s="122" t="s">
        <v>1657</v>
      </c>
      <c r="L1528" s="122"/>
      <c r="M1528" s="287">
        <v>27904.799999999999</v>
      </c>
      <c r="N1528" s="287">
        <v>0</v>
      </c>
      <c r="O1528" s="287">
        <v>2511</v>
      </c>
      <c r="P1528" s="287">
        <v>2511</v>
      </c>
      <c r="Q1528" s="122">
        <v>0</v>
      </c>
      <c r="R1528" s="122" t="s">
        <v>2352</v>
      </c>
      <c r="S1528" s="122" t="s">
        <v>4022</v>
      </c>
      <c r="T1528" s="122" t="s">
        <v>1703</v>
      </c>
      <c r="U1528" s="288" t="s">
        <v>1195</v>
      </c>
      <c r="V1528" s="289" t="s">
        <v>1704</v>
      </c>
      <c r="W1528" s="290" t="s">
        <v>1726</v>
      </c>
      <c r="X1528" s="290" t="s">
        <v>4088</v>
      </c>
      <c r="Y1528" s="290" t="s">
        <v>3896</v>
      </c>
      <c r="Z1528" s="122"/>
      <c r="AA1528" s="285"/>
    </row>
    <row r="1529" spans="1:27">
      <c r="A1529" s="122" t="s">
        <v>56</v>
      </c>
      <c r="B1529" s="226" t="str">
        <f t="shared" si="46"/>
        <v>27AABCM2461K1ZFLMP01250201437</v>
      </c>
      <c r="C1529" s="277">
        <f t="shared" si="47"/>
        <v>1524</v>
      </c>
      <c r="D1529" s="122" t="s">
        <v>443</v>
      </c>
      <c r="E1529" s="122" t="s">
        <v>444</v>
      </c>
      <c r="F1529" s="122" t="s">
        <v>4089</v>
      </c>
      <c r="G1529" s="122" t="s">
        <v>1699</v>
      </c>
      <c r="H1529" s="278">
        <v>45689</v>
      </c>
      <c r="I1529" s="122">
        <v>31306.6</v>
      </c>
      <c r="J1529" s="122" t="s">
        <v>1700</v>
      </c>
      <c r="K1529" s="122" t="s">
        <v>1657</v>
      </c>
      <c r="L1529" s="122"/>
      <c r="M1529" s="287">
        <v>26530.6</v>
      </c>
      <c r="N1529" s="287">
        <v>0</v>
      </c>
      <c r="O1529" s="287">
        <v>2388</v>
      </c>
      <c r="P1529" s="287">
        <v>2388</v>
      </c>
      <c r="Q1529" s="122">
        <v>0</v>
      </c>
      <c r="R1529" s="122" t="s">
        <v>2352</v>
      </c>
      <c r="S1529" s="122" t="s">
        <v>4022</v>
      </c>
      <c r="T1529" s="122" t="s">
        <v>1703</v>
      </c>
      <c r="U1529" s="288" t="s">
        <v>1195</v>
      </c>
      <c r="V1529" s="289" t="s">
        <v>1704</v>
      </c>
      <c r="W1529" s="290" t="s">
        <v>1726</v>
      </c>
      <c r="X1529" s="290" t="s">
        <v>4090</v>
      </c>
      <c r="Y1529" s="290" t="s">
        <v>3896</v>
      </c>
      <c r="Z1529" s="122"/>
      <c r="AA1529" s="285"/>
    </row>
    <row r="1530" spans="1:27">
      <c r="A1530" s="122" t="s">
        <v>56</v>
      </c>
      <c r="B1530" s="226" t="str">
        <f t="shared" si="46"/>
        <v>27AATPE1295N1Z2FEB-2025-303</v>
      </c>
      <c r="C1530" s="277">
        <f t="shared" si="47"/>
        <v>1525</v>
      </c>
      <c r="D1530" s="122" t="s">
        <v>527</v>
      </c>
      <c r="E1530" s="122" t="s">
        <v>528</v>
      </c>
      <c r="F1530" s="122" t="s">
        <v>4091</v>
      </c>
      <c r="G1530" s="122" t="s">
        <v>1699</v>
      </c>
      <c r="H1530" s="278">
        <v>45689</v>
      </c>
      <c r="I1530" s="122">
        <v>413878</v>
      </c>
      <c r="J1530" s="122" t="s">
        <v>1700</v>
      </c>
      <c r="K1530" s="122" t="s">
        <v>1657</v>
      </c>
      <c r="L1530" s="122"/>
      <c r="M1530" s="287">
        <v>350744</v>
      </c>
      <c r="N1530" s="287">
        <v>0</v>
      </c>
      <c r="O1530" s="287">
        <v>31566.959999999999</v>
      </c>
      <c r="P1530" s="287">
        <v>31566.959999999999</v>
      </c>
      <c r="Q1530" s="122">
        <v>0</v>
      </c>
      <c r="R1530" s="122" t="s">
        <v>2352</v>
      </c>
      <c r="S1530" s="122" t="s">
        <v>3998</v>
      </c>
      <c r="T1530" s="122" t="s">
        <v>1703</v>
      </c>
      <c r="U1530" s="288" t="s">
        <v>1195</v>
      </c>
      <c r="V1530" s="289" t="s">
        <v>1704</v>
      </c>
      <c r="W1530" s="290" t="s">
        <v>1195</v>
      </c>
      <c r="X1530" s="290" t="s">
        <v>1195</v>
      </c>
      <c r="Y1530" s="290" t="s">
        <v>1195</v>
      </c>
      <c r="Z1530" s="122"/>
      <c r="AA1530" s="285"/>
    </row>
    <row r="1531" spans="1:27">
      <c r="A1531" s="122" t="s">
        <v>56</v>
      </c>
      <c r="B1531" s="226" t="str">
        <f t="shared" si="46"/>
        <v>27AATPE1295N1Z2FEB-2025-304</v>
      </c>
      <c r="C1531" s="277">
        <f t="shared" si="47"/>
        <v>1526</v>
      </c>
      <c r="D1531" s="122" t="s">
        <v>527</v>
      </c>
      <c r="E1531" s="122" t="s">
        <v>528</v>
      </c>
      <c r="F1531" s="122" t="s">
        <v>4092</v>
      </c>
      <c r="G1531" s="122" t="s">
        <v>1699</v>
      </c>
      <c r="H1531" s="278">
        <v>45689</v>
      </c>
      <c r="I1531" s="122">
        <v>393497</v>
      </c>
      <c r="J1531" s="122" t="s">
        <v>1700</v>
      </c>
      <c r="K1531" s="122" t="s">
        <v>1657</v>
      </c>
      <c r="L1531" s="122"/>
      <c r="M1531" s="287">
        <v>333472</v>
      </c>
      <c r="N1531" s="287">
        <v>0</v>
      </c>
      <c r="O1531" s="287">
        <v>30012.48</v>
      </c>
      <c r="P1531" s="287">
        <v>30012.48</v>
      </c>
      <c r="Q1531" s="122">
        <v>0</v>
      </c>
      <c r="R1531" s="122" t="s">
        <v>2352</v>
      </c>
      <c r="S1531" s="122" t="s">
        <v>3998</v>
      </c>
      <c r="T1531" s="122" t="s">
        <v>1703</v>
      </c>
      <c r="U1531" s="288" t="s">
        <v>1195</v>
      </c>
      <c r="V1531" s="289" t="s">
        <v>1704</v>
      </c>
      <c r="W1531" s="290" t="s">
        <v>1195</v>
      </c>
      <c r="X1531" s="290" t="s">
        <v>1195</v>
      </c>
      <c r="Y1531" s="290" t="s">
        <v>1195</v>
      </c>
      <c r="Z1531" s="122"/>
      <c r="AA1531" s="285"/>
    </row>
    <row r="1532" spans="1:27">
      <c r="A1532" s="122" t="s">
        <v>56</v>
      </c>
      <c r="B1532" s="226" t="str">
        <f t="shared" si="46"/>
        <v>27AYNPP5525G1Z2BOM7-528</v>
      </c>
      <c r="C1532" s="277">
        <f t="shared" si="47"/>
        <v>1527</v>
      </c>
      <c r="D1532" s="122" t="s">
        <v>1437</v>
      </c>
      <c r="E1532" s="122" t="s">
        <v>1438</v>
      </c>
      <c r="F1532" s="122" t="s">
        <v>4093</v>
      </c>
      <c r="G1532" s="122" t="s">
        <v>1699</v>
      </c>
      <c r="H1532" s="278">
        <v>45712</v>
      </c>
      <c r="I1532" s="122">
        <v>1990</v>
      </c>
      <c r="J1532" s="122" t="s">
        <v>1700</v>
      </c>
      <c r="K1532" s="122" t="s">
        <v>1657</v>
      </c>
      <c r="L1532" s="122"/>
      <c r="M1532" s="287">
        <v>1686.44</v>
      </c>
      <c r="N1532" s="287">
        <v>0</v>
      </c>
      <c r="O1532" s="287">
        <v>151.78</v>
      </c>
      <c r="P1532" s="287">
        <v>151.78</v>
      </c>
      <c r="Q1532" s="122">
        <v>0</v>
      </c>
      <c r="R1532" s="122" t="s">
        <v>2352</v>
      </c>
      <c r="S1532" s="122" t="s">
        <v>1877</v>
      </c>
      <c r="T1532" s="122" t="s">
        <v>1703</v>
      </c>
      <c r="U1532" s="288" t="s">
        <v>1195</v>
      </c>
      <c r="V1532" s="289" t="s">
        <v>1704</v>
      </c>
      <c r="W1532" s="290" t="s">
        <v>1195</v>
      </c>
      <c r="X1532" s="290" t="s">
        <v>1195</v>
      </c>
      <c r="Y1532" s="290" t="s">
        <v>1195</v>
      </c>
      <c r="Z1532" s="122"/>
      <c r="AA1532" s="285"/>
    </row>
    <row r="1533" spans="1:27">
      <c r="A1533" s="122" t="s">
        <v>56</v>
      </c>
      <c r="B1533" s="226" t="str">
        <f t="shared" si="46"/>
        <v>27CZCPK9758G1ZV86</v>
      </c>
      <c r="C1533" s="277">
        <f t="shared" si="47"/>
        <v>1528</v>
      </c>
      <c r="D1533" s="122" t="s">
        <v>4094</v>
      </c>
      <c r="E1533" s="122" t="s">
        <v>4095</v>
      </c>
      <c r="F1533" s="122">
        <v>86</v>
      </c>
      <c r="G1533" s="122" t="s">
        <v>1699</v>
      </c>
      <c r="H1533" s="278">
        <v>45663</v>
      </c>
      <c r="I1533" s="122">
        <v>21594</v>
      </c>
      <c r="J1533" s="122" t="s">
        <v>1700</v>
      </c>
      <c r="K1533" s="122" t="s">
        <v>1657</v>
      </c>
      <c r="L1533" s="122"/>
      <c r="M1533" s="287">
        <v>18300</v>
      </c>
      <c r="N1533" s="287">
        <v>0</v>
      </c>
      <c r="O1533" s="287">
        <v>1647</v>
      </c>
      <c r="P1533" s="287">
        <v>1647</v>
      </c>
      <c r="Q1533" s="122">
        <v>0</v>
      </c>
      <c r="R1533" s="122" t="s">
        <v>3741</v>
      </c>
      <c r="S1533" s="122" t="s">
        <v>4082</v>
      </c>
      <c r="T1533" s="122" t="s">
        <v>1703</v>
      </c>
      <c r="U1533" s="288" t="s">
        <v>1195</v>
      </c>
      <c r="V1533" s="289" t="s">
        <v>1704</v>
      </c>
      <c r="W1533" s="290" t="s">
        <v>1195</v>
      </c>
      <c r="X1533" s="290" t="s">
        <v>1195</v>
      </c>
      <c r="Y1533" s="290" t="s">
        <v>1195</v>
      </c>
      <c r="Z1533" s="122"/>
      <c r="AA1533" s="285"/>
    </row>
    <row r="1534" spans="1:27">
      <c r="A1534" s="122" t="s">
        <v>56</v>
      </c>
      <c r="B1534" s="226" t="str">
        <f t="shared" si="46"/>
        <v>27CZCPK9758G1ZV87</v>
      </c>
      <c r="C1534" s="277">
        <f t="shared" si="47"/>
        <v>1529</v>
      </c>
      <c r="D1534" s="122" t="s">
        <v>4094</v>
      </c>
      <c r="E1534" s="122" t="s">
        <v>4095</v>
      </c>
      <c r="F1534" s="122">
        <v>87</v>
      </c>
      <c r="G1534" s="122" t="s">
        <v>1699</v>
      </c>
      <c r="H1534" s="278">
        <v>45671</v>
      </c>
      <c r="I1534" s="122">
        <v>48663</v>
      </c>
      <c r="J1534" s="122" t="s">
        <v>1700</v>
      </c>
      <c r="K1534" s="122" t="s">
        <v>1657</v>
      </c>
      <c r="L1534" s="122"/>
      <c r="M1534" s="287">
        <v>41240</v>
      </c>
      <c r="N1534" s="287">
        <v>0</v>
      </c>
      <c r="O1534" s="287">
        <v>3711.6</v>
      </c>
      <c r="P1534" s="287">
        <v>3711.6</v>
      </c>
      <c r="Q1534" s="122">
        <v>0</v>
      </c>
      <c r="R1534" s="122" t="s">
        <v>3741</v>
      </c>
      <c r="S1534" s="122" t="s">
        <v>4082</v>
      </c>
      <c r="T1534" s="122" t="s">
        <v>1703</v>
      </c>
      <c r="U1534" s="288" t="s">
        <v>1195</v>
      </c>
      <c r="V1534" s="289" t="s">
        <v>1704</v>
      </c>
      <c r="W1534" s="290" t="s">
        <v>1195</v>
      </c>
      <c r="X1534" s="290" t="s">
        <v>1195</v>
      </c>
      <c r="Y1534" s="290" t="s">
        <v>1195</v>
      </c>
      <c r="Z1534" s="122"/>
      <c r="AA1534" s="285"/>
    </row>
    <row r="1535" spans="1:27">
      <c r="A1535" s="122" t="s">
        <v>56</v>
      </c>
      <c r="B1535" s="226" t="str">
        <f t="shared" si="46"/>
        <v>29ABAFP4279P1ZFIN-4355</v>
      </c>
      <c r="C1535" s="277">
        <f t="shared" si="47"/>
        <v>1530</v>
      </c>
      <c r="D1535" s="122" t="s">
        <v>4096</v>
      </c>
      <c r="E1535" s="122" t="s">
        <v>4097</v>
      </c>
      <c r="F1535" s="122" t="s">
        <v>4098</v>
      </c>
      <c r="G1535" s="122" t="s">
        <v>1699</v>
      </c>
      <c r="H1535" s="278">
        <v>45701</v>
      </c>
      <c r="I1535" s="122">
        <v>20369</v>
      </c>
      <c r="J1535" s="122" t="s">
        <v>1700</v>
      </c>
      <c r="K1535" s="122" t="s">
        <v>1657</v>
      </c>
      <c r="L1535" s="122"/>
      <c r="M1535" s="287">
        <v>17261.86</v>
      </c>
      <c r="N1535" s="287">
        <v>3107.14</v>
      </c>
      <c r="O1535" s="287">
        <v>0</v>
      </c>
      <c r="P1535" s="287">
        <v>0</v>
      </c>
      <c r="Q1535" s="122">
        <v>0</v>
      </c>
      <c r="R1535" s="122" t="s">
        <v>2352</v>
      </c>
      <c r="S1535" s="122" t="s">
        <v>1877</v>
      </c>
      <c r="T1535" s="122" t="s">
        <v>1703</v>
      </c>
      <c r="U1535" s="288" t="s">
        <v>1195</v>
      </c>
      <c r="V1535" s="289" t="s">
        <v>1704</v>
      </c>
      <c r="W1535" s="290" t="s">
        <v>1195</v>
      </c>
      <c r="X1535" s="290" t="s">
        <v>1195</v>
      </c>
      <c r="Y1535" s="290" t="s">
        <v>1195</v>
      </c>
      <c r="Z1535" s="122"/>
      <c r="AA1535" s="285"/>
    </row>
    <row r="1536" spans="1:27">
      <c r="A1536" s="122" t="s">
        <v>56</v>
      </c>
      <c r="B1536" s="226" t="str">
        <f t="shared" si="46"/>
        <v>29ABDCS0716N1Z1IN-26421</v>
      </c>
      <c r="C1536" s="277">
        <f t="shared" si="47"/>
        <v>1531</v>
      </c>
      <c r="D1536" s="122" t="s">
        <v>4099</v>
      </c>
      <c r="E1536" s="122" t="s">
        <v>4100</v>
      </c>
      <c r="F1536" s="122" t="s">
        <v>4101</v>
      </c>
      <c r="G1536" s="122" t="s">
        <v>1699</v>
      </c>
      <c r="H1536" s="278">
        <v>45693</v>
      </c>
      <c r="I1536" s="122">
        <v>811.08</v>
      </c>
      <c r="J1536" s="122" t="s">
        <v>1700</v>
      </c>
      <c r="K1536" s="122" t="s">
        <v>1657</v>
      </c>
      <c r="L1536" s="122"/>
      <c r="M1536" s="287">
        <v>687.36</v>
      </c>
      <c r="N1536" s="287">
        <v>123.72</v>
      </c>
      <c r="O1536" s="287">
        <v>0</v>
      </c>
      <c r="P1536" s="287">
        <v>0</v>
      </c>
      <c r="Q1536" s="122">
        <v>0</v>
      </c>
      <c r="R1536" s="122" t="s">
        <v>2352</v>
      </c>
      <c r="S1536" s="122" t="s">
        <v>1877</v>
      </c>
      <c r="T1536" s="122" t="s">
        <v>1703</v>
      </c>
      <c r="U1536" s="288" t="s">
        <v>1195</v>
      </c>
      <c r="V1536" s="289" t="s">
        <v>1704</v>
      </c>
      <c r="W1536" s="290" t="s">
        <v>1195</v>
      </c>
      <c r="X1536" s="290" t="s">
        <v>1195</v>
      </c>
      <c r="Y1536" s="290" t="s">
        <v>1195</v>
      </c>
      <c r="Z1536" s="122"/>
      <c r="AA1536" s="285"/>
    </row>
    <row r="1537" spans="1:27">
      <c r="A1537" s="122" t="s">
        <v>56</v>
      </c>
      <c r="B1537" s="226" t="str">
        <f t="shared" si="46"/>
        <v>07AAACJ0054A1ZDHP401836</v>
      </c>
      <c r="C1537" s="277">
        <f t="shared" si="47"/>
        <v>1532</v>
      </c>
      <c r="D1537" s="122" t="s">
        <v>283</v>
      </c>
      <c r="E1537" s="122" t="s">
        <v>284</v>
      </c>
      <c r="F1537" s="122" t="s">
        <v>4102</v>
      </c>
      <c r="G1537" s="122" t="s">
        <v>1699</v>
      </c>
      <c r="H1537" s="278">
        <v>45716</v>
      </c>
      <c r="I1537" s="122">
        <v>5664</v>
      </c>
      <c r="J1537" s="122" t="s">
        <v>1700</v>
      </c>
      <c r="K1537" s="122" t="s">
        <v>1657</v>
      </c>
      <c r="L1537" s="122"/>
      <c r="M1537" s="287">
        <v>4800</v>
      </c>
      <c r="N1537" s="287">
        <v>864</v>
      </c>
      <c r="O1537" s="287">
        <v>0</v>
      </c>
      <c r="P1537" s="287">
        <v>0</v>
      </c>
      <c r="Q1537" s="122">
        <v>0</v>
      </c>
      <c r="R1537" s="122" t="s">
        <v>2352</v>
      </c>
      <c r="S1537" s="122" t="s">
        <v>1877</v>
      </c>
      <c r="T1537" s="122" t="s">
        <v>1703</v>
      </c>
      <c r="U1537" s="288" t="s">
        <v>1195</v>
      </c>
      <c r="V1537" s="289" t="s">
        <v>1704</v>
      </c>
      <c r="W1537" s="290" t="s">
        <v>1726</v>
      </c>
      <c r="X1537" s="290" t="s">
        <v>4103</v>
      </c>
      <c r="Y1537" s="290" t="s">
        <v>1947</v>
      </c>
      <c r="Z1537" s="122"/>
      <c r="AA1537" s="285"/>
    </row>
    <row r="1538" spans="1:27">
      <c r="A1538" s="122" t="s">
        <v>56</v>
      </c>
      <c r="B1538" s="226" t="str">
        <f t="shared" si="46"/>
        <v>07AAACJ0054A1ZDHP401837</v>
      </c>
      <c r="C1538" s="277">
        <f t="shared" si="47"/>
        <v>1533</v>
      </c>
      <c r="D1538" s="122" t="s">
        <v>283</v>
      </c>
      <c r="E1538" s="122" t="s">
        <v>284</v>
      </c>
      <c r="F1538" s="122" t="s">
        <v>4104</v>
      </c>
      <c r="G1538" s="122" t="s">
        <v>1699</v>
      </c>
      <c r="H1538" s="278">
        <v>45716</v>
      </c>
      <c r="I1538" s="122">
        <v>101244</v>
      </c>
      <c r="J1538" s="122" t="s">
        <v>1700</v>
      </c>
      <c r="K1538" s="122" t="s">
        <v>1657</v>
      </c>
      <c r="L1538" s="122"/>
      <c r="M1538" s="287">
        <v>85800</v>
      </c>
      <c r="N1538" s="287">
        <v>15444</v>
      </c>
      <c r="O1538" s="287">
        <v>0</v>
      </c>
      <c r="P1538" s="287">
        <v>0</v>
      </c>
      <c r="Q1538" s="122">
        <v>0</v>
      </c>
      <c r="R1538" s="122" t="s">
        <v>2352</v>
      </c>
      <c r="S1538" s="122" t="s">
        <v>1877</v>
      </c>
      <c r="T1538" s="122" t="s">
        <v>1703</v>
      </c>
      <c r="U1538" s="288" t="s">
        <v>1195</v>
      </c>
      <c r="V1538" s="289" t="s">
        <v>1704</v>
      </c>
      <c r="W1538" s="290" t="s">
        <v>1726</v>
      </c>
      <c r="X1538" s="290" t="s">
        <v>4105</v>
      </c>
      <c r="Y1538" s="290" t="s">
        <v>1947</v>
      </c>
      <c r="Z1538" s="122"/>
      <c r="AA1538" s="285"/>
    </row>
    <row r="1539" spans="1:27">
      <c r="A1539" s="122" t="s">
        <v>56</v>
      </c>
      <c r="B1539" s="226" t="str">
        <f t="shared" si="46"/>
        <v>07AAACJ0054A1ZDIP404039</v>
      </c>
      <c r="C1539" s="277">
        <f t="shared" si="47"/>
        <v>1534</v>
      </c>
      <c r="D1539" s="122" t="s">
        <v>283</v>
      </c>
      <c r="E1539" s="122" t="s">
        <v>284</v>
      </c>
      <c r="F1539" s="122" t="s">
        <v>4106</v>
      </c>
      <c r="G1539" s="122" t="s">
        <v>1699</v>
      </c>
      <c r="H1539" s="278">
        <v>45693</v>
      </c>
      <c r="I1539" s="122">
        <v>126937</v>
      </c>
      <c r="J1539" s="122" t="s">
        <v>1700</v>
      </c>
      <c r="K1539" s="122" t="s">
        <v>1657</v>
      </c>
      <c r="L1539" s="122"/>
      <c r="M1539" s="287">
        <v>700</v>
      </c>
      <c r="N1539" s="287">
        <v>126</v>
      </c>
      <c r="O1539" s="287">
        <v>0</v>
      </c>
      <c r="P1539" s="287">
        <v>0</v>
      </c>
      <c r="Q1539" s="122">
        <v>0</v>
      </c>
      <c r="R1539" s="122" t="s">
        <v>2352</v>
      </c>
      <c r="S1539" s="122" t="s">
        <v>1877</v>
      </c>
      <c r="T1539" s="122" t="s">
        <v>1703</v>
      </c>
      <c r="U1539" s="288" t="s">
        <v>1195</v>
      </c>
      <c r="V1539" s="289" t="s">
        <v>1704</v>
      </c>
      <c r="W1539" s="290" t="s">
        <v>1195</v>
      </c>
      <c r="X1539" s="290" t="s">
        <v>1195</v>
      </c>
      <c r="Y1539" s="290" t="s">
        <v>1195</v>
      </c>
      <c r="Z1539" s="122"/>
      <c r="AA1539" s="285"/>
    </row>
    <row r="1540" spans="1:27">
      <c r="A1540" s="122" t="s">
        <v>56</v>
      </c>
      <c r="B1540" s="226" t="str">
        <f t="shared" si="46"/>
        <v>07AAACJ0054A1ZDIP404185</v>
      </c>
      <c r="C1540" s="277">
        <f t="shared" si="47"/>
        <v>1535</v>
      </c>
      <c r="D1540" s="122" t="s">
        <v>283</v>
      </c>
      <c r="E1540" s="122" t="s">
        <v>284</v>
      </c>
      <c r="F1540" s="122" t="s">
        <v>4107</v>
      </c>
      <c r="G1540" s="122" t="s">
        <v>1699</v>
      </c>
      <c r="H1540" s="278">
        <v>45709</v>
      </c>
      <c r="I1540" s="122">
        <v>23028</v>
      </c>
      <c r="J1540" s="122" t="s">
        <v>1700</v>
      </c>
      <c r="K1540" s="122" t="s">
        <v>1657</v>
      </c>
      <c r="L1540" s="122"/>
      <c r="M1540" s="287">
        <v>700</v>
      </c>
      <c r="N1540" s="287">
        <v>126</v>
      </c>
      <c r="O1540" s="287">
        <v>0</v>
      </c>
      <c r="P1540" s="287">
        <v>0</v>
      </c>
      <c r="Q1540" s="122">
        <v>0</v>
      </c>
      <c r="R1540" s="122" t="s">
        <v>2352</v>
      </c>
      <c r="S1540" s="122" t="s">
        <v>1877</v>
      </c>
      <c r="T1540" s="122" t="s">
        <v>1703</v>
      </c>
      <c r="U1540" s="288" t="s">
        <v>1195</v>
      </c>
      <c r="V1540" s="289" t="s">
        <v>1704</v>
      </c>
      <c r="W1540" s="290" t="s">
        <v>1726</v>
      </c>
      <c r="X1540" s="290" t="s">
        <v>4108</v>
      </c>
      <c r="Y1540" s="290" t="s">
        <v>1947</v>
      </c>
      <c r="Z1540" s="122"/>
      <c r="AA1540" s="285"/>
    </row>
    <row r="1541" spans="1:27">
      <c r="A1541" s="122" t="s">
        <v>56</v>
      </c>
      <c r="B1541" s="226" t="str">
        <f t="shared" si="46"/>
        <v>07AAACJ0054A1ZDIP404186</v>
      </c>
      <c r="C1541" s="277">
        <f t="shared" si="47"/>
        <v>1536</v>
      </c>
      <c r="D1541" s="122" t="s">
        <v>283</v>
      </c>
      <c r="E1541" s="122" t="s">
        <v>284</v>
      </c>
      <c r="F1541" s="122" t="s">
        <v>4109</v>
      </c>
      <c r="G1541" s="122" t="s">
        <v>1699</v>
      </c>
      <c r="H1541" s="278">
        <v>45709</v>
      </c>
      <c r="I1541" s="122">
        <v>23028</v>
      </c>
      <c r="J1541" s="122" t="s">
        <v>1700</v>
      </c>
      <c r="K1541" s="122" t="s">
        <v>1657</v>
      </c>
      <c r="L1541" s="122"/>
      <c r="M1541" s="287">
        <v>700</v>
      </c>
      <c r="N1541" s="287">
        <v>126</v>
      </c>
      <c r="O1541" s="287">
        <v>0</v>
      </c>
      <c r="P1541" s="287">
        <v>0</v>
      </c>
      <c r="Q1541" s="122">
        <v>0</v>
      </c>
      <c r="R1541" s="122" t="s">
        <v>2352</v>
      </c>
      <c r="S1541" s="122" t="s">
        <v>1877</v>
      </c>
      <c r="T1541" s="122" t="s">
        <v>1703</v>
      </c>
      <c r="U1541" s="288" t="s">
        <v>1195</v>
      </c>
      <c r="V1541" s="289" t="s">
        <v>1704</v>
      </c>
      <c r="W1541" s="290" t="s">
        <v>1726</v>
      </c>
      <c r="X1541" s="290" t="s">
        <v>4110</v>
      </c>
      <c r="Y1541" s="290" t="s">
        <v>1947</v>
      </c>
      <c r="Z1541" s="122"/>
      <c r="AA1541" s="285"/>
    </row>
    <row r="1542" spans="1:27">
      <c r="A1542" s="122" t="s">
        <v>56</v>
      </c>
      <c r="B1542" s="226" t="str">
        <f t="shared" ref="B1542:B1605" si="48">CONCATENATE(D1542,F1542)</f>
        <v>07AAACJ0054A1ZDIP404188</v>
      </c>
      <c r="C1542" s="277">
        <f t="shared" si="47"/>
        <v>1537</v>
      </c>
      <c r="D1542" s="122" t="s">
        <v>283</v>
      </c>
      <c r="E1542" s="122" t="s">
        <v>284</v>
      </c>
      <c r="F1542" s="122" t="s">
        <v>4111</v>
      </c>
      <c r="G1542" s="122" t="s">
        <v>1699</v>
      </c>
      <c r="H1542" s="278">
        <v>45709</v>
      </c>
      <c r="I1542" s="122">
        <v>19489</v>
      </c>
      <c r="J1542" s="122" t="s">
        <v>1700</v>
      </c>
      <c r="K1542" s="122" t="s">
        <v>1657</v>
      </c>
      <c r="L1542" s="122"/>
      <c r="M1542" s="287">
        <v>700</v>
      </c>
      <c r="N1542" s="287">
        <v>126</v>
      </c>
      <c r="O1542" s="287">
        <v>0</v>
      </c>
      <c r="P1542" s="287">
        <v>0</v>
      </c>
      <c r="Q1542" s="122">
        <v>0</v>
      </c>
      <c r="R1542" s="122" t="s">
        <v>2352</v>
      </c>
      <c r="S1542" s="122" t="s">
        <v>1877</v>
      </c>
      <c r="T1542" s="122" t="s">
        <v>1703</v>
      </c>
      <c r="U1542" s="288" t="s">
        <v>1195</v>
      </c>
      <c r="V1542" s="289" t="s">
        <v>1704</v>
      </c>
      <c r="W1542" s="290" t="s">
        <v>1726</v>
      </c>
      <c r="X1542" s="290" t="s">
        <v>4112</v>
      </c>
      <c r="Y1542" s="290" t="s">
        <v>1947</v>
      </c>
      <c r="Z1542" s="122"/>
      <c r="AA1542" s="285"/>
    </row>
    <row r="1543" spans="1:27">
      <c r="A1543" s="122" t="s">
        <v>56</v>
      </c>
      <c r="B1543" s="226" t="str">
        <f t="shared" si="48"/>
        <v>07AAACJ0054A1ZDIP404189</v>
      </c>
      <c r="C1543" s="277">
        <f t="shared" ref="C1543:C1606" si="49">C1542+1</f>
        <v>1538</v>
      </c>
      <c r="D1543" s="122" t="s">
        <v>283</v>
      </c>
      <c r="E1543" s="122" t="s">
        <v>284</v>
      </c>
      <c r="F1543" s="122" t="s">
        <v>4113</v>
      </c>
      <c r="G1543" s="122" t="s">
        <v>1699</v>
      </c>
      <c r="H1543" s="278">
        <v>45709</v>
      </c>
      <c r="I1543" s="122">
        <v>19489</v>
      </c>
      <c r="J1543" s="122" t="s">
        <v>1700</v>
      </c>
      <c r="K1543" s="122" t="s">
        <v>1657</v>
      </c>
      <c r="L1543" s="122"/>
      <c r="M1543" s="287">
        <v>700</v>
      </c>
      <c r="N1543" s="287">
        <v>126</v>
      </c>
      <c r="O1543" s="287">
        <v>0</v>
      </c>
      <c r="P1543" s="287">
        <v>0</v>
      </c>
      <c r="Q1543" s="122">
        <v>0</v>
      </c>
      <c r="R1543" s="122" t="s">
        <v>2352</v>
      </c>
      <c r="S1543" s="122" t="s">
        <v>1877</v>
      </c>
      <c r="T1543" s="122" t="s">
        <v>1703</v>
      </c>
      <c r="U1543" s="288" t="s">
        <v>1195</v>
      </c>
      <c r="V1543" s="289" t="s">
        <v>1704</v>
      </c>
      <c r="W1543" s="290" t="s">
        <v>1726</v>
      </c>
      <c r="X1543" s="290" t="s">
        <v>4114</v>
      </c>
      <c r="Y1543" s="290" t="s">
        <v>1947</v>
      </c>
      <c r="Z1543" s="122"/>
      <c r="AA1543" s="285"/>
    </row>
    <row r="1544" spans="1:27">
      <c r="A1544" s="122" t="s">
        <v>56</v>
      </c>
      <c r="B1544" s="226" t="str">
        <f t="shared" si="48"/>
        <v>07AAACJ0054A1ZDIP404256</v>
      </c>
      <c r="C1544" s="277">
        <f t="shared" si="49"/>
        <v>1539</v>
      </c>
      <c r="D1544" s="122" t="s">
        <v>283</v>
      </c>
      <c r="E1544" s="122" t="s">
        <v>284</v>
      </c>
      <c r="F1544" s="122" t="s">
        <v>4115</v>
      </c>
      <c r="G1544" s="122" t="s">
        <v>1699</v>
      </c>
      <c r="H1544" s="278">
        <v>45713</v>
      </c>
      <c r="I1544" s="122">
        <v>23449</v>
      </c>
      <c r="J1544" s="122" t="s">
        <v>1700</v>
      </c>
      <c r="K1544" s="122" t="s">
        <v>1657</v>
      </c>
      <c r="L1544" s="122"/>
      <c r="M1544" s="287">
        <v>700</v>
      </c>
      <c r="N1544" s="287">
        <v>126</v>
      </c>
      <c r="O1544" s="287">
        <v>0</v>
      </c>
      <c r="P1544" s="287">
        <v>0</v>
      </c>
      <c r="Q1544" s="122">
        <v>0</v>
      </c>
      <c r="R1544" s="122" t="s">
        <v>2352</v>
      </c>
      <c r="S1544" s="122" t="s">
        <v>1877</v>
      </c>
      <c r="T1544" s="122" t="s">
        <v>1703</v>
      </c>
      <c r="U1544" s="288" t="s">
        <v>1195</v>
      </c>
      <c r="V1544" s="289" t="s">
        <v>1704</v>
      </c>
      <c r="W1544" s="290" t="s">
        <v>1726</v>
      </c>
      <c r="X1544" s="290" t="s">
        <v>4116</v>
      </c>
      <c r="Y1544" s="290" t="s">
        <v>1947</v>
      </c>
      <c r="Z1544" s="122"/>
      <c r="AA1544" s="285"/>
    </row>
    <row r="1545" spans="1:27">
      <c r="A1545" s="122" t="s">
        <v>56</v>
      </c>
      <c r="B1545" s="226" t="str">
        <f t="shared" si="48"/>
        <v>07AAACJ0054A1ZDIP404259</v>
      </c>
      <c r="C1545" s="277">
        <f t="shared" si="49"/>
        <v>1540</v>
      </c>
      <c r="D1545" s="122" t="s">
        <v>283</v>
      </c>
      <c r="E1545" s="122" t="s">
        <v>284</v>
      </c>
      <c r="F1545" s="122" t="s">
        <v>4117</v>
      </c>
      <c r="G1545" s="122" t="s">
        <v>1699</v>
      </c>
      <c r="H1545" s="278">
        <v>45713</v>
      </c>
      <c r="I1545" s="122">
        <v>105000</v>
      </c>
      <c r="J1545" s="122" t="s">
        <v>1700</v>
      </c>
      <c r="K1545" s="122" t="s">
        <v>1657</v>
      </c>
      <c r="L1545" s="122"/>
      <c r="M1545" s="287">
        <v>700</v>
      </c>
      <c r="N1545" s="287">
        <v>126</v>
      </c>
      <c r="O1545" s="287">
        <v>0</v>
      </c>
      <c r="P1545" s="287">
        <v>0</v>
      </c>
      <c r="Q1545" s="122">
        <v>0</v>
      </c>
      <c r="R1545" s="122" t="s">
        <v>2352</v>
      </c>
      <c r="S1545" s="122" t="s">
        <v>1877</v>
      </c>
      <c r="T1545" s="122" t="s">
        <v>1703</v>
      </c>
      <c r="U1545" s="288" t="s">
        <v>1195</v>
      </c>
      <c r="V1545" s="289" t="s">
        <v>1704</v>
      </c>
      <c r="W1545" s="290" t="s">
        <v>1726</v>
      </c>
      <c r="X1545" s="290" t="s">
        <v>4118</v>
      </c>
      <c r="Y1545" s="290" t="s">
        <v>1947</v>
      </c>
      <c r="Z1545" s="122"/>
      <c r="AA1545" s="285"/>
    </row>
    <row r="1546" spans="1:27">
      <c r="A1546" s="122" t="s">
        <v>56</v>
      </c>
      <c r="B1546" s="226" t="str">
        <f t="shared" si="48"/>
        <v>07AAACJ0054A1ZDMP404123</v>
      </c>
      <c r="C1546" s="277">
        <f t="shared" si="49"/>
        <v>1541</v>
      </c>
      <c r="D1546" s="122" t="s">
        <v>283</v>
      </c>
      <c r="E1546" s="122" t="s">
        <v>284</v>
      </c>
      <c r="F1546" s="122" t="s">
        <v>4119</v>
      </c>
      <c r="G1546" s="122" t="s">
        <v>1699</v>
      </c>
      <c r="H1546" s="278">
        <v>45697</v>
      </c>
      <c r="I1546" s="122">
        <v>3126</v>
      </c>
      <c r="J1546" s="122" t="s">
        <v>1700</v>
      </c>
      <c r="K1546" s="122" t="s">
        <v>1657</v>
      </c>
      <c r="L1546" s="122"/>
      <c r="M1546" s="287">
        <v>500</v>
      </c>
      <c r="N1546" s="287">
        <v>90</v>
      </c>
      <c r="O1546" s="287">
        <v>0</v>
      </c>
      <c r="P1546" s="287">
        <v>0</v>
      </c>
      <c r="Q1546" s="122">
        <v>0</v>
      </c>
      <c r="R1546" s="122" t="s">
        <v>2352</v>
      </c>
      <c r="S1546" s="122" t="s">
        <v>1877</v>
      </c>
      <c r="T1546" s="122" t="s">
        <v>1703</v>
      </c>
      <c r="U1546" s="288" t="s">
        <v>1195</v>
      </c>
      <c r="V1546" s="289" t="s">
        <v>1704</v>
      </c>
      <c r="W1546" s="290" t="s">
        <v>1726</v>
      </c>
      <c r="X1546" s="290" t="s">
        <v>4120</v>
      </c>
      <c r="Y1546" s="290" t="s">
        <v>4121</v>
      </c>
      <c r="Z1546" s="122"/>
      <c r="AA1546" s="285"/>
    </row>
    <row r="1547" spans="1:27">
      <c r="A1547" s="122" t="s">
        <v>56</v>
      </c>
      <c r="B1547" s="226" t="str">
        <f t="shared" si="48"/>
        <v>07AAACJ0054A1ZDMP404124</v>
      </c>
      <c r="C1547" s="277">
        <f t="shared" si="49"/>
        <v>1542</v>
      </c>
      <c r="D1547" s="122" t="s">
        <v>283</v>
      </c>
      <c r="E1547" s="122" t="s">
        <v>284</v>
      </c>
      <c r="F1547" s="122" t="s">
        <v>4122</v>
      </c>
      <c r="G1547" s="122" t="s">
        <v>1699</v>
      </c>
      <c r="H1547" s="278">
        <v>45697</v>
      </c>
      <c r="I1547" s="122">
        <v>3126</v>
      </c>
      <c r="J1547" s="122" t="s">
        <v>1700</v>
      </c>
      <c r="K1547" s="122" t="s">
        <v>1657</v>
      </c>
      <c r="L1547" s="122"/>
      <c r="M1547" s="287">
        <v>500</v>
      </c>
      <c r="N1547" s="287">
        <v>90</v>
      </c>
      <c r="O1547" s="287">
        <v>0</v>
      </c>
      <c r="P1547" s="287">
        <v>0</v>
      </c>
      <c r="Q1547" s="122">
        <v>0</v>
      </c>
      <c r="R1547" s="122" t="s">
        <v>2352</v>
      </c>
      <c r="S1547" s="122" t="s">
        <v>1877</v>
      </c>
      <c r="T1547" s="122" t="s">
        <v>1703</v>
      </c>
      <c r="U1547" s="288" t="s">
        <v>1195</v>
      </c>
      <c r="V1547" s="289" t="s">
        <v>1704</v>
      </c>
      <c r="W1547" s="290" t="s">
        <v>1726</v>
      </c>
      <c r="X1547" s="290" t="s">
        <v>4123</v>
      </c>
      <c r="Y1547" s="290" t="s">
        <v>4121</v>
      </c>
      <c r="Z1547" s="122"/>
      <c r="AA1547" s="285"/>
    </row>
    <row r="1548" spans="1:27">
      <c r="A1548" s="122" t="s">
        <v>56</v>
      </c>
      <c r="B1548" s="226" t="str">
        <f t="shared" si="48"/>
        <v>07AAACJ0054A1ZDMP404125</v>
      </c>
      <c r="C1548" s="277">
        <f t="shared" si="49"/>
        <v>1543</v>
      </c>
      <c r="D1548" s="122" t="s">
        <v>283</v>
      </c>
      <c r="E1548" s="122" t="s">
        <v>284</v>
      </c>
      <c r="F1548" s="122" t="s">
        <v>4124</v>
      </c>
      <c r="G1548" s="122" t="s">
        <v>1699</v>
      </c>
      <c r="H1548" s="278">
        <v>45697</v>
      </c>
      <c r="I1548" s="122">
        <v>3126</v>
      </c>
      <c r="J1548" s="122" t="s">
        <v>1700</v>
      </c>
      <c r="K1548" s="122" t="s">
        <v>1657</v>
      </c>
      <c r="L1548" s="122"/>
      <c r="M1548" s="287">
        <v>500</v>
      </c>
      <c r="N1548" s="287">
        <v>90</v>
      </c>
      <c r="O1548" s="287">
        <v>0</v>
      </c>
      <c r="P1548" s="287">
        <v>0</v>
      </c>
      <c r="Q1548" s="122">
        <v>0</v>
      </c>
      <c r="R1548" s="122" t="s">
        <v>2352</v>
      </c>
      <c r="S1548" s="122" t="s">
        <v>1877</v>
      </c>
      <c r="T1548" s="122" t="s">
        <v>1703</v>
      </c>
      <c r="U1548" s="288" t="s">
        <v>1195</v>
      </c>
      <c r="V1548" s="289" t="s">
        <v>1704</v>
      </c>
      <c r="W1548" s="290" t="s">
        <v>1726</v>
      </c>
      <c r="X1548" s="290" t="s">
        <v>4125</v>
      </c>
      <c r="Y1548" s="290" t="s">
        <v>4121</v>
      </c>
      <c r="Z1548" s="122"/>
      <c r="AA1548" s="285"/>
    </row>
    <row r="1549" spans="1:27">
      <c r="A1549" s="122" t="s">
        <v>56</v>
      </c>
      <c r="B1549" s="226" t="str">
        <f t="shared" si="48"/>
        <v>27AAWCS5258F1ZQPUN06/SC24/00867</v>
      </c>
      <c r="C1549" s="277">
        <f t="shared" si="49"/>
        <v>1544</v>
      </c>
      <c r="D1549" s="122" t="s">
        <v>299</v>
      </c>
      <c r="E1549" s="122" t="s">
        <v>300</v>
      </c>
      <c r="F1549" s="122" t="s">
        <v>4126</v>
      </c>
      <c r="G1549" s="122" t="s">
        <v>1699</v>
      </c>
      <c r="H1549" s="278">
        <v>45708</v>
      </c>
      <c r="I1549" s="122">
        <v>3242294.26</v>
      </c>
      <c r="J1549" s="122" t="s">
        <v>1700</v>
      </c>
      <c r="K1549" s="122" t="s">
        <v>1657</v>
      </c>
      <c r="L1549" s="122"/>
      <c r="M1549" s="287">
        <v>2747707</v>
      </c>
      <c r="N1549" s="287">
        <v>0</v>
      </c>
      <c r="O1549" s="287">
        <v>247293.63</v>
      </c>
      <c r="P1549" s="287">
        <v>247293.63</v>
      </c>
      <c r="Q1549" s="122">
        <v>0</v>
      </c>
      <c r="R1549" s="122" t="s">
        <v>2352</v>
      </c>
      <c r="S1549" s="122" t="s">
        <v>4127</v>
      </c>
      <c r="T1549" s="122" t="s">
        <v>1703</v>
      </c>
      <c r="U1549" s="288" t="s">
        <v>1195</v>
      </c>
      <c r="V1549" s="289" t="s">
        <v>1704</v>
      </c>
      <c r="W1549" s="290" t="s">
        <v>1195</v>
      </c>
      <c r="X1549" s="290" t="s">
        <v>1195</v>
      </c>
      <c r="Y1549" s="290" t="s">
        <v>1195</v>
      </c>
      <c r="Z1549" s="122"/>
      <c r="AA1549" s="285"/>
    </row>
    <row r="1550" spans="1:27">
      <c r="A1550" s="122" t="s">
        <v>56</v>
      </c>
      <c r="B1550" s="226" t="str">
        <f t="shared" si="48"/>
        <v>27AAICP4248A1ZLPVIPL/24-25/0867</v>
      </c>
      <c r="C1550" s="277">
        <f t="shared" si="49"/>
        <v>1545</v>
      </c>
      <c r="D1550" s="122" t="s">
        <v>1536</v>
      </c>
      <c r="E1550" s="122" t="s">
        <v>1537</v>
      </c>
      <c r="F1550" s="122" t="s">
        <v>4128</v>
      </c>
      <c r="G1550" s="122" t="s">
        <v>1699</v>
      </c>
      <c r="H1550" s="278">
        <v>45716</v>
      </c>
      <c r="I1550" s="122">
        <v>32487</v>
      </c>
      <c r="J1550" s="122" t="s">
        <v>1700</v>
      </c>
      <c r="K1550" s="122" t="s">
        <v>1657</v>
      </c>
      <c r="L1550" s="122"/>
      <c r="M1550" s="287">
        <v>27531.25</v>
      </c>
      <c r="N1550" s="287">
        <v>0</v>
      </c>
      <c r="O1550" s="287">
        <v>2477.81</v>
      </c>
      <c r="P1550" s="287">
        <v>2477.81</v>
      </c>
      <c r="Q1550" s="122">
        <v>0</v>
      </c>
      <c r="R1550" s="122" t="s">
        <v>2352</v>
      </c>
      <c r="S1550" s="122" t="s">
        <v>1877</v>
      </c>
      <c r="T1550" s="122" t="s">
        <v>1703</v>
      </c>
      <c r="U1550" s="288" t="s">
        <v>1195</v>
      </c>
      <c r="V1550" s="289" t="s">
        <v>1704</v>
      </c>
      <c r="W1550" s="290" t="s">
        <v>1726</v>
      </c>
      <c r="X1550" s="290" t="s">
        <v>4129</v>
      </c>
      <c r="Y1550" s="290" t="s">
        <v>4051</v>
      </c>
      <c r="Z1550" s="122"/>
      <c r="AA1550" s="285"/>
    </row>
    <row r="1551" spans="1:27">
      <c r="A1551" s="122" t="s">
        <v>56</v>
      </c>
      <c r="B1551" s="226" t="str">
        <f t="shared" si="48"/>
        <v>27AAKFR1575R1ZCRAR/1257/24-25</v>
      </c>
      <c r="C1551" s="277">
        <f t="shared" si="49"/>
        <v>1546</v>
      </c>
      <c r="D1551" s="122" t="s">
        <v>724</v>
      </c>
      <c r="E1551" s="122" t="s">
        <v>725</v>
      </c>
      <c r="F1551" s="122" t="s">
        <v>4130</v>
      </c>
      <c r="G1551" s="122" t="s">
        <v>1699</v>
      </c>
      <c r="H1551" s="278">
        <v>45716</v>
      </c>
      <c r="I1551" s="122">
        <v>99784</v>
      </c>
      <c r="J1551" s="122" t="s">
        <v>1700</v>
      </c>
      <c r="K1551" s="122" t="s">
        <v>1657</v>
      </c>
      <c r="L1551" s="122"/>
      <c r="M1551" s="287">
        <v>84562.5</v>
      </c>
      <c r="N1551" s="287">
        <v>0</v>
      </c>
      <c r="O1551" s="287">
        <v>7610.63</v>
      </c>
      <c r="P1551" s="287">
        <v>7610.63</v>
      </c>
      <c r="Q1551" s="122">
        <v>0</v>
      </c>
      <c r="R1551" s="122" t="s">
        <v>2352</v>
      </c>
      <c r="S1551" s="122" t="s">
        <v>1877</v>
      </c>
      <c r="T1551" s="122" t="s">
        <v>1703</v>
      </c>
      <c r="U1551" s="288" t="s">
        <v>1195</v>
      </c>
      <c r="V1551" s="289" t="s">
        <v>1704</v>
      </c>
      <c r="W1551" s="290" t="s">
        <v>1195</v>
      </c>
      <c r="X1551" s="290" t="s">
        <v>1195</v>
      </c>
      <c r="Y1551" s="290" t="s">
        <v>1195</v>
      </c>
      <c r="Z1551" s="122"/>
      <c r="AA1551" s="285"/>
    </row>
    <row r="1552" spans="1:27">
      <c r="A1552" s="122" t="s">
        <v>56</v>
      </c>
      <c r="B1552" s="226" t="str">
        <f t="shared" si="48"/>
        <v>06ACVFS5937P1ZYIN-272</v>
      </c>
      <c r="C1552" s="277">
        <f t="shared" si="49"/>
        <v>1547</v>
      </c>
      <c r="D1552" s="122" t="s">
        <v>4131</v>
      </c>
      <c r="E1552" s="122" t="s">
        <v>4132</v>
      </c>
      <c r="F1552" s="122" t="s">
        <v>4133</v>
      </c>
      <c r="G1552" s="122" t="s">
        <v>1699</v>
      </c>
      <c r="H1552" s="278">
        <v>45715</v>
      </c>
      <c r="I1552" s="122">
        <v>4481</v>
      </c>
      <c r="J1552" s="122" t="s">
        <v>1700</v>
      </c>
      <c r="K1552" s="122" t="s">
        <v>1657</v>
      </c>
      <c r="L1552" s="122"/>
      <c r="M1552" s="287">
        <v>3797.65</v>
      </c>
      <c r="N1552" s="287">
        <v>683.58</v>
      </c>
      <c r="O1552" s="287">
        <v>0</v>
      </c>
      <c r="P1552" s="287">
        <v>0</v>
      </c>
      <c r="Q1552" s="122">
        <v>0</v>
      </c>
      <c r="R1552" s="122" t="s">
        <v>2352</v>
      </c>
      <c r="S1552" s="122" t="s">
        <v>3998</v>
      </c>
      <c r="T1552" s="122" t="s">
        <v>1703</v>
      </c>
      <c r="U1552" s="288" t="s">
        <v>1195</v>
      </c>
      <c r="V1552" s="289" t="s">
        <v>1704</v>
      </c>
      <c r="W1552" s="290" t="s">
        <v>1195</v>
      </c>
      <c r="X1552" s="290" t="s">
        <v>1195</v>
      </c>
      <c r="Y1552" s="290" t="s">
        <v>1195</v>
      </c>
      <c r="Z1552" s="122"/>
      <c r="AA1552" s="285"/>
    </row>
    <row r="1553" spans="1:27">
      <c r="A1553" s="122" t="s">
        <v>56</v>
      </c>
      <c r="B1553" s="226" t="str">
        <f t="shared" si="48"/>
        <v>27AAECG2483J1ZEGNR/R/24-25/5136</v>
      </c>
      <c r="C1553" s="277">
        <f t="shared" si="49"/>
        <v>1548</v>
      </c>
      <c r="D1553" s="122" t="s">
        <v>487</v>
      </c>
      <c r="E1553" s="122" t="s">
        <v>488</v>
      </c>
      <c r="F1553" s="122" t="s">
        <v>4134</v>
      </c>
      <c r="G1553" s="122" t="s">
        <v>1699</v>
      </c>
      <c r="H1553" s="278">
        <v>45696</v>
      </c>
      <c r="I1553" s="122">
        <v>1770</v>
      </c>
      <c r="J1553" s="122" t="s">
        <v>1700</v>
      </c>
      <c r="K1553" s="122" t="s">
        <v>1657</v>
      </c>
      <c r="L1553" s="122"/>
      <c r="M1553" s="287">
        <v>1500</v>
      </c>
      <c r="N1553" s="287">
        <v>0</v>
      </c>
      <c r="O1553" s="287">
        <v>135</v>
      </c>
      <c r="P1553" s="287">
        <v>135</v>
      </c>
      <c r="Q1553" s="122">
        <v>0</v>
      </c>
      <c r="R1553" s="122" t="s">
        <v>2352</v>
      </c>
      <c r="S1553" s="122" t="s">
        <v>3998</v>
      </c>
      <c r="T1553" s="122" t="s">
        <v>1703</v>
      </c>
      <c r="U1553" s="288" t="s">
        <v>1195</v>
      </c>
      <c r="V1553" s="289" t="s">
        <v>1704</v>
      </c>
      <c r="W1553" s="290" t="s">
        <v>1726</v>
      </c>
      <c r="X1553" s="290" t="s">
        <v>4135</v>
      </c>
      <c r="Y1553" s="290" t="s">
        <v>3910</v>
      </c>
      <c r="Z1553" s="122"/>
      <c r="AA1553" s="285"/>
    </row>
    <row r="1554" spans="1:27">
      <c r="A1554" s="122" t="s">
        <v>56</v>
      </c>
      <c r="B1554" s="226" t="str">
        <f t="shared" si="48"/>
        <v>27AAECG2483J1ZEGNR/R/24-25/5137</v>
      </c>
      <c r="C1554" s="277">
        <f t="shared" si="49"/>
        <v>1549</v>
      </c>
      <c r="D1554" s="122" t="s">
        <v>487</v>
      </c>
      <c r="E1554" s="122" t="s">
        <v>488</v>
      </c>
      <c r="F1554" s="122" t="s">
        <v>4136</v>
      </c>
      <c r="G1554" s="122" t="s">
        <v>1699</v>
      </c>
      <c r="H1554" s="278">
        <v>45696</v>
      </c>
      <c r="I1554" s="122">
        <v>22892</v>
      </c>
      <c r="J1554" s="122" t="s">
        <v>1700</v>
      </c>
      <c r="K1554" s="122" t="s">
        <v>1657</v>
      </c>
      <c r="L1554" s="122"/>
      <c r="M1554" s="287">
        <v>19400</v>
      </c>
      <c r="N1554" s="287">
        <v>0</v>
      </c>
      <c r="O1554" s="287">
        <v>1746</v>
      </c>
      <c r="P1554" s="287">
        <v>1746</v>
      </c>
      <c r="Q1554" s="122">
        <v>0</v>
      </c>
      <c r="R1554" s="122" t="s">
        <v>2352</v>
      </c>
      <c r="S1554" s="122" t="s">
        <v>3998</v>
      </c>
      <c r="T1554" s="122" t="s">
        <v>1703</v>
      </c>
      <c r="U1554" s="288" t="s">
        <v>1195</v>
      </c>
      <c r="V1554" s="289" t="s">
        <v>1704</v>
      </c>
      <c r="W1554" s="290" t="s">
        <v>1726</v>
      </c>
      <c r="X1554" s="290" t="s">
        <v>4137</v>
      </c>
      <c r="Y1554" s="290" t="s">
        <v>3910</v>
      </c>
      <c r="Z1554" s="122"/>
      <c r="AA1554" s="285"/>
    </row>
    <row r="1555" spans="1:27">
      <c r="A1555" s="122" t="s">
        <v>56</v>
      </c>
      <c r="B1555" s="226" t="str">
        <f t="shared" si="48"/>
        <v>27AAECG2483J1ZEGNR/R/24-25/5138</v>
      </c>
      <c r="C1555" s="277">
        <f t="shared" si="49"/>
        <v>1550</v>
      </c>
      <c r="D1555" s="122" t="s">
        <v>487</v>
      </c>
      <c r="E1555" s="122" t="s">
        <v>488</v>
      </c>
      <c r="F1555" s="122" t="s">
        <v>4138</v>
      </c>
      <c r="G1555" s="122" t="s">
        <v>1699</v>
      </c>
      <c r="H1555" s="278">
        <v>45696</v>
      </c>
      <c r="I1555" s="122">
        <v>426243</v>
      </c>
      <c r="J1555" s="122" t="s">
        <v>1700</v>
      </c>
      <c r="K1555" s="122" t="s">
        <v>1657</v>
      </c>
      <c r="L1555" s="122"/>
      <c r="M1555" s="287">
        <v>361223</v>
      </c>
      <c r="N1555" s="287">
        <v>0</v>
      </c>
      <c r="O1555" s="287">
        <v>32510.07</v>
      </c>
      <c r="P1555" s="287">
        <v>32510.07</v>
      </c>
      <c r="Q1555" s="122">
        <v>0</v>
      </c>
      <c r="R1555" s="122" t="s">
        <v>2352</v>
      </c>
      <c r="S1555" s="122" t="s">
        <v>3998</v>
      </c>
      <c r="T1555" s="122" t="s">
        <v>1703</v>
      </c>
      <c r="U1555" s="288" t="s">
        <v>1195</v>
      </c>
      <c r="V1555" s="289" t="s">
        <v>1704</v>
      </c>
      <c r="W1555" s="290" t="s">
        <v>1726</v>
      </c>
      <c r="X1555" s="290" t="s">
        <v>4139</v>
      </c>
      <c r="Y1555" s="290" t="s">
        <v>3910</v>
      </c>
      <c r="Z1555" s="122"/>
      <c r="AA1555" s="285"/>
    </row>
    <row r="1556" spans="1:27">
      <c r="A1556" s="122" t="s">
        <v>56</v>
      </c>
      <c r="B1556" s="226" t="str">
        <f t="shared" si="48"/>
        <v>27AAECG2483J1ZEGNR/S/24-25/5655</v>
      </c>
      <c r="C1556" s="277">
        <f t="shared" si="49"/>
        <v>1551</v>
      </c>
      <c r="D1556" s="122" t="s">
        <v>487</v>
      </c>
      <c r="E1556" s="122" t="s">
        <v>488</v>
      </c>
      <c r="F1556" s="122" t="s">
        <v>4140</v>
      </c>
      <c r="G1556" s="122" t="s">
        <v>1699</v>
      </c>
      <c r="H1556" s="278">
        <v>45699</v>
      </c>
      <c r="I1556" s="122">
        <v>826</v>
      </c>
      <c r="J1556" s="122" t="s">
        <v>1700</v>
      </c>
      <c r="K1556" s="122" t="s">
        <v>1657</v>
      </c>
      <c r="L1556" s="122"/>
      <c r="M1556" s="287">
        <v>700</v>
      </c>
      <c r="N1556" s="287">
        <v>0</v>
      </c>
      <c r="O1556" s="287">
        <v>63</v>
      </c>
      <c r="P1556" s="287">
        <v>63</v>
      </c>
      <c r="Q1556" s="122">
        <v>0</v>
      </c>
      <c r="R1556" s="122" t="s">
        <v>2352</v>
      </c>
      <c r="S1556" s="122" t="s">
        <v>3998</v>
      </c>
      <c r="T1556" s="122" t="s">
        <v>1703</v>
      </c>
      <c r="U1556" s="288" t="s">
        <v>1195</v>
      </c>
      <c r="V1556" s="289" t="s">
        <v>1704</v>
      </c>
      <c r="W1556" s="290" t="s">
        <v>1726</v>
      </c>
      <c r="X1556" s="290" t="s">
        <v>4141</v>
      </c>
      <c r="Y1556" s="290" t="s">
        <v>3742</v>
      </c>
      <c r="Z1556" s="122"/>
      <c r="AA1556" s="285"/>
    </row>
    <row r="1557" spans="1:27">
      <c r="A1557" s="122" t="s">
        <v>56</v>
      </c>
      <c r="B1557" s="226" t="str">
        <f t="shared" si="48"/>
        <v>27AAECG2483J1ZEGNR/S/24-25/5709</v>
      </c>
      <c r="C1557" s="277">
        <f t="shared" si="49"/>
        <v>1552</v>
      </c>
      <c r="D1557" s="122" t="s">
        <v>487</v>
      </c>
      <c r="E1557" s="122" t="s">
        <v>488</v>
      </c>
      <c r="F1557" s="122" t="s">
        <v>4142</v>
      </c>
      <c r="G1557" s="122" t="s">
        <v>1699</v>
      </c>
      <c r="H1557" s="278">
        <v>45701</v>
      </c>
      <c r="I1557" s="122">
        <v>767</v>
      </c>
      <c r="J1557" s="122" t="s">
        <v>1700</v>
      </c>
      <c r="K1557" s="122" t="s">
        <v>1657</v>
      </c>
      <c r="L1557" s="122"/>
      <c r="M1557" s="287">
        <v>650</v>
      </c>
      <c r="N1557" s="287">
        <v>0</v>
      </c>
      <c r="O1557" s="287">
        <v>58.5</v>
      </c>
      <c r="P1557" s="287">
        <v>58.5</v>
      </c>
      <c r="Q1557" s="122">
        <v>0</v>
      </c>
      <c r="R1557" s="122" t="s">
        <v>2352</v>
      </c>
      <c r="S1557" s="122" t="s">
        <v>3998</v>
      </c>
      <c r="T1557" s="122" t="s">
        <v>1703</v>
      </c>
      <c r="U1557" s="288" t="s">
        <v>1195</v>
      </c>
      <c r="V1557" s="289" t="s">
        <v>1704</v>
      </c>
      <c r="W1557" s="290" t="s">
        <v>1726</v>
      </c>
      <c r="X1557" s="290" t="s">
        <v>4143</v>
      </c>
      <c r="Y1557" s="290" t="s">
        <v>4056</v>
      </c>
      <c r="Z1557" s="122"/>
      <c r="AA1557" s="285"/>
    </row>
    <row r="1558" spans="1:27">
      <c r="A1558" s="122" t="s">
        <v>56</v>
      </c>
      <c r="B1558" s="226" t="str">
        <f t="shared" si="48"/>
        <v>27AATPE1292M1Z7FEB-2025-301</v>
      </c>
      <c r="C1558" s="277">
        <f t="shared" si="49"/>
        <v>1553</v>
      </c>
      <c r="D1558" s="122" t="s">
        <v>523</v>
      </c>
      <c r="E1558" s="122" t="s">
        <v>524</v>
      </c>
      <c r="F1558" s="122" t="s">
        <v>4144</v>
      </c>
      <c r="G1558" s="122" t="s">
        <v>1699</v>
      </c>
      <c r="H1558" s="278">
        <v>45689</v>
      </c>
      <c r="I1558" s="122">
        <v>393497</v>
      </c>
      <c r="J1558" s="122" t="s">
        <v>1700</v>
      </c>
      <c r="K1558" s="122" t="s">
        <v>1657</v>
      </c>
      <c r="L1558" s="122"/>
      <c r="M1558" s="287">
        <v>333472</v>
      </c>
      <c r="N1558" s="287">
        <v>0</v>
      </c>
      <c r="O1558" s="287">
        <v>30012.48</v>
      </c>
      <c r="P1558" s="287">
        <v>30012.48</v>
      </c>
      <c r="Q1558" s="122">
        <v>0</v>
      </c>
      <c r="R1558" s="122" t="s">
        <v>2352</v>
      </c>
      <c r="S1558" s="122" t="s">
        <v>3998</v>
      </c>
      <c r="T1558" s="122" t="s">
        <v>1703</v>
      </c>
      <c r="U1558" s="288" t="s">
        <v>1195</v>
      </c>
      <c r="V1558" s="289" t="s">
        <v>1704</v>
      </c>
      <c r="W1558" s="290" t="s">
        <v>1195</v>
      </c>
      <c r="X1558" s="290" t="s">
        <v>1195</v>
      </c>
      <c r="Y1558" s="290" t="s">
        <v>1195</v>
      </c>
      <c r="Z1558" s="122"/>
      <c r="AA1558" s="285"/>
    </row>
    <row r="1559" spans="1:27">
      <c r="A1559" s="122" t="s">
        <v>56</v>
      </c>
      <c r="B1559" s="226" t="str">
        <f t="shared" si="48"/>
        <v>27AATPE1292M1Z7FEB-2025-302</v>
      </c>
      <c r="C1559" s="277">
        <f t="shared" si="49"/>
        <v>1554</v>
      </c>
      <c r="D1559" s="122" t="s">
        <v>523</v>
      </c>
      <c r="E1559" s="122" t="s">
        <v>524</v>
      </c>
      <c r="F1559" s="122" t="s">
        <v>4145</v>
      </c>
      <c r="G1559" s="122" t="s">
        <v>1699</v>
      </c>
      <c r="H1559" s="278">
        <v>45689</v>
      </c>
      <c r="I1559" s="122">
        <v>413878</v>
      </c>
      <c r="J1559" s="122" t="s">
        <v>1700</v>
      </c>
      <c r="K1559" s="122" t="s">
        <v>1657</v>
      </c>
      <c r="L1559" s="122"/>
      <c r="M1559" s="287">
        <v>350744</v>
      </c>
      <c r="N1559" s="287">
        <v>0</v>
      </c>
      <c r="O1559" s="287">
        <v>31566.959999999999</v>
      </c>
      <c r="P1559" s="287">
        <v>31566.959999999999</v>
      </c>
      <c r="Q1559" s="122">
        <v>0</v>
      </c>
      <c r="R1559" s="122" t="s">
        <v>2352</v>
      </c>
      <c r="S1559" s="122" t="s">
        <v>3998</v>
      </c>
      <c r="T1559" s="122" t="s">
        <v>1703</v>
      </c>
      <c r="U1559" s="288" t="s">
        <v>1195</v>
      </c>
      <c r="V1559" s="289" t="s">
        <v>1704</v>
      </c>
      <c r="W1559" s="290" t="s">
        <v>1195</v>
      </c>
      <c r="X1559" s="290" t="s">
        <v>1195</v>
      </c>
      <c r="Y1559" s="290" t="s">
        <v>1195</v>
      </c>
      <c r="Z1559" s="122"/>
      <c r="AA1559" s="285"/>
    </row>
    <row r="1560" spans="1:27">
      <c r="A1560" s="122" t="s">
        <v>56</v>
      </c>
      <c r="B1560" s="226" t="str">
        <f t="shared" si="48"/>
        <v>36AEUPV4314A1ZE21/2024-2025</v>
      </c>
      <c r="C1560" s="277">
        <f t="shared" si="49"/>
        <v>1555</v>
      </c>
      <c r="D1560" s="122" t="s">
        <v>320</v>
      </c>
      <c r="E1560" s="122" t="s">
        <v>321</v>
      </c>
      <c r="F1560" s="122" t="s">
        <v>4146</v>
      </c>
      <c r="G1560" s="122" t="s">
        <v>1699</v>
      </c>
      <c r="H1560" s="278">
        <v>45715</v>
      </c>
      <c r="I1560" s="122">
        <v>295000</v>
      </c>
      <c r="J1560" s="122" t="s">
        <v>1700</v>
      </c>
      <c r="K1560" s="122" t="s">
        <v>1657</v>
      </c>
      <c r="L1560" s="122"/>
      <c r="M1560" s="287">
        <v>250000</v>
      </c>
      <c r="N1560" s="287">
        <v>45000</v>
      </c>
      <c r="O1560" s="287">
        <v>0</v>
      </c>
      <c r="P1560" s="287">
        <v>0</v>
      </c>
      <c r="Q1560" s="122">
        <v>0</v>
      </c>
      <c r="R1560" s="122" t="s">
        <v>2352</v>
      </c>
      <c r="S1560" s="122" t="s">
        <v>3998</v>
      </c>
      <c r="T1560" s="122" t="s">
        <v>1703</v>
      </c>
      <c r="U1560" s="288" t="s">
        <v>1195</v>
      </c>
      <c r="V1560" s="289" t="s">
        <v>1704</v>
      </c>
      <c r="W1560" s="290" t="s">
        <v>1195</v>
      </c>
      <c r="X1560" s="290" t="s">
        <v>1195</v>
      </c>
      <c r="Y1560" s="290" t="s">
        <v>1195</v>
      </c>
      <c r="Z1560" s="122"/>
      <c r="AA1560" s="285"/>
    </row>
    <row r="1561" spans="1:27">
      <c r="A1561" s="122" t="s">
        <v>56</v>
      </c>
      <c r="B1561" s="226" t="str">
        <f t="shared" si="48"/>
        <v>27AAIFR9573K1ZEHCA27721</v>
      </c>
      <c r="C1561" s="277">
        <f t="shared" si="49"/>
        <v>1556</v>
      </c>
      <c r="D1561" s="122" t="s">
        <v>428</v>
      </c>
      <c r="E1561" s="122" t="s">
        <v>429</v>
      </c>
      <c r="F1561" s="122" t="s">
        <v>4147</v>
      </c>
      <c r="G1561" s="122" t="s">
        <v>1699</v>
      </c>
      <c r="H1561" s="278">
        <v>45708</v>
      </c>
      <c r="I1561" s="122">
        <v>250</v>
      </c>
      <c r="J1561" s="122" t="s">
        <v>1700</v>
      </c>
      <c r="K1561" s="122" t="s">
        <v>1657</v>
      </c>
      <c r="L1561" s="122"/>
      <c r="M1561" s="287">
        <v>210</v>
      </c>
      <c r="N1561" s="287">
        <v>0</v>
      </c>
      <c r="O1561" s="287">
        <v>18.899999999999999</v>
      </c>
      <c r="P1561" s="287">
        <v>18.899999999999999</v>
      </c>
      <c r="Q1561" s="122">
        <v>0</v>
      </c>
      <c r="R1561" s="122" t="s">
        <v>2352</v>
      </c>
      <c r="S1561" s="122" t="s">
        <v>1877</v>
      </c>
      <c r="T1561" s="122" t="s">
        <v>1703</v>
      </c>
      <c r="U1561" s="288" t="s">
        <v>1195</v>
      </c>
      <c r="V1561" s="289" t="s">
        <v>1704</v>
      </c>
      <c r="W1561" s="290" t="s">
        <v>1726</v>
      </c>
      <c r="X1561" s="290" t="s">
        <v>4148</v>
      </c>
      <c r="Y1561" s="290" t="s">
        <v>4025</v>
      </c>
      <c r="Z1561" s="122"/>
      <c r="AA1561" s="285"/>
    </row>
    <row r="1562" spans="1:27">
      <c r="A1562" s="122" t="s">
        <v>56</v>
      </c>
      <c r="B1562" s="226" t="str">
        <f t="shared" si="48"/>
        <v>29AABCF1609A1Z7941437</v>
      </c>
      <c r="C1562" s="277">
        <f t="shared" si="49"/>
        <v>1557</v>
      </c>
      <c r="D1562" s="122" t="s">
        <v>3134</v>
      </c>
      <c r="E1562" s="122" t="s">
        <v>3135</v>
      </c>
      <c r="F1562" s="122">
        <v>941437</v>
      </c>
      <c r="G1562" s="122" t="s">
        <v>1699</v>
      </c>
      <c r="H1562" s="278">
        <v>45708</v>
      </c>
      <c r="I1562" s="122">
        <v>16210.01</v>
      </c>
      <c r="J1562" s="122" t="s">
        <v>1700</v>
      </c>
      <c r="K1562" s="122" t="s">
        <v>1657</v>
      </c>
      <c r="L1562" s="122"/>
      <c r="M1562" s="287">
        <v>13737.3</v>
      </c>
      <c r="N1562" s="287">
        <v>2472.71</v>
      </c>
      <c r="O1562" s="287">
        <v>0</v>
      </c>
      <c r="P1562" s="287">
        <v>0</v>
      </c>
      <c r="Q1562" s="122">
        <v>0</v>
      </c>
      <c r="R1562" s="122" t="s">
        <v>2352</v>
      </c>
      <c r="S1562" s="122" t="s">
        <v>1877</v>
      </c>
      <c r="T1562" s="122" t="s">
        <v>1703</v>
      </c>
      <c r="U1562" s="288" t="s">
        <v>1195</v>
      </c>
      <c r="V1562" s="289" t="s">
        <v>1704</v>
      </c>
      <c r="W1562" s="290" t="s">
        <v>1726</v>
      </c>
      <c r="X1562" s="290" t="s">
        <v>4149</v>
      </c>
      <c r="Y1562" s="290" t="s">
        <v>4150</v>
      </c>
      <c r="Z1562" s="122"/>
      <c r="AA1562" s="285"/>
    </row>
    <row r="1563" spans="1:27">
      <c r="A1563" s="122" t="s">
        <v>56</v>
      </c>
      <c r="B1563" s="226" t="str">
        <f t="shared" si="48"/>
        <v>27AAJCV6293Q1Z8VRSPL/24-25/0739</v>
      </c>
      <c r="C1563" s="277">
        <f t="shared" si="49"/>
        <v>1558</v>
      </c>
      <c r="D1563" s="122" t="s">
        <v>367</v>
      </c>
      <c r="E1563" s="122" t="s">
        <v>368</v>
      </c>
      <c r="F1563" s="122" t="s">
        <v>4151</v>
      </c>
      <c r="G1563" s="122" t="s">
        <v>1699</v>
      </c>
      <c r="H1563" s="278">
        <v>45692</v>
      </c>
      <c r="I1563" s="122">
        <v>42091</v>
      </c>
      <c r="J1563" s="122" t="s">
        <v>1700</v>
      </c>
      <c r="K1563" s="122" t="s">
        <v>1657</v>
      </c>
      <c r="L1563" s="122"/>
      <c r="M1563" s="287">
        <v>35670</v>
      </c>
      <c r="N1563" s="287">
        <v>0</v>
      </c>
      <c r="O1563" s="287">
        <v>3210.3</v>
      </c>
      <c r="P1563" s="287">
        <v>3210.3</v>
      </c>
      <c r="Q1563" s="122">
        <v>0</v>
      </c>
      <c r="R1563" s="122" t="s">
        <v>2352</v>
      </c>
      <c r="S1563" s="122" t="s">
        <v>1877</v>
      </c>
      <c r="T1563" s="122" t="s">
        <v>1703</v>
      </c>
      <c r="U1563" s="288" t="s">
        <v>1195</v>
      </c>
      <c r="V1563" s="289" t="s">
        <v>1704</v>
      </c>
      <c r="W1563" s="290" t="s">
        <v>1195</v>
      </c>
      <c r="X1563" s="290" t="s">
        <v>1195</v>
      </c>
      <c r="Y1563" s="290" t="s">
        <v>1195</v>
      </c>
      <c r="Z1563" s="122"/>
      <c r="AA1563" s="285"/>
    </row>
    <row r="1564" spans="1:27">
      <c r="A1564" s="122" t="s">
        <v>56</v>
      </c>
      <c r="B1564" s="226" t="str">
        <f t="shared" si="48"/>
        <v>27AAECI7859N1ZQSOFT/599/24-25</v>
      </c>
      <c r="C1564" s="277">
        <f t="shared" si="49"/>
        <v>1559</v>
      </c>
      <c r="D1564" s="122" t="s">
        <v>344</v>
      </c>
      <c r="E1564" s="122" t="s">
        <v>345</v>
      </c>
      <c r="F1564" s="122" t="s">
        <v>4152</v>
      </c>
      <c r="G1564" s="122" t="s">
        <v>1699</v>
      </c>
      <c r="H1564" s="278">
        <v>45661</v>
      </c>
      <c r="I1564" s="122">
        <v>200.6</v>
      </c>
      <c r="J1564" s="122" t="s">
        <v>1700</v>
      </c>
      <c r="K1564" s="122" t="s">
        <v>1657</v>
      </c>
      <c r="L1564" s="122"/>
      <c r="M1564" s="287">
        <v>170</v>
      </c>
      <c r="N1564" s="287">
        <v>0</v>
      </c>
      <c r="O1564" s="287">
        <v>15.3</v>
      </c>
      <c r="P1564" s="287">
        <v>15.3</v>
      </c>
      <c r="Q1564" s="122">
        <v>0</v>
      </c>
      <c r="R1564" s="122" t="s">
        <v>3741</v>
      </c>
      <c r="S1564" s="122" t="s">
        <v>4056</v>
      </c>
      <c r="T1564" s="122" t="s">
        <v>1703</v>
      </c>
      <c r="U1564" s="288" t="s">
        <v>1195</v>
      </c>
      <c r="V1564" s="289" t="s">
        <v>1704</v>
      </c>
      <c r="W1564" s="290" t="s">
        <v>1195</v>
      </c>
      <c r="X1564" s="290" t="s">
        <v>1195</v>
      </c>
      <c r="Y1564" s="290" t="s">
        <v>1195</v>
      </c>
      <c r="Z1564" s="122"/>
      <c r="AA1564" s="285"/>
    </row>
    <row r="1565" spans="1:27">
      <c r="A1565" s="122" t="s">
        <v>56</v>
      </c>
      <c r="B1565" s="226" t="str">
        <f t="shared" si="48"/>
        <v>27AAECI7859N1ZQSOFT/601/24-25</v>
      </c>
      <c r="C1565" s="277">
        <f t="shared" si="49"/>
        <v>1560</v>
      </c>
      <c r="D1565" s="122" t="s">
        <v>344</v>
      </c>
      <c r="E1565" s="122" t="s">
        <v>345</v>
      </c>
      <c r="F1565" s="122" t="s">
        <v>4153</v>
      </c>
      <c r="G1565" s="122" t="s">
        <v>1699</v>
      </c>
      <c r="H1565" s="278">
        <v>45661</v>
      </c>
      <c r="I1565" s="122">
        <v>94</v>
      </c>
      <c r="J1565" s="122" t="s">
        <v>1700</v>
      </c>
      <c r="K1565" s="122" t="s">
        <v>1657</v>
      </c>
      <c r="L1565" s="122"/>
      <c r="M1565" s="287">
        <v>80</v>
      </c>
      <c r="N1565" s="287">
        <v>0</v>
      </c>
      <c r="O1565" s="287">
        <v>7.2</v>
      </c>
      <c r="P1565" s="287">
        <v>7.2</v>
      </c>
      <c r="Q1565" s="122">
        <v>0</v>
      </c>
      <c r="R1565" s="122" t="s">
        <v>3741</v>
      </c>
      <c r="S1565" s="122" t="s">
        <v>4056</v>
      </c>
      <c r="T1565" s="122" t="s">
        <v>1703</v>
      </c>
      <c r="U1565" s="288" t="s">
        <v>1195</v>
      </c>
      <c r="V1565" s="289" t="s">
        <v>1704</v>
      </c>
      <c r="W1565" s="290" t="s">
        <v>1195</v>
      </c>
      <c r="X1565" s="290" t="s">
        <v>1195</v>
      </c>
      <c r="Y1565" s="290" t="s">
        <v>1195</v>
      </c>
      <c r="Z1565" s="122"/>
      <c r="AA1565" s="285"/>
    </row>
    <row r="1566" spans="1:27">
      <c r="A1566" s="122" t="s">
        <v>56</v>
      </c>
      <c r="B1566" s="226" t="str">
        <f t="shared" si="48"/>
        <v>27AAECI7859N1ZQSOFT/603/24-25</v>
      </c>
      <c r="C1566" s="277">
        <f t="shared" si="49"/>
        <v>1561</v>
      </c>
      <c r="D1566" s="122" t="s">
        <v>344</v>
      </c>
      <c r="E1566" s="122" t="s">
        <v>345</v>
      </c>
      <c r="F1566" s="122" t="s">
        <v>4154</v>
      </c>
      <c r="G1566" s="122" t="s">
        <v>1699</v>
      </c>
      <c r="H1566" s="278">
        <v>45663</v>
      </c>
      <c r="I1566" s="122">
        <v>100</v>
      </c>
      <c r="J1566" s="122" t="s">
        <v>1700</v>
      </c>
      <c r="K1566" s="122" t="s">
        <v>1657</v>
      </c>
      <c r="L1566" s="122"/>
      <c r="M1566" s="287">
        <v>85</v>
      </c>
      <c r="N1566" s="287">
        <v>0</v>
      </c>
      <c r="O1566" s="287">
        <v>7.65</v>
      </c>
      <c r="P1566" s="287">
        <v>7.65</v>
      </c>
      <c r="Q1566" s="122">
        <v>0</v>
      </c>
      <c r="R1566" s="122" t="s">
        <v>3741</v>
      </c>
      <c r="S1566" s="122" t="s">
        <v>4056</v>
      </c>
      <c r="T1566" s="122" t="s">
        <v>1703</v>
      </c>
      <c r="U1566" s="288" t="s">
        <v>1195</v>
      </c>
      <c r="V1566" s="289" t="s">
        <v>1704</v>
      </c>
      <c r="W1566" s="290" t="s">
        <v>1195</v>
      </c>
      <c r="X1566" s="290" t="s">
        <v>1195</v>
      </c>
      <c r="Y1566" s="290" t="s">
        <v>1195</v>
      </c>
      <c r="Z1566" s="122"/>
      <c r="AA1566" s="285"/>
    </row>
    <row r="1567" spans="1:27">
      <c r="A1567" s="122" t="s">
        <v>56</v>
      </c>
      <c r="B1567" s="226" t="str">
        <f t="shared" si="48"/>
        <v>27AAECI7859N1ZQSOFT/614/24-25</v>
      </c>
      <c r="C1567" s="277">
        <f t="shared" si="49"/>
        <v>1562</v>
      </c>
      <c r="D1567" s="122" t="s">
        <v>344</v>
      </c>
      <c r="E1567" s="122" t="s">
        <v>345</v>
      </c>
      <c r="F1567" s="122" t="s">
        <v>4155</v>
      </c>
      <c r="G1567" s="122" t="s">
        <v>1699</v>
      </c>
      <c r="H1567" s="278">
        <v>45670</v>
      </c>
      <c r="I1567" s="122">
        <v>100</v>
      </c>
      <c r="J1567" s="122" t="s">
        <v>1700</v>
      </c>
      <c r="K1567" s="122" t="s">
        <v>1657</v>
      </c>
      <c r="L1567" s="122"/>
      <c r="M1567" s="287">
        <v>85</v>
      </c>
      <c r="N1567" s="287">
        <v>0</v>
      </c>
      <c r="O1567" s="287">
        <v>7.65</v>
      </c>
      <c r="P1567" s="287">
        <v>7.65</v>
      </c>
      <c r="Q1567" s="122">
        <v>0</v>
      </c>
      <c r="R1567" s="122" t="s">
        <v>3741</v>
      </c>
      <c r="S1567" s="122" t="s">
        <v>4056</v>
      </c>
      <c r="T1567" s="122" t="s">
        <v>1703</v>
      </c>
      <c r="U1567" s="288" t="s">
        <v>1195</v>
      </c>
      <c r="V1567" s="289" t="s">
        <v>1704</v>
      </c>
      <c r="W1567" s="290" t="s">
        <v>1195</v>
      </c>
      <c r="X1567" s="290" t="s">
        <v>1195</v>
      </c>
      <c r="Y1567" s="290" t="s">
        <v>1195</v>
      </c>
      <c r="Z1567" s="122"/>
      <c r="AA1567" s="285"/>
    </row>
    <row r="1568" spans="1:27">
      <c r="A1568" s="122" t="s">
        <v>56</v>
      </c>
      <c r="B1568" s="226" t="str">
        <f t="shared" si="48"/>
        <v>27AAECI7859N1ZQSOFT/625/24-25</v>
      </c>
      <c r="C1568" s="277">
        <f t="shared" si="49"/>
        <v>1563</v>
      </c>
      <c r="D1568" s="122" t="s">
        <v>344</v>
      </c>
      <c r="E1568" s="122" t="s">
        <v>345</v>
      </c>
      <c r="F1568" s="122" t="s">
        <v>4156</v>
      </c>
      <c r="G1568" s="122" t="s">
        <v>1699</v>
      </c>
      <c r="H1568" s="278">
        <v>45674</v>
      </c>
      <c r="I1568" s="122">
        <v>100</v>
      </c>
      <c r="J1568" s="122" t="s">
        <v>1700</v>
      </c>
      <c r="K1568" s="122" t="s">
        <v>1657</v>
      </c>
      <c r="L1568" s="122"/>
      <c r="M1568" s="287">
        <v>85</v>
      </c>
      <c r="N1568" s="287">
        <v>0</v>
      </c>
      <c r="O1568" s="287">
        <v>7.65</v>
      </c>
      <c r="P1568" s="287">
        <v>7.65</v>
      </c>
      <c r="Q1568" s="122">
        <v>0</v>
      </c>
      <c r="R1568" s="122" t="s">
        <v>3741</v>
      </c>
      <c r="S1568" s="122" t="s">
        <v>4056</v>
      </c>
      <c r="T1568" s="122" t="s">
        <v>1703</v>
      </c>
      <c r="U1568" s="288" t="s">
        <v>1195</v>
      </c>
      <c r="V1568" s="289" t="s">
        <v>1704</v>
      </c>
      <c r="W1568" s="290" t="s">
        <v>1195</v>
      </c>
      <c r="X1568" s="290" t="s">
        <v>1195</v>
      </c>
      <c r="Y1568" s="290" t="s">
        <v>1195</v>
      </c>
      <c r="Z1568" s="122"/>
      <c r="AA1568" s="285"/>
    </row>
    <row r="1569" spans="1:27">
      <c r="A1569" s="122" t="s">
        <v>56</v>
      </c>
      <c r="B1569" s="226" t="str">
        <f t="shared" si="48"/>
        <v>27AAECI7859N1ZQSOFT/638/24-25</v>
      </c>
      <c r="C1569" s="277">
        <f t="shared" si="49"/>
        <v>1564</v>
      </c>
      <c r="D1569" s="122" t="s">
        <v>344</v>
      </c>
      <c r="E1569" s="122" t="s">
        <v>345</v>
      </c>
      <c r="F1569" s="122" t="s">
        <v>4157</v>
      </c>
      <c r="G1569" s="122" t="s">
        <v>1699</v>
      </c>
      <c r="H1569" s="278">
        <v>45677</v>
      </c>
      <c r="I1569" s="122">
        <v>188.8</v>
      </c>
      <c r="J1569" s="122" t="s">
        <v>1700</v>
      </c>
      <c r="K1569" s="122" t="s">
        <v>1657</v>
      </c>
      <c r="L1569" s="122"/>
      <c r="M1569" s="287">
        <v>160</v>
      </c>
      <c r="N1569" s="287">
        <v>0</v>
      </c>
      <c r="O1569" s="287">
        <v>14.4</v>
      </c>
      <c r="P1569" s="287">
        <v>14.4</v>
      </c>
      <c r="Q1569" s="122">
        <v>0</v>
      </c>
      <c r="R1569" s="122" t="s">
        <v>3741</v>
      </c>
      <c r="S1569" s="122" t="s">
        <v>4056</v>
      </c>
      <c r="T1569" s="122" t="s">
        <v>1703</v>
      </c>
      <c r="U1569" s="288" t="s">
        <v>1195</v>
      </c>
      <c r="V1569" s="289" t="s">
        <v>1704</v>
      </c>
      <c r="W1569" s="290" t="s">
        <v>1195</v>
      </c>
      <c r="X1569" s="290" t="s">
        <v>1195</v>
      </c>
      <c r="Y1569" s="290" t="s">
        <v>1195</v>
      </c>
      <c r="Z1569" s="122"/>
      <c r="AA1569" s="285"/>
    </row>
    <row r="1570" spans="1:27">
      <c r="A1570" s="122" t="s">
        <v>56</v>
      </c>
      <c r="B1570" s="226" t="str">
        <f t="shared" si="48"/>
        <v>27AAECI7859N1ZQSOFT/661/24-25</v>
      </c>
      <c r="C1570" s="277">
        <f t="shared" si="49"/>
        <v>1565</v>
      </c>
      <c r="D1570" s="122" t="s">
        <v>344</v>
      </c>
      <c r="E1570" s="122" t="s">
        <v>345</v>
      </c>
      <c r="F1570" s="122" t="s">
        <v>4158</v>
      </c>
      <c r="G1570" s="122" t="s">
        <v>1699</v>
      </c>
      <c r="H1570" s="278">
        <v>45686</v>
      </c>
      <c r="I1570" s="122">
        <v>472</v>
      </c>
      <c r="J1570" s="122" t="s">
        <v>1700</v>
      </c>
      <c r="K1570" s="122" t="s">
        <v>1657</v>
      </c>
      <c r="L1570" s="122"/>
      <c r="M1570" s="287">
        <v>400</v>
      </c>
      <c r="N1570" s="287">
        <v>0</v>
      </c>
      <c r="O1570" s="287">
        <v>36</v>
      </c>
      <c r="P1570" s="287">
        <v>36</v>
      </c>
      <c r="Q1570" s="122">
        <v>0</v>
      </c>
      <c r="R1570" s="122" t="s">
        <v>3741</v>
      </c>
      <c r="S1570" s="122" t="s">
        <v>4056</v>
      </c>
      <c r="T1570" s="122" t="s">
        <v>1703</v>
      </c>
      <c r="U1570" s="288" t="s">
        <v>1195</v>
      </c>
      <c r="V1570" s="289" t="s">
        <v>1704</v>
      </c>
      <c r="W1570" s="290" t="s">
        <v>1195</v>
      </c>
      <c r="X1570" s="290" t="s">
        <v>1195</v>
      </c>
      <c r="Y1570" s="290" t="s">
        <v>1195</v>
      </c>
      <c r="Z1570" s="122"/>
      <c r="AA1570" s="285"/>
    </row>
    <row r="1571" spans="1:27">
      <c r="A1571" s="122" t="s">
        <v>56</v>
      </c>
      <c r="B1571" s="226" t="str">
        <f t="shared" si="48"/>
        <v>27AAMFS2232C1ZGSK/2605/2425</v>
      </c>
      <c r="C1571" s="277">
        <f t="shared" si="49"/>
        <v>1566</v>
      </c>
      <c r="D1571" s="122" t="s">
        <v>562</v>
      </c>
      <c r="E1571" s="122" t="s">
        <v>563</v>
      </c>
      <c r="F1571" s="122" t="s">
        <v>4159</v>
      </c>
      <c r="G1571" s="122" t="s">
        <v>1699</v>
      </c>
      <c r="H1571" s="278">
        <v>45702</v>
      </c>
      <c r="I1571" s="122">
        <v>8850</v>
      </c>
      <c r="J1571" s="122" t="s">
        <v>1700</v>
      </c>
      <c r="K1571" s="122" t="s">
        <v>1657</v>
      </c>
      <c r="L1571" s="122"/>
      <c r="M1571" s="287">
        <v>7500</v>
      </c>
      <c r="N1571" s="287">
        <v>0</v>
      </c>
      <c r="O1571" s="287">
        <v>675</v>
      </c>
      <c r="P1571" s="287">
        <v>675</v>
      </c>
      <c r="Q1571" s="122">
        <v>0</v>
      </c>
      <c r="R1571" s="122" t="s">
        <v>2352</v>
      </c>
      <c r="S1571" s="122" t="s">
        <v>1947</v>
      </c>
      <c r="T1571" s="122" t="s">
        <v>1703</v>
      </c>
      <c r="U1571" s="288" t="s">
        <v>1195</v>
      </c>
      <c r="V1571" s="289" t="s">
        <v>1704</v>
      </c>
      <c r="W1571" s="290" t="s">
        <v>1726</v>
      </c>
      <c r="X1571" s="290" t="s">
        <v>4160</v>
      </c>
      <c r="Y1571" s="290" t="s">
        <v>4082</v>
      </c>
      <c r="Z1571" s="122"/>
      <c r="AA1571" s="285"/>
    </row>
    <row r="1572" spans="1:27">
      <c r="A1572" s="122" t="s">
        <v>56</v>
      </c>
      <c r="B1572" s="226" t="str">
        <f t="shared" si="48"/>
        <v>27AAMFS2232C1ZGSK/2638/2425</v>
      </c>
      <c r="C1572" s="277">
        <f t="shared" si="49"/>
        <v>1567</v>
      </c>
      <c r="D1572" s="122" t="s">
        <v>562</v>
      </c>
      <c r="E1572" s="122" t="s">
        <v>563</v>
      </c>
      <c r="F1572" s="122" t="s">
        <v>4161</v>
      </c>
      <c r="G1572" s="122" t="s">
        <v>1699</v>
      </c>
      <c r="H1572" s="278">
        <v>45709</v>
      </c>
      <c r="I1572" s="122">
        <v>811768.04</v>
      </c>
      <c r="J1572" s="122" t="s">
        <v>1700</v>
      </c>
      <c r="K1572" s="122" t="s">
        <v>1657</v>
      </c>
      <c r="L1572" s="122"/>
      <c r="M1572" s="287">
        <v>687939.02</v>
      </c>
      <c r="N1572" s="287">
        <v>0</v>
      </c>
      <c r="O1572" s="287">
        <v>61914.51</v>
      </c>
      <c r="P1572" s="287">
        <v>61914.51</v>
      </c>
      <c r="Q1572" s="122">
        <v>0</v>
      </c>
      <c r="R1572" s="122" t="s">
        <v>2352</v>
      </c>
      <c r="S1572" s="122" t="s">
        <v>1947</v>
      </c>
      <c r="T1572" s="122" t="s">
        <v>1703</v>
      </c>
      <c r="U1572" s="288" t="s">
        <v>1195</v>
      </c>
      <c r="V1572" s="289" t="s">
        <v>1704</v>
      </c>
      <c r="W1572" s="290" t="s">
        <v>1726</v>
      </c>
      <c r="X1572" s="290" t="s">
        <v>4162</v>
      </c>
      <c r="Y1572" s="290" t="s">
        <v>4025</v>
      </c>
      <c r="Z1572" s="122"/>
      <c r="AA1572" s="285"/>
    </row>
    <row r="1573" spans="1:27">
      <c r="A1573" s="122" t="s">
        <v>56</v>
      </c>
      <c r="B1573" s="226" t="str">
        <f t="shared" si="48"/>
        <v>27AEFPP8226A1ZNIN-13771</v>
      </c>
      <c r="C1573" s="277">
        <f t="shared" si="49"/>
        <v>1568</v>
      </c>
      <c r="D1573" s="122" t="s">
        <v>4163</v>
      </c>
      <c r="E1573" s="122" t="s">
        <v>4164</v>
      </c>
      <c r="F1573" s="122" t="s">
        <v>4165</v>
      </c>
      <c r="G1573" s="122" t="s">
        <v>1699</v>
      </c>
      <c r="H1573" s="278">
        <v>45695</v>
      </c>
      <c r="I1573" s="122">
        <v>289</v>
      </c>
      <c r="J1573" s="122" t="s">
        <v>1700</v>
      </c>
      <c r="K1573" s="122" t="s">
        <v>1657</v>
      </c>
      <c r="L1573" s="122"/>
      <c r="M1573" s="287">
        <v>244.92</v>
      </c>
      <c r="N1573" s="287">
        <v>0</v>
      </c>
      <c r="O1573" s="287">
        <v>22.04</v>
      </c>
      <c r="P1573" s="287">
        <v>22.04</v>
      </c>
      <c r="Q1573" s="122">
        <v>0</v>
      </c>
      <c r="R1573" s="122" t="s">
        <v>2352</v>
      </c>
      <c r="S1573" s="122" t="s">
        <v>4166</v>
      </c>
      <c r="T1573" s="122" t="s">
        <v>1703</v>
      </c>
      <c r="U1573" s="288" t="s">
        <v>1195</v>
      </c>
      <c r="V1573" s="289" t="s">
        <v>1704</v>
      </c>
      <c r="W1573" s="290" t="s">
        <v>1195</v>
      </c>
      <c r="X1573" s="290" t="s">
        <v>1195</v>
      </c>
      <c r="Y1573" s="290" t="s">
        <v>1195</v>
      </c>
      <c r="Z1573" s="122"/>
      <c r="AA1573" s="285"/>
    </row>
    <row r="1574" spans="1:27">
      <c r="A1574" s="122" t="s">
        <v>56</v>
      </c>
      <c r="B1574" s="226" t="str">
        <f t="shared" si="48"/>
        <v>27AAECI7859N1ZQSOFT/703/24-25</v>
      </c>
      <c r="C1574" s="277">
        <f t="shared" si="49"/>
        <v>1569</v>
      </c>
      <c r="D1574" s="122" t="s">
        <v>344</v>
      </c>
      <c r="E1574" s="122" t="s">
        <v>345</v>
      </c>
      <c r="F1574" s="122" t="s">
        <v>4167</v>
      </c>
      <c r="G1574" s="122" t="s">
        <v>1699</v>
      </c>
      <c r="H1574" s="278">
        <v>45698</v>
      </c>
      <c r="I1574" s="122">
        <v>1274</v>
      </c>
      <c r="J1574" s="122" t="s">
        <v>1700</v>
      </c>
      <c r="K1574" s="122" t="s">
        <v>1657</v>
      </c>
      <c r="L1574" s="122"/>
      <c r="M1574" s="287">
        <v>1080</v>
      </c>
      <c r="N1574" s="287">
        <v>0</v>
      </c>
      <c r="O1574" s="287">
        <v>97.2</v>
      </c>
      <c r="P1574" s="287">
        <v>97.2</v>
      </c>
      <c r="Q1574" s="122">
        <v>0</v>
      </c>
      <c r="R1574" s="122" t="s">
        <v>2352</v>
      </c>
      <c r="S1574" s="122" t="s">
        <v>4127</v>
      </c>
      <c r="T1574" s="122" t="s">
        <v>1703</v>
      </c>
      <c r="U1574" s="288" t="s">
        <v>1195</v>
      </c>
      <c r="V1574" s="289" t="s">
        <v>1704</v>
      </c>
      <c r="W1574" s="290" t="s">
        <v>1195</v>
      </c>
      <c r="X1574" s="290" t="s">
        <v>1195</v>
      </c>
      <c r="Y1574" s="290" t="s">
        <v>1195</v>
      </c>
      <c r="Z1574" s="122"/>
      <c r="AA1574" s="285"/>
    </row>
    <row r="1575" spans="1:27">
      <c r="A1575" s="122" t="s">
        <v>56</v>
      </c>
      <c r="B1575" s="226" t="str">
        <f t="shared" si="48"/>
        <v>27AAECI7859N1ZQSOFT/709/24-25</v>
      </c>
      <c r="C1575" s="277">
        <f t="shared" si="49"/>
        <v>1570</v>
      </c>
      <c r="D1575" s="122" t="s">
        <v>344</v>
      </c>
      <c r="E1575" s="122" t="s">
        <v>345</v>
      </c>
      <c r="F1575" s="122" t="s">
        <v>4168</v>
      </c>
      <c r="G1575" s="122" t="s">
        <v>1699</v>
      </c>
      <c r="H1575" s="278">
        <v>45700</v>
      </c>
      <c r="I1575" s="122">
        <v>903</v>
      </c>
      <c r="J1575" s="122" t="s">
        <v>1700</v>
      </c>
      <c r="K1575" s="122" t="s">
        <v>1657</v>
      </c>
      <c r="L1575" s="122"/>
      <c r="M1575" s="287">
        <v>765</v>
      </c>
      <c r="N1575" s="287">
        <v>0</v>
      </c>
      <c r="O1575" s="287">
        <v>68.849999999999994</v>
      </c>
      <c r="P1575" s="287">
        <v>68.849999999999994</v>
      </c>
      <c r="Q1575" s="122">
        <v>0</v>
      </c>
      <c r="R1575" s="122" t="s">
        <v>2352</v>
      </c>
      <c r="S1575" s="122" t="s">
        <v>4127</v>
      </c>
      <c r="T1575" s="122" t="s">
        <v>1703</v>
      </c>
      <c r="U1575" s="288" t="s">
        <v>1195</v>
      </c>
      <c r="V1575" s="289" t="s">
        <v>1704</v>
      </c>
      <c r="W1575" s="290" t="s">
        <v>1195</v>
      </c>
      <c r="X1575" s="290" t="s">
        <v>1195</v>
      </c>
      <c r="Y1575" s="290" t="s">
        <v>1195</v>
      </c>
      <c r="Z1575" s="122"/>
      <c r="AA1575" s="285"/>
    </row>
    <row r="1576" spans="1:27">
      <c r="A1576" s="122" t="s">
        <v>56</v>
      </c>
      <c r="B1576" s="226" t="str">
        <f t="shared" si="48"/>
        <v>27AAECI7859N1ZQSOFT/723/24-25</v>
      </c>
      <c r="C1576" s="277">
        <f t="shared" si="49"/>
        <v>1571</v>
      </c>
      <c r="D1576" s="122" t="s">
        <v>344</v>
      </c>
      <c r="E1576" s="122" t="s">
        <v>345</v>
      </c>
      <c r="F1576" s="122" t="s">
        <v>4169</v>
      </c>
      <c r="G1576" s="122" t="s">
        <v>1699</v>
      </c>
      <c r="H1576" s="278">
        <v>45706</v>
      </c>
      <c r="I1576" s="122">
        <v>5045</v>
      </c>
      <c r="J1576" s="122" t="s">
        <v>1700</v>
      </c>
      <c r="K1576" s="122" t="s">
        <v>1657</v>
      </c>
      <c r="L1576" s="122"/>
      <c r="M1576" s="287">
        <v>4275</v>
      </c>
      <c r="N1576" s="287">
        <v>0</v>
      </c>
      <c r="O1576" s="287">
        <v>384.75</v>
      </c>
      <c r="P1576" s="287">
        <v>384.75</v>
      </c>
      <c r="Q1576" s="122">
        <v>0</v>
      </c>
      <c r="R1576" s="122" t="s">
        <v>2352</v>
      </c>
      <c r="S1576" s="122" t="s">
        <v>4127</v>
      </c>
      <c r="T1576" s="122" t="s">
        <v>1703</v>
      </c>
      <c r="U1576" s="288" t="s">
        <v>1195</v>
      </c>
      <c r="V1576" s="289" t="s">
        <v>1704</v>
      </c>
      <c r="W1576" s="290" t="s">
        <v>1195</v>
      </c>
      <c r="X1576" s="290" t="s">
        <v>1195</v>
      </c>
      <c r="Y1576" s="290" t="s">
        <v>1195</v>
      </c>
      <c r="Z1576" s="122"/>
      <c r="AA1576" s="285"/>
    </row>
    <row r="1577" spans="1:27">
      <c r="A1577" s="122" t="s">
        <v>56</v>
      </c>
      <c r="B1577" s="226" t="str">
        <f t="shared" si="48"/>
        <v>27AAECI7859N1ZQSOFT/732/24-25</v>
      </c>
      <c r="C1577" s="277">
        <f t="shared" si="49"/>
        <v>1572</v>
      </c>
      <c r="D1577" s="122" t="s">
        <v>344</v>
      </c>
      <c r="E1577" s="122" t="s">
        <v>345</v>
      </c>
      <c r="F1577" s="122" t="s">
        <v>4170</v>
      </c>
      <c r="G1577" s="122" t="s">
        <v>1699</v>
      </c>
      <c r="H1577" s="278">
        <v>45708</v>
      </c>
      <c r="I1577" s="122">
        <v>1121</v>
      </c>
      <c r="J1577" s="122" t="s">
        <v>1700</v>
      </c>
      <c r="K1577" s="122" t="s">
        <v>1657</v>
      </c>
      <c r="L1577" s="122"/>
      <c r="M1577" s="287">
        <v>950</v>
      </c>
      <c r="N1577" s="287">
        <v>0</v>
      </c>
      <c r="O1577" s="287">
        <v>85.5</v>
      </c>
      <c r="P1577" s="287">
        <v>85.5</v>
      </c>
      <c r="Q1577" s="122">
        <v>0</v>
      </c>
      <c r="R1577" s="122" t="s">
        <v>2352</v>
      </c>
      <c r="S1577" s="122" t="s">
        <v>4127</v>
      </c>
      <c r="T1577" s="122" t="s">
        <v>1703</v>
      </c>
      <c r="U1577" s="288" t="s">
        <v>1195</v>
      </c>
      <c r="V1577" s="289" t="s">
        <v>1704</v>
      </c>
      <c r="W1577" s="290" t="s">
        <v>1195</v>
      </c>
      <c r="X1577" s="290" t="s">
        <v>1195</v>
      </c>
      <c r="Y1577" s="290" t="s">
        <v>1195</v>
      </c>
      <c r="Z1577" s="122"/>
      <c r="AA1577" s="285"/>
    </row>
    <row r="1578" spans="1:27">
      <c r="A1578" s="122" t="s">
        <v>56</v>
      </c>
      <c r="B1578" s="226" t="str">
        <f t="shared" si="48"/>
        <v>27AAECI7859N1ZQSOFT/752/24-25</v>
      </c>
      <c r="C1578" s="277">
        <f t="shared" si="49"/>
        <v>1573</v>
      </c>
      <c r="D1578" s="122" t="s">
        <v>344</v>
      </c>
      <c r="E1578" s="122" t="s">
        <v>345</v>
      </c>
      <c r="F1578" s="122" t="s">
        <v>4171</v>
      </c>
      <c r="G1578" s="122" t="s">
        <v>1699</v>
      </c>
      <c r="H1578" s="278">
        <v>45715</v>
      </c>
      <c r="I1578" s="122">
        <v>201</v>
      </c>
      <c r="J1578" s="122" t="s">
        <v>1700</v>
      </c>
      <c r="K1578" s="122" t="s">
        <v>1657</v>
      </c>
      <c r="L1578" s="122"/>
      <c r="M1578" s="287">
        <v>170</v>
      </c>
      <c r="N1578" s="287">
        <v>0</v>
      </c>
      <c r="O1578" s="287">
        <v>15.3</v>
      </c>
      <c r="P1578" s="287">
        <v>15.3</v>
      </c>
      <c r="Q1578" s="122">
        <v>0</v>
      </c>
      <c r="R1578" s="122" t="s">
        <v>2352</v>
      </c>
      <c r="S1578" s="122" t="s">
        <v>4127</v>
      </c>
      <c r="T1578" s="122" t="s">
        <v>1703</v>
      </c>
      <c r="U1578" s="288" t="s">
        <v>1195</v>
      </c>
      <c r="V1578" s="289" t="s">
        <v>1704</v>
      </c>
      <c r="W1578" s="290" t="s">
        <v>1195</v>
      </c>
      <c r="X1578" s="290" t="s">
        <v>1195</v>
      </c>
      <c r="Y1578" s="290" t="s">
        <v>1195</v>
      </c>
      <c r="Z1578" s="122"/>
      <c r="AA1578" s="285"/>
    </row>
    <row r="1579" spans="1:27">
      <c r="A1579" s="122" t="s">
        <v>56</v>
      </c>
      <c r="B1579" s="226" t="str">
        <f t="shared" si="48"/>
        <v>36AABCI2726B1Z3TS1242502BV59160</v>
      </c>
      <c r="C1579" s="277">
        <f t="shared" si="49"/>
        <v>1574</v>
      </c>
      <c r="D1579" s="122" t="s">
        <v>483</v>
      </c>
      <c r="E1579" s="122" t="s">
        <v>484</v>
      </c>
      <c r="F1579" s="122" t="s">
        <v>4172</v>
      </c>
      <c r="G1579" s="122" t="s">
        <v>1699</v>
      </c>
      <c r="H1579" s="278">
        <v>45693</v>
      </c>
      <c r="I1579" s="122">
        <v>175</v>
      </c>
      <c r="J1579" s="122" t="s">
        <v>1700</v>
      </c>
      <c r="K1579" s="122" t="s">
        <v>1657</v>
      </c>
      <c r="L1579" s="122"/>
      <c r="M1579" s="287">
        <v>167</v>
      </c>
      <c r="N1579" s="287">
        <v>8</v>
      </c>
      <c r="O1579" s="287">
        <v>0</v>
      </c>
      <c r="P1579" s="287">
        <v>0</v>
      </c>
      <c r="Q1579" s="122">
        <v>0</v>
      </c>
      <c r="R1579" s="122" t="s">
        <v>2352</v>
      </c>
      <c r="S1579" s="122" t="s">
        <v>1877</v>
      </c>
      <c r="T1579" s="122" t="s">
        <v>1703</v>
      </c>
      <c r="U1579" s="288" t="s">
        <v>1195</v>
      </c>
      <c r="V1579" s="289" t="s">
        <v>1704</v>
      </c>
      <c r="W1579" s="290" t="s">
        <v>1195</v>
      </c>
      <c r="X1579" s="290" t="s">
        <v>1195</v>
      </c>
      <c r="Y1579" s="290" t="s">
        <v>1195</v>
      </c>
      <c r="Z1579" s="122"/>
      <c r="AA1579" s="285"/>
    </row>
    <row r="1580" spans="1:27">
      <c r="A1580" s="122" t="s">
        <v>56</v>
      </c>
      <c r="B1580" s="226" t="str">
        <f t="shared" si="48"/>
        <v>07AAJCA9880A1ZLAIN2425003741993</v>
      </c>
      <c r="C1580" s="277">
        <f t="shared" si="49"/>
        <v>1575</v>
      </c>
      <c r="D1580" s="122" t="s">
        <v>552</v>
      </c>
      <c r="E1580" s="122" t="s">
        <v>553</v>
      </c>
      <c r="F1580" s="122" t="s">
        <v>4173</v>
      </c>
      <c r="G1580" s="122" t="s">
        <v>1699</v>
      </c>
      <c r="H1580" s="278">
        <v>45690</v>
      </c>
      <c r="I1580" s="122">
        <v>309856.75</v>
      </c>
      <c r="J1580" s="122" t="s">
        <v>1700</v>
      </c>
      <c r="K1580" s="122" t="s">
        <v>1657</v>
      </c>
      <c r="L1580" s="122"/>
      <c r="M1580" s="287">
        <v>262590.46999999997</v>
      </c>
      <c r="N1580" s="287">
        <v>47266.28</v>
      </c>
      <c r="O1580" s="287">
        <v>0</v>
      </c>
      <c r="P1580" s="287">
        <v>0</v>
      </c>
      <c r="Q1580" s="122">
        <v>0</v>
      </c>
      <c r="R1580" s="122" t="s">
        <v>2352</v>
      </c>
      <c r="S1580" s="122" t="s">
        <v>1877</v>
      </c>
      <c r="T1580" s="122" t="s">
        <v>1703</v>
      </c>
      <c r="U1580" s="288" t="s">
        <v>1195</v>
      </c>
      <c r="V1580" s="289" t="s">
        <v>1704</v>
      </c>
      <c r="W1580" s="290" t="s">
        <v>1195</v>
      </c>
      <c r="X1580" s="290" t="s">
        <v>1195</v>
      </c>
      <c r="Y1580" s="290" t="s">
        <v>1195</v>
      </c>
      <c r="Z1580" s="122"/>
      <c r="AA1580" s="285"/>
    </row>
    <row r="1581" spans="1:27">
      <c r="A1581" s="122" t="s">
        <v>56</v>
      </c>
      <c r="B1581" s="226" t="str">
        <f t="shared" si="48"/>
        <v>07AAJCA9880A1ZLAIN2425003743229</v>
      </c>
      <c r="C1581" s="277">
        <f t="shared" si="49"/>
        <v>1576</v>
      </c>
      <c r="D1581" s="122" t="s">
        <v>552</v>
      </c>
      <c r="E1581" s="122" t="s">
        <v>553</v>
      </c>
      <c r="F1581" s="122" t="s">
        <v>4174</v>
      </c>
      <c r="G1581" s="122" t="s">
        <v>1699</v>
      </c>
      <c r="H1581" s="278">
        <v>45690</v>
      </c>
      <c r="I1581" s="122">
        <v>110505.82</v>
      </c>
      <c r="J1581" s="122" t="s">
        <v>1700</v>
      </c>
      <c r="K1581" s="122" t="s">
        <v>1657</v>
      </c>
      <c r="L1581" s="122"/>
      <c r="M1581" s="287">
        <v>93649</v>
      </c>
      <c r="N1581" s="287">
        <v>16856.82</v>
      </c>
      <c r="O1581" s="287">
        <v>0</v>
      </c>
      <c r="P1581" s="287">
        <v>0</v>
      </c>
      <c r="Q1581" s="122">
        <v>0</v>
      </c>
      <c r="R1581" s="122" t="s">
        <v>2352</v>
      </c>
      <c r="S1581" s="122" t="s">
        <v>1877</v>
      </c>
      <c r="T1581" s="122" t="s">
        <v>1703</v>
      </c>
      <c r="U1581" s="288" t="s">
        <v>1195</v>
      </c>
      <c r="V1581" s="289" t="s">
        <v>1704</v>
      </c>
      <c r="W1581" s="290" t="s">
        <v>1195</v>
      </c>
      <c r="X1581" s="290" t="s">
        <v>1195</v>
      </c>
      <c r="Y1581" s="290" t="s">
        <v>1195</v>
      </c>
      <c r="Z1581" s="122"/>
      <c r="AA1581" s="285"/>
    </row>
    <row r="1582" spans="1:27">
      <c r="A1582" s="122" t="s">
        <v>56</v>
      </c>
      <c r="B1582" s="226" t="str">
        <f t="shared" si="48"/>
        <v>07AAJCA9880A1ZLAIN2425003840576</v>
      </c>
      <c r="C1582" s="277">
        <f t="shared" si="49"/>
        <v>1577</v>
      </c>
      <c r="D1582" s="122" t="s">
        <v>552</v>
      </c>
      <c r="E1582" s="122" t="s">
        <v>553</v>
      </c>
      <c r="F1582" s="122" t="s">
        <v>4175</v>
      </c>
      <c r="G1582" s="122" t="s">
        <v>1699</v>
      </c>
      <c r="H1582" s="278">
        <v>45690</v>
      </c>
      <c r="I1582" s="122">
        <v>17827.71</v>
      </c>
      <c r="J1582" s="122" t="s">
        <v>1700</v>
      </c>
      <c r="K1582" s="122" t="s">
        <v>1657</v>
      </c>
      <c r="L1582" s="122"/>
      <c r="M1582" s="287">
        <v>15108.23</v>
      </c>
      <c r="N1582" s="287">
        <v>2719.48</v>
      </c>
      <c r="O1582" s="287">
        <v>0</v>
      </c>
      <c r="P1582" s="287">
        <v>0</v>
      </c>
      <c r="Q1582" s="122">
        <v>0</v>
      </c>
      <c r="R1582" s="122" t="s">
        <v>2352</v>
      </c>
      <c r="S1582" s="122" t="s">
        <v>1877</v>
      </c>
      <c r="T1582" s="122" t="s">
        <v>1703</v>
      </c>
      <c r="U1582" s="288" t="s">
        <v>1195</v>
      </c>
      <c r="V1582" s="289" t="s">
        <v>1704</v>
      </c>
      <c r="W1582" s="290" t="s">
        <v>1195</v>
      </c>
      <c r="X1582" s="290" t="s">
        <v>1195</v>
      </c>
      <c r="Y1582" s="290" t="s">
        <v>1195</v>
      </c>
      <c r="Z1582" s="122"/>
      <c r="AA1582" s="285"/>
    </row>
    <row r="1583" spans="1:27">
      <c r="A1583" s="122" t="s">
        <v>56</v>
      </c>
      <c r="B1583" s="226" t="str">
        <f t="shared" si="48"/>
        <v>27AAACH1458C1ZZ2171001634</v>
      </c>
      <c r="C1583" s="277">
        <f t="shared" si="49"/>
        <v>1578</v>
      </c>
      <c r="D1583" s="122" t="s">
        <v>540</v>
      </c>
      <c r="E1583" s="122" t="s">
        <v>541</v>
      </c>
      <c r="F1583" s="122">
        <v>2171001634</v>
      </c>
      <c r="G1583" s="122" t="s">
        <v>1699</v>
      </c>
      <c r="H1583" s="278">
        <v>45691</v>
      </c>
      <c r="I1583" s="122">
        <v>18653.439999999999</v>
      </c>
      <c r="J1583" s="122" t="s">
        <v>1700</v>
      </c>
      <c r="K1583" s="122" t="s">
        <v>1657</v>
      </c>
      <c r="L1583" s="122"/>
      <c r="M1583" s="287">
        <v>15808</v>
      </c>
      <c r="N1583" s="287">
        <v>0</v>
      </c>
      <c r="O1583" s="287">
        <v>1422.72</v>
      </c>
      <c r="P1583" s="287">
        <v>1422.72</v>
      </c>
      <c r="Q1583" s="122">
        <v>0</v>
      </c>
      <c r="R1583" s="122" t="s">
        <v>2352</v>
      </c>
      <c r="S1583" s="122" t="s">
        <v>3998</v>
      </c>
      <c r="T1583" s="122" t="s">
        <v>1703</v>
      </c>
      <c r="U1583" s="288" t="s">
        <v>1195</v>
      </c>
      <c r="V1583" s="289" t="s">
        <v>1704</v>
      </c>
      <c r="W1583" s="290" t="s">
        <v>1195</v>
      </c>
      <c r="X1583" s="290" t="s">
        <v>1195</v>
      </c>
      <c r="Y1583" s="290" t="s">
        <v>1195</v>
      </c>
      <c r="Z1583" s="122"/>
      <c r="AA1583" s="285"/>
    </row>
    <row r="1584" spans="1:27">
      <c r="A1584" s="122" t="s">
        <v>56</v>
      </c>
      <c r="B1584" s="226" t="str">
        <f t="shared" si="48"/>
        <v>27AAACH1458C1ZZ2171032364</v>
      </c>
      <c r="C1584" s="277">
        <f t="shared" si="49"/>
        <v>1579</v>
      </c>
      <c r="D1584" s="122" t="s">
        <v>540</v>
      </c>
      <c r="E1584" s="122" t="s">
        <v>541</v>
      </c>
      <c r="F1584" s="122">
        <v>2171032364</v>
      </c>
      <c r="G1584" s="122" t="s">
        <v>1699</v>
      </c>
      <c r="H1584" s="278">
        <v>45703</v>
      </c>
      <c r="I1584" s="122">
        <v>6478.2</v>
      </c>
      <c r="J1584" s="122" t="s">
        <v>1700</v>
      </c>
      <c r="K1584" s="122" t="s">
        <v>1657</v>
      </c>
      <c r="L1584" s="122"/>
      <c r="M1584" s="287">
        <v>5490</v>
      </c>
      <c r="N1584" s="287">
        <v>0</v>
      </c>
      <c r="O1584" s="287">
        <v>494.1</v>
      </c>
      <c r="P1584" s="287">
        <v>494.1</v>
      </c>
      <c r="Q1584" s="122">
        <v>0</v>
      </c>
      <c r="R1584" s="122" t="s">
        <v>2352</v>
      </c>
      <c r="S1584" s="122" t="s">
        <v>3998</v>
      </c>
      <c r="T1584" s="122" t="s">
        <v>1703</v>
      </c>
      <c r="U1584" s="288" t="s">
        <v>1195</v>
      </c>
      <c r="V1584" s="289" t="s">
        <v>1704</v>
      </c>
      <c r="W1584" s="290" t="s">
        <v>1195</v>
      </c>
      <c r="X1584" s="290" t="s">
        <v>1195</v>
      </c>
      <c r="Y1584" s="290" t="s">
        <v>1195</v>
      </c>
      <c r="Z1584" s="122"/>
      <c r="AA1584" s="285"/>
    </row>
    <row r="1585" spans="1:27">
      <c r="A1585" s="122" t="s">
        <v>56</v>
      </c>
      <c r="B1585" s="226" t="str">
        <f t="shared" si="48"/>
        <v>27AAACA4136A1ZDIS/519</v>
      </c>
      <c r="C1585" s="277">
        <f t="shared" si="49"/>
        <v>1580</v>
      </c>
      <c r="D1585" s="122" t="s">
        <v>717</v>
      </c>
      <c r="E1585" s="122" t="s">
        <v>718</v>
      </c>
      <c r="F1585" s="122" t="s">
        <v>4176</v>
      </c>
      <c r="G1585" s="122" t="s">
        <v>1699</v>
      </c>
      <c r="H1585" s="278">
        <v>45701</v>
      </c>
      <c r="I1585" s="122">
        <v>1180</v>
      </c>
      <c r="J1585" s="122" t="s">
        <v>1700</v>
      </c>
      <c r="K1585" s="122" t="s">
        <v>1657</v>
      </c>
      <c r="L1585" s="122"/>
      <c r="M1585" s="287">
        <v>1000</v>
      </c>
      <c r="N1585" s="287">
        <v>0</v>
      </c>
      <c r="O1585" s="287">
        <v>90</v>
      </c>
      <c r="P1585" s="287">
        <v>90</v>
      </c>
      <c r="Q1585" s="122">
        <v>0</v>
      </c>
      <c r="R1585" s="122" t="s">
        <v>2352</v>
      </c>
      <c r="S1585" s="122" t="s">
        <v>3998</v>
      </c>
      <c r="T1585" s="122" t="s">
        <v>1703</v>
      </c>
      <c r="U1585" s="288" t="s">
        <v>1195</v>
      </c>
      <c r="V1585" s="289" t="s">
        <v>1704</v>
      </c>
      <c r="W1585" s="290" t="s">
        <v>1195</v>
      </c>
      <c r="X1585" s="290" t="s">
        <v>1195</v>
      </c>
      <c r="Y1585" s="290" t="s">
        <v>1195</v>
      </c>
      <c r="Z1585" s="122"/>
      <c r="AA1585" s="285"/>
    </row>
    <row r="1586" spans="1:27">
      <c r="A1586" s="122" t="s">
        <v>56</v>
      </c>
      <c r="B1586" s="226" t="str">
        <f t="shared" si="48"/>
        <v>27AAACA4136A1ZDIS/552</v>
      </c>
      <c r="C1586" s="277">
        <f t="shared" si="49"/>
        <v>1581</v>
      </c>
      <c r="D1586" s="122" t="s">
        <v>717</v>
      </c>
      <c r="E1586" s="122" t="s">
        <v>718</v>
      </c>
      <c r="F1586" s="122" t="s">
        <v>4177</v>
      </c>
      <c r="G1586" s="122" t="s">
        <v>1699</v>
      </c>
      <c r="H1586" s="278">
        <v>45713</v>
      </c>
      <c r="I1586" s="122">
        <v>3540</v>
      </c>
      <c r="J1586" s="122" t="s">
        <v>1700</v>
      </c>
      <c r="K1586" s="122" t="s">
        <v>1657</v>
      </c>
      <c r="L1586" s="122"/>
      <c r="M1586" s="287">
        <v>3000</v>
      </c>
      <c r="N1586" s="287">
        <v>0</v>
      </c>
      <c r="O1586" s="287">
        <v>270</v>
      </c>
      <c r="P1586" s="287">
        <v>270</v>
      </c>
      <c r="Q1586" s="122">
        <v>0</v>
      </c>
      <c r="R1586" s="122" t="s">
        <v>2352</v>
      </c>
      <c r="S1586" s="122" t="s">
        <v>3998</v>
      </c>
      <c r="T1586" s="122" t="s">
        <v>1703</v>
      </c>
      <c r="U1586" s="288" t="s">
        <v>1195</v>
      </c>
      <c r="V1586" s="289" t="s">
        <v>1704</v>
      </c>
      <c r="W1586" s="290" t="s">
        <v>1195</v>
      </c>
      <c r="X1586" s="290" t="s">
        <v>1195</v>
      </c>
      <c r="Y1586" s="290" t="s">
        <v>1195</v>
      </c>
      <c r="Z1586" s="122"/>
      <c r="AA1586" s="285"/>
    </row>
    <row r="1587" spans="1:27">
      <c r="A1587" s="122" t="s">
        <v>56</v>
      </c>
      <c r="B1587" s="226" t="str">
        <f t="shared" si="48"/>
        <v>27AABCJ9086F1ZA654102953</v>
      </c>
      <c r="C1587" s="277">
        <f t="shared" si="49"/>
        <v>1582</v>
      </c>
      <c r="D1587" s="122" t="s">
        <v>4178</v>
      </c>
      <c r="E1587" s="122" t="s">
        <v>4179</v>
      </c>
      <c r="F1587" s="122">
        <v>654102953</v>
      </c>
      <c r="G1587" s="122" t="s">
        <v>1699</v>
      </c>
      <c r="H1587" s="278">
        <v>45693</v>
      </c>
      <c r="I1587" s="122">
        <v>28910</v>
      </c>
      <c r="J1587" s="122" t="s">
        <v>1700</v>
      </c>
      <c r="K1587" s="122" t="s">
        <v>1657</v>
      </c>
      <c r="L1587" s="122"/>
      <c r="M1587" s="287">
        <v>24500</v>
      </c>
      <c r="N1587" s="287">
        <v>0</v>
      </c>
      <c r="O1587" s="287">
        <v>2205</v>
      </c>
      <c r="P1587" s="287">
        <v>2205</v>
      </c>
      <c r="Q1587" s="122">
        <v>0</v>
      </c>
      <c r="R1587" s="122" t="s">
        <v>2352</v>
      </c>
      <c r="S1587" s="122" t="s">
        <v>1877</v>
      </c>
      <c r="T1587" s="122" t="s">
        <v>1703</v>
      </c>
      <c r="U1587" s="288" t="s">
        <v>1195</v>
      </c>
      <c r="V1587" s="289" t="s">
        <v>1704</v>
      </c>
      <c r="W1587" s="290" t="s">
        <v>1726</v>
      </c>
      <c r="X1587" s="290" t="s">
        <v>4180</v>
      </c>
      <c r="Y1587" s="290" t="s">
        <v>3875</v>
      </c>
      <c r="Z1587" s="122"/>
      <c r="AA1587" s="285"/>
    </row>
    <row r="1588" spans="1:27">
      <c r="A1588" s="122" t="s">
        <v>56</v>
      </c>
      <c r="B1588" s="226" t="str">
        <f t="shared" si="48"/>
        <v>27AESPG9895B1ZWPP/2322/24-25</v>
      </c>
      <c r="C1588" s="277">
        <f t="shared" si="49"/>
        <v>1583</v>
      </c>
      <c r="D1588" s="122" t="s">
        <v>2118</v>
      </c>
      <c r="E1588" s="122" t="s">
        <v>2119</v>
      </c>
      <c r="F1588" s="122" t="s">
        <v>4181</v>
      </c>
      <c r="G1588" s="122" t="s">
        <v>1699</v>
      </c>
      <c r="H1588" s="278">
        <v>45734</v>
      </c>
      <c r="I1588" s="122">
        <v>2431</v>
      </c>
      <c r="J1588" s="122" t="s">
        <v>1700</v>
      </c>
      <c r="K1588" s="122" t="s">
        <v>1657</v>
      </c>
      <c r="L1588" s="122"/>
      <c r="M1588" s="287">
        <v>2060</v>
      </c>
      <c r="N1588" s="287">
        <v>0</v>
      </c>
      <c r="O1588" s="287">
        <v>185.4</v>
      </c>
      <c r="P1588" s="287">
        <v>185.4</v>
      </c>
      <c r="Q1588" s="122">
        <v>0</v>
      </c>
      <c r="R1588" s="122" t="s">
        <v>1709</v>
      </c>
      <c r="S1588" s="122" t="s">
        <v>4182</v>
      </c>
      <c r="T1588" s="122" t="s">
        <v>1703</v>
      </c>
      <c r="U1588" s="288" t="s">
        <v>1195</v>
      </c>
      <c r="V1588" s="289" t="s">
        <v>1704</v>
      </c>
      <c r="W1588" s="290" t="s">
        <v>1195</v>
      </c>
      <c r="X1588" s="290" t="s">
        <v>1195</v>
      </c>
      <c r="Y1588" s="290" t="s">
        <v>1195</v>
      </c>
      <c r="Z1588" s="122"/>
      <c r="AA1588" s="285"/>
    </row>
    <row r="1589" spans="1:27">
      <c r="A1589" s="122" t="s">
        <v>56</v>
      </c>
      <c r="B1589" s="226" t="str">
        <f t="shared" si="48"/>
        <v>27BBOPG2224E1ZYRS-0657</v>
      </c>
      <c r="C1589" s="277">
        <f t="shared" si="49"/>
        <v>1584</v>
      </c>
      <c r="D1589" s="122" t="s">
        <v>1023</v>
      </c>
      <c r="E1589" s="122" t="s">
        <v>1024</v>
      </c>
      <c r="F1589" s="122" t="s">
        <v>4183</v>
      </c>
      <c r="G1589" s="122" t="s">
        <v>1699</v>
      </c>
      <c r="H1589" s="278">
        <v>45699</v>
      </c>
      <c r="I1589" s="122">
        <v>16107</v>
      </c>
      <c r="J1589" s="122" t="s">
        <v>1700</v>
      </c>
      <c r="K1589" s="122" t="s">
        <v>1657</v>
      </c>
      <c r="L1589" s="122"/>
      <c r="M1589" s="287">
        <v>13650</v>
      </c>
      <c r="N1589" s="287">
        <v>0</v>
      </c>
      <c r="O1589" s="287">
        <v>1228.5</v>
      </c>
      <c r="P1589" s="287">
        <v>1228.5</v>
      </c>
      <c r="Q1589" s="122">
        <v>0</v>
      </c>
      <c r="R1589" s="122" t="s">
        <v>2352</v>
      </c>
      <c r="S1589" s="122" t="s">
        <v>1800</v>
      </c>
      <c r="T1589" s="122" t="s">
        <v>1703</v>
      </c>
      <c r="U1589" s="288" t="s">
        <v>1195</v>
      </c>
      <c r="V1589" s="289" t="s">
        <v>1704</v>
      </c>
      <c r="W1589" s="290" t="s">
        <v>1195</v>
      </c>
      <c r="X1589" s="290" t="s">
        <v>1195</v>
      </c>
      <c r="Y1589" s="290" t="s">
        <v>1195</v>
      </c>
      <c r="Z1589" s="122"/>
      <c r="AA1589" s="285"/>
    </row>
    <row r="1590" spans="1:27">
      <c r="A1590" s="122" t="s">
        <v>56</v>
      </c>
      <c r="B1590" s="226" t="str">
        <f t="shared" si="48"/>
        <v>27ABJCS6128G1Z4970/2024-25</v>
      </c>
      <c r="C1590" s="277">
        <f t="shared" si="49"/>
        <v>1585</v>
      </c>
      <c r="D1590" s="122" t="s">
        <v>535</v>
      </c>
      <c r="E1590" s="122" t="s">
        <v>536</v>
      </c>
      <c r="F1590" s="122" t="s">
        <v>4184</v>
      </c>
      <c r="G1590" s="122" t="s">
        <v>1699</v>
      </c>
      <c r="H1590" s="278">
        <v>45722</v>
      </c>
      <c r="I1590" s="122">
        <v>4508.78</v>
      </c>
      <c r="J1590" s="122" t="s">
        <v>1700</v>
      </c>
      <c r="K1590" s="122" t="s">
        <v>1657</v>
      </c>
      <c r="L1590" s="122"/>
      <c r="M1590" s="287">
        <v>3821</v>
      </c>
      <c r="N1590" s="287">
        <v>0</v>
      </c>
      <c r="O1590" s="287">
        <v>343.89</v>
      </c>
      <c r="P1590" s="287">
        <v>343.89</v>
      </c>
      <c r="Q1590" s="122">
        <v>0</v>
      </c>
      <c r="R1590" s="122" t="s">
        <v>1709</v>
      </c>
      <c r="S1590" s="122" t="s">
        <v>4182</v>
      </c>
      <c r="T1590" s="122" t="s">
        <v>1703</v>
      </c>
      <c r="U1590" s="288" t="s">
        <v>1195</v>
      </c>
      <c r="V1590" s="289" t="s">
        <v>1704</v>
      </c>
      <c r="W1590" s="290" t="s">
        <v>1195</v>
      </c>
      <c r="X1590" s="290" t="s">
        <v>1195</v>
      </c>
      <c r="Y1590" s="290" t="s">
        <v>1195</v>
      </c>
      <c r="Z1590" s="122"/>
      <c r="AA1590" s="285"/>
    </row>
    <row r="1591" spans="1:27">
      <c r="A1591" s="122" t="s">
        <v>56</v>
      </c>
      <c r="B1591" s="226" t="str">
        <f t="shared" si="48"/>
        <v>27AAACI1195H1ZM135250303008829</v>
      </c>
      <c r="C1591" s="277">
        <f t="shared" si="49"/>
        <v>1586</v>
      </c>
      <c r="D1591" s="122" t="s">
        <v>412</v>
      </c>
      <c r="E1591" s="122" t="s">
        <v>413</v>
      </c>
      <c r="F1591" s="122">
        <v>135250303008829</v>
      </c>
      <c r="G1591" s="122" t="s">
        <v>1699</v>
      </c>
      <c r="H1591" s="278">
        <v>45719</v>
      </c>
      <c r="I1591" s="122">
        <v>15607.88</v>
      </c>
      <c r="J1591" s="122" t="s">
        <v>1700</v>
      </c>
      <c r="K1591" s="122" t="s">
        <v>1657</v>
      </c>
      <c r="L1591" s="122"/>
      <c r="M1591" s="287">
        <v>13227.02</v>
      </c>
      <c r="N1591" s="287">
        <v>0</v>
      </c>
      <c r="O1591" s="287">
        <v>1190.43</v>
      </c>
      <c r="P1591" s="287">
        <v>1190.43</v>
      </c>
      <c r="Q1591" s="122">
        <v>0</v>
      </c>
      <c r="R1591" s="122" t="s">
        <v>1709</v>
      </c>
      <c r="S1591" s="122" t="s">
        <v>1800</v>
      </c>
      <c r="T1591" s="122" t="s">
        <v>1703</v>
      </c>
      <c r="U1591" s="288" t="s">
        <v>1195</v>
      </c>
      <c r="V1591" s="289" t="s">
        <v>1704</v>
      </c>
      <c r="W1591" s="290" t="s">
        <v>1195</v>
      </c>
      <c r="X1591" s="290" t="s">
        <v>1195</v>
      </c>
      <c r="Y1591" s="290" t="s">
        <v>1195</v>
      </c>
      <c r="Z1591" s="122"/>
      <c r="AA1591" s="285"/>
    </row>
    <row r="1592" spans="1:27">
      <c r="A1592" s="122" t="s">
        <v>56</v>
      </c>
      <c r="B1592" s="226" t="str">
        <f t="shared" si="48"/>
        <v>27AAACI1195H1ZM135250303008842</v>
      </c>
      <c r="C1592" s="277">
        <f t="shared" si="49"/>
        <v>1587</v>
      </c>
      <c r="D1592" s="122" t="s">
        <v>412</v>
      </c>
      <c r="E1592" s="122" t="s">
        <v>413</v>
      </c>
      <c r="F1592" s="122">
        <v>135250303008842</v>
      </c>
      <c r="G1592" s="122" t="s">
        <v>1699</v>
      </c>
      <c r="H1592" s="278">
        <v>45719</v>
      </c>
      <c r="I1592" s="122">
        <v>17152.830000000002</v>
      </c>
      <c r="J1592" s="122" t="s">
        <v>1700</v>
      </c>
      <c r="K1592" s="122" t="s">
        <v>1657</v>
      </c>
      <c r="L1592" s="122"/>
      <c r="M1592" s="287">
        <v>14536.29</v>
      </c>
      <c r="N1592" s="287">
        <v>0</v>
      </c>
      <c r="O1592" s="287">
        <v>1308.27</v>
      </c>
      <c r="P1592" s="287">
        <v>1308.27</v>
      </c>
      <c r="Q1592" s="122">
        <v>0</v>
      </c>
      <c r="R1592" s="122" t="s">
        <v>1709</v>
      </c>
      <c r="S1592" s="122" t="s">
        <v>1800</v>
      </c>
      <c r="T1592" s="122" t="s">
        <v>1703</v>
      </c>
      <c r="U1592" s="288" t="s">
        <v>1195</v>
      </c>
      <c r="V1592" s="289" t="s">
        <v>1704</v>
      </c>
      <c r="W1592" s="290" t="s">
        <v>1195</v>
      </c>
      <c r="X1592" s="290" t="s">
        <v>1195</v>
      </c>
      <c r="Y1592" s="290" t="s">
        <v>1195</v>
      </c>
      <c r="Z1592" s="122"/>
      <c r="AA1592" s="285"/>
    </row>
    <row r="1593" spans="1:27">
      <c r="A1593" s="122" t="s">
        <v>56</v>
      </c>
      <c r="B1593" s="226" t="str">
        <f t="shared" si="48"/>
        <v>27AAACI1195H1ZM135250307039118</v>
      </c>
      <c r="C1593" s="277">
        <f t="shared" si="49"/>
        <v>1588</v>
      </c>
      <c r="D1593" s="122" t="s">
        <v>412</v>
      </c>
      <c r="E1593" s="122" t="s">
        <v>413</v>
      </c>
      <c r="F1593" s="122">
        <v>135250307039118</v>
      </c>
      <c r="G1593" s="122" t="s">
        <v>1699</v>
      </c>
      <c r="H1593" s="278">
        <v>45723</v>
      </c>
      <c r="I1593" s="122">
        <v>15584.88</v>
      </c>
      <c r="J1593" s="122" t="s">
        <v>1700</v>
      </c>
      <c r="K1593" s="122" t="s">
        <v>1657</v>
      </c>
      <c r="L1593" s="122"/>
      <c r="M1593" s="287">
        <v>13207.52</v>
      </c>
      <c r="N1593" s="287">
        <v>0</v>
      </c>
      <c r="O1593" s="287">
        <v>1188.68</v>
      </c>
      <c r="P1593" s="287">
        <v>1188.68</v>
      </c>
      <c r="Q1593" s="122">
        <v>0</v>
      </c>
      <c r="R1593" s="122" t="s">
        <v>1709</v>
      </c>
      <c r="S1593" s="122" t="s">
        <v>1800</v>
      </c>
      <c r="T1593" s="122" t="s">
        <v>1703</v>
      </c>
      <c r="U1593" s="288" t="s">
        <v>1195</v>
      </c>
      <c r="V1593" s="289" t="s">
        <v>1704</v>
      </c>
      <c r="W1593" s="290" t="s">
        <v>1195</v>
      </c>
      <c r="X1593" s="290" t="s">
        <v>1195</v>
      </c>
      <c r="Y1593" s="290" t="s">
        <v>1195</v>
      </c>
      <c r="Z1593" s="122"/>
      <c r="AA1593" s="285"/>
    </row>
    <row r="1594" spans="1:27">
      <c r="A1594" s="122" t="s">
        <v>56</v>
      </c>
      <c r="B1594" s="226" t="str">
        <f t="shared" si="48"/>
        <v>27AAACI1195H1ZM135250310046229</v>
      </c>
      <c r="C1594" s="277">
        <f t="shared" si="49"/>
        <v>1589</v>
      </c>
      <c r="D1594" s="122" t="s">
        <v>412</v>
      </c>
      <c r="E1594" s="122" t="s">
        <v>413</v>
      </c>
      <c r="F1594" s="122">
        <v>135250310046229</v>
      </c>
      <c r="G1594" s="122" t="s">
        <v>1699</v>
      </c>
      <c r="H1594" s="278">
        <v>45726</v>
      </c>
      <c r="I1594" s="122">
        <v>13469.27</v>
      </c>
      <c r="J1594" s="122" t="s">
        <v>1700</v>
      </c>
      <c r="K1594" s="122" t="s">
        <v>1657</v>
      </c>
      <c r="L1594" s="122"/>
      <c r="M1594" s="287">
        <v>11414.63</v>
      </c>
      <c r="N1594" s="287">
        <v>0</v>
      </c>
      <c r="O1594" s="287">
        <v>1027.32</v>
      </c>
      <c r="P1594" s="287">
        <v>1027.32</v>
      </c>
      <c r="Q1594" s="122">
        <v>0</v>
      </c>
      <c r="R1594" s="122" t="s">
        <v>1709</v>
      </c>
      <c r="S1594" s="122" t="s">
        <v>1800</v>
      </c>
      <c r="T1594" s="122" t="s">
        <v>1703</v>
      </c>
      <c r="U1594" s="288" t="s">
        <v>1195</v>
      </c>
      <c r="V1594" s="289" t="s">
        <v>1704</v>
      </c>
      <c r="W1594" s="290" t="s">
        <v>1195</v>
      </c>
      <c r="X1594" s="290" t="s">
        <v>1195</v>
      </c>
      <c r="Y1594" s="290" t="s">
        <v>1195</v>
      </c>
      <c r="Z1594" s="122"/>
      <c r="AA1594" s="285"/>
    </row>
    <row r="1595" spans="1:27">
      <c r="A1595" s="122" t="s">
        <v>56</v>
      </c>
      <c r="B1595" s="226" t="str">
        <f t="shared" si="48"/>
        <v>27AAACI1195H1ZM135250312060020</v>
      </c>
      <c r="C1595" s="277">
        <f t="shared" si="49"/>
        <v>1590</v>
      </c>
      <c r="D1595" s="122" t="s">
        <v>412</v>
      </c>
      <c r="E1595" s="122" t="s">
        <v>413</v>
      </c>
      <c r="F1595" s="122">
        <v>135250312060020</v>
      </c>
      <c r="G1595" s="122" t="s">
        <v>1699</v>
      </c>
      <c r="H1595" s="278">
        <v>45728</v>
      </c>
      <c r="I1595" s="122">
        <v>16617.72</v>
      </c>
      <c r="J1595" s="122" t="s">
        <v>1700</v>
      </c>
      <c r="K1595" s="122" t="s">
        <v>1657</v>
      </c>
      <c r="L1595" s="122"/>
      <c r="M1595" s="287">
        <v>14082.82</v>
      </c>
      <c r="N1595" s="287">
        <v>0</v>
      </c>
      <c r="O1595" s="287">
        <v>1267.45</v>
      </c>
      <c r="P1595" s="287">
        <v>1267.45</v>
      </c>
      <c r="Q1595" s="122">
        <v>0</v>
      </c>
      <c r="R1595" s="122" t="s">
        <v>1709</v>
      </c>
      <c r="S1595" s="122" t="s">
        <v>1800</v>
      </c>
      <c r="T1595" s="122" t="s">
        <v>1703</v>
      </c>
      <c r="U1595" s="288" t="s">
        <v>1195</v>
      </c>
      <c r="V1595" s="289" t="s">
        <v>1704</v>
      </c>
      <c r="W1595" s="290" t="s">
        <v>1195</v>
      </c>
      <c r="X1595" s="290" t="s">
        <v>1195</v>
      </c>
      <c r="Y1595" s="290" t="s">
        <v>1195</v>
      </c>
      <c r="Z1595" s="122"/>
      <c r="AA1595" s="285"/>
    </row>
    <row r="1596" spans="1:27">
      <c r="A1596" s="122" t="s">
        <v>56</v>
      </c>
      <c r="B1596" s="226" t="str">
        <f t="shared" si="48"/>
        <v>27AAACI1195H1ZM135250324118139</v>
      </c>
      <c r="C1596" s="277">
        <f t="shared" si="49"/>
        <v>1591</v>
      </c>
      <c r="D1596" s="122" t="s">
        <v>412</v>
      </c>
      <c r="E1596" s="122" t="s">
        <v>413</v>
      </c>
      <c r="F1596" s="122">
        <v>135250324118139</v>
      </c>
      <c r="G1596" s="122" t="s">
        <v>1699</v>
      </c>
      <c r="H1596" s="278">
        <v>45740</v>
      </c>
      <c r="I1596" s="122">
        <v>20500.18</v>
      </c>
      <c r="J1596" s="122" t="s">
        <v>1700</v>
      </c>
      <c r="K1596" s="122" t="s">
        <v>1657</v>
      </c>
      <c r="L1596" s="122"/>
      <c r="M1596" s="287">
        <v>17373.04</v>
      </c>
      <c r="N1596" s="287">
        <v>0</v>
      </c>
      <c r="O1596" s="287">
        <v>1563.57</v>
      </c>
      <c r="P1596" s="287">
        <v>1563.57</v>
      </c>
      <c r="Q1596" s="122">
        <v>0</v>
      </c>
      <c r="R1596" s="122" t="s">
        <v>1709</v>
      </c>
      <c r="S1596" s="122" t="s">
        <v>1800</v>
      </c>
      <c r="T1596" s="122" t="s">
        <v>1703</v>
      </c>
      <c r="U1596" s="288" t="s">
        <v>1195</v>
      </c>
      <c r="V1596" s="289" t="s">
        <v>1704</v>
      </c>
      <c r="W1596" s="290" t="s">
        <v>1195</v>
      </c>
      <c r="X1596" s="290" t="s">
        <v>1195</v>
      </c>
      <c r="Y1596" s="290" t="s">
        <v>1195</v>
      </c>
      <c r="Z1596" s="122"/>
      <c r="AA1596" s="285"/>
    </row>
    <row r="1597" spans="1:27">
      <c r="A1597" s="122" t="s">
        <v>56</v>
      </c>
      <c r="B1597" s="226" t="str">
        <f t="shared" si="48"/>
        <v>27AAJCC9783E1Z7BOM5-3605635</v>
      </c>
      <c r="C1597" s="277">
        <f t="shared" si="49"/>
        <v>1592</v>
      </c>
      <c r="D1597" s="122" t="s">
        <v>1441</v>
      </c>
      <c r="E1597" s="122" t="s">
        <v>1382</v>
      </c>
      <c r="F1597" s="122" t="s">
        <v>4185</v>
      </c>
      <c r="G1597" s="122" t="s">
        <v>1699</v>
      </c>
      <c r="H1597" s="278">
        <v>45724</v>
      </c>
      <c r="I1597" s="122">
        <v>1796.98</v>
      </c>
      <c r="J1597" s="122" t="s">
        <v>1700</v>
      </c>
      <c r="K1597" s="122" t="s">
        <v>1657</v>
      </c>
      <c r="L1597" s="122"/>
      <c r="M1597" s="287">
        <v>1522.86</v>
      </c>
      <c r="N1597" s="287">
        <v>0</v>
      </c>
      <c r="O1597" s="287">
        <v>137.06</v>
      </c>
      <c r="P1597" s="287">
        <v>137.06</v>
      </c>
      <c r="Q1597" s="122">
        <v>0</v>
      </c>
      <c r="R1597" s="122" t="s">
        <v>1709</v>
      </c>
      <c r="S1597" s="122" t="s">
        <v>1800</v>
      </c>
      <c r="T1597" s="122" t="s">
        <v>1703</v>
      </c>
      <c r="U1597" s="288" t="s">
        <v>1195</v>
      </c>
      <c r="V1597" s="289" t="s">
        <v>1704</v>
      </c>
      <c r="W1597" s="290" t="s">
        <v>1195</v>
      </c>
      <c r="X1597" s="290" t="s">
        <v>1195</v>
      </c>
      <c r="Y1597" s="290" t="s">
        <v>1195</v>
      </c>
      <c r="Z1597" s="122"/>
      <c r="AA1597" s="285"/>
    </row>
    <row r="1598" spans="1:27">
      <c r="A1598" s="122" t="s">
        <v>56</v>
      </c>
      <c r="B1598" s="226" t="str">
        <f t="shared" si="48"/>
        <v>27AAJCC9783E1Z7BOM5-3838254</v>
      </c>
      <c r="C1598" s="277">
        <f t="shared" si="49"/>
        <v>1593</v>
      </c>
      <c r="D1598" s="122" t="s">
        <v>1441</v>
      </c>
      <c r="E1598" s="122" t="s">
        <v>1382</v>
      </c>
      <c r="F1598" s="122" t="s">
        <v>4186</v>
      </c>
      <c r="G1598" s="122" t="s">
        <v>1699</v>
      </c>
      <c r="H1598" s="278">
        <v>45743</v>
      </c>
      <c r="I1598" s="122">
        <v>1547.04</v>
      </c>
      <c r="J1598" s="122" t="s">
        <v>1700</v>
      </c>
      <c r="K1598" s="122" t="s">
        <v>1657</v>
      </c>
      <c r="L1598" s="122"/>
      <c r="M1598" s="287">
        <v>1311.04</v>
      </c>
      <c r="N1598" s="287">
        <v>0</v>
      </c>
      <c r="O1598" s="287">
        <v>118</v>
      </c>
      <c r="P1598" s="287">
        <v>118</v>
      </c>
      <c r="Q1598" s="122">
        <v>0</v>
      </c>
      <c r="R1598" s="122" t="s">
        <v>1709</v>
      </c>
      <c r="S1598" s="122" t="s">
        <v>1800</v>
      </c>
      <c r="T1598" s="122" t="s">
        <v>1703</v>
      </c>
      <c r="U1598" s="288" t="s">
        <v>1195</v>
      </c>
      <c r="V1598" s="289" t="s">
        <v>1704</v>
      </c>
      <c r="W1598" s="290" t="s">
        <v>1195</v>
      </c>
      <c r="X1598" s="290" t="s">
        <v>1195</v>
      </c>
      <c r="Y1598" s="290" t="s">
        <v>1195</v>
      </c>
      <c r="Z1598" s="122"/>
      <c r="AA1598" s="285"/>
    </row>
    <row r="1599" spans="1:27">
      <c r="A1599" s="122" t="s">
        <v>56</v>
      </c>
      <c r="B1599" s="226" t="str">
        <f t="shared" si="48"/>
        <v>36AAJCC9783E1Z8HYD8-4459251</v>
      </c>
      <c r="C1599" s="277">
        <f t="shared" si="49"/>
        <v>1594</v>
      </c>
      <c r="D1599" s="122" t="s">
        <v>1447</v>
      </c>
      <c r="E1599" s="122" t="s">
        <v>1382</v>
      </c>
      <c r="F1599" s="122" t="s">
        <v>4187</v>
      </c>
      <c r="G1599" s="122" t="s">
        <v>1699</v>
      </c>
      <c r="H1599" s="278">
        <v>45727</v>
      </c>
      <c r="I1599" s="122">
        <v>731</v>
      </c>
      <c r="J1599" s="122" t="s">
        <v>1700</v>
      </c>
      <c r="K1599" s="122" t="s">
        <v>1657</v>
      </c>
      <c r="L1599" s="122"/>
      <c r="M1599" s="287">
        <v>619.49</v>
      </c>
      <c r="N1599" s="287">
        <v>111.51</v>
      </c>
      <c r="O1599" s="287">
        <v>0</v>
      </c>
      <c r="P1599" s="287">
        <v>0</v>
      </c>
      <c r="Q1599" s="122">
        <v>0</v>
      </c>
      <c r="R1599" s="122" t="s">
        <v>1709</v>
      </c>
      <c r="S1599" s="122" t="s">
        <v>1800</v>
      </c>
      <c r="T1599" s="122" t="s">
        <v>1703</v>
      </c>
      <c r="U1599" s="288" t="s">
        <v>1195</v>
      </c>
      <c r="V1599" s="289" t="s">
        <v>1704</v>
      </c>
      <c r="W1599" s="290" t="s">
        <v>1195</v>
      </c>
      <c r="X1599" s="290" t="s">
        <v>1195</v>
      </c>
      <c r="Y1599" s="290" t="s">
        <v>1195</v>
      </c>
      <c r="Z1599" s="122"/>
      <c r="AA1599" s="285"/>
    </row>
    <row r="1600" spans="1:27">
      <c r="A1600" s="122" t="s">
        <v>56</v>
      </c>
      <c r="B1600" s="226" t="str">
        <f t="shared" si="48"/>
        <v>27AAACE6958L1Z4MEGSI25/20847</v>
      </c>
      <c r="C1600" s="277">
        <f t="shared" si="49"/>
        <v>1595</v>
      </c>
      <c r="D1600" s="122" t="s">
        <v>543</v>
      </c>
      <c r="E1600" s="122" t="s">
        <v>544</v>
      </c>
      <c r="F1600" s="122" t="s">
        <v>4188</v>
      </c>
      <c r="G1600" s="122" t="s">
        <v>1699</v>
      </c>
      <c r="H1600" s="278">
        <v>45720</v>
      </c>
      <c r="I1600" s="122">
        <v>308312.64</v>
      </c>
      <c r="J1600" s="122" t="s">
        <v>1700</v>
      </c>
      <c r="K1600" s="122" t="s">
        <v>1657</v>
      </c>
      <c r="L1600" s="122"/>
      <c r="M1600" s="287">
        <v>261281.9</v>
      </c>
      <c r="N1600" s="287">
        <v>0</v>
      </c>
      <c r="O1600" s="287">
        <v>23515.37</v>
      </c>
      <c r="P1600" s="287">
        <v>23515.37</v>
      </c>
      <c r="Q1600" s="122">
        <v>0</v>
      </c>
      <c r="R1600" s="122" t="s">
        <v>1709</v>
      </c>
      <c r="S1600" s="122" t="s">
        <v>1728</v>
      </c>
      <c r="T1600" s="122" t="s">
        <v>1703</v>
      </c>
      <c r="U1600" s="288" t="s">
        <v>1195</v>
      </c>
      <c r="V1600" s="289" t="s">
        <v>1704</v>
      </c>
      <c r="W1600" s="290" t="s">
        <v>1726</v>
      </c>
      <c r="X1600" s="290" t="s">
        <v>4189</v>
      </c>
      <c r="Y1600" s="290" t="s">
        <v>4038</v>
      </c>
      <c r="Z1600" s="122"/>
      <c r="AA1600" s="285"/>
    </row>
    <row r="1601" spans="1:27">
      <c r="A1601" s="122" t="s">
        <v>56</v>
      </c>
      <c r="B1601" s="226" t="str">
        <f t="shared" si="48"/>
        <v>27AAACE6958L1Z4MEGSI25/20947</v>
      </c>
      <c r="C1601" s="277">
        <f t="shared" si="49"/>
        <v>1596</v>
      </c>
      <c r="D1601" s="122" t="s">
        <v>543</v>
      </c>
      <c r="E1601" s="122" t="s">
        <v>544</v>
      </c>
      <c r="F1601" s="122" t="s">
        <v>4190</v>
      </c>
      <c r="G1601" s="122" t="s">
        <v>1699</v>
      </c>
      <c r="H1601" s="278">
        <v>45745</v>
      </c>
      <c r="I1601" s="122">
        <v>256376.54</v>
      </c>
      <c r="J1601" s="122" t="s">
        <v>1700</v>
      </c>
      <c r="K1601" s="122" t="s">
        <v>1657</v>
      </c>
      <c r="L1601" s="122"/>
      <c r="M1601" s="287">
        <v>217268.26</v>
      </c>
      <c r="N1601" s="287">
        <v>0</v>
      </c>
      <c r="O1601" s="287">
        <v>19554.14</v>
      </c>
      <c r="P1601" s="287">
        <v>19554.14</v>
      </c>
      <c r="Q1601" s="122">
        <v>0</v>
      </c>
      <c r="R1601" s="122" t="s">
        <v>1709</v>
      </c>
      <c r="S1601" s="122" t="s">
        <v>1728</v>
      </c>
      <c r="T1601" s="122" t="s">
        <v>1703</v>
      </c>
      <c r="U1601" s="288" t="s">
        <v>1195</v>
      </c>
      <c r="V1601" s="289" t="s">
        <v>1704</v>
      </c>
      <c r="W1601" s="290" t="s">
        <v>1195</v>
      </c>
      <c r="X1601" s="290" t="s">
        <v>1195</v>
      </c>
      <c r="Y1601" s="290" t="s">
        <v>1195</v>
      </c>
      <c r="Z1601" s="122"/>
      <c r="AA1601" s="285"/>
    </row>
    <row r="1602" spans="1:27">
      <c r="A1602" s="122" t="s">
        <v>56</v>
      </c>
      <c r="B1602" s="226" t="str">
        <f t="shared" si="48"/>
        <v>27AAACE6958L1Z4MGSI2425/34092</v>
      </c>
      <c r="C1602" s="277">
        <f t="shared" si="49"/>
        <v>1597</v>
      </c>
      <c r="D1602" s="122" t="s">
        <v>543</v>
      </c>
      <c r="E1602" s="122" t="s">
        <v>544</v>
      </c>
      <c r="F1602" s="122" t="s">
        <v>4191</v>
      </c>
      <c r="G1602" s="122" t="s">
        <v>1699</v>
      </c>
      <c r="H1602" s="278">
        <v>45733</v>
      </c>
      <c r="I1602" s="122">
        <v>362574</v>
      </c>
      <c r="J1602" s="122" t="s">
        <v>1700</v>
      </c>
      <c r="K1602" s="122" t="s">
        <v>1657</v>
      </c>
      <c r="L1602" s="122"/>
      <c r="M1602" s="287">
        <v>307266</v>
      </c>
      <c r="N1602" s="287">
        <v>0</v>
      </c>
      <c r="O1602" s="287">
        <v>27653.94</v>
      </c>
      <c r="P1602" s="287">
        <v>27653.94</v>
      </c>
      <c r="Q1602" s="122">
        <v>0</v>
      </c>
      <c r="R1602" s="122" t="s">
        <v>1709</v>
      </c>
      <c r="S1602" s="122" t="s">
        <v>1728</v>
      </c>
      <c r="T1602" s="122" t="s">
        <v>1703</v>
      </c>
      <c r="U1602" s="288" t="s">
        <v>1195</v>
      </c>
      <c r="V1602" s="289" t="s">
        <v>1704</v>
      </c>
      <c r="W1602" s="290" t="s">
        <v>1726</v>
      </c>
      <c r="X1602" s="290" t="s">
        <v>4192</v>
      </c>
      <c r="Y1602" s="290" t="s">
        <v>4193</v>
      </c>
      <c r="Z1602" s="122"/>
      <c r="AA1602" s="285"/>
    </row>
    <row r="1603" spans="1:27">
      <c r="A1603" s="122" t="s">
        <v>56</v>
      </c>
      <c r="B1603" s="226" t="str">
        <f t="shared" si="48"/>
        <v>27AAOFA7053K1Z218984</v>
      </c>
      <c r="C1603" s="277">
        <f t="shared" si="49"/>
        <v>1598</v>
      </c>
      <c r="D1603" s="122" t="s">
        <v>958</v>
      </c>
      <c r="E1603" s="122" t="s">
        <v>959</v>
      </c>
      <c r="F1603" s="122">
        <v>18984</v>
      </c>
      <c r="G1603" s="122" t="s">
        <v>1699</v>
      </c>
      <c r="H1603" s="278">
        <v>45738</v>
      </c>
      <c r="I1603" s="122">
        <v>23600</v>
      </c>
      <c r="J1603" s="122" t="s">
        <v>1700</v>
      </c>
      <c r="K1603" s="122" t="s">
        <v>1657</v>
      </c>
      <c r="L1603" s="122"/>
      <c r="M1603" s="287">
        <v>20000</v>
      </c>
      <c r="N1603" s="287">
        <v>0</v>
      </c>
      <c r="O1603" s="287">
        <v>1800</v>
      </c>
      <c r="P1603" s="287">
        <v>1800</v>
      </c>
      <c r="Q1603" s="122">
        <v>0</v>
      </c>
      <c r="R1603" s="122" t="s">
        <v>1709</v>
      </c>
      <c r="S1603" s="122" t="s">
        <v>1800</v>
      </c>
      <c r="T1603" s="122" t="s">
        <v>1703</v>
      </c>
      <c r="U1603" s="288" t="s">
        <v>1195</v>
      </c>
      <c r="V1603" s="289" t="s">
        <v>1704</v>
      </c>
      <c r="W1603" s="290" t="s">
        <v>1195</v>
      </c>
      <c r="X1603" s="290" t="s">
        <v>1195</v>
      </c>
      <c r="Y1603" s="290" t="s">
        <v>1195</v>
      </c>
      <c r="Z1603" s="122"/>
      <c r="AA1603" s="285"/>
    </row>
    <row r="1604" spans="1:27">
      <c r="A1604" s="122" t="s">
        <v>56</v>
      </c>
      <c r="B1604" s="226" t="str">
        <f t="shared" si="48"/>
        <v>27AAECI7859N1ZQSOFT/773/24-25</v>
      </c>
      <c r="C1604" s="277">
        <f t="shared" si="49"/>
        <v>1599</v>
      </c>
      <c r="D1604" s="122" t="s">
        <v>344</v>
      </c>
      <c r="E1604" s="122" t="s">
        <v>345</v>
      </c>
      <c r="F1604" s="122" t="s">
        <v>4194</v>
      </c>
      <c r="G1604" s="122" t="s">
        <v>1699</v>
      </c>
      <c r="H1604" s="278">
        <v>45722</v>
      </c>
      <c r="I1604" s="122">
        <v>23600</v>
      </c>
      <c r="J1604" s="122" t="s">
        <v>1700</v>
      </c>
      <c r="K1604" s="122" t="s">
        <v>1657</v>
      </c>
      <c r="L1604" s="122"/>
      <c r="M1604" s="287">
        <v>20000</v>
      </c>
      <c r="N1604" s="287">
        <v>0</v>
      </c>
      <c r="O1604" s="287">
        <v>1800</v>
      </c>
      <c r="P1604" s="287">
        <v>1800</v>
      </c>
      <c r="Q1604" s="122">
        <v>0</v>
      </c>
      <c r="R1604" s="122" t="s">
        <v>1709</v>
      </c>
      <c r="S1604" s="122" t="s">
        <v>1728</v>
      </c>
      <c r="T1604" s="122" t="s">
        <v>1703</v>
      </c>
      <c r="U1604" s="288" t="s">
        <v>1195</v>
      </c>
      <c r="V1604" s="289" t="s">
        <v>1704</v>
      </c>
      <c r="W1604" s="290" t="s">
        <v>1195</v>
      </c>
      <c r="X1604" s="290" t="s">
        <v>1195</v>
      </c>
      <c r="Y1604" s="290" t="s">
        <v>1195</v>
      </c>
      <c r="Z1604" s="122"/>
      <c r="AA1604" s="285"/>
    </row>
    <row r="1605" spans="1:27">
      <c r="A1605" s="122" t="s">
        <v>56</v>
      </c>
      <c r="B1605" s="226" t="str">
        <f t="shared" si="48"/>
        <v>27AAECI7859N1ZQSOFT/784/24-25</v>
      </c>
      <c r="C1605" s="277">
        <f t="shared" si="49"/>
        <v>1600</v>
      </c>
      <c r="D1605" s="122" t="s">
        <v>344</v>
      </c>
      <c r="E1605" s="122" t="s">
        <v>345</v>
      </c>
      <c r="F1605" s="122" t="s">
        <v>4195</v>
      </c>
      <c r="G1605" s="122" t="s">
        <v>1699</v>
      </c>
      <c r="H1605" s="278">
        <v>45726</v>
      </c>
      <c r="I1605" s="122">
        <v>602</v>
      </c>
      <c r="J1605" s="122" t="s">
        <v>1700</v>
      </c>
      <c r="K1605" s="122" t="s">
        <v>1657</v>
      </c>
      <c r="L1605" s="122"/>
      <c r="M1605" s="287">
        <v>510</v>
      </c>
      <c r="N1605" s="287">
        <v>0</v>
      </c>
      <c r="O1605" s="287">
        <v>45.9</v>
      </c>
      <c r="P1605" s="287">
        <v>45.9</v>
      </c>
      <c r="Q1605" s="122">
        <v>0</v>
      </c>
      <c r="R1605" s="122" t="s">
        <v>1709</v>
      </c>
      <c r="S1605" s="122" t="s">
        <v>1728</v>
      </c>
      <c r="T1605" s="122" t="s">
        <v>1703</v>
      </c>
      <c r="U1605" s="288" t="s">
        <v>1195</v>
      </c>
      <c r="V1605" s="289" t="s">
        <v>1704</v>
      </c>
      <c r="W1605" s="290" t="s">
        <v>1195</v>
      </c>
      <c r="X1605" s="290" t="s">
        <v>1195</v>
      </c>
      <c r="Y1605" s="290" t="s">
        <v>1195</v>
      </c>
      <c r="Z1605" s="122"/>
      <c r="AA1605" s="285"/>
    </row>
    <row r="1606" spans="1:27">
      <c r="A1606" s="122" t="s">
        <v>56</v>
      </c>
      <c r="B1606" s="226" t="str">
        <f t="shared" ref="B1606:B1669" si="50">CONCATENATE(D1606,F1606)</f>
        <v>27AAECI7859N1ZQSOFT/786/24-25</v>
      </c>
      <c r="C1606" s="277">
        <f t="shared" si="49"/>
        <v>1601</v>
      </c>
      <c r="D1606" s="122" t="s">
        <v>344</v>
      </c>
      <c r="E1606" s="122" t="s">
        <v>345</v>
      </c>
      <c r="F1606" s="122" t="s">
        <v>4196</v>
      </c>
      <c r="G1606" s="122" t="s">
        <v>1699</v>
      </c>
      <c r="H1606" s="278">
        <v>45726</v>
      </c>
      <c r="I1606" s="122">
        <v>2507.5</v>
      </c>
      <c r="J1606" s="122" t="s">
        <v>1700</v>
      </c>
      <c r="K1606" s="122" t="s">
        <v>1657</v>
      </c>
      <c r="L1606" s="122"/>
      <c r="M1606" s="287">
        <v>2125</v>
      </c>
      <c r="N1606" s="287">
        <v>0</v>
      </c>
      <c r="O1606" s="287">
        <v>191.25</v>
      </c>
      <c r="P1606" s="287">
        <v>191.25</v>
      </c>
      <c r="Q1606" s="122">
        <v>0</v>
      </c>
      <c r="R1606" s="122" t="s">
        <v>1709</v>
      </c>
      <c r="S1606" s="122" t="s">
        <v>1728</v>
      </c>
      <c r="T1606" s="122" t="s">
        <v>1703</v>
      </c>
      <c r="U1606" s="288" t="s">
        <v>1195</v>
      </c>
      <c r="V1606" s="289" t="s">
        <v>1704</v>
      </c>
      <c r="W1606" s="290" t="s">
        <v>1195</v>
      </c>
      <c r="X1606" s="290" t="s">
        <v>1195</v>
      </c>
      <c r="Y1606" s="290" t="s">
        <v>1195</v>
      </c>
      <c r="Z1606" s="122"/>
      <c r="AA1606" s="285"/>
    </row>
    <row r="1607" spans="1:27">
      <c r="A1607" s="122" t="s">
        <v>56</v>
      </c>
      <c r="B1607" s="226" t="str">
        <f t="shared" si="50"/>
        <v>27AAECI7859N1ZQSOFT/787/24-25</v>
      </c>
      <c r="C1607" s="277">
        <f t="shared" ref="C1607:C1670" si="51">C1606+1</f>
        <v>1602</v>
      </c>
      <c r="D1607" s="122" t="s">
        <v>344</v>
      </c>
      <c r="E1607" s="122" t="s">
        <v>345</v>
      </c>
      <c r="F1607" s="122" t="s">
        <v>4197</v>
      </c>
      <c r="G1607" s="122" t="s">
        <v>1699</v>
      </c>
      <c r="H1607" s="278">
        <v>45726</v>
      </c>
      <c r="I1607" s="122">
        <v>94.4</v>
      </c>
      <c r="J1607" s="122" t="s">
        <v>1700</v>
      </c>
      <c r="K1607" s="122" t="s">
        <v>1657</v>
      </c>
      <c r="L1607" s="122"/>
      <c r="M1607" s="287">
        <v>80</v>
      </c>
      <c r="N1607" s="287">
        <v>0</v>
      </c>
      <c r="O1607" s="287">
        <v>7.2</v>
      </c>
      <c r="P1607" s="287">
        <v>7.2</v>
      </c>
      <c r="Q1607" s="122">
        <v>0</v>
      </c>
      <c r="R1607" s="122" t="s">
        <v>1709</v>
      </c>
      <c r="S1607" s="122" t="s">
        <v>1728</v>
      </c>
      <c r="T1607" s="122" t="s">
        <v>1703</v>
      </c>
      <c r="U1607" s="288" t="s">
        <v>1195</v>
      </c>
      <c r="V1607" s="289" t="s">
        <v>1704</v>
      </c>
      <c r="W1607" s="290" t="s">
        <v>1195</v>
      </c>
      <c r="X1607" s="290" t="s">
        <v>1195</v>
      </c>
      <c r="Y1607" s="290" t="s">
        <v>1195</v>
      </c>
      <c r="Z1607" s="122"/>
      <c r="AA1607" s="285"/>
    </row>
    <row r="1608" spans="1:27">
      <c r="A1608" s="122" t="s">
        <v>56</v>
      </c>
      <c r="B1608" s="226" t="str">
        <f t="shared" si="50"/>
        <v>27AAECI7859N1ZQSOFT/793/24-25</v>
      </c>
      <c r="C1608" s="277">
        <f t="shared" si="51"/>
        <v>1603</v>
      </c>
      <c r="D1608" s="122" t="s">
        <v>344</v>
      </c>
      <c r="E1608" s="122" t="s">
        <v>345</v>
      </c>
      <c r="F1608" s="122" t="s">
        <v>4198</v>
      </c>
      <c r="G1608" s="122" t="s">
        <v>1699</v>
      </c>
      <c r="H1608" s="278">
        <v>45731</v>
      </c>
      <c r="I1608" s="122">
        <v>100</v>
      </c>
      <c r="J1608" s="122" t="s">
        <v>1700</v>
      </c>
      <c r="K1608" s="122" t="s">
        <v>1657</v>
      </c>
      <c r="L1608" s="122"/>
      <c r="M1608" s="287">
        <v>85</v>
      </c>
      <c r="N1608" s="287">
        <v>0</v>
      </c>
      <c r="O1608" s="287">
        <v>7.65</v>
      </c>
      <c r="P1608" s="287">
        <v>7.65</v>
      </c>
      <c r="Q1608" s="122">
        <v>0</v>
      </c>
      <c r="R1608" s="122" t="s">
        <v>1709</v>
      </c>
      <c r="S1608" s="122" t="s">
        <v>1728</v>
      </c>
      <c r="T1608" s="122" t="s">
        <v>1703</v>
      </c>
      <c r="U1608" s="288" t="s">
        <v>1195</v>
      </c>
      <c r="V1608" s="289" t="s">
        <v>1704</v>
      </c>
      <c r="W1608" s="290" t="s">
        <v>1195</v>
      </c>
      <c r="X1608" s="290" t="s">
        <v>1195</v>
      </c>
      <c r="Y1608" s="290" t="s">
        <v>1195</v>
      </c>
      <c r="Z1608" s="122"/>
      <c r="AA1608" s="285"/>
    </row>
    <row r="1609" spans="1:27">
      <c r="A1609" s="122" t="s">
        <v>56</v>
      </c>
      <c r="B1609" s="226" t="str">
        <f t="shared" si="50"/>
        <v>27AAECI7859N1ZQSOFT/805/24-25</v>
      </c>
      <c r="C1609" s="277">
        <f t="shared" si="51"/>
        <v>1604</v>
      </c>
      <c r="D1609" s="122" t="s">
        <v>344</v>
      </c>
      <c r="E1609" s="122" t="s">
        <v>345</v>
      </c>
      <c r="F1609" s="122" t="s">
        <v>4199</v>
      </c>
      <c r="G1609" s="122" t="s">
        <v>1699</v>
      </c>
      <c r="H1609" s="278">
        <v>45737</v>
      </c>
      <c r="I1609" s="122">
        <v>3923.5</v>
      </c>
      <c r="J1609" s="122" t="s">
        <v>1700</v>
      </c>
      <c r="K1609" s="122" t="s">
        <v>1657</v>
      </c>
      <c r="L1609" s="122"/>
      <c r="M1609" s="287">
        <v>3325</v>
      </c>
      <c r="N1609" s="287">
        <v>0</v>
      </c>
      <c r="O1609" s="287">
        <v>299.25</v>
      </c>
      <c r="P1609" s="287">
        <v>299.25</v>
      </c>
      <c r="Q1609" s="122">
        <v>0</v>
      </c>
      <c r="R1609" s="122" t="s">
        <v>1709</v>
      </c>
      <c r="S1609" s="122" t="s">
        <v>1728</v>
      </c>
      <c r="T1609" s="122" t="s">
        <v>1703</v>
      </c>
      <c r="U1609" s="288" t="s">
        <v>1195</v>
      </c>
      <c r="V1609" s="289" t="s">
        <v>1704</v>
      </c>
      <c r="W1609" s="290" t="s">
        <v>1195</v>
      </c>
      <c r="X1609" s="290" t="s">
        <v>1195</v>
      </c>
      <c r="Y1609" s="290" t="s">
        <v>1195</v>
      </c>
      <c r="Z1609" s="122"/>
      <c r="AA1609" s="285"/>
    </row>
    <row r="1610" spans="1:27">
      <c r="A1610" s="122" t="s">
        <v>56</v>
      </c>
      <c r="B1610" s="226" t="str">
        <f t="shared" si="50"/>
        <v>27AAECI7859N1ZQSOFT/813/24-25</v>
      </c>
      <c r="C1610" s="277">
        <f t="shared" si="51"/>
        <v>1605</v>
      </c>
      <c r="D1610" s="122" t="s">
        <v>344</v>
      </c>
      <c r="E1610" s="122" t="s">
        <v>345</v>
      </c>
      <c r="F1610" s="122" t="s">
        <v>4200</v>
      </c>
      <c r="G1610" s="122" t="s">
        <v>1699</v>
      </c>
      <c r="H1610" s="278">
        <v>45740</v>
      </c>
      <c r="I1610" s="122">
        <v>802</v>
      </c>
      <c r="J1610" s="122" t="s">
        <v>1700</v>
      </c>
      <c r="K1610" s="122" t="s">
        <v>1657</v>
      </c>
      <c r="L1610" s="122"/>
      <c r="M1610" s="287">
        <v>680</v>
      </c>
      <c r="N1610" s="287">
        <v>0</v>
      </c>
      <c r="O1610" s="287">
        <v>61.2</v>
      </c>
      <c r="P1610" s="287">
        <v>61.2</v>
      </c>
      <c r="Q1610" s="122">
        <v>0</v>
      </c>
      <c r="R1610" s="122" t="s">
        <v>1709</v>
      </c>
      <c r="S1610" s="122" t="s">
        <v>1728</v>
      </c>
      <c r="T1610" s="122" t="s">
        <v>1703</v>
      </c>
      <c r="U1610" s="288" t="s">
        <v>1195</v>
      </c>
      <c r="V1610" s="289" t="s">
        <v>1704</v>
      </c>
      <c r="W1610" s="290" t="s">
        <v>1195</v>
      </c>
      <c r="X1610" s="290" t="s">
        <v>1195</v>
      </c>
      <c r="Y1610" s="290" t="s">
        <v>1195</v>
      </c>
      <c r="Z1610" s="122"/>
      <c r="AA1610" s="285"/>
    </row>
    <row r="1611" spans="1:27">
      <c r="A1611" s="122" t="s">
        <v>56</v>
      </c>
      <c r="B1611" s="226" t="str">
        <f t="shared" si="50"/>
        <v>27AAECI7859N1ZQSOFT/830/24-25</v>
      </c>
      <c r="C1611" s="277">
        <f t="shared" si="51"/>
        <v>1606</v>
      </c>
      <c r="D1611" s="122" t="s">
        <v>344</v>
      </c>
      <c r="E1611" s="122" t="s">
        <v>345</v>
      </c>
      <c r="F1611" s="122" t="s">
        <v>4201</v>
      </c>
      <c r="G1611" s="122" t="s">
        <v>1699</v>
      </c>
      <c r="H1611" s="278">
        <v>45745</v>
      </c>
      <c r="I1611" s="122">
        <v>201</v>
      </c>
      <c r="J1611" s="122" t="s">
        <v>1700</v>
      </c>
      <c r="K1611" s="122" t="s">
        <v>1657</v>
      </c>
      <c r="L1611" s="122"/>
      <c r="M1611" s="287">
        <v>170</v>
      </c>
      <c r="N1611" s="287">
        <v>0</v>
      </c>
      <c r="O1611" s="287">
        <v>15.3</v>
      </c>
      <c r="P1611" s="287">
        <v>15.3</v>
      </c>
      <c r="Q1611" s="122">
        <v>0</v>
      </c>
      <c r="R1611" s="122" t="s">
        <v>1709</v>
      </c>
      <c r="S1611" s="122" t="s">
        <v>1728</v>
      </c>
      <c r="T1611" s="122" t="s">
        <v>1703</v>
      </c>
      <c r="U1611" s="288" t="s">
        <v>1195</v>
      </c>
      <c r="V1611" s="289" t="s">
        <v>1704</v>
      </c>
      <c r="W1611" s="290" t="s">
        <v>1195</v>
      </c>
      <c r="X1611" s="290" t="s">
        <v>1195</v>
      </c>
      <c r="Y1611" s="290" t="s">
        <v>1195</v>
      </c>
      <c r="Z1611" s="122"/>
      <c r="AA1611" s="285"/>
    </row>
    <row r="1612" spans="1:27">
      <c r="A1612" s="122" t="s">
        <v>56</v>
      </c>
      <c r="B1612" s="226" t="str">
        <f t="shared" si="50"/>
        <v>27AANCA4062G1ZN252240001264A006</v>
      </c>
      <c r="C1612" s="277">
        <f t="shared" si="51"/>
        <v>1607</v>
      </c>
      <c r="D1612" s="122" t="s">
        <v>787</v>
      </c>
      <c r="E1612" s="122" t="s">
        <v>788</v>
      </c>
      <c r="F1612" s="122" t="s">
        <v>4202</v>
      </c>
      <c r="G1612" s="122" t="s">
        <v>1699</v>
      </c>
      <c r="H1612" s="278">
        <v>45738</v>
      </c>
      <c r="I1612" s="122">
        <v>1752.93</v>
      </c>
      <c r="J1612" s="122" t="s">
        <v>1700</v>
      </c>
      <c r="K1612" s="122" t="s">
        <v>1657</v>
      </c>
      <c r="L1612" s="122"/>
      <c r="M1612" s="287">
        <v>1485.54</v>
      </c>
      <c r="N1612" s="287">
        <v>0</v>
      </c>
      <c r="O1612" s="287">
        <v>133.69</v>
      </c>
      <c r="P1612" s="287">
        <v>133.69</v>
      </c>
      <c r="Q1612" s="122">
        <v>0</v>
      </c>
      <c r="R1612" s="122" t="s">
        <v>1709</v>
      </c>
      <c r="S1612" s="122" t="s">
        <v>1800</v>
      </c>
      <c r="T1612" s="122" t="s">
        <v>1703</v>
      </c>
      <c r="U1612" s="288" t="s">
        <v>1195</v>
      </c>
      <c r="V1612" s="289" t="s">
        <v>1704</v>
      </c>
      <c r="W1612" s="290" t="s">
        <v>1195</v>
      </c>
      <c r="X1612" s="290" t="s">
        <v>1195</v>
      </c>
      <c r="Y1612" s="290" t="s">
        <v>1195</v>
      </c>
      <c r="Z1612" s="122"/>
      <c r="AA1612" s="285"/>
    </row>
    <row r="1613" spans="1:27">
      <c r="A1613" s="122" t="s">
        <v>56</v>
      </c>
      <c r="B1613" s="226" t="str">
        <f t="shared" si="50"/>
        <v>27AANCA4062G1ZN281240001894A011</v>
      </c>
      <c r="C1613" s="277">
        <f t="shared" si="51"/>
        <v>1608</v>
      </c>
      <c r="D1613" s="122" t="s">
        <v>787</v>
      </c>
      <c r="E1613" s="122" t="s">
        <v>788</v>
      </c>
      <c r="F1613" s="122" t="s">
        <v>4203</v>
      </c>
      <c r="G1613" s="122" t="s">
        <v>1699</v>
      </c>
      <c r="H1613" s="278">
        <v>45736</v>
      </c>
      <c r="I1613" s="122">
        <v>9996.34</v>
      </c>
      <c r="J1613" s="122" t="s">
        <v>1700</v>
      </c>
      <c r="K1613" s="122" t="s">
        <v>1657</v>
      </c>
      <c r="L1613" s="122"/>
      <c r="M1613" s="287">
        <v>8471.48</v>
      </c>
      <c r="N1613" s="287">
        <v>0</v>
      </c>
      <c r="O1613" s="287">
        <v>762.43</v>
      </c>
      <c r="P1613" s="287">
        <v>762.43</v>
      </c>
      <c r="Q1613" s="122">
        <v>0</v>
      </c>
      <c r="R1613" s="122" t="s">
        <v>1709</v>
      </c>
      <c r="S1613" s="122" t="s">
        <v>1800</v>
      </c>
      <c r="T1613" s="122" t="s">
        <v>1703</v>
      </c>
      <c r="U1613" s="288" t="s">
        <v>1195</v>
      </c>
      <c r="V1613" s="289" t="s">
        <v>1704</v>
      </c>
      <c r="W1613" s="290" t="s">
        <v>1195</v>
      </c>
      <c r="X1613" s="290" t="s">
        <v>1195</v>
      </c>
      <c r="Y1613" s="290" t="s">
        <v>1195</v>
      </c>
      <c r="Z1613" s="122"/>
      <c r="AA1613" s="285"/>
    </row>
    <row r="1614" spans="1:27">
      <c r="A1614" s="122" t="s">
        <v>56</v>
      </c>
      <c r="B1614" s="226" t="str">
        <f t="shared" si="50"/>
        <v>27AANCA4062G1ZN281240001894I012</v>
      </c>
      <c r="C1614" s="277">
        <f t="shared" si="51"/>
        <v>1609</v>
      </c>
      <c r="D1614" s="122" t="s">
        <v>787</v>
      </c>
      <c r="E1614" s="122" t="s">
        <v>788</v>
      </c>
      <c r="F1614" s="122" t="s">
        <v>4204</v>
      </c>
      <c r="G1614" s="122" t="s">
        <v>1699</v>
      </c>
      <c r="H1614" s="278">
        <v>45741</v>
      </c>
      <c r="I1614" s="122">
        <v>1747585.24</v>
      </c>
      <c r="J1614" s="122" t="s">
        <v>1700</v>
      </c>
      <c r="K1614" s="122" t="s">
        <v>1657</v>
      </c>
      <c r="L1614" s="122"/>
      <c r="M1614" s="287">
        <v>1481004.44</v>
      </c>
      <c r="N1614" s="287">
        <v>0</v>
      </c>
      <c r="O1614" s="287">
        <v>133290.4</v>
      </c>
      <c r="P1614" s="287">
        <v>133290.4</v>
      </c>
      <c r="Q1614" s="122">
        <v>0</v>
      </c>
      <c r="R1614" s="122" t="s">
        <v>1709</v>
      </c>
      <c r="S1614" s="122" t="s">
        <v>1800</v>
      </c>
      <c r="T1614" s="122" t="s">
        <v>1703</v>
      </c>
      <c r="U1614" s="288" t="s">
        <v>1195</v>
      </c>
      <c r="V1614" s="289" t="s">
        <v>1704</v>
      </c>
      <c r="W1614" s="290" t="s">
        <v>1195</v>
      </c>
      <c r="X1614" s="290" t="s">
        <v>1195</v>
      </c>
      <c r="Y1614" s="290" t="s">
        <v>1195</v>
      </c>
      <c r="Z1614" s="122"/>
      <c r="AA1614" s="285"/>
    </row>
    <row r="1615" spans="1:27">
      <c r="A1615" s="122" t="s">
        <v>56</v>
      </c>
      <c r="B1615" s="226" t="str">
        <f t="shared" si="50"/>
        <v>36AEUPV4314A1ZE24/2024-2025</v>
      </c>
      <c r="C1615" s="277">
        <f t="shared" si="51"/>
        <v>1610</v>
      </c>
      <c r="D1615" s="122" t="s">
        <v>320</v>
      </c>
      <c r="E1615" s="122" t="s">
        <v>321</v>
      </c>
      <c r="F1615" s="122" t="s">
        <v>4205</v>
      </c>
      <c r="G1615" s="122" t="s">
        <v>1699</v>
      </c>
      <c r="H1615" s="278">
        <v>45743</v>
      </c>
      <c r="I1615" s="122">
        <v>309750</v>
      </c>
      <c r="J1615" s="122" t="s">
        <v>1700</v>
      </c>
      <c r="K1615" s="122" t="s">
        <v>1657</v>
      </c>
      <c r="L1615" s="122"/>
      <c r="M1615" s="287">
        <v>262500</v>
      </c>
      <c r="N1615" s="287">
        <v>47250</v>
      </c>
      <c r="O1615" s="287">
        <v>0</v>
      </c>
      <c r="P1615" s="287">
        <v>0</v>
      </c>
      <c r="Q1615" s="122">
        <v>0</v>
      </c>
      <c r="R1615" s="122" t="s">
        <v>1709</v>
      </c>
      <c r="S1615" s="122" t="s">
        <v>1800</v>
      </c>
      <c r="T1615" s="122" t="s">
        <v>1703</v>
      </c>
      <c r="U1615" s="288" t="s">
        <v>1195</v>
      </c>
      <c r="V1615" s="289" t="s">
        <v>1704</v>
      </c>
      <c r="W1615" s="290" t="s">
        <v>1195</v>
      </c>
      <c r="X1615" s="290" t="s">
        <v>1195</v>
      </c>
      <c r="Y1615" s="290" t="s">
        <v>1195</v>
      </c>
      <c r="Z1615" s="122"/>
      <c r="AA1615" s="285"/>
    </row>
    <row r="1616" spans="1:27">
      <c r="A1616" s="122" t="s">
        <v>56</v>
      </c>
      <c r="B1616" s="226" t="str">
        <f t="shared" si="50"/>
        <v>27AAACU4322N1Z6427100331671</v>
      </c>
      <c r="C1616" s="277">
        <f t="shared" si="51"/>
        <v>1611</v>
      </c>
      <c r="D1616" s="122" t="s">
        <v>277</v>
      </c>
      <c r="E1616" s="122" t="s">
        <v>278</v>
      </c>
      <c r="F1616" s="122">
        <v>427100331671</v>
      </c>
      <c r="G1616" s="122" t="s">
        <v>1699</v>
      </c>
      <c r="H1616" s="278">
        <v>45721</v>
      </c>
      <c r="I1616" s="122">
        <v>929.84</v>
      </c>
      <c r="J1616" s="122" t="s">
        <v>1700</v>
      </c>
      <c r="K1616" s="122" t="s">
        <v>1657</v>
      </c>
      <c r="L1616" s="122"/>
      <c r="M1616" s="287">
        <v>788</v>
      </c>
      <c r="N1616" s="287">
        <v>0</v>
      </c>
      <c r="O1616" s="287">
        <v>70.92</v>
      </c>
      <c r="P1616" s="287">
        <v>70.92</v>
      </c>
      <c r="Q1616" s="122">
        <v>0</v>
      </c>
      <c r="R1616" s="122" t="s">
        <v>1709</v>
      </c>
      <c r="S1616" s="122" t="s">
        <v>1800</v>
      </c>
      <c r="T1616" s="122" t="s">
        <v>1703</v>
      </c>
      <c r="U1616" s="288" t="s">
        <v>1195</v>
      </c>
      <c r="V1616" s="289" t="s">
        <v>1704</v>
      </c>
      <c r="W1616" s="290" t="s">
        <v>1726</v>
      </c>
      <c r="X1616" s="290" t="s">
        <v>4206</v>
      </c>
      <c r="Y1616" s="290" t="s">
        <v>4127</v>
      </c>
      <c r="Z1616" s="122"/>
      <c r="AA1616" s="285"/>
    </row>
    <row r="1617" spans="1:27">
      <c r="A1617" s="122" t="s">
        <v>56</v>
      </c>
      <c r="B1617" s="226" t="str">
        <f t="shared" si="50"/>
        <v>27AAACU4322N1Z6427100333136</v>
      </c>
      <c r="C1617" s="277">
        <f t="shared" si="51"/>
        <v>1612</v>
      </c>
      <c r="D1617" s="122" t="s">
        <v>277</v>
      </c>
      <c r="E1617" s="122" t="s">
        <v>278</v>
      </c>
      <c r="F1617" s="122">
        <v>427100333136</v>
      </c>
      <c r="G1617" s="122" t="s">
        <v>1699</v>
      </c>
      <c r="H1617" s="278">
        <v>45731</v>
      </c>
      <c r="I1617" s="122">
        <v>929.84</v>
      </c>
      <c r="J1617" s="122" t="s">
        <v>1700</v>
      </c>
      <c r="K1617" s="122" t="s">
        <v>1657</v>
      </c>
      <c r="L1617" s="122"/>
      <c r="M1617" s="287">
        <v>788</v>
      </c>
      <c r="N1617" s="287">
        <v>0</v>
      </c>
      <c r="O1617" s="287">
        <v>70.92</v>
      </c>
      <c r="P1617" s="287">
        <v>70.92</v>
      </c>
      <c r="Q1617" s="122">
        <v>0</v>
      </c>
      <c r="R1617" s="122" t="s">
        <v>1709</v>
      </c>
      <c r="S1617" s="122" t="s">
        <v>1800</v>
      </c>
      <c r="T1617" s="122" t="s">
        <v>1703</v>
      </c>
      <c r="U1617" s="288" t="s">
        <v>1195</v>
      </c>
      <c r="V1617" s="289" t="s">
        <v>1704</v>
      </c>
      <c r="W1617" s="290" t="s">
        <v>1726</v>
      </c>
      <c r="X1617" s="290" t="s">
        <v>4207</v>
      </c>
      <c r="Y1617" s="290" t="s">
        <v>4208</v>
      </c>
      <c r="Z1617" s="122"/>
      <c r="AA1617" s="285"/>
    </row>
    <row r="1618" spans="1:27">
      <c r="A1618" s="122" t="s">
        <v>56</v>
      </c>
      <c r="B1618" s="226" t="str">
        <f t="shared" si="50"/>
        <v>27AAACU4322N1Z6427100334412</v>
      </c>
      <c r="C1618" s="277">
        <f t="shared" si="51"/>
        <v>1613</v>
      </c>
      <c r="D1618" s="122" t="s">
        <v>277</v>
      </c>
      <c r="E1618" s="122" t="s">
        <v>278</v>
      </c>
      <c r="F1618" s="122">
        <v>427100334412</v>
      </c>
      <c r="G1618" s="122" t="s">
        <v>1699</v>
      </c>
      <c r="H1618" s="278">
        <v>45739</v>
      </c>
      <c r="I1618" s="122">
        <v>929.84</v>
      </c>
      <c r="J1618" s="122" t="s">
        <v>1700</v>
      </c>
      <c r="K1618" s="122" t="s">
        <v>1657</v>
      </c>
      <c r="L1618" s="122"/>
      <c r="M1618" s="287">
        <v>788</v>
      </c>
      <c r="N1618" s="287">
        <v>0</v>
      </c>
      <c r="O1618" s="287">
        <v>70.92</v>
      </c>
      <c r="P1618" s="287">
        <v>70.92</v>
      </c>
      <c r="Q1618" s="122">
        <v>0</v>
      </c>
      <c r="R1618" s="122" t="s">
        <v>1709</v>
      </c>
      <c r="S1618" s="122" t="s">
        <v>1800</v>
      </c>
      <c r="T1618" s="122" t="s">
        <v>1703</v>
      </c>
      <c r="U1618" s="288" t="s">
        <v>1195</v>
      </c>
      <c r="V1618" s="289" t="s">
        <v>1704</v>
      </c>
      <c r="W1618" s="290" t="s">
        <v>1195</v>
      </c>
      <c r="X1618" s="290" t="s">
        <v>1195</v>
      </c>
      <c r="Y1618" s="290" t="s">
        <v>1195</v>
      </c>
      <c r="Z1618" s="122"/>
      <c r="AA1618" s="285"/>
    </row>
    <row r="1619" spans="1:27">
      <c r="A1619" s="122" t="s">
        <v>56</v>
      </c>
      <c r="B1619" s="226" t="str">
        <f t="shared" si="50"/>
        <v>27AAACU4322N1Z6427100334671</v>
      </c>
      <c r="C1619" s="277">
        <f t="shared" si="51"/>
        <v>1614</v>
      </c>
      <c r="D1619" s="122" t="s">
        <v>277</v>
      </c>
      <c r="E1619" s="122" t="s">
        <v>278</v>
      </c>
      <c r="F1619" s="122">
        <v>427100334671</v>
      </c>
      <c r="G1619" s="122" t="s">
        <v>1699</v>
      </c>
      <c r="H1619" s="278">
        <v>45742</v>
      </c>
      <c r="I1619" s="122">
        <v>929.84</v>
      </c>
      <c r="J1619" s="122" t="s">
        <v>1700</v>
      </c>
      <c r="K1619" s="122" t="s">
        <v>1657</v>
      </c>
      <c r="L1619" s="122"/>
      <c r="M1619" s="287">
        <v>788</v>
      </c>
      <c r="N1619" s="287">
        <v>0</v>
      </c>
      <c r="O1619" s="287">
        <v>70.92</v>
      </c>
      <c r="P1619" s="287">
        <v>70.92</v>
      </c>
      <c r="Q1619" s="122">
        <v>0</v>
      </c>
      <c r="R1619" s="122" t="s">
        <v>1709</v>
      </c>
      <c r="S1619" s="122" t="s">
        <v>1800</v>
      </c>
      <c r="T1619" s="122" t="s">
        <v>1703</v>
      </c>
      <c r="U1619" s="288" t="s">
        <v>1195</v>
      </c>
      <c r="V1619" s="289" t="s">
        <v>1704</v>
      </c>
      <c r="W1619" s="290" t="s">
        <v>1726</v>
      </c>
      <c r="X1619" s="290" t="s">
        <v>4209</v>
      </c>
      <c r="Y1619" s="290" t="s">
        <v>4210</v>
      </c>
      <c r="Z1619" s="122"/>
      <c r="AA1619" s="285"/>
    </row>
    <row r="1620" spans="1:27">
      <c r="A1620" s="122" t="s">
        <v>56</v>
      </c>
      <c r="B1620" s="226" t="str">
        <f t="shared" si="50"/>
        <v>27AABCD3611Q1ZIBOM001398</v>
      </c>
      <c r="C1620" s="277">
        <f t="shared" si="51"/>
        <v>1615</v>
      </c>
      <c r="D1620" s="122" t="s">
        <v>339</v>
      </c>
      <c r="E1620" s="122" t="s">
        <v>340</v>
      </c>
      <c r="F1620" s="122" t="s">
        <v>4211</v>
      </c>
      <c r="G1620" s="122" t="s">
        <v>1699</v>
      </c>
      <c r="H1620" s="278">
        <v>45718</v>
      </c>
      <c r="I1620" s="122">
        <v>25867</v>
      </c>
      <c r="J1620" s="122" t="s">
        <v>1700</v>
      </c>
      <c r="K1620" s="122" t="s">
        <v>1657</v>
      </c>
      <c r="L1620" s="122"/>
      <c r="M1620" s="287">
        <v>1100</v>
      </c>
      <c r="N1620" s="287">
        <v>0</v>
      </c>
      <c r="O1620" s="287">
        <v>99</v>
      </c>
      <c r="P1620" s="287">
        <v>99</v>
      </c>
      <c r="Q1620" s="122">
        <v>0</v>
      </c>
      <c r="R1620" s="122" t="s">
        <v>1709</v>
      </c>
      <c r="S1620" s="122" t="s">
        <v>1800</v>
      </c>
      <c r="T1620" s="122" t="s">
        <v>1703</v>
      </c>
      <c r="U1620" s="288" t="s">
        <v>1195</v>
      </c>
      <c r="V1620" s="289" t="s">
        <v>1704</v>
      </c>
      <c r="W1620" s="290" t="s">
        <v>1726</v>
      </c>
      <c r="X1620" s="290" t="s">
        <v>4212</v>
      </c>
      <c r="Y1620" s="290" t="s">
        <v>4213</v>
      </c>
      <c r="Z1620" s="122"/>
      <c r="AA1620" s="285"/>
    </row>
    <row r="1621" spans="1:27">
      <c r="A1621" s="122" t="s">
        <v>56</v>
      </c>
      <c r="B1621" s="226" t="str">
        <f t="shared" si="50"/>
        <v>27AADCS9203M1Z1SRAJ2425-2844</v>
      </c>
      <c r="C1621" s="277">
        <f t="shared" si="51"/>
        <v>1616</v>
      </c>
      <c r="D1621" s="122" t="s">
        <v>938</v>
      </c>
      <c r="E1621" s="122" t="s">
        <v>939</v>
      </c>
      <c r="F1621" s="122" t="s">
        <v>4214</v>
      </c>
      <c r="G1621" s="122" t="s">
        <v>1699</v>
      </c>
      <c r="H1621" s="278">
        <v>45722</v>
      </c>
      <c r="I1621" s="122">
        <v>527048</v>
      </c>
      <c r="J1621" s="122" t="s">
        <v>1700</v>
      </c>
      <c r="K1621" s="122" t="s">
        <v>1657</v>
      </c>
      <c r="L1621" s="122"/>
      <c r="M1621" s="287">
        <v>446651</v>
      </c>
      <c r="N1621" s="287">
        <v>0</v>
      </c>
      <c r="O1621" s="287">
        <v>40198.589999999997</v>
      </c>
      <c r="P1621" s="287">
        <v>40198.589999999997</v>
      </c>
      <c r="Q1621" s="122">
        <v>0</v>
      </c>
      <c r="R1621" s="122" t="s">
        <v>1709</v>
      </c>
      <c r="S1621" s="122" t="s">
        <v>1800</v>
      </c>
      <c r="T1621" s="122" t="s">
        <v>1703</v>
      </c>
      <c r="U1621" s="288" t="s">
        <v>1195</v>
      </c>
      <c r="V1621" s="289" t="s">
        <v>1704</v>
      </c>
      <c r="W1621" s="290" t="s">
        <v>1726</v>
      </c>
      <c r="X1621" s="290" t="s">
        <v>4215</v>
      </c>
      <c r="Y1621" s="290" t="s">
        <v>4216</v>
      </c>
      <c r="Z1621" s="122"/>
      <c r="AA1621" s="285"/>
    </row>
    <row r="1622" spans="1:27">
      <c r="A1622" s="122" t="s">
        <v>56</v>
      </c>
      <c r="B1622" s="226" t="str">
        <f t="shared" si="50"/>
        <v>27AAACY1065C1ZNPP0633/2024-25</v>
      </c>
      <c r="C1622" s="277">
        <f t="shared" si="51"/>
        <v>1617</v>
      </c>
      <c r="D1622" s="122" t="s">
        <v>2019</v>
      </c>
      <c r="E1622" s="122" t="s">
        <v>2020</v>
      </c>
      <c r="F1622" s="122" t="s">
        <v>4217</v>
      </c>
      <c r="G1622" s="122" t="s">
        <v>1699</v>
      </c>
      <c r="H1622" s="278">
        <v>45747</v>
      </c>
      <c r="I1622" s="122">
        <v>5546</v>
      </c>
      <c r="J1622" s="122" t="s">
        <v>1700</v>
      </c>
      <c r="K1622" s="122" t="s">
        <v>1657</v>
      </c>
      <c r="L1622" s="122"/>
      <c r="M1622" s="287">
        <v>4700</v>
      </c>
      <c r="N1622" s="287">
        <v>0</v>
      </c>
      <c r="O1622" s="287">
        <v>423</v>
      </c>
      <c r="P1622" s="287">
        <v>423</v>
      </c>
      <c r="Q1622" s="122">
        <v>0</v>
      </c>
      <c r="R1622" s="122" t="s">
        <v>1709</v>
      </c>
      <c r="S1622" s="122" t="s">
        <v>1728</v>
      </c>
      <c r="T1622" s="122" t="s">
        <v>1703</v>
      </c>
      <c r="U1622" s="288" t="s">
        <v>1195</v>
      </c>
      <c r="V1622" s="289" t="s">
        <v>1704</v>
      </c>
      <c r="W1622" s="290" t="s">
        <v>1195</v>
      </c>
      <c r="X1622" s="290" t="s">
        <v>1195</v>
      </c>
      <c r="Y1622" s="290" t="s">
        <v>1195</v>
      </c>
      <c r="Z1622" s="122"/>
      <c r="AA1622" s="285"/>
    </row>
    <row r="1623" spans="1:27">
      <c r="A1623" s="122" t="s">
        <v>56</v>
      </c>
      <c r="B1623" s="226" t="str">
        <f t="shared" si="50"/>
        <v>27AAACY1065C1ZNPP0634/2024-25</v>
      </c>
      <c r="C1623" s="277">
        <f t="shared" si="51"/>
        <v>1618</v>
      </c>
      <c r="D1623" s="122" t="s">
        <v>2019</v>
      </c>
      <c r="E1623" s="122" t="s">
        <v>2020</v>
      </c>
      <c r="F1623" s="122" t="s">
        <v>4218</v>
      </c>
      <c r="G1623" s="122" t="s">
        <v>1699</v>
      </c>
      <c r="H1623" s="278">
        <v>45747</v>
      </c>
      <c r="I1623" s="122">
        <v>25665</v>
      </c>
      <c r="J1623" s="122" t="s">
        <v>1700</v>
      </c>
      <c r="K1623" s="122" t="s">
        <v>1657</v>
      </c>
      <c r="L1623" s="122"/>
      <c r="M1623" s="287">
        <v>21750</v>
      </c>
      <c r="N1623" s="287">
        <v>0</v>
      </c>
      <c r="O1623" s="287">
        <v>1957.5</v>
      </c>
      <c r="P1623" s="287">
        <v>1957.5</v>
      </c>
      <c r="Q1623" s="122">
        <v>0</v>
      </c>
      <c r="R1623" s="122" t="s">
        <v>1709</v>
      </c>
      <c r="S1623" s="122" t="s">
        <v>1728</v>
      </c>
      <c r="T1623" s="122" t="s">
        <v>1703</v>
      </c>
      <c r="U1623" s="288" t="s">
        <v>1195</v>
      </c>
      <c r="V1623" s="289" t="s">
        <v>1704</v>
      </c>
      <c r="W1623" s="290" t="s">
        <v>1195</v>
      </c>
      <c r="X1623" s="290" t="s">
        <v>1195</v>
      </c>
      <c r="Y1623" s="290" t="s">
        <v>1195</v>
      </c>
      <c r="Z1623" s="122"/>
      <c r="AA1623" s="285"/>
    </row>
    <row r="1624" spans="1:27">
      <c r="A1624" s="122" t="s">
        <v>56</v>
      </c>
      <c r="B1624" s="226" t="str">
        <f t="shared" si="50"/>
        <v>27AACPD4787D1ZU415/2024-25</v>
      </c>
      <c r="C1624" s="277">
        <f t="shared" si="51"/>
        <v>1619</v>
      </c>
      <c r="D1624" s="122" t="s">
        <v>984</v>
      </c>
      <c r="E1624" s="122" t="s">
        <v>985</v>
      </c>
      <c r="F1624" s="122" t="s">
        <v>4219</v>
      </c>
      <c r="G1624" s="122" t="s">
        <v>1699</v>
      </c>
      <c r="H1624" s="278">
        <v>45747</v>
      </c>
      <c r="I1624" s="122">
        <v>36108</v>
      </c>
      <c r="J1624" s="122" t="s">
        <v>1700</v>
      </c>
      <c r="K1624" s="122" t="s">
        <v>1657</v>
      </c>
      <c r="L1624" s="122"/>
      <c r="M1624" s="287">
        <v>30600</v>
      </c>
      <c r="N1624" s="287">
        <v>0</v>
      </c>
      <c r="O1624" s="287">
        <v>2754</v>
      </c>
      <c r="P1624" s="287">
        <v>2754</v>
      </c>
      <c r="Q1624" s="122">
        <v>0</v>
      </c>
      <c r="R1624" s="122" t="s">
        <v>1709</v>
      </c>
      <c r="S1624" s="122" t="s">
        <v>1728</v>
      </c>
      <c r="T1624" s="122" t="s">
        <v>1703</v>
      </c>
      <c r="U1624" s="288" t="s">
        <v>1195</v>
      </c>
      <c r="V1624" s="289" t="s">
        <v>1704</v>
      </c>
      <c r="W1624" s="290" t="s">
        <v>1195</v>
      </c>
      <c r="X1624" s="290" t="s">
        <v>1195</v>
      </c>
      <c r="Y1624" s="290" t="s">
        <v>1195</v>
      </c>
      <c r="Z1624" s="122"/>
      <c r="AA1624" s="285"/>
    </row>
    <row r="1625" spans="1:27">
      <c r="A1625" s="122" t="s">
        <v>56</v>
      </c>
      <c r="B1625" s="226" t="str">
        <f t="shared" si="50"/>
        <v>27AACPD4787D1ZU416/2024-25</v>
      </c>
      <c r="C1625" s="277">
        <f t="shared" si="51"/>
        <v>1620</v>
      </c>
      <c r="D1625" s="122" t="s">
        <v>984</v>
      </c>
      <c r="E1625" s="122" t="s">
        <v>985</v>
      </c>
      <c r="F1625" s="122" t="s">
        <v>4220</v>
      </c>
      <c r="G1625" s="122" t="s">
        <v>1699</v>
      </c>
      <c r="H1625" s="278">
        <v>45747</v>
      </c>
      <c r="I1625" s="122">
        <v>7221.6</v>
      </c>
      <c r="J1625" s="122" t="s">
        <v>1700</v>
      </c>
      <c r="K1625" s="122" t="s">
        <v>1657</v>
      </c>
      <c r="L1625" s="122"/>
      <c r="M1625" s="287">
        <v>6120</v>
      </c>
      <c r="N1625" s="287">
        <v>0</v>
      </c>
      <c r="O1625" s="287">
        <v>550.79999999999995</v>
      </c>
      <c r="P1625" s="287">
        <v>550.79999999999995</v>
      </c>
      <c r="Q1625" s="122">
        <v>0</v>
      </c>
      <c r="R1625" s="122" t="s">
        <v>1709</v>
      </c>
      <c r="S1625" s="122" t="s">
        <v>1728</v>
      </c>
      <c r="T1625" s="122" t="s">
        <v>1703</v>
      </c>
      <c r="U1625" s="288" t="s">
        <v>1195</v>
      </c>
      <c r="V1625" s="289" t="s">
        <v>1704</v>
      </c>
      <c r="W1625" s="290" t="s">
        <v>1195</v>
      </c>
      <c r="X1625" s="290" t="s">
        <v>1195</v>
      </c>
      <c r="Y1625" s="290" t="s">
        <v>1195</v>
      </c>
      <c r="Z1625" s="122"/>
      <c r="AA1625" s="285"/>
    </row>
    <row r="1626" spans="1:27">
      <c r="A1626" s="122" t="s">
        <v>56</v>
      </c>
      <c r="B1626" s="226" t="str">
        <f t="shared" si="50"/>
        <v>27AACPD4787D1ZU417/2024-25</v>
      </c>
      <c r="C1626" s="277">
        <f t="shared" si="51"/>
        <v>1621</v>
      </c>
      <c r="D1626" s="122" t="s">
        <v>984</v>
      </c>
      <c r="E1626" s="122" t="s">
        <v>985</v>
      </c>
      <c r="F1626" s="122" t="s">
        <v>4221</v>
      </c>
      <c r="G1626" s="122" t="s">
        <v>1699</v>
      </c>
      <c r="H1626" s="278">
        <v>45747</v>
      </c>
      <c r="I1626" s="122">
        <v>36108</v>
      </c>
      <c r="J1626" s="122" t="s">
        <v>1700</v>
      </c>
      <c r="K1626" s="122" t="s">
        <v>1657</v>
      </c>
      <c r="L1626" s="122"/>
      <c r="M1626" s="287">
        <v>30600</v>
      </c>
      <c r="N1626" s="287">
        <v>0</v>
      </c>
      <c r="O1626" s="287">
        <v>2754</v>
      </c>
      <c r="P1626" s="287">
        <v>2754</v>
      </c>
      <c r="Q1626" s="122">
        <v>0</v>
      </c>
      <c r="R1626" s="122" t="s">
        <v>1709</v>
      </c>
      <c r="S1626" s="122" t="s">
        <v>1728</v>
      </c>
      <c r="T1626" s="122" t="s">
        <v>1703</v>
      </c>
      <c r="U1626" s="288" t="s">
        <v>1195</v>
      </c>
      <c r="V1626" s="289" t="s">
        <v>1704</v>
      </c>
      <c r="W1626" s="290" t="s">
        <v>1195</v>
      </c>
      <c r="X1626" s="290" t="s">
        <v>1195</v>
      </c>
      <c r="Y1626" s="290" t="s">
        <v>1195</v>
      </c>
      <c r="Z1626" s="122"/>
      <c r="AA1626" s="285"/>
    </row>
    <row r="1627" spans="1:27">
      <c r="A1627" s="122" t="s">
        <v>56</v>
      </c>
      <c r="B1627" s="226" t="str">
        <f t="shared" si="50"/>
        <v>27AACPD4787D1ZU418/2024-25</v>
      </c>
      <c r="C1627" s="277">
        <f t="shared" si="51"/>
        <v>1622</v>
      </c>
      <c r="D1627" s="122" t="s">
        <v>984</v>
      </c>
      <c r="E1627" s="122" t="s">
        <v>985</v>
      </c>
      <c r="F1627" s="122" t="s">
        <v>4222</v>
      </c>
      <c r="G1627" s="122" t="s">
        <v>1699</v>
      </c>
      <c r="H1627" s="278">
        <v>45747</v>
      </c>
      <c r="I1627" s="122">
        <v>210630</v>
      </c>
      <c r="J1627" s="122" t="s">
        <v>1700</v>
      </c>
      <c r="K1627" s="122" t="s">
        <v>1657</v>
      </c>
      <c r="L1627" s="122"/>
      <c r="M1627" s="287">
        <v>178500</v>
      </c>
      <c r="N1627" s="287">
        <v>0</v>
      </c>
      <c r="O1627" s="287">
        <v>16065</v>
      </c>
      <c r="P1627" s="287">
        <v>16065</v>
      </c>
      <c r="Q1627" s="122">
        <v>0</v>
      </c>
      <c r="R1627" s="122" t="s">
        <v>1709</v>
      </c>
      <c r="S1627" s="122" t="s">
        <v>1728</v>
      </c>
      <c r="T1627" s="122" t="s">
        <v>1703</v>
      </c>
      <c r="U1627" s="288" t="s">
        <v>1195</v>
      </c>
      <c r="V1627" s="289" t="s">
        <v>1704</v>
      </c>
      <c r="W1627" s="290" t="s">
        <v>1195</v>
      </c>
      <c r="X1627" s="290" t="s">
        <v>1195</v>
      </c>
      <c r="Y1627" s="290" t="s">
        <v>1195</v>
      </c>
      <c r="Z1627" s="122"/>
      <c r="AA1627" s="285"/>
    </row>
    <row r="1628" spans="1:27">
      <c r="A1628" s="122" t="s">
        <v>56</v>
      </c>
      <c r="B1628" s="226" t="str">
        <f t="shared" si="50"/>
        <v>27AACPD4787D1ZU433/2024-25</v>
      </c>
      <c r="C1628" s="277">
        <f t="shared" si="51"/>
        <v>1623</v>
      </c>
      <c r="D1628" s="122" t="s">
        <v>984</v>
      </c>
      <c r="E1628" s="122" t="s">
        <v>985</v>
      </c>
      <c r="F1628" s="122" t="s">
        <v>4223</v>
      </c>
      <c r="G1628" s="122" t="s">
        <v>1699</v>
      </c>
      <c r="H1628" s="278">
        <v>45747</v>
      </c>
      <c r="I1628" s="122">
        <v>36108</v>
      </c>
      <c r="J1628" s="122" t="s">
        <v>1700</v>
      </c>
      <c r="K1628" s="122" t="s">
        <v>1657</v>
      </c>
      <c r="L1628" s="122"/>
      <c r="M1628" s="287">
        <v>30600</v>
      </c>
      <c r="N1628" s="287">
        <v>0</v>
      </c>
      <c r="O1628" s="287">
        <v>2754</v>
      </c>
      <c r="P1628" s="287">
        <v>2754</v>
      </c>
      <c r="Q1628" s="122">
        <v>0</v>
      </c>
      <c r="R1628" s="122" t="s">
        <v>1709</v>
      </c>
      <c r="S1628" s="122" t="s">
        <v>1728</v>
      </c>
      <c r="T1628" s="122" t="s">
        <v>1703</v>
      </c>
      <c r="U1628" s="288" t="s">
        <v>1195</v>
      </c>
      <c r="V1628" s="289" t="s">
        <v>1704</v>
      </c>
      <c r="W1628" s="290" t="s">
        <v>1195</v>
      </c>
      <c r="X1628" s="290" t="s">
        <v>1195</v>
      </c>
      <c r="Y1628" s="290" t="s">
        <v>1195</v>
      </c>
      <c r="Z1628" s="122"/>
      <c r="AA1628" s="285"/>
    </row>
    <row r="1629" spans="1:27">
      <c r="A1629" s="122" t="s">
        <v>56</v>
      </c>
      <c r="B1629" s="226" t="str">
        <f t="shared" si="50"/>
        <v>27AAACS5269A1ZJIN27/2503/00654</v>
      </c>
      <c r="C1629" s="277">
        <f t="shared" si="51"/>
        <v>1624</v>
      </c>
      <c r="D1629" s="122" t="s">
        <v>762</v>
      </c>
      <c r="E1629" s="122" t="s">
        <v>763</v>
      </c>
      <c r="F1629" s="122" t="s">
        <v>4224</v>
      </c>
      <c r="G1629" s="122" t="s">
        <v>1699</v>
      </c>
      <c r="H1629" s="278">
        <v>45723</v>
      </c>
      <c r="I1629" s="122">
        <v>114498</v>
      </c>
      <c r="J1629" s="122" t="s">
        <v>1700</v>
      </c>
      <c r="K1629" s="122" t="s">
        <v>1657</v>
      </c>
      <c r="L1629" s="122"/>
      <c r="M1629" s="287">
        <v>97146</v>
      </c>
      <c r="N1629" s="287">
        <v>0</v>
      </c>
      <c r="O1629" s="287">
        <v>5829</v>
      </c>
      <c r="P1629" s="287">
        <v>5829</v>
      </c>
      <c r="Q1629" s="122">
        <v>0</v>
      </c>
      <c r="R1629" s="122" t="s">
        <v>1709</v>
      </c>
      <c r="S1629" s="122" t="s">
        <v>1800</v>
      </c>
      <c r="T1629" s="122" t="s">
        <v>1703</v>
      </c>
      <c r="U1629" s="288" t="s">
        <v>1195</v>
      </c>
      <c r="V1629" s="289" t="s">
        <v>1704</v>
      </c>
      <c r="W1629" s="290" t="s">
        <v>1195</v>
      </c>
      <c r="X1629" s="290" t="s">
        <v>1195</v>
      </c>
      <c r="Y1629" s="290" t="s">
        <v>1195</v>
      </c>
      <c r="Z1629" s="122"/>
      <c r="AA1629" s="285"/>
    </row>
    <row r="1630" spans="1:27">
      <c r="A1630" s="122" t="s">
        <v>56</v>
      </c>
      <c r="B1630" s="226" t="str">
        <f t="shared" si="50"/>
        <v>27AAEFU8529J1ZNUTLLP/24-25/0128</v>
      </c>
      <c r="C1630" s="277">
        <f t="shared" si="51"/>
        <v>1625</v>
      </c>
      <c r="D1630" s="122" t="s">
        <v>160</v>
      </c>
      <c r="E1630" s="122" t="s">
        <v>689</v>
      </c>
      <c r="F1630" s="122" t="s">
        <v>4225</v>
      </c>
      <c r="G1630" s="122" t="s">
        <v>1699</v>
      </c>
      <c r="H1630" s="278">
        <v>45684</v>
      </c>
      <c r="I1630" s="122">
        <v>149403</v>
      </c>
      <c r="J1630" s="122" t="s">
        <v>1700</v>
      </c>
      <c r="K1630" s="122" t="s">
        <v>1657</v>
      </c>
      <c r="L1630" s="122"/>
      <c r="M1630" s="287">
        <v>126613</v>
      </c>
      <c r="N1630" s="287">
        <v>0</v>
      </c>
      <c r="O1630" s="287">
        <v>11395.17</v>
      </c>
      <c r="P1630" s="287">
        <v>11395.17</v>
      </c>
      <c r="Q1630" s="122">
        <v>0</v>
      </c>
      <c r="R1630" s="122" t="s">
        <v>1709</v>
      </c>
      <c r="S1630" s="122" t="s">
        <v>4226</v>
      </c>
      <c r="T1630" s="122" t="s">
        <v>1703</v>
      </c>
      <c r="U1630" s="288" t="s">
        <v>1195</v>
      </c>
      <c r="V1630" s="289" t="s">
        <v>1704</v>
      </c>
      <c r="W1630" s="290" t="s">
        <v>1195</v>
      </c>
      <c r="X1630" s="290" t="s">
        <v>1195</v>
      </c>
      <c r="Y1630" s="290" t="s">
        <v>1195</v>
      </c>
      <c r="Z1630" s="122"/>
      <c r="AA1630" s="285"/>
    </row>
    <row r="1631" spans="1:27">
      <c r="A1631" s="122" t="s">
        <v>56</v>
      </c>
      <c r="B1631" s="226" t="str">
        <f t="shared" si="50"/>
        <v>27AAEFU8529J1ZNUTLLP/24-25/0129</v>
      </c>
      <c r="C1631" s="277">
        <f t="shared" si="51"/>
        <v>1626</v>
      </c>
      <c r="D1631" s="122" t="s">
        <v>160</v>
      </c>
      <c r="E1631" s="122" t="s">
        <v>689</v>
      </c>
      <c r="F1631" s="122" t="s">
        <v>4227</v>
      </c>
      <c r="G1631" s="122" t="s">
        <v>1699</v>
      </c>
      <c r="H1631" s="278">
        <v>45684</v>
      </c>
      <c r="I1631" s="122">
        <v>1095130</v>
      </c>
      <c r="J1631" s="122" t="s">
        <v>1700</v>
      </c>
      <c r="K1631" s="122" t="s">
        <v>1657</v>
      </c>
      <c r="L1631" s="122"/>
      <c r="M1631" s="287">
        <v>928076</v>
      </c>
      <c r="N1631" s="287">
        <v>0</v>
      </c>
      <c r="O1631" s="287">
        <v>83526.84</v>
      </c>
      <c r="P1631" s="287">
        <v>83526.84</v>
      </c>
      <c r="Q1631" s="122">
        <v>0</v>
      </c>
      <c r="R1631" s="122" t="s">
        <v>1709</v>
      </c>
      <c r="S1631" s="122" t="s">
        <v>4226</v>
      </c>
      <c r="T1631" s="122" t="s">
        <v>1703</v>
      </c>
      <c r="U1631" s="288" t="s">
        <v>1195</v>
      </c>
      <c r="V1631" s="289" t="s">
        <v>1704</v>
      </c>
      <c r="W1631" s="290" t="s">
        <v>1195</v>
      </c>
      <c r="X1631" s="290" t="s">
        <v>1195</v>
      </c>
      <c r="Y1631" s="290" t="s">
        <v>1195</v>
      </c>
      <c r="Z1631" s="122"/>
      <c r="AA1631" s="285"/>
    </row>
    <row r="1632" spans="1:27">
      <c r="A1632" s="122" t="s">
        <v>56</v>
      </c>
      <c r="B1632" s="226" t="str">
        <f t="shared" si="50"/>
        <v>27AAEFU8529J1ZNUTLLP/24-25/0135</v>
      </c>
      <c r="C1632" s="277">
        <f t="shared" si="51"/>
        <v>1627</v>
      </c>
      <c r="D1632" s="122" t="s">
        <v>160</v>
      </c>
      <c r="E1632" s="122" t="s">
        <v>689</v>
      </c>
      <c r="F1632" s="122" t="s">
        <v>4228</v>
      </c>
      <c r="G1632" s="122" t="s">
        <v>1699</v>
      </c>
      <c r="H1632" s="278">
        <v>45713</v>
      </c>
      <c r="I1632" s="122">
        <v>149403</v>
      </c>
      <c r="J1632" s="122" t="s">
        <v>1700</v>
      </c>
      <c r="K1632" s="122" t="s">
        <v>1657</v>
      </c>
      <c r="L1632" s="122"/>
      <c r="M1632" s="287">
        <v>126613</v>
      </c>
      <c r="N1632" s="287">
        <v>0</v>
      </c>
      <c r="O1632" s="287">
        <v>11395.17</v>
      </c>
      <c r="P1632" s="287">
        <v>11395.17</v>
      </c>
      <c r="Q1632" s="122">
        <v>0</v>
      </c>
      <c r="R1632" s="122" t="s">
        <v>1709</v>
      </c>
      <c r="S1632" s="122" t="s">
        <v>4226</v>
      </c>
      <c r="T1632" s="122" t="s">
        <v>1703</v>
      </c>
      <c r="U1632" s="288" t="s">
        <v>1195</v>
      </c>
      <c r="V1632" s="289" t="s">
        <v>1704</v>
      </c>
      <c r="W1632" s="290" t="s">
        <v>1195</v>
      </c>
      <c r="X1632" s="290" t="s">
        <v>1195</v>
      </c>
      <c r="Y1632" s="290" t="s">
        <v>1195</v>
      </c>
      <c r="Z1632" s="122"/>
      <c r="AA1632" s="285"/>
    </row>
    <row r="1633" spans="1:27">
      <c r="A1633" s="122" t="s">
        <v>56</v>
      </c>
      <c r="B1633" s="226" t="str">
        <f t="shared" si="50"/>
        <v>27AAEFU8529J1ZNUTLLP/24-25/0136</v>
      </c>
      <c r="C1633" s="277">
        <f t="shared" si="51"/>
        <v>1628</v>
      </c>
      <c r="D1633" s="122" t="s">
        <v>160</v>
      </c>
      <c r="E1633" s="122" t="s">
        <v>689</v>
      </c>
      <c r="F1633" s="122" t="s">
        <v>4229</v>
      </c>
      <c r="G1633" s="122" t="s">
        <v>1699</v>
      </c>
      <c r="H1633" s="278">
        <v>45713</v>
      </c>
      <c r="I1633" s="122">
        <v>1083588</v>
      </c>
      <c r="J1633" s="122" t="s">
        <v>1700</v>
      </c>
      <c r="K1633" s="122" t="s">
        <v>1657</v>
      </c>
      <c r="L1633" s="122"/>
      <c r="M1633" s="287">
        <v>918295</v>
      </c>
      <c r="N1633" s="287">
        <v>0</v>
      </c>
      <c r="O1633" s="287">
        <v>82646.55</v>
      </c>
      <c r="P1633" s="287">
        <v>82646.55</v>
      </c>
      <c r="Q1633" s="122">
        <v>0</v>
      </c>
      <c r="R1633" s="122" t="s">
        <v>1709</v>
      </c>
      <c r="S1633" s="122" t="s">
        <v>4226</v>
      </c>
      <c r="T1633" s="122" t="s">
        <v>1703</v>
      </c>
      <c r="U1633" s="288" t="s">
        <v>1195</v>
      </c>
      <c r="V1633" s="289" t="s">
        <v>1704</v>
      </c>
      <c r="W1633" s="290" t="s">
        <v>1195</v>
      </c>
      <c r="X1633" s="290" t="s">
        <v>1195</v>
      </c>
      <c r="Y1633" s="290" t="s">
        <v>1195</v>
      </c>
      <c r="Z1633" s="122"/>
      <c r="AA1633" s="285"/>
    </row>
    <row r="1634" spans="1:27">
      <c r="A1634" s="122" t="s">
        <v>56</v>
      </c>
      <c r="B1634" s="226" t="str">
        <f t="shared" si="50"/>
        <v>27AAEFU8529J1ZNUTLLP/24-25/0140</v>
      </c>
      <c r="C1634" s="277">
        <f t="shared" si="51"/>
        <v>1629</v>
      </c>
      <c r="D1634" s="122" t="s">
        <v>160</v>
      </c>
      <c r="E1634" s="122" t="s">
        <v>689</v>
      </c>
      <c r="F1634" s="122" t="s">
        <v>4230</v>
      </c>
      <c r="G1634" s="122" t="s">
        <v>1699</v>
      </c>
      <c r="H1634" s="278">
        <v>45744</v>
      </c>
      <c r="I1634" s="122">
        <v>149403</v>
      </c>
      <c r="J1634" s="122" t="s">
        <v>1700</v>
      </c>
      <c r="K1634" s="122" t="s">
        <v>1657</v>
      </c>
      <c r="L1634" s="122"/>
      <c r="M1634" s="287">
        <v>126613</v>
      </c>
      <c r="N1634" s="287">
        <v>0</v>
      </c>
      <c r="O1634" s="287">
        <v>11395.17</v>
      </c>
      <c r="P1634" s="287">
        <v>11395.17</v>
      </c>
      <c r="Q1634" s="122">
        <v>0</v>
      </c>
      <c r="R1634" s="122" t="s">
        <v>1709</v>
      </c>
      <c r="S1634" s="122" t="s">
        <v>4226</v>
      </c>
      <c r="T1634" s="122" t="s">
        <v>1703</v>
      </c>
      <c r="U1634" s="288" t="s">
        <v>1195</v>
      </c>
      <c r="V1634" s="289" t="s">
        <v>1704</v>
      </c>
      <c r="W1634" s="290" t="s">
        <v>1195</v>
      </c>
      <c r="X1634" s="290" t="s">
        <v>1195</v>
      </c>
      <c r="Y1634" s="290" t="s">
        <v>1195</v>
      </c>
      <c r="Z1634" s="122"/>
      <c r="AA1634" s="285"/>
    </row>
    <row r="1635" spans="1:27">
      <c r="A1635" s="122" t="s">
        <v>56</v>
      </c>
      <c r="B1635" s="226" t="str">
        <f t="shared" si="50"/>
        <v>27AAEFU8529J1ZNUTLLP/24-25/0141</v>
      </c>
      <c r="C1635" s="277">
        <f t="shared" si="51"/>
        <v>1630</v>
      </c>
      <c r="D1635" s="122" t="s">
        <v>160</v>
      </c>
      <c r="E1635" s="122" t="s">
        <v>689</v>
      </c>
      <c r="F1635" s="122" t="s">
        <v>4231</v>
      </c>
      <c r="G1635" s="122" t="s">
        <v>1699</v>
      </c>
      <c r="H1635" s="278">
        <v>45744</v>
      </c>
      <c r="I1635" s="122">
        <v>1082051</v>
      </c>
      <c r="J1635" s="122" t="s">
        <v>1700</v>
      </c>
      <c r="K1635" s="122" t="s">
        <v>1657</v>
      </c>
      <c r="L1635" s="122"/>
      <c r="M1635" s="287">
        <v>916992</v>
      </c>
      <c r="N1635" s="287">
        <v>0</v>
      </c>
      <c r="O1635" s="287">
        <v>82529.279999999999</v>
      </c>
      <c r="P1635" s="287">
        <v>82529.279999999999</v>
      </c>
      <c r="Q1635" s="122">
        <v>0</v>
      </c>
      <c r="R1635" s="122" t="s">
        <v>1709</v>
      </c>
      <c r="S1635" s="122" t="s">
        <v>4226</v>
      </c>
      <c r="T1635" s="122" t="s">
        <v>1703</v>
      </c>
      <c r="U1635" s="288" t="s">
        <v>1195</v>
      </c>
      <c r="V1635" s="289" t="s">
        <v>1704</v>
      </c>
      <c r="W1635" s="290" t="s">
        <v>1195</v>
      </c>
      <c r="X1635" s="290" t="s">
        <v>1195</v>
      </c>
      <c r="Y1635" s="290" t="s">
        <v>1195</v>
      </c>
      <c r="Z1635" s="122"/>
      <c r="AA1635" s="285"/>
    </row>
    <row r="1636" spans="1:27">
      <c r="A1636" s="122" t="s">
        <v>56</v>
      </c>
      <c r="B1636" s="226" t="str">
        <f t="shared" si="50"/>
        <v>27AAEFU8529J1ZNUTLLP/24-25/0145</v>
      </c>
      <c r="C1636" s="277">
        <f t="shared" si="51"/>
        <v>1631</v>
      </c>
      <c r="D1636" s="122" t="s">
        <v>160</v>
      </c>
      <c r="E1636" s="122" t="s">
        <v>689</v>
      </c>
      <c r="F1636" s="122" t="s">
        <v>4232</v>
      </c>
      <c r="G1636" s="122" t="s">
        <v>1699</v>
      </c>
      <c r="H1636" s="278">
        <v>45747</v>
      </c>
      <c r="I1636" s="122">
        <v>9044</v>
      </c>
      <c r="J1636" s="122" t="s">
        <v>1700</v>
      </c>
      <c r="K1636" s="122" t="s">
        <v>1657</v>
      </c>
      <c r="L1636" s="122"/>
      <c r="M1636" s="287">
        <v>7664.35</v>
      </c>
      <c r="N1636" s="287">
        <v>0</v>
      </c>
      <c r="O1636" s="287">
        <v>689.79</v>
      </c>
      <c r="P1636" s="287">
        <v>689.79</v>
      </c>
      <c r="Q1636" s="122">
        <v>0</v>
      </c>
      <c r="R1636" s="122" t="s">
        <v>1709</v>
      </c>
      <c r="S1636" s="122" t="s">
        <v>4226</v>
      </c>
      <c r="T1636" s="122" t="s">
        <v>1703</v>
      </c>
      <c r="U1636" s="288" t="s">
        <v>1195</v>
      </c>
      <c r="V1636" s="289" t="s">
        <v>1704</v>
      </c>
      <c r="W1636" s="290" t="s">
        <v>1195</v>
      </c>
      <c r="X1636" s="290" t="s">
        <v>1195</v>
      </c>
      <c r="Y1636" s="290" t="s">
        <v>1195</v>
      </c>
      <c r="Z1636" s="122"/>
      <c r="AA1636" s="285"/>
    </row>
    <row r="1637" spans="1:27">
      <c r="A1637" s="122" t="s">
        <v>56</v>
      </c>
      <c r="B1637" s="226" t="str">
        <f t="shared" si="50"/>
        <v>27AAEFU8529J1ZNUTLLP/24-25/0159</v>
      </c>
      <c r="C1637" s="277">
        <f t="shared" si="51"/>
        <v>1632</v>
      </c>
      <c r="D1637" s="122" t="s">
        <v>160</v>
      </c>
      <c r="E1637" s="122" t="s">
        <v>689</v>
      </c>
      <c r="F1637" s="122" t="s">
        <v>4233</v>
      </c>
      <c r="G1637" s="122" t="s">
        <v>1699</v>
      </c>
      <c r="H1637" s="278">
        <v>45747</v>
      </c>
      <c r="I1637" s="122">
        <v>19348</v>
      </c>
      <c r="J1637" s="122" t="s">
        <v>1700</v>
      </c>
      <c r="K1637" s="122" t="s">
        <v>1657</v>
      </c>
      <c r="L1637" s="122"/>
      <c r="M1637" s="287">
        <v>16396.5</v>
      </c>
      <c r="N1637" s="287">
        <v>0</v>
      </c>
      <c r="O1637" s="287">
        <v>1475.69</v>
      </c>
      <c r="P1637" s="287">
        <v>1475.69</v>
      </c>
      <c r="Q1637" s="122">
        <v>0</v>
      </c>
      <c r="R1637" s="122" t="s">
        <v>1709</v>
      </c>
      <c r="S1637" s="122" t="s">
        <v>4226</v>
      </c>
      <c r="T1637" s="122" t="s">
        <v>1703</v>
      </c>
      <c r="U1637" s="288" t="s">
        <v>1195</v>
      </c>
      <c r="V1637" s="289" t="s">
        <v>1704</v>
      </c>
      <c r="W1637" s="290" t="s">
        <v>1195</v>
      </c>
      <c r="X1637" s="290" t="s">
        <v>1195</v>
      </c>
      <c r="Y1637" s="290" t="s">
        <v>1195</v>
      </c>
      <c r="Z1637" s="122"/>
      <c r="AA1637" s="285"/>
    </row>
    <row r="1638" spans="1:27">
      <c r="A1638" s="122" t="s">
        <v>56</v>
      </c>
      <c r="B1638" s="226" t="str">
        <f t="shared" si="50"/>
        <v>27AAEFU8529J1ZNUTLLP/24-25/0161</v>
      </c>
      <c r="C1638" s="277">
        <f t="shared" si="51"/>
        <v>1633</v>
      </c>
      <c r="D1638" s="122" t="s">
        <v>160</v>
      </c>
      <c r="E1638" s="122" t="s">
        <v>689</v>
      </c>
      <c r="F1638" s="122" t="s">
        <v>4234</v>
      </c>
      <c r="G1638" s="122" t="s">
        <v>1699</v>
      </c>
      <c r="H1638" s="278">
        <v>45747</v>
      </c>
      <c r="I1638" s="122">
        <v>9947</v>
      </c>
      <c r="J1638" s="122" t="s">
        <v>1700</v>
      </c>
      <c r="K1638" s="122" t="s">
        <v>1657</v>
      </c>
      <c r="L1638" s="122"/>
      <c r="M1638" s="287">
        <v>8429.2999999999993</v>
      </c>
      <c r="N1638" s="287">
        <v>0</v>
      </c>
      <c r="O1638" s="287">
        <v>758.64</v>
      </c>
      <c r="P1638" s="287">
        <v>758.64</v>
      </c>
      <c r="Q1638" s="122">
        <v>0</v>
      </c>
      <c r="R1638" s="122" t="s">
        <v>1709</v>
      </c>
      <c r="S1638" s="122" t="s">
        <v>4226</v>
      </c>
      <c r="T1638" s="122" t="s">
        <v>1703</v>
      </c>
      <c r="U1638" s="288" t="s">
        <v>1195</v>
      </c>
      <c r="V1638" s="289" t="s">
        <v>1704</v>
      </c>
      <c r="W1638" s="290" t="s">
        <v>1195</v>
      </c>
      <c r="X1638" s="290" t="s">
        <v>1195</v>
      </c>
      <c r="Y1638" s="290" t="s">
        <v>1195</v>
      </c>
      <c r="Z1638" s="122"/>
      <c r="AA1638" s="285"/>
    </row>
    <row r="1639" spans="1:27">
      <c r="A1639" s="122" t="s">
        <v>56</v>
      </c>
      <c r="B1639" s="226" t="str">
        <f t="shared" si="50"/>
        <v>27AALCM3536H1ZAINV2425/364801</v>
      </c>
      <c r="C1639" s="277">
        <f t="shared" si="51"/>
        <v>1634</v>
      </c>
      <c r="D1639" s="122" t="s">
        <v>383</v>
      </c>
      <c r="E1639" s="122" t="s">
        <v>384</v>
      </c>
      <c r="F1639" s="122" t="s">
        <v>4235</v>
      </c>
      <c r="G1639" s="122" t="s">
        <v>1699</v>
      </c>
      <c r="H1639" s="278">
        <v>45730</v>
      </c>
      <c r="I1639" s="122">
        <v>47998</v>
      </c>
      <c r="J1639" s="122" t="s">
        <v>1700</v>
      </c>
      <c r="K1639" s="122" t="s">
        <v>1657</v>
      </c>
      <c r="L1639" s="122"/>
      <c r="M1639" s="287">
        <v>40676.29</v>
      </c>
      <c r="N1639" s="287">
        <v>0</v>
      </c>
      <c r="O1639" s="287">
        <v>3660.89</v>
      </c>
      <c r="P1639" s="287">
        <v>3660.89</v>
      </c>
      <c r="Q1639" s="122">
        <v>0</v>
      </c>
      <c r="R1639" s="122" t="s">
        <v>1709</v>
      </c>
      <c r="S1639" s="122" t="s">
        <v>1800</v>
      </c>
      <c r="T1639" s="122" t="s">
        <v>1703</v>
      </c>
      <c r="U1639" s="288" t="s">
        <v>1195</v>
      </c>
      <c r="V1639" s="289" t="s">
        <v>1704</v>
      </c>
      <c r="W1639" s="290" t="s">
        <v>1726</v>
      </c>
      <c r="X1639" s="290" t="s">
        <v>4236</v>
      </c>
      <c r="Y1639" s="290" t="s">
        <v>4237</v>
      </c>
      <c r="Z1639" s="122"/>
      <c r="AA1639" s="285"/>
    </row>
    <row r="1640" spans="1:27">
      <c r="A1640" s="122" t="s">
        <v>56</v>
      </c>
      <c r="B1640" s="226" t="str">
        <f t="shared" si="50"/>
        <v>27AALCM3536H1ZAINV2425/365192</v>
      </c>
      <c r="C1640" s="277">
        <f t="shared" si="51"/>
        <v>1635</v>
      </c>
      <c r="D1640" s="122" t="s">
        <v>383</v>
      </c>
      <c r="E1640" s="122" t="s">
        <v>384</v>
      </c>
      <c r="F1640" s="122" t="s">
        <v>4238</v>
      </c>
      <c r="G1640" s="122" t="s">
        <v>1699</v>
      </c>
      <c r="H1640" s="278">
        <v>45730</v>
      </c>
      <c r="I1640" s="122">
        <v>517</v>
      </c>
      <c r="J1640" s="122" t="s">
        <v>1700</v>
      </c>
      <c r="K1640" s="122" t="s">
        <v>1657</v>
      </c>
      <c r="L1640" s="122"/>
      <c r="M1640" s="287">
        <v>438.14</v>
      </c>
      <c r="N1640" s="287">
        <v>0</v>
      </c>
      <c r="O1640" s="287">
        <v>39.44</v>
      </c>
      <c r="P1640" s="287">
        <v>39.44</v>
      </c>
      <c r="Q1640" s="122">
        <v>0</v>
      </c>
      <c r="R1640" s="122" t="s">
        <v>1709</v>
      </c>
      <c r="S1640" s="122" t="s">
        <v>1800</v>
      </c>
      <c r="T1640" s="122" t="s">
        <v>1703</v>
      </c>
      <c r="U1640" s="288" t="s">
        <v>1195</v>
      </c>
      <c r="V1640" s="289" t="s">
        <v>1704</v>
      </c>
      <c r="W1640" s="290" t="s">
        <v>1726</v>
      </c>
      <c r="X1640" s="290" t="s">
        <v>4239</v>
      </c>
      <c r="Y1640" s="290" t="s">
        <v>4237</v>
      </c>
      <c r="Z1640" s="122"/>
      <c r="AA1640" s="285"/>
    </row>
    <row r="1641" spans="1:27">
      <c r="A1641" s="122" t="s">
        <v>56</v>
      </c>
      <c r="B1641" s="226" t="str">
        <f t="shared" si="50"/>
        <v>27AALCM3536H1ZAINV2425/376684</v>
      </c>
      <c r="C1641" s="277">
        <f t="shared" si="51"/>
        <v>1636</v>
      </c>
      <c r="D1641" s="122" t="s">
        <v>383</v>
      </c>
      <c r="E1641" s="122" t="s">
        <v>384</v>
      </c>
      <c r="F1641" s="122" t="s">
        <v>4240</v>
      </c>
      <c r="G1641" s="122" t="s">
        <v>1699</v>
      </c>
      <c r="H1641" s="278">
        <v>45738</v>
      </c>
      <c r="I1641" s="122">
        <v>2243</v>
      </c>
      <c r="J1641" s="122" t="s">
        <v>1700</v>
      </c>
      <c r="K1641" s="122" t="s">
        <v>1657</v>
      </c>
      <c r="L1641" s="122"/>
      <c r="M1641" s="287">
        <v>1900.85</v>
      </c>
      <c r="N1641" s="287">
        <v>0</v>
      </c>
      <c r="O1641" s="287">
        <v>171.08</v>
      </c>
      <c r="P1641" s="287">
        <v>171.08</v>
      </c>
      <c r="Q1641" s="122">
        <v>0</v>
      </c>
      <c r="R1641" s="122" t="s">
        <v>1709</v>
      </c>
      <c r="S1641" s="122" t="s">
        <v>1800</v>
      </c>
      <c r="T1641" s="122" t="s">
        <v>1703</v>
      </c>
      <c r="U1641" s="288" t="s">
        <v>1195</v>
      </c>
      <c r="V1641" s="289" t="s">
        <v>1704</v>
      </c>
      <c r="W1641" s="290" t="s">
        <v>1726</v>
      </c>
      <c r="X1641" s="290" t="s">
        <v>4241</v>
      </c>
      <c r="Y1641" s="290" t="s">
        <v>4216</v>
      </c>
      <c r="Z1641" s="122"/>
      <c r="AA1641" s="285"/>
    </row>
    <row r="1642" spans="1:27">
      <c r="A1642" s="122" t="s">
        <v>56</v>
      </c>
      <c r="B1642" s="226" t="str">
        <f t="shared" si="50"/>
        <v>27AALCM3536H1ZAINV2425/379555</v>
      </c>
      <c r="C1642" s="277">
        <f t="shared" si="51"/>
        <v>1637</v>
      </c>
      <c r="D1642" s="122" t="s">
        <v>383</v>
      </c>
      <c r="E1642" s="122" t="s">
        <v>384</v>
      </c>
      <c r="F1642" s="122" t="s">
        <v>4242</v>
      </c>
      <c r="G1642" s="122" t="s">
        <v>1699</v>
      </c>
      <c r="H1642" s="278">
        <v>45740</v>
      </c>
      <c r="I1642" s="122">
        <v>414</v>
      </c>
      <c r="J1642" s="122" t="s">
        <v>1700</v>
      </c>
      <c r="K1642" s="122" t="s">
        <v>1657</v>
      </c>
      <c r="L1642" s="122"/>
      <c r="M1642" s="287">
        <v>350.84</v>
      </c>
      <c r="N1642" s="287">
        <v>0</v>
      </c>
      <c r="O1642" s="287">
        <v>31.59</v>
      </c>
      <c r="P1642" s="287">
        <v>31.59</v>
      </c>
      <c r="Q1642" s="122">
        <v>0</v>
      </c>
      <c r="R1642" s="122" t="s">
        <v>1709</v>
      </c>
      <c r="S1642" s="122" t="s">
        <v>1800</v>
      </c>
      <c r="T1642" s="122" t="s">
        <v>1703</v>
      </c>
      <c r="U1642" s="288" t="s">
        <v>1195</v>
      </c>
      <c r="V1642" s="289" t="s">
        <v>1704</v>
      </c>
      <c r="W1642" s="290" t="s">
        <v>1726</v>
      </c>
      <c r="X1642" s="290" t="s">
        <v>4243</v>
      </c>
      <c r="Y1642" s="290" t="s">
        <v>4244</v>
      </c>
      <c r="Z1642" s="122"/>
      <c r="AA1642" s="285"/>
    </row>
    <row r="1643" spans="1:27">
      <c r="A1643" s="122" t="s">
        <v>56</v>
      </c>
      <c r="B1643" s="226" t="str">
        <f t="shared" si="50"/>
        <v>27AAGCJ1813R1Z55808</v>
      </c>
      <c r="C1643" s="277">
        <f t="shared" si="51"/>
        <v>1638</v>
      </c>
      <c r="D1643" s="122" t="s">
        <v>506</v>
      </c>
      <c r="E1643" s="122" t="s">
        <v>507</v>
      </c>
      <c r="F1643" s="122">
        <v>5808</v>
      </c>
      <c r="G1643" s="122" t="s">
        <v>1699</v>
      </c>
      <c r="H1643" s="278">
        <v>45729</v>
      </c>
      <c r="I1643" s="122">
        <v>3540</v>
      </c>
      <c r="J1643" s="122" t="s">
        <v>1700</v>
      </c>
      <c r="K1643" s="122" t="s">
        <v>1657</v>
      </c>
      <c r="L1643" s="122"/>
      <c r="M1643" s="287">
        <v>3000</v>
      </c>
      <c r="N1643" s="287">
        <v>0</v>
      </c>
      <c r="O1643" s="287">
        <v>270</v>
      </c>
      <c r="P1643" s="287">
        <v>270</v>
      </c>
      <c r="Q1643" s="122">
        <v>0</v>
      </c>
      <c r="R1643" s="122" t="s">
        <v>1709</v>
      </c>
      <c r="S1643" s="122" t="s">
        <v>1800</v>
      </c>
      <c r="T1643" s="122" t="s">
        <v>1703</v>
      </c>
      <c r="U1643" s="288" t="s">
        <v>1195</v>
      </c>
      <c r="V1643" s="289" t="s">
        <v>1704</v>
      </c>
      <c r="W1643" s="290" t="s">
        <v>1195</v>
      </c>
      <c r="X1643" s="290" t="s">
        <v>1195</v>
      </c>
      <c r="Y1643" s="290" t="s">
        <v>1195</v>
      </c>
      <c r="Z1643" s="122"/>
      <c r="AA1643" s="285"/>
    </row>
    <row r="1644" spans="1:27">
      <c r="A1644" s="122" t="s">
        <v>56</v>
      </c>
      <c r="B1644" s="226" t="str">
        <f t="shared" si="50"/>
        <v>27AVDPK7565J1Z460</v>
      </c>
      <c r="C1644" s="277">
        <f t="shared" si="51"/>
        <v>1639</v>
      </c>
      <c r="D1644" s="122" t="s">
        <v>4245</v>
      </c>
      <c r="E1644" s="122" t="s">
        <v>4246</v>
      </c>
      <c r="F1644" s="122">
        <v>60</v>
      </c>
      <c r="G1644" s="122" t="s">
        <v>1699</v>
      </c>
      <c r="H1644" s="278">
        <v>45694</v>
      </c>
      <c r="I1644" s="122">
        <v>55188.6</v>
      </c>
      <c r="J1644" s="122" t="s">
        <v>1700</v>
      </c>
      <c r="K1644" s="122" t="s">
        <v>1657</v>
      </c>
      <c r="L1644" s="122"/>
      <c r="M1644" s="287">
        <v>46770</v>
      </c>
      <c r="N1644" s="287">
        <v>0</v>
      </c>
      <c r="O1644" s="287">
        <v>4209.3</v>
      </c>
      <c r="P1644" s="287">
        <v>4209.3</v>
      </c>
      <c r="Q1644" s="122">
        <v>0</v>
      </c>
      <c r="R1644" s="122" t="s">
        <v>1709</v>
      </c>
      <c r="S1644" s="122" t="s">
        <v>1875</v>
      </c>
      <c r="T1644" s="122" t="s">
        <v>1703</v>
      </c>
      <c r="U1644" s="288" t="s">
        <v>1195</v>
      </c>
      <c r="V1644" s="289" t="s">
        <v>1704</v>
      </c>
      <c r="W1644" s="290" t="s">
        <v>1195</v>
      </c>
      <c r="X1644" s="290" t="s">
        <v>1195</v>
      </c>
      <c r="Y1644" s="290" t="s">
        <v>1195</v>
      </c>
      <c r="Z1644" s="122"/>
      <c r="AA1644" s="285"/>
    </row>
    <row r="1645" spans="1:27">
      <c r="A1645" s="122" t="s">
        <v>56</v>
      </c>
      <c r="B1645" s="226" t="str">
        <f t="shared" si="50"/>
        <v>27AALCS9822Q1ZC2425CI0001081631</v>
      </c>
      <c r="C1645" s="277">
        <f t="shared" si="51"/>
        <v>1640</v>
      </c>
      <c r="D1645" s="122" t="s">
        <v>631</v>
      </c>
      <c r="E1645" s="122" t="s">
        <v>632</v>
      </c>
      <c r="F1645" s="122" t="s">
        <v>4247</v>
      </c>
      <c r="G1645" s="122" t="s">
        <v>1699</v>
      </c>
      <c r="H1645" s="278">
        <v>45717</v>
      </c>
      <c r="I1645" s="122">
        <v>1909.46</v>
      </c>
      <c r="J1645" s="122" t="s">
        <v>1700</v>
      </c>
      <c r="K1645" s="122" t="s">
        <v>1657</v>
      </c>
      <c r="L1645" s="122"/>
      <c r="M1645" s="287">
        <v>1618.18</v>
      </c>
      <c r="N1645" s="287">
        <v>0</v>
      </c>
      <c r="O1645" s="287">
        <v>145.63999999999999</v>
      </c>
      <c r="P1645" s="287">
        <v>145.63999999999999</v>
      </c>
      <c r="Q1645" s="122">
        <v>0</v>
      </c>
      <c r="R1645" s="122" t="s">
        <v>1709</v>
      </c>
      <c r="S1645" s="122" t="s">
        <v>1800</v>
      </c>
      <c r="T1645" s="122" t="s">
        <v>1703</v>
      </c>
      <c r="U1645" s="288" t="s">
        <v>1195</v>
      </c>
      <c r="V1645" s="289" t="s">
        <v>1704</v>
      </c>
      <c r="W1645" s="290" t="s">
        <v>1726</v>
      </c>
      <c r="X1645" s="290" t="s">
        <v>4248</v>
      </c>
      <c r="Y1645" s="290" t="s">
        <v>4121</v>
      </c>
      <c r="Z1645" s="122"/>
      <c r="AA1645" s="285"/>
    </row>
    <row r="1646" spans="1:27">
      <c r="A1646" s="122" t="s">
        <v>56</v>
      </c>
      <c r="B1646" s="226" t="str">
        <f t="shared" si="50"/>
        <v>27AALCS9822Q1ZC2425CI0001095906</v>
      </c>
      <c r="C1646" s="277">
        <f t="shared" si="51"/>
        <v>1641</v>
      </c>
      <c r="D1646" s="122" t="s">
        <v>631</v>
      </c>
      <c r="E1646" s="122" t="s">
        <v>632</v>
      </c>
      <c r="F1646" s="122" t="s">
        <v>4249</v>
      </c>
      <c r="G1646" s="122" t="s">
        <v>1699</v>
      </c>
      <c r="H1646" s="278">
        <v>45744</v>
      </c>
      <c r="I1646" s="122">
        <v>1854.88</v>
      </c>
      <c r="J1646" s="122" t="s">
        <v>1700</v>
      </c>
      <c r="K1646" s="122" t="s">
        <v>1657</v>
      </c>
      <c r="L1646" s="122"/>
      <c r="M1646" s="287">
        <v>1571.94</v>
      </c>
      <c r="N1646" s="287">
        <v>0</v>
      </c>
      <c r="O1646" s="287">
        <v>141.47</v>
      </c>
      <c r="P1646" s="287">
        <v>141.47</v>
      </c>
      <c r="Q1646" s="122">
        <v>0</v>
      </c>
      <c r="R1646" s="122" t="s">
        <v>1709</v>
      </c>
      <c r="S1646" s="122" t="s">
        <v>1800</v>
      </c>
      <c r="T1646" s="122" t="s">
        <v>1703</v>
      </c>
      <c r="U1646" s="288" t="s">
        <v>1195</v>
      </c>
      <c r="V1646" s="289" t="s">
        <v>1704</v>
      </c>
      <c r="W1646" s="290" t="s">
        <v>1726</v>
      </c>
      <c r="X1646" s="290" t="s">
        <v>4250</v>
      </c>
      <c r="Y1646" s="290" t="s">
        <v>4251</v>
      </c>
      <c r="Z1646" s="122"/>
      <c r="AA1646" s="285"/>
    </row>
    <row r="1647" spans="1:27">
      <c r="A1647" s="122" t="s">
        <v>56</v>
      </c>
      <c r="B1647" s="226" t="str">
        <f t="shared" si="50"/>
        <v>27AABCI2726B1Z2MH1242503EY59853</v>
      </c>
      <c r="C1647" s="277">
        <f t="shared" si="51"/>
        <v>1642</v>
      </c>
      <c r="D1647" s="122" t="s">
        <v>1041</v>
      </c>
      <c r="E1647" s="122" t="s">
        <v>1042</v>
      </c>
      <c r="F1647" s="122" t="s">
        <v>4252</v>
      </c>
      <c r="G1647" s="122" t="s">
        <v>1699</v>
      </c>
      <c r="H1647" s="278">
        <v>45735</v>
      </c>
      <c r="I1647" s="122">
        <v>4478</v>
      </c>
      <c r="J1647" s="122" t="s">
        <v>1700</v>
      </c>
      <c r="K1647" s="122" t="s">
        <v>1657</v>
      </c>
      <c r="L1647" s="122"/>
      <c r="M1647" s="287">
        <v>4265</v>
      </c>
      <c r="N1647" s="287">
        <v>0</v>
      </c>
      <c r="O1647" s="287">
        <v>106.5</v>
      </c>
      <c r="P1647" s="287">
        <v>106.5</v>
      </c>
      <c r="Q1647" s="122">
        <v>0</v>
      </c>
      <c r="R1647" s="122" t="s">
        <v>1709</v>
      </c>
      <c r="S1647" s="122" t="s">
        <v>1800</v>
      </c>
      <c r="T1647" s="122" t="s">
        <v>1703</v>
      </c>
      <c r="U1647" s="288" t="s">
        <v>1195</v>
      </c>
      <c r="V1647" s="289" t="s">
        <v>1704</v>
      </c>
      <c r="W1647" s="290" t="s">
        <v>1195</v>
      </c>
      <c r="X1647" s="290" t="s">
        <v>1195</v>
      </c>
      <c r="Y1647" s="290" t="s">
        <v>1195</v>
      </c>
      <c r="Z1647" s="122"/>
      <c r="AA1647" s="285"/>
    </row>
    <row r="1648" spans="1:27">
      <c r="A1648" s="122" t="s">
        <v>56</v>
      </c>
      <c r="B1648" s="226" t="str">
        <f t="shared" si="50"/>
        <v>27AABCI2726B1Z2MH1242503FA35320</v>
      </c>
      <c r="C1648" s="277">
        <f t="shared" si="51"/>
        <v>1643</v>
      </c>
      <c r="D1648" s="122" t="s">
        <v>1041</v>
      </c>
      <c r="E1648" s="122" t="s">
        <v>1042</v>
      </c>
      <c r="F1648" s="122" t="s">
        <v>4253</v>
      </c>
      <c r="G1648" s="122" t="s">
        <v>1699</v>
      </c>
      <c r="H1648" s="278">
        <v>45740</v>
      </c>
      <c r="I1648" s="122">
        <v>4926</v>
      </c>
      <c r="J1648" s="122" t="s">
        <v>1700</v>
      </c>
      <c r="K1648" s="122" t="s">
        <v>1657</v>
      </c>
      <c r="L1648" s="122"/>
      <c r="M1648" s="287">
        <v>4691</v>
      </c>
      <c r="N1648" s="287">
        <v>0</v>
      </c>
      <c r="O1648" s="287">
        <v>117.5</v>
      </c>
      <c r="P1648" s="287">
        <v>117.5</v>
      </c>
      <c r="Q1648" s="122">
        <v>0</v>
      </c>
      <c r="R1648" s="122" t="s">
        <v>1709</v>
      </c>
      <c r="S1648" s="122" t="s">
        <v>1800</v>
      </c>
      <c r="T1648" s="122" t="s">
        <v>1703</v>
      </c>
      <c r="U1648" s="288" t="s">
        <v>1195</v>
      </c>
      <c r="V1648" s="289" t="s">
        <v>1704</v>
      </c>
      <c r="W1648" s="290" t="s">
        <v>1195</v>
      </c>
      <c r="X1648" s="290" t="s">
        <v>1195</v>
      </c>
      <c r="Y1648" s="290" t="s">
        <v>1195</v>
      </c>
      <c r="Z1648" s="122"/>
      <c r="AA1648" s="285"/>
    </row>
    <row r="1649" spans="1:27">
      <c r="A1649" s="122" t="s">
        <v>56</v>
      </c>
      <c r="B1649" s="226" t="str">
        <f t="shared" si="50"/>
        <v>27AAACB2100P1ZXMHI1403509184708</v>
      </c>
      <c r="C1649" s="277">
        <f t="shared" si="51"/>
        <v>1644</v>
      </c>
      <c r="D1649" s="122" t="s">
        <v>314</v>
      </c>
      <c r="E1649" s="122" t="s">
        <v>315</v>
      </c>
      <c r="F1649" s="122" t="s">
        <v>4254</v>
      </c>
      <c r="G1649" s="122" t="s">
        <v>1699</v>
      </c>
      <c r="H1649" s="278">
        <v>45730</v>
      </c>
      <c r="I1649" s="122">
        <v>352.82</v>
      </c>
      <c r="J1649" s="122" t="s">
        <v>1700</v>
      </c>
      <c r="K1649" s="122" t="s">
        <v>1657</v>
      </c>
      <c r="L1649" s="122"/>
      <c r="M1649" s="287">
        <v>299</v>
      </c>
      <c r="N1649" s="287">
        <v>0</v>
      </c>
      <c r="O1649" s="287">
        <v>26.91</v>
      </c>
      <c r="P1649" s="287">
        <v>26.91</v>
      </c>
      <c r="Q1649" s="122">
        <v>0</v>
      </c>
      <c r="R1649" s="122" t="s">
        <v>1709</v>
      </c>
      <c r="S1649" s="122" t="s">
        <v>4182</v>
      </c>
      <c r="T1649" s="122" t="s">
        <v>1703</v>
      </c>
      <c r="U1649" s="288" t="s">
        <v>1195</v>
      </c>
      <c r="V1649" s="289" t="s">
        <v>1704</v>
      </c>
      <c r="W1649" s="290" t="s">
        <v>1195</v>
      </c>
      <c r="X1649" s="290" t="s">
        <v>1195</v>
      </c>
      <c r="Y1649" s="290" t="s">
        <v>1195</v>
      </c>
      <c r="Z1649" s="122"/>
      <c r="AA1649" s="285"/>
    </row>
    <row r="1650" spans="1:27">
      <c r="A1650" s="122" t="s">
        <v>56</v>
      </c>
      <c r="B1650" s="226" t="str">
        <f t="shared" si="50"/>
        <v>27AAFCL6396Q1ZIInvoice45</v>
      </c>
      <c r="C1650" s="277">
        <f t="shared" si="51"/>
        <v>1645</v>
      </c>
      <c r="D1650" s="122" t="s">
        <v>1740</v>
      </c>
      <c r="E1650" s="122" t="s">
        <v>1741</v>
      </c>
      <c r="F1650" s="122" t="s">
        <v>4255</v>
      </c>
      <c r="G1650" s="122" t="s">
        <v>1699</v>
      </c>
      <c r="H1650" s="278">
        <v>45733</v>
      </c>
      <c r="I1650" s="122">
        <v>254880</v>
      </c>
      <c r="J1650" s="122" t="s">
        <v>1700</v>
      </c>
      <c r="K1650" s="122" t="s">
        <v>1657</v>
      </c>
      <c r="L1650" s="122"/>
      <c r="M1650" s="287">
        <v>216000</v>
      </c>
      <c r="N1650" s="287">
        <v>0</v>
      </c>
      <c r="O1650" s="287">
        <v>19440</v>
      </c>
      <c r="P1650" s="287">
        <v>19440</v>
      </c>
      <c r="Q1650" s="122">
        <v>0</v>
      </c>
      <c r="R1650" s="122" t="s">
        <v>1709</v>
      </c>
      <c r="S1650" s="122" t="s">
        <v>1728</v>
      </c>
      <c r="T1650" s="122" t="s">
        <v>1703</v>
      </c>
      <c r="U1650" s="288" t="s">
        <v>1195</v>
      </c>
      <c r="V1650" s="289" t="s">
        <v>1704</v>
      </c>
      <c r="W1650" s="290" t="s">
        <v>1195</v>
      </c>
      <c r="X1650" s="290" t="s">
        <v>1195</v>
      </c>
      <c r="Y1650" s="290" t="s">
        <v>1195</v>
      </c>
      <c r="Z1650" s="122"/>
      <c r="AA1650" s="285"/>
    </row>
    <row r="1651" spans="1:27">
      <c r="A1651" s="122" t="s">
        <v>56</v>
      </c>
      <c r="B1651" s="226" t="str">
        <f t="shared" si="50"/>
        <v>07ABCCS9227K1ZYRSK5-86984</v>
      </c>
      <c r="C1651" s="277">
        <f t="shared" si="51"/>
        <v>1646</v>
      </c>
      <c r="D1651" s="122" t="s">
        <v>4256</v>
      </c>
      <c r="E1651" s="122" t="s">
        <v>3995</v>
      </c>
      <c r="F1651" s="122" t="s">
        <v>4257</v>
      </c>
      <c r="G1651" s="122" t="s">
        <v>1699</v>
      </c>
      <c r="H1651" s="278">
        <v>45715</v>
      </c>
      <c r="I1651" s="122">
        <v>524</v>
      </c>
      <c r="J1651" s="122" t="s">
        <v>1700</v>
      </c>
      <c r="K1651" s="122" t="s">
        <v>1657</v>
      </c>
      <c r="L1651" s="122"/>
      <c r="M1651" s="287">
        <v>444.07</v>
      </c>
      <c r="N1651" s="287">
        <v>79.930000000000007</v>
      </c>
      <c r="O1651" s="287">
        <v>0</v>
      </c>
      <c r="P1651" s="287">
        <v>0</v>
      </c>
      <c r="Q1651" s="122">
        <v>0</v>
      </c>
      <c r="R1651" s="122" t="s">
        <v>1709</v>
      </c>
      <c r="S1651" s="122" t="s">
        <v>1800</v>
      </c>
      <c r="T1651" s="122" t="s">
        <v>1703</v>
      </c>
      <c r="U1651" s="288" t="s">
        <v>1195</v>
      </c>
      <c r="V1651" s="289" t="s">
        <v>1704</v>
      </c>
      <c r="W1651" s="290" t="s">
        <v>1195</v>
      </c>
      <c r="X1651" s="290" t="s">
        <v>1195</v>
      </c>
      <c r="Y1651" s="290" t="s">
        <v>1195</v>
      </c>
      <c r="Z1651" s="122"/>
      <c r="AA1651" s="285"/>
    </row>
    <row r="1652" spans="1:27">
      <c r="A1652" s="122" t="s">
        <v>56</v>
      </c>
      <c r="B1652" s="226" t="str">
        <f t="shared" si="50"/>
        <v>07ABCCS9227K1ZYRSK5-88016</v>
      </c>
      <c r="C1652" s="277">
        <f t="shared" si="51"/>
        <v>1647</v>
      </c>
      <c r="D1652" s="122" t="s">
        <v>4256</v>
      </c>
      <c r="E1652" s="122" t="s">
        <v>3995</v>
      </c>
      <c r="F1652" s="122" t="s">
        <v>4258</v>
      </c>
      <c r="G1652" s="122" t="s">
        <v>1699</v>
      </c>
      <c r="H1652" s="278">
        <v>45720</v>
      </c>
      <c r="I1652" s="122">
        <v>3699</v>
      </c>
      <c r="J1652" s="122" t="s">
        <v>1700</v>
      </c>
      <c r="K1652" s="122" t="s">
        <v>1657</v>
      </c>
      <c r="L1652" s="122"/>
      <c r="M1652" s="287">
        <v>3134.75</v>
      </c>
      <c r="N1652" s="287">
        <v>564.25</v>
      </c>
      <c r="O1652" s="287">
        <v>0</v>
      </c>
      <c r="P1652" s="287">
        <v>0</v>
      </c>
      <c r="Q1652" s="122">
        <v>0</v>
      </c>
      <c r="R1652" s="122" t="s">
        <v>1709</v>
      </c>
      <c r="S1652" s="122" t="s">
        <v>1800</v>
      </c>
      <c r="T1652" s="122" t="s">
        <v>1703</v>
      </c>
      <c r="U1652" s="288" t="s">
        <v>1195</v>
      </c>
      <c r="V1652" s="289" t="s">
        <v>1704</v>
      </c>
      <c r="W1652" s="290" t="s">
        <v>1195</v>
      </c>
      <c r="X1652" s="290" t="s">
        <v>1195</v>
      </c>
      <c r="Y1652" s="290" t="s">
        <v>1195</v>
      </c>
      <c r="Z1652" s="122"/>
      <c r="AA1652" s="285"/>
    </row>
    <row r="1653" spans="1:27">
      <c r="A1653" s="122" t="s">
        <v>56</v>
      </c>
      <c r="B1653" s="226" t="str">
        <f t="shared" si="50"/>
        <v>33AAACZ4322M2Z91024250425257</v>
      </c>
      <c r="C1653" s="277">
        <f t="shared" si="51"/>
        <v>1648</v>
      </c>
      <c r="D1653" s="122" t="s">
        <v>596</v>
      </c>
      <c r="E1653" s="122" t="s">
        <v>597</v>
      </c>
      <c r="F1653" s="122">
        <v>1024250425257</v>
      </c>
      <c r="G1653" s="122" t="s">
        <v>1699</v>
      </c>
      <c r="H1653" s="278">
        <v>45723</v>
      </c>
      <c r="I1653" s="122">
        <v>12673.2</v>
      </c>
      <c r="J1653" s="122" t="s">
        <v>1700</v>
      </c>
      <c r="K1653" s="122" t="s">
        <v>1657</v>
      </c>
      <c r="L1653" s="122"/>
      <c r="M1653" s="287">
        <v>10740</v>
      </c>
      <c r="N1653" s="287">
        <v>1933.2</v>
      </c>
      <c r="O1653" s="287">
        <v>0</v>
      </c>
      <c r="P1653" s="287">
        <v>0</v>
      </c>
      <c r="Q1653" s="122">
        <v>0</v>
      </c>
      <c r="R1653" s="122" t="s">
        <v>1709</v>
      </c>
      <c r="S1653" s="122" t="s">
        <v>1800</v>
      </c>
      <c r="T1653" s="122" t="s">
        <v>1703</v>
      </c>
      <c r="U1653" s="288" t="s">
        <v>1195</v>
      </c>
      <c r="V1653" s="289" t="s">
        <v>1704</v>
      </c>
      <c r="W1653" s="290" t="s">
        <v>1726</v>
      </c>
      <c r="X1653" s="290" t="s">
        <v>4259</v>
      </c>
      <c r="Y1653" s="290" t="s">
        <v>1947</v>
      </c>
      <c r="Z1653" s="122"/>
      <c r="AA1653" s="285"/>
    </row>
    <row r="1654" spans="1:27">
      <c r="A1654" s="122" t="s">
        <v>56</v>
      </c>
      <c r="B1654" s="226" t="str">
        <f t="shared" si="50"/>
        <v>27AAJCM5637R1ZLMCSS/24-25/2171</v>
      </c>
      <c r="C1654" s="277">
        <f t="shared" si="51"/>
        <v>1649</v>
      </c>
      <c r="D1654" s="122" t="s">
        <v>2051</v>
      </c>
      <c r="E1654" s="122" t="s">
        <v>2052</v>
      </c>
      <c r="F1654" s="122" t="s">
        <v>4260</v>
      </c>
      <c r="G1654" s="122" t="s">
        <v>1699</v>
      </c>
      <c r="H1654" s="278">
        <v>45719</v>
      </c>
      <c r="I1654" s="122">
        <v>50521</v>
      </c>
      <c r="J1654" s="122" t="s">
        <v>1700</v>
      </c>
      <c r="K1654" s="122" t="s">
        <v>1657</v>
      </c>
      <c r="L1654" s="122"/>
      <c r="M1654" s="287">
        <v>42814.75</v>
      </c>
      <c r="N1654" s="287">
        <v>0</v>
      </c>
      <c r="O1654" s="287">
        <v>3853.33</v>
      </c>
      <c r="P1654" s="287">
        <v>3853.33</v>
      </c>
      <c r="Q1654" s="122">
        <v>0</v>
      </c>
      <c r="R1654" s="122" t="s">
        <v>1709</v>
      </c>
      <c r="S1654" s="122" t="s">
        <v>1800</v>
      </c>
      <c r="T1654" s="122" t="s">
        <v>1703</v>
      </c>
      <c r="U1654" s="288" t="s">
        <v>1195</v>
      </c>
      <c r="V1654" s="289" t="s">
        <v>1704</v>
      </c>
      <c r="W1654" s="290" t="s">
        <v>1726</v>
      </c>
      <c r="X1654" s="290" t="s">
        <v>4261</v>
      </c>
      <c r="Y1654" s="290" t="s">
        <v>4262</v>
      </c>
      <c r="Z1654" s="122"/>
      <c r="AA1654" s="285"/>
    </row>
    <row r="1655" spans="1:27">
      <c r="A1655" s="122" t="s">
        <v>56</v>
      </c>
      <c r="B1655" s="226" t="str">
        <f t="shared" si="50"/>
        <v>27AAJCM5637R1ZLMCSS/24-25/2172</v>
      </c>
      <c r="C1655" s="277">
        <f t="shared" si="51"/>
        <v>1650</v>
      </c>
      <c r="D1655" s="122" t="s">
        <v>2051</v>
      </c>
      <c r="E1655" s="122" t="s">
        <v>2052</v>
      </c>
      <c r="F1655" s="122" t="s">
        <v>4263</v>
      </c>
      <c r="G1655" s="122" t="s">
        <v>1699</v>
      </c>
      <c r="H1655" s="278">
        <v>45719</v>
      </c>
      <c r="I1655" s="122">
        <v>20719</v>
      </c>
      <c r="J1655" s="122" t="s">
        <v>1700</v>
      </c>
      <c r="K1655" s="122" t="s">
        <v>1657</v>
      </c>
      <c r="L1655" s="122"/>
      <c r="M1655" s="287">
        <v>17558.099999999999</v>
      </c>
      <c r="N1655" s="287">
        <v>0</v>
      </c>
      <c r="O1655" s="287">
        <v>1580.23</v>
      </c>
      <c r="P1655" s="287">
        <v>1580.23</v>
      </c>
      <c r="Q1655" s="122">
        <v>0</v>
      </c>
      <c r="R1655" s="122" t="s">
        <v>1709</v>
      </c>
      <c r="S1655" s="122" t="s">
        <v>1800</v>
      </c>
      <c r="T1655" s="122" t="s">
        <v>1703</v>
      </c>
      <c r="U1655" s="288" t="s">
        <v>1195</v>
      </c>
      <c r="V1655" s="289" t="s">
        <v>1704</v>
      </c>
      <c r="W1655" s="290" t="s">
        <v>1726</v>
      </c>
      <c r="X1655" s="290" t="s">
        <v>4264</v>
      </c>
      <c r="Y1655" s="290" t="s">
        <v>4262</v>
      </c>
      <c r="Z1655" s="122"/>
      <c r="AA1655" s="285"/>
    </row>
    <row r="1656" spans="1:27">
      <c r="A1656" s="122" t="s">
        <v>56</v>
      </c>
      <c r="B1656" s="226" t="str">
        <f t="shared" si="50"/>
        <v>27AAJCM5637R1ZLMCSS/24-25/2464</v>
      </c>
      <c r="C1656" s="277">
        <f t="shared" si="51"/>
        <v>1651</v>
      </c>
      <c r="D1656" s="122" t="s">
        <v>2051</v>
      </c>
      <c r="E1656" s="122" t="s">
        <v>2052</v>
      </c>
      <c r="F1656" s="122" t="s">
        <v>4265</v>
      </c>
      <c r="G1656" s="122" t="s">
        <v>1699</v>
      </c>
      <c r="H1656" s="278">
        <v>45747</v>
      </c>
      <c r="I1656" s="122">
        <v>50846</v>
      </c>
      <c r="J1656" s="122" t="s">
        <v>1700</v>
      </c>
      <c r="K1656" s="122" t="s">
        <v>1657</v>
      </c>
      <c r="L1656" s="122"/>
      <c r="M1656" s="287">
        <v>43090.2</v>
      </c>
      <c r="N1656" s="287">
        <v>0</v>
      </c>
      <c r="O1656" s="287">
        <v>3878.12</v>
      </c>
      <c r="P1656" s="287">
        <v>3878.12</v>
      </c>
      <c r="Q1656" s="122">
        <v>0</v>
      </c>
      <c r="R1656" s="122" t="s">
        <v>1709</v>
      </c>
      <c r="S1656" s="122" t="s">
        <v>1800</v>
      </c>
      <c r="T1656" s="122" t="s">
        <v>1703</v>
      </c>
      <c r="U1656" s="288" t="s">
        <v>1195</v>
      </c>
      <c r="V1656" s="289" t="s">
        <v>1704</v>
      </c>
      <c r="W1656" s="290" t="s">
        <v>1726</v>
      </c>
      <c r="X1656" s="290" t="s">
        <v>4266</v>
      </c>
      <c r="Y1656" s="290" t="s">
        <v>1919</v>
      </c>
      <c r="Z1656" s="122"/>
      <c r="AA1656" s="285"/>
    </row>
    <row r="1657" spans="1:27">
      <c r="A1657" s="122" t="s">
        <v>56</v>
      </c>
      <c r="B1657" s="226" t="str">
        <f t="shared" si="50"/>
        <v>27AAJCM5637R1ZLMCSS/24-25/2465</v>
      </c>
      <c r="C1657" s="277">
        <f t="shared" si="51"/>
        <v>1652</v>
      </c>
      <c r="D1657" s="122" t="s">
        <v>2051</v>
      </c>
      <c r="E1657" s="122" t="s">
        <v>2052</v>
      </c>
      <c r="F1657" s="122" t="s">
        <v>4267</v>
      </c>
      <c r="G1657" s="122" t="s">
        <v>1699</v>
      </c>
      <c r="H1657" s="278">
        <v>45747</v>
      </c>
      <c r="I1657" s="122">
        <v>21593</v>
      </c>
      <c r="J1657" s="122" t="s">
        <v>1700</v>
      </c>
      <c r="K1657" s="122" t="s">
        <v>1657</v>
      </c>
      <c r="L1657" s="122"/>
      <c r="M1657" s="287">
        <v>18298.759999999998</v>
      </c>
      <c r="N1657" s="287">
        <v>0</v>
      </c>
      <c r="O1657" s="287">
        <v>1646.89</v>
      </c>
      <c r="P1657" s="287">
        <v>1646.89</v>
      </c>
      <c r="Q1657" s="122">
        <v>0</v>
      </c>
      <c r="R1657" s="122" t="s">
        <v>1709</v>
      </c>
      <c r="S1657" s="122" t="s">
        <v>1800</v>
      </c>
      <c r="T1657" s="122" t="s">
        <v>1703</v>
      </c>
      <c r="U1657" s="288" t="s">
        <v>1195</v>
      </c>
      <c r="V1657" s="289" t="s">
        <v>1704</v>
      </c>
      <c r="W1657" s="290" t="s">
        <v>1726</v>
      </c>
      <c r="X1657" s="290" t="s">
        <v>4268</v>
      </c>
      <c r="Y1657" s="290" t="s">
        <v>1919</v>
      </c>
      <c r="Z1657" s="122"/>
      <c r="AA1657" s="285"/>
    </row>
    <row r="1658" spans="1:27">
      <c r="A1658" s="122" t="s">
        <v>56</v>
      </c>
      <c r="B1658" s="226" t="str">
        <f t="shared" si="50"/>
        <v>27AAJCM5637R1ZLMCSS/24-25/2477</v>
      </c>
      <c r="C1658" s="277">
        <f t="shared" si="51"/>
        <v>1653</v>
      </c>
      <c r="D1658" s="122" t="s">
        <v>2051</v>
      </c>
      <c r="E1658" s="122" t="s">
        <v>2052</v>
      </c>
      <c r="F1658" s="122" t="s">
        <v>4269</v>
      </c>
      <c r="G1658" s="122" t="s">
        <v>1699</v>
      </c>
      <c r="H1658" s="278">
        <v>45747</v>
      </c>
      <c r="I1658" s="122">
        <v>46352</v>
      </c>
      <c r="J1658" s="122" t="s">
        <v>1700</v>
      </c>
      <c r="K1658" s="122" t="s">
        <v>1657</v>
      </c>
      <c r="L1658" s="122"/>
      <c r="M1658" s="287">
        <v>39281.35</v>
      </c>
      <c r="N1658" s="287">
        <v>0</v>
      </c>
      <c r="O1658" s="287">
        <v>3535.32</v>
      </c>
      <c r="P1658" s="287">
        <v>3535.32</v>
      </c>
      <c r="Q1658" s="122">
        <v>0</v>
      </c>
      <c r="R1658" s="122" t="s">
        <v>1709</v>
      </c>
      <c r="S1658" s="122" t="s">
        <v>1800</v>
      </c>
      <c r="T1658" s="122" t="s">
        <v>1703</v>
      </c>
      <c r="U1658" s="288" t="s">
        <v>1195</v>
      </c>
      <c r="V1658" s="289" t="s">
        <v>1704</v>
      </c>
      <c r="W1658" s="290" t="s">
        <v>1726</v>
      </c>
      <c r="X1658" s="290" t="s">
        <v>4270</v>
      </c>
      <c r="Y1658" s="290" t="s">
        <v>1810</v>
      </c>
      <c r="Z1658" s="122"/>
      <c r="AA1658" s="285"/>
    </row>
    <row r="1659" spans="1:27">
      <c r="A1659" s="122" t="s">
        <v>56</v>
      </c>
      <c r="B1659" s="226" t="str">
        <f t="shared" si="50"/>
        <v>27BMWPD2551E2ZZS0005453</v>
      </c>
      <c r="C1659" s="277">
        <f t="shared" si="51"/>
        <v>1654</v>
      </c>
      <c r="D1659" s="122" t="s">
        <v>511</v>
      </c>
      <c r="E1659" s="122" t="s">
        <v>512</v>
      </c>
      <c r="F1659" s="122" t="s">
        <v>4271</v>
      </c>
      <c r="G1659" s="122" t="s">
        <v>1699</v>
      </c>
      <c r="H1659" s="278">
        <v>45722</v>
      </c>
      <c r="I1659" s="122">
        <v>1345</v>
      </c>
      <c r="J1659" s="122" t="s">
        <v>1700</v>
      </c>
      <c r="K1659" s="122" t="s">
        <v>1657</v>
      </c>
      <c r="L1659" s="122"/>
      <c r="M1659" s="287">
        <v>1140</v>
      </c>
      <c r="N1659" s="287">
        <v>0</v>
      </c>
      <c r="O1659" s="287">
        <v>102.6</v>
      </c>
      <c r="P1659" s="287">
        <v>102.6</v>
      </c>
      <c r="Q1659" s="122">
        <v>0</v>
      </c>
      <c r="R1659" s="122" t="s">
        <v>1709</v>
      </c>
      <c r="S1659" s="122" t="s">
        <v>1800</v>
      </c>
      <c r="T1659" s="122" t="s">
        <v>1703</v>
      </c>
      <c r="U1659" s="288" t="s">
        <v>1195</v>
      </c>
      <c r="V1659" s="289" t="s">
        <v>1704</v>
      </c>
      <c r="W1659" s="290" t="s">
        <v>1195</v>
      </c>
      <c r="X1659" s="290" t="s">
        <v>1195</v>
      </c>
      <c r="Y1659" s="290" t="s">
        <v>1195</v>
      </c>
      <c r="Z1659" s="122"/>
      <c r="AA1659" s="285"/>
    </row>
    <row r="1660" spans="1:27">
      <c r="A1660" s="122" t="s">
        <v>56</v>
      </c>
      <c r="B1660" s="226" t="str">
        <f t="shared" si="50"/>
        <v>27BMWPD2551E2ZZS0005476</v>
      </c>
      <c r="C1660" s="277">
        <f t="shared" si="51"/>
        <v>1655</v>
      </c>
      <c r="D1660" s="122" t="s">
        <v>511</v>
      </c>
      <c r="E1660" s="122" t="s">
        <v>512</v>
      </c>
      <c r="F1660" s="122" t="s">
        <v>4272</v>
      </c>
      <c r="G1660" s="122" t="s">
        <v>1699</v>
      </c>
      <c r="H1660" s="278">
        <v>45731</v>
      </c>
      <c r="I1660" s="122">
        <v>6649</v>
      </c>
      <c r="J1660" s="122" t="s">
        <v>1700</v>
      </c>
      <c r="K1660" s="122" t="s">
        <v>1657</v>
      </c>
      <c r="L1660" s="122"/>
      <c r="M1660" s="287">
        <v>5716.5</v>
      </c>
      <c r="N1660" s="287">
        <v>0</v>
      </c>
      <c r="O1660" s="287">
        <v>466.43</v>
      </c>
      <c r="P1660" s="287">
        <v>466.43</v>
      </c>
      <c r="Q1660" s="122">
        <v>0</v>
      </c>
      <c r="R1660" s="122" t="s">
        <v>1709</v>
      </c>
      <c r="S1660" s="122" t="s">
        <v>1800</v>
      </c>
      <c r="T1660" s="122" t="s">
        <v>1703</v>
      </c>
      <c r="U1660" s="288" t="s">
        <v>1195</v>
      </c>
      <c r="V1660" s="289" t="s">
        <v>1704</v>
      </c>
      <c r="W1660" s="290" t="s">
        <v>1195</v>
      </c>
      <c r="X1660" s="290" t="s">
        <v>1195</v>
      </c>
      <c r="Y1660" s="290" t="s">
        <v>1195</v>
      </c>
      <c r="Z1660" s="122"/>
      <c r="AA1660" s="285"/>
    </row>
    <row r="1661" spans="1:27">
      <c r="A1661" s="122" t="s">
        <v>56</v>
      </c>
      <c r="B1661" s="226" t="str">
        <f t="shared" si="50"/>
        <v>27BMWPD2551E2ZZS0005477</v>
      </c>
      <c r="C1661" s="277">
        <f t="shared" si="51"/>
        <v>1656</v>
      </c>
      <c r="D1661" s="122" t="s">
        <v>511</v>
      </c>
      <c r="E1661" s="122" t="s">
        <v>512</v>
      </c>
      <c r="F1661" s="122" t="s">
        <v>4273</v>
      </c>
      <c r="G1661" s="122" t="s">
        <v>1699</v>
      </c>
      <c r="H1661" s="278">
        <v>45731</v>
      </c>
      <c r="I1661" s="122">
        <v>15624</v>
      </c>
      <c r="J1661" s="122" t="s">
        <v>1700</v>
      </c>
      <c r="K1661" s="122" t="s">
        <v>1657</v>
      </c>
      <c r="L1661" s="122"/>
      <c r="M1661" s="287">
        <v>13275.5</v>
      </c>
      <c r="N1661" s="287">
        <v>0</v>
      </c>
      <c r="O1661" s="287">
        <v>1174.43</v>
      </c>
      <c r="P1661" s="287">
        <v>1174.43</v>
      </c>
      <c r="Q1661" s="122">
        <v>0</v>
      </c>
      <c r="R1661" s="122" t="s">
        <v>1709</v>
      </c>
      <c r="S1661" s="122" t="s">
        <v>1800</v>
      </c>
      <c r="T1661" s="122" t="s">
        <v>1703</v>
      </c>
      <c r="U1661" s="288" t="s">
        <v>1195</v>
      </c>
      <c r="V1661" s="289" t="s">
        <v>1704</v>
      </c>
      <c r="W1661" s="290" t="s">
        <v>1195</v>
      </c>
      <c r="X1661" s="290" t="s">
        <v>1195</v>
      </c>
      <c r="Y1661" s="290" t="s">
        <v>1195</v>
      </c>
      <c r="Z1661" s="122"/>
      <c r="AA1661" s="285"/>
    </row>
    <row r="1662" spans="1:27">
      <c r="A1662" s="122" t="s">
        <v>56</v>
      </c>
      <c r="B1662" s="226" t="str">
        <f t="shared" si="50"/>
        <v>27BMWPD2551E2ZZS0005542</v>
      </c>
      <c r="C1662" s="277">
        <f t="shared" si="51"/>
        <v>1657</v>
      </c>
      <c r="D1662" s="122" t="s">
        <v>511</v>
      </c>
      <c r="E1662" s="122" t="s">
        <v>512</v>
      </c>
      <c r="F1662" s="122" t="s">
        <v>4274</v>
      </c>
      <c r="G1662" s="122" t="s">
        <v>1699</v>
      </c>
      <c r="H1662" s="278">
        <v>45743</v>
      </c>
      <c r="I1662" s="122">
        <v>3424</v>
      </c>
      <c r="J1662" s="122" t="s">
        <v>1700</v>
      </c>
      <c r="K1662" s="122" t="s">
        <v>1657</v>
      </c>
      <c r="L1662" s="122"/>
      <c r="M1662" s="287">
        <v>2902</v>
      </c>
      <c r="N1662" s="287">
        <v>0</v>
      </c>
      <c r="O1662" s="287">
        <v>261.18</v>
      </c>
      <c r="P1662" s="287">
        <v>261.18</v>
      </c>
      <c r="Q1662" s="122">
        <v>0</v>
      </c>
      <c r="R1662" s="122" t="s">
        <v>1709</v>
      </c>
      <c r="S1662" s="122" t="s">
        <v>1800</v>
      </c>
      <c r="T1662" s="122" t="s">
        <v>1703</v>
      </c>
      <c r="U1662" s="288" t="s">
        <v>1195</v>
      </c>
      <c r="V1662" s="289" t="s">
        <v>1704</v>
      </c>
      <c r="W1662" s="290" t="s">
        <v>1195</v>
      </c>
      <c r="X1662" s="290" t="s">
        <v>1195</v>
      </c>
      <c r="Y1662" s="290" t="s">
        <v>1195</v>
      </c>
      <c r="Z1662" s="122"/>
      <c r="AA1662" s="285"/>
    </row>
    <row r="1663" spans="1:27">
      <c r="A1663" s="122" t="s">
        <v>56</v>
      </c>
      <c r="B1663" s="226" t="str">
        <f t="shared" si="50"/>
        <v>22FKZPS3386B1ZNIN-3772</v>
      </c>
      <c r="C1663" s="277">
        <f t="shared" si="51"/>
        <v>1658</v>
      </c>
      <c r="D1663" s="122" t="s">
        <v>4275</v>
      </c>
      <c r="E1663" s="122" t="s">
        <v>4276</v>
      </c>
      <c r="F1663" s="122" t="s">
        <v>4277</v>
      </c>
      <c r="G1663" s="122" t="s">
        <v>1699</v>
      </c>
      <c r="H1663" s="278">
        <v>45720</v>
      </c>
      <c r="I1663" s="122">
        <v>9025</v>
      </c>
      <c r="J1663" s="122" t="s">
        <v>1700</v>
      </c>
      <c r="K1663" s="122" t="s">
        <v>1657</v>
      </c>
      <c r="L1663" s="122"/>
      <c r="M1663" s="287">
        <v>7648.31</v>
      </c>
      <c r="N1663" s="287">
        <v>1376.7</v>
      </c>
      <c r="O1663" s="287">
        <v>0</v>
      </c>
      <c r="P1663" s="287">
        <v>0</v>
      </c>
      <c r="Q1663" s="122">
        <v>0</v>
      </c>
      <c r="R1663" s="122" t="s">
        <v>1709</v>
      </c>
      <c r="S1663" s="122" t="s">
        <v>1800</v>
      </c>
      <c r="T1663" s="122" t="s">
        <v>1703</v>
      </c>
      <c r="U1663" s="288" t="s">
        <v>1195</v>
      </c>
      <c r="V1663" s="289" t="s">
        <v>1704</v>
      </c>
      <c r="W1663" s="290" t="s">
        <v>1195</v>
      </c>
      <c r="X1663" s="290" t="s">
        <v>1195</v>
      </c>
      <c r="Y1663" s="290" t="s">
        <v>1195</v>
      </c>
      <c r="Z1663" s="122"/>
      <c r="AA1663" s="285"/>
    </row>
    <row r="1664" spans="1:27">
      <c r="A1664" s="122" t="s">
        <v>56</v>
      </c>
      <c r="B1664" s="226" t="str">
        <f t="shared" si="50"/>
        <v>27AAACD1798F2ZLDEL/24-25/013</v>
      </c>
      <c r="C1664" s="277">
        <f t="shared" si="51"/>
        <v>1659</v>
      </c>
      <c r="D1664" s="122" t="s">
        <v>1337</v>
      </c>
      <c r="E1664" s="122" t="s">
        <v>2292</v>
      </c>
      <c r="F1664" s="122" t="s">
        <v>4278</v>
      </c>
      <c r="G1664" s="122" t="s">
        <v>1699</v>
      </c>
      <c r="H1664" s="278">
        <v>45684</v>
      </c>
      <c r="I1664" s="122">
        <v>236000</v>
      </c>
      <c r="J1664" s="122" t="s">
        <v>1700</v>
      </c>
      <c r="K1664" s="122" t="s">
        <v>1657</v>
      </c>
      <c r="L1664" s="122"/>
      <c r="M1664" s="287">
        <v>200000</v>
      </c>
      <c r="N1664" s="287">
        <v>0</v>
      </c>
      <c r="O1664" s="287">
        <v>18000</v>
      </c>
      <c r="P1664" s="287">
        <v>18000</v>
      </c>
      <c r="Q1664" s="122">
        <v>0</v>
      </c>
      <c r="R1664" s="122" t="s">
        <v>1709</v>
      </c>
      <c r="S1664" s="122" t="s">
        <v>1800</v>
      </c>
      <c r="T1664" s="122" t="s">
        <v>1703</v>
      </c>
      <c r="U1664" s="288" t="s">
        <v>1195</v>
      </c>
      <c r="V1664" s="289" t="s">
        <v>1704</v>
      </c>
      <c r="W1664" s="290" t="s">
        <v>1195</v>
      </c>
      <c r="X1664" s="290" t="s">
        <v>1195</v>
      </c>
      <c r="Y1664" s="290" t="s">
        <v>1195</v>
      </c>
      <c r="Z1664" s="122"/>
      <c r="AA1664" s="285"/>
    </row>
    <row r="1665" spans="1:27">
      <c r="A1665" s="122" t="s">
        <v>56</v>
      </c>
      <c r="B1665" s="226" t="str">
        <f t="shared" si="50"/>
        <v>27AAACD1798F2ZLDEL/24-25/014</v>
      </c>
      <c r="C1665" s="277">
        <f t="shared" si="51"/>
        <v>1660</v>
      </c>
      <c r="D1665" s="122" t="s">
        <v>1337</v>
      </c>
      <c r="E1665" s="122" t="s">
        <v>2292</v>
      </c>
      <c r="F1665" s="122" t="s">
        <v>4279</v>
      </c>
      <c r="G1665" s="122" t="s">
        <v>1699</v>
      </c>
      <c r="H1665" s="278">
        <v>45684</v>
      </c>
      <c r="I1665" s="122">
        <v>91450</v>
      </c>
      <c r="J1665" s="122" t="s">
        <v>1700</v>
      </c>
      <c r="K1665" s="122" t="s">
        <v>1657</v>
      </c>
      <c r="L1665" s="122"/>
      <c r="M1665" s="287">
        <v>77500</v>
      </c>
      <c r="N1665" s="287">
        <v>0</v>
      </c>
      <c r="O1665" s="287">
        <v>6975</v>
      </c>
      <c r="P1665" s="287">
        <v>6975</v>
      </c>
      <c r="Q1665" s="122">
        <v>0</v>
      </c>
      <c r="R1665" s="122" t="s">
        <v>1709</v>
      </c>
      <c r="S1665" s="122" t="s">
        <v>1800</v>
      </c>
      <c r="T1665" s="122" t="s">
        <v>1703</v>
      </c>
      <c r="U1665" s="288" t="s">
        <v>1195</v>
      </c>
      <c r="V1665" s="289" t="s">
        <v>1704</v>
      </c>
      <c r="W1665" s="290" t="s">
        <v>1195</v>
      </c>
      <c r="X1665" s="290" t="s">
        <v>1195</v>
      </c>
      <c r="Y1665" s="290" t="s">
        <v>1195</v>
      </c>
      <c r="Z1665" s="122"/>
      <c r="AA1665" s="285"/>
    </row>
    <row r="1666" spans="1:27">
      <c r="A1666" s="122" t="s">
        <v>56</v>
      </c>
      <c r="B1666" s="226" t="str">
        <f t="shared" si="50"/>
        <v>27AAACD1798F2ZLDEL/24-25/015</v>
      </c>
      <c r="C1666" s="277">
        <f t="shared" si="51"/>
        <v>1661</v>
      </c>
      <c r="D1666" s="122" t="s">
        <v>1337</v>
      </c>
      <c r="E1666" s="122" t="s">
        <v>2292</v>
      </c>
      <c r="F1666" s="122" t="s">
        <v>4280</v>
      </c>
      <c r="G1666" s="122" t="s">
        <v>1699</v>
      </c>
      <c r="H1666" s="278">
        <v>45684</v>
      </c>
      <c r="I1666" s="122">
        <v>75226</v>
      </c>
      <c r="J1666" s="122" t="s">
        <v>1700</v>
      </c>
      <c r="K1666" s="122" t="s">
        <v>1657</v>
      </c>
      <c r="L1666" s="122"/>
      <c r="M1666" s="287">
        <v>63750</v>
      </c>
      <c r="N1666" s="287">
        <v>0</v>
      </c>
      <c r="O1666" s="287">
        <v>5737.5</v>
      </c>
      <c r="P1666" s="287">
        <v>5737.5</v>
      </c>
      <c r="Q1666" s="122">
        <v>0</v>
      </c>
      <c r="R1666" s="122" t="s">
        <v>1709</v>
      </c>
      <c r="S1666" s="122" t="s">
        <v>1800</v>
      </c>
      <c r="T1666" s="122" t="s">
        <v>1703</v>
      </c>
      <c r="U1666" s="288" t="s">
        <v>1195</v>
      </c>
      <c r="V1666" s="289" t="s">
        <v>1704</v>
      </c>
      <c r="W1666" s="290" t="s">
        <v>1195</v>
      </c>
      <c r="X1666" s="290" t="s">
        <v>1195</v>
      </c>
      <c r="Y1666" s="290" t="s">
        <v>1195</v>
      </c>
      <c r="Z1666" s="122"/>
      <c r="AA1666" s="285"/>
    </row>
    <row r="1667" spans="1:27">
      <c r="A1667" s="122" t="s">
        <v>56</v>
      </c>
      <c r="B1667" s="226" t="str">
        <f t="shared" si="50"/>
        <v>27AAACD1798F2ZLDEL/24-25/016</v>
      </c>
      <c r="C1667" s="277">
        <f t="shared" si="51"/>
        <v>1662</v>
      </c>
      <c r="D1667" s="122" t="s">
        <v>1337</v>
      </c>
      <c r="E1667" s="122" t="s">
        <v>2292</v>
      </c>
      <c r="F1667" s="122" t="s">
        <v>4281</v>
      </c>
      <c r="G1667" s="122" t="s">
        <v>1699</v>
      </c>
      <c r="H1667" s="278">
        <v>45684</v>
      </c>
      <c r="I1667" s="122">
        <v>590000</v>
      </c>
      <c r="J1667" s="122" t="s">
        <v>1700</v>
      </c>
      <c r="K1667" s="122" t="s">
        <v>1657</v>
      </c>
      <c r="L1667" s="122"/>
      <c r="M1667" s="287">
        <v>500000</v>
      </c>
      <c r="N1667" s="287">
        <v>0</v>
      </c>
      <c r="O1667" s="287">
        <v>45000</v>
      </c>
      <c r="P1667" s="287">
        <v>45000</v>
      </c>
      <c r="Q1667" s="122">
        <v>0</v>
      </c>
      <c r="R1667" s="122" t="s">
        <v>1709</v>
      </c>
      <c r="S1667" s="122" t="s">
        <v>1800</v>
      </c>
      <c r="T1667" s="122" t="s">
        <v>1703</v>
      </c>
      <c r="U1667" s="288" t="s">
        <v>1195</v>
      </c>
      <c r="V1667" s="289" t="s">
        <v>1704</v>
      </c>
      <c r="W1667" s="290" t="s">
        <v>1195</v>
      </c>
      <c r="X1667" s="290" t="s">
        <v>1195</v>
      </c>
      <c r="Y1667" s="290" t="s">
        <v>1195</v>
      </c>
      <c r="Z1667" s="122"/>
      <c r="AA1667" s="285"/>
    </row>
    <row r="1668" spans="1:27">
      <c r="A1668" s="122" t="s">
        <v>56</v>
      </c>
      <c r="B1668" s="226" t="str">
        <f t="shared" si="50"/>
        <v>27AAACD1798F2ZLDEL/24-25/017</v>
      </c>
      <c r="C1668" s="277">
        <f t="shared" si="51"/>
        <v>1663</v>
      </c>
      <c r="D1668" s="122" t="s">
        <v>1337</v>
      </c>
      <c r="E1668" s="122" t="s">
        <v>2292</v>
      </c>
      <c r="F1668" s="122" t="s">
        <v>4282</v>
      </c>
      <c r="G1668" s="122" t="s">
        <v>1699</v>
      </c>
      <c r="H1668" s="278">
        <v>45713</v>
      </c>
      <c r="I1668" s="122">
        <v>236000</v>
      </c>
      <c r="J1668" s="122" t="s">
        <v>1700</v>
      </c>
      <c r="K1668" s="122" t="s">
        <v>1657</v>
      </c>
      <c r="L1668" s="122"/>
      <c r="M1668" s="287">
        <v>200000</v>
      </c>
      <c r="N1668" s="287">
        <v>0</v>
      </c>
      <c r="O1668" s="287">
        <v>18000</v>
      </c>
      <c r="P1668" s="287">
        <v>18000</v>
      </c>
      <c r="Q1668" s="122">
        <v>0</v>
      </c>
      <c r="R1668" s="122" t="s">
        <v>1709</v>
      </c>
      <c r="S1668" s="122" t="s">
        <v>1800</v>
      </c>
      <c r="T1668" s="122" t="s">
        <v>1703</v>
      </c>
      <c r="U1668" s="288" t="s">
        <v>1195</v>
      </c>
      <c r="V1668" s="289" t="s">
        <v>1704</v>
      </c>
      <c r="W1668" s="290" t="s">
        <v>1195</v>
      </c>
      <c r="X1668" s="290" t="s">
        <v>1195</v>
      </c>
      <c r="Y1668" s="290" t="s">
        <v>1195</v>
      </c>
      <c r="Z1668" s="122"/>
      <c r="AA1668" s="285"/>
    </row>
    <row r="1669" spans="1:27">
      <c r="A1669" s="122" t="s">
        <v>56</v>
      </c>
      <c r="B1669" s="226" t="str">
        <f t="shared" si="50"/>
        <v>27AAACD1798F2ZLDEL/24-25/018</v>
      </c>
      <c r="C1669" s="277">
        <f t="shared" si="51"/>
        <v>1664</v>
      </c>
      <c r="D1669" s="122" t="s">
        <v>1337</v>
      </c>
      <c r="E1669" s="122" t="s">
        <v>2292</v>
      </c>
      <c r="F1669" s="122" t="s">
        <v>4283</v>
      </c>
      <c r="G1669" s="122" t="s">
        <v>1699</v>
      </c>
      <c r="H1669" s="278">
        <v>45713</v>
      </c>
      <c r="I1669" s="122">
        <v>91450</v>
      </c>
      <c r="J1669" s="122" t="s">
        <v>1700</v>
      </c>
      <c r="K1669" s="122" t="s">
        <v>1657</v>
      </c>
      <c r="L1669" s="122"/>
      <c r="M1669" s="287">
        <v>77500</v>
      </c>
      <c r="N1669" s="287">
        <v>0</v>
      </c>
      <c r="O1669" s="287">
        <v>6975</v>
      </c>
      <c r="P1669" s="287">
        <v>6975</v>
      </c>
      <c r="Q1669" s="122">
        <v>0</v>
      </c>
      <c r="R1669" s="122" t="s">
        <v>1709</v>
      </c>
      <c r="S1669" s="122" t="s">
        <v>1800</v>
      </c>
      <c r="T1669" s="122" t="s">
        <v>1703</v>
      </c>
      <c r="U1669" s="288" t="s">
        <v>1195</v>
      </c>
      <c r="V1669" s="289" t="s">
        <v>1704</v>
      </c>
      <c r="W1669" s="290" t="s">
        <v>1195</v>
      </c>
      <c r="X1669" s="290" t="s">
        <v>1195</v>
      </c>
      <c r="Y1669" s="290" t="s">
        <v>1195</v>
      </c>
      <c r="Z1669" s="122"/>
      <c r="AA1669" s="285"/>
    </row>
    <row r="1670" spans="1:27">
      <c r="A1670" s="122" t="s">
        <v>56</v>
      </c>
      <c r="B1670" s="226" t="str">
        <f t="shared" ref="B1670:B1733" si="52">CONCATENATE(D1670,F1670)</f>
        <v>27AAACD1798F2ZLDEL/24-25/019</v>
      </c>
      <c r="C1670" s="277">
        <f t="shared" si="51"/>
        <v>1665</v>
      </c>
      <c r="D1670" s="122" t="s">
        <v>1337</v>
      </c>
      <c r="E1670" s="122" t="s">
        <v>2292</v>
      </c>
      <c r="F1670" s="122" t="s">
        <v>4284</v>
      </c>
      <c r="G1670" s="122" t="s">
        <v>1699</v>
      </c>
      <c r="H1670" s="278">
        <v>45713</v>
      </c>
      <c r="I1670" s="122">
        <v>75226</v>
      </c>
      <c r="J1670" s="122" t="s">
        <v>1700</v>
      </c>
      <c r="K1670" s="122" t="s">
        <v>1657</v>
      </c>
      <c r="L1670" s="122"/>
      <c r="M1670" s="287">
        <v>63750</v>
      </c>
      <c r="N1670" s="287">
        <v>0</v>
      </c>
      <c r="O1670" s="287">
        <v>5737.5</v>
      </c>
      <c r="P1670" s="287">
        <v>5737.5</v>
      </c>
      <c r="Q1670" s="122">
        <v>0</v>
      </c>
      <c r="R1670" s="122" t="s">
        <v>1709</v>
      </c>
      <c r="S1670" s="122" t="s">
        <v>1800</v>
      </c>
      <c r="T1670" s="122" t="s">
        <v>1703</v>
      </c>
      <c r="U1670" s="288" t="s">
        <v>1195</v>
      </c>
      <c r="V1670" s="289" t="s">
        <v>1704</v>
      </c>
      <c r="W1670" s="290" t="s">
        <v>1195</v>
      </c>
      <c r="X1670" s="290" t="s">
        <v>1195</v>
      </c>
      <c r="Y1670" s="290" t="s">
        <v>1195</v>
      </c>
      <c r="Z1670" s="122"/>
      <c r="AA1670" s="285"/>
    </row>
    <row r="1671" spans="1:27">
      <c r="A1671" s="122" t="s">
        <v>56</v>
      </c>
      <c r="B1671" s="226" t="str">
        <f t="shared" si="52"/>
        <v>27AAACD1798F2ZLDEL/24-25/020</v>
      </c>
      <c r="C1671" s="277">
        <f t="shared" ref="C1671:C1734" si="53">C1670+1</f>
        <v>1666</v>
      </c>
      <c r="D1671" s="122" t="s">
        <v>1337</v>
      </c>
      <c r="E1671" s="122" t="s">
        <v>2292</v>
      </c>
      <c r="F1671" s="122" t="s">
        <v>4285</v>
      </c>
      <c r="G1671" s="122" t="s">
        <v>1699</v>
      </c>
      <c r="H1671" s="278">
        <v>45713</v>
      </c>
      <c r="I1671" s="122">
        <v>590000</v>
      </c>
      <c r="J1671" s="122" t="s">
        <v>1700</v>
      </c>
      <c r="K1671" s="122" t="s">
        <v>1657</v>
      </c>
      <c r="L1671" s="122"/>
      <c r="M1671" s="287">
        <v>500000</v>
      </c>
      <c r="N1671" s="287">
        <v>0</v>
      </c>
      <c r="O1671" s="287">
        <v>45000</v>
      </c>
      <c r="P1671" s="287">
        <v>45000</v>
      </c>
      <c r="Q1671" s="122">
        <v>0</v>
      </c>
      <c r="R1671" s="122" t="s">
        <v>1709</v>
      </c>
      <c r="S1671" s="122" t="s">
        <v>1800</v>
      </c>
      <c r="T1671" s="122" t="s">
        <v>1703</v>
      </c>
      <c r="U1671" s="288" t="s">
        <v>1195</v>
      </c>
      <c r="V1671" s="289" t="s">
        <v>1704</v>
      </c>
      <c r="W1671" s="290" t="s">
        <v>1195</v>
      </c>
      <c r="X1671" s="290" t="s">
        <v>1195</v>
      </c>
      <c r="Y1671" s="290" t="s">
        <v>1195</v>
      </c>
      <c r="Z1671" s="122"/>
      <c r="AA1671" s="285"/>
    </row>
    <row r="1672" spans="1:27">
      <c r="A1672" s="122" t="s">
        <v>56</v>
      </c>
      <c r="B1672" s="226" t="str">
        <f t="shared" si="52"/>
        <v>27AAACD1798F2ZLDEL/24-25/021</v>
      </c>
      <c r="C1672" s="277">
        <f t="shared" si="53"/>
        <v>1667</v>
      </c>
      <c r="D1672" s="122" t="s">
        <v>1337</v>
      </c>
      <c r="E1672" s="122" t="s">
        <v>2292</v>
      </c>
      <c r="F1672" s="122" t="s">
        <v>4286</v>
      </c>
      <c r="G1672" s="122" t="s">
        <v>1699</v>
      </c>
      <c r="H1672" s="278">
        <v>45736</v>
      </c>
      <c r="I1672" s="122">
        <v>236000</v>
      </c>
      <c r="J1672" s="122" t="s">
        <v>1700</v>
      </c>
      <c r="K1672" s="122" t="s">
        <v>1657</v>
      </c>
      <c r="L1672" s="122"/>
      <c r="M1672" s="287">
        <v>200000</v>
      </c>
      <c r="N1672" s="287">
        <v>0</v>
      </c>
      <c r="O1672" s="287">
        <v>18000</v>
      </c>
      <c r="P1672" s="287">
        <v>18000</v>
      </c>
      <c r="Q1672" s="122">
        <v>0</v>
      </c>
      <c r="R1672" s="122" t="s">
        <v>1709</v>
      </c>
      <c r="S1672" s="122" t="s">
        <v>1800</v>
      </c>
      <c r="T1672" s="122" t="s">
        <v>1703</v>
      </c>
      <c r="U1672" s="288" t="s">
        <v>1195</v>
      </c>
      <c r="V1672" s="289" t="s">
        <v>1704</v>
      </c>
      <c r="W1672" s="290" t="s">
        <v>1195</v>
      </c>
      <c r="X1672" s="290" t="s">
        <v>1195</v>
      </c>
      <c r="Y1672" s="290" t="s">
        <v>1195</v>
      </c>
      <c r="Z1672" s="122"/>
      <c r="AA1672" s="285"/>
    </row>
    <row r="1673" spans="1:27">
      <c r="A1673" s="122" t="s">
        <v>56</v>
      </c>
      <c r="B1673" s="226" t="str">
        <f t="shared" si="52"/>
        <v>27AAACD1798F2ZLDEL/24-25/022</v>
      </c>
      <c r="C1673" s="277">
        <f t="shared" si="53"/>
        <v>1668</v>
      </c>
      <c r="D1673" s="122" t="s">
        <v>1337</v>
      </c>
      <c r="E1673" s="122" t="s">
        <v>2292</v>
      </c>
      <c r="F1673" s="122" t="s">
        <v>4287</v>
      </c>
      <c r="G1673" s="122" t="s">
        <v>1699</v>
      </c>
      <c r="H1673" s="278">
        <v>45736</v>
      </c>
      <c r="I1673" s="122">
        <v>91450</v>
      </c>
      <c r="J1673" s="122" t="s">
        <v>1700</v>
      </c>
      <c r="K1673" s="122" t="s">
        <v>1657</v>
      </c>
      <c r="L1673" s="122"/>
      <c r="M1673" s="287">
        <v>77500</v>
      </c>
      <c r="N1673" s="287">
        <v>0</v>
      </c>
      <c r="O1673" s="287">
        <v>6975</v>
      </c>
      <c r="P1673" s="287">
        <v>6975</v>
      </c>
      <c r="Q1673" s="122">
        <v>0</v>
      </c>
      <c r="R1673" s="122" t="s">
        <v>1709</v>
      </c>
      <c r="S1673" s="122" t="s">
        <v>1800</v>
      </c>
      <c r="T1673" s="122" t="s">
        <v>1703</v>
      </c>
      <c r="U1673" s="288" t="s">
        <v>1195</v>
      </c>
      <c r="V1673" s="289" t="s">
        <v>1704</v>
      </c>
      <c r="W1673" s="290" t="s">
        <v>1195</v>
      </c>
      <c r="X1673" s="290" t="s">
        <v>1195</v>
      </c>
      <c r="Y1673" s="290" t="s">
        <v>1195</v>
      </c>
      <c r="Z1673" s="122"/>
      <c r="AA1673" s="285"/>
    </row>
    <row r="1674" spans="1:27">
      <c r="A1674" s="122" t="s">
        <v>56</v>
      </c>
      <c r="B1674" s="226" t="str">
        <f t="shared" si="52"/>
        <v>27AAACD1798F2ZLDEL/24-25/023</v>
      </c>
      <c r="C1674" s="277">
        <f t="shared" si="53"/>
        <v>1669</v>
      </c>
      <c r="D1674" s="122" t="s">
        <v>1337</v>
      </c>
      <c r="E1674" s="122" t="s">
        <v>2292</v>
      </c>
      <c r="F1674" s="122" t="s">
        <v>4288</v>
      </c>
      <c r="G1674" s="122" t="s">
        <v>1699</v>
      </c>
      <c r="H1674" s="278">
        <v>45736</v>
      </c>
      <c r="I1674" s="122">
        <v>75226</v>
      </c>
      <c r="J1674" s="122" t="s">
        <v>1700</v>
      </c>
      <c r="K1674" s="122" t="s">
        <v>1657</v>
      </c>
      <c r="L1674" s="122"/>
      <c r="M1674" s="287">
        <v>63750</v>
      </c>
      <c r="N1674" s="287">
        <v>0</v>
      </c>
      <c r="O1674" s="287">
        <v>5737.5</v>
      </c>
      <c r="P1674" s="287">
        <v>5737.5</v>
      </c>
      <c r="Q1674" s="122">
        <v>0</v>
      </c>
      <c r="R1674" s="122" t="s">
        <v>1709</v>
      </c>
      <c r="S1674" s="122" t="s">
        <v>1800</v>
      </c>
      <c r="T1674" s="122" t="s">
        <v>1703</v>
      </c>
      <c r="U1674" s="288" t="s">
        <v>1195</v>
      </c>
      <c r="V1674" s="289" t="s">
        <v>1704</v>
      </c>
      <c r="W1674" s="290" t="s">
        <v>1195</v>
      </c>
      <c r="X1674" s="290" t="s">
        <v>1195</v>
      </c>
      <c r="Y1674" s="290" t="s">
        <v>1195</v>
      </c>
      <c r="Z1674" s="122"/>
      <c r="AA1674" s="285"/>
    </row>
    <row r="1675" spans="1:27">
      <c r="A1675" s="122" t="s">
        <v>56</v>
      </c>
      <c r="B1675" s="226" t="str">
        <f t="shared" si="52"/>
        <v>27AAACD1798F2ZLDEL/24-25/024</v>
      </c>
      <c r="C1675" s="277">
        <f t="shared" si="53"/>
        <v>1670</v>
      </c>
      <c r="D1675" s="122" t="s">
        <v>1337</v>
      </c>
      <c r="E1675" s="122" t="s">
        <v>2292</v>
      </c>
      <c r="F1675" s="122" t="s">
        <v>4289</v>
      </c>
      <c r="G1675" s="122" t="s">
        <v>1699</v>
      </c>
      <c r="H1675" s="278">
        <v>45736</v>
      </c>
      <c r="I1675" s="122">
        <v>590000</v>
      </c>
      <c r="J1675" s="122" t="s">
        <v>1700</v>
      </c>
      <c r="K1675" s="122" t="s">
        <v>1657</v>
      </c>
      <c r="L1675" s="122"/>
      <c r="M1675" s="287">
        <v>500000</v>
      </c>
      <c r="N1675" s="287">
        <v>0</v>
      </c>
      <c r="O1675" s="287">
        <v>45000</v>
      </c>
      <c r="P1675" s="287">
        <v>45000</v>
      </c>
      <c r="Q1675" s="122">
        <v>0</v>
      </c>
      <c r="R1675" s="122" t="s">
        <v>1709</v>
      </c>
      <c r="S1675" s="122" t="s">
        <v>1800</v>
      </c>
      <c r="T1675" s="122" t="s">
        <v>1703</v>
      </c>
      <c r="U1675" s="288" t="s">
        <v>1195</v>
      </c>
      <c r="V1675" s="289" t="s">
        <v>1704</v>
      </c>
      <c r="W1675" s="290" t="s">
        <v>1195</v>
      </c>
      <c r="X1675" s="290" t="s">
        <v>1195</v>
      </c>
      <c r="Y1675" s="290" t="s">
        <v>1195</v>
      </c>
      <c r="Z1675" s="122"/>
      <c r="AA1675" s="285"/>
    </row>
    <row r="1676" spans="1:27">
      <c r="A1676" s="122" t="s">
        <v>56</v>
      </c>
      <c r="B1676" s="226" t="str">
        <f t="shared" si="52"/>
        <v>29AAJCC9783E1Z3BLR8-4703943</v>
      </c>
      <c r="C1676" s="277">
        <f t="shared" si="53"/>
        <v>1671</v>
      </c>
      <c r="D1676" s="122" t="s">
        <v>1381</v>
      </c>
      <c r="E1676" s="122" t="s">
        <v>1382</v>
      </c>
      <c r="F1676" s="122" t="s">
        <v>4290</v>
      </c>
      <c r="G1676" s="122" t="s">
        <v>1699</v>
      </c>
      <c r="H1676" s="278">
        <v>45740</v>
      </c>
      <c r="I1676" s="122">
        <v>699</v>
      </c>
      <c r="J1676" s="122" t="s">
        <v>1700</v>
      </c>
      <c r="K1676" s="122" t="s">
        <v>1657</v>
      </c>
      <c r="L1676" s="122"/>
      <c r="M1676" s="287">
        <v>592.37</v>
      </c>
      <c r="N1676" s="287">
        <v>106.63</v>
      </c>
      <c r="O1676" s="287">
        <v>0</v>
      </c>
      <c r="P1676" s="287">
        <v>0</v>
      </c>
      <c r="Q1676" s="122">
        <v>0</v>
      </c>
      <c r="R1676" s="122" t="s">
        <v>1709</v>
      </c>
      <c r="S1676" s="122" t="s">
        <v>4182</v>
      </c>
      <c r="T1676" s="122" t="s">
        <v>1703</v>
      </c>
      <c r="U1676" s="288" t="s">
        <v>1195</v>
      </c>
      <c r="V1676" s="289" t="s">
        <v>1704</v>
      </c>
      <c r="W1676" s="290" t="s">
        <v>1195</v>
      </c>
      <c r="X1676" s="290" t="s">
        <v>1195</v>
      </c>
      <c r="Y1676" s="290" t="s">
        <v>1195</v>
      </c>
      <c r="Z1676" s="122"/>
      <c r="AA1676" s="285"/>
    </row>
    <row r="1677" spans="1:27">
      <c r="A1677" s="122" t="s">
        <v>56</v>
      </c>
      <c r="B1677" s="226" t="str">
        <f t="shared" si="52"/>
        <v>27ABJFS4372H1ZUSE/24-25/019</v>
      </c>
      <c r="C1677" s="277">
        <f t="shared" si="53"/>
        <v>1672</v>
      </c>
      <c r="D1677" s="122" t="s">
        <v>1265</v>
      </c>
      <c r="E1677" s="122" t="s">
        <v>1266</v>
      </c>
      <c r="F1677" s="122" t="s">
        <v>4291</v>
      </c>
      <c r="G1677" s="122" t="s">
        <v>1699</v>
      </c>
      <c r="H1677" s="278">
        <v>45684</v>
      </c>
      <c r="I1677" s="122">
        <v>295000</v>
      </c>
      <c r="J1677" s="122" t="s">
        <v>1700</v>
      </c>
      <c r="K1677" s="122" t="s">
        <v>1657</v>
      </c>
      <c r="L1677" s="122"/>
      <c r="M1677" s="287">
        <v>250000</v>
      </c>
      <c r="N1677" s="287">
        <v>0</v>
      </c>
      <c r="O1677" s="287">
        <v>22500</v>
      </c>
      <c r="P1677" s="287">
        <v>22500</v>
      </c>
      <c r="Q1677" s="122">
        <v>0</v>
      </c>
      <c r="R1677" s="122" t="s">
        <v>1709</v>
      </c>
      <c r="S1677" s="122" t="s">
        <v>1800</v>
      </c>
      <c r="T1677" s="122" t="s">
        <v>1703</v>
      </c>
      <c r="U1677" s="288" t="s">
        <v>1195</v>
      </c>
      <c r="V1677" s="289" t="s">
        <v>1704</v>
      </c>
      <c r="W1677" s="290" t="s">
        <v>1195</v>
      </c>
      <c r="X1677" s="290" t="s">
        <v>1195</v>
      </c>
      <c r="Y1677" s="290" t="s">
        <v>1195</v>
      </c>
      <c r="Z1677" s="122"/>
      <c r="AA1677" s="285"/>
    </row>
    <row r="1678" spans="1:27">
      <c r="A1678" s="122" t="s">
        <v>56</v>
      </c>
      <c r="B1678" s="226" t="str">
        <f t="shared" si="52"/>
        <v>27ABJFS4372H1ZUSE/24-25/020</v>
      </c>
      <c r="C1678" s="277">
        <f t="shared" si="53"/>
        <v>1673</v>
      </c>
      <c r="D1678" s="122" t="s">
        <v>1265</v>
      </c>
      <c r="E1678" s="122" t="s">
        <v>1266</v>
      </c>
      <c r="F1678" s="122" t="s">
        <v>4292</v>
      </c>
      <c r="G1678" s="122" t="s">
        <v>1699</v>
      </c>
      <c r="H1678" s="278">
        <v>45684</v>
      </c>
      <c r="I1678" s="122">
        <v>295000</v>
      </c>
      <c r="J1678" s="122" t="s">
        <v>1700</v>
      </c>
      <c r="K1678" s="122" t="s">
        <v>1657</v>
      </c>
      <c r="L1678" s="122"/>
      <c r="M1678" s="287">
        <v>250000</v>
      </c>
      <c r="N1678" s="287">
        <v>0</v>
      </c>
      <c r="O1678" s="287">
        <v>22500</v>
      </c>
      <c r="P1678" s="287">
        <v>22500</v>
      </c>
      <c r="Q1678" s="122">
        <v>0</v>
      </c>
      <c r="R1678" s="122" t="s">
        <v>1709</v>
      </c>
      <c r="S1678" s="122" t="s">
        <v>1800</v>
      </c>
      <c r="T1678" s="122" t="s">
        <v>1703</v>
      </c>
      <c r="U1678" s="288" t="s">
        <v>1195</v>
      </c>
      <c r="V1678" s="289" t="s">
        <v>1704</v>
      </c>
      <c r="W1678" s="290" t="s">
        <v>1195</v>
      </c>
      <c r="X1678" s="290" t="s">
        <v>1195</v>
      </c>
      <c r="Y1678" s="290" t="s">
        <v>1195</v>
      </c>
      <c r="Z1678" s="122"/>
      <c r="AA1678" s="285"/>
    </row>
    <row r="1679" spans="1:27">
      <c r="A1679" s="122" t="s">
        <v>56</v>
      </c>
      <c r="B1679" s="226" t="str">
        <f t="shared" si="52"/>
        <v>27ABJFS4372H1ZUSE/24-25/021</v>
      </c>
      <c r="C1679" s="277">
        <f t="shared" si="53"/>
        <v>1674</v>
      </c>
      <c r="D1679" s="122" t="s">
        <v>1265</v>
      </c>
      <c r="E1679" s="122" t="s">
        <v>1266</v>
      </c>
      <c r="F1679" s="122" t="s">
        <v>4293</v>
      </c>
      <c r="G1679" s="122" t="s">
        <v>1699</v>
      </c>
      <c r="H1679" s="278">
        <v>45713</v>
      </c>
      <c r="I1679" s="122">
        <v>295000</v>
      </c>
      <c r="J1679" s="122" t="s">
        <v>1700</v>
      </c>
      <c r="K1679" s="122" t="s">
        <v>1657</v>
      </c>
      <c r="L1679" s="122"/>
      <c r="M1679" s="287">
        <v>250000</v>
      </c>
      <c r="N1679" s="287">
        <v>0</v>
      </c>
      <c r="O1679" s="287">
        <v>22500</v>
      </c>
      <c r="P1679" s="287">
        <v>22500</v>
      </c>
      <c r="Q1679" s="122">
        <v>0</v>
      </c>
      <c r="R1679" s="122" t="s">
        <v>1709</v>
      </c>
      <c r="S1679" s="122" t="s">
        <v>1800</v>
      </c>
      <c r="T1679" s="122" t="s">
        <v>1703</v>
      </c>
      <c r="U1679" s="288" t="s">
        <v>1195</v>
      </c>
      <c r="V1679" s="289" t="s">
        <v>1704</v>
      </c>
      <c r="W1679" s="290" t="s">
        <v>1195</v>
      </c>
      <c r="X1679" s="290" t="s">
        <v>1195</v>
      </c>
      <c r="Y1679" s="290" t="s">
        <v>1195</v>
      </c>
      <c r="Z1679" s="122"/>
      <c r="AA1679" s="285"/>
    </row>
    <row r="1680" spans="1:27">
      <c r="A1680" s="122" t="s">
        <v>56</v>
      </c>
      <c r="B1680" s="226" t="str">
        <f t="shared" si="52"/>
        <v>27ABJFS4372H1ZUSE/24-25/022</v>
      </c>
      <c r="C1680" s="277">
        <f t="shared" si="53"/>
        <v>1675</v>
      </c>
      <c r="D1680" s="122" t="s">
        <v>1265</v>
      </c>
      <c r="E1680" s="122" t="s">
        <v>1266</v>
      </c>
      <c r="F1680" s="122" t="s">
        <v>4294</v>
      </c>
      <c r="G1680" s="122" t="s">
        <v>1699</v>
      </c>
      <c r="H1680" s="278">
        <v>45713</v>
      </c>
      <c r="I1680" s="122">
        <v>295000</v>
      </c>
      <c r="J1680" s="122" t="s">
        <v>1700</v>
      </c>
      <c r="K1680" s="122" t="s">
        <v>1657</v>
      </c>
      <c r="L1680" s="122"/>
      <c r="M1680" s="287">
        <v>250000</v>
      </c>
      <c r="N1680" s="287">
        <v>0</v>
      </c>
      <c r="O1680" s="287">
        <v>22500</v>
      </c>
      <c r="P1680" s="287">
        <v>22500</v>
      </c>
      <c r="Q1680" s="122">
        <v>0</v>
      </c>
      <c r="R1680" s="122" t="s">
        <v>1709</v>
      </c>
      <c r="S1680" s="122" t="s">
        <v>1800</v>
      </c>
      <c r="T1680" s="122" t="s">
        <v>1703</v>
      </c>
      <c r="U1680" s="288" t="s">
        <v>1195</v>
      </c>
      <c r="V1680" s="289" t="s">
        <v>1704</v>
      </c>
      <c r="W1680" s="290" t="s">
        <v>1195</v>
      </c>
      <c r="X1680" s="290" t="s">
        <v>1195</v>
      </c>
      <c r="Y1680" s="290" t="s">
        <v>1195</v>
      </c>
      <c r="Z1680" s="122"/>
      <c r="AA1680" s="285"/>
    </row>
    <row r="1681" spans="1:27">
      <c r="A1681" s="122" t="s">
        <v>56</v>
      </c>
      <c r="B1681" s="226" t="str">
        <f t="shared" si="52"/>
        <v>27ABJFS4372H1ZUSE/24-25/023</v>
      </c>
      <c r="C1681" s="277">
        <f t="shared" si="53"/>
        <v>1676</v>
      </c>
      <c r="D1681" s="122" t="s">
        <v>1265</v>
      </c>
      <c r="E1681" s="122" t="s">
        <v>1266</v>
      </c>
      <c r="F1681" s="122" t="s">
        <v>4295</v>
      </c>
      <c r="G1681" s="122" t="s">
        <v>1699</v>
      </c>
      <c r="H1681" s="278">
        <v>45736</v>
      </c>
      <c r="I1681" s="122">
        <v>295000</v>
      </c>
      <c r="J1681" s="122" t="s">
        <v>1700</v>
      </c>
      <c r="K1681" s="122" t="s">
        <v>1657</v>
      </c>
      <c r="L1681" s="122"/>
      <c r="M1681" s="287">
        <v>250000</v>
      </c>
      <c r="N1681" s="287">
        <v>0</v>
      </c>
      <c r="O1681" s="287">
        <v>22500</v>
      </c>
      <c r="P1681" s="287">
        <v>22500</v>
      </c>
      <c r="Q1681" s="122">
        <v>0</v>
      </c>
      <c r="R1681" s="122" t="s">
        <v>1709</v>
      </c>
      <c r="S1681" s="122" t="s">
        <v>1800</v>
      </c>
      <c r="T1681" s="122" t="s">
        <v>1703</v>
      </c>
      <c r="U1681" s="288" t="s">
        <v>1195</v>
      </c>
      <c r="V1681" s="289" t="s">
        <v>1704</v>
      </c>
      <c r="W1681" s="290" t="s">
        <v>1195</v>
      </c>
      <c r="X1681" s="290" t="s">
        <v>1195</v>
      </c>
      <c r="Y1681" s="290" t="s">
        <v>1195</v>
      </c>
      <c r="Z1681" s="122"/>
      <c r="AA1681" s="285"/>
    </row>
    <row r="1682" spans="1:27">
      <c r="A1682" s="122" t="s">
        <v>56</v>
      </c>
      <c r="B1682" s="226" t="str">
        <f t="shared" si="52"/>
        <v>27ABJFS4372H1ZUSE/24-25/024</v>
      </c>
      <c r="C1682" s="277">
        <f t="shared" si="53"/>
        <v>1677</v>
      </c>
      <c r="D1682" s="122" t="s">
        <v>1265</v>
      </c>
      <c r="E1682" s="122" t="s">
        <v>1266</v>
      </c>
      <c r="F1682" s="122" t="s">
        <v>4296</v>
      </c>
      <c r="G1682" s="122" t="s">
        <v>1699</v>
      </c>
      <c r="H1682" s="278">
        <v>45736</v>
      </c>
      <c r="I1682" s="122">
        <v>295000</v>
      </c>
      <c r="J1682" s="122" t="s">
        <v>1700</v>
      </c>
      <c r="K1682" s="122" t="s">
        <v>1657</v>
      </c>
      <c r="L1682" s="122"/>
      <c r="M1682" s="287">
        <v>250000</v>
      </c>
      <c r="N1682" s="287">
        <v>0</v>
      </c>
      <c r="O1682" s="287">
        <v>22500</v>
      </c>
      <c r="P1682" s="287">
        <v>22500</v>
      </c>
      <c r="Q1682" s="122">
        <v>0</v>
      </c>
      <c r="R1682" s="122" t="s">
        <v>1709</v>
      </c>
      <c r="S1682" s="122" t="s">
        <v>1800</v>
      </c>
      <c r="T1682" s="122" t="s">
        <v>1703</v>
      </c>
      <c r="U1682" s="288" t="s">
        <v>1195</v>
      </c>
      <c r="V1682" s="289" t="s">
        <v>1704</v>
      </c>
      <c r="W1682" s="290" t="s">
        <v>1195</v>
      </c>
      <c r="X1682" s="290" t="s">
        <v>1195</v>
      </c>
      <c r="Y1682" s="290" t="s">
        <v>1195</v>
      </c>
      <c r="Z1682" s="122"/>
      <c r="AA1682" s="285"/>
    </row>
    <row r="1683" spans="1:27">
      <c r="A1683" s="122" t="s">
        <v>56</v>
      </c>
      <c r="B1683" s="226" t="str">
        <f t="shared" si="52"/>
        <v>27ASNPM5362Q1ZTINV-2022166</v>
      </c>
      <c r="C1683" s="277">
        <f t="shared" si="53"/>
        <v>1678</v>
      </c>
      <c r="D1683" s="122" t="s">
        <v>1175</v>
      </c>
      <c r="E1683" s="122" t="s">
        <v>1176</v>
      </c>
      <c r="F1683" s="122" t="s">
        <v>4297</v>
      </c>
      <c r="G1683" s="122" t="s">
        <v>1699</v>
      </c>
      <c r="H1683" s="278">
        <v>45741</v>
      </c>
      <c r="I1683" s="122">
        <v>59000</v>
      </c>
      <c r="J1683" s="122" t="s">
        <v>1700</v>
      </c>
      <c r="K1683" s="122" t="s">
        <v>1657</v>
      </c>
      <c r="L1683" s="122"/>
      <c r="M1683" s="287">
        <v>50000</v>
      </c>
      <c r="N1683" s="287">
        <v>0</v>
      </c>
      <c r="O1683" s="287">
        <v>4500</v>
      </c>
      <c r="P1683" s="287">
        <v>4500</v>
      </c>
      <c r="Q1683" s="122">
        <v>0</v>
      </c>
      <c r="R1683" s="122" t="s">
        <v>1709</v>
      </c>
      <c r="S1683" s="122" t="s">
        <v>1800</v>
      </c>
      <c r="T1683" s="122" t="s">
        <v>1703</v>
      </c>
      <c r="U1683" s="288" t="s">
        <v>1195</v>
      </c>
      <c r="V1683" s="289" t="s">
        <v>1704</v>
      </c>
      <c r="W1683" s="290" t="s">
        <v>1195</v>
      </c>
      <c r="X1683" s="290" t="s">
        <v>1195</v>
      </c>
      <c r="Y1683" s="290" t="s">
        <v>1195</v>
      </c>
      <c r="Z1683" s="122"/>
      <c r="AA1683" s="285"/>
    </row>
    <row r="1684" spans="1:27">
      <c r="A1684" s="122" t="s">
        <v>56</v>
      </c>
      <c r="B1684" s="226" t="str">
        <f t="shared" si="52"/>
        <v>27AAECG2483J1ZEGNR/R/24-25/5730</v>
      </c>
      <c r="C1684" s="277">
        <f t="shared" si="53"/>
        <v>1679</v>
      </c>
      <c r="D1684" s="122" t="s">
        <v>487</v>
      </c>
      <c r="E1684" s="122" t="s">
        <v>488</v>
      </c>
      <c r="F1684" s="122" t="s">
        <v>4298</v>
      </c>
      <c r="G1684" s="122" t="s">
        <v>1699</v>
      </c>
      <c r="H1684" s="278">
        <v>45729</v>
      </c>
      <c r="I1684" s="122">
        <v>1770</v>
      </c>
      <c r="J1684" s="122" t="s">
        <v>1700</v>
      </c>
      <c r="K1684" s="122" t="s">
        <v>1657</v>
      </c>
      <c r="L1684" s="122"/>
      <c r="M1684" s="287">
        <v>1500</v>
      </c>
      <c r="N1684" s="287">
        <v>0</v>
      </c>
      <c r="O1684" s="287">
        <v>135</v>
      </c>
      <c r="P1684" s="287">
        <v>135</v>
      </c>
      <c r="Q1684" s="122">
        <v>0</v>
      </c>
      <c r="R1684" s="122" t="s">
        <v>1709</v>
      </c>
      <c r="S1684" s="122" t="s">
        <v>1800</v>
      </c>
      <c r="T1684" s="122" t="s">
        <v>1703</v>
      </c>
      <c r="U1684" s="288" t="s">
        <v>1195</v>
      </c>
      <c r="V1684" s="289" t="s">
        <v>1704</v>
      </c>
      <c r="W1684" s="290" t="s">
        <v>1195</v>
      </c>
      <c r="X1684" s="290" t="s">
        <v>1195</v>
      </c>
      <c r="Y1684" s="290" t="s">
        <v>1195</v>
      </c>
      <c r="Z1684" s="122"/>
      <c r="AA1684" s="285"/>
    </row>
    <row r="1685" spans="1:27">
      <c r="A1685" s="122" t="s">
        <v>56</v>
      </c>
      <c r="B1685" s="226" t="str">
        <f t="shared" si="52"/>
        <v>27AAECG2483J1ZEGNR/R/24-25/5731</v>
      </c>
      <c r="C1685" s="277">
        <f t="shared" si="53"/>
        <v>1680</v>
      </c>
      <c r="D1685" s="122" t="s">
        <v>487</v>
      </c>
      <c r="E1685" s="122" t="s">
        <v>488</v>
      </c>
      <c r="F1685" s="122" t="s">
        <v>4299</v>
      </c>
      <c r="G1685" s="122" t="s">
        <v>1699</v>
      </c>
      <c r="H1685" s="278">
        <v>45729</v>
      </c>
      <c r="I1685" s="122">
        <v>20532</v>
      </c>
      <c r="J1685" s="122" t="s">
        <v>1700</v>
      </c>
      <c r="K1685" s="122" t="s">
        <v>1657</v>
      </c>
      <c r="L1685" s="122"/>
      <c r="M1685" s="287">
        <v>17400</v>
      </c>
      <c r="N1685" s="287">
        <v>0</v>
      </c>
      <c r="O1685" s="287">
        <v>1566</v>
      </c>
      <c r="P1685" s="287">
        <v>1566</v>
      </c>
      <c r="Q1685" s="122">
        <v>0</v>
      </c>
      <c r="R1685" s="122" t="s">
        <v>1709</v>
      </c>
      <c r="S1685" s="122" t="s">
        <v>1800</v>
      </c>
      <c r="T1685" s="122" t="s">
        <v>1703</v>
      </c>
      <c r="U1685" s="288" t="s">
        <v>1195</v>
      </c>
      <c r="V1685" s="289" t="s">
        <v>1704</v>
      </c>
      <c r="W1685" s="290" t="s">
        <v>1195</v>
      </c>
      <c r="X1685" s="290" t="s">
        <v>1195</v>
      </c>
      <c r="Y1685" s="290" t="s">
        <v>1195</v>
      </c>
      <c r="Z1685" s="122"/>
      <c r="AA1685" s="285"/>
    </row>
    <row r="1686" spans="1:27">
      <c r="A1686" s="122" t="s">
        <v>56</v>
      </c>
      <c r="B1686" s="226" t="str">
        <f t="shared" si="52"/>
        <v>27AAECG2483J1ZEGNR/R/24-25/5732</v>
      </c>
      <c r="C1686" s="277">
        <f t="shared" si="53"/>
        <v>1681</v>
      </c>
      <c r="D1686" s="122" t="s">
        <v>487</v>
      </c>
      <c r="E1686" s="122" t="s">
        <v>488</v>
      </c>
      <c r="F1686" s="122" t="s">
        <v>4300</v>
      </c>
      <c r="G1686" s="122" t="s">
        <v>1699</v>
      </c>
      <c r="H1686" s="278">
        <v>45729</v>
      </c>
      <c r="I1686" s="122">
        <v>445905</v>
      </c>
      <c r="J1686" s="122" t="s">
        <v>1700</v>
      </c>
      <c r="K1686" s="122" t="s">
        <v>1657</v>
      </c>
      <c r="L1686" s="122"/>
      <c r="M1686" s="287">
        <v>377886</v>
      </c>
      <c r="N1686" s="287">
        <v>0</v>
      </c>
      <c r="O1686" s="287">
        <v>34009.74</v>
      </c>
      <c r="P1686" s="287">
        <v>34009.74</v>
      </c>
      <c r="Q1686" s="122">
        <v>0</v>
      </c>
      <c r="R1686" s="122" t="s">
        <v>1709</v>
      </c>
      <c r="S1686" s="122" t="s">
        <v>1800</v>
      </c>
      <c r="T1686" s="122" t="s">
        <v>1703</v>
      </c>
      <c r="U1686" s="288" t="s">
        <v>1195</v>
      </c>
      <c r="V1686" s="289" t="s">
        <v>1704</v>
      </c>
      <c r="W1686" s="290" t="s">
        <v>1195</v>
      </c>
      <c r="X1686" s="290" t="s">
        <v>1195</v>
      </c>
      <c r="Y1686" s="290" t="s">
        <v>1195</v>
      </c>
      <c r="Z1686" s="122"/>
      <c r="AA1686" s="285"/>
    </row>
    <row r="1687" spans="1:27">
      <c r="A1687" s="122" t="s">
        <v>56</v>
      </c>
      <c r="B1687" s="226" t="str">
        <f t="shared" si="52"/>
        <v>27AAECG2483J1ZEGNR/R/24-25/6065</v>
      </c>
      <c r="C1687" s="277">
        <f t="shared" si="53"/>
        <v>1682</v>
      </c>
      <c r="D1687" s="122" t="s">
        <v>487</v>
      </c>
      <c r="E1687" s="122" t="s">
        <v>488</v>
      </c>
      <c r="F1687" s="122" t="s">
        <v>4301</v>
      </c>
      <c r="G1687" s="122" t="s">
        <v>1699</v>
      </c>
      <c r="H1687" s="278">
        <v>45747</v>
      </c>
      <c r="I1687" s="122">
        <v>1770</v>
      </c>
      <c r="J1687" s="122" t="s">
        <v>1700</v>
      </c>
      <c r="K1687" s="122" t="s">
        <v>1657</v>
      </c>
      <c r="L1687" s="122"/>
      <c r="M1687" s="287">
        <v>1500</v>
      </c>
      <c r="N1687" s="287">
        <v>0</v>
      </c>
      <c r="O1687" s="287">
        <v>135</v>
      </c>
      <c r="P1687" s="287">
        <v>135</v>
      </c>
      <c r="Q1687" s="122">
        <v>0</v>
      </c>
      <c r="R1687" s="122" t="s">
        <v>1709</v>
      </c>
      <c r="S1687" s="122" t="s">
        <v>1800</v>
      </c>
      <c r="T1687" s="122" t="s">
        <v>1703</v>
      </c>
      <c r="U1687" s="288" t="s">
        <v>1195</v>
      </c>
      <c r="V1687" s="289" t="s">
        <v>1704</v>
      </c>
      <c r="W1687" s="290" t="s">
        <v>1195</v>
      </c>
      <c r="X1687" s="290" t="s">
        <v>1195</v>
      </c>
      <c r="Y1687" s="290" t="s">
        <v>1195</v>
      </c>
      <c r="Z1687" s="122"/>
      <c r="AA1687" s="285"/>
    </row>
    <row r="1688" spans="1:27">
      <c r="A1688" s="122" t="s">
        <v>56</v>
      </c>
      <c r="B1688" s="226" t="str">
        <f t="shared" si="52"/>
        <v>27AAECG2483J1ZEGNR/R/24-25/6066</v>
      </c>
      <c r="C1688" s="277">
        <f t="shared" si="53"/>
        <v>1683</v>
      </c>
      <c r="D1688" s="122" t="s">
        <v>487</v>
      </c>
      <c r="E1688" s="122" t="s">
        <v>488</v>
      </c>
      <c r="F1688" s="122" t="s">
        <v>4302</v>
      </c>
      <c r="G1688" s="122" t="s">
        <v>1699</v>
      </c>
      <c r="H1688" s="278">
        <v>45747</v>
      </c>
      <c r="I1688" s="122">
        <v>23501</v>
      </c>
      <c r="J1688" s="122" t="s">
        <v>1700</v>
      </c>
      <c r="K1688" s="122" t="s">
        <v>1657</v>
      </c>
      <c r="L1688" s="122"/>
      <c r="M1688" s="287">
        <v>19916</v>
      </c>
      <c r="N1688" s="287">
        <v>0</v>
      </c>
      <c r="O1688" s="287">
        <v>1792.44</v>
      </c>
      <c r="P1688" s="287">
        <v>1792.44</v>
      </c>
      <c r="Q1688" s="122">
        <v>0</v>
      </c>
      <c r="R1688" s="122" t="s">
        <v>1709</v>
      </c>
      <c r="S1688" s="122" t="s">
        <v>1800</v>
      </c>
      <c r="T1688" s="122" t="s">
        <v>1703</v>
      </c>
      <c r="U1688" s="288" t="s">
        <v>1195</v>
      </c>
      <c r="V1688" s="289" t="s">
        <v>1704</v>
      </c>
      <c r="W1688" s="290" t="s">
        <v>1195</v>
      </c>
      <c r="X1688" s="290" t="s">
        <v>1195</v>
      </c>
      <c r="Y1688" s="290" t="s">
        <v>1195</v>
      </c>
      <c r="Z1688" s="122"/>
      <c r="AA1688" s="285"/>
    </row>
    <row r="1689" spans="1:27">
      <c r="A1689" s="122" t="s">
        <v>56</v>
      </c>
      <c r="B1689" s="226" t="str">
        <f t="shared" si="52"/>
        <v>27AAECG2483J1ZEGNR/R/24-25/6067</v>
      </c>
      <c r="C1689" s="277">
        <f t="shared" si="53"/>
        <v>1684</v>
      </c>
      <c r="D1689" s="122" t="s">
        <v>487</v>
      </c>
      <c r="E1689" s="122" t="s">
        <v>488</v>
      </c>
      <c r="F1689" s="122" t="s">
        <v>4303</v>
      </c>
      <c r="G1689" s="122" t="s">
        <v>1699</v>
      </c>
      <c r="H1689" s="278">
        <v>45747</v>
      </c>
      <c r="I1689" s="122">
        <v>452229</v>
      </c>
      <c r="J1689" s="122" t="s">
        <v>1700</v>
      </c>
      <c r="K1689" s="122" t="s">
        <v>1657</v>
      </c>
      <c r="L1689" s="122"/>
      <c r="M1689" s="287">
        <v>383245</v>
      </c>
      <c r="N1689" s="287">
        <v>0</v>
      </c>
      <c r="O1689" s="287">
        <v>34492.050000000003</v>
      </c>
      <c r="P1689" s="287">
        <v>34492.050000000003</v>
      </c>
      <c r="Q1689" s="122">
        <v>0</v>
      </c>
      <c r="R1689" s="122" t="s">
        <v>1709</v>
      </c>
      <c r="S1689" s="122" t="s">
        <v>1800</v>
      </c>
      <c r="T1689" s="122" t="s">
        <v>1703</v>
      </c>
      <c r="U1689" s="288" t="s">
        <v>1195</v>
      </c>
      <c r="V1689" s="289" t="s">
        <v>1704</v>
      </c>
      <c r="W1689" s="290" t="s">
        <v>1195</v>
      </c>
      <c r="X1689" s="290" t="s">
        <v>1195</v>
      </c>
      <c r="Y1689" s="290" t="s">
        <v>1195</v>
      </c>
      <c r="Z1689" s="122"/>
      <c r="AA1689" s="285"/>
    </row>
    <row r="1690" spans="1:27">
      <c r="A1690" s="122" t="s">
        <v>56</v>
      </c>
      <c r="B1690" s="226" t="str">
        <f t="shared" si="52"/>
        <v>27AAACV2808C1ZP272503G10244776</v>
      </c>
      <c r="C1690" s="277">
        <f t="shared" si="53"/>
        <v>1685</v>
      </c>
      <c r="D1690" s="122" t="s">
        <v>2318</v>
      </c>
      <c r="E1690" s="122" t="s">
        <v>2319</v>
      </c>
      <c r="F1690" s="122" t="s">
        <v>4304</v>
      </c>
      <c r="G1690" s="122" t="s">
        <v>1699</v>
      </c>
      <c r="H1690" s="278">
        <v>45717</v>
      </c>
      <c r="I1690" s="122">
        <v>169624.98</v>
      </c>
      <c r="J1690" s="122" t="s">
        <v>1700</v>
      </c>
      <c r="K1690" s="122" t="s">
        <v>1657</v>
      </c>
      <c r="L1690" s="122"/>
      <c r="M1690" s="287">
        <v>143749.98000000001</v>
      </c>
      <c r="N1690" s="287">
        <v>0</v>
      </c>
      <c r="O1690" s="287">
        <v>12937.5</v>
      </c>
      <c r="P1690" s="287">
        <v>12937.5</v>
      </c>
      <c r="Q1690" s="122">
        <v>0</v>
      </c>
      <c r="R1690" s="122" t="s">
        <v>1709</v>
      </c>
      <c r="S1690" s="122" t="s">
        <v>4182</v>
      </c>
      <c r="T1690" s="122" t="s">
        <v>1703</v>
      </c>
      <c r="U1690" s="288" t="s">
        <v>1195</v>
      </c>
      <c r="V1690" s="289" t="s">
        <v>1704</v>
      </c>
      <c r="W1690" s="290" t="s">
        <v>1195</v>
      </c>
      <c r="X1690" s="290" t="s">
        <v>1195</v>
      </c>
      <c r="Y1690" s="290" t="s">
        <v>1195</v>
      </c>
      <c r="Z1690" s="122"/>
      <c r="AA1690" s="285"/>
    </row>
    <row r="1691" spans="1:27">
      <c r="A1691" s="122" t="s">
        <v>56</v>
      </c>
      <c r="B1691" s="226" t="str">
        <f t="shared" si="52"/>
        <v>27AATPE1295N1Z2MAR-2025-303</v>
      </c>
      <c r="C1691" s="277">
        <f t="shared" si="53"/>
        <v>1686</v>
      </c>
      <c r="D1691" s="122" t="s">
        <v>527</v>
      </c>
      <c r="E1691" s="122" t="s">
        <v>528</v>
      </c>
      <c r="F1691" s="122" t="s">
        <v>4305</v>
      </c>
      <c r="G1691" s="122" t="s">
        <v>1699</v>
      </c>
      <c r="H1691" s="278">
        <v>45717</v>
      </c>
      <c r="I1691" s="122">
        <v>413878</v>
      </c>
      <c r="J1691" s="122" t="s">
        <v>1700</v>
      </c>
      <c r="K1691" s="122" t="s">
        <v>1657</v>
      </c>
      <c r="L1691" s="122"/>
      <c r="M1691" s="287">
        <v>350744</v>
      </c>
      <c r="N1691" s="287">
        <v>0</v>
      </c>
      <c r="O1691" s="287">
        <v>31566.959999999999</v>
      </c>
      <c r="P1691" s="287">
        <v>31566.959999999999</v>
      </c>
      <c r="Q1691" s="122">
        <v>0</v>
      </c>
      <c r="R1691" s="122" t="s">
        <v>1709</v>
      </c>
      <c r="S1691" s="122" t="s">
        <v>1894</v>
      </c>
      <c r="T1691" s="122" t="s">
        <v>1703</v>
      </c>
      <c r="U1691" s="288" t="s">
        <v>1195</v>
      </c>
      <c r="V1691" s="289" t="s">
        <v>1704</v>
      </c>
      <c r="W1691" s="290" t="s">
        <v>1195</v>
      </c>
      <c r="X1691" s="290" t="s">
        <v>1195</v>
      </c>
      <c r="Y1691" s="290" t="s">
        <v>1195</v>
      </c>
      <c r="Z1691" s="122"/>
      <c r="AA1691" s="285"/>
    </row>
    <row r="1692" spans="1:27">
      <c r="A1692" s="122" t="s">
        <v>56</v>
      </c>
      <c r="B1692" s="226" t="str">
        <f t="shared" si="52"/>
        <v>27AATPE1295N1Z2MAR-2025-304</v>
      </c>
      <c r="C1692" s="277">
        <f t="shared" si="53"/>
        <v>1687</v>
      </c>
      <c r="D1692" s="122" t="s">
        <v>527</v>
      </c>
      <c r="E1692" s="122" t="s">
        <v>528</v>
      </c>
      <c r="F1692" s="122" t="s">
        <v>4306</v>
      </c>
      <c r="G1692" s="122" t="s">
        <v>1699</v>
      </c>
      <c r="H1692" s="278">
        <v>45717</v>
      </c>
      <c r="I1692" s="122">
        <v>393497</v>
      </c>
      <c r="J1692" s="122" t="s">
        <v>1700</v>
      </c>
      <c r="K1692" s="122" t="s">
        <v>1657</v>
      </c>
      <c r="L1692" s="122"/>
      <c r="M1692" s="287">
        <v>333472</v>
      </c>
      <c r="N1692" s="287">
        <v>0</v>
      </c>
      <c r="O1692" s="287">
        <v>30012.48</v>
      </c>
      <c r="P1692" s="287">
        <v>30012.48</v>
      </c>
      <c r="Q1692" s="122">
        <v>0</v>
      </c>
      <c r="R1692" s="122" t="s">
        <v>1709</v>
      </c>
      <c r="S1692" s="122" t="s">
        <v>1894</v>
      </c>
      <c r="T1692" s="122" t="s">
        <v>1703</v>
      </c>
      <c r="U1692" s="288" t="s">
        <v>1195</v>
      </c>
      <c r="V1692" s="289" t="s">
        <v>1704</v>
      </c>
      <c r="W1692" s="290" t="s">
        <v>1195</v>
      </c>
      <c r="X1692" s="290" t="s">
        <v>1195</v>
      </c>
      <c r="Y1692" s="290" t="s">
        <v>1195</v>
      </c>
      <c r="Z1692" s="122"/>
      <c r="AA1692" s="285"/>
    </row>
    <row r="1693" spans="1:27">
      <c r="A1693" s="122" t="s">
        <v>56</v>
      </c>
      <c r="B1693" s="226" t="str">
        <f t="shared" si="52"/>
        <v>29ABDCS0716N1Z1IN-30379</v>
      </c>
      <c r="C1693" s="277">
        <f t="shared" si="53"/>
        <v>1688</v>
      </c>
      <c r="D1693" s="122" t="s">
        <v>4099</v>
      </c>
      <c r="E1693" s="122" t="s">
        <v>4100</v>
      </c>
      <c r="F1693" s="122" t="s">
        <v>4307</v>
      </c>
      <c r="G1693" s="122" t="s">
        <v>1699</v>
      </c>
      <c r="H1693" s="278">
        <v>45727</v>
      </c>
      <c r="I1693" s="122">
        <v>145</v>
      </c>
      <c r="J1693" s="122" t="s">
        <v>1700</v>
      </c>
      <c r="K1693" s="122" t="s">
        <v>1657</v>
      </c>
      <c r="L1693" s="122"/>
      <c r="M1693" s="287">
        <v>122.88</v>
      </c>
      <c r="N1693" s="287">
        <v>22.12</v>
      </c>
      <c r="O1693" s="287">
        <v>0</v>
      </c>
      <c r="P1693" s="287">
        <v>0</v>
      </c>
      <c r="Q1693" s="122">
        <v>0</v>
      </c>
      <c r="R1693" s="122" t="s">
        <v>1709</v>
      </c>
      <c r="S1693" s="122" t="s">
        <v>4182</v>
      </c>
      <c r="T1693" s="122" t="s">
        <v>1703</v>
      </c>
      <c r="U1693" s="288" t="s">
        <v>1195</v>
      </c>
      <c r="V1693" s="289" t="s">
        <v>1704</v>
      </c>
      <c r="W1693" s="290" t="s">
        <v>1195</v>
      </c>
      <c r="X1693" s="290" t="s">
        <v>1195</v>
      </c>
      <c r="Y1693" s="290" t="s">
        <v>1195</v>
      </c>
      <c r="Z1693" s="122"/>
      <c r="AA1693" s="285"/>
    </row>
    <row r="1694" spans="1:27">
      <c r="A1694" s="122" t="s">
        <v>56</v>
      </c>
      <c r="B1694" s="226" t="str">
        <f t="shared" si="52"/>
        <v>07AAACJ0054A1ZDDP439825</v>
      </c>
      <c r="C1694" s="277">
        <f t="shared" si="53"/>
        <v>1689</v>
      </c>
      <c r="D1694" s="122" t="s">
        <v>283</v>
      </c>
      <c r="E1694" s="122" t="s">
        <v>284</v>
      </c>
      <c r="F1694" s="122" t="s">
        <v>4308</v>
      </c>
      <c r="G1694" s="122" t="s">
        <v>1699</v>
      </c>
      <c r="H1694" s="278">
        <v>45721</v>
      </c>
      <c r="I1694" s="122">
        <v>6733</v>
      </c>
      <c r="J1694" s="122" t="s">
        <v>1700</v>
      </c>
      <c r="K1694" s="122" t="s">
        <v>1657</v>
      </c>
      <c r="L1694" s="122"/>
      <c r="M1694" s="287">
        <v>100</v>
      </c>
      <c r="N1694" s="287">
        <v>18</v>
      </c>
      <c r="O1694" s="287">
        <v>0</v>
      </c>
      <c r="P1694" s="287">
        <v>0</v>
      </c>
      <c r="Q1694" s="122">
        <v>0</v>
      </c>
      <c r="R1694" s="122" t="s">
        <v>1709</v>
      </c>
      <c r="S1694" s="122" t="s">
        <v>1800</v>
      </c>
      <c r="T1694" s="122" t="s">
        <v>1703</v>
      </c>
      <c r="U1694" s="288" t="s">
        <v>1195</v>
      </c>
      <c r="V1694" s="289" t="s">
        <v>1704</v>
      </c>
      <c r="W1694" s="290" t="s">
        <v>1726</v>
      </c>
      <c r="X1694" s="290" t="s">
        <v>4309</v>
      </c>
      <c r="Y1694" s="290" t="s">
        <v>4310</v>
      </c>
      <c r="Z1694" s="122"/>
      <c r="AA1694" s="285"/>
    </row>
    <row r="1695" spans="1:27">
      <c r="A1695" s="122" t="s">
        <v>56</v>
      </c>
      <c r="B1695" s="226" t="str">
        <f t="shared" si="52"/>
        <v>07AAACJ0054A1ZDDP439826</v>
      </c>
      <c r="C1695" s="277">
        <f t="shared" si="53"/>
        <v>1690</v>
      </c>
      <c r="D1695" s="122" t="s">
        <v>283</v>
      </c>
      <c r="E1695" s="122" t="s">
        <v>284</v>
      </c>
      <c r="F1695" s="122" t="s">
        <v>4311</v>
      </c>
      <c r="G1695" s="122" t="s">
        <v>1699</v>
      </c>
      <c r="H1695" s="278">
        <v>45721</v>
      </c>
      <c r="I1695" s="122">
        <v>6733</v>
      </c>
      <c r="J1695" s="122" t="s">
        <v>1700</v>
      </c>
      <c r="K1695" s="122" t="s">
        <v>1657</v>
      </c>
      <c r="L1695" s="122"/>
      <c r="M1695" s="287">
        <v>100</v>
      </c>
      <c r="N1695" s="287">
        <v>18</v>
      </c>
      <c r="O1695" s="287">
        <v>0</v>
      </c>
      <c r="P1695" s="287">
        <v>0</v>
      </c>
      <c r="Q1695" s="122">
        <v>0</v>
      </c>
      <c r="R1695" s="122" t="s">
        <v>1709</v>
      </c>
      <c r="S1695" s="122" t="s">
        <v>1800</v>
      </c>
      <c r="T1695" s="122" t="s">
        <v>1703</v>
      </c>
      <c r="U1695" s="288" t="s">
        <v>1195</v>
      </c>
      <c r="V1695" s="289" t="s">
        <v>1704</v>
      </c>
      <c r="W1695" s="290" t="s">
        <v>1726</v>
      </c>
      <c r="X1695" s="290" t="s">
        <v>4312</v>
      </c>
      <c r="Y1695" s="290" t="s">
        <v>4310</v>
      </c>
      <c r="Z1695" s="122"/>
      <c r="AA1695" s="285"/>
    </row>
    <row r="1696" spans="1:27">
      <c r="A1696" s="122" t="s">
        <v>56</v>
      </c>
      <c r="B1696" s="226" t="str">
        <f t="shared" si="52"/>
        <v>07AAACJ0054A1ZDDP441412</v>
      </c>
      <c r="C1696" s="277">
        <f t="shared" si="53"/>
        <v>1691</v>
      </c>
      <c r="D1696" s="122" t="s">
        <v>283</v>
      </c>
      <c r="E1696" s="122" t="s">
        <v>284</v>
      </c>
      <c r="F1696" s="122" t="s">
        <v>4313</v>
      </c>
      <c r="G1696" s="122" t="s">
        <v>1699</v>
      </c>
      <c r="H1696" s="278">
        <v>45734</v>
      </c>
      <c r="I1696" s="122">
        <v>10159</v>
      </c>
      <c r="J1696" s="122" t="s">
        <v>1700</v>
      </c>
      <c r="K1696" s="122" t="s">
        <v>1657</v>
      </c>
      <c r="L1696" s="122"/>
      <c r="M1696" s="287">
        <v>100</v>
      </c>
      <c r="N1696" s="287">
        <v>18</v>
      </c>
      <c r="O1696" s="287">
        <v>0</v>
      </c>
      <c r="P1696" s="287">
        <v>0</v>
      </c>
      <c r="Q1696" s="122">
        <v>0</v>
      </c>
      <c r="R1696" s="122" t="s">
        <v>1709</v>
      </c>
      <c r="S1696" s="122" t="s">
        <v>1800</v>
      </c>
      <c r="T1696" s="122" t="s">
        <v>1703</v>
      </c>
      <c r="U1696" s="288" t="s">
        <v>1195</v>
      </c>
      <c r="V1696" s="289" t="s">
        <v>1704</v>
      </c>
      <c r="W1696" s="290" t="s">
        <v>1726</v>
      </c>
      <c r="X1696" s="290" t="s">
        <v>4314</v>
      </c>
      <c r="Y1696" s="290" t="s">
        <v>1810</v>
      </c>
      <c r="Z1696" s="122"/>
      <c r="AA1696" s="285"/>
    </row>
    <row r="1697" spans="1:27">
      <c r="A1697" s="122" t="s">
        <v>56</v>
      </c>
      <c r="B1697" s="226" t="str">
        <f t="shared" si="52"/>
        <v>07AAACJ0054A1ZDDP441413</v>
      </c>
      <c r="C1697" s="277">
        <f t="shared" si="53"/>
        <v>1692</v>
      </c>
      <c r="D1697" s="122" t="s">
        <v>283</v>
      </c>
      <c r="E1697" s="122" t="s">
        <v>284</v>
      </c>
      <c r="F1697" s="122" t="s">
        <v>4315</v>
      </c>
      <c r="G1697" s="122" t="s">
        <v>1699</v>
      </c>
      <c r="H1697" s="278">
        <v>45734</v>
      </c>
      <c r="I1697" s="122">
        <v>10159</v>
      </c>
      <c r="J1697" s="122" t="s">
        <v>1700</v>
      </c>
      <c r="K1697" s="122" t="s">
        <v>1657</v>
      </c>
      <c r="L1697" s="122"/>
      <c r="M1697" s="287">
        <v>100</v>
      </c>
      <c r="N1697" s="287">
        <v>18</v>
      </c>
      <c r="O1697" s="287">
        <v>0</v>
      </c>
      <c r="P1697" s="287">
        <v>0</v>
      </c>
      <c r="Q1697" s="122">
        <v>0</v>
      </c>
      <c r="R1697" s="122" t="s">
        <v>1709</v>
      </c>
      <c r="S1697" s="122" t="s">
        <v>1800</v>
      </c>
      <c r="T1697" s="122" t="s">
        <v>1703</v>
      </c>
      <c r="U1697" s="288" t="s">
        <v>1195</v>
      </c>
      <c r="V1697" s="289" t="s">
        <v>1704</v>
      </c>
      <c r="W1697" s="290" t="s">
        <v>1726</v>
      </c>
      <c r="X1697" s="290" t="s">
        <v>4316</v>
      </c>
      <c r="Y1697" s="290" t="s">
        <v>1810</v>
      </c>
      <c r="Z1697" s="122"/>
      <c r="AA1697" s="285"/>
    </row>
    <row r="1698" spans="1:27">
      <c r="A1698" s="122" t="s">
        <v>56</v>
      </c>
      <c r="B1698" s="226" t="str">
        <f t="shared" si="52"/>
        <v>07AAACJ0054A1ZDDP441414</v>
      </c>
      <c r="C1698" s="277">
        <f t="shared" si="53"/>
        <v>1693</v>
      </c>
      <c r="D1698" s="122" t="s">
        <v>283</v>
      </c>
      <c r="E1698" s="122" t="s">
        <v>284</v>
      </c>
      <c r="F1698" s="122" t="s">
        <v>4317</v>
      </c>
      <c r="G1698" s="122" t="s">
        <v>1699</v>
      </c>
      <c r="H1698" s="278">
        <v>45734</v>
      </c>
      <c r="I1698" s="122">
        <v>8908</v>
      </c>
      <c r="J1698" s="122" t="s">
        <v>1700</v>
      </c>
      <c r="K1698" s="122" t="s">
        <v>1657</v>
      </c>
      <c r="L1698" s="122"/>
      <c r="M1698" s="287">
        <v>100</v>
      </c>
      <c r="N1698" s="287">
        <v>18</v>
      </c>
      <c r="O1698" s="287">
        <v>0</v>
      </c>
      <c r="P1698" s="287">
        <v>0</v>
      </c>
      <c r="Q1698" s="122">
        <v>0</v>
      </c>
      <c r="R1698" s="122" t="s">
        <v>1709</v>
      </c>
      <c r="S1698" s="122" t="s">
        <v>1800</v>
      </c>
      <c r="T1698" s="122" t="s">
        <v>1703</v>
      </c>
      <c r="U1698" s="288" t="s">
        <v>1195</v>
      </c>
      <c r="V1698" s="289" t="s">
        <v>1704</v>
      </c>
      <c r="W1698" s="290" t="s">
        <v>1726</v>
      </c>
      <c r="X1698" s="290" t="s">
        <v>4318</v>
      </c>
      <c r="Y1698" s="290" t="s">
        <v>1810</v>
      </c>
      <c r="Z1698" s="122"/>
      <c r="AA1698" s="285"/>
    </row>
    <row r="1699" spans="1:27">
      <c r="A1699" s="122" t="s">
        <v>56</v>
      </c>
      <c r="B1699" s="226" t="str">
        <f t="shared" si="52"/>
        <v>07AAACJ0054A1ZDDP441415</v>
      </c>
      <c r="C1699" s="277">
        <f t="shared" si="53"/>
        <v>1694</v>
      </c>
      <c r="D1699" s="122" t="s">
        <v>283</v>
      </c>
      <c r="E1699" s="122" t="s">
        <v>284</v>
      </c>
      <c r="F1699" s="122" t="s">
        <v>4319</v>
      </c>
      <c r="G1699" s="122" t="s">
        <v>1699</v>
      </c>
      <c r="H1699" s="278">
        <v>45734</v>
      </c>
      <c r="I1699" s="122">
        <v>8908</v>
      </c>
      <c r="J1699" s="122" t="s">
        <v>1700</v>
      </c>
      <c r="K1699" s="122" t="s">
        <v>1657</v>
      </c>
      <c r="L1699" s="122"/>
      <c r="M1699" s="287">
        <v>100</v>
      </c>
      <c r="N1699" s="287">
        <v>18</v>
      </c>
      <c r="O1699" s="287">
        <v>0</v>
      </c>
      <c r="P1699" s="287">
        <v>0</v>
      </c>
      <c r="Q1699" s="122">
        <v>0</v>
      </c>
      <c r="R1699" s="122" t="s">
        <v>1709</v>
      </c>
      <c r="S1699" s="122" t="s">
        <v>1800</v>
      </c>
      <c r="T1699" s="122" t="s">
        <v>1703</v>
      </c>
      <c r="U1699" s="288" t="s">
        <v>1195</v>
      </c>
      <c r="V1699" s="289" t="s">
        <v>1704</v>
      </c>
      <c r="W1699" s="290" t="s">
        <v>1726</v>
      </c>
      <c r="X1699" s="290" t="s">
        <v>4320</v>
      </c>
      <c r="Y1699" s="290" t="s">
        <v>1810</v>
      </c>
      <c r="Z1699" s="122"/>
      <c r="AA1699" s="285"/>
    </row>
    <row r="1700" spans="1:27">
      <c r="A1700" s="122" t="s">
        <v>56</v>
      </c>
      <c r="B1700" s="226" t="str">
        <f t="shared" si="52"/>
        <v>07AAACJ0054A1ZDDP441601</v>
      </c>
      <c r="C1700" s="277">
        <f t="shared" si="53"/>
        <v>1695</v>
      </c>
      <c r="D1700" s="122" t="s">
        <v>283</v>
      </c>
      <c r="E1700" s="122" t="s">
        <v>284</v>
      </c>
      <c r="F1700" s="122" t="s">
        <v>4321</v>
      </c>
      <c r="G1700" s="122" t="s">
        <v>1699</v>
      </c>
      <c r="H1700" s="278">
        <v>45735</v>
      </c>
      <c r="I1700" s="122">
        <v>5289</v>
      </c>
      <c r="J1700" s="122" t="s">
        <v>1700</v>
      </c>
      <c r="K1700" s="122" t="s">
        <v>1657</v>
      </c>
      <c r="L1700" s="122"/>
      <c r="M1700" s="287">
        <v>100</v>
      </c>
      <c r="N1700" s="287">
        <v>18</v>
      </c>
      <c r="O1700" s="287">
        <v>0</v>
      </c>
      <c r="P1700" s="287">
        <v>0</v>
      </c>
      <c r="Q1700" s="122">
        <v>0</v>
      </c>
      <c r="R1700" s="122" t="s">
        <v>1709</v>
      </c>
      <c r="S1700" s="122" t="s">
        <v>1800</v>
      </c>
      <c r="T1700" s="122" t="s">
        <v>1703</v>
      </c>
      <c r="U1700" s="288" t="s">
        <v>1195</v>
      </c>
      <c r="V1700" s="289" t="s">
        <v>1704</v>
      </c>
      <c r="W1700" s="290" t="s">
        <v>1726</v>
      </c>
      <c r="X1700" s="290" t="s">
        <v>4322</v>
      </c>
      <c r="Y1700" s="290" t="s">
        <v>1810</v>
      </c>
      <c r="Z1700" s="122"/>
      <c r="AA1700" s="285"/>
    </row>
    <row r="1701" spans="1:27">
      <c r="A1701" s="122" t="s">
        <v>56</v>
      </c>
      <c r="B1701" s="226" t="str">
        <f t="shared" si="52"/>
        <v>07AAACJ0054A1ZDDP441602</v>
      </c>
      <c r="C1701" s="277">
        <f t="shared" si="53"/>
        <v>1696</v>
      </c>
      <c r="D1701" s="122" t="s">
        <v>283</v>
      </c>
      <c r="E1701" s="122" t="s">
        <v>284</v>
      </c>
      <c r="F1701" s="122" t="s">
        <v>4323</v>
      </c>
      <c r="G1701" s="122" t="s">
        <v>1699</v>
      </c>
      <c r="H1701" s="278">
        <v>45735</v>
      </c>
      <c r="I1701" s="122">
        <v>4665</v>
      </c>
      <c r="J1701" s="122" t="s">
        <v>1700</v>
      </c>
      <c r="K1701" s="122" t="s">
        <v>1657</v>
      </c>
      <c r="L1701" s="122"/>
      <c r="M1701" s="287">
        <v>100</v>
      </c>
      <c r="N1701" s="287">
        <v>18</v>
      </c>
      <c r="O1701" s="287">
        <v>0</v>
      </c>
      <c r="P1701" s="287">
        <v>0</v>
      </c>
      <c r="Q1701" s="122">
        <v>0</v>
      </c>
      <c r="R1701" s="122" t="s">
        <v>1709</v>
      </c>
      <c r="S1701" s="122" t="s">
        <v>1800</v>
      </c>
      <c r="T1701" s="122" t="s">
        <v>1703</v>
      </c>
      <c r="U1701" s="288" t="s">
        <v>1195</v>
      </c>
      <c r="V1701" s="289" t="s">
        <v>1704</v>
      </c>
      <c r="W1701" s="290" t="s">
        <v>1726</v>
      </c>
      <c r="X1701" s="290" t="s">
        <v>4324</v>
      </c>
      <c r="Y1701" s="290" t="s">
        <v>1810</v>
      </c>
      <c r="Z1701" s="122"/>
      <c r="AA1701" s="285"/>
    </row>
    <row r="1702" spans="1:27">
      <c r="A1702" s="122" t="s">
        <v>56</v>
      </c>
      <c r="B1702" s="226" t="str">
        <f t="shared" si="52"/>
        <v>07AAACJ0054A1ZDDP442261</v>
      </c>
      <c r="C1702" s="277">
        <f t="shared" si="53"/>
        <v>1697</v>
      </c>
      <c r="D1702" s="122" t="s">
        <v>283</v>
      </c>
      <c r="E1702" s="122" t="s">
        <v>284</v>
      </c>
      <c r="F1702" s="122" t="s">
        <v>4325</v>
      </c>
      <c r="G1702" s="122" t="s">
        <v>1699</v>
      </c>
      <c r="H1702" s="278">
        <v>45740</v>
      </c>
      <c r="I1702" s="122">
        <v>6159</v>
      </c>
      <c r="J1702" s="122" t="s">
        <v>1700</v>
      </c>
      <c r="K1702" s="122" t="s">
        <v>1657</v>
      </c>
      <c r="L1702" s="122"/>
      <c r="M1702" s="287">
        <v>100</v>
      </c>
      <c r="N1702" s="287">
        <v>18</v>
      </c>
      <c r="O1702" s="287">
        <v>0</v>
      </c>
      <c r="P1702" s="287">
        <v>0</v>
      </c>
      <c r="Q1702" s="122">
        <v>0</v>
      </c>
      <c r="R1702" s="122" t="s">
        <v>1709</v>
      </c>
      <c r="S1702" s="122" t="s">
        <v>1800</v>
      </c>
      <c r="T1702" s="122" t="s">
        <v>1703</v>
      </c>
      <c r="U1702" s="288" t="s">
        <v>1195</v>
      </c>
      <c r="V1702" s="289" t="s">
        <v>1704</v>
      </c>
      <c r="W1702" s="290" t="s">
        <v>1726</v>
      </c>
      <c r="X1702" s="290" t="s">
        <v>4326</v>
      </c>
      <c r="Y1702" s="290" t="s">
        <v>1810</v>
      </c>
      <c r="Z1702" s="122"/>
      <c r="AA1702" s="285"/>
    </row>
    <row r="1703" spans="1:27">
      <c r="A1703" s="122" t="s">
        <v>56</v>
      </c>
      <c r="B1703" s="226" t="str">
        <f t="shared" si="52"/>
        <v>07AAACJ0054A1ZDDP442262</v>
      </c>
      <c r="C1703" s="277">
        <f t="shared" si="53"/>
        <v>1698</v>
      </c>
      <c r="D1703" s="122" t="s">
        <v>283</v>
      </c>
      <c r="E1703" s="122" t="s">
        <v>284</v>
      </c>
      <c r="F1703" s="122" t="s">
        <v>4327</v>
      </c>
      <c r="G1703" s="122" t="s">
        <v>1699</v>
      </c>
      <c r="H1703" s="278">
        <v>45740</v>
      </c>
      <c r="I1703" s="122">
        <v>7905</v>
      </c>
      <c r="J1703" s="122" t="s">
        <v>1700</v>
      </c>
      <c r="K1703" s="122" t="s">
        <v>1657</v>
      </c>
      <c r="L1703" s="122"/>
      <c r="M1703" s="287">
        <v>100</v>
      </c>
      <c r="N1703" s="287">
        <v>18</v>
      </c>
      <c r="O1703" s="287">
        <v>0</v>
      </c>
      <c r="P1703" s="287">
        <v>0</v>
      </c>
      <c r="Q1703" s="122">
        <v>0</v>
      </c>
      <c r="R1703" s="122" t="s">
        <v>1709</v>
      </c>
      <c r="S1703" s="122" t="s">
        <v>1800</v>
      </c>
      <c r="T1703" s="122" t="s">
        <v>1703</v>
      </c>
      <c r="U1703" s="288" t="s">
        <v>1195</v>
      </c>
      <c r="V1703" s="289" t="s">
        <v>1704</v>
      </c>
      <c r="W1703" s="290" t="s">
        <v>1726</v>
      </c>
      <c r="X1703" s="290" t="s">
        <v>4328</v>
      </c>
      <c r="Y1703" s="290" t="s">
        <v>1810</v>
      </c>
      <c r="Z1703" s="122"/>
      <c r="AA1703" s="285"/>
    </row>
    <row r="1704" spans="1:27">
      <c r="A1704" s="122" t="s">
        <v>56</v>
      </c>
      <c r="B1704" s="226" t="str">
        <f t="shared" si="52"/>
        <v>07AAACJ0054A1ZDHP401881</v>
      </c>
      <c r="C1704" s="277">
        <f t="shared" si="53"/>
        <v>1699</v>
      </c>
      <c r="D1704" s="122" t="s">
        <v>283</v>
      </c>
      <c r="E1704" s="122" t="s">
        <v>284</v>
      </c>
      <c r="F1704" s="122" t="s">
        <v>4329</v>
      </c>
      <c r="G1704" s="122" t="s">
        <v>1699</v>
      </c>
      <c r="H1704" s="278">
        <v>45724</v>
      </c>
      <c r="I1704" s="122">
        <v>4130</v>
      </c>
      <c r="J1704" s="122" t="s">
        <v>1700</v>
      </c>
      <c r="K1704" s="122" t="s">
        <v>1657</v>
      </c>
      <c r="L1704" s="122"/>
      <c r="M1704" s="287">
        <v>3500</v>
      </c>
      <c r="N1704" s="287">
        <v>630</v>
      </c>
      <c r="O1704" s="287">
        <v>0</v>
      </c>
      <c r="P1704" s="287">
        <v>0</v>
      </c>
      <c r="Q1704" s="122">
        <v>0</v>
      </c>
      <c r="R1704" s="122" t="s">
        <v>1709</v>
      </c>
      <c r="S1704" s="122" t="s">
        <v>1800</v>
      </c>
      <c r="T1704" s="122" t="s">
        <v>1703</v>
      </c>
      <c r="U1704" s="288" t="s">
        <v>1195</v>
      </c>
      <c r="V1704" s="289" t="s">
        <v>1704</v>
      </c>
      <c r="W1704" s="290" t="s">
        <v>1726</v>
      </c>
      <c r="X1704" s="290" t="s">
        <v>4330</v>
      </c>
      <c r="Y1704" s="290" t="s">
        <v>4310</v>
      </c>
      <c r="Z1704" s="122"/>
      <c r="AA1704" s="285"/>
    </row>
    <row r="1705" spans="1:27">
      <c r="A1705" s="122" t="s">
        <v>56</v>
      </c>
      <c r="B1705" s="226" t="str">
        <f t="shared" si="52"/>
        <v>07AAACJ0054A1ZDHP401949</v>
      </c>
      <c r="C1705" s="277">
        <f t="shared" si="53"/>
        <v>1700</v>
      </c>
      <c r="D1705" s="122" t="s">
        <v>283</v>
      </c>
      <c r="E1705" s="122" t="s">
        <v>284</v>
      </c>
      <c r="F1705" s="122" t="s">
        <v>4331</v>
      </c>
      <c r="G1705" s="122" t="s">
        <v>1699</v>
      </c>
      <c r="H1705" s="278">
        <v>45737</v>
      </c>
      <c r="I1705" s="122">
        <v>68670</v>
      </c>
      <c r="J1705" s="122" t="s">
        <v>1700</v>
      </c>
      <c r="K1705" s="122" t="s">
        <v>1657</v>
      </c>
      <c r="L1705" s="122"/>
      <c r="M1705" s="287">
        <v>65400</v>
      </c>
      <c r="N1705" s="287">
        <v>3270</v>
      </c>
      <c r="O1705" s="287">
        <v>0</v>
      </c>
      <c r="P1705" s="287">
        <v>0</v>
      </c>
      <c r="Q1705" s="122">
        <v>0</v>
      </c>
      <c r="R1705" s="122" t="s">
        <v>1709</v>
      </c>
      <c r="S1705" s="122" t="s">
        <v>1800</v>
      </c>
      <c r="T1705" s="122" t="s">
        <v>1703</v>
      </c>
      <c r="U1705" s="288" t="s">
        <v>1195</v>
      </c>
      <c r="V1705" s="289" t="s">
        <v>1704</v>
      </c>
      <c r="W1705" s="290" t="s">
        <v>1726</v>
      </c>
      <c r="X1705" s="290" t="s">
        <v>4332</v>
      </c>
      <c r="Y1705" s="290" t="s">
        <v>1810</v>
      </c>
      <c r="Z1705" s="122"/>
      <c r="AA1705" s="285"/>
    </row>
    <row r="1706" spans="1:27">
      <c r="A1706" s="122" t="s">
        <v>56</v>
      </c>
      <c r="B1706" s="226" t="str">
        <f t="shared" si="52"/>
        <v>07AAACJ0054A1ZDHP401950</v>
      </c>
      <c r="C1706" s="277">
        <f t="shared" si="53"/>
        <v>1701</v>
      </c>
      <c r="D1706" s="122" t="s">
        <v>283</v>
      </c>
      <c r="E1706" s="122" t="s">
        <v>284</v>
      </c>
      <c r="F1706" s="122" t="s">
        <v>4333</v>
      </c>
      <c r="G1706" s="122" t="s">
        <v>1699</v>
      </c>
      <c r="H1706" s="278">
        <v>45737</v>
      </c>
      <c r="I1706" s="122">
        <v>78498</v>
      </c>
      <c r="J1706" s="122" t="s">
        <v>1700</v>
      </c>
      <c r="K1706" s="122" t="s">
        <v>1657</v>
      </c>
      <c r="L1706" s="122"/>
      <c r="M1706" s="287">
        <v>74760</v>
      </c>
      <c r="N1706" s="287">
        <v>3738</v>
      </c>
      <c r="O1706" s="287">
        <v>0</v>
      </c>
      <c r="P1706" s="287">
        <v>0</v>
      </c>
      <c r="Q1706" s="122">
        <v>0</v>
      </c>
      <c r="R1706" s="122" t="s">
        <v>1709</v>
      </c>
      <c r="S1706" s="122" t="s">
        <v>1800</v>
      </c>
      <c r="T1706" s="122" t="s">
        <v>1703</v>
      </c>
      <c r="U1706" s="288" t="s">
        <v>1195</v>
      </c>
      <c r="V1706" s="289" t="s">
        <v>1704</v>
      </c>
      <c r="W1706" s="290" t="s">
        <v>1726</v>
      </c>
      <c r="X1706" s="290" t="s">
        <v>4334</v>
      </c>
      <c r="Y1706" s="290" t="s">
        <v>1810</v>
      </c>
      <c r="Z1706" s="122"/>
      <c r="AA1706" s="285"/>
    </row>
    <row r="1707" spans="1:27">
      <c r="A1707" s="122" t="s">
        <v>56</v>
      </c>
      <c r="B1707" s="226" t="str">
        <f t="shared" si="52"/>
        <v>07AAACJ0054A1ZDHP401979</v>
      </c>
      <c r="C1707" s="277">
        <f t="shared" si="53"/>
        <v>1702</v>
      </c>
      <c r="D1707" s="122" t="s">
        <v>283</v>
      </c>
      <c r="E1707" s="122" t="s">
        <v>284</v>
      </c>
      <c r="F1707" s="122" t="s">
        <v>4335</v>
      </c>
      <c r="G1707" s="122" t="s">
        <v>1699</v>
      </c>
      <c r="H1707" s="278">
        <v>45741</v>
      </c>
      <c r="I1707" s="122">
        <v>6608</v>
      </c>
      <c r="J1707" s="122" t="s">
        <v>1700</v>
      </c>
      <c r="K1707" s="122" t="s">
        <v>1657</v>
      </c>
      <c r="L1707" s="122"/>
      <c r="M1707" s="287">
        <v>5600</v>
      </c>
      <c r="N1707" s="287">
        <v>1008</v>
      </c>
      <c r="O1707" s="287">
        <v>0</v>
      </c>
      <c r="P1707" s="287">
        <v>0</v>
      </c>
      <c r="Q1707" s="122">
        <v>0</v>
      </c>
      <c r="R1707" s="122" t="s">
        <v>1709</v>
      </c>
      <c r="S1707" s="122" t="s">
        <v>1800</v>
      </c>
      <c r="T1707" s="122" t="s">
        <v>1703</v>
      </c>
      <c r="U1707" s="288" t="s">
        <v>1195</v>
      </c>
      <c r="V1707" s="289" t="s">
        <v>1704</v>
      </c>
      <c r="W1707" s="290" t="s">
        <v>1726</v>
      </c>
      <c r="X1707" s="290" t="s">
        <v>4336</v>
      </c>
      <c r="Y1707" s="290" t="s">
        <v>1810</v>
      </c>
      <c r="Z1707" s="122"/>
      <c r="AA1707" s="285"/>
    </row>
    <row r="1708" spans="1:27">
      <c r="A1708" s="122" t="s">
        <v>56</v>
      </c>
      <c r="B1708" s="226" t="str">
        <f t="shared" si="52"/>
        <v>07AAACJ0054A1ZDHP401980</v>
      </c>
      <c r="C1708" s="277">
        <f t="shared" si="53"/>
        <v>1703</v>
      </c>
      <c r="D1708" s="122" t="s">
        <v>283</v>
      </c>
      <c r="E1708" s="122" t="s">
        <v>284</v>
      </c>
      <c r="F1708" s="122" t="s">
        <v>4337</v>
      </c>
      <c r="G1708" s="122" t="s">
        <v>1699</v>
      </c>
      <c r="H1708" s="278">
        <v>45741</v>
      </c>
      <c r="I1708" s="122">
        <v>4130</v>
      </c>
      <c r="J1708" s="122" t="s">
        <v>1700</v>
      </c>
      <c r="K1708" s="122" t="s">
        <v>1657</v>
      </c>
      <c r="L1708" s="122"/>
      <c r="M1708" s="287">
        <v>3500</v>
      </c>
      <c r="N1708" s="287">
        <v>630</v>
      </c>
      <c r="O1708" s="287">
        <v>0</v>
      </c>
      <c r="P1708" s="287">
        <v>0</v>
      </c>
      <c r="Q1708" s="122">
        <v>0</v>
      </c>
      <c r="R1708" s="122" t="s">
        <v>1709</v>
      </c>
      <c r="S1708" s="122" t="s">
        <v>1800</v>
      </c>
      <c r="T1708" s="122" t="s">
        <v>1703</v>
      </c>
      <c r="U1708" s="288" t="s">
        <v>1195</v>
      </c>
      <c r="V1708" s="289" t="s">
        <v>1704</v>
      </c>
      <c r="W1708" s="290" t="s">
        <v>1726</v>
      </c>
      <c r="X1708" s="290" t="s">
        <v>4338</v>
      </c>
      <c r="Y1708" s="290" t="s">
        <v>1810</v>
      </c>
      <c r="Z1708" s="122"/>
      <c r="AA1708" s="285"/>
    </row>
    <row r="1709" spans="1:27">
      <c r="A1709" s="122" t="s">
        <v>56</v>
      </c>
      <c r="B1709" s="226" t="str">
        <f t="shared" si="52"/>
        <v>07AAACJ0054A1ZDHP401988</v>
      </c>
      <c r="C1709" s="277">
        <f t="shared" si="53"/>
        <v>1704</v>
      </c>
      <c r="D1709" s="122" t="s">
        <v>283</v>
      </c>
      <c r="E1709" s="122" t="s">
        <v>284</v>
      </c>
      <c r="F1709" s="122" t="s">
        <v>4339</v>
      </c>
      <c r="G1709" s="122" t="s">
        <v>1699</v>
      </c>
      <c r="H1709" s="278">
        <v>45745</v>
      </c>
      <c r="I1709" s="122">
        <v>28910</v>
      </c>
      <c r="J1709" s="122" t="s">
        <v>1700</v>
      </c>
      <c r="K1709" s="122" t="s">
        <v>1657</v>
      </c>
      <c r="L1709" s="122"/>
      <c r="M1709" s="287">
        <v>24500</v>
      </c>
      <c r="N1709" s="287">
        <v>4410</v>
      </c>
      <c r="O1709" s="287">
        <v>0</v>
      </c>
      <c r="P1709" s="287">
        <v>0</v>
      </c>
      <c r="Q1709" s="122">
        <v>0</v>
      </c>
      <c r="R1709" s="122" t="s">
        <v>1709</v>
      </c>
      <c r="S1709" s="122" t="s">
        <v>1800</v>
      </c>
      <c r="T1709" s="122" t="s">
        <v>1703</v>
      </c>
      <c r="U1709" s="288" t="s">
        <v>1195</v>
      </c>
      <c r="V1709" s="289" t="s">
        <v>1704</v>
      </c>
      <c r="W1709" s="290" t="s">
        <v>1726</v>
      </c>
      <c r="X1709" s="290" t="s">
        <v>4340</v>
      </c>
      <c r="Y1709" s="290" t="s">
        <v>1810</v>
      </c>
      <c r="Z1709" s="122"/>
      <c r="AA1709" s="285"/>
    </row>
    <row r="1710" spans="1:27">
      <c r="A1710" s="122" t="s">
        <v>56</v>
      </c>
      <c r="B1710" s="226" t="str">
        <f t="shared" si="52"/>
        <v>07AAACJ0054A1ZDIP404359</v>
      </c>
      <c r="C1710" s="277">
        <f t="shared" si="53"/>
        <v>1705</v>
      </c>
      <c r="D1710" s="122" t="s">
        <v>283</v>
      </c>
      <c r="E1710" s="122" t="s">
        <v>284</v>
      </c>
      <c r="F1710" s="122" t="s">
        <v>4341</v>
      </c>
      <c r="G1710" s="122" t="s">
        <v>1699</v>
      </c>
      <c r="H1710" s="278">
        <v>45721</v>
      </c>
      <c r="I1710" s="122">
        <v>99438</v>
      </c>
      <c r="J1710" s="122" t="s">
        <v>1700</v>
      </c>
      <c r="K1710" s="122" t="s">
        <v>1657</v>
      </c>
      <c r="L1710" s="122"/>
      <c r="M1710" s="287">
        <v>700</v>
      </c>
      <c r="N1710" s="287">
        <v>126</v>
      </c>
      <c r="O1710" s="287">
        <v>0</v>
      </c>
      <c r="P1710" s="287">
        <v>0</v>
      </c>
      <c r="Q1710" s="122">
        <v>0</v>
      </c>
      <c r="R1710" s="122" t="s">
        <v>1709</v>
      </c>
      <c r="S1710" s="122" t="s">
        <v>1800</v>
      </c>
      <c r="T1710" s="122" t="s">
        <v>1703</v>
      </c>
      <c r="U1710" s="288" t="s">
        <v>1195</v>
      </c>
      <c r="V1710" s="289" t="s">
        <v>1704</v>
      </c>
      <c r="W1710" s="290" t="s">
        <v>1726</v>
      </c>
      <c r="X1710" s="290" t="s">
        <v>4342</v>
      </c>
      <c r="Y1710" s="290" t="s">
        <v>4310</v>
      </c>
      <c r="Z1710" s="122"/>
      <c r="AA1710" s="285"/>
    </row>
    <row r="1711" spans="1:27">
      <c r="A1711" s="122" t="s">
        <v>56</v>
      </c>
      <c r="B1711" s="226" t="str">
        <f t="shared" si="52"/>
        <v>07AAACJ0054A1ZDIP404360</v>
      </c>
      <c r="C1711" s="277">
        <f t="shared" si="53"/>
        <v>1706</v>
      </c>
      <c r="D1711" s="122" t="s">
        <v>283</v>
      </c>
      <c r="E1711" s="122" t="s">
        <v>284</v>
      </c>
      <c r="F1711" s="122" t="s">
        <v>4343</v>
      </c>
      <c r="G1711" s="122" t="s">
        <v>1699</v>
      </c>
      <c r="H1711" s="278">
        <v>45721</v>
      </c>
      <c r="I1711" s="122">
        <v>99438</v>
      </c>
      <c r="J1711" s="122" t="s">
        <v>1700</v>
      </c>
      <c r="K1711" s="122" t="s">
        <v>1657</v>
      </c>
      <c r="L1711" s="122"/>
      <c r="M1711" s="287">
        <v>700</v>
      </c>
      <c r="N1711" s="287">
        <v>126</v>
      </c>
      <c r="O1711" s="287">
        <v>0</v>
      </c>
      <c r="P1711" s="287">
        <v>0</v>
      </c>
      <c r="Q1711" s="122">
        <v>0</v>
      </c>
      <c r="R1711" s="122" t="s">
        <v>1709</v>
      </c>
      <c r="S1711" s="122" t="s">
        <v>1800</v>
      </c>
      <c r="T1711" s="122" t="s">
        <v>1703</v>
      </c>
      <c r="U1711" s="288" t="s">
        <v>1195</v>
      </c>
      <c r="V1711" s="289" t="s">
        <v>1704</v>
      </c>
      <c r="W1711" s="290" t="s">
        <v>1726</v>
      </c>
      <c r="X1711" s="290" t="s">
        <v>4344</v>
      </c>
      <c r="Y1711" s="290" t="s">
        <v>4310</v>
      </c>
      <c r="Z1711" s="122"/>
      <c r="AA1711" s="285"/>
    </row>
    <row r="1712" spans="1:27">
      <c r="A1712" s="122" t="s">
        <v>56</v>
      </c>
      <c r="B1712" s="226" t="str">
        <f t="shared" si="52"/>
        <v>07AAACJ0054A1ZDIP404502</v>
      </c>
      <c r="C1712" s="277">
        <f t="shared" si="53"/>
        <v>1707</v>
      </c>
      <c r="D1712" s="122" t="s">
        <v>283</v>
      </c>
      <c r="E1712" s="122" t="s">
        <v>284</v>
      </c>
      <c r="F1712" s="122" t="s">
        <v>4345</v>
      </c>
      <c r="G1712" s="122" t="s">
        <v>1699</v>
      </c>
      <c r="H1712" s="278">
        <v>45729</v>
      </c>
      <c r="I1712" s="122">
        <v>179152</v>
      </c>
      <c r="J1712" s="122" t="s">
        <v>1700</v>
      </c>
      <c r="K1712" s="122" t="s">
        <v>1657</v>
      </c>
      <c r="L1712" s="122"/>
      <c r="M1712" s="287">
        <v>700</v>
      </c>
      <c r="N1712" s="287">
        <v>126</v>
      </c>
      <c r="O1712" s="287">
        <v>0</v>
      </c>
      <c r="P1712" s="287">
        <v>0</v>
      </c>
      <c r="Q1712" s="122">
        <v>0</v>
      </c>
      <c r="R1712" s="122" t="s">
        <v>1709</v>
      </c>
      <c r="S1712" s="122" t="s">
        <v>1800</v>
      </c>
      <c r="T1712" s="122" t="s">
        <v>1703</v>
      </c>
      <c r="U1712" s="288" t="s">
        <v>1195</v>
      </c>
      <c r="V1712" s="289" t="s">
        <v>1704</v>
      </c>
      <c r="W1712" s="290" t="s">
        <v>1726</v>
      </c>
      <c r="X1712" s="290" t="s">
        <v>4346</v>
      </c>
      <c r="Y1712" s="290" t="s">
        <v>4310</v>
      </c>
      <c r="Z1712" s="122"/>
      <c r="AA1712" s="285"/>
    </row>
    <row r="1713" spans="1:27">
      <c r="A1713" s="122" t="s">
        <v>56</v>
      </c>
      <c r="B1713" s="226" t="str">
        <f t="shared" si="52"/>
        <v>07AAACJ0054A1ZDIP404571</v>
      </c>
      <c r="C1713" s="277">
        <f t="shared" si="53"/>
        <v>1708</v>
      </c>
      <c r="D1713" s="122" t="s">
        <v>283</v>
      </c>
      <c r="E1713" s="122" t="s">
        <v>284</v>
      </c>
      <c r="F1713" s="122" t="s">
        <v>4347</v>
      </c>
      <c r="G1713" s="122" t="s">
        <v>1699</v>
      </c>
      <c r="H1713" s="278">
        <v>45736</v>
      </c>
      <c r="I1713" s="122">
        <v>78342</v>
      </c>
      <c r="J1713" s="122" t="s">
        <v>1700</v>
      </c>
      <c r="K1713" s="122" t="s">
        <v>1657</v>
      </c>
      <c r="L1713" s="122"/>
      <c r="M1713" s="287">
        <v>700</v>
      </c>
      <c r="N1713" s="287">
        <v>126</v>
      </c>
      <c r="O1713" s="287">
        <v>0</v>
      </c>
      <c r="P1713" s="287">
        <v>0</v>
      </c>
      <c r="Q1713" s="122">
        <v>0</v>
      </c>
      <c r="R1713" s="122" t="s">
        <v>1709</v>
      </c>
      <c r="S1713" s="122" t="s">
        <v>1800</v>
      </c>
      <c r="T1713" s="122" t="s">
        <v>1703</v>
      </c>
      <c r="U1713" s="288" t="s">
        <v>1195</v>
      </c>
      <c r="V1713" s="289" t="s">
        <v>1704</v>
      </c>
      <c r="W1713" s="290" t="s">
        <v>1726</v>
      </c>
      <c r="X1713" s="290" t="s">
        <v>4348</v>
      </c>
      <c r="Y1713" s="290" t="s">
        <v>1810</v>
      </c>
      <c r="Z1713" s="122"/>
      <c r="AA1713" s="285"/>
    </row>
    <row r="1714" spans="1:27">
      <c r="A1714" s="122" t="s">
        <v>56</v>
      </c>
      <c r="B1714" s="226" t="str">
        <f t="shared" si="52"/>
        <v>07AAACJ0054A1ZDIP404587</v>
      </c>
      <c r="C1714" s="277">
        <f t="shared" si="53"/>
        <v>1709</v>
      </c>
      <c r="D1714" s="122" t="s">
        <v>283</v>
      </c>
      <c r="E1714" s="122" t="s">
        <v>284</v>
      </c>
      <c r="F1714" s="122" t="s">
        <v>4349</v>
      </c>
      <c r="G1714" s="122" t="s">
        <v>1699</v>
      </c>
      <c r="H1714" s="278">
        <v>45736</v>
      </c>
      <c r="I1714" s="122">
        <v>107700</v>
      </c>
      <c r="J1714" s="122" t="s">
        <v>1700</v>
      </c>
      <c r="K1714" s="122" t="s">
        <v>1657</v>
      </c>
      <c r="L1714" s="122"/>
      <c r="M1714" s="287">
        <v>700</v>
      </c>
      <c r="N1714" s="287">
        <v>126</v>
      </c>
      <c r="O1714" s="287">
        <v>0</v>
      </c>
      <c r="P1714" s="287">
        <v>0</v>
      </c>
      <c r="Q1714" s="122">
        <v>0</v>
      </c>
      <c r="R1714" s="122" t="s">
        <v>1709</v>
      </c>
      <c r="S1714" s="122" t="s">
        <v>1800</v>
      </c>
      <c r="T1714" s="122" t="s">
        <v>1703</v>
      </c>
      <c r="U1714" s="288" t="s">
        <v>1195</v>
      </c>
      <c r="V1714" s="289" t="s">
        <v>1704</v>
      </c>
      <c r="W1714" s="290" t="s">
        <v>1726</v>
      </c>
      <c r="X1714" s="290" t="s">
        <v>4350</v>
      </c>
      <c r="Y1714" s="290" t="s">
        <v>1810</v>
      </c>
      <c r="Z1714" s="122"/>
      <c r="AA1714" s="285"/>
    </row>
    <row r="1715" spans="1:27">
      <c r="A1715" s="122" t="s">
        <v>56</v>
      </c>
      <c r="B1715" s="226" t="str">
        <f t="shared" si="52"/>
        <v>07AAACJ0054A1ZDMP404853</v>
      </c>
      <c r="C1715" s="277">
        <f t="shared" si="53"/>
        <v>1710</v>
      </c>
      <c r="D1715" s="122" t="s">
        <v>283</v>
      </c>
      <c r="E1715" s="122" t="s">
        <v>284</v>
      </c>
      <c r="F1715" s="122" t="s">
        <v>4351</v>
      </c>
      <c r="G1715" s="122" t="s">
        <v>1699</v>
      </c>
      <c r="H1715" s="278">
        <v>45747</v>
      </c>
      <c r="I1715" s="122">
        <v>17476</v>
      </c>
      <c r="J1715" s="122" t="s">
        <v>1700</v>
      </c>
      <c r="K1715" s="122" t="s">
        <v>1657</v>
      </c>
      <c r="L1715" s="122"/>
      <c r="M1715" s="287">
        <v>500</v>
      </c>
      <c r="N1715" s="287">
        <v>90</v>
      </c>
      <c r="O1715" s="287">
        <v>0</v>
      </c>
      <c r="P1715" s="287">
        <v>0</v>
      </c>
      <c r="Q1715" s="122">
        <v>0</v>
      </c>
      <c r="R1715" s="122" t="s">
        <v>1709</v>
      </c>
      <c r="S1715" s="122" t="s">
        <v>1800</v>
      </c>
      <c r="T1715" s="122" t="s">
        <v>1703</v>
      </c>
      <c r="U1715" s="288" t="s">
        <v>1195</v>
      </c>
      <c r="V1715" s="289" t="s">
        <v>1704</v>
      </c>
      <c r="W1715" s="290" t="s">
        <v>1726</v>
      </c>
      <c r="X1715" s="290" t="s">
        <v>4352</v>
      </c>
      <c r="Y1715" s="290" t="s">
        <v>1810</v>
      </c>
      <c r="Z1715" s="122"/>
      <c r="AA1715" s="285"/>
    </row>
    <row r="1716" spans="1:27">
      <c r="A1716" s="122" t="s">
        <v>56</v>
      </c>
      <c r="B1716" s="226" t="str">
        <f t="shared" si="52"/>
        <v>27AABCK3418J1ZKPP/2425/2/657</v>
      </c>
      <c r="C1716" s="277">
        <f t="shared" si="53"/>
        <v>1711</v>
      </c>
      <c r="D1716" s="122" t="s">
        <v>449</v>
      </c>
      <c r="E1716" s="122" t="s">
        <v>450</v>
      </c>
      <c r="F1716" s="122" t="s">
        <v>4353</v>
      </c>
      <c r="G1716" s="122" t="s">
        <v>1699</v>
      </c>
      <c r="H1716" s="278">
        <v>45723</v>
      </c>
      <c r="I1716" s="122">
        <v>66962</v>
      </c>
      <c r="J1716" s="122" t="s">
        <v>1700</v>
      </c>
      <c r="K1716" s="122" t="s">
        <v>1657</v>
      </c>
      <c r="L1716" s="122"/>
      <c r="M1716" s="287">
        <v>670.83</v>
      </c>
      <c r="N1716" s="287">
        <v>0</v>
      </c>
      <c r="O1716" s="287">
        <v>60.37</v>
      </c>
      <c r="P1716" s="287">
        <v>60.37</v>
      </c>
      <c r="Q1716" s="122">
        <v>0</v>
      </c>
      <c r="R1716" s="122" t="s">
        <v>1709</v>
      </c>
      <c r="S1716" s="122" t="s">
        <v>4182</v>
      </c>
      <c r="T1716" s="122" t="s">
        <v>1703</v>
      </c>
      <c r="U1716" s="288" t="s">
        <v>1195</v>
      </c>
      <c r="V1716" s="289" t="s">
        <v>1704</v>
      </c>
      <c r="W1716" s="290" t="s">
        <v>1726</v>
      </c>
      <c r="X1716" s="290" t="s">
        <v>4354</v>
      </c>
      <c r="Y1716" s="290" t="s">
        <v>1947</v>
      </c>
      <c r="Z1716" s="122"/>
      <c r="AA1716" s="285"/>
    </row>
    <row r="1717" spans="1:27">
      <c r="A1717" s="122" t="s">
        <v>56</v>
      </c>
      <c r="B1717" s="226" t="str">
        <f t="shared" si="52"/>
        <v>27AABCK3418J1ZKPP/2425/2/658</v>
      </c>
      <c r="C1717" s="277">
        <f t="shared" si="53"/>
        <v>1712</v>
      </c>
      <c r="D1717" s="122" t="s">
        <v>449</v>
      </c>
      <c r="E1717" s="122" t="s">
        <v>450</v>
      </c>
      <c r="F1717" s="122" t="s">
        <v>4355</v>
      </c>
      <c r="G1717" s="122" t="s">
        <v>1699</v>
      </c>
      <c r="H1717" s="278">
        <v>45723</v>
      </c>
      <c r="I1717" s="122">
        <v>53024</v>
      </c>
      <c r="J1717" s="122" t="s">
        <v>1700</v>
      </c>
      <c r="K1717" s="122" t="s">
        <v>1657</v>
      </c>
      <c r="L1717" s="122"/>
      <c r="M1717" s="287">
        <v>531.20000000000005</v>
      </c>
      <c r="N1717" s="287">
        <v>0</v>
      </c>
      <c r="O1717" s="287">
        <v>47.81</v>
      </c>
      <c r="P1717" s="287">
        <v>47.81</v>
      </c>
      <c r="Q1717" s="122">
        <v>0</v>
      </c>
      <c r="R1717" s="122" t="s">
        <v>1709</v>
      </c>
      <c r="S1717" s="122" t="s">
        <v>4182</v>
      </c>
      <c r="T1717" s="122" t="s">
        <v>1703</v>
      </c>
      <c r="U1717" s="288" t="s">
        <v>1195</v>
      </c>
      <c r="V1717" s="289" t="s">
        <v>1704</v>
      </c>
      <c r="W1717" s="290" t="s">
        <v>1726</v>
      </c>
      <c r="X1717" s="290" t="s">
        <v>4356</v>
      </c>
      <c r="Y1717" s="290" t="s">
        <v>1947</v>
      </c>
      <c r="Z1717" s="122"/>
      <c r="AA1717" s="285"/>
    </row>
    <row r="1718" spans="1:27">
      <c r="A1718" s="122" t="s">
        <v>56</v>
      </c>
      <c r="B1718" s="226" t="str">
        <f t="shared" si="52"/>
        <v>27AABCK3418J1ZKPP/2425/2/715</v>
      </c>
      <c r="C1718" s="277">
        <f t="shared" si="53"/>
        <v>1713</v>
      </c>
      <c r="D1718" s="122" t="s">
        <v>449</v>
      </c>
      <c r="E1718" s="122" t="s">
        <v>450</v>
      </c>
      <c r="F1718" s="122" t="s">
        <v>736</v>
      </c>
      <c r="G1718" s="122" t="s">
        <v>1699</v>
      </c>
      <c r="H1718" s="278">
        <v>45737</v>
      </c>
      <c r="I1718" s="122">
        <v>47065</v>
      </c>
      <c r="J1718" s="122" t="s">
        <v>1700</v>
      </c>
      <c r="K1718" s="122" t="s">
        <v>1657</v>
      </c>
      <c r="L1718" s="122"/>
      <c r="M1718" s="287">
        <v>471.5</v>
      </c>
      <c r="N1718" s="287">
        <v>0</v>
      </c>
      <c r="O1718" s="287">
        <v>42.44</v>
      </c>
      <c r="P1718" s="287">
        <v>42.44</v>
      </c>
      <c r="Q1718" s="122">
        <v>0</v>
      </c>
      <c r="R1718" s="122" t="s">
        <v>1709</v>
      </c>
      <c r="S1718" s="122" t="s">
        <v>4182</v>
      </c>
      <c r="T1718" s="122" t="s">
        <v>1703</v>
      </c>
      <c r="U1718" s="288" t="s">
        <v>1195</v>
      </c>
      <c r="V1718" s="289" t="s">
        <v>1704</v>
      </c>
      <c r="W1718" s="290" t="s">
        <v>1726</v>
      </c>
      <c r="X1718" s="290" t="s">
        <v>4357</v>
      </c>
      <c r="Y1718" s="290" t="s">
        <v>737</v>
      </c>
      <c r="Z1718" s="122"/>
      <c r="AA1718" s="285"/>
    </row>
    <row r="1719" spans="1:27">
      <c r="A1719" s="122" t="s">
        <v>56</v>
      </c>
      <c r="B1719" s="226" t="str">
        <f t="shared" si="52"/>
        <v>27AABCK3418J1ZKPP/2425/2/744</v>
      </c>
      <c r="C1719" s="277">
        <f t="shared" si="53"/>
        <v>1714</v>
      </c>
      <c r="D1719" s="122" t="s">
        <v>449</v>
      </c>
      <c r="E1719" s="122" t="s">
        <v>450</v>
      </c>
      <c r="F1719" s="122" t="s">
        <v>4358</v>
      </c>
      <c r="G1719" s="122" t="s">
        <v>1699</v>
      </c>
      <c r="H1719" s="278">
        <v>45743</v>
      </c>
      <c r="I1719" s="122">
        <v>8110</v>
      </c>
      <c r="J1719" s="122" t="s">
        <v>1700</v>
      </c>
      <c r="K1719" s="122" t="s">
        <v>1657</v>
      </c>
      <c r="L1719" s="122"/>
      <c r="M1719" s="287">
        <v>250</v>
      </c>
      <c r="N1719" s="287">
        <v>0</v>
      </c>
      <c r="O1719" s="287">
        <v>22.5</v>
      </c>
      <c r="P1719" s="287">
        <v>22.5</v>
      </c>
      <c r="Q1719" s="122">
        <v>0</v>
      </c>
      <c r="R1719" s="122" t="s">
        <v>1709</v>
      </c>
      <c r="S1719" s="122" t="s">
        <v>4182</v>
      </c>
      <c r="T1719" s="122" t="s">
        <v>1703</v>
      </c>
      <c r="U1719" s="288" t="s">
        <v>1195</v>
      </c>
      <c r="V1719" s="289" t="s">
        <v>1704</v>
      </c>
      <c r="W1719" s="290" t="s">
        <v>1726</v>
      </c>
      <c r="X1719" s="290" t="s">
        <v>4359</v>
      </c>
      <c r="Y1719" s="290" t="s">
        <v>4210</v>
      </c>
      <c r="Z1719" s="122"/>
      <c r="AA1719" s="285"/>
    </row>
    <row r="1720" spans="1:27">
      <c r="A1720" s="122" t="s">
        <v>56</v>
      </c>
      <c r="B1720" s="226" t="str">
        <f t="shared" si="52"/>
        <v>27AABCK3418J1ZKPP/2425/2/745</v>
      </c>
      <c r="C1720" s="277">
        <f t="shared" si="53"/>
        <v>1715</v>
      </c>
      <c r="D1720" s="122" t="s">
        <v>449</v>
      </c>
      <c r="E1720" s="122" t="s">
        <v>450</v>
      </c>
      <c r="F1720" s="122" t="s">
        <v>4360</v>
      </c>
      <c r="G1720" s="122" t="s">
        <v>1699</v>
      </c>
      <c r="H1720" s="278">
        <v>45743</v>
      </c>
      <c r="I1720" s="122">
        <v>40117</v>
      </c>
      <c r="J1720" s="122" t="s">
        <v>1700</v>
      </c>
      <c r="K1720" s="122" t="s">
        <v>1657</v>
      </c>
      <c r="L1720" s="122"/>
      <c r="M1720" s="287">
        <v>401.89</v>
      </c>
      <c r="N1720" s="287">
        <v>0</v>
      </c>
      <c r="O1720" s="287">
        <v>36.17</v>
      </c>
      <c r="P1720" s="287">
        <v>36.17</v>
      </c>
      <c r="Q1720" s="122">
        <v>0</v>
      </c>
      <c r="R1720" s="122" t="s">
        <v>1709</v>
      </c>
      <c r="S1720" s="122" t="s">
        <v>4182</v>
      </c>
      <c r="T1720" s="122" t="s">
        <v>1703</v>
      </c>
      <c r="U1720" s="288" t="s">
        <v>1195</v>
      </c>
      <c r="V1720" s="289" t="s">
        <v>1704</v>
      </c>
      <c r="W1720" s="290" t="s">
        <v>1726</v>
      </c>
      <c r="X1720" s="290" t="s">
        <v>4361</v>
      </c>
      <c r="Y1720" s="290" t="s">
        <v>4210</v>
      </c>
      <c r="Z1720" s="122"/>
      <c r="AA1720" s="285"/>
    </row>
    <row r="1721" spans="1:27">
      <c r="A1721" s="122" t="s">
        <v>56</v>
      </c>
      <c r="B1721" s="226" t="str">
        <f t="shared" si="52"/>
        <v>27AABCK3418J1ZKPP/2425/2/746</v>
      </c>
      <c r="C1721" s="277">
        <f t="shared" si="53"/>
        <v>1716</v>
      </c>
      <c r="D1721" s="122" t="s">
        <v>449</v>
      </c>
      <c r="E1721" s="122" t="s">
        <v>450</v>
      </c>
      <c r="F1721" s="122" t="s">
        <v>4362</v>
      </c>
      <c r="G1721" s="122" t="s">
        <v>1699</v>
      </c>
      <c r="H1721" s="278">
        <v>45743</v>
      </c>
      <c r="I1721" s="122">
        <v>13973</v>
      </c>
      <c r="J1721" s="122" t="s">
        <v>1700</v>
      </c>
      <c r="K1721" s="122" t="s">
        <v>1657</v>
      </c>
      <c r="L1721" s="122"/>
      <c r="M1721" s="287">
        <v>250</v>
      </c>
      <c r="N1721" s="287">
        <v>0</v>
      </c>
      <c r="O1721" s="287">
        <v>22.5</v>
      </c>
      <c r="P1721" s="287">
        <v>22.5</v>
      </c>
      <c r="Q1721" s="122">
        <v>0</v>
      </c>
      <c r="R1721" s="122" t="s">
        <v>1709</v>
      </c>
      <c r="S1721" s="122" t="s">
        <v>4182</v>
      </c>
      <c r="T1721" s="122" t="s">
        <v>1703</v>
      </c>
      <c r="U1721" s="288" t="s">
        <v>1195</v>
      </c>
      <c r="V1721" s="289" t="s">
        <v>1704</v>
      </c>
      <c r="W1721" s="290" t="s">
        <v>1726</v>
      </c>
      <c r="X1721" s="290" t="s">
        <v>4363</v>
      </c>
      <c r="Y1721" s="290" t="s">
        <v>4210</v>
      </c>
      <c r="Z1721" s="122"/>
      <c r="AA1721" s="285"/>
    </row>
    <row r="1722" spans="1:27">
      <c r="A1722" s="122" t="s">
        <v>56</v>
      </c>
      <c r="B1722" s="226" t="str">
        <f t="shared" si="52"/>
        <v>27AABCK3418J1ZKSP/2425/2/1116</v>
      </c>
      <c r="C1722" s="277">
        <f t="shared" si="53"/>
        <v>1717</v>
      </c>
      <c r="D1722" s="122" t="s">
        <v>449</v>
      </c>
      <c r="E1722" s="122" t="s">
        <v>450</v>
      </c>
      <c r="F1722" s="122" t="s">
        <v>4364</v>
      </c>
      <c r="G1722" s="122" t="s">
        <v>1699</v>
      </c>
      <c r="H1722" s="278">
        <v>45723</v>
      </c>
      <c r="I1722" s="122">
        <v>142418</v>
      </c>
      <c r="J1722" s="122" t="s">
        <v>1700</v>
      </c>
      <c r="K1722" s="122" t="s">
        <v>1657</v>
      </c>
      <c r="L1722" s="122"/>
      <c r="M1722" s="287">
        <v>1211</v>
      </c>
      <c r="N1722" s="287">
        <v>0</v>
      </c>
      <c r="O1722" s="287">
        <v>108.99</v>
      </c>
      <c r="P1722" s="287">
        <v>108.99</v>
      </c>
      <c r="Q1722" s="122">
        <v>0</v>
      </c>
      <c r="R1722" s="122" t="s">
        <v>1709</v>
      </c>
      <c r="S1722" s="122" t="s">
        <v>4182</v>
      </c>
      <c r="T1722" s="122" t="s">
        <v>1703</v>
      </c>
      <c r="U1722" s="288" t="s">
        <v>1195</v>
      </c>
      <c r="V1722" s="289" t="s">
        <v>1704</v>
      </c>
      <c r="W1722" s="290" t="s">
        <v>1726</v>
      </c>
      <c r="X1722" s="290" t="s">
        <v>4365</v>
      </c>
      <c r="Y1722" s="290" t="s">
        <v>1947</v>
      </c>
      <c r="Z1722" s="122"/>
      <c r="AA1722" s="285"/>
    </row>
    <row r="1723" spans="1:27">
      <c r="A1723" s="122" t="s">
        <v>56</v>
      </c>
      <c r="B1723" s="226" t="str">
        <f t="shared" si="52"/>
        <v>27AABCK3418J1ZKSP/2425/2/1117</v>
      </c>
      <c r="C1723" s="277">
        <f t="shared" si="53"/>
        <v>1718</v>
      </c>
      <c r="D1723" s="122" t="s">
        <v>449</v>
      </c>
      <c r="E1723" s="122" t="s">
        <v>450</v>
      </c>
      <c r="F1723" s="122" t="s">
        <v>4366</v>
      </c>
      <c r="G1723" s="122" t="s">
        <v>1699</v>
      </c>
      <c r="H1723" s="278">
        <v>45723</v>
      </c>
      <c r="I1723" s="122">
        <v>142418</v>
      </c>
      <c r="J1723" s="122" t="s">
        <v>1700</v>
      </c>
      <c r="K1723" s="122" t="s">
        <v>1657</v>
      </c>
      <c r="L1723" s="122"/>
      <c r="M1723" s="287">
        <v>1211</v>
      </c>
      <c r="N1723" s="287">
        <v>0</v>
      </c>
      <c r="O1723" s="287">
        <v>108.99</v>
      </c>
      <c r="P1723" s="287">
        <v>108.99</v>
      </c>
      <c r="Q1723" s="122">
        <v>0</v>
      </c>
      <c r="R1723" s="122" t="s">
        <v>1709</v>
      </c>
      <c r="S1723" s="122" t="s">
        <v>4182</v>
      </c>
      <c r="T1723" s="122" t="s">
        <v>1703</v>
      </c>
      <c r="U1723" s="288" t="s">
        <v>1195</v>
      </c>
      <c r="V1723" s="289" t="s">
        <v>1704</v>
      </c>
      <c r="W1723" s="290" t="s">
        <v>1726</v>
      </c>
      <c r="X1723" s="290" t="s">
        <v>4367</v>
      </c>
      <c r="Y1723" s="290" t="s">
        <v>1947</v>
      </c>
      <c r="Z1723" s="122"/>
      <c r="AA1723" s="285"/>
    </row>
    <row r="1724" spans="1:27">
      <c r="A1724" s="122" t="s">
        <v>56</v>
      </c>
      <c r="B1724" s="226" t="str">
        <f t="shared" si="52"/>
        <v>27AABCK3418J1ZKSP/2425/2/1122</v>
      </c>
      <c r="C1724" s="277">
        <f t="shared" si="53"/>
        <v>1719</v>
      </c>
      <c r="D1724" s="122" t="s">
        <v>449</v>
      </c>
      <c r="E1724" s="122" t="s">
        <v>450</v>
      </c>
      <c r="F1724" s="122" t="s">
        <v>4368</v>
      </c>
      <c r="G1724" s="122" t="s">
        <v>1699</v>
      </c>
      <c r="H1724" s="278">
        <v>45723</v>
      </c>
      <c r="I1724" s="122">
        <v>70927</v>
      </c>
      <c r="J1724" s="122" t="s">
        <v>1700</v>
      </c>
      <c r="K1724" s="122" t="s">
        <v>1657</v>
      </c>
      <c r="L1724" s="122"/>
      <c r="M1724" s="287">
        <v>708</v>
      </c>
      <c r="N1724" s="287">
        <v>0</v>
      </c>
      <c r="O1724" s="287">
        <v>63.72</v>
      </c>
      <c r="P1724" s="287">
        <v>63.72</v>
      </c>
      <c r="Q1724" s="122">
        <v>0</v>
      </c>
      <c r="R1724" s="122" t="s">
        <v>1709</v>
      </c>
      <c r="S1724" s="122" t="s">
        <v>4182</v>
      </c>
      <c r="T1724" s="122" t="s">
        <v>1703</v>
      </c>
      <c r="U1724" s="288" t="s">
        <v>1195</v>
      </c>
      <c r="V1724" s="289" t="s">
        <v>1704</v>
      </c>
      <c r="W1724" s="290" t="s">
        <v>1726</v>
      </c>
      <c r="X1724" s="290" t="s">
        <v>4369</v>
      </c>
      <c r="Y1724" s="290" t="s">
        <v>1947</v>
      </c>
      <c r="Z1724" s="122"/>
      <c r="AA1724" s="285"/>
    </row>
    <row r="1725" spans="1:27">
      <c r="A1725" s="122" t="s">
        <v>56</v>
      </c>
      <c r="B1725" s="226" t="str">
        <f t="shared" si="52"/>
        <v>27AABCK3418J1ZKSP/2425/2/1170</v>
      </c>
      <c r="C1725" s="277">
        <f t="shared" si="53"/>
        <v>1720</v>
      </c>
      <c r="D1725" s="122" t="s">
        <v>449</v>
      </c>
      <c r="E1725" s="122" t="s">
        <v>450</v>
      </c>
      <c r="F1725" s="122" t="s">
        <v>4370</v>
      </c>
      <c r="G1725" s="122" t="s">
        <v>1699</v>
      </c>
      <c r="H1725" s="278">
        <v>45733</v>
      </c>
      <c r="I1725" s="122">
        <v>148599</v>
      </c>
      <c r="J1725" s="122" t="s">
        <v>1700</v>
      </c>
      <c r="K1725" s="122" t="s">
        <v>1657</v>
      </c>
      <c r="L1725" s="122"/>
      <c r="M1725" s="287">
        <v>1241.8800000000001</v>
      </c>
      <c r="N1725" s="287">
        <v>0</v>
      </c>
      <c r="O1725" s="287">
        <v>111.77</v>
      </c>
      <c r="P1725" s="287">
        <v>111.77</v>
      </c>
      <c r="Q1725" s="122">
        <v>0</v>
      </c>
      <c r="R1725" s="122" t="s">
        <v>1709</v>
      </c>
      <c r="S1725" s="122" t="s">
        <v>4182</v>
      </c>
      <c r="T1725" s="122" t="s">
        <v>1703</v>
      </c>
      <c r="U1725" s="288" t="s">
        <v>1195</v>
      </c>
      <c r="V1725" s="289" t="s">
        <v>1704</v>
      </c>
      <c r="W1725" s="290" t="s">
        <v>1726</v>
      </c>
      <c r="X1725" s="290" t="s">
        <v>4371</v>
      </c>
      <c r="Y1725" s="290" t="s">
        <v>4193</v>
      </c>
      <c r="Z1725" s="122"/>
      <c r="AA1725" s="285"/>
    </row>
    <row r="1726" spans="1:27">
      <c r="A1726" s="122" t="s">
        <v>56</v>
      </c>
      <c r="B1726" s="226" t="str">
        <f t="shared" si="52"/>
        <v>27AABCK3418J1ZKSP/2425/2/1206</v>
      </c>
      <c r="C1726" s="277">
        <f t="shared" si="53"/>
        <v>1721</v>
      </c>
      <c r="D1726" s="122" t="s">
        <v>449</v>
      </c>
      <c r="E1726" s="122" t="s">
        <v>450</v>
      </c>
      <c r="F1726" s="122" t="s">
        <v>4372</v>
      </c>
      <c r="G1726" s="122" t="s">
        <v>1699</v>
      </c>
      <c r="H1726" s="278">
        <v>45737</v>
      </c>
      <c r="I1726" s="122">
        <v>90477</v>
      </c>
      <c r="J1726" s="122" t="s">
        <v>1700</v>
      </c>
      <c r="K1726" s="122" t="s">
        <v>1657</v>
      </c>
      <c r="L1726" s="122"/>
      <c r="M1726" s="287">
        <v>903.14</v>
      </c>
      <c r="N1726" s="287">
        <v>0</v>
      </c>
      <c r="O1726" s="287">
        <v>81.28</v>
      </c>
      <c r="P1726" s="287">
        <v>81.28</v>
      </c>
      <c r="Q1726" s="122">
        <v>0</v>
      </c>
      <c r="R1726" s="122" t="s">
        <v>1709</v>
      </c>
      <c r="S1726" s="122" t="s">
        <v>4182</v>
      </c>
      <c r="T1726" s="122" t="s">
        <v>1703</v>
      </c>
      <c r="U1726" s="288" t="s">
        <v>1195</v>
      </c>
      <c r="V1726" s="289" t="s">
        <v>1704</v>
      </c>
      <c r="W1726" s="290" t="s">
        <v>1726</v>
      </c>
      <c r="X1726" s="290" t="s">
        <v>4373</v>
      </c>
      <c r="Y1726" s="290" t="s">
        <v>737</v>
      </c>
      <c r="Z1726" s="122"/>
      <c r="AA1726" s="285"/>
    </row>
    <row r="1727" spans="1:27">
      <c r="A1727" s="122" t="s">
        <v>56</v>
      </c>
      <c r="B1727" s="226" t="str">
        <f t="shared" si="52"/>
        <v>27AABCK3418J1ZKSP/2425/2/1207</v>
      </c>
      <c r="C1727" s="277">
        <f t="shared" si="53"/>
        <v>1722</v>
      </c>
      <c r="D1727" s="122" t="s">
        <v>449</v>
      </c>
      <c r="E1727" s="122" t="s">
        <v>450</v>
      </c>
      <c r="F1727" s="122" t="s">
        <v>4374</v>
      </c>
      <c r="G1727" s="122" t="s">
        <v>1699</v>
      </c>
      <c r="H1727" s="278">
        <v>45737</v>
      </c>
      <c r="I1727" s="122">
        <v>132874</v>
      </c>
      <c r="J1727" s="122" t="s">
        <v>1700</v>
      </c>
      <c r="K1727" s="122" t="s">
        <v>1657</v>
      </c>
      <c r="L1727" s="122"/>
      <c r="M1727" s="287">
        <v>1163.33</v>
      </c>
      <c r="N1727" s="287">
        <v>0</v>
      </c>
      <c r="O1727" s="287">
        <v>104.7</v>
      </c>
      <c r="P1727" s="287">
        <v>104.7</v>
      </c>
      <c r="Q1727" s="122">
        <v>0</v>
      </c>
      <c r="R1727" s="122" t="s">
        <v>1709</v>
      </c>
      <c r="S1727" s="122" t="s">
        <v>4182</v>
      </c>
      <c r="T1727" s="122" t="s">
        <v>1703</v>
      </c>
      <c r="U1727" s="288" t="s">
        <v>1195</v>
      </c>
      <c r="V1727" s="289" t="s">
        <v>1704</v>
      </c>
      <c r="W1727" s="290" t="s">
        <v>1726</v>
      </c>
      <c r="X1727" s="290" t="s">
        <v>4375</v>
      </c>
      <c r="Y1727" s="290" t="s">
        <v>737</v>
      </c>
      <c r="Z1727" s="122"/>
      <c r="AA1727" s="285"/>
    </row>
    <row r="1728" spans="1:27">
      <c r="A1728" s="122" t="s">
        <v>56</v>
      </c>
      <c r="B1728" s="226" t="str">
        <f t="shared" si="52"/>
        <v>27AABCK3418J1ZKSP/2425/2/1238</v>
      </c>
      <c r="C1728" s="277">
        <f t="shared" si="53"/>
        <v>1723</v>
      </c>
      <c r="D1728" s="122" t="s">
        <v>449</v>
      </c>
      <c r="E1728" s="122" t="s">
        <v>450</v>
      </c>
      <c r="F1728" s="122" t="s">
        <v>4376</v>
      </c>
      <c r="G1728" s="122" t="s">
        <v>1699</v>
      </c>
      <c r="H1728" s="278">
        <v>45744</v>
      </c>
      <c r="I1728" s="122">
        <v>144720</v>
      </c>
      <c r="J1728" s="122" t="s">
        <v>1700</v>
      </c>
      <c r="K1728" s="122" t="s">
        <v>1657</v>
      </c>
      <c r="L1728" s="122"/>
      <c r="M1728" s="287">
        <v>1222.5</v>
      </c>
      <c r="N1728" s="287">
        <v>0</v>
      </c>
      <c r="O1728" s="287">
        <v>110.03</v>
      </c>
      <c r="P1728" s="287">
        <v>110.03</v>
      </c>
      <c r="Q1728" s="122">
        <v>0</v>
      </c>
      <c r="R1728" s="122" t="s">
        <v>1709</v>
      </c>
      <c r="S1728" s="122" t="s">
        <v>4182</v>
      </c>
      <c r="T1728" s="122" t="s">
        <v>1703</v>
      </c>
      <c r="U1728" s="288" t="s">
        <v>1195</v>
      </c>
      <c r="V1728" s="289" t="s">
        <v>1704</v>
      </c>
      <c r="W1728" s="290" t="s">
        <v>1726</v>
      </c>
      <c r="X1728" s="290" t="s">
        <v>4377</v>
      </c>
      <c r="Y1728" s="290" t="s">
        <v>4251</v>
      </c>
      <c r="Z1728" s="122"/>
      <c r="AA1728" s="285"/>
    </row>
    <row r="1729" spans="1:27">
      <c r="A1729" s="122" t="s">
        <v>56</v>
      </c>
      <c r="B1729" s="226" t="str">
        <f t="shared" si="52"/>
        <v>29AABCF1609A1Z7952121</v>
      </c>
      <c r="C1729" s="277">
        <f t="shared" si="53"/>
        <v>1724</v>
      </c>
      <c r="D1729" s="122" t="s">
        <v>3134</v>
      </c>
      <c r="E1729" s="122" t="s">
        <v>3135</v>
      </c>
      <c r="F1729" s="122">
        <v>952121</v>
      </c>
      <c r="G1729" s="122" t="s">
        <v>1699</v>
      </c>
      <c r="H1729" s="278">
        <v>45743</v>
      </c>
      <c r="I1729" s="122">
        <v>24601.7</v>
      </c>
      <c r="J1729" s="122" t="s">
        <v>1700</v>
      </c>
      <c r="K1729" s="122" t="s">
        <v>1657</v>
      </c>
      <c r="L1729" s="122"/>
      <c r="M1729" s="287">
        <v>20848.900000000001</v>
      </c>
      <c r="N1729" s="287">
        <v>3752.8</v>
      </c>
      <c r="O1729" s="287">
        <v>0</v>
      </c>
      <c r="P1729" s="287">
        <v>0</v>
      </c>
      <c r="Q1729" s="122">
        <v>0</v>
      </c>
      <c r="R1729" s="122" t="s">
        <v>1709</v>
      </c>
      <c r="S1729" s="122" t="s">
        <v>1800</v>
      </c>
      <c r="T1729" s="122" t="s">
        <v>1703</v>
      </c>
      <c r="U1729" s="288" t="s">
        <v>1195</v>
      </c>
      <c r="V1729" s="289" t="s">
        <v>1704</v>
      </c>
      <c r="W1729" s="290" t="s">
        <v>1726</v>
      </c>
      <c r="X1729" s="290" t="s">
        <v>4378</v>
      </c>
      <c r="Y1729" s="290" t="s">
        <v>4210</v>
      </c>
      <c r="Z1729" s="122"/>
      <c r="AA1729" s="285"/>
    </row>
    <row r="1730" spans="1:27">
      <c r="A1730" s="122" t="s">
        <v>56</v>
      </c>
      <c r="B1730" s="226" t="str">
        <f t="shared" si="52"/>
        <v>36AAJCA3639B1ZXAE-INV-2425-1108</v>
      </c>
      <c r="C1730" s="277">
        <f t="shared" si="53"/>
        <v>1725</v>
      </c>
      <c r="D1730" s="122" t="s">
        <v>432</v>
      </c>
      <c r="E1730" s="122" t="s">
        <v>433</v>
      </c>
      <c r="F1730" s="122" t="s">
        <v>4379</v>
      </c>
      <c r="G1730" s="122" t="s">
        <v>1699</v>
      </c>
      <c r="H1730" s="278">
        <v>45720</v>
      </c>
      <c r="I1730" s="122">
        <v>170486</v>
      </c>
      <c r="J1730" s="122" t="s">
        <v>1700</v>
      </c>
      <c r="K1730" s="122" t="s">
        <v>1657</v>
      </c>
      <c r="L1730" s="122"/>
      <c r="M1730" s="287">
        <v>144480</v>
      </c>
      <c r="N1730" s="287">
        <v>26006.400000000001</v>
      </c>
      <c r="O1730" s="287">
        <v>0</v>
      </c>
      <c r="P1730" s="287">
        <v>0</v>
      </c>
      <c r="Q1730" s="122">
        <v>0</v>
      </c>
      <c r="R1730" s="122" t="s">
        <v>1709</v>
      </c>
      <c r="S1730" s="122" t="s">
        <v>1800</v>
      </c>
      <c r="T1730" s="122" t="s">
        <v>1703</v>
      </c>
      <c r="U1730" s="288" t="s">
        <v>1195</v>
      </c>
      <c r="V1730" s="289" t="s">
        <v>1704</v>
      </c>
      <c r="W1730" s="290" t="s">
        <v>1726</v>
      </c>
      <c r="X1730" s="290" t="s">
        <v>4380</v>
      </c>
      <c r="Y1730" s="290" t="s">
        <v>4038</v>
      </c>
      <c r="Z1730" s="122"/>
      <c r="AA1730" s="285"/>
    </row>
    <row r="1731" spans="1:27">
      <c r="A1731" s="122" t="s">
        <v>56</v>
      </c>
      <c r="B1731" s="226" t="str">
        <f t="shared" si="52"/>
        <v>36AAJCA3639B1ZXAE-INV-2425-1201</v>
      </c>
      <c r="C1731" s="277">
        <f t="shared" si="53"/>
        <v>1726</v>
      </c>
      <c r="D1731" s="122" t="s">
        <v>432</v>
      </c>
      <c r="E1731" s="122" t="s">
        <v>433</v>
      </c>
      <c r="F1731" s="122" t="s">
        <v>4381</v>
      </c>
      <c r="G1731" s="122" t="s">
        <v>1699</v>
      </c>
      <c r="H1731" s="278">
        <v>45744</v>
      </c>
      <c r="I1731" s="122">
        <v>491635</v>
      </c>
      <c r="J1731" s="122" t="s">
        <v>1700</v>
      </c>
      <c r="K1731" s="122" t="s">
        <v>1657</v>
      </c>
      <c r="L1731" s="122"/>
      <c r="M1731" s="287">
        <v>416640</v>
      </c>
      <c r="N1731" s="287">
        <v>74995.199999999997</v>
      </c>
      <c r="O1731" s="287">
        <v>0</v>
      </c>
      <c r="P1731" s="287">
        <v>0</v>
      </c>
      <c r="Q1731" s="122">
        <v>0</v>
      </c>
      <c r="R1731" s="122" t="s">
        <v>1709</v>
      </c>
      <c r="S1731" s="122" t="s">
        <v>1800</v>
      </c>
      <c r="T1731" s="122" t="s">
        <v>1703</v>
      </c>
      <c r="U1731" s="288" t="s">
        <v>1195</v>
      </c>
      <c r="V1731" s="289" t="s">
        <v>1704</v>
      </c>
      <c r="W1731" s="290" t="s">
        <v>1726</v>
      </c>
      <c r="X1731" s="290" t="s">
        <v>4382</v>
      </c>
      <c r="Y1731" s="290" t="s">
        <v>4251</v>
      </c>
      <c r="Z1731" s="122"/>
      <c r="AA1731" s="285"/>
    </row>
    <row r="1732" spans="1:27">
      <c r="A1732" s="122" t="s">
        <v>56</v>
      </c>
      <c r="B1732" s="226" t="str">
        <f t="shared" si="52"/>
        <v>27AAFCV0171M1Z3VB-2667/24-25</v>
      </c>
      <c r="C1732" s="277">
        <f t="shared" si="53"/>
        <v>1727</v>
      </c>
      <c r="D1732" s="122" t="s">
        <v>1816</v>
      </c>
      <c r="E1732" s="122" t="s">
        <v>1817</v>
      </c>
      <c r="F1732" s="122" t="s">
        <v>4383</v>
      </c>
      <c r="G1732" s="122" t="s">
        <v>1699</v>
      </c>
      <c r="H1732" s="278">
        <v>45740</v>
      </c>
      <c r="I1732" s="122">
        <v>3776</v>
      </c>
      <c r="J1732" s="122" t="s">
        <v>1700</v>
      </c>
      <c r="K1732" s="122" t="s">
        <v>1657</v>
      </c>
      <c r="L1732" s="122"/>
      <c r="M1732" s="287">
        <v>3200</v>
      </c>
      <c r="N1732" s="287">
        <v>0</v>
      </c>
      <c r="O1732" s="287">
        <v>288</v>
      </c>
      <c r="P1732" s="287">
        <v>288</v>
      </c>
      <c r="Q1732" s="122">
        <v>0</v>
      </c>
      <c r="R1732" s="122" t="s">
        <v>1709</v>
      </c>
      <c r="S1732" s="122" t="s">
        <v>1800</v>
      </c>
      <c r="T1732" s="122" t="s">
        <v>1703</v>
      </c>
      <c r="U1732" s="288" t="s">
        <v>1195</v>
      </c>
      <c r="V1732" s="289" t="s">
        <v>1704</v>
      </c>
      <c r="W1732" s="290" t="s">
        <v>1726</v>
      </c>
      <c r="X1732" s="290" t="s">
        <v>4384</v>
      </c>
      <c r="Y1732" s="290" t="s">
        <v>4244</v>
      </c>
      <c r="Z1732" s="122"/>
      <c r="AA1732" s="285"/>
    </row>
    <row r="1733" spans="1:27">
      <c r="A1733" s="122" t="s">
        <v>56</v>
      </c>
      <c r="B1733" s="226" t="str">
        <f t="shared" si="52"/>
        <v>09AIMPR2416B1ZDIN-12456</v>
      </c>
      <c r="C1733" s="277">
        <f t="shared" si="53"/>
        <v>1728</v>
      </c>
      <c r="D1733" s="122" t="s">
        <v>4385</v>
      </c>
      <c r="E1733" s="122" t="s">
        <v>4386</v>
      </c>
      <c r="F1733" s="122" t="s">
        <v>4387</v>
      </c>
      <c r="G1733" s="122" t="s">
        <v>1699</v>
      </c>
      <c r="H1733" s="278">
        <v>45727</v>
      </c>
      <c r="I1733" s="122">
        <v>454.1</v>
      </c>
      <c r="J1733" s="122" t="s">
        <v>1700</v>
      </c>
      <c r="K1733" s="122" t="s">
        <v>1657</v>
      </c>
      <c r="L1733" s="122"/>
      <c r="M1733" s="287">
        <v>384.84</v>
      </c>
      <c r="N1733" s="287">
        <v>69.27</v>
      </c>
      <c r="O1733" s="287">
        <v>0</v>
      </c>
      <c r="P1733" s="287">
        <v>0</v>
      </c>
      <c r="Q1733" s="122">
        <v>0</v>
      </c>
      <c r="R1733" s="122" t="s">
        <v>1709</v>
      </c>
      <c r="S1733" s="122" t="s">
        <v>1728</v>
      </c>
      <c r="T1733" s="122" t="s">
        <v>1703</v>
      </c>
      <c r="U1733" s="288" t="s">
        <v>1195</v>
      </c>
      <c r="V1733" s="289" t="s">
        <v>1704</v>
      </c>
      <c r="W1733" s="290" t="s">
        <v>1195</v>
      </c>
      <c r="X1733" s="290" t="s">
        <v>1195</v>
      </c>
      <c r="Y1733" s="290" t="s">
        <v>1195</v>
      </c>
      <c r="Z1733" s="122"/>
      <c r="AA1733" s="285"/>
    </row>
    <row r="1734" spans="1:27">
      <c r="A1734" s="122" t="s">
        <v>56</v>
      </c>
      <c r="B1734" s="226" t="str">
        <f t="shared" ref="B1734:B1797" si="54">CONCATENATE(D1734,F1734)</f>
        <v>27AAGFO4867R1ZAINV/24-25/441</v>
      </c>
      <c r="C1734" s="277">
        <f t="shared" si="53"/>
        <v>1729</v>
      </c>
      <c r="D1734" s="122" t="s">
        <v>685</v>
      </c>
      <c r="E1734" s="122" t="s">
        <v>686</v>
      </c>
      <c r="F1734" s="122" t="s">
        <v>4388</v>
      </c>
      <c r="G1734" s="122" t="s">
        <v>1699</v>
      </c>
      <c r="H1734" s="278">
        <v>45747</v>
      </c>
      <c r="I1734" s="122">
        <v>163607</v>
      </c>
      <c r="J1734" s="122" t="s">
        <v>1700</v>
      </c>
      <c r="K1734" s="122" t="s">
        <v>1657</v>
      </c>
      <c r="L1734" s="122"/>
      <c r="M1734" s="287">
        <v>138649</v>
      </c>
      <c r="N1734" s="287">
        <v>0</v>
      </c>
      <c r="O1734" s="287">
        <v>12479</v>
      </c>
      <c r="P1734" s="287">
        <v>12479</v>
      </c>
      <c r="Q1734" s="122">
        <v>0</v>
      </c>
      <c r="R1734" s="122" t="s">
        <v>1709</v>
      </c>
      <c r="S1734" s="122" t="s">
        <v>4226</v>
      </c>
      <c r="T1734" s="122" t="s">
        <v>1703</v>
      </c>
      <c r="U1734" s="288" t="s">
        <v>1195</v>
      </c>
      <c r="V1734" s="289" t="s">
        <v>1704</v>
      </c>
      <c r="W1734" s="290" t="s">
        <v>1195</v>
      </c>
      <c r="X1734" s="290" t="s">
        <v>1195</v>
      </c>
      <c r="Y1734" s="290" t="s">
        <v>1195</v>
      </c>
      <c r="Z1734" s="122"/>
      <c r="AA1734" s="285"/>
    </row>
    <row r="1735" spans="1:27">
      <c r="A1735" s="122" t="s">
        <v>56</v>
      </c>
      <c r="B1735" s="226" t="str">
        <f t="shared" si="54"/>
        <v>27AAGFO4867R1ZAINV/24-25/482</v>
      </c>
      <c r="C1735" s="277">
        <f t="shared" ref="C1735:C1798" si="55">C1734+1</f>
        <v>1730</v>
      </c>
      <c r="D1735" s="122" t="s">
        <v>685</v>
      </c>
      <c r="E1735" s="122" t="s">
        <v>686</v>
      </c>
      <c r="F1735" s="122" t="s">
        <v>4389</v>
      </c>
      <c r="G1735" s="122" t="s">
        <v>1699</v>
      </c>
      <c r="H1735" s="278">
        <v>45716</v>
      </c>
      <c r="I1735" s="122">
        <v>153548</v>
      </c>
      <c r="J1735" s="122" t="s">
        <v>1700</v>
      </c>
      <c r="K1735" s="122" t="s">
        <v>1657</v>
      </c>
      <c r="L1735" s="287"/>
      <c r="M1735" s="287">
        <v>130126</v>
      </c>
      <c r="N1735" s="287">
        <v>0</v>
      </c>
      <c r="O1735" s="287">
        <v>11711</v>
      </c>
      <c r="P1735" s="122">
        <v>11711</v>
      </c>
      <c r="Q1735" s="122">
        <v>0</v>
      </c>
      <c r="R1735" s="122" t="s">
        <v>1709</v>
      </c>
      <c r="S1735" s="122" t="s">
        <v>4226</v>
      </c>
      <c r="T1735" s="288" t="s">
        <v>1703</v>
      </c>
      <c r="U1735" s="122" t="s">
        <v>1195</v>
      </c>
      <c r="V1735" s="289" t="s">
        <v>1704</v>
      </c>
      <c r="W1735" s="290" t="s">
        <v>1195</v>
      </c>
      <c r="X1735" s="290" t="s">
        <v>1195</v>
      </c>
      <c r="Y1735" s="290" t="s">
        <v>1195</v>
      </c>
      <c r="Z1735" s="122"/>
      <c r="AA1735" s="285"/>
    </row>
    <row r="1736" spans="1:27">
      <c r="A1736" s="122" t="s">
        <v>56</v>
      </c>
      <c r="B1736" s="226" t="str">
        <f t="shared" si="54"/>
        <v>27AAGFO4867R1ZAINV/24-25/524</v>
      </c>
      <c r="C1736" s="277">
        <f t="shared" si="55"/>
        <v>1731</v>
      </c>
      <c r="D1736" s="122" t="s">
        <v>685</v>
      </c>
      <c r="E1736" s="122" t="s">
        <v>686</v>
      </c>
      <c r="F1736" s="122" t="s">
        <v>4390</v>
      </c>
      <c r="G1736" s="122" t="s">
        <v>1699</v>
      </c>
      <c r="H1736" s="278">
        <v>45747</v>
      </c>
      <c r="I1736" s="122">
        <v>138001</v>
      </c>
      <c r="J1736" s="122" t="s">
        <v>1700</v>
      </c>
      <c r="K1736" s="122" t="s">
        <v>1657</v>
      </c>
      <c r="L1736" s="287"/>
      <c r="M1736" s="287">
        <v>116949</v>
      </c>
      <c r="N1736" s="287">
        <v>0</v>
      </c>
      <c r="O1736" s="287">
        <v>10526</v>
      </c>
      <c r="P1736" s="122">
        <v>10526</v>
      </c>
      <c r="Q1736" s="122">
        <v>0</v>
      </c>
      <c r="R1736" s="122" t="s">
        <v>1709</v>
      </c>
      <c r="S1736" s="122" t="s">
        <v>4226</v>
      </c>
      <c r="T1736" s="288" t="s">
        <v>1703</v>
      </c>
      <c r="U1736" s="122" t="s">
        <v>1195</v>
      </c>
      <c r="V1736" s="289" t="s">
        <v>1704</v>
      </c>
      <c r="W1736" s="290" t="s">
        <v>1195</v>
      </c>
      <c r="X1736" s="290" t="s">
        <v>1195</v>
      </c>
      <c r="Y1736" s="290" t="s">
        <v>1195</v>
      </c>
      <c r="Z1736" s="122"/>
      <c r="AA1736" s="285"/>
    </row>
    <row r="1737" spans="1:27">
      <c r="A1737" s="122" t="s">
        <v>56</v>
      </c>
      <c r="B1737" s="226" t="str">
        <f t="shared" si="54"/>
        <v>27AACCN6194P1ZP272512BP03ADY198</v>
      </c>
      <c r="C1737" s="277">
        <f t="shared" si="55"/>
        <v>1732</v>
      </c>
      <c r="D1737" s="122" t="s">
        <v>499</v>
      </c>
      <c r="E1737" s="122" t="s">
        <v>500</v>
      </c>
      <c r="F1737" s="122" t="s">
        <v>4391</v>
      </c>
      <c r="G1737" s="122" t="s">
        <v>1699</v>
      </c>
      <c r="H1737" s="278">
        <v>45734</v>
      </c>
      <c r="I1737" s="122">
        <v>10041</v>
      </c>
      <c r="J1737" s="122" t="s">
        <v>1700</v>
      </c>
      <c r="K1737" s="122" t="s">
        <v>1657</v>
      </c>
      <c r="L1737" s="287"/>
      <c r="M1737" s="287">
        <v>8902</v>
      </c>
      <c r="N1737" s="287">
        <v>0</v>
      </c>
      <c r="O1737" s="287">
        <v>223</v>
      </c>
      <c r="P1737" s="122">
        <v>223</v>
      </c>
      <c r="Q1737" s="122">
        <v>0</v>
      </c>
      <c r="R1737" s="122" t="s">
        <v>1709</v>
      </c>
      <c r="S1737" s="122" t="s">
        <v>1800</v>
      </c>
      <c r="T1737" s="288" t="s">
        <v>1703</v>
      </c>
      <c r="U1737" s="122" t="s">
        <v>1195</v>
      </c>
      <c r="V1737" s="289" t="s">
        <v>1704</v>
      </c>
      <c r="W1737" s="290" t="s">
        <v>1195</v>
      </c>
      <c r="X1737" s="290" t="s">
        <v>1195</v>
      </c>
      <c r="Y1737" s="290" t="s">
        <v>1195</v>
      </c>
      <c r="Z1737" s="122"/>
      <c r="AA1737" s="285"/>
    </row>
    <row r="1738" spans="1:27">
      <c r="A1738" s="122" t="s">
        <v>56</v>
      </c>
      <c r="B1738" s="226" t="str">
        <f t="shared" si="54"/>
        <v>27AACCN6194P1ZP272512BP03ADY234</v>
      </c>
      <c r="C1738" s="277">
        <f t="shared" si="55"/>
        <v>1733</v>
      </c>
      <c r="D1738" s="122" t="s">
        <v>499</v>
      </c>
      <c r="E1738" s="122" t="s">
        <v>500</v>
      </c>
      <c r="F1738" s="122" t="s">
        <v>4392</v>
      </c>
      <c r="G1738" s="122" t="s">
        <v>1699</v>
      </c>
      <c r="H1738" s="278">
        <v>45734</v>
      </c>
      <c r="I1738" s="122">
        <v>10041</v>
      </c>
      <c r="J1738" s="122" t="s">
        <v>1700</v>
      </c>
      <c r="K1738" s="122" t="s">
        <v>1657</v>
      </c>
      <c r="L1738" s="287"/>
      <c r="M1738" s="287">
        <v>8902</v>
      </c>
      <c r="N1738" s="287">
        <v>0</v>
      </c>
      <c r="O1738" s="287">
        <v>223</v>
      </c>
      <c r="P1738" s="122">
        <v>223</v>
      </c>
      <c r="Q1738" s="122">
        <v>0</v>
      </c>
      <c r="R1738" s="122" t="s">
        <v>1709</v>
      </c>
      <c r="S1738" s="122" t="s">
        <v>1800</v>
      </c>
      <c r="T1738" s="288" t="s">
        <v>1703</v>
      </c>
      <c r="U1738" s="122" t="s">
        <v>1195</v>
      </c>
      <c r="V1738" s="289" t="s">
        <v>1704</v>
      </c>
      <c r="W1738" s="290" t="s">
        <v>1195</v>
      </c>
      <c r="X1738" s="290" t="s">
        <v>1195</v>
      </c>
      <c r="Y1738" s="290" t="s">
        <v>1195</v>
      </c>
      <c r="Z1738" s="122"/>
      <c r="AA1738" s="285"/>
    </row>
    <row r="1739" spans="1:27">
      <c r="A1739" s="122" t="s">
        <v>56</v>
      </c>
      <c r="B1739" s="226" t="str">
        <f t="shared" si="54"/>
        <v>27AAMFS2232C1ZGSK/2718/2425</v>
      </c>
      <c r="C1739" s="277">
        <f t="shared" si="55"/>
        <v>1734</v>
      </c>
      <c r="D1739" s="122" t="s">
        <v>562</v>
      </c>
      <c r="E1739" s="122" t="s">
        <v>563</v>
      </c>
      <c r="F1739" s="122" t="s">
        <v>4393</v>
      </c>
      <c r="G1739" s="122" t="s">
        <v>1699</v>
      </c>
      <c r="H1739" s="278">
        <v>45727</v>
      </c>
      <c r="I1739" s="122">
        <v>8850</v>
      </c>
      <c r="J1739" s="122" t="s">
        <v>1700</v>
      </c>
      <c r="K1739" s="122" t="s">
        <v>1657</v>
      </c>
      <c r="L1739" s="287"/>
      <c r="M1739" s="287">
        <v>7500</v>
      </c>
      <c r="N1739" s="287">
        <v>0</v>
      </c>
      <c r="O1739" s="287">
        <v>675</v>
      </c>
      <c r="P1739" s="122">
        <v>675</v>
      </c>
      <c r="Q1739" s="122">
        <v>0</v>
      </c>
      <c r="R1739" s="122" t="s">
        <v>1709</v>
      </c>
      <c r="S1739" s="122" t="s">
        <v>4182</v>
      </c>
      <c r="T1739" s="288" t="s">
        <v>1703</v>
      </c>
      <c r="U1739" s="122" t="s">
        <v>1195</v>
      </c>
      <c r="V1739" s="289" t="s">
        <v>1704</v>
      </c>
      <c r="W1739" s="290" t="s">
        <v>1726</v>
      </c>
      <c r="X1739" s="290" t="s">
        <v>4394</v>
      </c>
      <c r="Y1739" s="290" t="s">
        <v>1877</v>
      </c>
      <c r="Z1739" s="122"/>
      <c r="AA1739" s="285"/>
    </row>
    <row r="1740" spans="1:27">
      <c r="A1740" s="122" t="s">
        <v>56</v>
      </c>
      <c r="B1740" s="226" t="str">
        <f t="shared" si="54"/>
        <v>27AAACA4136A1ZDIS/562</v>
      </c>
      <c r="C1740" s="277">
        <f t="shared" si="55"/>
        <v>1735</v>
      </c>
      <c r="D1740" s="122" t="s">
        <v>717</v>
      </c>
      <c r="E1740" s="122" t="s">
        <v>718</v>
      </c>
      <c r="F1740" s="122" t="s">
        <v>4395</v>
      </c>
      <c r="G1740" s="122" t="s">
        <v>1699</v>
      </c>
      <c r="H1740" s="278">
        <v>45717</v>
      </c>
      <c r="I1740" s="122">
        <v>1180</v>
      </c>
      <c r="J1740" s="122" t="s">
        <v>1700</v>
      </c>
      <c r="K1740" s="122" t="s">
        <v>1657</v>
      </c>
      <c r="L1740" s="287"/>
      <c r="M1740" s="287">
        <v>1000</v>
      </c>
      <c r="N1740" s="287">
        <v>0</v>
      </c>
      <c r="O1740" s="287">
        <v>90</v>
      </c>
      <c r="P1740" s="122">
        <v>90</v>
      </c>
      <c r="Q1740" s="122">
        <v>0</v>
      </c>
      <c r="R1740" s="122" t="s">
        <v>1709</v>
      </c>
      <c r="S1740" s="122" t="s">
        <v>1800</v>
      </c>
      <c r="T1740" s="288" t="s">
        <v>1703</v>
      </c>
      <c r="U1740" s="122" t="s">
        <v>1195</v>
      </c>
      <c r="V1740" s="289" t="s">
        <v>1704</v>
      </c>
      <c r="W1740" s="290" t="s">
        <v>1195</v>
      </c>
      <c r="X1740" s="290" t="s">
        <v>1195</v>
      </c>
      <c r="Y1740" s="290" t="s">
        <v>1195</v>
      </c>
      <c r="Z1740" s="122"/>
      <c r="AA1740" s="285"/>
    </row>
    <row r="1741" spans="1:27">
      <c r="A1741" s="122" t="s">
        <v>56</v>
      </c>
      <c r="B1741" s="226" t="str">
        <f t="shared" si="54"/>
        <v>29AACCP2486Q1ZMFY2425/KA/04740</v>
      </c>
      <c r="C1741" s="277">
        <f t="shared" si="55"/>
        <v>1736</v>
      </c>
      <c r="D1741" s="122" t="s">
        <v>617</v>
      </c>
      <c r="E1741" s="122" t="s">
        <v>618</v>
      </c>
      <c r="F1741" s="122" t="s">
        <v>4396</v>
      </c>
      <c r="G1741" s="122" t="s">
        <v>1699</v>
      </c>
      <c r="H1741" s="278">
        <v>45729</v>
      </c>
      <c r="I1741" s="122">
        <v>30871.53</v>
      </c>
      <c r="J1741" s="122" t="s">
        <v>1700</v>
      </c>
      <c r="K1741" s="122" t="s">
        <v>1657</v>
      </c>
      <c r="L1741" s="287"/>
      <c r="M1741" s="287">
        <v>25948.75</v>
      </c>
      <c r="N1741" s="287">
        <v>4670.78</v>
      </c>
      <c r="O1741" s="287">
        <v>0</v>
      </c>
      <c r="P1741" s="122">
        <v>0</v>
      </c>
      <c r="Q1741" s="122">
        <v>0</v>
      </c>
      <c r="R1741" s="122" t="s">
        <v>1709</v>
      </c>
      <c r="S1741" s="122" t="s">
        <v>1800</v>
      </c>
      <c r="T1741" s="288" t="s">
        <v>1703</v>
      </c>
      <c r="U1741" s="122" t="s">
        <v>1195</v>
      </c>
      <c r="V1741" s="289" t="s">
        <v>1704</v>
      </c>
      <c r="W1741" s="290" t="s">
        <v>1726</v>
      </c>
      <c r="X1741" s="290" t="s">
        <v>4397</v>
      </c>
      <c r="Y1741" s="290" t="s">
        <v>4398</v>
      </c>
      <c r="Z1741" s="122"/>
      <c r="AA1741" s="285"/>
    </row>
    <row r="1742" spans="1:27">
      <c r="A1742" s="122" t="s">
        <v>56</v>
      </c>
      <c r="B1742" s="226" t="str">
        <f t="shared" si="54"/>
        <v>29AACCP2486Q1ZMFY2425/KA/04899</v>
      </c>
      <c r="C1742" s="277">
        <f t="shared" si="55"/>
        <v>1737</v>
      </c>
      <c r="D1742" s="122" t="s">
        <v>617</v>
      </c>
      <c r="E1742" s="122" t="s">
        <v>618</v>
      </c>
      <c r="F1742" s="122" t="s">
        <v>4399</v>
      </c>
      <c r="G1742" s="122" t="s">
        <v>1699</v>
      </c>
      <c r="H1742" s="278">
        <v>45747</v>
      </c>
      <c r="I1742" s="122">
        <v>31657.63</v>
      </c>
      <c r="J1742" s="122" t="s">
        <v>1700</v>
      </c>
      <c r="K1742" s="122" t="s">
        <v>1657</v>
      </c>
      <c r="L1742" s="287"/>
      <c r="M1742" s="287">
        <v>26828.5</v>
      </c>
      <c r="N1742" s="287">
        <v>4829.13</v>
      </c>
      <c r="O1742" s="287">
        <v>0</v>
      </c>
      <c r="P1742" s="122">
        <v>0</v>
      </c>
      <c r="Q1742" s="122">
        <v>0</v>
      </c>
      <c r="R1742" s="122" t="s">
        <v>1709</v>
      </c>
      <c r="S1742" s="122" t="s">
        <v>1800</v>
      </c>
      <c r="T1742" s="288" t="s">
        <v>1703</v>
      </c>
      <c r="U1742" s="122" t="s">
        <v>1195</v>
      </c>
      <c r="V1742" s="289" t="s">
        <v>1704</v>
      </c>
      <c r="W1742" s="290" t="s">
        <v>1726</v>
      </c>
      <c r="X1742" s="290" t="s">
        <v>4400</v>
      </c>
      <c r="Y1742" s="290" t="s">
        <v>1894</v>
      </c>
      <c r="Z1742" s="122"/>
      <c r="AA1742" s="285"/>
    </row>
    <row r="1743" spans="1:27">
      <c r="A1743" s="122" t="s">
        <v>56</v>
      </c>
      <c r="B1743" s="226" t="str">
        <f t="shared" si="54"/>
        <v>36AABCI2726B1Z3TS1242503CC37815</v>
      </c>
      <c r="C1743" s="277">
        <f t="shared" si="55"/>
        <v>1738</v>
      </c>
      <c r="D1743" s="122" t="s">
        <v>483</v>
      </c>
      <c r="E1743" s="122" t="s">
        <v>484</v>
      </c>
      <c r="F1743" s="122" t="s">
        <v>4401</v>
      </c>
      <c r="G1743" s="122" t="s">
        <v>1699</v>
      </c>
      <c r="H1743" s="278">
        <v>45735</v>
      </c>
      <c r="I1743" s="122">
        <v>3426</v>
      </c>
      <c r="J1743" s="122" t="s">
        <v>1700</v>
      </c>
      <c r="K1743" s="122" t="s">
        <v>1657</v>
      </c>
      <c r="L1743" s="287"/>
      <c r="M1743" s="287">
        <v>3263</v>
      </c>
      <c r="N1743" s="287">
        <v>163</v>
      </c>
      <c r="O1743" s="287">
        <v>0</v>
      </c>
      <c r="P1743" s="122">
        <v>0</v>
      </c>
      <c r="Q1743" s="122">
        <v>0</v>
      </c>
      <c r="R1743" s="122" t="s">
        <v>1709</v>
      </c>
      <c r="S1743" s="122" t="s">
        <v>1800</v>
      </c>
      <c r="T1743" s="288" t="s">
        <v>1703</v>
      </c>
      <c r="U1743" s="122" t="s">
        <v>1195</v>
      </c>
      <c r="V1743" s="289" t="s">
        <v>1704</v>
      </c>
      <c r="W1743" s="290" t="s">
        <v>1195</v>
      </c>
      <c r="X1743" s="290" t="s">
        <v>1195</v>
      </c>
      <c r="Y1743" s="290" t="s">
        <v>1195</v>
      </c>
      <c r="Z1743" s="122"/>
      <c r="AA1743" s="285"/>
    </row>
    <row r="1744" spans="1:27">
      <c r="A1744" s="122" t="s">
        <v>56</v>
      </c>
      <c r="B1744" s="226" t="str">
        <f t="shared" si="54"/>
        <v>36AABCI2726B1Z3TS1242503CD11663</v>
      </c>
      <c r="C1744" s="277">
        <f t="shared" si="55"/>
        <v>1739</v>
      </c>
      <c r="D1744" s="122" t="s">
        <v>483</v>
      </c>
      <c r="E1744" s="122" t="s">
        <v>484</v>
      </c>
      <c r="F1744" s="122" t="s">
        <v>4402</v>
      </c>
      <c r="G1744" s="122" t="s">
        <v>1699</v>
      </c>
      <c r="H1744" s="278">
        <v>45740</v>
      </c>
      <c r="I1744" s="122">
        <v>6666</v>
      </c>
      <c r="J1744" s="122" t="s">
        <v>1700</v>
      </c>
      <c r="K1744" s="122" t="s">
        <v>1657</v>
      </c>
      <c r="L1744" s="287"/>
      <c r="M1744" s="287">
        <v>6349</v>
      </c>
      <c r="N1744" s="287">
        <v>317</v>
      </c>
      <c r="O1744" s="287">
        <v>0</v>
      </c>
      <c r="P1744" s="122">
        <v>0</v>
      </c>
      <c r="Q1744" s="122">
        <v>0</v>
      </c>
      <c r="R1744" s="122" t="s">
        <v>1709</v>
      </c>
      <c r="S1744" s="122" t="s">
        <v>1800</v>
      </c>
      <c r="T1744" s="288" t="s">
        <v>1703</v>
      </c>
      <c r="U1744" s="122" t="s">
        <v>1195</v>
      </c>
      <c r="V1744" s="289" t="s">
        <v>1704</v>
      </c>
      <c r="W1744" s="290" t="s">
        <v>1195</v>
      </c>
      <c r="X1744" s="290" t="s">
        <v>1195</v>
      </c>
      <c r="Y1744" s="290" t="s">
        <v>1195</v>
      </c>
      <c r="Z1744" s="122"/>
      <c r="AA1744" s="285"/>
    </row>
    <row r="1745" spans="1:27">
      <c r="A1745" s="122" t="s">
        <v>56</v>
      </c>
      <c r="B1745" s="226" t="str">
        <f t="shared" si="54"/>
        <v>07AACCN6194P2ZQ072512BP03ABK535</v>
      </c>
      <c r="C1745" s="277">
        <f t="shared" si="55"/>
        <v>1740</v>
      </c>
      <c r="D1745" s="122" t="s">
        <v>503</v>
      </c>
      <c r="E1745" s="122" t="s">
        <v>500</v>
      </c>
      <c r="F1745" s="122" t="s">
        <v>4403</v>
      </c>
      <c r="G1745" s="122" t="s">
        <v>1699</v>
      </c>
      <c r="H1745" s="278">
        <v>45721</v>
      </c>
      <c r="I1745" s="122">
        <v>6615</v>
      </c>
      <c r="J1745" s="122" t="s">
        <v>1700</v>
      </c>
      <c r="K1745" s="122" t="s">
        <v>1657</v>
      </c>
      <c r="L1745" s="287"/>
      <c r="M1745" s="287">
        <v>5929</v>
      </c>
      <c r="N1745" s="287">
        <v>297</v>
      </c>
      <c r="O1745" s="287">
        <v>0</v>
      </c>
      <c r="P1745" s="122">
        <v>0</v>
      </c>
      <c r="Q1745" s="122">
        <v>0</v>
      </c>
      <c r="R1745" s="122" t="s">
        <v>1709</v>
      </c>
      <c r="S1745" s="122" t="s">
        <v>1800</v>
      </c>
      <c r="T1745" s="288" t="s">
        <v>1703</v>
      </c>
      <c r="U1745" s="122" t="s">
        <v>1195</v>
      </c>
      <c r="V1745" s="289" t="s">
        <v>1704</v>
      </c>
      <c r="W1745" s="290" t="s">
        <v>1195</v>
      </c>
      <c r="X1745" s="290" t="s">
        <v>1195</v>
      </c>
      <c r="Y1745" s="290" t="s">
        <v>1195</v>
      </c>
      <c r="Z1745" s="122"/>
      <c r="AA1745" s="285"/>
    </row>
    <row r="1746" spans="1:27">
      <c r="A1746" s="122" t="s">
        <v>56</v>
      </c>
      <c r="B1746" s="226" t="str">
        <f t="shared" si="54"/>
        <v>07AACCN6194P2ZQ072512BP03ABQ849</v>
      </c>
      <c r="C1746" s="277">
        <f t="shared" si="55"/>
        <v>1741</v>
      </c>
      <c r="D1746" s="122" t="s">
        <v>503</v>
      </c>
      <c r="E1746" s="122" t="s">
        <v>500</v>
      </c>
      <c r="F1746" s="122" t="s">
        <v>4404</v>
      </c>
      <c r="G1746" s="122" t="s">
        <v>1699</v>
      </c>
      <c r="H1746" s="278">
        <v>45721</v>
      </c>
      <c r="I1746" s="122">
        <v>6615</v>
      </c>
      <c r="J1746" s="122" t="s">
        <v>1700</v>
      </c>
      <c r="K1746" s="122" t="s">
        <v>1657</v>
      </c>
      <c r="L1746" s="287"/>
      <c r="M1746" s="287">
        <v>5929</v>
      </c>
      <c r="N1746" s="287">
        <v>297</v>
      </c>
      <c r="O1746" s="287">
        <v>0</v>
      </c>
      <c r="P1746" s="122">
        <v>0</v>
      </c>
      <c r="Q1746" s="122">
        <v>0</v>
      </c>
      <c r="R1746" s="122" t="s">
        <v>1709</v>
      </c>
      <c r="S1746" s="122" t="s">
        <v>1800</v>
      </c>
      <c r="T1746" s="288" t="s">
        <v>1703</v>
      </c>
      <c r="U1746" s="122" t="s">
        <v>1195</v>
      </c>
      <c r="V1746" s="289" t="s">
        <v>1704</v>
      </c>
      <c r="W1746" s="290" t="s">
        <v>1195</v>
      </c>
      <c r="X1746" s="290" t="s">
        <v>1195</v>
      </c>
      <c r="Y1746" s="290" t="s">
        <v>1195</v>
      </c>
      <c r="Z1746" s="122"/>
      <c r="AA1746" s="285"/>
    </row>
    <row r="1747" spans="1:27">
      <c r="A1747" s="122" t="s">
        <v>56</v>
      </c>
      <c r="B1747" s="226" t="str">
        <f t="shared" si="54"/>
        <v>07AACCN6194P2ZQ072512BP03AEL526</v>
      </c>
      <c r="C1747" s="277">
        <f t="shared" si="55"/>
        <v>1742</v>
      </c>
      <c r="D1747" s="122" t="s">
        <v>503</v>
      </c>
      <c r="E1747" s="122" t="s">
        <v>500</v>
      </c>
      <c r="F1747" s="122" t="s">
        <v>4405</v>
      </c>
      <c r="G1747" s="122" t="s">
        <v>1699</v>
      </c>
      <c r="H1747" s="278">
        <v>45734</v>
      </c>
      <c r="I1747" s="122">
        <v>8790</v>
      </c>
      <c r="J1747" s="122" t="s">
        <v>1700</v>
      </c>
      <c r="K1747" s="122" t="s">
        <v>1657</v>
      </c>
      <c r="L1747" s="287"/>
      <c r="M1747" s="287">
        <v>8001</v>
      </c>
      <c r="N1747" s="287">
        <v>400</v>
      </c>
      <c r="O1747" s="287">
        <v>0</v>
      </c>
      <c r="P1747" s="122">
        <v>0</v>
      </c>
      <c r="Q1747" s="122">
        <v>0</v>
      </c>
      <c r="R1747" s="122" t="s">
        <v>1709</v>
      </c>
      <c r="S1747" s="122" t="s">
        <v>1800</v>
      </c>
      <c r="T1747" s="288" t="s">
        <v>1703</v>
      </c>
      <c r="U1747" s="122" t="s">
        <v>1195</v>
      </c>
      <c r="V1747" s="289" t="s">
        <v>1704</v>
      </c>
      <c r="W1747" s="290" t="s">
        <v>1195</v>
      </c>
      <c r="X1747" s="290" t="s">
        <v>1195</v>
      </c>
      <c r="Y1747" s="290" t="s">
        <v>1195</v>
      </c>
      <c r="Z1747" s="122"/>
      <c r="AA1747" s="285"/>
    </row>
    <row r="1748" spans="1:27">
      <c r="A1748" s="122" t="s">
        <v>56</v>
      </c>
      <c r="B1748" s="226" t="str">
        <f t="shared" si="54"/>
        <v>07AACCN6194P2ZQ072512BP03AEN045</v>
      </c>
      <c r="C1748" s="277">
        <f t="shared" si="55"/>
        <v>1743</v>
      </c>
      <c r="D1748" s="122" t="s">
        <v>503</v>
      </c>
      <c r="E1748" s="122" t="s">
        <v>500</v>
      </c>
      <c r="F1748" s="122" t="s">
        <v>4406</v>
      </c>
      <c r="G1748" s="122" t="s">
        <v>1699</v>
      </c>
      <c r="H1748" s="278">
        <v>45734</v>
      </c>
      <c r="I1748" s="122">
        <v>8790</v>
      </c>
      <c r="J1748" s="122" t="s">
        <v>1700</v>
      </c>
      <c r="K1748" s="122" t="s">
        <v>1657</v>
      </c>
      <c r="L1748" s="287"/>
      <c r="M1748" s="287">
        <v>8001</v>
      </c>
      <c r="N1748" s="287">
        <v>400</v>
      </c>
      <c r="O1748" s="287">
        <v>0</v>
      </c>
      <c r="P1748" s="122">
        <v>0</v>
      </c>
      <c r="Q1748" s="122">
        <v>0</v>
      </c>
      <c r="R1748" s="122" t="s">
        <v>1709</v>
      </c>
      <c r="S1748" s="122" t="s">
        <v>1800</v>
      </c>
      <c r="T1748" s="288" t="s">
        <v>1703</v>
      </c>
      <c r="U1748" s="122" t="s">
        <v>1195</v>
      </c>
      <c r="V1748" s="289" t="s">
        <v>1704</v>
      </c>
      <c r="W1748" s="290" t="s">
        <v>1195</v>
      </c>
      <c r="X1748" s="290" t="s">
        <v>1195</v>
      </c>
      <c r="Y1748" s="290" t="s">
        <v>1195</v>
      </c>
      <c r="Z1748" s="122"/>
      <c r="AA1748" s="285"/>
    </row>
    <row r="1749" spans="1:27">
      <c r="A1749" s="122" t="s">
        <v>56</v>
      </c>
      <c r="B1749" s="226" t="str">
        <f t="shared" si="54"/>
        <v>27AAJCV6293Q1Z8VRSPL/24-25/0830</v>
      </c>
      <c r="C1749" s="277">
        <f t="shared" si="55"/>
        <v>1744</v>
      </c>
      <c r="D1749" s="122" t="s">
        <v>367</v>
      </c>
      <c r="E1749" s="122" t="s">
        <v>368</v>
      </c>
      <c r="F1749" s="122" t="s">
        <v>4407</v>
      </c>
      <c r="G1749" s="122" t="s">
        <v>1699</v>
      </c>
      <c r="H1749" s="278">
        <v>45720</v>
      </c>
      <c r="I1749" s="122">
        <v>44050</v>
      </c>
      <c r="J1749" s="122" t="s">
        <v>1700</v>
      </c>
      <c r="K1749" s="122" t="s">
        <v>1657</v>
      </c>
      <c r="L1749" s="287"/>
      <c r="M1749" s="287">
        <v>37330.71</v>
      </c>
      <c r="N1749" s="287">
        <v>0</v>
      </c>
      <c r="O1749" s="287">
        <v>3359.76</v>
      </c>
      <c r="P1749" s="122">
        <v>3359.76</v>
      </c>
      <c r="Q1749" s="122">
        <v>0</v>
      </c>
      <c r="R1749" s="122" t="s">
        <v>1709</v>
      </c>
      <c r="S1749" s="122" t="s">
        <v>1800</v>
      </c>
      <c r="T1749" s="288" t="s">
        <v>1703</v>
      </c>
      <c r="U1749" s="122" t="s">
        <v>1195</v>
      </c>
      <c r="V1749" s="289" t="s">
        <v>1704</v>
      </c>
      <c r="W1749" s="290" t="s">
        <v>1195</v>
      </c>
      <c r="X1749" s="290" t="s">
        <v>1195</v>
      </c>
      <c r="Y1749" s="290" t="s">
        <v>1195</v>
      </c>
      <c r="Z1749" s="122"/>
      <c r="AA1749" s="285"/>
    </row>
    <row r="1750" spans="1:27">
      <c r="A1750" s="122" t="s">
        <v>56</v>
      </c>
      <c r="B1750" s="226" t="str">
        <f t="shared" si="54"/>
        <v>27AAJCV6293Q1Z8VRSPL/24-25/0896</v>
      </c>
      <c r="C1750" s="277">
        <f t="shared" si="55"/>
        <v>1745</v>
      </c>
      <c r="D1750" s="122" t="s">
        <v>367</v>
      </c>
      <c r="E1750" s="122" t="s">
        <v>368</v>
      </c>
      <c r="F1750" s="122" t="s">
        <v>4408</v>
      </c>
      <c r="G1750" s="122" t="s">
        <v>1699</v>
      </c>
      <c r="H1750" s="278">
        <v>45747</v>
      </c>
      <c r="I1750" s="122">
        <v>78667</v>
      </c>
      <c r="J1750" s="122" t="s">
        <v>1700</v>
      </c>
      <c r="K1750" s="122" t="s">
        <v>1657</v>
      </c>
      <c r="L1750" s="287"/>
      <c r="M1750" s="287">
        <v>66666.77</v>
      </c>
      <c r="N1750" s="287">
        <v>0</v>
      </c>
      <c r="O1750" s="287">
        <v>6000.01</v>
      </c>
      <c r="P1750" s="122">
        <v>6000.01</v>
      </c>
      <c r="Q1750" s="122">
        <v>0</v>
      </c>
      <c r="R1750" s="122" t="s">
        <v>1709</v>
      </c>
      <c r="S1750" s="122" t="s">
        <v>1800</v>
      </c>
      <c r="T1750" s="288" t="s">
        <v>1703</v>
      </c>
      <c r="U1750" s="122" t="s">
        <v>1195</v>
      </c>
      <c r="V1750" s="289" t="s">
        <v>1704</v>
      </c>
      <c r="W1750" s="290" t="s">
        <v>1195</v>
      </c>
      <c r="X1750" s="290" t="s">
        <v>1195</v>
      </c>
      <c r="Y1750" s="290" t="s">
        <v>1195</v>
      </c>
      <c r="Z1750" s="122"/>
      <c r="AA1750" s="285"/>
    </row>
    <row r="1751" spans="1:27">
      <c r="A1751" s="122" t="s">
        <v>56</v>
      </c>
      <c r="B1751" s="226" t="str">
        <f t="shared" si="54"/>
        <v>27AAACH1458C1ZZ2171092008</v>
      </c>
      <c r="C1751" s="277">
        <f t="shared" si="55"/>
        <v>1746</v>
      </c>
      <c r="D1751" s="122" t="s">
        <v>540</v>
      </c>
      <c r="E1751" s="122" t="s">
        <v>541</v>
      </c>
      <c r="F1751" s="122">
        <v>2171092008</v>
      </c>
      <c r="G1751" s="122" t="s">
        <v>1699</v>
      </c>
      <c r="H1751" s="278">
        <v>45719</v>
      </c>
      <c r="I1751" s="122">
        <v>18004.439999999999</v>
      </c>
      <c r="J1751" s="122" t="s">
        <v>1700</v>
      </c>
      <c r="K1751" s="122" t="s">
        <v>1657</v>
      </c>
      <c r="L1751" s="287"/>
      <c r="M1751" s="287">
        <v>15258</v>
      </c>
      <c r="N1751" s="287">
        <v>0</v>
      </c>
      <c r="O1751" s="287">
        <v>1373.22</v>
      </c>
      <c r="P1751" s="122">
        <v>1373.22</v>
      </c>
      <c r="Q1751" s="122">
        <v>0</v>
      </c>
      <c r="R1751" s="122" t="s">
        <v>1709</v>
      </c>
      <c r="S1751" s="122" t="s">
        <v>1800</v>
      </c>
      <c r="T1751" s="288" t="s">
        <v>1703</v>
      </c>
      <c r="U1751" s="122" t="s">
        <v>1195</v>
      </c>
      <c r="V1751" s="289" t="s">
        <v>1704</v>
      </c>
      <c r="W1751" s="290" t="s">
        <v>1195</v>
      </c>
      <c r="X1751" s="290" t="s">
        <v>1195</v>
      </c>
      <c r="Y1751" s="290" t="s">
        <v>1195</v>
      </c>
      <c r="Z1751" s="122"/>
      <c r="AA1751" s="285"/>
    </row>
    <row r="1752" spans="1:27">
      <c r="A1752" s="122" t="s">
        <v>56</v>
      </c>
      <c r="B1752" s="226" t="str">
        <f t="shared" si="54"/>
        <v>27AAACH1458C1ZZ2171122619</v>
      </c>
      <c r="C1752" s="277">
        <f t="shared" si="55"/>
        <v>1747</v>
      </c>
      <c r="D1752" s="122" t="s">
        <v>540</v>
      </c>
      <c r="E1752" s="122" t="s">
        <v>541</v>
      </c>
      <c r="F1752" s="122">
        <v>2171122619</v>
      </c>
      <c r="G1752" s="122" t="s">
        <v>1699</v>
      </c>
      <c r="H1752" s="278">
        <v>45731</v>
      </c>
      <c r="I1752" s="122">
        <v>6478.2</v>
      </c>
      <c r="J1752" s="122" t="s">
        <v>1700</v>
      </c>
      <c r="K1752" s="122" t="s">
        <v>1657</v>
      </c>
      <c r="L1752" s="287"/>
      <c r="M1752" s="287">
        <v>5490</v>
      </c>
      <c r="N1752" s="287">
        <v>0</v>
      </c>
      <c r="O1752" s="287">
        <v>494.1</v>
      </c>
      <c r="P1752" s="122">
        <v>494.1</v>
      </c>
      <c r="Q1752" s="122">
        <v>0</v>
      </c>
      <c r="R1752" s="122" t="s">
        <v>1709</v>
      </c>
      <c r="S1752" s="122" t="s">
        <v>1800</v>
      </c>
      <c r="T1752" s="288" t="s">
        <v>1703</v>
      </c>
      <c r="U1752" s="122" t="s">
        <v>1195</v>
      </c>
      <c r="V1752" s="289" t="s">
        <v>1704</v>
      </c>
      <c r="W1752" s="290" t="s">
        <v>1195</v>
      </c>
      <c r="X1752" s="290" t="s">
        <v>1195</v>
      </c>
      <c r="Y1752" s="290" t="s">
        <v>1195</v>
      </c>
      <c r="Z1752" s="122"/>
      <c r="AA1752" s="285"/>
    </row>
    <row r="1753" spans="1:27">
      <c r="A1753" s="122" t="s">
        <v>56</v>
      </c>
      <c r="B1753" s="226" t="str">
        <f t="shared" si="54"/>
        <v>07AAJCA9880A1ZLAIN2425004116659</v>
      </c>
      <c r="C1753" s="277">
        <f t="shared" si="55"/>
        <v>1748</v>
      </c>
      <c r="D1753" s="122" t="s">
        <v>552</v>
      </c>
      <c r="E1753" s="122" t="s">
        <v>553</v>
      </c>
      <c r="F1753" s="122" t="s">
        <v>4409</v>
      </c>
      <c r="G1753" s="122" t="s">
        <v>1699</v>
      </c>
      <c r="H1753" s="278">
        <v>45718</v>
      </c>
      <c r="I1753" s="122">
        <v>287391.94</v>
      </c>
      <c r="J1753" s="122" t="s">
        <v>1700</v>
      </c>
      <c r="K1753" s="122" t="s">
        <v>1657</v>
      </c>
      <c r="L1753" s="287"/>
      <c r="M1753" s="287">
        <v>243552.49</v>
      </c>
      <c r="N1753" s="287">
        <v>43839.45</v>
      </c>
      <c r="O1753" s="287">
        <v>0</v>
      </c>
      <c r="P1753" s="122">
        <v>0</v>
      </c>
      <c r="Q1753" s="122">
        <v>0</v>
      </c>
      <c r="R1753" s="122" t="s">
        <v>1709</v>
      </c>
      <c r="S1753" s="122" t="s">
        <v>4182</v>
      </c>
      <c r="T1753" s="288" t="s">
        <v>1703</v>
      </c>
      <c r="U1753" s="122" t="s">
        <v>1195</v>
      </c>
      <c r="V1753" s="289" t="s">
        <v>1704</v>
      </c>
      <c r="W1753" s="290" t="s">
        <v>1195</v>
      </c>
      <c r="X1753" s="290" t="s">
        <v>1195</v>
      </c>
      <c r="Y1753" s="290" t="s">
        <v>1195</v>
      </c>
      <c r="Z1753" s="122"/>
      <c r="AA1753" s="285"/>
    </row>
    <row r="1754" spans="1:27">
      <c r="A1754" s="122" t="s">
        <v>56</v>
      </c>
      <c r="B1754" s="226" t="str">
        <f t="shared" si="54"/>
        <v>07AAJCA9880A1ZLAIN2425004116749</v>
      </c>
      <c r="C1754" s="277">
        <f t="shared" si="55"/>
        <v>1749</v>
      </c>
      <c r="D1754" s="122" t="s">
        <v>552</v>
      </c>
      <c r="E1754" s="122" t="s">
        <v>553</v>
      </c>
      <c r="F1754" s="122" t="s">
        <v>4410</v>
      </c>
      <c r="G1754" s="122" t="s">
        <v>1699</v>
      </c>
      <c r="H1754" s="278">
        <v>45718</v>
      </c>
      <c r="I1754" s="122">
        <v>100136.25</v>
      </c>
      <c r="J1754" s="122" t="s">
        <v>1700</v>
      </c>
      <c r="K1754" s="122" t="s">
        <v>1657</v>
      </c>
      <c r="L1754" s="287"/>
      <c r="M1754" s="287">
        <v>84861.23</v>
      </c>
      <c r="N1754" s="287">
        <v>15275.02</v>
      </c>
      <c r="O1754" s="287">
        <v>0</v>
      </c>
      <c r="P1754" s="122">
        <v>0</v>
      </c>
      <c r="Q1754" s="122">
        <v>0</v>
      </c>
      <c r="R1754" s="122" t="s">
        <v>1709</v>
      </c>
      <c r="S1754" s="122" t="s">
        <v>4182</v>
      </c>
      <c r="T1754" s="288" t="s">
        <v>1703</v>
      </c>
      <c r="U1754" s="122" t="s">
        <v>1195</v>
      </c>
      <c r="V1754" s="289" t="s">
        <v>1704</v>
      </c>
      <c r="W1754" s="290" t="s">
        <v>1195</v>
      </c>
      <c r="X1754" s="290" t="s">
        <v>1195</v>
      </c>
      <c r="Y1754" s="290" t="s">
        <v>1195</v>
      </c>
      <c r="Z1754" s="122"/>
      <c r="AA1754" s="285"/>
    </row>
    <row r="1755" spans="1:27">
      <c r="A1755" s="122" t="s">
        <v>56</v>
      </c>
      <c r="B1755" s="226" t="str">
        <f t="shared" si="54"/>
        <v>07AAJCA9880A1ZLAIN2425004264775</v>
      </c>
      <c r="C1755" s="277">
        <f t="shared" si="55"/>
        <v>1750</v>
      </c>
      <c r="D1755" s="122" t="s">
        <v>552</v>
      </c>
      <c r="E1755" s="122" t="s">
        <v>553</v>
      </c>
      <c r="F1755" s="122" t="s">
        <v>4411</v>
      </c>
      <c r="G1755" s="122" t="s">
        <v>1699</v>
      </c>
      <c r="H1755" s="278">
        <v>45718</v>
      </c>
      <c r="I1755" s="122">
        <v>16363.74</v>
      </c>
      <c r="J1755" s="122" t="s">
        <v>1700</v>
      </c>
      <c r="K1755" s="122" t="s">
        <v>1657</v>
      </c>
      <c r="L1755" s="287"/>
      <c r="M1755" s="287">
        <v>13867.58</v>
      </c>
      <c r="N1755" s="287">
        <v>2496.16</v>
      </c>
      <c r="O1755" s="287">
        <v>0</v>
      </c>
      <c r="P1755" s="122">
        <v>0</v>
      </c>
      <c r="Q1755" s="122">
        <v>0</v>
      </c>
      <c r="R1755" s="122" t="s">
        <v>1709</v>
      </c>
      <c r="S1755" s="122" t="s">
        <v>4182</v>
      </c>
      <c r="T1755" s="288" t="s">
        <v>1703</v>
      </c>
      <c r="U1755" s="122" t="s">
        <v>1195</v>
      </c>
      <c r="V1755" s="289" t="s">
        <v>1704</v>
      </c>
      <c r="W1755" s="290" t="s">
        <v>1195</v>
      </c>
      <c r="X1755" s="290" t="s">
        <v>1195</v>
      </c>
      <c r="Y1755" s="290" t="s">
        <v>1195</v>
      </c>
      <c r="Z1755" s="122"/>
      <c r="AA1755" s="122"/>
    </row>
    <row r="1756" spans="1:27">
      <c r="A1756" s="122" t="s">
        <v>56</v>
      </c>
      <c r="B1756" s="226" t="str">
        <f t="shared" si="54"/>
        <v>27AAICC1247J1ZM202324171</v>
      </c>
      <c r="C1756" s="277">
        <f t="shared" si="55"/>
        <v>1751</v>
      </c>
      <c r="D1756" s="122" t="s">
        <v>1517</v>
      </c>
      <c r="E1756" s="122" t="s">
        <v>1518</v>
      </c>
      <c r="F1756" s="122">
        <v>202324171</v>
      </c>
      <c r="G1756" s="122" t="s">
        <v>1699</v>
      </c>
      <c r="H1756" s="278">
        <v>45717</v>
      </c>
      <c r="I1756" s="122">
        <v>324500</v>
      </c>
      <c r="J1756" s="122" t="s">
        <v>1700</v>
      </c>
      <c r="K1756" s="122" t="s">
        <v>1657</v>
      </c>
      <c r="L1756" s="122"/>
      <c r="M1756" s="122">
        <v>275000</v>
      </c>
      <c r="N1756" s="284">
        <v>0</v>
      </c>
      <c r="O1756" s="284">
        <v>24750</v>
      </c>
      <c r="P1756" s="284">
        <v>24750</v>
      </c>
      <c r="Q1756" s="284">
        <v>0</v>
      </c>
      <c r="R1756" s="122" t="s">
        <v>1709</v>
      </c>
      <c r="S1756" s="122" t="s">
        <v>4182</v>
      </c>
      <c r="T1756" s="122" t="s">
        <v>1703</v>
      </c>
      <c r="U1756" s="122" t="s">
        <v>1195</v>
      </c>
      <c r="V1756" s="122" t="s">
        <v>1704</v>
      </c>
      <c r="W1756" s="122" t="s">
        <v>1195</v>
      </c>
      <c r="X1756" s="122" t="s">
        <v>1195</v>
      </c>
      <c r="Y1756" s="122" t="s">
        <v>1195</v>
      </c>
      <c r="Z1756" s="122"/>
      <c r="AA1756" s="122"/>
    </row>
    <row r="1757" spans="1:27">
      <c r="A1757" s="122" t="s">
        <v>56</v>
      </c>
      <c r="B1757" s="226" t="str">
        <f t="shared" si="54"/>
        <v>27AAICC1247J1ZM202324312</v>
      </c>
      <c r="C1757" s="277">
        <f t="shared" si="55"/>
        <v>1752</v>
      </c>
      <c r="D1757" s="122" t="s">
        <v>1517</v>
      </c>
      <c r="E1757" s="122" t="s">
        <v>1518</v>
      </c>
      <c r="F1757" s="122">
        <v>202324312</v>
      </c>
      <c r="G1757" s="122" t="s">
        <v>1699</v>
      </c>
      <c r="H1757" s="278">
        <v>45717</v>
      </c>
      <c r="I1757" s="122">
        <v>88500</v>
      </c>
      <c r="J1757" s="122" t="s">
        <v>1700</v>
      </c>
      <c r="K1757" s="122" t="s">
        <v>1657</v>
      </c>
      <c r="L1757" s="122"/>
      <c r="M1757" s="122">
        <v>75000</v>
      </c>
      <c r="N1757" s="122">
        <v>0</v>
      </c>
      <c r="O1757" s="122">
        <v>6750</v>
      </c>
      <c r="P1757" s="122">
        <v>6750</v>
      </c>
      <c r="Q1757" s="122">
        <v>0</v>
      </c>
      <c r="R1757" s="122" t="s">
        <v>1709</v>
      </c>
      <c r="S1757" s="122" t="s">
        <v>4182</v>
      </c>
      <c r="T1757" s="122" t="s">
        <v>1703</v>
      </c>
      <c r="U1757" s="122" t="s">
        <v>1195</v>
      </c>
      <c r="V1757" s="122" t="s">
        <v>1704</v>
      </c>
      <c r="W1757" s="122" t="s">
        <v>1195</v>
      </c>
      <c r="X1757" s="122" t="s">
        <v>1195</v>
      </c>
      <c r="Y1757" s="122" t="s">
        <v>1195</v>
      </c>
      <c r="Z1757" s="122"/>
      <c r="AA1757" s="122"/>
    </row>
    <row r="1758" spans="1:27">
      <c r="A1758" s="122" t="s">
        <v>56</v>
      </c>
      <c r="B1758" s="226" t="str">
        <f t="shared" si="54"/>
        <v>27AAICC1247J1ZM202324351</v>
      </c>
      <c r="C1758" s="277">
        <f t="shared" si="55"/>
        <v>1753</v>
      </c>
      <c r="D1758" s="122" t="s">
        <v>1517</v>
      </c>
      <c r="E1758" s="122" t="s">
        <v>1518</v>
      </c>
      <c r="F1758" s="122">
        <v>202324351</v>
      </c>
      <c r="G1758" s="122" t="s">
        <v>1699</v>
      </c>
      <c r="H1758" s="278">
        <v>45717</v>
      </c>
      <c r="I1758" s="122">
        <v>88500</v>
      </c>
      <c r="J1758" s="122" t="s">
        <v>1700</v>
      </c>
      <c r="K1758" s="122" t="s">
        <v>1657</v>
      </c>
      <c r="L1758" s="122"/>
      <c r="M1758" s="122">
        <v>75000</v>
      </c>
      <c r="N1758" s="122">
        <v>0</v>
      </c>
      <c r="O1758" s="122">
        <v>6750</v>
      </c>
      <c r="P1758" s="122">
        <v>6750</v>
      </c>
      <c r="Q1758" s="122">
        <v>0</v>
      </c>
      <c r="R1758" s="122" t="s">
        <v>1709</v>
      </c>
      <c r="S1758" s="122" t="s">
        <v>4182</v>
      </c>
      <c r="T1758" s="122" t="s">
        <v>1703</v>
      </c>
      <c r="U1758" s="122" t="s">
        <v>1195</v>
      </c>
      <c r="V1758" s="122" t="s">
        <v>1704</v>
      </c>
      <c r="W1758" s="122" t="s">
        <v>1726</v>
      </c>
      <c r="X1758" s="122" t="s">
        <v>4412</v>
      </c>
      <c r="Y1758" s="122" t="s">
        <v>4262</v>
      </c>
      <c r="Z1758" s="122"/>
      <c r="AA1758" s="122"/>
    </row>
    <row r="1759" spans="1:27">
      <c r="A1759" s="122" t="s">
        <v>56</v>
      </c>
      <c r="B1759" s="226" t="str">
        <f t="shared" si="54"/>
        <v>27DBRPP0459R1ZK2024-25/432</v>
      </c>
      <c r="C1759" s="277">
        <f t="shared" si="55"/>
        <v>1754</v>
      </c>
      <c r="D1759" s="122" t="s">
        <v>357</v>
      </c>
      <c r="E1759" s="122" t="s">
        <v>358</v>
      </c>
      <c r="F1759" s="122" t="s">
        <v>4413</v>
      </c>
      <c r="G1759" s="122" t="s">
        <v>1699</v>
      </c>
      <c r="H1759" s="278">
        <v>45689</v>
      </c>
      <c r="I1759" s="122">
        <v>8400</v>
      </c>
      <c r="J1759" s="122" t="s">
        <v>1700</v>
      </c>
      <c r="K1759" s="122" t="s">
        <v>1657</v>
      </c>
      <c r="L1759" s="287"/>
      <c r="M1759" s="287">
        <v>8000</v>
      </c>
      <c r="N1759" s="287">
        <v>0</v>
      </c>
      <c r="O1759" s="287">
        <v>200</v>
      </c>
      <c r="P1759" s="122">
        <v>200</v>
      </c>
      <c r="Q1759" s="122">
        <v>0</v>
      </c>
      <c r="R1759" s="122" t="s">
        <v>1709</v>
      </c>
      <c r="S1759" s="122" t="s">
        <v>1728</v>
      </c>
      <c r="T1759" s="288" t="s">
        <v>1703</v>
      </c>
      <c r="U1759" s="122" t="s">
        <v>1195</v>
      </c>
      <c r="V1759" s="289" t="s">
        <v>1704</v>
      </c>
      <c r="W1759" s="290" t="s">
        <v>1195</v>
      </c>
      <c r="X1759" s="290" t="s">
        <v>1195</v>
      </c>
      <c r="Y1759" s="290" t="s">
        <v>1195</v>
      </c>
      <c r="Z1759" s="122"/>
      <c r="AA1759" s="285"/>
    </row>
    <row r="1760" spans="1:27">
      <c r="A1760" s="122" t="s">
        <v>56</v>
      </c>
      <c r="B1760" s="226" t="str">
        <f t="shared" si="54"/>
        <v>27DBRPP0459R1ZK2024-25/433</v>
      </c>
      <c r="C1760" s="277">
        <f t="shared" si="55"/>
        <v>1755</v>
      </c>
      <c r="D1760" s="122" t="s">
        <v>357</v>
      </c>
      <c r="E1760" s="122" t="s">
        <v>358</v>
      </c>
      <c r="F1760" s="122" t="s">
        <v>4414</v>
      </c>
      <c r="G1760" s="122" t="s">
        <v>1699</v>
      </c>
      <c r="H1760" s="278">
        <v>45697</v>
      </c>
      <c r="I1760" s="122">
        <v>751</v>
      </c>
      <c r="J1760" s="122" t="s">
        <v>1700</v>
      </c>
      <c r="K1760" s="122" t="s">
        <v>1657</v>
      </c>
      <c r="L1760" s="287"/>
      <c r="M1760" s="287">
        <v>715</v>
      </c>
      <c r="N1760" s="287">
        <v>0</v>
      </c>
      <c r="O1760" s="287">
        <v>17.88</v>
      </c>
      <c r="P1760" s="122">
        <v>17.88</v>
      </c>
      <c r="Q1760" s="122">
        <v>0</v>
      </c>
      <c r="R1760" s="122" t="s">
        <v>1709</v>
      </c>
      <c r="S1760" s="122" t="s">
        <v>1728</v>
      </c>
      <c r="T1760" s="288" t="s">
        <v>1703</v>
      </c>
      <c r="U1760" s="122" t="s">
        <v>1195</v>
      </c>
      <c r="V1760" s="289" t="s">
        <v>1704</v>
      </c>
      <c r="W1760" s="290" t="s">
        <v>1195</v>
      </c>
      <c r="X1760" s="290" t="s">
        <v>1195</v>
      </c>
      <c r="Y1760" s="290" t="s">
        <v>1195</v>
      </c>
      <c r="Z1760" s="122"/>
      <c r="AA1760" s="285"/>
    </row>
    <row r="1761" spans="1:27">
      <c r="A1761" s="122" t="s">
        <v>56</v>
      </c>
      <c r="B1761" s="226" t="str">
        <f t="shared" si="54"/>
        <v>27DBRPP0459R1ZK2024-25/437</v>
      </c>
      <c r="C1761" s="277">
        <f t="shared" si="55"/>
        <v>1756</v>
      </c>
      <c r="D1761" s="122" t="s">
        <v>357</v>
      </c>
      <c r="E1761" s="122" t="s">
        <v>358</v>
      </c>
      <c r="F1761" s="122" t="s">
        <v>4415</v>
      </c>
      <c r="G1761" s="122" t="s">
        <v>1699</v>
      </c>
      <c r="H1761" s="278">
        <v>45716</v>
      </c>
      <c r="I1761" s="122">
        <v>998</v>
      </c>
      <c r="J1761" s="122" t="s">
        <v>1700</v>
      </c>
      <c r="K1761" s="122" t="s">
        <v>1657</v>
      </c>
      <c r="L1761" s="287"/>
      <c r="M1761" s="287">
        <v>950</v>
      </c>
      <c r="N1761" s="287">
        <v>0</v>
      </c>
      <c r="O1761" s="287">
        <v>23.75</v>
      </c>
      <c r="P1761" s="122">
        <v>23.75</v>
      </c>
      <c r="Q1761" s="122">
        <v>0</v>
      </c>
      <c r="R1761" s="122" t="s">
        <v>1709</v>
      </c>
      <c r="S1761" s="122" t="s">
        <v>1728</v>
      </c>
      <c r="T1761" s="288" t="s">
        <v>1703</v>
      </c>
      <c r="U1761" s="122" t="s">
        <v>1195</v>
      </c>
      <c r="V1761" s="289" t="s">
        <v>1704</v>
      </c>
      <c r="W1761" s="290" t="s">
        <v>1195</v>
      </c>
      <c r="X1761" s="290" t="s">
        <v>1195</v>
      </c>
      <c r="Y1761" s="290" t="s">
        <v>1195</v>
      </c>
      <c r="Z1761" s="122"/>
      <c r="AA1761" s="285"/>
    </row>
    <row r="1762" spans="1:27">
      <c r="A1762" s="122" t="s">
        <v>56</v>
      </c>
      <c r="B1762" s="226" t="str">
        <f t="shared" si="54"/>
        <v>27DBRPP0459R1ZK2024-25/438A</v>
      </c>
      <c r="C1762" s="277">
        <f t="shared" si="55"/>
        <v>1757</v>
      </c>
      <c r="D1762" s="122" t="s">
        <v>357</v>
      </c>
      <c r="E1762" s="122" t="s">
        <v>358</v>
      </c>
      <c r="F1762" s="122" t="s">
        <v>4416</v>
      </c>
      <c r="G1762" s="122" t="s">
        <v>1699</v>
      </c>
      <c r="H1762" s="278">
        <v>45726</v>
      </c>
      <c r="I1762" s="122">
        <v>2594</v>
      </c>
      <c r="J1762" s="122" t="s">
        <v>1700</v>
      </c>
      <c r="K1762" s="122" t="s">
        <v>1657</v>
      </c>
      <c r="L1762" s="287"/>
      <c r="M1762" s="287">
        <v>2470</v>
      </c>
      <c r="N1762" s="287">
        <v>0</v>
      </c>
      <c r="O1762" s="287">
        <v>61.75</v>
      </c>
      <c r="P1762" s="122">
        <v>61.75</v>
      </c>
      <c r="Q1762" s="122">
        <v>0</v>
      </c>
      <c r="R1762" s="122" t="s">
        <v>1709</v>
      </c>
      <c r="S1762" s="122" t="s">
        <v>1728</v>
      </c>
      <c r="T1762" s="288" t="s">
        <v>1703</v>
      </c>
      <c r="U1762" s="122" t="s">
        <v>1195</v>
      </c>
      <c r="V1762" s="289" t="s">
        <v>1704</v>
      </c>
      <c r="W1762" s="290" t="s">
        <v>1195</v>
      </c>
      <c r="X1762" s="290" t="s">
        <v>1195</v>
      </c>
      <c r="Y1762" s="290" t="s">
        <v>1195</v>
      </c>
      <c r="Z1762" s="122"/>
      <c r="AA1762" s="285"/>
    </row>
    <row r="1763" spans="1:27">
      <c r="A1763" s="122" t="s">
        <v>56</v>
      </c>
      <c r="B1763" s="226" t="str">
        <f t="shared" si="54"/>
        <v>27DBRPP0459R1ZK2024-25/444</v>
      </c>
      <c r="C1763" s="277">
        <f t="shared" si="55"/>
        <v>1758</v>
      </c>
      <c r="D1763" s="122" t="s">
        <v>357</v>
      </c>
      <c r="E1763" s="122" t="s">
        <v>358</v>
      </c>
      <c r="F1763" s="122" t="s">
        <v>4417</v>
      </c>
      <c r="G1763" s="122" t="s">
        <v>1699</v>
      </c>
      <c r="H1763" s="278">
        <v>45747</v>
      </c>
      <c r="I1763" s="122">
        <v>1250</v>
      </c>
      <c r="J1763" s="122" t="s">
        <v>1700</v>
      </c>
      <c r="K1763" s="122" t="s">
        <v>1657</v>
      </c>
      <c r="L1763" s="287"/>
      <c r="M1763" s="287">
        <v>1190</v>
      </c>
      <c r="N1763" s="287">
        <v>0</v>
      </c>
      <c r="O1763" s="287">
        <v>29.75</v>
      </c>
      <c r="P1763" s="122">
        <v>29.75</v>
      </c>
      <c r="Q1763" s="122">
        <v>0</v>
      </c>
      <c r="R1763" s="122" t="s">
        <v>1709</v>
      </c>
      <c r="S1763" s="122" t="s">
        <v>1728</v>
      </c>
      <c r="T1763" s="288" t="s">
        <v>1703</v>
      </c>
      <c r="U1763" s="122" t="s">
        <v>1195</v>
      </c>
      <c r="V1763" s="289" t="s">
        <v>1704</v>
      </c>
      <c r="W1763" s="290" t="s">
        <v>1195</v>
      </c>
      <c r="X1763" s="290" t="s">
        <v>1195</v>
      </c>
      <c r="Y1763" s="290" t="s">
        <v>1195</v>
      </c>
      <c r="Z1763" s="122"/>
      <c r="AA1763" s="285"/>
    </row>
    <row r="1764" spans="1:27">
      <c r="A1764" s="122" t="s">
        <v>56</v>
      </c>
      <c r="B1764" s="226" t="str">
        <f t="shared" si="54"/>
        <v>29AAHCB3958J1Z6ZSHM-12618</v>
      </c>
      <c r="C1764" s="277">
        <f t="shared" si="55"/>
        <v>1759</v>
      </c>
      <c r="D1764" s="122" t="s">
        <v>4030</v>
      </c>
      <c r="E1764" s="122" t="s">
        <v>4031</v>
      </c>
      <c r="F1764" s="122" t="s">
        <v>4418</v>
      </c>
      <c r="G1764" s="122" t="s">
        <v>1699</v>
      </c>
      <c r="H1764" s="278">
        <v>45740</v>
      </c>
      <c r="I1764" s="122">
        <v>1319.2</v>
      </c>
      <c r="J1764" s="122" t="s">
        <v>1700</v>
      </c>
      <c r="K1764" s="122" t="s">
        <v>1657</v>
      </c>
      <c r="L1764" s="287"/>
      <c r="M1764" s="287">
        <v>1117.97</v>
      </c>
      <c r="N1764" s="287">
        <v>201.23</v>
      </c>
      <c r="O1764" s="287">
        <v>0</v>
      </c>
      <c r="P1764" s="122">
        <v>0</v>
      </c>
      <c r="Q1764" s="122">
        <v>0</v>
      </c>
      <c r="R1764" s="122" t="s">
        <v>1709</v>
      </c>
      <c r="S1764" s="122" t="s">
        <v>1875</v>
      </c>
      <c r="T1764" s="288" t="s">
        <v>1703</v>
      </c>
      <c r="U1764" s="122" t="s">
        <v>1195</v>
      </c>
      <c r="V1764" s="289" t="s">
        <v>1704</v>
      </c>
      <c r="W1764" s="290" t="s">
        <v>1195</v>
      </c>
      <c r="X1764" s="290" t="s">
        <v>1195</v>
      </c>
      <c r="Y1764" s="290" t="s">
        <v>1195</v>
      </c>
      <c r="Z1764" s="122"/>
      <c r="AA1764" s="285"/>
    </row>
    <row r="1765" spans="1:27">
      <c r="A1765" s="122" t="s">
        <v>56</v>
      </c>
      <c r="B1765" s="226" t="str">
        <f t="shared" si="54"/>
        <v>27ADMPJ9393G1ZYME/24-25/059</v>
      </c>
      <c r="C1765" s="277">
        <f t="shared" si="55"/>
        <v>1760</v>
      </c>
      <c r="D1765" s="122" t="s">
        <v>2436</v>
      </c>
      <c r="E1765" s="122" t="s">
        <v>2437</v>
      </c>
      <c r="F1765" s="122" t="s">
        <v>4419</v>
      </c>
      <c r="G1765" s="122" t="s">
        <v>1699</v>
      </c>
      <c r="H1765" s="278">
        <v>45744</v>
      </c>
      <c r="I1765" s="122">
        <v>11800</v>
      </c>
      <c r="J1765" s="122" t="s">
        <v>1700</v>
      </c>
      <c r="K1765" s="122" t="s">
        <v>1657</v>
      </c>
      <c r="L1765" s="287"/>
      <c r="M1765" s="287">
        <v>10000</v>
      </c>
      <c r="N1765" s="287">
        <v>0</v>
      </c>
      <c r="O1765" s="287">
        <v>900</v>
      </c>
      <c r="P1765" s="122">
        <v>900</v>
      </c>
      <c r="Q1765" s="122">
        <v>0</v>
      </c>
      <c r="R1765" s="122" t="s">
        <v>1709</v>
      </c>
      <c r="S1765" s="122" t="s">
        <v>1800</v>
      </c>
      <c r="T1765" s="288" t="s">
        <v>1703</v>
      </c>
      <c r="U1765" s="122" t="s">
        <v>1195</v>
      </c>
      <c r="V1765" s="289" t="s">
        <v>1704</v>
      </c>
      <c r="W1765" s="290" t="s">
        <v>1195</v>
      </c>
      <c r="X1765" s="290" t="s">
        <v>1195</v>
      </c>
      <c r="Y1765" s="290" t="s">
        <v>1195</v>
      </c>
      <c r="Z1765" s="122"/>
      <c r="AA1765" s="285"/>
    </row>
    <row r="1766" spans="1:27">
      <c r="A1766" s="122" t="s">
        <v>56</v>
      </c>
      <c r="B1766" s="226" t="str">
        <f t="shared" si="54"/>
        <v>27AABCM2461K1ZFLMP01250301568</v>
      </c>
      <c r="C1766" s="277">
        <f t="shared" si="55"/>
        <v>1761</v>
      </c>
      <c r="D1766" s="122" t="s">
        <v>443</v>
      </c>
      <c r="E1766" s="122" t="s">
        <v>444</v>
      </c>
      <c r="F1766" s="122" t="s">
        <v>4420</v>
      </c>
      <c r="G1766" s="122" t="s">
        <v>1699</v>
      </c>
      <c r="H1766" s="278">
        <v>45717</v>
      </c>
      <c r="I1766" s="122">
        <v>31306.6</v>
      </c>
      <c r="J1766" s="122" t="s">
        <v>1700</v>
      </c>
      <c r="K1766" s="122" t="s">
        <v>1657</v>
      </c>
      <c r="L1766" s="287"/>
      <c r="M1766" s="287">
        <v>26530.6</v>
      </c>
      <c r="N1766" s="287">
        <v>0</v>
      </c>
      <c r="O1766" s="287">
        <v>2388</v>
      </c>
      <c r="P1766" s="122">
        <v>2388</v>
      </c>
      <c r="Q1766" s="122">
        <v>0</v>
      </c>
      <c r="R1766" s="122" t="s">
        <v>1709</v>
      </c>
      <c r="S1766" s="122" t="s">
        <v>4182</v>
      </c>
      <c r="T1766" s="288" t="s">
        <v>1703</v>
      </c>
      <c r="U1766" s="122" t="s">
        <v>1195</v>
      </c>
      <c r="V1766" s="289" t="s">
        <v>1704</v>
      </c>
      <c r="W1766" s="290" t="s">
        <v>1726</v>
      </c>
      <c r="X1766" s="290" t="s">
        <v>4421</v>
      </c>
      <c r="Y1766" s="290" t="s">
        <v>4121</v>
      </c>
      <c r="Z1766" s="122"/>
      <c r="AA1766" s="285"/>
    </row>
    <row r="1767" spans="1:27">
      <c r="A1767" s="122" t="s">
        <v>56</v>
      </c>
      <c r="B1767" s="226" t="str">
        <f t="shared" si="54"/>
        <v>27AABCM2461K1ZFLMP01250301569</v>
      </c>
      <c r="C1767" s="277">
        <f t="shared" si="55"/>
        <v>1762</v>
      </c>
      <c r="D1767" s="122" t="s">
        <v>443</v>
      </c>
      <c r="E1767" s="122" t="s">
        <v>444</v>
      </c>
      <c r="F1767" s="122" t="s">
        <v>4422</v>
      </c>
      <c r="G1767" s="122" t="s">
        <v>1699</v>
      </c>
      <c r="H1767" s="278">
        <v>45717</v>
      </c>
      <c r="I1767" s="122">
        <v>32926.800000000003</v>
      </c>
      <c r="J1767" s="122" t="s">
        <v>1700</v>
      </c>
      <c r="K1767" s="122" t="s">
        <v>1657</v>
      </c>
      <c r="L1767" s="287"/>
      <c r="M1767" s="287">
        <v>27904.799999999999</v>
      </c>
      <c r="N1767" s="287">
        <v>0</v>
      </c>
      <c r="O1767" s="287">
        <v>2511</v>
      </c>
      <c r="P1767" s="122">
        <v>2511</v>
      </c>
      <c r="Q1767" s="122">
        <v>0</v>
      </c>
      <c r="R1767" s="122" t="s">
        <v>1709</v>
      </c>
      <c r="S1767" s="122" t="s">
        <v>4182</v>
      </c>
      <c r="T1767" s="288" t="s">
        <v>1703</v>
      </c>
      <c r="U1767" s="122" t="s">
        <v>1195</v>
      </c>
      <c r="V1767" s="289" t="s">
        <v>1704</v>
      </c>
      <c r="W1767" s="290" t="s">
        <v>1726</v>
      </c>
      <c r="X1767" s="290" t="s">
        <v>4423</v>
      </c>
      <c r="Y1767" s="290" t="s">
        <v>4121</v>
      </c>
      <c r="Z1767" s="122"/>
      <c r="AA1767" s="285"/>
    </row>
    <row r="1768" spans="1:27">
      <c r="A1768" s="122" t="s">
        <v>56</v>
      </c>
      <c r="B1768" s="226" t="str">
        <f t="shared" si="54"/>
        <v>27AABCM2461K1ZFLMP01250301570</v>
      </c>
      <c r="C1768" s="277">
        <f t="shared" si="55"/>
        <v>1763</v>
      </c>
      <c r="D1768" s="122" t="s">
        <v>443</v>
      </c>
      <c r="E1768" s="122" t="s">
        <v>444</v>
      </c>
      <c r="F1768" s="122" t="s">
        <v>4424</v>
      </c>
      <c r="G1768" s="122" t="s">
        <v>1699</v>
      </c>
      <c r="H1768" s="278">
        <v>45717</v>
      </c>
      <c r="I1768" s="122">
        <v>32926.800000000003</v>
      </c>
      <c r="J1768" s="122" t="s">
        <v>1700</v>
      </c>
      <c r="K1768" s="122" t="s">
        <v>1657</v>
      </c>
      <c r="L1768" s="287"/>
      <c r="M1768" s="287">
        <v>27904.799999999999</v>
      </c>
      <c r="N1768" s="287">
        <v>0</v>
      </c>
      <c r="O1768" s="287">
        <v>2511</v>
      </c>
      <c r="P1768" s="122">
        <v>2511</v>
      </c>
      <c r="Q1768" s="122">
        <v>0</v>
      </c>
      <c r="R1768" s="122" t="s">
        <v>1709</v>
      </c>
      <c r="S1768" s="122" t="s">
        <v>4182</v>
      </c>
      <c r="T1768" s="288" t="s">
        <v>1703</v>
      </c>
      <c r="U1768" s="122" t="s">
        <v>1195</v>
      </c>
      <c r="V1768" s="289" t="s">
        <v>1704</v>
      </c>
      <c r="W1768" s="290" t="s">
        <v>1726</v>
      </c>
      <c r="X1768" s="290" t="s">
        <v>4425</v>
      </c>
      <c r="Y1768" s="290" t="s">
        <v>4121</v>
      </c>
      <c r="Z1768" s="122"/>
      <c r="AA1768" s="285"/>
    </row>
    <row r="1769" spans="1:27">
      <c r="A1769" s="122" t="s">
        <v>56</v>
      </c>
      <c r="B1769" s="226" t="str">
        <f t="shared" si="54"/>
        <v>27AABCM2461K1ZFLMP01250301571</v>
      </c>
      <c r="C1769" s="277">
        <f t="shared" si="55"/>
        <v>1764</v>
      </c>
      <c r="D1769" s="122" t="s">
        <v>443</v>
      </c>
      <c r="E1769" s="122" t="s">
        <v>444</v>
      </c>
      <c r="F1769" s="122" t="s">
        <v>4426</v>
      </c>
      <c r="G1769" s="122" t="s">
        <v>1699</v>
      </c>
      <c r="H1769" s="278">
        <v>45717</v>
      </c>
      <c r="I1769" s="122">
        <v>31306.6</v>
      </c>
      <c r="J1769" s="122" t="s">
        <v>1700</v>
      </c>
      <c r="K1769" s="122" t="s">
        <v>1657</v>
      </c>
      <c r="L1769" s="287"/>
      <c r="M1769" s="287">
        <v>26530.6</v>
      </c>
      <c r="N1769" s="287">
        <v>0</v>
      </c>
      <c r="O1769" s="287">
        <v>2388</v>
      </c>
      <c r="P1769" s="122">
        <v>2388</v>
      </c>
      <c r="Q1769" s="122">
        <v>0</v>
      </c>
      <c r="R1769" s="122" t="s">
        <v>1709</v>
      </c>
      <c r="S1769" s="122" t="s">
        <v>4182</v>
      </c>
      <c r="T1769" s="288" t="s">
        <v>1703</v>
      </c>
      <c r="U1769" s="122" t="s">
        <v>1195</v>
      </c>
      <c r="V1769" s="289" t="s">
        <v>1704</v>
      </c>
      <c r="W1769" s="290" t="s">
        <v>1726</v>
      </c>
      <c r="X1769" s="290" t="s">
        <v>4427</v>
      </c>
      <c r="Y1769" s="290" t="s">
        <v>4121</v>
      </c>
      <c r="Z1769" s="122"/>
      <c r="AA1769" s="285"/>
    </row>
    <row r="1770" spans="1:27">
      <c r="A1770" s="122" t="s">
        <v>56</v>
      </c>
      <c r="B1770" s="226" t="str">
        <f t="shared" si="54"/>
        <v>27AABCM2461K1ZFPM012503/043886</v>
      </c>
      <c r="C1770" s="277">
        <f t="shared" si="55"/>
        <v>1765</v>
      </c>
      <c r="D1770" s="122" t="s">
        <v>443</v>
      </c>
      <c r="E1770" s="122" t="s">
        <v>444</v>
      </c>
      <c r="F1770" s="122" t="s">
        <v>4428</v>
      </c>
      <c r="G1770" s="122" t="s">
        <v>1699</v>
      </c>
      <c r="H1770" s="278">
        <v>45717</v>
      </c>
      <c r="I1770" s="122">
        <v>632</v>
      </c>
      <c r="J1770" s="122" t="s">
        <v>1700</v>
      </c>
      <c r="K1770" s="122" t="s">
        <v>1657</v>
      </c>
      <c r="L1770" s="287"/>
      <c r="M1770" s="287">
        <v>536</v>
      </c>
      <c r="N1770" s="287">
        <v>0</v>
      </c>
      <c r="O1770" s="287">
        <v>48</v>
      </c>
      <c r="P1770" s="122">
        <v>48</v>
      </c>
      <c r="Q1770" s="122">
        <v>0</v>
      </c>
      <c r="R1770" s="122" t="s">
        <v>1709</v>
      </c>
      <c r="S1770" s="122" t="s">
        <v>4182</v>
      </c>
      <c r="T1770" s="288" t="s">
        <v>1703</v>
      </c>
      <c r="U1770" s="122" t="s">
        <v>1195</v>
      </c>
      <c r="V1770" s="289" t="s">
        <v>1704</v>
      </c>
      <c r="W1770" s="290" t="s">
        <v>1726</v>
      </c>
      <c r="X1770" s="290" t="s">
        <v>4429</v>
      </c>
      <c r="Y1770" s="290" t="s">
        <v>4127</v>
      </c>
      <c r="Z1770" s="122"/>
      <c r="AA1770" s="285"/>
    </row>
    <row r="1771" spans="1:27">
      <c r="A1771" s="122" t="s">
        <v>56</v>
      </c>
      <c r="B1771" s="226" t="str">
        <f t="shared" si="54"/>
        <v>27AABCM2461K1ZFPM012503/043887</v>
      </c>
      <c r="C1771" s="277">
        <f t="shared" si="55"/>
        <v>1766</v>
      </c>
      <c r="D1771" s="122" t="s">
        <v>443</v>
      </c>
      <c r="E1771" s="122" t="s">
        <v>444</v>
      </c>
      <c r="F1771" s="122" t="s">
        <v>4430</v>
      </c>
      <c r="G1771" s="122" t="s">
        <v>1699</v>
      </c>
      <c r="H1771" s="278">
        <v>45717</v>
      </c>
      <c r="I1771" s="122">
        <v>759.2</v>
      </c>
      <c r="J1771" s="122" t="s">
        <v>1700</v>
      </c>
      <c r="K1771" s="122" t="s">
        <v>1657</v>
      </c>
      <c r="L1771" s="287"/>
      <c r="M1771" s="287">
        <v>643.20000000000005</v>
      </c>
      <c r="N1771" s="287">
        <v>0</v>
      </c>
      <c r="O1771" s="287">
        <v>58</v>
      </c>
      <c r="P1771" s="122">
        <v>58</v>
      </c>
      <c r="Q1771" s="122">
        <v>0</v>
      </c>
      <c r="R1771" s="122" t="s">
        <v>1709</v>
      </c>
      <c r="S1771" s="122" t="s">
        <v>4182</v>
      </c>
      <c r="T1771" s="288" t="s">
        <v>1703</v>
      </c>
      <c r="U1771" s="122" t="s">
        <v>1195</v>
      </c>
      <c r="V1771" s="289" t="s">
        <v>1704</v>
      </c>
      <c r="W1771" s="290" t="s">
        <v>1726</v>
      </c>
      <c r="X1771" s="290" t="s">
        <v>4431</v>
      </c>
      <c r="Y1771" s="290" t="s">
        <v>4127</v>
      </c>
      <c r="Z1771" s="122"/>
      <c r="AA1771" s="285"/>
    </row>
    <row r="1772" spans="1:27">
      <c r="A1772" s="122" t="s">
        <v>56</v>
      </c>
      <c r="B1772" s="226" t="str">
        <f t="shared" si="54"/>
        <v>27AABCM2461K1ZFPM012503/043888</v>
      </c>
      <c r="C1772" s="277">
        <f t="shared" si="55"/>
        <v>1767</v>
      </c>
      <c r="D1772" s="122" t="s">
        <v>443</v>
      </c>
      <c r="E1772" s="122" t="s">
        <v>444</v>
      </c>
      <c r="F1772" s="122" t="s">
        <v>4432</v>
      </c>
      <c r="G1772" s="122" t="s">
        <v>1699</v>
      </c>
      <c r="H1772" s="278">
        <v>45717</v>
      </c>
      <c r="I1772" s="122">
        <v>632</v>
      </c>
      <c r="J1772" s="122" t="s">
        <v>1700</v>
      </c>
      <c r="K1772" s="122" t="s">
        <v>1657</v>
      </c>
      <c r="L1772" s="287"/>
      <c r="M1772" s="287">
        <v>536</v>
      </c>
      <c r="N1772" s="287">
        <v>0</v>
      </c>
      <c r="O1772" s="287">
        <v>48</v>
      </c>
      <c r="P1772" s="122">
        <v>48</v>
      </c>
      <c r="Q1772" s="122">
        <v>0</v>
      </c>
      <c r="R1772" s="122" t="s">
        <v>1709</v>
      </c>
      <c r="S1772" s="122" t="s">
        <v>4182</v>
      </c>
      <c r="T1772" s="288" t="s">
        <v>1703</v>
      </c>
      <c r="U1772" s="122" t="s">
        <v>1195</v>
      </c>
      <c r="V1772" s="289" t="s">
        <v>1704</v>
      </c>
      <c r="W1772" s="290" t="s">
        <v>1726</v>
      </c>
      <c r="X1772" s="290" t="s">
        <v>4433</v>
      </c>
      <c r="Y1772" s="290" t="s">
        <v>4127</v>
      </c>
      <c r="Z1772" s="122"/>
      <c r="AA1772" s="285"/>
    </row>
    <row r="1773" spans="1:27">
      <c r="A1773" s="122" t="s">
        <v>56</v>
      </c>
      <c r="B1773" s="226" t="str">
        <f t="shared" si="54"/>
        <v>27NYWPS4232P1Z0BOM5-43325</v>
      </c>
      <c r="C1773" s="277">
        <f t="shared" si="55"/>
        <v>1768</v>
      </c>
      <c r="D1773" s="122" t="s">
        <v>4434</v>
      </c>
      <c r="E1773" s="122" t="s">
        <v>4435</v>
      </c>
      <c r="F1773" s="122" t="s">
        <v>4436</v>
      </c>
      <c r="G1773" s="122" t="s">
        <v>1699</v>
      </c>
      <c r="H1773" s="278">
        <v>45716</v>
      </c>
      <c r="I1773" s="122">
        <v>339</v>
      </c>
      <c r="J1773" s="122" t="s">
        <v>1700</v>
      </c>
      <c r="K1773" s="122" t="s">
        <v>1657</v>
      </c>
      <c r="L1773" s="287"/>
      <c r="M1773" s="287">
        <v>302.68</v>
      </c>
      <c r="N1773" s="287">
        <v>0</v>
      </c>
      <c r="O1773" s="287">
        <v>18.16</v>
      </c>
      <c r="P1773" s="122">
        <v>18.16</v>
      </c>
      <c r="Q1773" s="122">
        <v>0</v>
      </c>
      <c r="R1773" s="122" t="s">
        <v>1709</v>
      </c>
      <c r="S1773" s="122" t="s">
        <v>4226</v>
      </c>
      <c r="T1773" s="288" t="s">
        <v>1703</v>
      </c>
      <c r="U1773" s="122" t="s">
        <v>1195</v>
      </c>
      <c r="V1773" s="289" t="s">
        <v>1704</v>
      </c>
      <c r="W1773" s="290" t="s">
        <v>1195</v>
      </c>
      <c r="X1773" s="290" t="s">
        <v>1195</v>
      </c>
      <c r="Y1773" s="290" t="s">
        <v>1195</v>
      </c>
      <c r="Z1773" s="122"/>
      <c r="AA1773" s="285"/>
    </row>
    <row r="1774" spans="1:27">
      <c r="A1774" s="122" t="s">
        <v>56</v>
      </c>
      <c r="B1774" s="226" t="str">
        <f t="shared" si="54"/>
        <v>27AAACU4322N1Z6427100288431</v>
      </c>
      <c r="C1774" s="277">
        <f t="shared" si="55"/>
        <v>1769</v>
      </c>
      <c r="D1774" s="122" t="s">
        <v>277</v>
      </c>
      <c r="E1774" s="122" t="s">
        <v>278</v>
      </c>
      <c r="F1774" s="122">
        <v>427100288431</v>
      </c>
      <c r="G1774" s="122" t="s">
        <v>1699</v>
      </c>
      <c r="H1774" s="278">
        <v>45384</v>
      </c>
      <c r="I1774" s="122">
        <v>44.84</v>
      </c>
      <c r="J1774" s="122" t="s">
        <v>1700</v>
      </c>
      <c r="K1774" s="122" t="s">
        <v>1657</v>
      </c>
      <c r="L1774" s="122">
        <v>18</v>
      </c>
      <c r="M1774" s="287">
        <v>38</v>
      </c>
      <c r="N1774" s="287">
        <v>0</v>
      </c>
      <c r="O1774" s="287">
        <v>3.42</v>
      </c>
      <c r="P1774" s="287">
        <v>3.42</v>
      </c>
      <c r="Q1774" s="122">
        <v>0</v>
      </c>
      <c r="R1774" s="188" t="s">
        <v>4481</v>
      </c>
      <c r="S1774" s="188" t="s">
        <v>4482</v>
      </c>
      <c r="T1774" s="188" t="s">
        <v>1703</v>
      </c>
      <c r="U1774" s="188"/>
      <c r="V1774" s="188" t="s">
        <v>1704</v>
      </c>
      <c r="W1774" s="188" t="s">
        <v>1195</v>
      </c>
      <c r="X1774" s="188" t="s">
        <v>1195</v>
      </c>
      <c r="Y1774" s="188" t="s">
        <v>1195</v>
      </c>
      <c r="Z1774" s="188"/>
      <c r="AA1774" s="188">
        <v>6.84</v>
      </c>
    </row>
    <row r="1775" spans="1:27">
      <c r="A1775" s="122" t="s">
        <v>56</v>
      </c>
      <c r="B1775" s="226" t="str">
        <f t="shared" si="54"/>
        <v>27AAACU4322N1Z6427100290299</v>
      </c>
      <c r="C1775" s="277">
        <f t="shared" si="55"/>
        <v>1770</v>
      </c>
      <c r="D1775" s="122" t="s">
        <v>277</v>
      </c>
      <c r="E1775" s="122" t="s">
        <v>278</v>
      </c>
      <c r="F1775" s="122">
        <v>427100290299</v>
      </c>
      <c r="G1775" s="122" t="s">
        <v>1699</v>
      </c>
      <c r="H1775" s="278">
        <v>45402</v>
      </c>
      <c r="I1775" s="122">
        <v>5059.84</v>
      </c>
      <c r="J1775" s="122" t="s">
        <v>1700</v>
      </c>
      <c r="K1775" s="122" t="s">
        <v>1657</v>
      </c>
      <c r="L1775" s="122">
        <v>18</v>
      </c>
      <c r="M1775" s="287">
        <v>4288</v>
      </c>
      <c r="N1775" s="287">
        <v>0</v>
      </c>
      <c r="O1775" s="287">
        <v>385.92</v>
      </c>
      <c r="P1775" s="287">
        <v>385.92</v>
      </c>
      <c r="Q1775" s="122">
        <v>0</v>
      </c>
      <c r="R1775" s="188" t="s">
        <v>4481</v>
      </c>
      <c r="S1775" s="188" t="s">
        <v>4482</v>
      </c>
      <c r="T1775" s="188" t="s">
        <v>1703</v>
      </c>
      <c r="U1775" s="188"/>
      <c r="V1775" s="188" t="s">
        <v>1704</v>
      </c>
      <c r="W1775" s="188" t="s">
        <v>1195</v>
      </c>
      <c r="X1775" s="188" t="s">
        <v>1195</v>
      </c>
      <c r="Y1775" s="188" t="s">
        <v>1195</v>
      </c>
      <c r="Z1775" s="188"/>
      <c r="AA1775" s="188">
        <v>771.84</v>
      </c>
    </row>
    <row r="1776" spans="1:27">
      <c r="A1776" s="122" t="s">
        <v>56</v>
      </c>
      <c r="B1776" s="226" t="str">
        <f t="shared" si="54"/>
        <v>27BMWPD2551E2ZZS0004221</v>
      </c>
      <c r="C1776" s="277">
        <f t="shared" si="55"/>
        <v>1771</v>
      </c>
      <c r="D1776" s="122" t="s">
        <v>511</v>
      </c>
      <c r="E1776" s="122" t="s">
        <v>512</v>
      </c>
      <c r="F1776" s="122" t="s">
        <v>4483</v>
      </c>
      <c r="G1776" s="122" t="s">
        <v>1699</v>
      </c>
      <c r="H1776" s="278">
        <v>45407</v>
      </c>
      <c r="I1776" s="122">
        <v>6512</v>
      </c>
      <c r="J1776" s="122" t="s">
        <v>1700</v>
      </c>
      <c r="K1776" s="122" t="s">
        <v>1657</v>
      </c>
      <c r="L1776" s="122">
        <v>12</v>
      </c>
      <c r="M1776" s="287">
        <v>2528</v>
      </c>
      <c r="N1776" s="287">
        <v>0</v>
      </c>
      <c r="O1776" s="287">
        <v>151.68</v>
      </c>
      <c r="P1776" s="287">
        <v>151.68</v>
      </c>
      <c r="Q1776" s="122">
        <v>0</v>
      </c>
      <c r="R1776" s="188" t="s">
        <v>4481</v>
      </c>
      <c r="S1776" s="188" t="s">
        <v>4482</v>
      </c>
      <c r="T1776" s="188" t="s">
        <v>1703</v>
      </c>
      <c r="U1776" s="188"/>
      <c r="V1776" s="188" t="s">
        <v>1704</v>
      </c>
      <c r="W1776" s="188" t="s">
        <v>1195</v>
      </c>
      <c r="X1776" s="188" t="s">
        <v>1195</v>
      </c>
      <c r="Y1776" s="188" t="s">
        <v>1195</v>
      </c>
      <c r="Z1776" s="188"/>
      <c r="AA1776" s="188">
        <v>303.36</v>
      </c>
    </row>
    <row r="1777" spans="1:27">
      <c r="A1777" s="122" t="s">
        <v>56</v>
      </c>
      <c r="B1777" s="226" t="str">
        <f t="shared" si="54"/>
        <v>27BMWPD2551E2ZZS0004221</v>
      </c>
      <c r="C1777" s="277">
        <f t="shared" si="55"/>
        <v>1772</v>
      </c>
      <c r="D1777" s="122" t="s">
        <v>511</v>
      </c>
      <c r="E1777" s="122" t="s">
        <v>512</v>
      </c>
      <c r="F1777" s="122" t="s">
        <v>4483</v>
      </c>
      <c r="G1777" s="122" t="s">
        <v>1699</v>
      </c>
      <c r="H1777" s="278">
        <v>45407</v>
      </c>
      <c r="I1777" s="122">
        <v>6512</v>
      </c>
      <c r="J1777" s="122" t="s">
        <v>1700</v>
      </c>
      <c r="K1777" s="122" t="s">
        <v>1657</v>
      </c>
      <c r="L1777" s="122">
        <v>18</v>
      </c>
      <c r="M1777" s="287">
        <v>3119</v>
      </c>
      <c r="N1777" s="287">
        <v>0</v>
      </c>
      <c r="O1777" s="287">
        <v>280.70999999999998</v>
      </c>
      <c r="P1777" s="287">
        <v>280.70999999999998</v>
      </c>
      <c r="Q1777" s="122">
        <v>0</v>
      </c>
      <c r="R1777" s="188" t="s">
        <v>4481</v>
      </c>
      <c r="S1777" s="188" t="s">
        <v>4482</v>
      </c>
      <c r="T1777" s="188" t="s">
        <v>1703</v>
      </c>
      <c r="U1777" s="188"/>
      <c r="V1777" s="188" t="s">
        <v>1704</v>
      </c>
      <c r="W1777" s="188" t="s">
        <v>1195</v>
      </c>
      <c r="X1777" s="188" t="s">
        <v>1195</v>
      </c>
      <c r="Y1777" s="188" t="s">
        <v>1195</v>
      </c>
      <c r="Z1777" s="188"/>
      <c r="AA1777" s="188">
        <v>561.41999999999996</v>
      </c>
    </row>
    <row r="1778" spans="1:27">
      <c r="A1778" s="122" t="s">
        <v>56</v>
      </c>
      <c r="B1778" s="226" t="str">
        <f t="shared" si="54"/>
        <v>27BMWPD2551E2ZZS0004222</v>
      </c>
      <c r="C1778" s="277">
        <f t="shared" si="55"/>
        <v>1773</v>
      </c>
      <c r="D1778" s="122" t="s">
        <v>511</v>
      </c>
      <c r="E1778" s="122" t="s">
        <v>512</v>
      </c>
      <c r="F1778" s="122" t="s">
        <v>4484</v>
      </c>
      <c r="G1778" s="122" t="s">
        <v>1699</v>
      </c>
      <c r="H1778" s="278">
        <v>45407</v>
      </c>
      <c r="I1778" s="122">
        <v>22870</v>
      </c>
      <c r="J1778" s="122" t="s">
        <v>1700</v>
      </c>
      <c r="K1778" s="122" t="s">
        <v>1657</v>
      </c>
      <c r="L1778" s="122">
        <v>5</v>
      </c>
      <c r="M1778" s="287">
        <v>250</v>
      </c>
      <c r="N1778" s="287">
        <v>0</v>
      </c>
      <c r="O1778" s="287">
        <v>6.25</v>
      </c>
      <c r="P1778" s="287">
        <v>6.25</v>
      </c>
      <c r="Q1778" s="122">
        <v>0</v>
      </c>
      <c r="R1778" s="188" t="s">
        <v>4481</v>
      </c>
      <c r="S1778" s="188" t="s">
        <v>4482</v>
      </c>
      <c r="T1778" s="188" t="s">
        <v>1703</v>
      </c>
      <c r="U1778" s="188"/>
      <c r="V1778" s="188" t="s">
        <v>1704</v>
      </c>
      <c r="W1778" s="188" t="s">
        <v>1195</v>
      </c>
      <c r="X1778" s="188" t="s">
        <v>1195</v>
      </c>
      <c r="Y1778" s="188" t="s">
        <v>1195</v>
      </c>
      <c r="Z1778" s="188"/>
      <c r="AA1778" s="188">
        <v>12.5</v>
      </c>
    </row>
    <row r="1779" spans="1:27">
      <c r="A1779" s="122" t="s">
        <v>56</v>
      </c>
      <c r="B1779" s="226" t="str">
        <f t="shared" si="54"/>
        <v>27BMWPD2551E2ZZS0004222</v>
      </c>
      <c r="C1779" s="277">
        <f t="shared" si="55"/>
        <v>1774</v>
      </c>
      <c r="D1779" s="122" t="s">
        <v>511</v>
      </c>
      <c r="E1779" s="122" t="s">
        <v>512</v>
      </c>
      <c r="F1779" s="122" t="s">
        <v>4484</v>
      </c>
      <c r="G1779" s="122" t="s">
        <v>1699</v>
      </c>
      <c r="H1779" s="278">
        <v>45407</v>
      </c>
      <c r="I1779" s="122">
        <v>22870</v>
      </c>
      <c r="J1779" s="122" t="s">
        <v>1700</v>
      </c>
      <c r="K1779" s="122" t="s">
        <v>1657</v>
      </c>
      <c r="L1779" s="122">
        <v>12</v>
      </c>
      <c r="M1779" s="287">
        <v>2586</v>
      </c>
      <c r="N1779" s="287">
        <v>0</v>
      </c>
      <c r="O1779" s="287">
        <v>155.16</v>
      </c>
      <c r="P1779" s="287">
        <v>155.16</v>
      </c>
      <c r="Q1779" s="122">
        <v>0</v>
      </c>
      <c r="R1779" s="188" t="s">
        <v>4481</v>
      </c>
      <c r="S1779" s="188" t="s">
        <v>4482</v>
      </c>
      <c r="T1779" s="188" t="s">
        <v>1703</v>
      </c>
      <c r="U1779" s="188"/>
      <c r="V1779" s="188" t="s">
        <v>1704</v>
      </c>
      <c r="W1779" s="188" t="s">
        <v>1195</v>
      </c>
      <c r="X1779" s="188" t="s">
        <v>1195</v>
      </c>
      <c r="Y1779" s="188" t="s">
        <v>1195</v>
      </c>
      <c r="Z1779" s="188"/>
      <c r="AA1779" s="188">
        <v>310.32</v>
      </c>
    </row>
    <row r="1780" spans="1:27">
      <c r="A1780" s="122" t="s">
        <v>56</v>
      </c>
      <c r="B1780" s="226" t="str">
        <f t="shared" si="54"/>
        <v>27BMWPD2551E2ZZS0004222</v>
      </c>
      <c r="C1780" s="277">
        <f t="shared" si="55"/>
        <v>1775</v>
      </c>
      <c r="D1780" s="122" t="s">
        <v>511</v>
      </c>
      <c r="E1780" s="122" t="s">
        <v>512</v>
      </c>
      <c r="F1780" s="122" t="s">
        <v>4484</v>
      </c>
      <c r="G1780" s="122" t="s">
        <v>1699</v>
      </c>
      <c r="H1780" s="278">
        <v>45407</v>
      </c>
      <c r="I1780" s="122">
        <v>22870</v>
      </c>
      <c r="J1780" s="122" t="s">
        <v>1700</v>
      </c>
      <c r="K1780" s="122" t="s">
        <v>1657</v>
      </c>
      <c r="L1780" s="122">
        <v>18</v>
      </c>
      <c r="M1780" s="287">
        <v>16704</v>
      </c>
      <c r="N1780" s="287">
        <v>0</v>
      </c>
      <c r="O1780" s="287">
        <v>1503.36</v>
      </c>
      <c r="P1780" s="287">
        <v>1503.36</v>
      </c>
      <c r="Q1780" s="122">
        <v>0</v>
      </c>
      <c r="R1780" s="188" t="s">
        <v>4481</v>
      </c>
      <c r="S1780" s="188" t="s">
        <v>4482</v>
      </c>
      <c r="T1780" s="188" t="s">
        <v>1703</v>
      </c>
      <c r="U1780" s="188"/>
      <c r="V1780" s="188" t="s">
        <v>1704</v>
      </c>
      <c r="W1780" s="188" t="s">
        <v>1195</v>
      </c>
      <c r="X1780" s="188" t="s">
        <v>1195</v>
      </c>
      <c r="Y1780" s="188" t="s">
        <v>1195</v>
      </c>
      <c r="Z1780" s="188"/>
      <c r="AA1780" s="188">
        <v>3006.72</v>
      </c>
    </row>
    <row r="1781" spans="1:27">
      <c r="A1781" s="122" t="s">
        <v>56</v>
      </c>
      <c r="B1781" s="226" t="str">
        <f t="shared" si="54"/>
        <v>27AKXPS6981R1ZGEZ24-25/I/0004</v>
      </c>
      <c r="C1781" s="277">
        <f t="shared" si="55"/>
        <v>1776</v>
      </c>
      <c r="D1781" s="122" t="s">
        <v>642</v>
      </c>
      <c r="E1781" s="122" t="s">
        <v>643</v>
      </c>
      <c r="F1781" s="122" t="s">
        <v>4485</v>
      </c>
      <c r="G1781" s="122" t="s">
        <v>1699</v>
      </c>
      <c r="H1781" s="278">
        <v>45390</v>
      </c>
      <c r="I1781" s="122">
        <v>48356.4</v>
      </c>
      <c r="J1781" s="122" t="s">
        <v>1700</v>
      </c>
      <c r="K1781" s="122" t="s">
        <v>1657</v>
      </c>
      <c r="L1781" s="122">
        <v>18</v>
      </c>
      <c r="M1781" s="287">
        <v>40980</v>
      </c>
      <c r="N1781" s="287">
        <v>0</v>
      </c>
      <c r="O1781" s="287">
        <v>3688.2</v>
      </c>
      <c r="P1781" s="287">
        <v>3688.2</v>
      </c>
      <c r="Q1781" s="122">
        <v>0</v>
      </c>
      <c r="R1781" s="188" t="s">
        <v>4481</v>
      </c>
      <c r="S1781" s="188" t="s">
        <v>4486</v>
      </c>
      <c r="T1781" s="188" t="s">
        <v>1703</v>
      </c>
      <c r="U1781" s="188"/>
      <c r="V1781" s="188" t="s">
        <v>1704</v>
      </c>
      <c r="W1781" s="188" t="s">
        <v>1195</v>
      </c>
      <c r="X1781" s="188" t="s">
        <v>1195</v>
      </c>
      <c r="Y1781" s="188" t="s">
        <v>1195</v>
      </c>
      <c r="Z1781" s="188"/>
      <c r="AA1781" s="188">
        <v>7376.4</v>
      </c>
    </row>
    <row r="1782" spans="1:27">
      <c r="A1782" s="122" t="s">
        <v>56</v>
      </c>
      <c r="B1782" s="226" t="str">
        <f t="shared" si="54"/>
        <v>36AAJCA3639B1ZXAE-INV-2425-0080</v>
      </c>
      <c r="C1782" s="277">
        <f t="shared" si="55"/>
        <v>1777</v>
      </c>
      <c r="D1782" s="122" t="s">
        <v>432</v>
      </c>
      <c r="E1782" s="122" t="s">
        <v>433</v>
      </c>
      <c r="F1782" s="122" t="s">
        <v>4487</v>
      </c>
      <c r="G1782" s="122" t="s">
        <v>1699</v>
      </c>
      <c r="H1782" s="278">
        <v>45412</v>
      </c>
      <c r="I1782" s="122">
        <v>90624</v>
      </c>
      <c r="J1782" s="122" t="s">
        <v>1700</v>
      </c>
      <c r="K1782" s="122" t="s">
        <v>1657</v>
      </c>
      <c r="L1782" s="122">
        <v>18</v>
      </c>
      <c r="M1782" s="287">
        <v>76800</v>
      </c>
      <c r="N1782" s="287">
        <v>13824</v>
      </c>
      <c r="O1782" s="287">
        <v>0</v>
      </c>
      <c r="P1782" s="287">
        <v>0</v>
      </c>
      <c r="Q1782" s="122">
        <v>0</v>
      </c>
      <c r="R1782" s="188" t="s">
        <v>4481</v>
      </c>
      <c r="S1782" s="188" t="s">
        <v>4488</v>
      </c>
      <c r="T1782" s="188" t="s">
        <v>1703</v>
      </c>
      <c r="U1782" s="188"/>
      <c r="V1782" s="188" t="s">
        <v>1704</v>
      </c>
      <c r="W1782" s="188" t="s">
        <v>1726</v>
      </c>
      <c r="X1782" s="188" t="s">
        <v>4489</v>
      </c>
      <c r="Y1782" s="188" t="s">
        <v>4490</v>
      </c>
      <c r="Z1782" s="188"/>
      <c r="AA1782" s="188">
        <v>13824</v>
      </c>
    </row>
    <row r="1783" spans="1:27">
      <c r="A1783" s="122" t="s">
        <v>56</v>
      </c>
      <c r="B1783" s="226" t="str">
        <f t="shared" si="54"/>
        <v>36AAJCA3639B1ZXAE-INV-2425-0081</v>
      </c>
      <c r="C1783" s="277">
        <f t="shared" si="55"/>
        <v>1778</v>
      </c>
      <c r="D1783" s="122" t="s">
        <v>432</v>
      </c>
      <c r="E1783" s="122" t="s">
        <v>433</v>
      </c>
      <c r="F1783" s="122" t="s">
        <v>4491</v>
      </c>
      <c r="G1783" s="122" t="s">
        <v>1699</v>
      </c>
      <c r="H1783" s="278">
        <v>45412</v>
      </c>
      <c r="I1783" s="122">
        <v>158592</v>
      </c>
      <c r="J1783" s="122" t="s">
        <v>1700</v>
      </c>
      <c r="K1783" s="122" t="s">
        <v>1657</v>
      </c>
      <c r="L1783" s="122">
        <v>18</v>
      </c>
      <c r="M1783" s="287">
        <v>134400</v>
      </c>
      <c r="N1783" s="287">
        <v>24192</v>
      </c>
      <c r="O1783" s="287">
        <v>0</v>
      </c>
      <c r="P1783" s="287">
        <v>0</v>
      </c>
      <c r="Q1783" s="122">
        <v>0</v>
      </c>
      <c r="R1783" s="188" t="s">
        <v>4481</v>
      </c>
      <c r="S1783" s="188" t="s">
        <v>4488</v>
      </c>
      <c r="T1783" s="188" t="s">
        <v>1703</v>
      </c>
      <c r="U1783" s="188"/>
      <c r="V1783" s="188" t="s">
        <v>1704</v>
      </c>
      <c r="W1783" s="188" t="s">
        <v>1726</v>
      </c>
      <c r="X1783" s="188" t="s">
        <v>4492</v>
      </c>
      <c r="Y1783" s="188" t="s">
        <v>4490</v>
      </c>
      <c r="Z1783" s="188"/>
      <c r="AA1783" s="188">
        <v>24192</v>
      </c>
    </row>
    <row r="1784" spans="1:27">
      <c r="A1784" s="122" t="s">
        <v>56</v>
      </c>
      <c r="B1784" s="226" t="str">
        <f t="shared" si="54"/>
        <v>36AAJCA3639B1ZXAE-INV-2425-0082</v>
      </c>
      <c r="C1784" s="277">
        <f t="shared" si="55"/>
        <v>1779</v>
      </c>
      <c r="D1784" s="122" t="s">
        <v>432</v>
      </c>
      <c r="E1784" s="122" t="s">
        <v>433</v>
      </c>
      <c r="F1784" s="122" t="s">
        <v>4493</v>
      </c>
      <c r="G1784" s="122" t="s">
        <v>1699</v>
      </c>
      <c r="H1784" s="278">
        <v>45412</v>
      </c>
      <c r="I1784" s="122">
        <v>67968</v>
      </c>
      <c r="J1784" s="122" t="s">
        <v>1700</v>
      </c>
      <c r="K1784" s="122" t="s">
        <v>1657</v>
      </c>
      <c r="L1784" s="122">
        <v>18</v>
      </c>
      <c r="M1784" s="287">
        <v>57600</v>
      </c>
      <c r="N1784" s="287">
        <v>10368</v>
      </c>
      <c r="O1784" s="287">
        <v>0</v>
      </c>
      <c r="P1784" s="287">
        <v>0</v>
      </c>
      <c r="Q1784" s="122">
        <v>0</v>
      </c>
      <c r="R1784" s="188" t="s">
        <v>4481</v>
      </c>
      <c r="S1784" s="188" t="s">
        <v>4488</v>
      </c>
      <c r="T1784" s="188" t="s">
        <v>1703</v>
      </c>
      <c r="U1784" s="188"/>
      <c r="V1784" s="188" t="s">
        <v>1704</v>
      </c>
      <c r="W1784" s="188" t="s">
        <v>1726</v>
      </c>
      <c r="X1784" s="188" t="s">
        <v>4494</v>
      </c>
      <c r="Y1784" s="188" t="s">
        <v>4490</v>
      </c>
      <c r="Z1784" s="188"/>
      <c r="AA1784" s="188">
        <v>10368</v>
      </c>
    </row>
    <row r="1785" spans="1:27">
      <c r="A1785" s="122" t="s">
        <v>56</v>
      </c>
      <c r="B1785" s="226" t="str">
        <f t="shared" si="54"/>
        <v>27AAACI7904G1ZN1004241033263</v>
      </c>
      <c r="C1785" s="277">
        <f t="shared" si="55"/>
        <v>1780</v>
      </c>
      <c r="D1785" s="122" t="s">
        <v>855</v>
      </c>
      <c r="E1785" s="122" t="s">
        <v>856</v>
      </c>
      <c r="F1785" s="122">
        <v>1004241033263</v>
      </c>
      <c r="G1785" s="122" t="s">
        <v>1699</v>
      </c>
      <c r="H1785" s="278">
        <v>45387</v>
      </c>
      <c r="I1785" s="122">
        <v>65439.26</v>
      </c>
      <c r="J1785" s="122" t="s">
        <v>1700</v>
      </c>
      <c r="K1785" s="122" t="s">
        <v>1657</v>
      </c>
      <c r="L1785" s="122">
        <v>18</v>
      </c>
      <c r="M1785" s="287">
        <v>55457</v>
      </c>
      <c r="N1785" s="287">
        <v>0</v>
      </c>
      <c r="O1785" s="287">
        <v>4991.13</v>
      </c>
      <c r="P1785" s="287">
        <v>4991.13</v>
      </c>
      <c r="Q1785" s="122">
        <v>0</v>
      </c>
      <c r="R1785" s="188" t="s">
        <v>4481</v>
      </c>
      <c r="S1785" s="188" t="s">
        <v>4488</v>
      </c>
      <c r="T1785" s="188" t="s">
        <v>1703</v>
      </c>
      <c r="U1785" s="188"/>
      <c r="V1785" s="188" t="s">
        <v>1704</v>
      </c>
      <c r="W1785" s="188" t="s">
        <v>1195</v>
      </c>
      <c r="X1785" s="188" t="s">
        <v>1195</v>
      </c>
      <c r="Y1785" s="188" t="s">
        <v>1195</v>
      </c>
      <c r="Z1785" s="188"/>
      <c r="AA1785" s="188">
        <v>9982.26</v>
      </c>
    </row>
    <row r="1786" spans="1:27">
      <c r="A1786" s="122" t="s">
        <v>56</v>
      </c>
      <c r="B1786" s="226" t="str">
        <f t="shared" si="54"/>
        <v>27AAIFR9573K1ZEHCA16104</v>
      </c>
      <c r="C1786" s="277">
        <f t="shared" si="55"/>
        <v>1781</v>
      </c>
      <c r="D1786" s="122" t="s">
        <v>428</v>
      </c>
      <c r="E1786" s="122" t="s">
        <v>429</v>
      </c>
      <c r="F1786" s="122" t="s">
        <v>4495</v>
      </c>
      <c r="G1786" s="122" t="s">
        <v>1699</v>
      </c>
      <c r="H1786" s="278">
        <v>45400</v>
      </c>
      <c r="I1786" s="122">
        <v>590</v>
      </c>
      <c r="J1786" s="122" t="s">
        <v>1700</v>
      </c>
      <c r="K1786" s="122" t="s">
        <v>1657</v>
      </c>
      <c r="L1786" s="122">
        <v>18</v>
      </c>
      <c r="M1786" s="287">
        <v>500</v>
      </c>
      <c r="N1786" s="287">
        <v>0</v>
      </c>
      <c r="O1786" s="287">
        <v>45</v>
      </c>
      <c r="P1786" s="287">
        <v>45</v>
      </c>
      <c r="Q1786" s="122">
        <v>0</v>
      </c>
      <c r="R1786" s="188" t="s">
        <v>4481</v>
      </c>
      <c r="S1786" s="188" t="s">
        <v>4486</v>
      </c>
      <c r="T1786" s="188" t="s">
        <v>1703</v>
      </c>
      <c r="U1786" s="188"/>
      <c r="V1786" s="188" t="s">
        <v>1704</v>
      </c>
      <c r="W1786" s="188" t="s">
        <v>1195</v>
      </c>
      <c r="X1786" s="188" t="s">
        <v>1195</v>
      </c>
      <c r="Y1786" s="188" t="s">
        <v>1195</v>
      </c>
      <c r="Z1786" s="188"/>
      <c r="AA1786" s="188">
        <v>90</v>
      </c>
    </row>
    <row r="1787" spans="1:27">
      <c r="A1787" s="122" t="s">
        <v>56</v>
      </c>
      <c r="B1787" s="226" t="str">
        <f t="shared" si="54"/>
        <v>27AAFCV0171M1Z3107/24-25</v>
      </c>
      <c r="C1787" s="277">
        <f t="shared" si="55"/>
        <v>1782</v>
      </c>
      <c r="D1787" s="122" t="s">
        <v>1816</v>
      </c>
      <c r="E1787" s="122" t="s">
        <v>1817</v>
      </c>
      <c r="F1787" s="122" t="s">
        <v>4496</v>
      </c>
      <c r="G1787" s="122" t="s">
        <v>1699</v>
      </c>
      <c r="H1787" s="278">
        <v>45398</v>
      </c>
      <c r="I1787" s="122">
        <v>7198</v>
      </c>
      <c r="J1787" s="122" t="s">
        <v>1700</v>
      </c>
      <c r="K1787" s="122" t="s">
        <v>1657</v>
      </c>
      <c r="L1787" s="122">
        <v>18</v>
      </c>
      <c r="M1787" s="287">
        <v>6100</v>
      </c>
      <c r="N1787" s="287">
        <v>0</v>
      </c>
      <c r="O1787" s="287">
        <v>549</v>
      </c>
      <c r="P1787" s="287">
        <v>549</v>
      </c>
      <c r="Q1787" s="122">
        <v>0</v>
      </c>
      <c r="R1787" s="188" t="s">
        <v>4481</v>
      </c>
      <c r="S1787" s="188" t="s">
        <v>4482</v>
      </c>
      <c r="T1787" s="188" t="s">
        <v>1703</v>
      </c>
      <c r="U1787" s="188"/>
      <c r="V1787" s="188" t="s">
        <v>1704</v>
      </c>
      <c r="W1787" s="188" t="s">
        <v>1726</v>
      </c>
      <c r="X1787" s="188" t="s">
        <v>4497</v>
      </c>
      <c r="Y1787" s="188" t="s">
        <v>4498</v>
      </c>
      <c r="Z1787" s="188"/>
      <c r="AA1787" s="188">
        <v>1098</v>
      </c>
    </row>
    <row r="1788" spans="1:27">
      <c r="A1788" s="122" t="s">
        <v>56</v>
      </c>
      <c r="B1788" s="226" t="str">
        <f t="shared" si="54"/>
        <v>29AASCA6403C1ZPAINR-24250017-SI</v>
      </c>
      <c r="C1788" s="277">
        <f t="shared" si="55"/>
        <v>1783</v>
      </c>
      <c r="D1788" s="122" t="s">
        <v>4499</v>
      </c>
      <c r="E1788" s="122" t="s">
        <v>4500</v>
      </c>
      <c r="F1788" s="122" t="s">
        <v>4501</v>
      </c>
      <c r="G1788" s="122" t="s">
        <v>1699</v>
      </c>
      <c r="H1788" s="278">
        <v>45391</v>
      </c>
      <c r="I1788" s="122">
        <v>30090</v>
      </c>
      <c r="J1788" s="122" t="s">
        <v>1700</v>
      </c>
      <c r="K1788" s="122" t="s">
        <v>1657</v>
      </c>
      <c r="L1788" s="122">
        <v>18</v>
      </c>
      <c r="M1788" s="287">
        <v>25500</v>
      </c>
      <c r="N1788" s="287">
        <v>4590</v>
      </c>
      <c r="O1788" s="287">
        <v>0</v>
      </c>
      <c r="P1788" s="287">
        <v>0</v>
      </c>
      <c r="Q1788" s="122">
        <v>0</v>
      </c>
      <c r="R1788" s="188" t="s">
        <v>4481</v>
      </c>
      <c r="S1788" s="188" t="s">
        <v>4488</v>
      </c>
      <c r="T1788" s="188" t="s">
        <v>1703</v>
      </c>
      <c r="U1788" s="188"/>
      <c r="V1788" s="188" t="s">
        <v>1704</v>
      </c>
      <c r="W1788" s="188" t="s">
        <v>1726</v>
      </c>
      <c r="X1788" s="188" t="s">
        <v>4502</v>
      </c>
      <c r="Y1788" s="188" t="s">
        <v>4503</v>
      </c>
      <c r="Z1788" s="188"/>
      <c r="AA1788" s="188">
        <v>4590</v>
      </c>
    </row>
    <row r="1789" spans="1:27">
      <c r="A1789" s="122" t="s">
        <v>56</v>
      </c>
      <c r="B1789" s="226" t="str">
        <f t="shared" si="54"/>
        <v>27AAMFS2232C1ZGSK/1043/2425</v>
      </c>
      <c r="C1789" s="277">
        <f t="shared" si="55"/>
        <v>1784</v>
      </c>
      <c r="D1789" s="122" t="s">
        <v>562</v>
      </c>
      <c r="E1789" s="122" t="s">
        <v>563</v>
      </c>
      <c r="F1789" s="122" t="s">
        <v>4504</v>
      </c>
      <c r="G1789" s="122" t="s">
        <v>1699</v>
      </c>
      <c r="H1789" s="278">
        <v>45384</v>
      </c>
      <c r="I1789" s="122">
        <v>43512.5</v>
      </c>
      <c r="J1789" s="122" t="s">
        <v>1700</v>
      </c>
      <c r="K1789" s="122" t="s">
        <v>1657</v>
      </c>
      <c r="L1789" s="122">
        <v>18</v>
      </c>
      <c r="M1789" s="287">
        <v>36875</v>
      </c>
      <c r="N1789" s="287">
        <v>0</v>
      </c>
      <c r="O1789" s="287">
        <v>3318.75</v>
      </c>
      <c r="P1789" s="287">
        <v>3318.75</v>
      </c>
      <c r="Q1789" s="122">
        <v>0</v>
      </c>
      <c r="R1789" s="188" t="s">
        <v>4481</v>
      </c>
      <c r="S1789" s="188" t="s">
        <v>4488</v>
      </c>
      <c r="T1789" s="188" t="s">
        <v>1703</v>
      </c>
      <c r="U1789" s="188"/>
      <c r="V1789" s="188" t="s">
        <v>1704</v>
      </c>
      <c r="W1789" s="188" t="s">
        <v>1726</v>
      </c>
      <c r="X1789" s="188" t="s">
        <v>4505</v>
      </c>
      <c r="Y1789" s="188" t="s">
        <v>4506</v>
      </c>
      <c r="Z1789" s="188"/>
      <c r="AA1789" s="188">
        <v>6637.5</v>
      </c>
    </row>
    <row r="1790" spans="1:27">
      <c r="A1790" s="122" t="s">
        <v>56</v>
      </c>
      <c r="B1790" s="226" t="str">
        <f t="shared" si="54"/>
        <v>27AAMFS2232C1ZGSK/1069/2425</v>
      </c>
      <c r="C1790" s="277">
        <f t="shared" si="55"/>
        <v>1785</v>
      </c>
      <c r="D1790" s="122" t="s">
        <v>562</v>
      </c>
      <c r="E1790" s="122" t="s">
        <v>563</v>
      </c>
      <c r="F1790" s="122" t="s">
        <v>4507</v>
      </c>
      <c r="G1790" s="122" t="s">
        <v>1699</v>
      </c>
      <c r="H1790" s="278">
        <v>45388</v>
      </c>
      <c r="I1790" s="122">
        <v>8850</v>
      </c>
      <c r="J1790" s="122" t="s">
        <v>1700</v>
      </c>
      <c r="K1790" s="122" t="s">
        <v>1657</v>
      </c>
      <c r="L1790" s="122">
        <v>18</v>
      </c>
      <c r="M1790" s="287">
        <v>7500</v>
      </c>
      <c r="N1790" s="287">
        <v>0</v>
      </c>
      <c r="O1790" s="287">
        <v>675</v>
      </c>
      <c r="P1790" s="287">
        <v>675</v>
      </c>
      <c r="Q1790" s="122">
        <v>0</v>
      </c>
      <c r="R1790" s="188" t="s">
        <v>4481</v>
      </c>
      <c r="S1790" s="188" t="s">
        <v>4488</v>
      </c>
      <c r="T1790" s="188" t="s">
        <v>1703</v>
      </c>
      <c r="U1790" s="188"/>
      <c r="V1790" s="188" t="s">
        <v>1704</v>
      </c>
      <c r="W1790" s="188" t="s">
        <v>1726</v>
      </c>
      <c r="X1790" s="188" t="s">
        <v>4508</v>
      </c>
      <c r="Y1790" s="188" t="s">
        <v>4509</v>
      </c>
      <c r="Z1790" s="188"/>
      <c r="AA1790" s="188">
        <v>1350</v>
      </c>
    </row>
    <row r="1791" spans="1:27">
      <c r="A1791" s="122" t="s">
        <v>56</v>
      </c>
      <c r="B1791" s="226" t="str">
        <f t="shared" si="54"/>
        <v>27AAMFS2232C1ZGSK/1139/2425</v>
      </c>
      <c r="C1791" s="277">
        <f t="shared" si="55"/>
        <v>1786</v>
      </c>
      <c r="D1791" s="122" t="s">
        <v>562</v>
      </c>
      <c r="E1791" s="122" t="s">
        <v>563</v>
      </c>
      <c r="F1791" s="122" t="s">
        <v>4510</v>
      </c>
      <c r="G1791" s="122" t="s">
        <v>1699</v>
      </c>
      <c r="H1791" s="278">
        <v>45401</v>
      </c>
      <c r="I1791" s="122">
        <v>1086072</v>
      </c>
      <c r="J1791" s="122" t="s">
        <v>1700</v>
      </c>
      <c r="K1791" s="122" t="s">
        <v>1657</v>
      </c>
      <c r="L1791" s="122">
        <v>18</v>
      </c>
      <c r="M1791" s="287">
        <v>920400</v>
      </c>
      <c r="N1791" s="287">
        <v>0</v>
      </c>
      <c r="O1791" s="287">
        <v>82836</v>
      </c>
      <c r="P1791" s="287">
        <v>82836</v>
      </c>
      <c r="Q1791" s="122">
        <v>0</v>
      </c>
      <c r="R1791" s="188" t="s">
        <v>4481</v>
      </c>
      <c r="S1791" s="188" t="s">
        <v>4488</v>
      </c>
      <c r="T1791" s="188" t="s">
        <v>1703</v>
      </c>
      <c r="U1791" s="188"/>
      <c r="V1791" s="188" t="s">
        <v>1704</v>
      </c>
      <c r="W1791" s="188" t="s">
        <v>1726</v>
      </c>
      <c r="X1791" s="188" t="s">
        <v>4511</v>
      </c>
      <c r="Y1791" s="188" t="s">
        <v>4512</v>
      </c>
      <c r="Z1791" s="188"/>
      <c r="AA1791" s="188">
        <v>165672</v>
      </c>
    </row>
    <row r="1792" spans="1:27">
      <c r="A1792" s="122" t="s">
        <v>56</v>
      </c>
      <c r="B1792" s="226" t="str">
        <f t="shared" si="54"/>
        <v>27AAMFS2232C1ZGSK/1153/2425</v>
      </c>
      <c r="C1792" s="277">
        <f t="shared" si="55"/>
        <v>1787</v>
      </c>
      <c r="D1792" s="122" t="s">
        <v>562</v>
      </c>
      <c r="E1792" s="122" t="s">
        <v>563</v>
      </c>
      <c r="F1792" s="122" t="s">
        <v>4513</v>
      </c>
      <c r="G1792" s="122" t="s">
        <v>1699</v>
      </c>
      <c r="H1792" s="278">
        <v>45404</v>
      </c>
      <c r="I1792" s="122">
        <v>11800</v>
      </c>
      <c r="J1792" s="122" t="s">
        <v>1700</v>
      </c>
      <c r="K1792" s="122" t="s">
        <v>1657</v>
      </c>
      <c r="L1792" s="122">
        <v>18</v>
      </c>
      <c r="M1792" s="287">
        <v>10000</v>
      </c>
      <c r="N1792" s="287">
        <v>0</v>
      </c>
      <c r="O1792" s="287">
        <v>900</v>
      </c>
      <c r="P1792" s="287">
        <v>900</v>
      </c>
      <c r="Q1792" s="122">
        <v>0</v>
      </c>
      <c r="R1792" s="188" t="s">
        <v>4481</v>
      </c>
      <c r="S1792" s="188" t="s">
        <v>4488</v>
      </c>
      <c r="T1792" s="188" t="s">
        <v>1703</v>
      </c>
      <c r="U1792" s="188"/>
      <c r="V1792" s="188" t="s">
        <v>1704</v>
      </c>
      <c r="W1792" s="188" t="s">
        <v>1726</v>
      </c>
      <c r="X1792" s="188" t="s">
        <v>4514</v>
      </c>
      <c r="Y1792" s="188" t="s">
        <v>4515</v>
      </c>
      <c r="Z1792" s="188"/>
      <c r="AA1792" s="188">
        <v>1800</v>
      </c>
    </row>
    <row r="1793" spans="1:27">
      <c r="A1793" s="122" t="s">
        <v>56</v>
      </c>
      <c r="B1793" s="226" t="str">
        <f t="shared" si="54"/>
        <v>27AADCN9802F1ZGUCF/DT0424/19733</v>
      </c>
      <c r="C1793" s="277">
        <f t="shared" si="55"/>
        <v>1788</v>
      </c>
      <c r="D1793" s="122" t="s">
        <v>1711</v>
      </c>
      <c r="E1793" s="122" t="s">
        <v>1712</v>
      </c>
      <c r="F1793" s="122" t="s">
        <v>4516</v>
      </c>
      <c r="G1793" s="122" t="s">
        <v>1699</v>
      </c>
      <c r="H1793" s="278">
        <v>45383</v>
      </c>
      <c r="I1793" s="122">
        <v>26550</v>
      </c>
      <c r="J1793" s="122" t="s">
        <v>1700</v>
      </c>
      <c r="K1793" s="122" t="s">
        <v>1657</v>
      </c>
      <c r="L1793" s="122">
        <v>18</v>
      </c>
      <c r="M1793" s="287">
        <v>22500</v>
      </c>
      <c r="N1793" s="287">
        <v>0</v>
      </c>
      <c r="O1793" s="287">
        <v>2025</v>
      </c>
      <c r="P1793" s="287">
        <v>2025</v>
      </c>
      <c r="Q1793" s="122">
        <v>0</v>
      </c>
      <c r="R1793" s="188" t="s">
        <v>4481</v>
      </c>
      <c r="S1793" s="188" t="s">
        <v>4482</v>
      </c>
      <c r="T1793" s="188" t="s">
        <v>1703</v>
      </c>
      <c r="U1793" s="188"/>
      <c r="V1793" s="188" t="s">
        <v>1704</v>
      </c>
      <c r="W1793" s="188" t="s">
        <v>1195</v>
      </c>
      <c r="X1793" s="188" t="s">
        <v>1195</v>
      </c>
      <c r="Y1793" s="188" t="s">
        <v>1195</v>
      </c>
      <c r="Z1793" s="188"/>
      <c r="AA1793" s="188">
        <v>4050</v>
      </c>
    </row>
    <row r="1794" spans="1:27">
      <c r="A1794" s="122" t="s">
        <v>56</v>
      </c>
      <c r="B1794" s="226" t="str">
        <f t="shared" si="54"/>
        <v>27AAACS5269A1ZJIN27/2404/11654</v>
      </c>
      <c r="C1794" s="277">
        <f t="shared" si="55"/>
        <v>1789</v>
      </c>
      <c r="D1794" s="122" t="s">
        <v>762</v>
      </c>
      <c r="E1794" s="122" t="s">
        <v>763</v>
      </c>
      <c r="F1794" s="122" t="s">
        <v>4517</v>
      </c>
      <c r="G1794" s="122" t="s">
        <v>1699</v>
      </c>
      <c r="H1794" s="278">
        <v>45412</v>
      </c>
      <c r="I1794" s="122">
        <v>111237</v>
      </c>
      <c r="J1794" s="122" t="s">
        <v>1700</v>
      </c>
      <c r="K1794" s="122" t="s">
        <v>1657</v>
      </c>
      <c r="L1794" s="122">
        <v>12</v>
      </c>
      <c r="M1794" s="287">
        <v>93869</v>
      </c>
      <c r="N1794" s="287">
        <v>0</v>
      </c>
      <c r="O1794" s="287">
        <v>5632.5</v>
      </c>
      <c r="P1794" s="287">
        <v>5632.5</v>
      </c>
      <c r="Q1794" s="122">
        <v>0</v>
      </c>
      <c r="R1794" s="188" t="s">
        <v>4481</v>
      </c>
      <c r="S1794" s="188" t="s">
        <v>4482</v>
      </c>
      <c r="T1794" s="188" t="s">
        <v>1703</v>
      </c>
      <c r="U1794" s="188"/>
      <c r="V1794" s="188" t="s">
        <v>1704</v>
      </c>
      <c r="W1794" s="188" t="s">
        <v>1195</v>
      </c>
      <c r="X1794" s="188" t="s">
        <v>1195</v>
      </c>
      <c r="Y1794" s="188" t="s">
        <v>1195</v>
      </c>
      <c r="Z1794" s="188"/>
      <c r="AA1794" s="188">
        <v>11265</v>
      </c>
    </row>
    <row r="1795" spans="1:27">
      <c r="A1795" s="122" t="s">
        <v>56</v>
      </c>
      <c r="B1795" s="226" t="str">
        <f t="shared" si="54"/>
        <v>27AATPE1295N1Z2APR-2024-303</v>
      </c>
      <c r="C1795" s="277">
        <f t="shared" si="55"/>
        <v>1790</v>
      </c>
      <c r="D1795" s="122" t="s">
        <v>527</v>
      </c>
      <c r="E1795" s="122" t="s">
        <v>528</v>
      </c>
      <c r="F1795" s="122" t="s">
        <v>4518</v>
      </c>
      <c r="G1795" s="122" t="s">
        <v>1699</v>
      </c>
      <c r="H1795" s="278">
        <v>45383</v>
      </c>
      <c r="I1795" s="122">
        <v>413878</v>
      </c>
      <c r="J1795" s="122" t="s">
        <v>1700</v>
      </c>
      <c r="K1795" s="122" t="s">
        <v>1657</v>
      </c>
      <c r="L1795" s="122">
        <v>18</v>
      </c>
      <c r="M1795" s="287">
        <v>350744</v>
      </c>
      <c r="N1795" s="287">
        <v>0</v>
      </c>
      <c r="O1795" s="287">
        <v>31566.959999999999</v>
      </c>
      <c r="P1795" s="287">
        <v>31566.959999999999</v>
      </c>
      <c r="Q1795" s="122">
        <v>0</v>
      </c>
      <c r="R1795" s="188" t="s">
        <v>4481</v>
      </c>
      <c r="S1795" s="188" t="s">
        <v>4519</v>
      </c>
      <c r="T1795" s="188" t="s">
        <v>1703</v>
      </c>
      <c r="U1795" s="188"/>
      <c r="V1795" s="188" t="s">
        <v>1704</v>
      </c>
      <c r="W1795" s="188" t="s">
        <v>1195</v>
      </c>
      <c r="X1795" s="188" t="s">
        <v>1195</v>
      </c>
      <c r="Y1795" s="188" t="s">
        <v>1195</v>
      </c>
      <c r="Z1795" s="188"/>
      <c r="AA1795" s="188">
        <v>63133.919999999998</v>
      </c>
    </row>
    <row r="1796" spans="1:27">
      <c r="A1796" s="122" t="s">
        <v>56</v>
      </c>
      <c r="B1796" s="226" t="str">
        <f t="shared" si="54"/>
        <v>27AATPE1295N1Z2APR-2024-304</v>
      </c>
      <c r="C1796" s="277">
        <f t="shared" si="55"/>
        <v>1791</v>
      </c>
      <c r="D1796" s="122" t="s">
        <v>527</v>
      </c>
      <c r="E1796" s="122" t="s">
        <v>528</v>
      </c>
      <c r="F1796" s="122" t="s">
        <v>4520</v>
      </c>
      <c r="G1796" s="122" t="s">
        <v>1699</v>
      </c>
      <c r="H1796" s="278">
        <v>45383</v>
      </c>
      <c r="I1796" s="122">
        <v>393497</v>
      </c>
      <c r="J1796" s="122" t="s">
        <v>1700</v>
      </c>
      <c r="K1796" s="122" t="s">
        <v>1657</v>
      </c>
      <c r="L1796" s="122">
        <v>18</v>
      </c>
      <c r="M1796" s="287">
        <v>333472</v>
      </c>
      <c r="N1796" s="287">
        <v>0</v>
      </c>
      <c r="O1796" s="287">
        <v>30012.48</v>
      </c>
      <c r="P1796" s="287">
        <v>30012.48</v>
      </c>
      <c r="Q1796" s="122">
        <v>0</v>
      </c>
      <c r="R1796" s="188" t="s">
        <v>4481</v>
      </c>
      <c r="S1796" s="188" t="s">
        <v>4519</v>
      </c>
      <c r="T1796" s="188" t="s">
        <v>1703</v>
      </c>
      <c r="U1796" s="188"/>
      <c r="V1796" s="188" t="s">
        <v>1704</v>
      </c>
      <c r="W1796" s="188" t="s">
        <v>1195</v>
      </c>
      <c r="X1796" s="188" t="s">
        <v>1195</v>
      </c>
      <c r="Y1796" s="188" t="s">
        <v>1195</v>
      </c>
      <c r="Z1796" s="188"/>
      <c r="AA1796" s="188">
        <v>60024.959999999999</v>
      </c>
    </row>
    <row r="1797" spans="1:27">
      <c r="A1797" s="122" t="s">
        <v>56</v>
      </c>
      <c r="B1797" s="226" t="str">
        <f t="shared" si="54"/>
        <v>27AACPQ1415H1ZYZWEX-74</v>
      </c>
      <c r="C1797" s="277">
        <f t="shared" si="55"/>
        <v>1792</v>
      </c>
      <c r="D1797" s="122" t="s">
        <v>4521</v>
      </c>
      <c r="E1797" s="122" t="s">
        <v>4522</v>
      </c>
      <c r="F1797" s="122" t="s">
        <v>4523</v>
      </c>
      <c r="G1797" s="122" t="s">
        <v>1699</v>
      </c>
      <c r="H1797" s="278">
        <v>45385</v>
      </c>
      <c r="I1797" s="122">
        <v>3169</v>
      </c>
      <c r="J1797" s="122" t="s">
        <v>1700</v>
      </c>
      <c r="K1797" s="122" t="s">
        <v>1657</v>
      </c>
      <c r="L1797" s="122">
        <v>18</v>
      </c>
      <c r="M1797" s="287">
        <v>2685.6</v>
      </c>
      <c r="N1797" s="287">
        <v>0</v>
      </c>
      <c r="O1797" s="287">
        <v>241.7</v>
      </c>
      <c r="P1797" s="287">
        <v>241.7</v>
      </c>
      <c r="Q1797" s="122">
        <v>0</v>
      </c>
      <c r="R1797" s="188" t="s">
        <v>4481</v>
      </c>
      <c r="S1797" s="188" t="s">
        <v>4488</v>
      </c>
      <c r="T1797" s="188" t="s">
        <v>1703</v>
      </c>
      <c r="U1797" s="188"/>
      <c r="V1797" s="188" t="s">
        <v>1704</v>
      </c>
      <c r="W1797" s="188" t="s">
        <v>1726</v>
      </c>
      <c r="X1797" s="188" t="s">
        <v>4524</v>
      </c>
      <c r="Y1797" s="188" t="s">
        <v>4525</v>
      </c>
      <c r="Z1797" s="188"/>
      <c r="AA1797" s="188">
        <v>483.4</v>
      </c>
    </row>
    <row r="1798" spans="1:27">
      <c r="A1798" s="122" t="s">
        <v>56</v>
      </c>
      <c r="B1798" s="226" t="str">
        <f t="shared" ref="B1798:B1861" si="56">CONCATENATE(D1798,F1798)</f>
        <v>27AAACA4269Q1Z6B1MH2425/000163</v>
      </c>
      <c r="C1798" s="277">
        <f t="shared" si="55"/>
        <v>1793</v>
      </c>
      <c r="D1798" s="122" t="s">
        <v>467</v>
      </c>
      <c r="E1798" s="122" t="s">
        <v>1839</v>
      </c>
      <c r="F1798" s="122" t="s">
        <v>4526</v>
      </c>
      <c r="G1798" s="122" t="s">
        <v>1699</v>
      </c>
      <c r="H1798" s="278">
        <v>45383</v>
      </c>
      <c r="I1798" s="122">
        <v>6136.43</v>
      </c>
      <c r="J1798" s="122" t="s">
        <v>1700</v>
      </c>
      <c r="K1798" s="122" t="s">
        <v>1657</v>
      </c>
      <c r="L1798" s="122">
        <v>18</v>
      </c>
      <c r="M1798" s="287">
        <v>563</v>
      </c>
      <c r="N1798" s="287">
        <v>0</v>
      </c>
      <c r="O1798" s="287">
        <v>50.67</v>
      </c>
      <c r="P1798" s="287">
        <v>50.67</v>
      </c>
      <c r="Q1798" s="122">
        <v>0</v>
      </c>
      <c r="R1798" s="188" t="s">
        <v>4481</v>
      </c>
      <c r="S1798" s="188" t="s">
        <v>4486</v>
      </c>
      <c r="T1798" s="188" t="s">
        <v>1703</v>
      </c>
      <c r="U1798" s="188"/>
      <c r="V1798" s="188" t="s">
        <v>1704</v>
      </c>
      <c r="W1798" s="188" t="s">
        <v>1195</v>
      </c>
      <c r="X1798" s="188" t="s">
        <v>1195</v>
      </c>
      <c r="Y1798" s="188" t="s">
        <v>1195</v>
      </c>
      <c r="Z1798" s="188"/>
      <c r="AA1798" s="188">
        <v>101.34</v>
      </c>
    </row>
    <row r="1799" spans="1:27">
      <c r="A1799" s="122" t="s">
        <v>56</v>
      </c>
      <c r="B1799" s="226" t="str">
        <f t="shared" si="56"/>
        <v>27AAACA4269Q1Z6B1MH2425/000163</v>
      </c>
      <c r="C1799" s="277">
        <f t="shared" ref="C1799:C1862" si="57">C1798+1</f>
        <v>1794</v>
      </c>
      <c r="D1799" s="122" t="s">
        <v>467</v>
      </c>
      <c r="E1799" s="122" t="s">
        <v>1839</v>
      </c>
      <c r="F1799" s="122" t="s">
        <v>4526</v>
      </c>
      <c r="G1799" s="122" t="s">
        <v>1699</v>
      </c>
      <c r="H1799" s="278">
        <v>45383</v>
      </c>
      <c r="I1799" s="122">
        <v>6136.43</v>
      </c>
      <c r="J1799" s="122" t="s">
        <v>1700</v>
      </c>
      <c r="K1799" s="122" t="s">
        <v>1657</v>
      </c>
      <c r="L1799" s="122">
        <v>28</v>
      </c>
      <c r="M1799" s="287">
        <v>4275.07</v>
      </c>
      <c r="N1799" s="287">
        <v>0</v>
      </c>
      <c r="O1799" s="287">
        <v>598.51</v>
      </c>
      <c r="P1799" s="287">
        <v>598.51</v>
      </c>
      <c r="Q1799" s="122">
        <v>0</v>
      </c>
      <c r="R1799" s="188" t="s">
        <v>4481</v>
      </c>
      <c r="S1799" s="188" t="s">
        <v>4486</v>
      </c>
      <c r="T1799" s="188" t="s">
        <v>1703</v>
      </c>
      <c r="U1799" s="188"/>
      <c r="V1799" s="188" t="s">
        <v>1704</v>
      </c>
      <c r="W1799" s="188" t="s">
        <v>1195</v>
      </c>
      <c r="X1799" s="188" t="s">
        <v>1195</v>
      </c>
      <c r="Y1799" s="188" t="s">
        <v>1195</v>
      </c>
      <c r="Z1799" s="188"/>
      <c r="AA1799" s="188">
        <v>1197.02</v>
      </c>
    </row>
    <row r="1800" spans="1:27">
      <c r="A1800" s="122" t="s">
        <v>56</v>
      </c>
      <c r="B1800" s="226" t="str">
        <f t="shared" si="56"/>
        <v>27AAACA4269Q1Z6B1MH2425/000220</v>
      </c>
      <c r="C1800" s="277">
        <f t="shared" si="57"/>
        <v>1795</v>
      </c>
      <c r="D1800" s="122" t="s">
        <v>467</v>
      </c>
      <c r="E1800" s="122" t="s">
        <v>1839</v>
      </c>
      <c r="F1800" s="122" t="s">
        <v>4527</v>
      </c>
      <c r="G1800" s="122" t="s">
        <v>1699</v>
      </c>
      <c r="H1800" s="278">
        <v>45383</v>
      </c>
      <c r="I1800" s="122">
        <v>11595.86</v>
      </c>
      <c r="J1800" s="122" t="s">
        <v>1700</v>
      </c>
      <c r="K1800" s="122" t="s">
        <v>1657</v>
      </c>
      <c r="L1800" s="122">
        <v>18</v>
      </c>
      <c r="M1800" s="287">
        <v>9827</v>
      </c>
      <c r="N1800" s="287">
        <v>0</v>
      </c>
      <c r="O1800" s="287">
        <v>884.43</v>
      </c>
      <c r="P1800" s="287">
        <v>884.43</v>
      </c>
      <c r="Q1800" s="122">
        <v>0</v>
      </c>
      <c r="R1800" s="188" t="s">
        <v>4481</v>
      </c>
      <c r="S1800" s="188" t="s">
        <v>4486</v>
      </c>
      <c r="T1800" s="188" t="s">
        <v>1703</v>
      </c>
      <c r="U1800" s="188"/>
      <c r="V1800" s="188" t="s">
        <v>1704</v>
      </c>
      <c r="W1800" s="188" t="s">
        <v>1195</v>
      </c>
      <c r="X1800" s="188" t="s">
        <v>1195</v>
      </c>
      <c r="Y1800" s="188" t="s">
        <v>1195</v>
      </c>
      <c r="Z1800" s="188"/>
      <c r="AA1800" s="188">
        <v>1768.86</v>
      </c>
    </row>
    <row r="1801" spans="1:27">
      <c r="A1801" s="122" t="s">
        <v>56</v>
      </c>
      <c r="B1801" s="226" t="str">
        <f t="shared" si="56"/>
        <v>27AAACA4269Q1Z6B1MH2425/000221</v>
      </c>
      <c r="C1801" s="277">
        <f t="shared" si="57"/>
        <v>1796</v>
      </c>
      <c r="D1801" s="122" t="s">
        <v>467</v>
      </c>
      <c r="E1801" s="122" t="s">
        <v>1839</v>
      </c>
      <c r="F1801" s="122" t="s">
        <v>4528</v>
      </c>
      <c r="G1801" s="122" t="s">
        <v>1699</v>
      </c>
      <c r="H1801" s="278">
        <v>45383</v>
      </c>
      <c r="I1801" s="122">
        <v>18659.73</v>
      </c>
      <c r="J1801" s="122" t="s">
        <v>1700</v>
      </c>
      <c r="K1801" s="122" t="s">
        <v>1657</v>
      </c>
      <c r="L1801" s="122">
        <v>18</v>
      </c>
      <c r="M1801" s="287">
        <v>15813.33</v>
      </c>
      <c r="N1801" s="287">
        <v>0</v>
      </c>
      <c r="O1801" s="287">
        <v>1423.2</v>
      </c>
      <c r="P1801" s="287">
        <v>1423.2</v>
      </c>
      <c r="Q1801" s="122">
        <v>0</v>
      </c>
      <c r="R1801" s="188" t="s">
        <v>4481</v>
      </c>
      <c r="S1801" s="188" t="s">
        <v>4486</v>
      </c>
      <c r="T1801" s="188" t="s">
        <v>1703</v>
      </c>
      <c r="U1801" s="188"/>
      <c r="V1801" s="188" t="s">
        <v>1704</v>
      </c>
      <c r="W1801" s="188" t="s">
        <v>1195</v>
      </c>
      <c r="X1801" s="188" t="s">
        <v>1195</v>
      </c>
      <c r="Y1801" s="188" t="s">
        <v>1195</v>
      </c>
      <c r="Z1801" s="188"/>
      <c r="AA1801" s="188">
        <v>2846.4</v>
      </c>
    </row>
    <row r="1802" spans="1:27">
      <c r="A1802" s="122" t="s">
        <v>56</v>
      </c>
      <c r="B1802" s="226" t="str">
        <f t="shared" si="56"/>
        <v>27AAACA4269Q1Z6B1MH2425/000222</v>
      </c>
      <c r="C1802" s="277">
        <f t="shared" si="57"/>
        <v>1797</v>
      </c>
      <c r="D1802" s="122" t="s">
        <v>467</v>
      </c>
      <c r="E1802" s="122" t="s">
        <v>1839</v>
      </c>
      <c r="F1802" s="122" t="s">
        <v>4529</v>
      </c>
      <c r="G1802" s="122" t="s">
        <v>1699</v>
      </c>
      <c r="H1802" s="278">
        <v>45383</v>
      </c>
      <c r="I1802" s="122">
        <v>19133.310000000001</v>
      </c>
      <c r="J1802" s="122" t="s">
        <v>1700</v>
      </c>
      <c r="K1802" s="122" t="s">
        <v>1657</v>
      </c>
      <c r="L1802" s="122">
        <v>18</v>
      </c>
      <c r="M1802" s="287">
        <v>16214.67</v>
      </c>
      <c r="N1802" s="287">
        <v>0</v>
      </c>
      <c r="O1802" s="287">
        <v>1459.32</v>
      </c>
      <c r="P1802" s="287">
        <v>1459.32</v>
      </c>
      <c r="Q1802" s="122">
        <v>0</v>
      </c>
      <c r="R1802" s="188" t="s">
        <v>4481</v>
      </c>
      <c r="S1802" s="188" t="s">
        <v>4486</v>
      </c>
      <c r="T1802" s="188" t="s">
        <v>1703</v>
      </c>
      <c r="U1802" s="188"/>
      <c r="V1802" s="188" t="s">
        <v>1704</v>
      </c>
      <c r="W1802" s="188" t="s">
        <v>1195</v>
      </c>
      <c r="X1802" s="188" t="s">
        <v>1195</v>
      </c>
      <c r="Y1802" s="188" t="s">
        <v>1195</v>
      </c>
      <c r="Z1802" s="188"/>
      <c r="AA1802" s="188">
        <v>2918.64</v>
      </c>
    </row>
    <row r="1803" spans="1:27">
      <c r="A1803" s="122" t="s">
        <v>56</v>
      </c>
      <c r="B1803" s="226" t="str">
        <f t="shared" si="56"/>
        <v>27AAACA4269Q1Z6B1MH2425/000223</v>
      </c>
      <c r="C1803" s="277">
        <f t="shared" si="57"/>
        <v>1798</v>
      </c>
      <c r="D1803" s="122" t="s">
        <v>467</v>
      </c>
      <c r="E1803" s="122" t="s">
        <v>1839</v>
      </c>
      <c r="F1803" s="122" t="s">
        <v>4530</v>
      </c>
      <c r="G1803" s="122" t="s">
        <v>1699</v>
      </c>
      <c r="H1803" s="278">
        <v>45383</v>
      </c>
      <c r="I1803" s="122">
        <v>383426.65</v>
      </c>
      <c r="J1803" s="122" t="s">
        <v>1700</v>
      </c>
      <c r="K1803" s="122" t="s">
        <v>1657</v>
      </c>
      <c r="L1803" s="122">
        <v>18</v>
      </c>
      <c r="M1803" s="287">
        <v>193607.44</v>
      </c>
      <c r="N1803" s="287">
        <v>0</v>
      </c>
      <c r="O1803" s="287">
        <v>17424.669999999998</v>
      </c>
      <c r="P1803" s="287">
        <v>17424.669999999998</v>
      </c>
      <c r="Q1803" s="122">
        <v>0</v>
      </c>
      <c r="R1803" s="188" t="s">
        <v>4481</v>
      </c>
      <c r="S1803" s="188" t="s">
        <v>4486</v>
      </c>
      <c r="T1803" s="188" t="s">
        <v>1703</v>
      </c>
      <c r="U1803" s="188"/>
      <c r="V1803" s="188" t="s">
        <v>1704</v>
      </c>
      <c r="W1803" s="188" t="s">
        <v>1195</v>
      </c>
      <c r="X1803" s="188" t="s">
        <v>1195</v>
      </c>
      <c r="Y1803" s="188" t="s">
        <v>1195</v>
      </c>
      <c r="Z1803" s="188"/>
      <c r="AA1803" s="188">
        <v>34849.339999999997</v>
      </c>
    </row>
    <row r="1804" spans="1:27">
      <c r="A1804" s="122" t="s">
        <v>56</v>
      </c>
      <c r="B1804" s="226" t="str">
        <f t="shared" si="56"/>
        <v>27AAACA4269Q1Z6B1MH2425/000223</v>
      </c>
      <c r="C1804" s="277">
        <f t="shared" si="57"/>
        <v>1799</v>
      </c>
      <c r="D1804" s="122" t="s">
        <v>467</v>
      </c>
      <c r="E1804" s="122" t="s">
        <v>1839</v>
      </c>
      <c r="F1804" s="122" t="s">
        <v>4530</v>
      </c>
      <c r="G1804" s="122" t="s">
        <v>1699</v>
      </c>
      <c r="H1804" s="278">
        <v>45383</v>
      </c>
      <c r="I1804" s="122">
        <v>383426.65</v>
      </c>
      <c r="J1804" s="122" t="s">
        <v>1700</v>
      </c>
      <c r="K1804" s="122" t="s">
        <v>1657</v>
      </c>
      <c r="L1804" s="122">
        <v>28</v>
      </c>
      <c r="M1804" s="287">
        <v>121070.21</v>
      </c>
      <c r="N1804" s="287">
        <v>0</v>
      </c>
      <c r="O1804" s="287">
        <v>16949.830000000002</v>
      </c>
      <c r="P1804" s="287">
        <v>16949.830000000002</v>
      </c>
      <c r="Q1804" s="122">
        <v>0</v>
      </c>
      <c r="R1804" s="188" t="s">
        <v>4481</v>
      </c>
      <c r="S1804" s="188" t="s">
        <v>4486</v>
      </c>
      <c r="T1804" s="188" t="s">
        <v>1703</v>
      </c>
      <c r="U1804" s="188"/>
      <c r="V1804" s="188" t="s">
        <v>1704</v>
      </c>
      <c r="W1804" s="188" t="s">
        <v>1195</v>
      </c>
      <c r="X1804" s="188" t="s">
        <v>1195</v>
      </c>
      <c r="Y1804" s="188" t="s">
        <v>1195</v>
      </c>
      <c r="Z1804" s="188"/>
      <c r="AA1804" s="188">
        <v>33899.660000000003</v>
      </c>
    </row>
    <row r="1805" spans="1:27">
      <c r="A1805" s="122" t="s">
        <v>56</v>
      </c>
      <c r="B1805" s="226" t="str">
        <f t="shared" si="56"/>
        <v>27AAACA4269Q1Z6B1MH2425/000225</v>
      </c>
      <c r="C1805" s="277">
        <f t="shared" si="57"/>
        <v>1800</v>
      </c>
      <c r="D1805" s="122" t="s">
        <v>467</v>
      </c>
      <c r="E1805" s="122" t="s">
        <v>1839</v>
      </c>
      <c r="F1805" s="122" t="s">
        <v>4531</v>
      </c>
      <c r="G1805" s="122" t="s">
        <v>1699</v>
      </c>
      <c r="H1805" s="278">
        <v>45383</v>
      </c>
      <c r="I1805" s="122">
        <v>48703.71</v>
      </c>
      <c r="J1805" s="122" t="s">
        <v>1700</v>
      </c>
      <c r="K1805" s="122" t="s">
        <v>1657</v>
      </c>
      <c r="L1805" s="122">
        <v>18</v>
      </c>
      <c r="M1805" s="287">
        <v>41274.33</v>
      </c>
      <c r="N1805" s="287">
        <v>0</v>
      </c>
      <c r="O1805" s="287">
        <v>3714.69</v>
      </c>
      <c r="P1805" s="287">
        <v>3714.69</v>
      </c>
      <c r="Q1805" s="122">
        <v>0</v>
      </c>
      <c r="R1805" s="188" t="s">
        <v>4481</v>
      </c>
      <c r="S1805" s="188" t="s">
        <v>4486</v>
      </c>
      <c r="T1805" s="188" t="s">
        <v>1703</v>
      </c>
      <c r="U1805" s="188"/>
      <c r="V1805" s="188" t="s">
        <v>1704</v>
      </c>
      <c r="W1805" s="188" t="s">
        <v>1195</v>
      </c>
      <c r="X1805" s="188" t="s">
        <v>1195</v>
      </c>
      <c r="Y1805" s="188" t="s">
        <v>1195</v>
      </c>
      <c r="Z1805" s="188"/>
      <c r="AA1805" s="188">
        <v>7429.38</v>
      </c>
    </row>
    <row r="1806" spans="1:27">
      <c r="A1806" s="122" t="s">
        <v>56</v>
      </c>
      <c r="B1806" s="226" t="str">
        <f t="shared" si="56"/>
        <v>27AAACA4269Q1Z6B1MH2425/000226</v>
      </c>
      <c r="C1806" s="277">
        <f t="shared" si="57"/>
        <v>1801</v>
      </c>
      <c r="D1806" s="122" t="s">
        <v>467</v>
      </c>
      <c r="E1806" s="122" t="s">
        <v>1839</v>
      </c>
      <c r="F1806" s="122" t="s">
        <v>4532</v>
      </c>
      <c r="G1806" s="122" t="s">
        <v>1699</v>
      </c>
      <c r="H1806" s="278">
        <v>45383</v>
      </c>
      <c r="I1806" s="122">
        <v>95303.88</v>
      </c>
      <c r="J1806" s="122" t="s">
        <v>1700</v>
      </c>
      <c r="K1806" s="122" t="s">
        <v>1657</v>
      </c>
      <c r="L1806" s="122">
        <v>18</v>
      </c>
      <c r="M1806" s="287">
        <v>80766</v>
      </c>
      <c r="N1806" s="287">
        <v>0</v>
      </c>
      <c r="O1806" s="287">
        <v>7268.94</v>
      </c>
      <c r="P1806" s="287">
        <v>7268.94</v>
      </c>
      <c r="Q1806" s="122">
        <v>0</v>
      </c>
      <c r="R1806" s="188" t="s">
        <v>4481</v>
      </c>
      <c r="S1806" s="188" t="s">
        <v>4486</v>
      </c>
      <c r="T1806" s="188" t="s">
        <v>1703</v>
      </c>
      <c r="U1806" s="188"/>
      <c r="V1806" s="188" t="s">
        <v>1704</v>
      </c>
      <c r="W1806" s="188" t="s">
        <v>1195</v>
      </c>
      <c r="X1806" s="188" t="s">
        <v>1195</v>
      </c>
      <c r="Y1806" s="188" t="s">
        <v>1195</v>
      </c>
      <c r="Z1806" s="188"/>
      <c r="AA1806" s="188">
        <v>14537.88</v>
      </c>
    </row>
    <row r="1807" spans="1:27">
      <c r="A1807" s="122" t="s">
        <v>56</v>
      </c>
      <c r="B1807" s="226" t="str">
        <f t="shared" si="56"/>
        <v>27AAACA4269Q1Z6B1MH2425/000271</v>
      </c>
      <c r="C1807" s="277">
        <f t="shared" si="57"/>
        <v>1802</v>
      </c>
      <c r="D1807" s="122" t="s">
        <v>467</v>
      </c>
      <c r="E1807" s="122" t="s">
        <v>1839</v>
      </c>
      <c r="F1807" s="122" t="s">
        <v>4533</v>
      </c>
      <c r="G1807" s="122" t="s">
        <v>1699</v>
      </c>
      <c r="H1807" s="278">
        <v>45383</v>
      </c>
      <c r="I1807" s="122">
        <v>834440.41</v>
      </c>
      <c r="J1807" s="122" t="s">
        <v>1700</v>
      </c>
      <c r="K1807" s="122" t="s">
        <v>1657</v>
      </c>
      <c r="L1807" s="122">
        <v>18</v>
      </c>
      <c r="M1807" s="287">
        <v>707152.89</v>
      </c>
      <c r="N1807" s="287">
        <v>0</v>
      </c>
      <c r="O1807" s="287">
        <v>63643.76</v>
      </c>
      <c r="P1807" s="287">
        <v>63643.76</v>
      </c>
      <c r="Q1807" s="122">
        <v>0</v>
      </c>
      <c r="R1807" s="188" t="s">
        <v>4481</v>
      </c>
      <c r="S1807" s="188" t="s">
        <v>4486</v>
      </c>
      <c r="T1807" s="188" t="s">
        <v>1703</v>
      </c>
      <c r="U1807" s="188"/>
      <c r="V1807" s="188" t="s">
        <v>1704</v>
      </c>
      <c r="W1807" s="188" t="s">
        <v>1195</v>
      </c>
      <c r="X1807" s="188" t="s">
        <v>1195</v>
      </c>
      <c r="Y1807" s="188" t="s">
        <v>1195</v>
      </c>
      <c r="Z1807" s="188"/>
      <c r="AA1807" s="188">
        <v>127287.52</v>
      </c>
    </row>
    <row r="1808" spans="1:27">
      <c r="A1808" s="122" t="s">
        <v>56</v>
      </c>
      <c r="B1808" s="226" t="str">
        <f t="shared" si="56"/>
        <v>27AAACA4269Q1Z6B1MH2425/000322</v>
      </c>
      <c r="C1808" s="277">
        <f t="shared" si="57"/>
        <v>1803</v>
      </c>
      <c r="D1808" s="122" t="s">
        <v>467</v>
      </c>
      <c r="E1808" s="122" t="s">
        <v>1839</v>
      </c>
      <c r="F1808" s="122" t="s">
        <v>4534</v>
      </c>
      <c r="G1808" s="122" t="s">
        <v>1699</v>
      </c>
      <c r="H1808" s="278">
        <v>45383</v>
      </c>
      <c r="I1808" s="122">
        <v>17840.810000000001</v>
      </c>
      <c r="J1808" s="122" t="s">
        <v>1700</v>
      </c>
      <c r="K1808" s="122" t="s">
        <v>1657</v>
      </c>
      <c r="L1808" s="122">
        <v>18</v>
      </c>
      <c r="M1808" s="287">
        <v>15119.33</v>
      </c>
      <c r="N1808" s="287">
        <v>0</v>
      </c>
      <c r="O1808" s="287">
        <v>1360.74</v>
      </c>
      <c r="P1808" s="287">
        <v>1360.74</v>
      </c>
      <c r="Q1808" s="122">
        <v>0</v>
      </c>
      <c r="R1808" s="188" t="s">
        <v>4481</v>
      </c>
      <c r="S1808" s="188" t="s">
        <v>4486</v>
      </c>
      <c r="T1808" s="188" t="s">
        <v>1703</v>
      </c>
      <c r="U1808" s="188"/>
      <c r="V1808" s="188" t="s">
        <v>1704</v>
      </c>
      <c r="W1808" s="188" t="s">
        <v>1195</v>
      </c>
      <c r="X1808" s="188" t="s">
        <v>1195</v>
      </c>
      <c r="Y1808" s="188" t="s">
        <v>1195</v>
      </c>
      <c r="Z1808" s="188"/>
      <c r="AA1808" s="188">
        <v>2721.48</v>
      </c>
    </row>
    <row r="1809" spans="1:27">
      <c r="A1809" s="122" t="s">
        <v>56</v>
      </c>
      <c r="B1809" s="226" t="str">
        <f t="shared" si="56"/>
        <v>27AAACA4269Q1Z6B1MH2425/000323</v>
      </c>
      <c r="C1809" s="277">
        <f t="shared" si="57"/>
        <v>1804</v>
      </c>
      <c r="D1809" s="122" t="s">
        <v>467</v>
      </c>
      <c r="E1809" s="122" t="s">
        <v>1839</v>
      </c>
      <c r="F1809" s="122" t="s">
        <v>4535</v>
      </c>
      <c r="G1809" s="122" t="s">
        <v>1699</v>
      </c>
      <c r="H1809" s="278">
        <v>45383</v>
      </c>
      <c r="I1809" s="122">
        <v>30113.08</v>
      </c>
      <c r="J1809" s="122" t="s">
        <v>1700</v>
      </c>
      <c r="K1809" s="122" t="s">
        <v>1657</v>
      </c>
      <c r="L1809" s="122">
        <v>18</v>
      </c>
      <c r="M1809" s="287">
        <v>25519.56</v>
      </c>
      <c r="N1809" s="287">
        <v>0</v>
      </c>
      <c r="O1809" s="287">
        <v>2296.7600000000002</v>
      </c>
      <c r="P1809" s="287">
        <v>2296.7600000000002</v>
      </c>
      <c r="Q1809" s="122">
        <v>0</v>
      </c>
      <c r="R1809" s="188" t="s">
        <v>4481</v>
      </c>
      <c r="S1809" s="188" t="s">
        <v>4486</v>
      </c>
      <c r="T1809" s="188" t="s">
        <v>1703</v>
      </c>
      <c r="U1809" s="188"/>
      <c r="V1809" s="188" t="s">
        <v>1704</v>
      </c>
      <c r="W1809" s="188" t="s">
        <v>1195</v>
      </c>
      <c r="X1809" s="188" t="s">
        <v>1195</v>
      </c>
      <c r="Y1809" s="188" t="s">
        <v>1195</v>
      </c>
      <c r="Z1809" s="188"/>
      <c r="AA1809" s="188">
        <v>4593.5200000000004</v>
      </c>
    </row>
    <row r="1810" spans="1:27">
      <c r="A1810" s="122" t="s">
        <v>56</v>
      </c>
      <c r="B1810" s="226" t="str">
        <f t="shared" si="56"/>
        <v>27AAGCI3280F1ZMISLT-23-03-013</v>
      </c>
      <c r="C1810" s="277">
        <f t="shared" si="57"/>
        <v>1805</v>
      </c>
      <c r="D1810" s="122" t="s">
        <v>974</v>
      </c>
      <c r="E1810" s="122" t="s">
        <v>975</v>
      </c>
      <c r="F1810" s="122" t="s">
        <v>4536</v>
      </c>
      <c r="G1810" s="122" t="s">
        <v>1699</v>
      </c>
      <c r="H1810" s="278">
        <v>45366</v>
      </c>
      <c r="I1810" s="122">
        <v>59000</v>
      </c>
      <c r="J1810" s="122" t="s">
        <v>1700</v>
      </c>
      <c r="K1810" s="122" t="s">
        <v>1657</v>
      </c>
      <c r="L1810" s="122">
        <v>18</v>
      </c>
      <c r="M1810" s="287">
        <v>50000</v>
      </c>
      <c r="N1810" s="287">
        <v>0</v>
      </c>
      <c r="O1810" s="287">
        <v>4500</v>
      </c>
      <c r="P1810" s="287">
        <v>4500</v>
      </c>
      <c r="Q1810" s="122">
        <v>0</v>
      </c>
      <c r="R1810" s="188" t="s">
        <v>4537</v>
      </c>
      <c r="S1810" s="188" t="s">
        <v>4538</v>
      </c>
      <c r="T1810" s="188" t="s">
        <v>1703</v>
      </c>
      <c r="U1810" s="188"/>
      <c r="V1810" s="188" t="s">
        <v>1704</v>
      </c>
      <c r="W1810" s="188" t="s">
        <v>1195</v>
      </c>
      <c r="X1810" s="188" t="s">
        <v>1195</v>
      </c>
      <c r="Y1810" s="188" t="s">
        <v>1195</v>
      </c>
      <c r="Z1810" s="188"/>
      <c r="AA1810" s="188">
        <v>9000</v>
      </c>
    </row>
    <row r="1811" spans="1:27">
      <c r="A1811" s="122" t="s">
        <v>56</v>
      </c>
      <c r="B1811" s="226" t="str">
        <f t="shared" si="56"/>
        <v>27AANCA4062G1ZN281230001433A024</v>
      </c>
      <c r="C1811" s="277">
        <f t="shared" si="57"/>
        <v>1806</v>
      </c>
      <c r="D1811" s="122" t="s">
        <v>787</v>
      </c>
      <c r="E1811" s="122" t="s">
        <v>788</v>
      </c>
      <c r="F1811" s="122" t="s">
        <v>4539</v>
      </c>
      <c r="G1811" s="122" t="s">
        <v>1699</v>
      </c>
      <c r="H1811" s="278">
        <v>45404</v>
      </c>
      <c r="I1811" s="122">
        <v>2164.39</v>
      </c>
      <c r="J1811" s="122" t="s">
        <v>1700</v>
      </c>
      <c r="K1811" s="122" t="s">
        <v>1657</v>
      </c>
      <c r="L1811" s="122">
        <v>18</v>
      </c>
      <c r="M1811" s="287">
        <v>1834.23</v>
      </c>
      <c r="N1811" s="287">
        <v>0</v>
      </c>
      <c r="O1811" s="287">
        <v>165.08</v>
      </c>
      <c r="P1811" s="287">
        <v>165.08</v>
      </c>
      <c r="Q1811" s="122">
        <v>0</v>
      </c>
      <c r="R1811" s="188" t="s">
        <v>4481</v>
      </c>
      <c r="S1811" s="188" t="s">
        <v>4488</v>
      </c>
      <c r="T1811" s="188" t="s">
        <v>1703</v>
      </c>
      <c r="U1811" s="188"/>
      <c r="V1811" s="188" t="s">
        <v>1704</v>
      </c>
      <c r="W1811" s="188" t="s">
        <v>1195</v>
      </c>
      <c r="X1811" s="188" t="s">
        <v>1195</v>
      </c>
      <c r="Y1811" s="188" t="s">
        <v>1195</v>
      </c>
      <c r="Z1811" s="188"/>
      <c r="AA1811" s="188">
        <v>330.16</v>
      </c>
    </row>
    <row r="1812" spans="1:27">
      <c r="A1812" s="122" t="s">
        <v>56</v>
      </c>
      <c r="B1812" s="226" t="str">
        <f t="shared" si="56"/>
        <v>27AANCA4062G1ZN281230001433A025</v>
      </c>
      <c r="C1812" s="277">
        <f t="shared" si="57"/>
        <v>1807</v>
      </c>
      <c r="D1812" s="122" t="s">
        <v>787</v>
      </c>
      <c r="E1812" s="122" t="s">
        <v>788</v>
      </c>
      <c r="F1812" s="122" t="s">
        <v>4540</v>
      </c>
      <c r="G1812" s="122" t="s">
        <v>1699</v>
      </c>
      <c r="H1812" s="278">
        <v>45404</v>
      </c>
      <c r="I1812" s="122">
        <v>9593.49</v>
      </c>
      <c r="J1812" s="122" t="s">
        <v>1700</v>
      </c>
      <c r="K1812" s="122" t="s">
        <v>1657</v>
      </c>
      <c r="L1812" s="122">
        <v>18</v>
      </c>
      <c r="M1812" s="287">
        <v>8130.08</v>
      </c>
      <c r="N1812" s="287">
        <v>0</v>
      </c>
      <c r="O1812" s="287">
        <v>731.7</v>
      </c>
      <c r="P1812" s="287">
        <v>731.7</v>
      </c>
      <c r="Q1812" s="122">
        <v>0</v>
      </c>
      <c r="R1812" s="188" t="s">
        <v>4481</v>
      </c>
      <c r="S1812" s="188" t="s">
        <v>4488</v>
      </c>
      <c r="T1812" s="188" t="s">
        <v>1703</v>
      </c>
      <c r="U1812" s="188"/>
      <c r="V1812" s="188" t="s">
        <v>1704</v>
      </c>
      <c r="W1812" s="188" t="s">
        <v>1195</v>
      </c>
      <c r="X1812" s="188" t="s">
        <v>1195</v>
      </c>
      <c r="Y1812" s="188" t="s">
        <v>1195</v>
      </c>
      <c r="Z1812" s="188"/>
      <c r="AA1812" s="188">
        <v>1463.4</v>
      </c>
    </row>
    <row r="1813" spans="1:27">
      <c r="A1813" s="122" t="s">
        <v>56</v>
      </c>
      <c r="B1813" s="226" t="str">
        <f t="shared" si="56"/>
        <v>27AANCA4062G1ZN281230001433A027</v>
      </c>
      <c r="C1813" s="277">
        <f t="shared" si="57"/>
        <v>1808</v>
      </c>
      <c r="D1813" s="122" t="s">
        <v>787</v>
      </c>
      <c r="E1813" s="122" t="s">
        <v>788</v>
      </c>
      <c r="F1813" s="122" t="s">
        <v>4541</v>
      </c>
      <c r="G1813" s="122" t="s">
        <v>1699</v>
      </c>
      <c r="H1813" s="278">
        <v>45407</v>
      </c>
      <c r="I1813" s="122">
        <v>19947.490000000002</v>
      </c>
      <c r="J1813" s="122" t="s">
        <v>1700</v>
      </c>
      <c r="K1813" s="122" t="s">
        <v>1657</v>
      </c>
      <c r="L1813" s="122">
        <v>18</v>
      </c>
      <c r="M1813" s="287">
        <v>16904.66</v>
      </c>
      <c r="N1813" s="287">
        <v>0</v>
      </c>
      <c r="O1813" s="287">
        <v>1521.41</v>
      </c>
      <c r="P1813" s="287">
        <v>1521.41</v>
      </c>
      <c r="Q1813" s="122">
        <v>0</v>
      </c>
      <c r="R1813" s="188" t="s">
        <v>4481</v>
      </c>
      <c r="S1813" s="188" t="s">
        <v>4488</v>
      </c>
      <c r="T1813" s="188" t="s">
        <v>1703</v>
      </c>
      <c r="U1813" s="188"/>
      <c r="V1813" s="188" t="s">
        <v>1704</v>
      </c>
      <c r="W1813" s="188" t="s">
        <v>1195</v>
      </c>
      <c r="X1813" s="188" t="s">
        <v>1195</v>
      </c>
      <c r="Y1813" s="188" t="s">
        <v>1195</v>
      </c>
      <c r="Z1813" s="188"/>
      <c r="AA1813" s="188">
        <v>3042.82</v>
      </c>
    </row>
    <row r="1814" spans="1:27">
      <c r="A1814" s="122" t="s">
        <v>56</v>
      </c>
      <c r="B1814" s="226" t="str">
        <f t="shared" si="56"/>
        <v>27AABCI2726B1Z2MH1242504AC60706</v>
      </c>
      <c r="C1814" s="277">
        <f t="shared" si="57"/>
        <v>1809</v>
      </c>
      <c r="D1814" s="122" t="s">
        <v>1041</v>
      </c>
      <c r="E1814" s="122" t="s">
        <v>1042</v>
      </c>
      <c r="F1814" s="122" t="s">
        <v>4542</v>
      </c>
      <c r="G1814" s="122" t="s">
        <v>1699</v>
      </c>
      <c r="H1814" s="278">
        <v>45390</v>
      </c>
      <c r="I1814" s="122">
        <v>6568</v>
      </c>
      <c r="J1814" s="122" t="s">
        <v>1700</v>
      </c>
      <c r="K1814" s="122" t="s">
        <v>1657</v>
      </c>
      <c r="L1814" s="122">
        <v>5</v>
      </c>
      <c r="M1814" s="287">
        <v>6255</v>
      </c>
      <c r="N1814" s="287">
        <v>0</v>
      </c>
      <c r="O1814" s="287">
        <v>156.5</v>
      </c>
      <c r="P1814" s="287">
        <v>156.5</v>
      </c>
      <c r="Q1814" s="122">
        <v>0</v>
      </c>
      <c r="R1814" s="188" t="s">
        <v>4481</v>
      </c>
      <c r="S1814" s="188" t="s">
        <v>4488</v>
      </c>
      <c r="T1814" s="188" t="s">
        <v>1703</v>
      </c>
      <c r="U1814" s="188"/>
      <c r="V1814" s="188" t="s">
        <v>1704</v>
      </c>
      <c r="W1814" s="188" t="s">
        <v>1195</v>
      </c>
      <c r="X1814" s="188" t="s">
        <v>1195</v>
      </c>
      <c r="Y1814" s="188" t="s">
        <v>1195</v>
      </c>
      <c r="Z1814" s="188"/>
      <c r="AA1814" s="188">
        <v>313</v>
      </c>
    </row>
    <row r="1815" spans="1:27">
      <c r="A1815" s="122" t="s">
        <v>56</v>
      </c>
      <c r="B1815" s="226" t="str">
        <f t="shared" si="56"/>
        <v>27AABCI2726B1Z2MH1242504AH99491</v>
      </c>
      <c r="C1815" s="277">
        <f t="shared" si="57"/>
        <v>1810</v>
      </c>
      <c r="D1815" s="122" t="s">
        <v>1041</v>
      </c>
      <c r="E1815" s="122" t="s">
        <v>1042</v>
      </c>
      <c r="F1815" s="122" t="s">
        <v>4543</v>
      </c>
      <c r="G1815" s="122" t="s">
        <v>1699</v>
      </c>
      <c r="H1815" s="278">
        <v>45406</v>
      </c>
      <c r="I1815" s="122">
        <v>10643</v>
      </c>
      <c r="J1815" s="122" t="s">
        <v>1700</v>
      </c>
      <c r="K1815" s="122" t="s">
        <v>1657</v>
      </c>
      <c r="L1815" s="122">
        <v>5</v>
      </c>
      <c r="M1815" s="287">
        <v>10136</v>
      </c>
      <c r="N1815" s="287">
        <v>0</v>
      </c>
      <c r="O1815" s="287">
        <v>253.5</v>
      </c>
      <c r="P1815" s="287">
        <v>253.5</v>
      </c>
      <c r="Q1815" s="122">
        <v>0</v>
      </c>
      <c r="R1815" s="188" t="s">
        <v>4481</v>
      </c>
      <c r="S1815" s="188" t="s">
        <v>4488</v>
      </c>
      <c r="T1815" s="188" t="s">
        <v>1703</v>
      </c>
      <c r="U1815" s="188"/>
      <c r="V1815" s="188" t="s">
        <v>1704</v>
      </c>
      <c r="W1815" s="188" t="s">
        <v>1195</v>
      </c>
      <c r="X1815" s="188" t="s">
        <v>1195</v>
      </c>
      <c r="Y1815" s="188" t="s">
        <v>1195</v>
      </c>
      <c r="Z1815" s="188"/>
      <c r="AA1815" s="188">
        <v>507</v>
      </c>
    </row>
    <row r="1816" spans="1:27">
      <c r="A1816" s="122" t="s">
        <v>56</v>
      </c>
      <c r="B1816" s="226" t="str">
        <f t="shared" si="56"/>
        <v>27AABCK3418J1ZKPNQ4100008</v>
      </c>
      <c r="C1816" s="277">
        <f t="shared" si="57"/>
        <v>1811</v>
      </c>
      <c r="D1816" s="122" t="s">
        <v>449</v>
      </c>
      <c r="E1816" s="122" t="s">
        <v>450</v>
      </c>
      <c r="F1816" s="122" t="s">
        <v>4544</v>
      </c>
      <c r="G1816" s="122" t="s">
        <v>1699</v>
      </c>
      <c r="H1816" s="278">
        <v>45383</v>
      </c>
      <c r="I1816" s="122">
        <v>13407</v>
      </c>
      <c r="J1816" s="122" t="s">
        <v>1700</v>
      </c>
      <c r="K1816" s="122" t="s">
        <v>1657</v>
      </c>
      <c r="L1816" s="122">
        <v>18</v>
      </c>
      <c r="M1816" s="287">
        <v>250</v>
      </c>
      <c r="N1816" s="287">
        <v>0</v>
      </c>
      <c r="O1816" s="287">
        <v>22.5</v>
      </c>
      <c r="P1816" s="287">
        <v>22.5</v>
      </c>
      <c r="Q1816" s="122">
        <v>0</v>
      </c>
      <c r="R1816" s="188" t="s">
        <v>4481</v>
      </c>
      <c r="S1816" s="188" t="s">
        <v>4545</v>
      </c>
      <c r="T1816" s="188" t="s">
        <v>1703</v>
      </c>
      <c r="U1816" s="188"/>
      <c r="V1816" s="188" t="s">
        <v>1704</v>
      </c>
      <c r="W1816" s="188" t="s">
        <v>1195</v>
      </c>
      <c r="X1816" s="188" t="s">
        <v>1195</v>
      </c>
      <c r="Y1816" s="188" t="s">
        <v>1195</v>
      </c>
      <c r="Z1816" s="188"/>
      <c r="AA1816" s="188">
        <v>45</v>
      </c>
    </row>
    <row r="1817" spans="1:27">
      <c r="A1817" s="122" t="s">
        <v>56</v>
      </c>
      <c r="B1817" s="226" t="str">
        <f t="shared" si="56"/>
        <v>27AABCK3418J1ZKPNQ4100050</v>
      </c>
      <c r="C1817" s="277">
        <f t="shared" si="57"/>
        <v>1812</v>
      </c>
      <c r="D1817" s="122" t="s">
        <v>449</v>
      </c>
      <c r="E1817" s="122" t="s">
        <v>450</v>
      </c>
      <c r="F1817" s="122" t="s">
        <v>4546</v>
      </c>
      <c r="G1817" s="122" t="s">
        <v>1699</v>
      </c>
      <c r="H1817" s="278">
        <v>45400</v>
      </c>
      <c r="I1817" s="122">
        <v>190986.88</v>
      </c>
      <c r="J1817" s="122" t="s">
        <v>1700</v>
      </c>
      <c r="K1817" s="122" t="s">
        <v>1657</v>
      </c>
      <c r="L1817" s="122">
        <v>18</v>
      </c>
      <c r="M1817" s="287">
        <v>1456.25</v>
      </c>
      <c r="N1817" s="287">
        <v>0</v>
      </c>
      <c r="O1817" s="287">
        <v>131.06</v>
      </c>
      <c r="P1817" s="287">
        <v>131.06</v>
      </c>
      <c r="Q1817" s="122">
        <v>0</v>
      </c>
      <c r="R1817" s="188" t="s">
        <v>4481</v>
      </c>
      <c r="S1817" s="188" t="s">
        <v>4545</v>
      </c>
      <c r="T1817" s="188" t="s">
        <v>1703</v>
      </c>
      <c r="U1817" s="188"/>
      <c r="V1817" s="188" t="s">
        <v>1704</v>
      </c>
      <c r="W1817" s="188" t="s">
        <v>1195</v>
      </c>
      <c r="X1817" s="188" t="s">
        <v>1195</v>
      </c>
      <c r="Y1817" s="188" t="s">
        <v>1195</v>
      </c>
      <c r="Z1817" s="188"/>
      <c r="AA1817" s="188">
        <v>262.12</v>
      </c>
    </row>
    <row r="1818" spans="1:27">
      <c r="A1818" s="122" t="s">
        <v>56</v>
      </c>
      <c r="B1818" s="226" t="str">
        <f t="shared" si="56"/>
        <v>27AABCK3418J1ZKPNQ4200069</v>
      </c>
      <c r="C1818" s="277">
        <f t="shared" si="57"/>
        <v>1813</v>
      </c>
      <c r="D1818" s="122" t="s">
        <v>449</v>
      </c>
      <c r="E1818" s="122" t="s">
        <v>450</v>
      </c>
      <c r="F1818" s="122" t="s">
        <v>4547</v>
      </c>
      <c r="G1818" s="122" t="s">
        <v>1699</v>
      </c>
      <c r="H1818" s="278">
        <v>45392</v>
      </c>
      <c r="I1818" s="122">
        <v>420968.44</v>
      </c>
      <c r="J1818" s="122" t="s">
        <v>1700</v>
      </c>
      <c r="K1818" s="122" t="s">
        <v>1657</v>
      </c>
      <c r="L1818" s="122">
        <v>18</v>
      </c>
      <c r="M1818" s="287">
        <v>2602.5</v>
      </c>
      <c r="N1818" s="287">
        <v>0</v>
      </c>
      <c r="O1818" s="287">
        <v>234.22</v>
      </c>
      <c r="P1818" s="287">
        <v>234.22</v>
      </c>
      <c r="Q1818" s="122">
        <v>0</v>
      </c>
      <c r="R1818" s="188" t="s">
        <v>4481</v>
      </c>
      <c r="S1818" s="188" t="s">
        <v>4545</v>
      </c>
      <c r="T1818" s="188" t="s">
        <v>1703</v>
      </c>
      <c r="U1818" s="188"/>
      <c r="V1818" s="188" t="s">
        <v>1704</v>
      </c>
      <c r="W1818" s="188" t="s">
        <v>1195</v>
      </c>
      <c r="X1818" s="188" t="s">
        <v>1195</v>
      </c>
      <c r="Y1818" s="188" t="s">
        <v>1195</v>
      </c>
      <c r="Z1818" s="188"/>
      <c r="AA1818" s="188">
        <v>468.44</v>
      </c>
    </row>
    <row r="1819" spans="1:27">
      <c r="A1819" s="122" t="s">
        <v>56</v>
      </c>
      <c r="B1819" s="226" t="str">
        <f t="shared" si="56"/>
        <v>27AABCK3418J1ZKPNQ4200070</v>
      </c>
      <c r="C1819" s="277">
        <f t="shared" si="57"/>
        <v>1814</v>
      </c>
      <c r="D1819" s="122" t="s">
        <v>449</v>
      </c>
      <c r="E1819" s="122" t="s">
        <v>450</v>
      </c>
      <c r="F1819" s="122" t="s">
        <v>4548</v>
      </c>
      <c r="G1819" s="122" t="s">
        <v>1699</v>
      </c>
      <c r="H1819" s="278">
        <v>45392</v>
      </c>
      <c r="I1819" s="122">
        <v>420968.44</v>
      </c>
      <c r="J1819" s="122" t="s">
        <v>1700</v>
      </c>
      <c r="K1819" s="122" t="s">
        <v>1657</v>
      </c>
      <c r="L1819" s="122">
        <v>18</v>
      </c>
      <c r="M1819" s="287">
        <v>2602.5</v>
      </c>
      <c r="N1819" s="287">
        <v>0</v>
      </c>
      <c r="O1819" s="287">
        <v>234.22</v>
      </c>
      <c r="P1819" s="287">
        <v>234.22</v>
      </c>
      <c r="Q1819" s="122">
        <v>0</v>
      </c>
      <c r="R1819" s="188" t="s">
        <v>4481</v>
      </c>
      <c r="S1819" s="188" t="s">
        <v>4545</v>
      </c>
      <c r="T1819" s="188" t="s">
        <v>1703</v>
      </c>
      <c r="U1819" s="188"/>
      <c r="V1819" s="188" t="s">
        <v>1704</v>
      </c>
      <c r="W1819" s="188" t="s">
        <v>1195</v>
      </c>
      <c r="X1819" s="188" t="s">
        <v>1195</v>
      </c>
      <c r="Y1819" s="188" t="s">
        <v>1195</v>
      </c>
      <c r="Z1819" s="188"/>
      <c r="AA1819" s="188">
        <v>468.44</v>
      </c>
    </row>
    <row r="1820" spans="1:27">
      <c r="A1820" s="122" t="s">
        <v>56</v>
      </c>
      <c r="B1820" s="226" t="str">
        <f t="shared" si="56"/>
        <v>27AABCK3418J1ZKPNQ4200077</v>
      </c>
      <c r="C1820" s="277">
        <f t="shared" si="57"/>
        <v>1815</v>
      </c>
      <c r="D1820" s="122" t="s">
        <v>449</v>
      </c>
      <c r="E1820" s="122" t="s">
        <v>450</v>
      </c>
      <c r="F1820" s="122" t="s">
        <v>4549</v>
      </c>
      <c r="G1820" s="122" t="s">
        <v>1699</v>
      </c>
      <c r="H1820" s="278">
        <v>45394</v>
      </c>
      <c r="I1820" s="122">
        <v>162531.06</v>
      </c>
      <c r="J1820" s="122" t="s">
        <v>1700</v>
      </c>
      <c r="K1820" s="122" t="s">
        <v>1657</v>
      </c>
      <c r="L1820" s="122">
        <v>18</v>
      </c>
      <c r="M1820" s="287">
        <v>1311.48</v>
      </c>
      <c r="N1820" s="287">
        <v>0</v>
      </c>
      <c r="O1820" s="287">
        <v>118.03</v>
      </c>
      <c r="P1820" s="287">
        <v>118.03</v>
      </c>
      <c r="Q1820" s="122">
        <v>0</v>
      </c>
      <c r="R1820" s="188" t="s">
        <v>4481</v>
      </c>
      <c r="S1820" s="188" t="s">
        <v>4545</v>
      </c>
      <c r="T1820" s="188" t="s">
        <v>1703</v>
      </c>
      <c r="U1820" s="188"/>
      <c r="V1820" s="188" t="s">
        <v>1704</v>
      </c>
      <c r="W1820" s="188" t="s">
        <v>1195</v>
      </c>
      <c r="X1820" s="188" t="s">
        <v>1195</v>
      </c>
      <c r="Y1820" s="188" t="s">
        <v>1195</v>
      </c>
      <c r="Z1820" s="188"/>
      <c r="AA1820" s="188">
        <v>236.06</v>
      </c>
    </row>
    <row r="1821" spans="1:27">
      <c r="A1821" s="122" t="s">
        <v>56</v>
      </c>
      <c r="B1821" s="226" t="str">
        <f t="shared" si="56"/>
        <v>27AABCK3418J1ZKPNQ4200109</v>
      </c>
      <c r="C1821" s="277">
        <f t="shared" si="57"/>
        <v>1816</v>
      </c>
      <c r="D1821" s="122" t="s">
        <v>449</v>
      </c>
      <c r="E1821" s="122" t="s">
        <v>450</v>
      </c>
      <c r="F1821" s="122" t="s">
        <v>4550</v>
      </c>
      <c r="G1821" s="122" t="s">
        <v>1699</v>
      </c>
      <c r="H1821" s="278">
        <v>45397</v>
      </c>
      <c r="I1821" s="122">
        <v>253367.74</v>
      </c>
      <c r="J1821" s="122" t="s">
        <v>1700</v>
      </c>
      <c r="K1821" s="122" t="s">
        <v>1657</v>
      </c>
      <c r="L1821" s="122">
        <v>18</v>
      </c>
      <c r="M1821" s="287">
        <v>1765.25</v>
      </c>
      <c r="N1821" s="287">
        <v>0</v>
      </c>
      <c r="O1821" s="287">
        <v>158.87</v>
      </c>
      <c r="P1821" s="287">
        <v>158.87</v>
      </c>
      <c r="Q1821" s="122">
        <v>0</v>
      </c>
      <c r="R1821" s="188" t="s">
        <v>4481</v>
      </c>
      <c r="S1821" s="188" t="s">
        <v>4545</v>
      </c>
      <c r="T1821" s="188" t="s">
        <v>1703</v>
      </c>
      <c r="U1821" s="188"/>
      <c r="V1821" s="188" t="s">
        <v>1704</v>
      </c>
      <c r="W1821" s="188" t="s">
        <v>1195</v>
      </c>
      <c r="X1821" s="188" t="s">
        <v>1195</v>
      </c>
      <c r="Y1821" s="188" t="s">
        <v>1195</v>
      </c>
      <c r="Z1821" s="188"/>
      <c r="AA1821" s="188">
        <v>317.74</v>
      </c>
    </row>
    <row r="1822" spans="1:27">
      <c r="A1822" s="122" t="s">
        <v>56</v>
      </c>
      <c r="B1822" s="226" t="str">
        <f t="shared" si="56"/>
        <v>27AABCK3418J1ZKPNQ4200110</v>
      </c>
      <c r="C1822" s="277">
        <f t="shared" si="57"/>
        <v>1817</v>
      </c>
      <c r="D1822" s="122" t="s">
        <v>449</v>
      </c>
      <c r="E1822" s="122" t="s">
        <v>450</v>
      </c>
      <c r="F1822" s="122" t="s">
        <v>4551</v>
      </c>
      <c r="G1822" s="122" t="s">
        <v>1699</v>
      </c>
      <c r="H1822" s="278">
        <v>45397</v>
      </c>
      <c r="I1822" s="122">
        <v>253367.74</v>
      </c>
      <c r="J1822" s="122" t="s">
        <v>1700</v>
      </c>
      <c r="K1822" s="122" t="s">
        <v>1657</v>
      </c>
      <c r="L1822" s="122">
        <v>18</v>
      </c>
      <c r="M1822" s="287">
        <v>1765.25</v>
      </c>
      <c r="N1822" s="287">
        <v>0</v>
      </c>
      <c r="O1822" s="287">
        <v>158.87</v>
      </c>
      <c r="P1822" s="287">
        <v>158.87</v>
      </c>
      <c r="Q1822" s="122">
        <v>0</v>
      </c>
      <c r="R1822" s="188" t="s">
        <v>4481</v>
      </c>
      <c r="S1822" s="188" t="s">
        <v>4545</v>
      </c>
      <c r="T1822" s="188" t="s">
        <v>1703</v>
      </c>
      <c r="U1822" s="188"/>
      <c r="V1822" s="188" t="s">
        <v>1704</v>
      </c>
      <c r="W1822" s="188" t="s">
        <v>1195</v>
      </c>
      <c r="X1822" s="188" t="s">
        <v>1195</v>
      </c>
      <c r="Y1822" s="188" t="s">
        <v>1195</v>
      </c>
      <c r="Z1822" s="188"/>
      <c r="AA1822" s="188">
        <v>317.74</v>
      </c>
    </row>
    <row r="1823" spans="1:27">
      <c r="A1823" s="122" t="s">
        <v>56</v>
      </c>
      <c r="B1823" s="226" t="str">
        <f t="shared" si="56"/>
        <v>27AABCK3418J1ZKPNQ4200175</v>
      </c>
      <c r="C1823" s="277">
        <f t="shared" si="57"/>
        <v>1818</v>
      </c>
      <c r="D1823" s="122" t="s">
        <v>449</v>
      </c>
      <c r="E1823" s="122" t="s">
        <v>450</v>
      </c>
      <c r="F1823" s="122" t="s">
        <v>4552</v>
      </c>
      <c r="G1823" s="122" t="s">
        <v>1699</v>
      </c>
      <c r="H1823" s="278">
        <v>45404</v>
      </c>
      <c r="I1823" s="122">
        <v>70645.94</v>
      </c>
      <c r="J1823" s="122" t="s">
        <v>1700</v>
      </c>
      <c r="K1823" s="122" t="s">
        <v>1657</v>
      </c>
      <c r="L1823" s="122">
        <v>18</v>
      </c>
      <c r="M1823" s="287">
        <v>705.19</v>
      </c>
      <c r="N1823" s="287">
        <v>0</v>
      </c>
      <c r="O1823" s="287">
        <v>63.47</v>
      </c>
      <c r="P1823" s="287">
        <v>63.47</v>
      </c>
      <c r="Q1823" s="122">
        <v>0</v>
      </c>
      <c r="R1823" s="188" t="s">
        <v>4481</v>
      </c>
      <c r="S1823" s="188" t="s">
        <v>4545</v>
      </c>
      <c r="T1823" s="188" t="s">
        <v>1703</v>
      </c>
      <c r="U1823" s="188"/>
      <c r="V1823" s="188" t="s">
        <v>1704</v>
      </c>
      <c r="W1823" s="188" t="s">
        <v>1195</v>
      </c>
      <c r="X1823" s="188" t="s">
        <v>1195</v>
      </c>
      <c r="Y1823" s="188" t="s">
        <v>1195</v>
      </c>
      <c r="Z1823" s="188"/>
      <c r="AA1823" s="188">
        <v>126.94</v>
      </c>
    </row>
    <row r="1824" spans="1:27">
      <c r="A1824" s="122" t="s">
        <v>56</v>
      </c>
      <c r="B1824" s="226" t="str">
        <f t="shared" si="56"/>
        <v>27AABCK3418J1ZKPNQ4200262</v>
      </c>
      <c r="C1824" s="277">
        <f t="shared" si="57"/>
        <v>1819</v>
      </c>
      <c r="D1824" s="122" t="s">
        <v>449</v>
      </c>
      <c r="E1824" s="122" t="s">
        <v>450</v>
      </c>
      <c r="F1824" s="122" t="s">
        <v>4553</v>
      </c>
      <c r="G1824" s="122" t="s">
        <v>1699</v>
      </c>
      <c r="H1824" s="278">
        <v>45408</v>
      </c>
      <c r="I1824" s="122">
        <v>246742.78</v>
      </c>
      <c r="J1824" s="122" t="s">
        <v>1700</v>
      </c>
      <c r="K1824" s="122" t="s">
        <v>1657</v>
      </c>
      <c r="L1824" s="122">
        <v>18</v>
      </c>
      <c r="M1824" s="287">
        <v>1732.16</v>
      </c>
      <c r="N1824" s="287">
        <v>0</v>
      </c>
      <c r="O1824" s="287">
        <v>155.88999999999999</v>
      </c>
      <c r="P1824" s="287">
        <v>155.88999999999999</v>
      </c>
      <c r="Q1824" s="122">
        <v>0</v>
      </c>
      <c r="R1824" s="188" t="s">
        <v>4481</v>
      </c>
      <c r="S1824" s="188" t="s">
        <v>4545</v>
      </c>
      <c r="T1824" s="188" t="s">
        <v>1703</v>
      </c>
      <c r="U1824" s="188"/>
      <c r="V1824" s="188" t="s">
        <v>1704</v>
      </c>
      <c r="W1824" s="188" t="s">
        <v>1195</v>
      </c>
      <c r="X1824" s="188" t="s">
        <v>1195</v>
      </c>
      <c r="Y1824" s="188" t="s">
        <v>1195</v>
      </c>
      <c r="Z1824" s="188"/>
      <c r="AA1824" s="188">
        <v>311.77999999999997</v>
      </c>
    </row>
    <row r="1825" spans="1:27">
      <c r="A1825" s="122" t="s">
        <v>56</v>
      </c>
      <c r="B1825" s="226" t="str">
        <f t="shared" si="56"/>
        <v>27AAACA4136A1ZDIS/39</v>
      </c>
      <c r="C1825" s="277">
        <f t="shared" si="57"/>
        <v>1820</v>
      </c>
      <c r="D1825" s="122" t="s">
        <v>717</v>
      </c>
      <c r="E1825" s="122" t="s">
        <v>718</v>
      </c>
      <c r="F1825" s="122" t="s">
        <v>4554</v>
      </c>
      <c r="G1825" s="122" t="s">
        <v>1699</v>
      </c>
      <c r="H1825" s="278">
        <v>45412</v>
      </c>
      <c r="I1825" s="122">
        <v>1180</v>
      </c>
      <c r="J1825" s="122" t="s">
        <v>1700</v>
      </c>
      <c r="K1825" s="122" t="s">
        <v>1657</v>
      </c>
      <c r="L1825" s="122">
        <v>18</v>
      </c>
      <c r="M1825" s="287">
        <v>1000</v>
      </c>
      <c r="N1825" s="287">
        <v>0</v>
      </c>
      <c r="O1825" s="287">
        <v>90</v>
      </c>
      <c r="P1825" s="287">
        <v>90</v>
      </c>
      <c r="Q1825" s="122">
        <v>0</v>
      </c>
      <c r="R1825" s="188" t="s">
        <v>4481</v>
      </c>
      <c r="S1825" s="188" t="s">
        <v>4488</v>
      </c>
      <c r="T1825" s="188" t="s">
        <v>1703</v>
      </c>
      <c r="U1825" s="188"/>
      <c r="V1825" s="188" t="s">
        <v>1704</v>
      </c>
      <c r="W1825" s="188" t="s">
        <v>1195</v>
      </c>
      <c r="X1825" s="188" t="s">
        <v>1195</v>
      </c>
      <c r="Y1825" s="188" t="s">
        <v>1195</v>
      </c>
      <c r="Z1825" s="188"/>
      <c r="AA1825" s="188">
        <v>180</v>
      </c>
    </row>
    <row r="1826" spans="1:27">
      <c r="A1826" s="122" t="s">
        <v>56</v>
      </c>
      <c r="B1826" s="226" t="str">
        <f t="shared" si="56"/>
        <v>27AAACE6958L1Z4MEGSI25/20043</v>
      </c>
      <c r="C1826" s="277">
        <f t="shared" si="57"/>
        <v>1821</v>
      </c>
      <c r="D1826" s="122" t="s">
        <v>543</v>
      </c>
      <c r="E1826" s="122" t="s">
        <v>544</v>
      </c>
      <c r="F1826" s="122" t="s">
        <v>4555</v>
      </c>
      <c r="G1826" s="122" t="s">
        <v>1699</v>
      </c>
      <c r="H1826" s="278">
        <v>45409</v>
      </c>
      <c r="I1826" s="122">
        <v>199644.37</v>
      </c>
      <c r="J1826" s="122" t="s">
        <v>1700</v>
      </c>
      <c r="K1826" s="122" t="s">
        <v>1657</v>
      </c>
      <c r="L1826" s="122">
        <v>18</v>
      </c>
      <c r="M1826" s="287">
        <v>169190.15</v>
      </c>
      <c r="N1826" s="287">
        <v>0</v>
      </c>
      <c r="O1826" s="287">
        <v>15227.11</v>
      </c>
      <c r="P1826" s="287">
        <v>15227.11</v>
      </c>
      <c r="Q1826" s="122">
        <v>0</v>
      </c>
      <c r="R1826" s="188" t="s">
        <v>4481</v>
      </c>
      <c r="S1826" s="188" t="s">
        <v>4519</v>
      </c>
      <c r="T1826" s="188" t="s">
        <v>1703</v>
      </c>
      <c r="U1826" s="188"/>
      <c r="V1826" s="188" t="s">
        <v>1704</v>
      </c>
      <c r="W1826" s="188" t="s">
        <v>1726</v>
      </c>
      <c r="X1826" s="188" t="s">
        <v>4556</v>
      </c>
      <c r="Y1826" s="188" t="s">
        <v>4557</v>
      </c>
      <c r="Z1826" s="188"/>
      <c r="AA1826" s="188">
        <v>30454.22</v>
      </c>
    </row>
    <row r="1827" spans="1:27">
      <c r="A1827" s="122" t="s">
        <v>56</v>
      </c>
      <c r="B1827" s="226" t="str">
        <f t="shared" si="56"/>
        <v>27AAACS7293J1ZWPSPL/01-25RoE/01</v>
      </c>
      <c r="C1827" s="277">
        <f t="shared" si="57"/>
        <v>1822</v>
      </c>
      <c r="D1827" s="122" t="s">
        <v>4558</v>
      </c>
      <c r="E1827" s="122" t="s">
        <v>4559</v>
      </c>
      <c r="F1827" s="122" t="s">
        <v>4560</v>
      </c>
      <c r="G1827" s="122" t="s">
        <v>1699</v>
      </c>
      <c r="H1827" s="278">
        <v>45382</v>
      </c>
      <c r="I1827" s="122">
        <v>2336</v>
      </c>
      <c r="J1827" s="122" t="s">
        <v>1700</v>
      </c>
      <c r="K1827" s="122" t="s">
        <v>1657</v>
      </c>
      <c r="L1827" s="122">
        <v>18</v>
      </c>
      <c r="M1827" s="287">
        <v>1979.66</v>
      </c>
      <c r="N1827" s="287">
        <v>0</v>
      </c>
      <c r="O1827" s="287">
        <v>178.17</v>
      </c>
      <c r="P1827" s="287">
        <v>178.17</v>
      </c>
      <c r="Q1827" s="122">
        <v>0</v>
      </c>
      <c r="R1827" s="188" t="s">
        <v>4481</v>
      </c>
      <c r="S1827" s="188" t="s">
        <v>4488</v>
      </c>
      <c r="T1827" s="188" t="s">
        <v>1703</v>
      </c>
      <c r="U1827" s="188"/>
      <c r="V1827" s="188" t="s">
        <v>1704</v>
      </c>
      <c r="W1827" s="188" t="s">
        <v>1195</v>
      </c>
      <c r="X1827" s="188" t="s">
        <v>1195</v>
      </c>
      <c r="Y1827" s="188" t="s">
        <v>1195</v>
      </c>
      <c r="Z1827" s="188"/>
      <c r="AA1827" s="188">
        <v>356.34</v>
      </c>
    </row>
    <row r="1828" spans="1:27">
      <c r="A1828" s="122" t="s">
        <v>56</v>
      </c>
      <c r="B1828" s="226" t="str">
        <f t="shared" si="56"/>
        <v>27AEZFS4307M1Z6INV-000001</v>
      </c>
      <c r="C1828" s="277">
        <f t="shared" si="57"/>
        <v>1823</v>
      </c>
      <c r="D1828" s="122" t="s">
        <v>3141</v>
      </c>
      <c r="E1828" s="122" t="s">
        <v>3142</v>
      </c>
      <c r="F1828" s="122" t="s">
        <v>4561</v>
      </c>
      <c r="G1828" s="122" t="s">
        <v>1699</v>
      </c>
      <c r="H1828" s="278">
        <v>45391</v>
      </c>
      <c r="I1828" s="122">
        <v>76700</v>
      </c>
      <c r="J1828" s="122" t="s">
        <v>1700</v>
      </c>
      <c r="K1828" s="122" t="s">
        <v>1657</v>
      </c>
      <c r="L1828" s="122">
        <v>18</v>
      </c>
      <c r="M1828" s="287">
        <v>65000</v>
      </c>
      <c r="N1828" s="287">
        <v>0</v>
      </c>
      <c r="O1828" s="287">
        <v>5850</v>
      </c>
      <c r="P1828" s="287">
        <v>5850</v>
      </c>
      <c r="Q1828" s="122">
        <v>0</v>
      </c>
      <c r="R1828" s="188" t="s">
        <v>4481</v>
      </c>
      <c r="S1828" s="188" t="s">
        <v>4562</v>
      </c>
      <c r="T1828" s="188" t="s">
        <v>1703</v>
      </c>
      <c r="U1828" s="188"/>
      <c r="V1828" s="188" t="s">
        <v>1704</v>
      </c>
      <c r="W1828" s="188" t="s">
        <v>1195</v>
      </c>
      <c r="X1828" s="188" t="s">
        <v>1195</v>
      </c>
      <c r="Y1828" s="188" t="s">
        <v>1195</v>
      </c>
      <c r="Z1828" s="188"/>
      <c r="AA1828" s="188">
        <v>11700</v>
      </c>
    </row>
    <row r="1829" spans="1:27">
      <c r="A1829" s="122" t="s">
        <v>56</v>
      </c>
      <c r="B1829" s="226" t="str">
        <f t="shared" si="56"/>
        <v>27AACCG1281A1Z5IVS27-2425-00006</v>
      </c>
      <c r="C1829" s="277">
        <f t="shared" si="57"/>
        <v>1824</v>
      </c>
      <c r="D1829" s="122" t="s">
        <v>4563</v>
      </c>
      <c r="E1829" s="122" t="s">
        <v>4564</v>
      </c>
      <c r="F1829" s="122" t="s">
        <v>4565</v>
      </c>
      <c r="G1829" s="122" t="s">
        <v>1699</v>
      </c>
      <c r="H1829" s="278">
        <v>45383</v>
      </c>
      <c r="I1829" s="122">
        <v>7552</v>
      </c>
      <c r="J1829" s="122" t="s">
        <v>1700</v>
      </c>
      <c r="K1829" s="122" t="s">
        <v>1657</v>
      </c>
      <c r="L1829" s="122">
        <v>18</v>
      </c>
      <c r="M1829" s="287">
        <v>6400</v>
      </c>
      <c r="N1829" s="287">
        <v>0</v>
      </c>
      <c r="O1829" s="287">
        <v>576</v>
      </c>
      <c r="P1829" s="287">
        <v>576</v>
      </c>
      <c r="Q1829" s="122">
        <v>0</v>
      </c>
      <c r="R1829" s="188" t="s">
        <v>4481</v>
      </c>
      <c r="S1829" s="188" t="s">
        <v>4519</v>
      </c>
      <c r="T1829" s="188" t="s">
        <v>1703</v>
      </c>
      <c r="U1829" s="188"/>
      <c r="V1829" s="188" t="s">
        <v>1704</v>
      </c>
      <c r="W1829" s="188" t="s">
        <v>1726</v>
      </c>
      <c r="X1829" s="188" t="s">
        <v>4566</v>
      </c>
      <c r="Y1829" s="188" t="s">
        <v>4567</v>
      </c>
      <c r="Z1829" s="188"/>
      <c r="AA1829" s="188">
        <v>1152</v>
      </c>
    </row>
    <row r="1830" spans="1:27">
      <c r="A1830" s="122" t="s">
        <v>56</v>
      </c>
      <c r="B1830" s="226" t="str">
        <f t="shared" si="56"/>
        <v>27AAACB2100P1ZXMHI1404480980509</v>
      </c>
      <c r="C1830" s="277">
        <f t="shared" si="57"/>
        <v>1825</v>
      </c>
      <c r="D1830" s="122" t="s">
        <v>314</v>
      </c>
      <c r="E1830" s="122" t="s">
        <v>315</v>
      </c>
      <c r="F1830" s="122" t="s">
        <v>4568</v>
      </c>
      <c r="G1830" s="122" t="s">
        <v>1699</v>
      </c>
      <c r="H1830" s="278">
        <v>45396</v>
      </c>
      <c r="I1830" s="122">
        <v>356.36</v>
      </c>
      <c r="J1830" s="122" t="s">
        <v>1700</v>
      </c>
      <c r="K1830" s="122" t="s">
        <v>1657</v>
      </c>
      <c r="L1830" s="122">
        <v>18</v>
      </c>
      <c r="M1830" s="287">
        <v>302</v>
      </c>
      <c r="N1830" s="287">
        <v>0</v>
      </c>
      <c r="O1830" s="287">
        <v>27.18</v>
      </c>
      <c r="P1830" s="287">
        <v>27.18</v>
      </c>
      <c r="Q1830" s="122">
        <v>0</v>
      </c>
      <c r="R1830" s="188" t="s">
        <v>4481</v>
      </c>
      <c r="S1830" s="188" t="s">
        <v>4488</v>
      </c>
      <c r="T1830" s="188" t="s">
        <v>1703</v>
      </c>
      <c r="U1830" s="188"/>
      <c r="V1830" s="188" t="s">
        <v>1704</v>
      </c>
      <c r="W1830" s="188" t="s">
        <v>1726</v>
      </c>
      <c r="X1830" s="188" t="s">
        <v>4569</v>
      </c>
      <c r="Y1830" s="188" t="s">
        <v>4570</v>
      </c>
      <c r="Z1830" s="188"/>
      <c r="AA1830" s="188">
        <v>54.36</v>
      </c>
    </row>
    <row r="1831" spans="1:27">
      <c r="A1831" s="122" t="s">
        <v>56</v>
      </c>
      <c r="B1831" s="226" t="str">
        <f t="shared" si="56"/>
        <v>06AAACM5586C1ZLTIO25HR100096699</v>
      </c>
      <c r="C1831" s="277">
        <f t="shared" si="57"/>
        <v>1826</v>
      </c>
      <c r="D1831" s="122" t="s">
        <v>334</v>
      </c>
      <c r="E1831" s="122" t="s">
        <v>335</v>
      </c>
      <c r="F1831" s="122" t="s">
        <v>4571</v>
      </c>
      <c r="G1831" s="122" t="s">
        <v>1699</v>
      </c>
      <c r="H1831" s="278">
        <v>45402</v>
      </c>
      <c r="I1831" s="122">
        <v>5448.36</v>
      </c>
      <c r="J1831" s="122" t="s">
        <v>1700</v>
      </c>
      <c r="K1831" s="122" t="s">
        <v>1657</v>
      </c>
      <c r="L1831" s="122">
        <v>18</v>
      </c>
      <c r="M1831" s="287">
        <v>4617.26</v>
      </c>
      <c r="N1831" s="287">
        <v>831.1</v>
      </c>
      <c r="O1831" s="287">
        <v>0</v>
      </c>
      <c r="P1831" s="287">
        <v>0</v>
      </c>
      <c r="Q1831" s="122">
        <v>0</v>
      </c>
      <c r="R1831" s="188" t="s">
        <v>4481</v>
      </c>
      <c r="S1831" s="188" t="s">
        <v>4488</v>
      </c>
      <c r="T1831" s="188" t="s">
        <v>1703</v>
      </c>
      <c r="U1831" s="188"/>
      <c r="V1831" s="188" t="s">
        <v>1704</v>
      </c>
      <c r="W1831" s="188" t="s">
        <v>1195</v>
      </c>
      <c r="X1831" s="188" t="s">
        <v>1195</v>
      </c>
      <c r="Y1831" s="188" t="s">
        <v>1195</v>
      </c>
      <c r="Z1831" s="188"/>
      <c r="AA1831" s="188">
        <v>831.1</v>
      </c>
    </row>
    <row r="1832" spans="1:27">
      <c r="A1832" s="122" t="s">
        <v>56</v>
      </c>
      <c r="B1832" s="226" t="str">
        <f t="shared" si="56"/>
        <v>21AABCI2726B1ZEOR1242504AA25622</v>
      </c>
      <c r="C1832" s="277">
        <f t="shared" si="57"/>
        <v>1827</v>
      </c>
      <c r="D1832" s="122" t="s">
        <v>3678</v>
      </c>
      <c r="E1832" s="122" t="s">
        <v>1042</v>
      </c>
      <c r="F1832" s="122" t="s">
        <v>4572</v>
      </c>
      <c r="G1832" s="122" t="s">
        <v>1699</v>
      </c>
      <c r="H1832" s="278">
        <v>45390</v>
      </c>
      <c r="I1832" s="122">
        <v>7017</v>
      </c>
      <c r="J1832" s="122" t="s">
        <v>1700</v>
      </c>
      <c r="K1832" s="122" t="s">
        <v>1657</v>
      </c>
      <c r="L1832" s="122">
        <v>5</v>
      </c>
      <c r="M1832" s="287">
        <v>6683</v>
      </c>
      <c r="N1832" s="287">
        <v>334</v>
      </c>
      <c r="O1832" s="287">
        <v>0</v>
      </c>
      <c r="P1832" s="287">
        <v>0</v>
      </c>
      <c r="Q1832" s="122">
        <v>0</v>
      </c>
      <c r="R1832" s="188" t="s">
        <v>4481</v>
      </c>
      <c r="S1832" s="188" t="s">
        <v>4488</v>
      </c>
      <c r="T1832" s="188" t="s">
        <v>1703</v>
      </c>
      <c r="U1832" s="188"/>
      <c r="V1832" s="188" t="s">
        <v>1704</v>
      </c>
      <c r="W1832" s="188" t="s">
        <v>1195</v>
      </c>
      <c r="X1832" s="188" t="s">
        <v>1195</v>
      </c>
      <c r="Y1832" s="188" t="s">
        <v>1195</v>
      </c>
      <c r="Z1832" s="188"/>
      <c r="AA1832" s="188">
        <v>334</v>
      </c>
    </row>
    <row r="1833" spans="1:27">
      <c r="A1833" s="122" t="s">
        <v>56</v>
      </c>
      <c r="B1833" s="226" t="str">
        <f t="shared" si="56"/>
        <v>27AAACH1458C1ZZ2170013801</v>
      </c>
      <c r="C1833" s="277">
        <f t="shared" si="57"/>
        <v>1828</v>
      </c>
      <c r="D1833" s="122" t="s">
        <v>540</v>
      </c>
      <c r="E1833" s="122" t="s">
        <v>541</v>
      </c>
      <c r="F1833" s="122">
        <v>2170013801</v>
      </c>
      <c r="G1833" s="122" t="s">
        <v>1699</v>
      </c>
      <c r="H1833" s="278">
        <v>45385</v>
      </c>
      <c r="I1833" s="122">
        <v>20679.5</v>
      </c>
      <c r="J1833" s="122" t="s">
        <v>1700</v>
      </c>
      <c r="K1833" s="122" t="s">
        <v>1657</v>
      </c>
      <c r="L1833" s="122">
        <v>18</v>
      </c>
      <c r="M1833" s="287">
        <v>17525</v>
      </c>
      <c r="N1833" s="287">
        <v>0</v>
      </c>
      <c r="O1833" s="287">
        <v>1577.25</v>
      </c>
      <c r="P1833" s="287">
        <v>1577.25</v>
      </c>
      <c r="Q1833" s="122">
        <v>0</v>
      </c>
      <c r="R1833" s="188" t="s">
        <v>4481</v>
      </c>
      <c r="S1833" s="188" t="s">
        <v>4488</v>
      </c>
      <c r="T1833" s="188" t="s">
        <v>1703</v>
      </c>
      <c r="U1833" s="188"/>
      <c r="V1833" s="188" t="s">
        <v>1704</v>
      </c>
      <c r="W1833" s="188" t="s">
        <v>1195</v>
      </c>
      <c r="X1833" s="188" t="s">
        <v>1195</v>
      </c>
      <c r="Y1833" s="188" t="s">
        <v>1195</v>
      </c>
      <c r="Z1833" s="188"/>
      <c r="AA1833" s="188">
        <v>3154.5</v>
      </c>
    </row>
    <row r="1834" spans="1:27">
      <c r="A1834" s="122" t="s">
        <v>56</v>
      </c>
      <c r="B1834" s="226" t="str">
        <f t="shared" si="56"/>
        <v>27AAACH1458C1ZZ2170041729</v>
      </c>
      <c r="C1834" s="277">
        <f t="shared" si="57"/>
        <v>1829</v>
      </c>
      <c r="D1834" s="122" t="s">
        <v>540</v>
      </c>
      <c r="E1834" s="122" t="s">
        <v>541</v>
      </c>
      <c r="F1834" s="122">
        <v>2170041729</v>
      </c>
      <c r="G1834" s="122" t="s">
        <v>1699</v>
      </c>
      <c r="H1834" s="278">
        <v>45397</v>
      </c>
      <c r="I1834" s="122">
        <v>6478.2</v>
      </c>
      <c r="J1834" s="122" t="s">
        <v>1700</v>
      </c>
      <c r="K1834" s="122" t="s">
        <v>1657</v>
      </c>
      <c r="L1834" s="122">
        <v>18</v>
      </c>
      <c r="M1834" s="287">
        <v>5490</v>
      </c>
      <c r="N1834" s="287">
        <v>0</v>
      </c>
      <c r="O1834" s="287">
        <v>494.1</v>
      </c>
      <c r="P1834" s="287">
        <v>494.1</v>
      </c>
      <c r="Q1834" s="122">
        <v>0</v>
      </c>
      <c r="R1834" s="188" t="s">
        <v>4481</v>
      </c>
      <c r="S1834" s="188" t="s">
        <v>4488</v>
      </c>
      <c r="T1834" s="188" t="s">
        <v>1703</v>
      </c>
      <c r="U1834" s="188"/>
      <c r="V1834" s="188" t="s">
        <v>1704</v>
      </c>
      <c r="W1834" s="188" t="s">
        <v>1195</v>
      </c>
      <c r="X1834" s="188" t="s">
        <v>1195</v>
      </c>
      <c r="Y1834" s="188" t="s">
        <v>1195</v>
      </c>
      <c r="Z1834" s="188"/>
      <c r="AA1834" s="188">
        <v>988.2</v>
      </c>
    </row>
    <row r="1835" spans="1:27">
      <c r="A1835" s="122" t="s">
        <v>56</v>
      </c>
      <c r="B1835" s="226" t="str">
        <f t="shared" si="56"/>
        <v>27AAECT8346F1Z4I270000012510025</v>
      </c>
      <c r="C1835" s="277">
        <f t="shared" si="57"/>
        <v>1830</v>
      </c>
      <c r="D1835" s="122" t="s">
        <v>4573</v>
      </c>
      <c r="E1835" s="122" t="s">
        <v>3161</v>
      </c>
      <c r="F1835" s="122" t="s">
        <v>4574</v>
      </c>
      <c r="G1835" s="122" t="s">
        <v>1699</v>
      </c>
      <c r="H1835" s="278">
        <v>45399</v>
      </c>
      <c r="I1835" s="122">
        <v>8232</v>
      </c>
      <c r="J1835" s="122" t="s">
        <v>1700</v>
      </c>
      <c r="K1835" s="122" t="s">
        <v>1657</v>
      </c>
      <c r="L1835" s="122">
        <v>5</v>
      </c>
      <c r="M1835" s="287">
        <v>7840</v>
      </c>
      <c r="N1835" s="287">
        <v>0</v>
      </c>
      <c r="O1835" s="287">
        <v>196</v>
      </c>
      <c r="P1835" s="287">
        <v>196</v>
      </c>
      <c r="Q1835" s="122">
        <v>0</v>
      </c>
      <c r="R1835" s="188" t="s">
        <v>4481</v>
      </c>
      <c r="S1835" s="188" t="s">
        <v>4482</v>
      </c>
      <c r="T1835" s="188" t="s">
        <v>1703</v>
      </c>
      <c r="U1835" s="188"/>
      <c r="V1835" s="188" t="s">
        <v>1704</v>
      </c>
      <c r="W1835" s="188" t="s">
        <v>1195</v>
      </c>
      <c r="X1835" s="188" t="s">
        <v>1195</v>
      </c>
      <c r="Y1835" s="188" t="s">
        <v>1195</v>
      </c>
      <c r="Z1835" s="188"/>
      <c r="AA1835" s="188">
        <v>392</v>
      </c>
    </row>
    <row r="1836" spans="1:27">
      <c r="A1836" s="122" t="s">
        <v>56</v>
      </c>
      <c r="B1836" s="226" t="str">
        <f t="shared" si="56"/>
        <v>27AAFCE6568B1ZMIN20240000017288</v>
      </c>
      <c r="C1836" s="277">
        <f t="shared" si="57"/>
        <v>1831</v>
      </c>
      <c r="D1836" s="122" t="s">
        <v>4575</v>
      </c>
      <c r="E1836" s="122" t="s">
        <v>4576</v>
      </c>
      <c r="F1836" s="122" t="s">
        <v>4577</v>
      </c>
      <c r="G1836" s="122" t="s">
        <v>1699</v>
      </c>
      <c r="H1836" s="278">
        <v>45405</v>
      </c>
      <c r="I1836" s="122">
        <v>28320</v>
      </c>
      <c r="J1836" s="122" t="s">
        <v>1700</v>
      </c>
      <c r="K1836" s="122" t="s">
        <v>1657</v>
      </c>
      <c r="L1836" s="122">
        <v>18</v>
      </c>
      <c r="M1836" s="287">
        <v>24000</v>
      </c>
      <c r="N1836" s="287">
        <v>0</v>
      </c>
      <c r="O1836" s="287">
        <v>2160</v>
      </c>
      <c r="P1836" s="287">
        <v>2160</v>
      </c>
      <c r="Q1836" s="122">
        <v>0</v>
      </c>
      <c r="R1836" s="188" t="s">
        <v>4481</v>
      </c>
      <c r="S1836" s="188" t="s">
        <v>4482</v>
      </c>
      <c r="T1836" s="188" t="s">
        <v>1703</v>
      </c>
      <c r="U1836" s="188"/>
      <c r="V1836" s="188" t="s">
        <v>1704</v>
      </c>
      <c r="W1836" s="188" t="s">
        <v>1195</v>
      </c>
      <c r="X1836" s="188" t="s">
        <v>1195</v>
      </c>
      <c r="Y1836" s="188" t="s">
        <v>1195</v>
      </c>
      <c r="Z1836" s="188"/>
      <c r="AA1836" s="188">
        <v>4320</v>
      </c>
    </row>
    <row r="1837" spans="1:27">
      <c r="A1837" s="122" t="s">
        <v>56</v>
      </c>
      <c r="B1837" s="226" t="str">
        <f t="shared" si="56"/>
        <v>27AACPD4787D1ZU002/2024-25</v>
      </c>
      <c r="C1837" s="277">
        <f t="shared" si="57"/>
        <v>1832</v>
      </c>
      <c r="D1837" s="122" t="s">
        <v>984</v>
      </c>
      <c r="E1837" s="122" t="s">
        <v>985</v>
      </c>
      <c r="F1837" s="122" t="s">
        <v>4578</v>
      </c>
      <c r="G1837" s="122" t="s">
        <v>1699</v>
      </c>
      <c r="H1837" s="278">
        <v>45412</v>
      </c>
      <c r="I1837" s="122">
        <v>7222</v>
      </c>
      <c r="J1837" s="122" t="s">
        <v>1700</v>
      </c>
      <c r="K1837" s="122" t="s">
        <v>1657</v>
      </c>
      <c r="L1837" s="122">
        <v>18</v>
      </c>
      <c r="M1837" s="287">
        <v>6120</v>
      </c>
      <c r="N1837" s="287">
        <v>0</v>
      </c>
      <c r="O1837" s="287">
        <v>550.79999999999995</v>
      </c>
      <c r="P1837" s="287">
        <v>550.79999999999995</v>
      </c>
      <c r="Q1837" s="122">
        <v>0</v>
      </c>
      <c r="R1837" s="188" t="s">
        <v>4481</v>
      </c>
      <c r="S1837" s="188" t="s">
        <v>4579</v>
      </c>
      <c r="T1837" s="188" t="s">
        <v>1703</v>
      </c>
      <c r="U1837" s="188"/>
      <c r="V1837" s="188" t="s">
        <v>1704</v>
      </c>
      <c r="W1837" s="188" t="s">
        <v>1195</v>
      </c>
      <c r="X1837" s="188" t="s">
        <v>1195</v>
      </c>
      <c r="Y1837" s="188" t="s">
        <v>1195</v>
      </c>
      <c r="Z1837" s="188"/>
      <c r="AA1837" s="188">
        <v>1101.5999999999999</v>
      </c>
    </row>
    <row r="1838" spans="1:27">
      <c r="A1838" s="122" t="s">
        <v>56</v>
      </c>
      <c r="B1838" s="226" t="str">
        <f t="shared" si="56"/>
        <v>27AAATS2468J1Z6NSTP/P/24-25/068</v>
      </c>
      <c r="C1838" s="277">
        <f t="shared" si="57"/>
        <v>1833</v>
      </c>
      <c r="D1838" s="122" t="s">
        <v>2014</v>
      </c>
      <c r="E1838" s="122" t="s">
        <v>2015</v>
      </c>
      <c r="F1838" s="122" t="s">
        <v>4580</v>
      </c>
      <c r="G1838" s="122" t="s">
        <v>1699</v>
      </c>
      <c r="H1838" s="278">
        <v>45407</v>
      </c>
      <c r="I1838" s="122">
        <v>118000</v>
      </c>
      <c r="J1838" s="122" t="s">
        <v>1700</v>
      </c>
      <c r="K1838" s="122" t="s">
        <v>1657</v>
      </c>
      <c r="L1838" s="122">
        <v>18</v>
      </c>
      <c r="M1838" s="287">
        <v>100000</v>
      </c>
      <c r="N1838" s="287">
        <v>0</v>
      </c>
      <c r="O1838" s="287">
        <v>9000</v>
      </c>
      <c r="P1838" s="287">
        <v>9000</v>
      </c>
      <c r="Q1838" s="122">
        <v>0</v>
      </c>
      <c r="R1838" s="188" t="s">
        <v>4481</v>
      </c>
      <c r="S1838" s="188" t="s">
        <v>4486</v>
      </c>
      <c r="T1838" s="188" t="s">
        <v>1703</v>
      </c>
      <c r="U1838" s="188"/>
      <c r="V1838" s="188" t="s">
        <v>1704</v>
      </c>
      <c r="W1838" s="188" t="s">
        <v>1726</v>
      </c>
      <c r="X1838" s="188" t="s">
        <v>4581</v>
      </c>
      <c r="Y1838" s="188" t="s">
        <v>4582</v>
      </c>
      <c r="Z1838" s="188"/>
      <c r="AA1838" s="188">
        <v>18000</v>
      </c>
    </row>
    <row r="1839" spans="1:27">
      <c r="A1839" s="122" t="s">
        <v>56</v>
      </c>
      <c r="B1839" s="226" t="str">
        <f t="shared" si="56"/>
        <v>27AADCS9203M1Z1SRAJ2425-241</v>
      </c>
      <c r="C1839" s="277">
        <f t="shared" si="57"/>
        <v>1834</v>
      </c>
      <c r="D1839" s="122" t="s">
        <v>938</v>
      </c>
      <c r="E1839" s="122" t="s">
        <v>939</v>
      </c>
      <c r="F1839" s="122" t="s">
        <v>4583</v>
      </c>
      <c r="G1839" s="122" t="s">
        <v>1699</v>
      </c>
      <c r="H1839" s="278">
        <v>45409</v>
      </c>
      <c r="I1839" s="122">
        <v>137765</v>
      </c>
      <c r="J1839" s="122" t="s">
        <v>1700</v>
      </c>
      <c r="K1839" s="122" t="s">
        <v>1657</v>
      </c>
      <c r="L1839" s="122">
        <v>18</v>
      </c>
      <c r="M1839" s="287">
        <v>116750</v>
      </c>
      <c r="N1839" s="287">
        <v>0</v>
      </c>
      <c r="O1839" s="287">
        <v>10507.5</v>
      </c>
      <c r="P1839" s="287">
        <v>10507.5</v>
      </c>
      <c r="Q1839" s="122">
        <v>0</v>
      </c>
      <c r="R1839" s="188" t="s">
        <v>4481</v>
      </c>
      <c r="S1839" s="188" t="s">
        <v>4488</v>
      </c>
      <c r="T1839" s="188" t="s">
        <v>1703</v>
      </c>
      <c r="U1839" s="188"/>
      <c r="V1839" s="188" t="s">
        <v>1704</v>
      </c>
      <c r="W1839" s="188" t="s">
        <v>1195</v>
      </c>
      <c r="X1839" s="188" t="s">
        <v>1195</v>
      </c>
      <c r="Y1839" s="188" t="s">
        <v>1195</v>
      </c>
      <c r="Z1839" s="188"/>
      <c r="AA1839" s="188">
        <v>21015</v>
      </c>
    </row>
    <row r="1840" spans="1:27">
      <c r="A1840" s="122" t="s">
        <v>56</v>
      </c>
      <c r="B1840" s="226" t="str">
        <f t="shared" si="56"/>
        <v>27AACCV9894Q1Z2930040138</v>
      </c>
      <c r="C1840" s="277">
        <f t="shared" si="57"/>
        <v>1835</v>
      </c>
      <c r="D1840" s="122" t="s">
        <v>4584</v>
      </c>
      <c r="E1840" s="122" t="s">
        <v>4585</v>
      </c>
      <c r="F1840" s="122">
        <v>930040138</v>
      </c>
      <c r="G1840" s="122" t="s">
        <v>1699</v>
      </c>
      <c r="H1840" s="278">
        <v>45390</v>
      </c>
      <c r="I1840" s="122">
        <v>144668</v>
      </c>
      <c r="J1840" s="122" t="s">
        <v>1700</v>
      </c>
      <c r="K1840" s="122" t="s">
        <v>1657</v>
      </c>
      <c r="L1840" s="122">
        <v>18</v>
      </c>
      <c r="M1840" s="287">
        <v>122600</v>
      </c>
      <c r="N1840" s="287">
        <v>0</v>
      </c>
      <c r="O1840" s="287">
        <v>11034</v>
      </c>
      <c r="P1840" s="287">
        <v>11034</v>
      </c>
      <c r="Q1840" s="122">
        <v>0</v>
      </c>
      <c r="R1840" s="188" t="s">
        <v>4481</v>
      </c>
      <c r="S1840" s="188" t="s">
        <v>4519</v>
      </c>
      <c r="T1840" s="188" t="s">
        <v>1703</v>
      </c>
      <c r="U1840" s="188"/>
      <c r="V1840" s="188" t="s">
        <v>1704</v>
      </c>
      <c r="W1840" s="188" t="s">
        <v>1726</v>
      </c>
      <c r="X1840" s="188" t="s">
        <v>4586</v>
      </c>
      <c r="Y1840" s="188" t="s">
        <v>4587</v>
      </c>
      <c r="Z1840" s="188"/>
      <c r="AA1840" s="188">
        <v>22068</v>
      </c>
    </row>
    <row r="1841" spans="1:27">
      <c r="A1841" s="122" t="s">
        <v>56</v>
      </c>
      <c r="B1841" s="226" t="str">
        <f t="shared" si="56"/>
        <v>27DBRPP0459R1ZK2023-24/361</v>
      </c>
      <c r="C1841" s="277">
        <f t="shared" si="57"/>
        <v>1836</v>
      </c>
      <c r="D1841" s="122" t="s">
        <v>357</v>
      </c>
      <c r="E1841" s="122" t="s">
        <v>358</v>
      </c>
      <c r="F1841" s="122" t="s">
        <v>4588</v>
      </c>
      <c r="G1841" s="122" t="s">
        <v>1699</v>
      </c>
      <c r="H1841" s="278">
        <v>45382</v>
      </c>
      <c r="I1841" s="122">
        <v>1275</v>
      </c>
      <c r="J1841" s="122" t="s">
        <v>1700</v>
      </c>
      <c r="K1841" s="122" t="s">
        <v>1657</v>
      </c>
      <c r="L1841" s="122">
        <v>5</v>
      </c>
      <c r="M1841" s="287">
        <v>1215</v>
      </c>
      <c r="N1841" s="287">
        <v>0</v>
      </c>
      <c r="O1841" s="287">
        <v>30.38</v>
      </c>
      <c r="P1841" s="287">
        <v>30.38</v>
      </c>
      <c r="Q1841" s="122">
        <v>0</v>
      </c>
      <c r="R1841" s="188" t="s">
        <v>4537</v>
      </c>
      <c r="S1841" s="188" t="s">
        <v>4515</v>
      </c>
      <c r="T1841" s="188" t="s">
        <v>1703</v>
      </c>
      <c r="U1841" s="188"/>
      <c r="V1841" s="188" t="s">
        <v>1704</v>
      </c>
      <c r="W1841" s="188" t="s">
        <v>1195</v>
      </c>
      <c r="X1841" s="188" t="s">
        <v>1195</v>
      </c>
      <c r="Y1841" s="188" t="s">
        <v>1195</v>
      </c>
      <c r="Z1841" s="188"/>
      <c r="AA1841" s="188">
        <v>60.76</v>
      </c>
    </row>
    <row r="1842" spans="1:27">
      <c r="A1842" s="122" t="s">
        <v>56</v>
      </c>
      <c r="B1842" s="226" t="str">
        <f t="shared" si="56"/>
        <v>27DBRPP0459R1ZK2023-24/362</v>
      </c>
      <c r="C1842" s="277">
        <f t="shared" si="57"/>
        <v>1837</v>
      </c>
      <c r="D1842" s="122" t="s">
        <v>357</v>
      </c>
      <c r="E1842" s="122" t="s">
        <v>358</v>
      </c>
      <c r="F1842" s="122" t="s">
        <v>4589</v>
      </c>
      <c r="G1842" s="122" t="s">
        <v>1699</v>
      </c>
      <c r="H1842" s="278">
        <v>45382</v>
      </c>
      <c r="I1842" s="122">
        <v>1210</v>
      </c>
      <c r="J1842" s="122" t="s">
        <v>1700</v>
      </c>
      <c r="K1842" s="122" t="s">
        <v>1657</v>
      </c>
      <c r="L1842" s="122">
        <v>5</v>
      </c>
      <c r="M1842" s="287">
        <v>1152</v>
      </c>
      <c r="N1842" s="287">
        <v>0</v>
      </c>
      <c r="O1842" s="287">
        <v>28.8</v>
      </c>
      <c r="P1842" s="287">
        <v>28.8</v>
      </c>
      <c r="Q1842" s="122">
        <v>0</v>
      </c>
      <c r="R1842" s="188" t="s">
        <v>4537</v>
      </c>
      <c r="S1842" s="188" t="s">
        <v>4515</v>
      </c>
      <c r="T1842" s="188" t="s">
        <v>1703</v>
      </c>
      <c r="U1842" s="188"/>
      <c r="V1842" s="188" t="s">
        <v>1704</v>
      </c>
      <c r="W1842" s="188" t="s">
        <v>1195</v>
      </c>
      <c r="X1842" s="188" t="s">
        <v>1195</v>
      </c>
      <c r="Y1842" s="188" t="s">
        <v>1195</v>
      </c>
      <c r="Z1842" s="188"/>
      <c r="AA1842" s="188">
        <v>57.6</v>
      </c>
    </row>
    <row r="1843" spans="1:27">
      <c r="A1843" s="122" t="s">
        <v>56</v>
      </c>
      <c r="B1843" s="226" t="str">
        <f t="shared" si="56"/>
        <v>27AAACM3692H1ZCSAPV02/0049/2324</v>
      </c>
      <c r="C1843" s="277">
        <f t="shared" si="57"/>
        <v>1838</v>
      </c>
      <c r="D1843" s="122" t="s">
        <v>580</v>
      </c>
      <c r="E1843" s="122" t="s">
        <v>581</v>
      </c>
      <c r="F1843" s="122" t="s">
        <v>4590</v>
      </c>
      <c r="G1843" s="122" t="s">
        <v>1699</v>
      </c>
      <c r="H1843" s="278">
        <v>45357</v>
      </c>
      <c r="I1843" s="122">
        <v>76695</v>
      </c>
      <c r="J1843" s="122" t="s">
        <v>1700</v>
      </c>
      <c r="K1843" s="122" t="s">
        <v>1657</v>
      </c>
      <c r="L1843" s="122">
        <v>18</v>
      </c>
      <c r="M1843" s="287">
        <v>64996</v>
      </c>
      <c r="N1843" s="287">
        <v>0</v>
      </c>
      <c r="O1843" s="287">
        <v>5849.64</v>
      </c>
      <c r="P1843" s="287">
        <v>5849.64</v>
      </c>
      <c r="Q1843" s="122">
        <v>0</v>
      </c>
      <c r="R1843" s="188" t="s">
        <v>4537</v>
      </c>
      <c r="S1843" s="188" t="s">
        <v>4591</v>
      </c>
      <c r="T1843" s="188" t="s">
        <v>1703</v>
      </c>
      <c r="U1843" s="188"/>
      <c r="V1843" s="188" t="s">
        <v>1704</v>
      </c>
      <c r="W1843" s="188" t="s">
        <v>1726</v>
      </c>
      <c r="X1843" s="188" t="s">
        <v>4592</v>
      </c>
      <c r="Y1843" s="188" t="s">
        <v>4593</v>
      </c>
      <c r="Z1843" s="188"/>
      <c r="AA1843" s="188">
        <v>11699.28</v>
      </c>
    </row>
    <row r="1844" spans="1:27">
      <c r="A1844" s="122" t="s">
        <v>56</v>
      </c>
      <c r="B1844" s="226" t="str">
        <f t="shared" si="56"/>
        <v>27AAACM3692H1ZCSAPV02/0050/2324</v>
      </c>
      <c r="C1844" s="277">
        <f t="shared" si="57"/>
        <v>1839</v>
      </c>
      <c r="D1844" s="122" t="s">
        <v>580</v>
      </c>
      <c r="E1844" s="122" t="s">
        <v>581</v>
      </c>
      <c r="F1844" s="122" t="s">
        <v>4594</v>
      </c>
      <c r="G1844" s="122" t="s">
        <v>1699</v>
      </c>
      <c r="H1844" s="278">
        <v>45357</v>
      </c>
      <c r="I1844" s="122">
        <v>42857</v>
      </c>
      <c r="J1844" s="122" t="s">
        <v>1700</v>
      </c>
      <c r="K1844" s="122" t="s">
        <v>1657</v>
      </c>
      <c r="L1844" s="122">
        <v>18</v>
      </c>
      <c r="M1844" s="287">
        <v>36319.32</v>
      </c>
      <c r="N1844" s="287">
        <v>0</v>
      </c>
      <c r="O1844" s="287">
        <v>3268.74</v>
      </c>
      <c r="P1844" s="287">
        <v>3268.74</v>
      </c>
      <c r="Q1844" s="122">
        <v>0</v>
      </c>
      <c r="R1844" s="188" t="s">
        <v>4537</v>
      </c>
      <c r="S1844" s="188" t="s">
        <v>4591</v>
      </c>
      <c r="T1844" s="188" t="s">
        <v>1703</v>
      </c>
      <c r="U1844" s="188"/>
      <c r="V1844" s="188" t="s">
        <v>1704</v>
      </c>
      <c r="W1844" s="188" t="s">
        <v>1726</v>
      </c>
      <c r="X1844" s="188" t="s">
        <v>4595</v>
      </c>
      <c r="Y1844" s="188" t="s">
        <v>4593</v>
      </c>
      <c r="Z1844" s="188"/>
      <c r="AA1844" s="188">
        <v>6537.48</v>
      </c>
    </row>
    <row r="1845" spans="1:27">
      <c r="A1845" s="122" t="s">
        <v>56</v>
      </c>
      <c r="B1845" s="226" t="str">
        <f t="shared" si="56"/>
        <v>27AAACM3692H1ZCSAPV03/0037/2324</v>
      </c>
      <c r="C1845" s="277">
        <f t="shared" si="57"/>
        <v>1840</v>
      </c>
      <c r="D1845" s="122" t="s">
        <v>580</v>
      </c>
      <c r="E1845" s="122" t="s">
        <v>581</v>
      </c>
      <c r="F1845" s="122" t="s">
        <v>4596</v>
      </c>
      <c r="G1845" s="122" t="s">
        <v>1699</v>
      </c>
      <c r="H1845" s="278">
        <v>45380</v>
      </c>
      <c r="I1845" s="122">
        <v>76695</v>
      </c>
      <c r="J1845" s="122" t="s">
        <v>1700</v>
      </c>
      <c r="K1845" s="122" t="s">
        <v>1657</v>
      </c>
      <c r="L1845" s="122">
        <v>18</v>
      </c>
      <c r="M1845" s="287">
        <v>64996</v>
      </c>
      <c r="N1845" s="287">
        <v>0</v>
      </c>
      <c r="O1845" s="287">
        <v>5849.64</v>
      </c>
      <c r="P1845" s="287">
        <v>5849.64</v>
      </c>
      <c r="Q1845" s="122">
        <v>0</v>
      </c>
      <c r="R1845" s="188" t="s">
        <v>4537</v>
      </c>
      <c r="S1845" s="188" t="s">
        <v>4591</v>
      </c>
      <c r="T1845" s="188" t="s">
        <v>1703</v>
      </c>
      <c r="U1845" s="188"/>
      <c r="V1845" s="188" t="s">
        <v>1704</v>
      </c>
      <c r="W1845" s="188" t="s">
        <v>1726</v>
      </c>
      <c r="X1845" s="188" t="s">
        <v>4597</v>
      </c>
      <c r="Y1845" s="188" t="s">
        <v>4598</v>
      </c>
      <c r="Z1845" s="188"/>
      <c r="AA1845" s="188">
        <v>11699.28</v>
      </c>
    </row>
    <row r="1846" spans="1:27">
      <c r="A1846" s="122" t="s">
        <v>56</v>
      </c>
      <c r="B1846" s="226" t="str">
        <f t="shared" si="56"/>
        <v>27AAACM3692H1ZCSAPV03/0038/2324</v>
      </c>
      <c r="C1846" s="277">
        <f t="shared" si="57"/>
        <v>1841</v>
      </c>
      <c r="D1846" s="122" t="s">
        <v>580</v>
      </c>
      <c r="E1846" s="122" t="s">
        <v>581</v>
      </c>
      <c r="F1846" s="122" t="s">
        <v>4599</v>
      </c>
      <c r="G1846" s="122" t="s">
        <v>1699</v>
      </c>
      <c r="H1846" s="278">
        <v>45380</v>
      </c>
      <c r="I1846" s="122">
        <v>41539</v>
      </c>
      <c r="J1846" s="122" t="s">
        <v>1700</v>
      </c>
      <c r="K1846" s="122" t="s">
        <v>1657</v>
      </c>
      <c r="L1846" s="122">
        <v>18</v>
      </c>
      <c r="M1846" s="287">
        <v>35202.67</v>
      </c>
      <c r="N1846" s="287">
        <v>0</v>
      </c>
      <c r="O1846" s="287">
        <v>3168.24</v>
      </c>
      <c r="P1846" s="287">
        <v>3168.24</v>
      </c>
      <c r="Q1846" s="122">
        <v>0</v>
      </c>
      <c r="R1846" s="188" t="s">
        <v>4537</v>
      </c>
      <c r="S1846" s="188" t="s">
        <v>4591</v>
      </c>
      <c r="T1846" s="188" t="s">
        <v>1703</v>
      </c>
      <c r="U1846" s="188"/>
      <c r="V1846" s="188" t="s">
        <v>1704</v>
      </c>
      <c r="W1846" s="188" t="s">
        <v>1726</v>
      </c>
      <c r="X1846" s="188" t="s">
        <v>4600</v>
      </c>
      <c r="Y1846" s="188" t="s">
        <v>4598</v>
      </c>
      <c r="Z1846" s="188"/>
      <c r="AA1846" s="188">
        <v>6336.48</v>
      </c>
    </row>
    <row r="1847" spans="1:27">
      <c r="A1847" s="122" t="s">
        <v>56</v>
      </c>
      <c r="B1847" s="226" t="str">
        <f t="shared" si="56"/>
        <v>27AAWCS5258F1ZQPUN06/SC24/00022</v>
      </c>
      <c r="C1847" s="277">
        <f t="shared" si="57"/>
        <v>1842</v>
      </c>
      <c r="D1847" s="122" t="s">
        <v>299</v>
      </c>
      <c r="E1847" s="122" t="s">
        <v>4601</v>
      </c>
      <c r="F1847" s="122" t="s">
        <v>4602</v>
      </c>
      <c r="G1847" s="122" t="s">
        <v>1699</v>
      </c>
      <c r="H1847" s="278">
        <v>45383</v>
      </c>
      <c r="I1847" s="122">
        <v>3118777.54</v>
      </c>
      <c r="J1847" s="122" t="s">
        <v>1700</v>
      </c>
      <c r="K1847" s="122" t="s">
        <v>1657</v>
      </c>
      <c r="L1847" s="122">
        <v>18</v>
      </c>
      <c r="M1847" s="287">
        <v>2643031.7999999998</v>
      </c>
      <c r="N1847" s="287">
        <v>0</v>
      </c>
      <c r="O1847" s="287">
        <v>237872.87</v>
      </c>
      <c r="P1847" s="287">
        <v>237872.87</v>
      </c>
      <c r="Q1847" s="122">
        <v>0</v>
      </c>
      <c r="R1847" s="188" t="s">
        <v>4481</v>
      </c>
      <c r="S1847" s="188" t="s">
        <v>4482</v>
      </c>
      <c r="T1847" s="188" t="s">
        <v>1703</v>
      </c>
      <c r="U1847" s="188"/>
      <c r="V1847" s="188" t="s">
        <v>1704</v>
      </c>
      <c r="W1847" s="188" t="s">
        <v>1195</v>
      </c>
      <c r="X1847" s="188" t="s">
        <v>1195</v>
      </c>
      <c r="Y1847" s="188" t="s">
        <v>1195</v>
      </c>
      <c r="Z1847" s="188"/>
      <c r="AA1847" s="188">
        <v>475745.74</v>
      </c>
    </row>
    <row r="1848" spans="1:27">
      <c r="A1848" s="122" t="s">
        <v>56</v>
      </c>
      <c r="B1848" s="226" t="str">
        <f t="shared" si="56"/>
        <v>27AAWCS5258F1ZQPUN06/SC24/00102</v>
      </c>
      <c r="C1848" s="277">
        <f t="shared" si="57"/>
        <v>1843</v>
      </c>
      <c r="D1848" s="122" t="s">
        <v>299</v>
      </c>
      <c r="E1848" s="122" t="s">
        <v>4601</v>
      </c>
      <c r="F1848" s="122" t="s">
        <v>4603</v>
      </c>
      <c r="G1848" s="122" t="s">
        <v>1699</v>
      </c>
      <c r="H1848" s="278">
        <v>45408</v>
      </c>
      <c r="I1848" s="122">
        <v>3242294.26</v>
      </c>
      <c r="J1848" s="122" t="s">
        <v>1700</v>
      </c>
      <c r="K1848" s="122" t="s">
        <v>1657</v>
      </c>
      <c r="L1848" s="122">
        <v>18</v>
      </c>
      <c r="M1848" s="287">
        <v>2747707</v>
      </c>
      <c r="N1848" s="287">
        <v>0</v>
      </c>
      <c r="O1848" s="287">
        <v>247293.63</v>
      </c>
      <c r="P1848" s="287">
        <v>247293.63</v>
      </c>
      <c r="Q1848" s="122">
        <v>0</v>
      </c>
      <c r="R1848" s="188" t="s">
        <v>4481</v>
      </c>
      <c r="S1848" s="188" t="s">
        <v>4482</v>
      </c>
      <c r="T1848" s="188" t="s">
        <v>1703</v>
      </c>
      <c r="U1848" s="188"/>
      <c r="V1848" s="188" t="s">
        <v>1704</v>
      </c>
      <c r="W1848" s="188" t="s">
        <v>1195</v>
      </c>
      <c r="X1848" s="188" t="s">
        <v>1195</v>
      </c>
      <c r="Y1848" s="188" t="s">
        <v>1195</v>
      </c>
      <c r="Z1848" s="188"/>
      <c r="AA1848" s="188">
        <v>494587.26</v>
      </c>
    </row>
    <row r="1849" spans="1:27">
      <c r="A1849" s="122" t="s">
        <v>56</v>
      </c>
      <c r="B1849" s="226" t="str">
        <f t="shared" si="56"/>
        <v>27AAFCT0896F1Z4IN-46</v>
      </c>
      <c r="C1849" s="277">
        <f t="shared" si="57"/>
        <v>1844</v>
      </c>
      <c r="D1849" s="122" t="s">
        <v>4604</v>
      </c>
      <c r="E1849" s="122" t="s">
        <v>4605</v>
      </c>
      <c r="F1849" s="122" t="s">
        <v>4606</v>
      </c>
      <c r="G1849" s="122" t="s">
        <v>1699</v>
      </c>
      <c r="H1849" s="278">
        <v>45385</v>
      </c>
      <c r="I1849" s="122">
        <v>2799</v>
      </c>
      <c r="J1849" s="122" t="s">
        <v>1700</v>
      </c>
      <c r="K1849" s="122" t="s">
        <v>1657</v>
      </c>
      <c r="L1849" s="122">
        <v>18</v>
      </c>
      <c r="M1849" s="287">
        <v>2372.0300000000002</v>
      </c>
      <c r="N1849" s="287">
        <v>0</v>
      </c>
      <c r="O1849" s="287">
        <v>213.49</v>
      </c>
      <c r="P1849" s="287">
        <v>213.49</v>
      </c>
      <c r="Q1849" s="122">
        <v>0</v>
      </c>
      <c r="R1849" s="188" t="s">
        <v>4481</v>
      </c>
      <c r="S1849" s="188" t="s">
        <v>4486</v>
      </c>
      <c r="T1849" s="188" t="s">
        <v>1703</v>
      </c>
      <c r="U1849" s="188"/>
      <c r="V1849" s="188" t="s">
        <v>1704</v>
      </c>
      <c r="W1849" s="188" t="s">
        <v>1195</v>
      </c>
      <c r="X1849" s="188" t="s">
        <v>1195</v>
      </c>
      <c r="Y1849" s="188" t="s">
        <v>1195</v>
      </c>
      <c r="Z1849" s="188"/>
      <c r="AA1849" s="188">
        <v>426.98</v>
      </c>
    </row>
    <row r="1850" spans="1:27">
      <c r="A1850" s="122" t="s">
        <v>56</v>
      </c>
      <c r="B1850" s="226" t="str">
        <f t="shared" si="56"/>
        <v>07AAACJ0054A1ZDDP401136</v>
      </c>
      <c r="C1850" s="277">
        <f t="shared" si="57"/>
        <v>1845</v>
      </c>
      <c r="D1850" s="122" t="s">
        <v>283</v>
      </c>
      <c r="E1850" s="122" t="s">
        <v>284</v>
      </c>
      <c r="F1850" s="122" t="s">
        <v>4607</v>
      </c>
      <c r="G1850" s="122" t="s">
        <v>1699</v>
      </c>
      <c r="H1850" s="278">
        <v>45390</v>
      </c>
      <c r="I1850" s="122">
        <v>7040</v>
      </c>
      <c r="J1850" s="122" t="s">
        <v>1700</v>
      </c>
      <c r="K1850" s="122" t="s">
        <v>1657</v>
      </c>
      <c r="L1850" s="122">
        <v>18</v>
      </c>
      <c r="M1850" s="287">
        <v>100</v>
      </c>
      <c r="N1850" s="287">
        <v>18</v>
      </c>
      <c r="O1850" s="287">
        <v>0</v>
      </c>
      <c r="P1850" s="287">
        <v>0</v>
      </c>
      <c r="Q1850" s="122">
        <v>0</v>
      </c>
      <c r="R1850" s="188" t="s">
        <v>4481</v>
      </c>
      <c r="S1850" s="188" t="s">
        <v>4482</v>
      </c>
      <c r="T1850" s="188" t="s">
        <v>1703</v>
      </c>
      <c r="U1850" s="188"/>
      <c r="V1850" s="188" t="s">
        <v>1704</v>
      </c>
      <c r="W1850" s="188" t="s">
        <v>1726</v>
      </c>
      <c r="X1850" s="188" t="s">
        <v>4608</v>
      </c>
      <c r="Y1850" s="188" t="s">
        <v>4490</v>
      </c>
      <c r="Z1850" s="188"/>
      <c r="AA1850" s="188">
        <v>18</v>
      </c>
    </row>
    <row r="1851" spans="1:27">
      <c r="A1851" s="122" t="s">
        <v>56</v>
      </c>
      <c r="B1851" s="226" t="str">
        <f t="shared" si="56"/>
        <v>07AAACJ0054A1ZDDP401137</v>
      </c>
      <c r="C1851" s="277">
        <f t="shared" si="57"/>
        <v>1846</v>
      </c>
      <c r="D1851" s="122" t="s">
        <v>283</v>
      </c>
      <c r="E1851" s="122" t="s">
        <v>284</v>
      </c>
      <c r="F1851" s="122" t="s">
        <v>4609</v>
      </c>
      <c r="G1851" s="122" t="s">
        <v>1699</v>
      </c>
      <c r="H1851" s="278">
        <v>45390</v>
      </c>
      <c r="I1851" s="122">
        <v>7807</v>
      </c>
      <c r="J1851" s="122" t="s">
        <v>1700</v>
      </c>
      <c r="K1851" s="122" t="s">
        <v>1657</v>
      </c>
      <c r="L1851" s="122">
        <v>18</v>
      </c>
      <c r="M1851" s="287">
        <v>100</v>
      </c>
      <c r="N1851" s="287">
        <v>18</v>
      </c>
      <c r="O1851" s="287">
        <v>0</v>
      </c>
      <c r="P1851" s="287">
        <v>0</v>
      </c>
      <c r="Q1851" s="122">
        <v>0</v>
      </c>
      <c r="R1851" s="188" t="s">
        <v>4481</v>
      </c>
      <c r="S1851" s="188" t="s">
        <v>4482</v>
      </c>
      <c r="T1851" s="188" t="s">
        <v>1703</v>
      </c>
      <c r="U1851" s="188"/>
      <c r="V1851" s="188" t="s">
        <v>1704</v>
      </c>
      <c r="W1851" s="188" t="s">
        <v>1726</v>
      </c>
      <c r="X1851" s="188" t="s">
        <v>4610</v>
      </c>
      <c r="Y1851" s="188" t="s">
        <v>4490</v>
      </c>
      <c r="Z1851" s="188"/>
      <c r="AA1851" s="188">
        <v>18</v>
      </c>
    </row>
    <row r="1852" spans="1:27">
      <c r="A1852" s="122" t="s">
        <v>56</v>
      </c>
      <c r="B1852" s="226" t="str">
        <f t="shared" si="56"/>
        <v>07AAACJ0054A1ZDDP403022</v>
      </c>
      <c r="C1852" s="277">
        <f t="shared" si="57"/>
        <v>1847</v>
      </c>
      <c r="D1852" s="122" t="s">
        <v>283</v>
      </c>
      <c r="E1852" s="122" t="s">
        <v>284</v>
      </c>
      <c r="F1852" s="122" t="s">
        <v>4611</v>
      </c>
      <c r="G1852" s="122" t="s">
        <v>1699</v>
      </c>
      <c r="H1852" s="278">
        <v>45406</v>
      </c>
      <c r="I1852" s="122">
        <v>11454</v>
      </c>
      <c r="J1852" s="122" t="s">
        <v>1700</v>
      </c>
      <c r="K1852" s="122" t="s">
        <v>1657</v>
      </c>
      <c r="L1852" s="122">
        <v>18</v>
      </c>
      <c r="M1852" s="287">
        <v>100</v>
      </c>
      <c r="N1852" s="287">
        <v>18</v>
      </c>
      <c r="O1852" s="287">
        <v>0</v>
      </c>
      <c r="P1852" s="287">
        <v>0</v>
      </c>
      <c r="Q1852" s="122">
        <v>0</v>
      </c>
      <c r="R1852" s="188" t="s">
        <v>4481</v>
      </c>
      <c r="S1852" s="188" t="s">
        <v>4482</v>
      </c>
      <c r="T1852" s="188" t="s">
        <v>1703</v>
      </c>
      <c r="U1852" s="188"/>
      <c r="V1852" s="188" t="s">
        <v>1704</v>
      </c>
      <c r="W1852" s="188" t="s">
        <v>1726</v>
      </c>
      <c r="X1852" s="188" t="s">
        <v>4612</v>
      </c>
      <c r="Y1852" s="188" t="s">
        <v>4613</v>
      </c>
      <c r="Z1852" s="188"/>
      <c r="AA1852" s="188">
        <v>18</v>
      </c>
    </row>
    <row r="1853" spans="1:27">
      <c r="A1853" s="122" t="s">
        <v>56</v>
      </c>
      <c r="B1853" s="226" t="str">
        <f t="shared" si="56"/>
        <v>07AAACJ0054A1ZDHP400124</v>
      </c>
      <c r="C1853" s="277">
        <f t="shared" si="57"/>
        <v>1848</v>
      </c>
      <c r="D1853" s="122" t="s">
        <v>283</v>
      </c>
      <c r="E1853" s="122" t="s">
        <v>284</v>
      </c>
      <c r="F1853" s="122" t="s">
        <v>4614</v>
      </c>
      <c r="G1853" s="122" t="s">
        <v>1699</v>
      </c>
      <c r="H1853" s="278">
        <v>45406</v>
      </c>
      <c r="I1853" s="122">
        <v>49744</v>
      </c>
      <c r="J1853" s="122" t="s">
        <v>1700</v>
      </c>
      <c r="K1853" s="122" t="s">
        <v>1657</v>
      </c>
      <c r="L1853" s="122">
        <v>5</v>
      </c>
      <c r="M1853" s="287">
        <v>39479</v>
      </c>
      <c r="N1853" s="287">
        <v>1973.95</v>
      </c>
      <c r="O1853" s="287">
        <v>0</v>
      </c>
      <c r="P1853" s="287">
        <v>0</v>
      </c>
      <c r="Q1853" s="122">
        <v>0</v>
      </c>
      <c r="R1853" s="188" t="s">
        <v>4481</v>
      </c>
      <c r="S1853" s="188" t="s">
        <v>4482</v>
      </c>
      <c r="T1853" s="188" t="s">
        <v>1703</v>
      </c>
      <c r="U1853" s="188"/>
      <c r="V1853" s="188" t="s">
        <v>1704</v>
      </c>
      <c r="W1853" s="188" t="s">
        <v>1726</v>
      </c>
      <c r="X1853" s="188" t="s">
        <v>4615</v>
      </c>
      <c r="Y1853" s="188" t="s">
        <v>4613</v>
      </c>
      <c r="Z1853" s="188"/>
      <c r="AA1853" s="188">
        <v>1973.95</v>
      </c>
    </row>
    <row r="1854" spans="1:27">
      <c r="A1854" s="122" t="s">
        <v>56</v>
      </c>
      <c r="B1854" s="226" t="str">
        <f t="shared" si="56"/>
        <v>07AAACJ0054A1ZDIP400024</v>
      </c>
      <c r="C1854" s="277">
        <f t="shared" si="57"/>
        <v>1849</v>
      </c>
      <c r="D1854" s="122" t="s">
        <v>283</v>
      </c>
      <c r="E1854" s="122" t="s">
        <v>284</v>
      </c>
      <c r="F1854" s="122" t="s">
        <v>4616</v>
      </c>
      <c r="G1854" s="122" t="s">
        <v>1699</v>
      </c>
      <c r="H1854" s="278">
        <v>45385</v>
      </c>
      <c r="I1854" s="122">
        <v>20011</v>
      </c>
      <c r="J1854" s="122" t="s">
        <v>1700</v>
      </c>
      <c r="K1854" s="122" t="s">
        <v>1657</v>
      </c>
      <c r="L1854" s="122">
        <v>18</v>
      </c>
      <c r="M1854" s="287">
        <v>700</v>
      </c>
      <c r="N1854" s="287">
        <v>126</v>
      </c>
      <c r="O1854" s="287">
        <v>0</v>
      </c>
      <c r="P1854" s="287">
        <v>0</v>
      </c>
      <c r="Q1854" s="122">
        <v>0</v>
      </c>
      <c r="R1854" s="188" t="s">
        <v>4481</v>
      </c>
      <c r="S1854" s="188" t="s">
        <v>4482</v>
      </c>
      <c r="T1854" s="188" t="s">
        <v>1703</v>
      </c>
      <c r="U1854" s="188"/>
      <c r="V1854" s="188" t="s">
        <v>1704</v>
      </c>
      <c r="W1854" s="188" t="s">
        <v>1726</v>
      </c>
      <c r="X1854" s="188" t="s">
        <v>4617</v>
      </c>
      <c r="Y1854" s="188" t="s">
        <v>4618</v>
      </c>
      <c r="Z1854" s="188"/>
      <c r="AA1854" s="188">
        <v>126</v>
      </c>
    </row>
    <row r="1855" spans="1:27">
      <c r="A1855" s="122" t="s">
        <v>56</v>
      </c>
      <c r="B1855" s="226" t="str">
        <f t="shared" si="56"/>
        <v>07AAACJ0054A1ZDIP400059</v>
      </c>
      <c r="C1855" s="277">
        <f t="shared" si="57"/>
        <v>1850</v>
      </c>
      <c r="D1855" s="122" t="s">
        <v>283</v>
      </c>
      <c r="E1855" s="122" t="s">
        <v>284</v>
      </c>
      <c r="F1855" s="122" t="s">
        <v>4619</v>
      </c>
      <c r="G1855" s="122" t="s">
        <v>1699</v>
      </c>
      <c r="H1855" s="278">
        <v>45388</v>
      </c>
      <c r="I1855" s="122">
        <v>211734</v>
      </c>
      <c r="J1855" s="122" t="s">
        <v>1700</v>
      </c>
      <c r="K1855" s="122" t="s">
        <v>1657</v>
      </c>
      <c r="L1855" s="122">
        <v>18</v>
      </c>
      <c r="M1855" s="287">
        <v>700</v>
      </c>
      <c r="N1855" s="287">
        <v>126</v>
      </c>
      <c r="O1855" s="287">
        <v>0</v>
      </c>
      <c r="P1855" s="287">
        <v>0</v>
      </c>
      <c r="Q1855" s="122">
        <v>0</v>
      </c>
      <c r="R1855" s="188" t="s">
        <v>4481</v>
      </c>
      <c r="S1855" s="188" t="s">
        <v>4482</v>
      </c>
      <c r="T1855" s="188" t="s">
        <v>1703</v>
      </c>
      <c r="U1855" s="188"/>
      <c r="V1855" s="188" t="s">
        <v>1704</v>
      </c>
      <c r="W1855" s="188" t="s">
        <v>1726</v>
      </c>
      <c r="X1855" s="188" t="s">
        <v>4620</v>
      </c>
      <c r="Y1855" s="188" t="s">
        <v>4490</v>
      </c>
      <c r="Z1855" s="188"/>
      <c r="AA1855" s="188">
        <v>126</v>
      </c>
    </row>
    <row r="1856" spans="1:27">
      <c r="A1856" s="122" t="s">
        <v>56</v>
      </c>
      <c r="B1856" s="226" t="str">
        <f t="shared" si="56"/>
        <v>07AAACJ0054A1ZDIP400060</v>
      </c>
      <c r="C1856" s="277">
        <f t="shared" si="57"/>
        <v>1851</v>
      </c>
      <c r="D1856" s="122" t="s">
        <v>283</v>
      </c>
      <c r="E1856" s="122" t="s">
        <v>284</v>
      </c>
      <c r="F1856" s="122" t="s">
        <v>4621</v>
      </c>
      <c r="G1856" s="122" t="s">
        <v>1699</v>
      </c>
      <c r="H1856" s="278">
        <v>45388</v>
      </c>
      <c r="I1856" s="122">
        <v>211734</v>
      </c>
      <c r="J1856" s="122" t="s">
        <v>1700</v>
      </c>
      <c r="K1856" s="122" t="s">
        <v>1657</v>
      </c>
      <c r="L1856" s="122">
        <v>18</v>
      </c>
      <c r="M1856" s="287">
        <v>700</v>
      </c>
      <c r="N1856" s="287">
        <v>126</v>
      </c>
      <c r="O1856" s="287">
        <v>0</v>
      </c>
      <c r="P1856" s="287">
        <v>0</v>
      </c>
      <c r="Q1856" s="122">
        <v>0</v>
      </c>
      <c r="R1856" s="188" t="s">
        <v>4481</v>
      </c>
      <c r="S1856" s="188" t="s">
        <v>4482</v>
      </c>
      <c r="T1856" s="188" t="s">
        <v>1703</v>
      </c>
      <c r="U1856" s="188"/>
      <c r="V1856" s="188" t="s">
        <v>1704</v>
      </c>
      <c r="W1856" s="188" t="s">
        <v>1726</v>
      </c>
      <c r="X1856" s="188" t="s">
        <v>4622</v>
      </c>
      <c r="Y1856" s="188" t="s">
        <v>4490</v>
      </c>
      <c r="Z1856" s="188"/>
      <c r="AA1856" s="188">
        <v>126</v>
      </c>
    </row>
    <row r="1857" spans="1:27">
      <c r="A1857" s="122" t="s">
        <v>56</v>
      </c>
      <c r="B1857" s="226" t="str">
        <f t="shared" si="56"/>
        <v>07AAACJ0054A1ZDIP400092</v>
      </c>
      <c r="C1857" s="277">
        <f t="shared" si="57"/>
        <v>1852</v>
      </c>
      <c r="D1857" s="122" t="s">
        <v>283</v>
      </c>
      <c r="E1857" s="122" t="s">
        <v>284</v>
      </c>
      <c r="F1857" s="122" t="s">
        <v>4623</v>
      </c>
      <c r="G1857" s="122" t="s">
        <v>1699</v>
      </c>
      <c r="H1857" s="278">
        <v>45388</v>
      </c>
      <c r="I1857" s="122">
        <v>88723</v>
      </c>
      <c r="J1857" s="122" t="s">
        <v>1700</v>
      </c>
      <c r="K1857" s="122" t="s">
        <v>1657</v>
      </c>
      <c r="L1857" s="122">
        <v>18</v>
      </c>
      <c r="M1857" s="287">
        <v>700</v>
      </c>
      <c r="N1857" s="287">
        <v>126</v>
      </c>
      <c r="O1857" s="287">
        <v>0</v>
      </c>
      <c r="P1857" s="287">
        <v>0</v>
      </c>
      <c r="Q1857" s="122">
        <v>0</v>
      </c>
      <c r="R1857" s="188" t="s">
        <v>4481</v>
      </c>
      <c r="S1857" s="188" t="s">
        <v>4482</v>
      </c>
      <c r="T1857" s="188" t="s">
        <v>1703</v>
      </c>
      <c r="U1857" s="188"/>
      <c r="V1857" s="188" t="s">
        <v>1704</v>
      </c>
      <c r="W1857" s="188" t="s">
        <v>1726</v>
      </c>
      <c r="X1857" s="188" t="s">
        <v>4624</v>
      </c>
      <c r="Y1857" s="188" t="s">
        <v>4490</v>
      </c>
      <c r="Z1857" s="188"/>
      <c r="AA1857" s="188">
        <v>126</v>
      </c>
    </row>
    <row r="1858" spans="1:27">
      <c r="A1858" s="122" t="s">
        <v>56</v>
      </c>
      <c r="B1858" s="226" t="str">
        <f t="shared" si="56"/>
        <v>07AAACJ0054A1ZDIP400272</v>
      </c>
      <c r="C1858" s="277">
        <f t="shared" si="57"/>
        <v>1853</v>
      </c>
      <c r="D1858" s="122" t="s">
        <v>283</v>
      </c>
      <c r="E1858" s="122" t="s">
        <v>284</v>
      </c>
      <c r="F1858" s="122" t="s">
        <v>4625</v>
      </c>
      <c r="G1858" s="122" t="s">
        <v>1699</v>
      </c>
      <c r="H1858" s="278">
        <v>45402</v>
      </c>
      <c r="I1858" s="122">
        <v>134406</v>
      </c>
      <c r="J1858" s="122" t="s">
        <v>1700</v>
      </c>
      <c r="K1858" s="122" t="s">
        <v>1657</v>
      </c>
      <c r="L1858" s="122">
        <v>18</v>
      </c>
      <c r="M1858" s="287">
        <v>700</v>
      </c>
      <c r="N1858" s="287">
        <v>126</v>
      </c>
      <c r="O1858" s="287">
        <v>0</v>
      </c>
      <c r="P1858" s="287">
        <v>0</v>
      </c>
      <c r="Q1858" s="122">
        <v>0</v>
      </c>
      <c r="R1858" s="188" t="s">
        <v>4481</v>
      </c>
      <c r="S1858" s="188" t="s">
        <v>4482</v>
      </c>
      <c r="T1858" s="188" t="s">
        <v>1703</v>
      </c>
      <c r="U1858" s="188"/>
      <c r="V1858" s="188" t="s">
        <v>1704</v>
      </c>
      <c r="W1858" s="188" t="s">
        <v>1726</v>
      </c>
      <c r="X1858" s="188" t="s">
        <v>4626</v>
      </c>
      <c r="Y1858" s="188" t="s">
        <v>4519</v>
      </c>
      <c r="Z1858" s="188"/>
      <c r="AA1858" s="188">
        <v>126</v>
      </c>
    </row>
    <row r="1859" spans="1:27">
      <c r="A1859" s="122" t="s">
        <v>56</v>
      </c>
      <c r="B1859" s="226" t="str">
        <f t="shared" si="56"/>
        <v>07AAACJ0054A1ZDIP400302</v>
      </c>
      <c r="C1859" s="277">
        <f t="shared" si="57"/>
        <v>1854</v>
      </c>
      <c r="D1859" s="122" t="s">
        <v>283</v>
      </c>
      <c r="E1859" s="122" t="s">
        <v>284</v>
      </c>
      <c r="F1859" s="122" t="s">
        <v>4627</v>
      </c>
      <c r="G1859" s="122" t="s">
        <v>1699</v>
      </c>
      <c r="H1859" s="278">
        <v>45406</v>
      </c>
      <c r="I1859" s="122">
        <v>203465</v>
      </c>
      <c r="J1859" s="122" t="s">
        <v>1700</v>
      </c>
      <c r="K1859" s="122" t="s">
        <v>1657</v>
      </c>
      <c r="L1859" s="122">
        <v>18</v>
      </c>
      <c r="M1859" s="287">
        <v>700</v>
      </c>
      <c r="N1859" s="287">
        <v>126</v>
      </c>
      <c r="O1859" s="287">
        <v>0</v>
      </c>
      <c r="P1859" s="287">
        <v>0</v>
      </c>
      <c r="Q1859" s="122">
        <v>0</v>
      </c>
      <c r="R1859" s="188" t="s">
        <v>4481</v>
      </c>
      <c r="S1859" s="188" t="s">
        <v>4482</v>
      </c>
      <c r="T1859" s="188" t="s">
        <v>1703</v>
      </c>
      <c r="U1859" s="188"/>
      <c r="V1859" s="188" t="s">
        <v>1704</v>
      </c>
      <c r="W1859" s="188" t="s">
        <v>1726</v>
      </c>
      <c r="X1859" s="188" t="s">
        <v>4628</v>
      </c>
      <c r="Y1859" s="188" t="s">
        <v>4613</v>
      </c>
      <c r="Z1859" s="188"/>
      <c r="AA1859" s="188">
        <v>126</v>
      </c>
    </row>
    <row r="1860" spans="1:27">
      <c r="A1860" s="122" t="s">
        <v>56</v>
      </c>
      <c r="B1860" s="226" t="str">
        <f t="shared" si="56"/>
        <v>27AABCM2461K1ZFLMP01250400116</v>
      </c>
      <c r="C1860" s="277">
        <f t="shared" si="57"/>
        <v>1855</v>
      </c>
      <c r="D1860" s="122" t="s">
        <v>443</v>
      </c>
      <c r="E1860" s="122" t="s">
        <v>444</v>
      </c>
      <c r="F1860" s="122" t="s">
        <v>4629</v>
      </c>
      <c r="G1860" s="122" t="s">
        <v>1699</v>
      </c>
      <c r="H1860" s="278">
        <v>45383</v>
      </c>
      <c r="I1860" s="122">
        <v>31306.6</v>
      </c>
      <c r="J1860" s="122" t="s">
        <v>1700</v>
      </c>
      <c r="K1860" s="122" t="s">
        <v>1657</v>
      </c>
      <c r="L1860" s="122">
        <v>18</v>
      </c>
      <c r="M1860" s="287">
        <v>26530.6</v>
      </c>
      <c r="N1860" s="287">
        <v>0</v>
      </c>
      <c r="O1860" s="287">
        <v>2388</v>
      </c>
      <c r="P1860" s="287">
        <v>2388</v>
      </c>
      <c r="Q1860" s="122">
        <v>0</v>
      </c>
      <c r="R1860" s="188" t="s">
        <v>4481</v>
      </c>
      <c r="S1860" s="188" t="s">
        <v>4486</v>
      </c>
      <c r="T1860" s="188" t="s">
        <v>1703</v>
      </c>
      <c r="U1860" s="188"/>
      <c r="V1860" s="188" t="s">
        <v>1704</v>
      </c>
      <c r="W1860" s="188" t="s">
        <v>1726</v>
      </c>
      <c r="X1860" s="188" t="s">
        <v>4630</v>
      </c>
      <c r="Y1860" s="188" t="s">
        <v>4631</v>
      </c>
      <c r="Z1860" s="188"/>
      <c r="AA1860" s="188">
        <v>4776</v>
      </c>
    </row>
    <row r="1861" spans="1:27">
      <c r="A1861" s="122" t="s">
        <v>56</v>
      </c>
      <c r="B1861" s="226" t="str">
        <f t="shared" si="56"/>
        <v>27AABCM2461K1ZFLMP01250400117</v>
      </c>
      <c r="C1861" s="277">
        <f t="shared" si="57"/>
        <v>1856</v>
      </c>
      <c r="D1861" s="122" t="s">
        <v>443</v>
      </c>
      <c r="E1861" s="122" t="s">
        <v>444</v>
      </c>
      <c r="F1861" s="122" t="s">
        <v>4632</v>
      </c>
      <c r="G1861" s="122" t="s">
        <v>1699</v>
      </c>
      <c r="H1861" s="278">
        <v>45383</v>
      </c>
      <c r="I1861" s="122">
        <v>32926.800000000003</v>
      </c>
      <c r="J1861" s="122" t="s">
        <v>1700</v>
      </c>
      <c r="K1861" s="122" t="s">
        <v>1657</v>
      </c>
      <c r="L1861" s="122">
        <v>18</v>
      </c>
      <c r="M1861" s="287">
        <v>27904.799999999999</v>
      </c>
      <c r="N1861" s="287">
        <v>0</v>
      </c>
      <c r="O1861" s="287">
        <v>2511</v>
      </c>
      <c r="P1861" s="287">
        <v>2511</v>
      </c>
      <c r="Q1861" s="122">
        <v>0</v>
      </c>
      <c r="R1861" s="188" t="s">
        <v>4481</v>
      </c>
      <c r="S1861" s="188" t="s">
        <v>4486</v>
      </c>
      <c r="T1861" s="188" t="s">
        <v>1703</v>
      </c>
      <c r="U1861" s="188"/>
      <c r="V1861" s="188" t="s">
        <v>1704</v>
      </c>
      <c r="W1861" s="188" t="s">
        <v>1726</v>
      </c>
      <c r="X1861" s="188" t="s">
        <v>4633</v>
      </c>
      <c r="Y1861" s="188" t="s">
        <v>4631</v>
      </c>
      <c r="Z1861" s="188"/>
      <c r="AA1861" s="188">
        <v>5022</v>
      </c>
    </row>
    <row r="1862" spans="1:27">
      <c r="A1862" s="122" t="s">
        <v>56</v>
      </c>
      <c r="B1862" s="226" t="str">
        <f t="shared" ref="B1862:B1925" si="58">CONCATENATE(D1862,F1862)</f>
        <v>27AABCM2461K1ZFLMP01250400118</v>
      </c>
      <c r="C1862" s="277">
        <f t="shared" si="57"/>
        <v>1857</v>
      </c>
      <c r="D1862" s="122" t="s">
        <v>443</v>
      </c>
      <c r="E1862" s="122" t="s">
        <v>444</v>
      </c>
      <c r="F1862" s="122" t="s">
        <v>4634</v>
      </c>
      <c r="G1862" s="122" t="s">
        <v>1699</v>
      </c>
      <c r="H1862" s="278">
        <v>45383</v>
      </c>
      <c r="I1862" s="122">
        <v>32926.800000000003</v>
      </c>
      <c r="J1862" s="122" t="s">
        <v>1700</v>
      </c>
      <c r="K1862" s="122" t="s">
        <v>1657</v>
      </c>
      <c r="L1862" s="122">
        <v>18</v>
      </c>
      <c r="M1862" s="287">
        <v>27904.799999999999</v>
      </c>
      <c r="N1862" s="287">
        <v>0</v>
      </c>
      <c r="O1862" s="287">
        <v>2511</v>
      </c>
      <c r="P1862" s="287">
        <v>2511</v>
      </c>
      <c r="Q1862" s="122">
        <v>0</v>
      </c>
      <c r="R1862" s="188" t="s">
        <v>4481</v>
      </c>
      <c r="S1862" s="188" t="s">
        <v>4486</v>
      </c>
      <c r="T1862" s="188" t="s">
        <v>1703</v>
      </c>
      <c r="U1862" s="188"/>
      <c r="V1862" s="188" t="s">
        <v>1704</v>
      </c>
      <c r="W1862" s="188" t="s">
        <v>1726</v>
      </c>
      <c r="X1862" s="188" t="s">
        <v>4635</v>
      </c>
      <c r="Y1862" s="188" t="s">
        <v>4631</v>
      </c>
      <c r="Z1862" s="188"/>
      <c r="AA1862" s="188">
        <v>5022</v>
      </c>
    </row>
    <row r="1863" spans="1:27">
      <c r="A1863" s="122" t="s">
        <v>56</v>
      </c>
      <c r="B1863" s="226" t="str">
        <f t="shared" si="58"/>
        <v>27AABCM2461K1ZFLMP01250400119</v>
      </c>
      <c r="C1863" s="277">
        <f t="shared" ref="C1863:C1926" si="59">C1862+1</f>
        <v>1858</v>
      </c>
      <c r="D1863" s="122" t="s">
        <v>443</v>
      </c>
      <c r="E1863" s="122" t="s">
        <v>444</v>
      </c>
      <c r="F1863" s="122" t="s">
        <v>4636</v>
      </c>
      <c r="G1863" s="122" t="s">
        <v>1699</v>
      </c>
      <c r="H1863" s="278">
        <v>45383</v>
      </c>
      <c r="I1863" s="122">
        <v>31306.6</v>
      </c>
      <c r="J1863" s="122" t="s">
        <v>1700</v>
      </c>
      <c r="K1863" s="122" t="s">
        <v>1657</v>
      </c>
      <c r="L1863" s="122">
        <v>18</v>
      </c>
      <c r="M1863" s="287">
        <v>26530.6</v>
      </c>
      <c r="N1863" s="287">
        <v>0</v>
      </c>
      <c r="O1863" s="287">
        <v>2388</v>
      </c>
      <c r="P1863" s="287">
        <v>2388</v>
      </c>
      <c r="Q1863" s="122">
        <v>0</v>
      </c>
      <c r="R1863" s="188" t="s">
        <v>4481</v>
      </c>
      <c r="S1863" s="188" t="s">
        <v>4486</v>
      </c>
      <c r="T1863" s="188" t="s">
        <v>1703</v>
      </c>
      <c r="U1863" s="188"/>
      <c r="V1863" s="188" t="s">
        <v>1704</v>
      </c>
      <c r="W1863" s="188" t="s">
        <v>1726</v>
      </c>
      <c r="X1863" s="188" t="s">
        <v>4637</v>
      </c>
      <c r="Y1863" s="188" t="s">
        <v>4631</v>
      </c>
      <c r="Z1863" s="188"/>
      <c r="AA1863" s="188">
        <v>4776</v>
      </c>
    </row>
    <row r="1864" spans="1:27">
      <c r="A1864" s="122" t="s">
        <v>56</v>
      </c>
      <c r="B1864" s="226" t="str">
        <f t="shared" si="58"/>
        <v>27AABCM2461K1ZFPM012504/000841</v>
      </c>
      <c r="C1864" s="277">
        <f t="shared" si="59"/>
        <v>1859</v>
      </c>
      <c r="D1864" s="122" t="s">
        <v>443</v>
      </c>
      <c r="E1864" s="122" t="s">
        <v>444</v>
      </c>
      <c r="F1864" s="122" t="s">
        <v>4638</v>
      </c>
      <c r="G1864" s="122" t="s">
        <v>1699</v>
      </c>
      <c r="H1864" s="278">
        <v>45385</v>
      </c>
      <c r="I1864" s="122">
        <v>9108.4</v>
      </c>
      <c r="J1864" s="122" t="s">
        <v>1700</v>
      </c>
      <c r="K1864" s="122" t="s">
        <v>1657</v>
      </c>
      <c r="L1864" s="122">
        <v>18</v>
      </c>
      <c r="M1864" s="287">
        <v>7718.4</v>
      </c>
      <c r="N1864" s="287">
        <v>0</v>
      </c>
      <c r="O1864" s="287">
        <v>695</v>
      </c>
      <c r="P1864" s="287">
        <v>695</v>
      </c>
      <c r="Q1864" s="122">
        <v>0</v>
      </c>
      <c r="R1864" s="188" t="s">
        <v>4481</v>
      </c>
      <c r="S1864" s="188" t="s">
        <v>4486</v>
      </c>
      <c r="T1864" s="188" t="s">
        <v>1703</v>
      </c>
      <c r="U1864" s="188"/>
      <c r="V1864" s="188" t="s">
        <v>1704</v>
      </c>
      <c r="W1864" s="188" t="s">
        <v>1726</v>
      </c>
      <c r="X1864" s="188" t="s">
        <v>4639</v>
      </c>
      <c r="Y1864" s="188" t="s">
        <v>4640</v>
      </c>
      <c r="Z1864" s="188"/>
      <c r="AA1864" s="188">
        <v>1390</v>
      </c>
    </row>
    <row r="1865" spans="1:27">
      <c r="A1865" s="122" t="s">
        <v>56</v>
      </c>
      <c r="B1865" s="226" t="str">
        <f t="shared" si="58"/>
        <v>27AABCM2461K1ZFPM012504/000842</v>
      </c>
      <c r="C1865" s="277">
        <f t="shared" si="59"/>
        <v>1860</v>
      </c>
      <c r="D1865" s="122" t="s">
        <v>443</v>
      </c>
      <c r="E1865" s="122" t="s">
        <v>444</v>
      </c>
      <c r="F1865" s="122" t="s">
        <v>4641</v>
      </c>
      <c r="G1865" s="122" t="s">
        <v>1699</v>
      </c>
      <c r="H1865" s="278">
        <v>45385</v>
      </c>
      <c r="I1865" s="122">
        <v>2023.2</v>
      </c>
      <c r="J1865" s="122" t="s">
        <v>1700</v>
      </c>
      <c r="K1865" s="122" t="s">
        <v>1657</v>
      </c>
      <c r="L1865" s="122">
        <v>18</v>
      </c>
      <c r="M1865" s="287">
        <v>1715.2</v>
      </c>
      <c r="N1865" s="287">
        <v>0</v>
      </c>
      <c r="O1865" s="287">
        <v>154</v>
      </c>
      <c r="P1865" s="287">
        <v>154</v>
      </c>
      <c r="Q1865" s="122">
        <v>0</v>
      </c>
      <c r="R1865" s="188" t="s">
        <v>4481</v>
      </c>
      <c r="S1865" s="188" t="s">
        <v>4486</v>
      </c>
      <c r="T1865" s="188" t="s">
        <v>1703</v>
      </c>
      <c r="U1865" s="188"/>
      <c r="V1865" s="188" t="s">
        <v>1704</v>
      </c>
      <c r="W1865" s="188" t="s">
        <v>1726</v>
      </c>
      <c r="X1865" s="188" t="s">
        <v>4642</v>
      </c>
      <c r="Y1865" s="188" t="s">
        <v>4640</v>
      </c>
      <c r="Z1865" s="188"/>
      <c r="AA1865" s="188">
        <v>308</v>
      </c>
    </row>
    <row r="1866" spans="1:27">
      <c r="A1866" s="122" t="s">
        <v>56</v>
      </c>
      <c r="B1866" s="226" t="str">
        <f t="shared" si="58"/>
        <v>27AABCM2461K1ZFPM012504/000843</v>
      </c>
      <c r="C1866" s="277">
        <f t="shared" si="59"/>
        <v>1861</v>
      </c>
      <c r="D1866" s="122" t="s">
        <v>443</v>
      </c>
      <c r="E1866" s="122" t="s">
        <v>444</v>
      </c>
      <c r="F1866" s="122" t="s">
        <v>4643</v>
      </c>
      <c r="G1866" s="122" t="s">
        <v>1699</v>
      </c>
      <c r="H1866" s="278">
        <v>45385</v>
      </c>
      <c r="I1866" s="122">
        <v>1391.2</v>
      </c>
      <c r="J1866" s="122" t="s">
        <v>1700</v>
      </c>
      <c r="K1866" s="122" t="s">
        <v>1657</v>
      </c>
      <c r="L1866" s="122">
        <v>18</v>
      </c>
      <c r="M1866" s="287">
        <v>1179.2</v>
      </c>
      <c r="N1866" s="287">
        <v>0</v>
      </c>
      <c r="O1866" s="287">
        <v>106</v>
      </c>
      <c r="P1866" s="287">
        <v>106</v>
      </c>
      <c r="Q1866" s="122">
        <v>0</v>
      </c>
      <c r="R1866" s="188" t="s">
        <v>4481</v>
      </c>
      <c r="S1866" s="188" t="s">
        <v>4486</v>
      </c>
      <c r="T1866" s="188" t="s">
        <v>1703</v>
      </c>
      <c r="U1866" s="188"/>
      <c r="V1866" s="188" t="s">
        <v>1704</v>
      </c>
      <c r="W1866" s="188" t="s">
        <v>1726</v>
      </c>
      <c r="X1866" s="188" t="s">
        <v>4644</v>
      </c>
      <c r="Y1866" s="188" t="s">
        <v>4640</v>
      </c>
      <c r="Z1866" s="188"/>
      <c r="AA1866" s="188">
        <v>212</v>
      </c>
    </row>
    <row r="1867" spans="1:27">
      <c r="A1867" s="122" t="s">
        <v>56</v>
      </c>
      <c r="B1867" s="226" t="str">
        <f t="shared" si="58"/>
        <v>27AABCM2461K1ZFPM012504/000844</v>
      </c>
      <c r="C1867" s="277">
        <f t="shared" si="59"/>
        <v>1862</v>
      </c>
      <c r="D1867" s="122" t="s">
        <v>443</v>
      </c>
      <c r="E1867" s="122" t="s">
        <v>444</v>
      </c>
      <c r="F1867" s="122" t="s">
        <v>4645</v>
      </c>
      <c r="G1867" s="122" t="s">
        <v>1699</v>
      </c>
      <c r="H1867" s="278">
        <v>45385</v>
      </c>
      <c r="I1867" s="122">
        <v>2530</v>
      </c>
      <c r="J1867" s="122" t="s">
        <v>1700</v>
      </c>
      <c r="K1867" s="122" t="s">
        <v>1657</v>
      </c>
      <c r="L1867" s="122">
        <v>18</v>
      </c>
      <c r="M1867" s="287">
        <v>2144</v>
      </c>
      <c r="N1867" s="287">
        <v>0</v>
      </c>
      <c r="O1867" s="287">
        <v>193</v>
      </c>
      <c r="P1867" s="287">
        <v>193</v>
      </c>
      <c r="Q1867" s="122">
        <v>0</v>
      </c>
      <c r="R1867" s="188" t="s">
        <v>4481</v>
      </c>
      <c r="S1867" s="188" t="s">
        <v>4486</v>
      </c>
      <c r="T1867" s="188" t="s">
        <v>1703</v>
      </c>
      <c r="U1867" s="188"/>
      <c r="V1867" s="188" t="s">
        <v>1704</v>
      </c>
      <c r="W1867" s="188" t="s">
        <v>1726</v>
      </c>
      <c r="X1867" s="188" t="s">
        <v>4646</v>
      </c>
      <c r="Y1867" s="188" t="s">
        <v>4640</v>
      </c>
      <c r="Z1867" s="188"/>
      <c r="AA1867" s="188">
        <v>386</v>
      </c>
    </row>
    <row r="1868" spans="1:27">
      <c r="A1868" s="122" t="s">
        <v>56</v>
      </c>
      <c r="B1868" s="226" t="str">
        <f t="shared" si="58"/>
        <v>27AAACI1195H1ZM135240402008609</v>
      </c>
      <c r="C1868" s="277">
        <f t="shared" si="59"/>
        <v>1863</v>
      </c>
      <c r="D1868" s="122" t="s">
        <v>412</v>
      </c>
      <c r="E1868" s="122" t="s">
        <v>413</v>
      </c>
      <c r="F1868" s="292">
        <v>135240402008609</v>
      </c>
      <c r="G1868" s="122" t="s">
        <v>1699</v>
      </c>
      <c r="H1868" s="278">
        <v>45384</v>
      </c>
      <c r="I1868" s="122">
        <v>14939.3</v>
      </c>
      <c r="J1868" s="122" t="s">
        <v>1700</v>
      </c>
      <c r="K1868" s="122" t="s">
        <v>1657</v>
      </c>
      <c r="L1868" s="122">
        <v>18</v>
      </c>
      <c r="M1868" s="287">
        <v>12660.42</v>
      </c>
      <c r="N1868" s="287">
        <v>0</v>
      </c>
      <c r="O1868" s="287">
        <v>1139.44</v>
      </c>
      <c r="P1868" s="287">
        <v>1139.44</v>
      </c>
      <c r="Q1868" s="122">
        <v>0</v>
      </c>
      <c r="R1868" s="188" t="s">
        <v>4481</v>
      </c>
      <c r="S1868" s="188" t="s">
        <v>4488</v>
      </c>
      <c r="T1868" s="188" t="s">
        <v>1703</v>
      </c>
      <c r="U1868" s="188"/>
      <c r="V1868" s="188" t="s">
        <v>1704</v>
      </c>
      <c r="W1868" s="188" t="s">
        <v>1195</v>
      </c>
      <c r="X1868" s="188" t="s">
        <v>1195</v>
      </c>
      <c r="Y1868" s="188" t="s">
        <v>1195</v>
      </c>
      <c r="Z1868" s="188"/>
      <c r="AA1868" s="188">
        <v>2278.88</v>
      </c>
    </row>
    <row r="1869" spans="1:27">
      <c r="A1869" s="122" t="s">
        <v>56</v>
      </c>
      <c r="B1869" s="226" t="str">
        <f t="shared" si="58"/>
        <v>27AAACI1195H1ZM135240408041031</v>
      </c>
      <c r="C1869" s="277">
        <f t="shared" si="59"/>
        <v>1864</v>
      </c>
      <c r="D1869" s="122" t="s">
        <v>412</v>
      </c>
      <c r="E1869" s="122" t="s">
        <v>413</v>
      </c>
      <c r="F1869" s="292">
        <v>135240408041031</v>
      </c>
      <c r="G1869" s="122" t="s">
        <v>1699</v>
      </c>
      <c r="H1869" s="278">
        <v>45390</v>
      </c>
      <c r="I1869" s="122">
        <v>31634.52</v>
      </c>
      <c r="J1869" s="122" t="s">
        <v>1700</v>
      </c>
      <c r="K1869" s="122" t="s">
        <v>1657</v>
      </c>
      <c r="L1869" s="122">
        <v>18</v>
      </c>
      <c r="M1869" s="287">
        <v>26808.92</v>
      </c>
      <c r="N1869" s="287">
        <v>0</v>
      </c>
      <c r="O1869" s="287">
        <v>2412.8000000000002</v>
      </c>
      <c r="P1869" s="287">
        <v>2412.8000000000002</v>
      </c>
      <c r="Q1869" s="122">
        <v>0</v>
      </c>
      <c r="R1869" s="188" t="s">
        <v>4481</v>
      </c>
      <c r="S1869" s="188" t="s">
        <v>4488</v>
      </c>
      <c r="T1869" s="188" t="s">
        <v>1703</v>
      </c>
      <c r="U1869" s="188"/>
      <c r="V1869" s="188" t="s">
        <v>1704</v>
      </c>
      <c r="W1869" s="188" t="s">
        <v>1195</v>
      </c>
      <c r="X1869" s="188" t="s">
        <v>1195</v>
      </c>
      <c r="Y1869" s="188" t="s">
        <v>1195</v>
      </c>
      <c r="Z1869" s="188"/>
      <c r="AA1869" s="188">
        <v>4825.6000000000004</v>
      </c>
    </row>
    <row r="1870" spans="1:27">
      <c r="A1870" s="122" t="s">
        <v>56</v>
      </c>
      <c r="B1870" s="226" t="str">
        <f t="shared" si="58"/>
        <v>27AAACI1195H1ZM135240416071839</v>
      </c>
      <c r="C1870" s="277">
        <f t="shared" si="59"/>
        <v>1865</v>
      </c>
      <c r="D1870" s="122" t="s">
        <v>412</v>
      </c>
      <c r="E1870" s="122" t="s">
        <v>413</v>
      </c>
      <c r="F1870" s="292">
        <v>135240416071839</v>
      </c>
      <c r="G1870" s="122" t="s">
        <v>1699</v>
      </c>
      <c r="H1870" s="278">
        <v>45398</v>
      </c>
      <c r="I1870" s="122">
        <v>22833.01</v>
      </c>
      <c r="J1870" s="122" t="s">
        <v>1700</v>
      </c>
      <c r="K1870" s="122" t="s">
        <v>1657</v>
      </c>
      <c r="L1870" s="122">
        <v>18</v>
      </c>
      <c r="M1870" s="287">
        <v>19350.009999999998</v>
      </c>
      <c r="N1870" s="287">
        <v>0</v>
      </c>
      <c r="O1870" s="287">
        <v>1741.5</v>
      </c>
      <c r="P1870" s="287">
        <v>1741.5</v>
      </c>
      <c r="Q1870" s="122">
        <v>0</v>
      </c>
      <c r="R1870" s="188" t="s">
        <v>4481</v>
      </c>
      <c r="S1870" s="188" t="s">
        <v>4488</v>
      </c>
      <c r="T1870" s="188" t="s">
        <v>1703</v>
      </c>
      <c r="U1870" s="188"/>
      <c r="V1870" s="188" t="s">
        <v>1704</v>
      </c>
      <c r="W1870" s="188" t="s">
        <v>1195</v>
      </c>
      <c r="X1870" s="188" t="s">
        <v>1195</v>
      </c>
      <c r="Y1870" s="188" t="s">
        <v>1195</v>
      </c>
      <c r="Z1870" s="188"/>
      <c r="AA1870" s="188">
        <v>3483</v>
      </c>
    </row>
    <row r="1871" spans="1:27">
      <c r="A1871" s="122" t="s">
        <v>56</v>
      </c>
      <c r="B1871" s="226" t="str">
        <f t="shared" si="58"/>
        <v>27AAACI1195H1ZM135240426123706</v>
      </c>
      <c r="C1871" s="277">
        <f t="shared" si="59"/>
        <v>1866</v>
      </c>
      <c r="D1871" s="122" t="s">
        <v>412</v>
      </c>
      <c r="E1871" s="122" t="s">
        <v>413</v>
      </c>
      <c r="F1871" s="292">
        <v>135240426123706</v>
      </c>
      <c r="G1871" s="122" t="s">
        <v>1699</v>
      </c>
      <c r="H1871" s="278">
        <v>45408</v>
      </c>
      <c r="I1871" s="122">
        <v>13954.5</v>
      </c>
      <c r="J1871" s="122" t="s">
        <v>1700</v>
      </c>
      <c r="K1871" s="122" t="s">
        <v>1657</v>
      </c>
      <c r="L1871" s="122">
        <v>18</v>
      </c>
      <c r="M1871" s="287">
        <v>11825.84</v>
      </c>
      <c r="N1871" s="287">
        <v>0</v>
      </c>
      <c r="O1871" s="287">
        <v>1064.33</v>
      </c>
      <c r="P1871" s="287">
        <v>1064.33</v>
      </c>
      <c r="Q1871" s="122">
        <v>0</v>
      </c>
      <c r="R1871" s="188" t="s">
        <v>4481</v>
      </c>
      <c r="S1871" s="188" t="s">
        <v>4488</v>
      </c>
      <c r="T1871" s="188" t="s">
        <v>1703</v>
      </c>
      <c r="U1871" s="188"/>
      <c r="V1871" s="188" t="s">
        <v>1704</v>
      </c>
      <c r="W1871" s="188" t="s">
        <v>1195</v>
      </c>
      <c r="X1871" s="188" t="s">
        <v>1195</v>
      </c>
      <c r="Y1871" s="188" t="s">
        <v>1195</v>
      </c>
      <c r="Z1871" s="188"/>
      <c r="AA1871" s="188">
        <v>2128.66</v>
      </c>
    </row>
    <row r="1872" spans="1:27">
      <c r="A1872" s="122" t="s">
        <v>56</v>
      </c>
      <c r="B1872" s="226" t="str">
        <f t="shared" si="58"/>
        <v>27AAACI1195H1ZM135240430139757</v>
      </c>
      <c r="C1872" s="277">
        <f t="shared" si="59"/>
        <v>1867</v>
      </c>
      <c r="D1872" s="122" t="s">
        <v>412</v>
      </c>
      <c r="E1872" s="122" t="s">
        <v>413</v>
      </c>
      <c r="F1872" s="292">
        <v>135240430139757</v>
      </c>
      <c r="G1872" s="122" t="s">
        <v>1699</v>
      </c>
      <c r="H1872" s="278">
        <v>45412</v>
      </c>
      <c r="I1872" s="122">
        <v>11014.15</v>
      </c>
      <c r="J1872" s="122" t="s">
        <v>1700</v>
      </c>
      <c r="K1872" s="122" t="s">
        <v>1657</v>
      </c>
      <c r="L1872" s="122">
        <v>18</v>
      </c>
      <c r="M1872" s="287">
        <v>9334.0300000000007</v>
      </c>
      <c r="N1872" s="287">
        <v>0</v>
      </c>
      <c r="O1872" s="287">
        <v>840.06</v>
      </c>
      <c r="P1872" s="287">
        <v>840.06</v>
      </c>
      <c r="Q1872" s="122">
        <v>0</v>
      </c>
      <c r="R1872" s="188" t="s">
        <v>4481</v>
      </c>
      <c r="S1872" s="188" t="s">
        <v>4488</v>
      </c>
      <c r="T1872" s="188" t="s">
        <v>1703</v>
      </c>
      <c r="U1872" s="188"/>
      <c r="V1872" s="188" t="s">
        <v>1704</v>
      </c>
      <c r="W1872" s="188" t="s">
        <v>1195</v>
      </c>
      <c r="X1872" s="188" t="s">
        <v>1195</v>
      </c>
      <c r="Y1872" s="188" t="s">
        <v>1195</v>
      </c>
      <c r="Z1872" s="188"/>
      <c r="AA1872" s="188">
        <v>1680.12</v>
      </c>
    </row>
    <row r="1873" spans="1:27">
      <c r="A1873" s="122" t="s">
        <v>56</v>
      </c>
      <c r="B1873" s="226" t="str">
        <f t="shared" si="58"/>
        <v>27AAACI1195H1ZM138241103082468</v>
      </c>
      <c r="C1873" s="277">
        <f t="shared" si="59"/>
        <v>1868</v>
      </c>
      <c r="D1873" s="122" t="s">
        <v>412</v>
      </c>
      <c r="E1873" s="122" t="s">
        <v>413</v>
      </c>
      <c r="F1873" s="292">
        <v>138241103082468</v>
      </c>
      <c r="G1873" s="122" t="s">
        <v>1699</v>
      </c>
      <c r="H1873" s="278">
        <v>45385</v>
      </c>
      <c r="I1873" s="122">
        <v>1770</v>
      </c>
      <c r="J1873" s="122" t="s">
        <v>1700</v>
      </c>
      <c r="K1873" s="122" t="s">
        <v>1657</v>
      </c>
      <c r="L1873" s="122">
        <v>18</v>
      </c>
      <c r="M1873" s="287">
        <v>1500</v>
      </c>
      <c r="N1873" s="287">
        <v>0</v>
      </c>
      <c r="O1873" s="287">
        <v>135</v>
      </c>
      <c r="P1873" s="287">
        <v>135</v>
      </c>
      <c r="Q1873" s="122">
        <v>0</v>
      </c>
      <c r="R1873" s="188" t="s">
        <v>4481</v>
      </c>
      <c r="S1873" s="188" t="s">
        <v>4488</v>
      </c>
      <c r="T1873" s="188" t="s">
        <v>1703</v>
      </c>
      <c r="U1873" s="188"/>
      <c r="V1873" s="188" t="s">
        <v>1704</v>
      </c>
      <c r="W1873" s="188" t="s">
        <v>1195</v>
      </c>
      <c r="X1873" s="188" t="s">
        <v>1195</v>
      </c>
      <c r="Y1873" s="188" t="s">
        <v>1195</v>
      </c>
      <c r="Z1873" s="188"/>
      <c r="AA1873" s="188">
        <v>270</v>
      </c>
    </row>
    <row r="1874" spans="1:27">
      <c r="A1874" s="122" t="s">
        <v>56</v>
      </c>
      <c r="B1874" s="226" t="str">
        <f t="shared" si="58"/>
        <v>27AAACI1195H1ZM138241103082469</v>
      </c>
      <c r="C1874" s="277">
        <f t="shared" si="59"/>
        <v>1869</v>
      </c>
      <c r="D1874" s="122" t="s">
        <v>412</v>
      </c>
      <c r="E1874" s="122" t="s">
        <v>413</v>
      </c>
      <c r="F1874" s="292">
        <v>138241103082469</v>
      </c>
      <c r="G1874" s="122" t="s">
        <v>1699</v>
      </c>
      <c r="H1874" s="278">
        <v>45385</v>
      </c>
      <c r="I1874" s="122">
        <v>12872.2</v>
      </c>
      <c r="J1874" s="122" t="s">
        <v>1700</v>
      </c>
      <c r="K1874" s="122" t="s">
        <v>1657</v>
      </c>
      <c r="L1874" s="122">
        <v>18</v>
      </c>
      <c r="M1874" s="287">
        <v>10908.66</v>
      </c>
      <c r="N1874" s="287">
        <v>0</v>
      </c>
      <c r="O1874" s="287">
        <v>981.77</v>
      </c>
      <c r="P1874" s="287">
        <v>981.77</v>
      </c>
      <c r="Q1874" s="122">
        <v>0</v>
      </c>
      <c r="R1874" s="188" t="s">
        <v>4481</v>
      </c>
      <c r="S1874" s="188" t="s">
        <v>4488</v>
      </c>
      <c r="T1874" s="188" t="s">
        <v>1703</v>
      </c>
      <c r="U1874" s="188"/>
      <c r="V1874" s="188" t="s">
        <v>1704</v>
      </c>
      <c r="W1874" s="188" t="s">
        <v>1195</v>
      </c>
      <c r="X1874" s="188" t="s">
        <v>1195</v>
      </c>
      <c r="Y1874" s="188" t="s">
        <v>1195</v>
      </c>
      <c r="Z1874" s="188"/>
      <c r="AA1874" s="188">
        <v>1963.54</v>
      </c>
    </row>
    <row r="1875" spans="1:27">
      <c r="A1875" s="122" t="s">
        <v>56</v>
      </c>
      <c r="B1875" s="226" t="str">
        <f t="shared" si="58"/>
        <v>27AKFPD9137N1ZRINV/VD/2425/01</v>
      </c>
      <c r="C1875" s="277">
        <f t="shared" si="59"/>
        <v>1870</v>
      </c>
      <c r="D1875" s="122" t="s">
        <v>4647</v>
      </c>
      <c r="E1875" s="122" t="s">
        <v>4648</v>
      </c>
      <c r="F1875" s="122" t="s">
        <v>4649</v>
      </c>
      <c r="G1875" s="122" t="s">
        <v>1699</v>
      </c>
      <c r="H1875" s="278">
        <v>45412</v>
      </c>
      <c r="I1875" s="122">
        <v>37760</v>
      </c>
      <c r="J1875" s="122" t="s">
        <v>1700</v>
      </c>
      <c r="K1875" s="122" t="s">
        <v>1657</v>
      </c>
      <c r="L1875" s="122">
        <v>18</v>
      </c>
      <c r="M1875" s="287">
        <v>320000</v>
      </c>
      <c r="N1875" s="287">
        <v>0</v>
      </c>
      <c r="O1875" s="287">
        <v>28800</v>
      </c>
      <c r="P1875" s="287">
        <v>28800</v>
      </c>
      <c r="Q1875" s="122">
        <v>0</v>
      </c>
      <c r="R1875" s="188" t="s">
        <v>4481</v>
      </c>
      <c r="S1875" s="188" t="s">
        <v>4579</v>
      </c>
      <c r="T1875" s="188" t="s">
        <v>1703</v>
      </c>
      <c r="U1875" s="188"/>
      <c r="V1875" s="188" t="s">
        <v>1704</v>
      </c>
      <c r="W1875" s="188" t="s">
        <v>1195</v>
      </c>
      <c r="X1875" s="188" t="s">
        <v>1195</v>
      </c>
      <c r="Y1875" s="188" t="s">
        <v>1195</v>
      </c>
      <c r="Z1875" s="188"/>
      <c r="AA1875" s="188">
        <v>57600</v>
      </c>
    </row>
    <row r="1876" spans="1:27">
      <c r="A1876" s="122" t="s">
        <v>56</v>
      </c>
      <c r="B1876" s="226" t="str">
        <f t="shared" si="58"/>
        <v>27DLQPP2518L1ZGNE/2425/015</v>
      </c>
      <c r="C1876" s="277">
        <f t="shared" si="59"/>
        <v>1871</v>
      </c>
      <c r="D1876" s="122" t="s">
        <v>1789</v>
      </c>
      <c r="E1876" s="122" t="s">
        <v>1790</v>
      </c>
      <c r="F1876" s="122" t="s">
        <v>4650</v>
      </c>
      <c r="G1876" s="122" t="s">
        <v>1699</v>
      </c>
      <c r="H1876" s="278">
        <v>45408</v>
      </c>
      <c r="I1876" s="122">
        <v>6844</v>
      </c>
      <c r="J1876" s="122" t="s">
        <v>1700</v>
      </c>
      <c r="K1876" s="122" t="s">
        <v>1657</v>
      </c>
      <c r="L1876" s="122">
        <v>18</v>
      </c>
      <c r="M1876" s="287">
        <v>5800</v>
      </c>
      <c r="N1876" s="287">
        <v>0</v>
      </c>
      <c r="O1876" s="287">
        <v>522</v>
      </c>
      <c r="P1876" s="287">
        <v>522</v>
      </c>
      <c r="Q1876" s="122">
        <v>0</v>
      </c>
      <c r="R1876" s="188" t="s">
        <v>4481</v>
      </c>
      <c r="S1876" s="188" t="s">
        <v>4486</v>
      </c>
      <c r="T1876" s="188" t="s">
        <v>1703</v>
      </c>
      <c r="U1876" s="188"/>
      <c r="V1876" s="188" t="s">
        <v>1704</v>
      </c>
      <c r="W1876" s="188" t="s">
        <v>1195</v>
      </c>
      <c r="X1876" s="188" t="s">
        <v>1195</v>
      </c>
      <c r="Y1876" s="188" t="s">
        <v>1195</v>
      </c>
      <c r="Z1876" s="188"/>
      <c r="AA1876" s="188">
        <v>1044</v>
      </c>
    </row>
    <row r="1877" spans="1:27">
      <c r="A1877" s="122" t="s">
        <v>56</v>
      </c>
      <c r="B1877" s="226" t="str">
        <f t="shared" si="58"/>
        <v>27AATPE1292M1Z7APR-2024-301</v>
      </c>
      <c r="C1877" s="277">
        <f t="shared" si="59"/>
        <v>1872</v>
      </c>
      <c r="D1877" s="122" t="s">
        <v>523</v>
      </c>
      <c r="E1877" s="122" t="s">
        <v>524</v>
      </c>
      <c r="F1877" s="122" t="s">
        <v>4651</v>
      </c>
      <c r="G1877" s="122" t="s">
        <v>1699</v>
      </c>
      <c r="H1877" s="278">
        <v>45383</v>
      </c>
      <c r="I1877" s="122">
        <v>393497</v>
      </c>
      <c r="J1877" s="122" t="s">
        <v>1700</v>
      </c>
      <c r="K1877" s="122" t="s">
        <v>1657</v>
      </c>
      <c r="L1877" s="122">
        <v>18</v>
      </c>
      <c r="M1877" s="287">
        <v>333472</v>
      </c>
      <c r="N1877" s="287">
        <v>0</v>
      </c>
      <c r="O1877" s="287">
        <v>30012.48</v>
      </c>
      <c r="P1877" s="287">
        <v>30012.48</v>
      </c>
      <c r="Q1877" s="122">
        <v>0</v>
      </c>
      <c r="R1877" s="188" t="s">
        <v>4481</v>
      </c>
      <c r="S1877" s="188" t="s">
        <v>4519</v>
      </c>
      <c r="T1877" s="188" t="s">
        <v>1703</v>
      </c>
      <c r="U1877" s="188"/>
      <c r="V1877" s="188" t="s">
        <v>1704</v>
      </c>
      <c r="W1877" s="188" t="s">
        <v>1195</v>
      </c>
      <c r="X1877" s="188" t="s">
        <v>1195</v>
      </c>
      <c r="Y1877" s="188" t="s">
        <v>1195</v>
      </c>
      <c r="Z1877" s="188"/>
      <c r="AA1877" s="188">
        <v>60024.959999999999</v>
      </c>
    </row>
    <row r="1878" spans="1:27">
      <c r="A1878" s="122" t="s">
        <v>56</v>
      </c>
      <c r="B1878" s="226" t="str">
        <f t="shared" si="58"/>
        <v>27AATPE1292M1Z7APR-2024-302</v>
      </c>
      <c r="C1878" s="277">
        <f t="shared" si="59"/>
        <v>1873</v>
      </c>
      <c r="D1878" s="122" t="s">
        <v>523</v>
      </c>
      <c r="E1878" s="122" t="s">
        <v>524</v>
      </c>
      <c r="F1878" s="122" t="s">
        <v>4652</v>
      </c>
      <c r="G1878" s="122" t="s">
        <v>1699</v>
      </c>
      <c r="H1878" s="278">
        <v>45383</v>
      </c>
      <c r="I1878" s="122">
        <v>413878</v>
      </c>
      <c r="J1878" s="122" t="s">
        <v>1700</v>
      </c>
      <c r="K1878" s="122" t="s">
        <v>1657</v>
      </c>
      <c r="L1878" s="122">
        <v>18</v>
      </c>
      <c r="M1878" s="287">
        <v>350744</v>
      </c>
      <c r="N1878" s="287">
        <v>0</v>
      </c>
      <c r="O1878" s="287">
        <v>31566.959999999999</v>
      </c>
      <c r="P1878" s="287">
        <v>31566.959999999999</v>
      </c>
      <c r="Q1878" s="122">
        <v>0</v>
      </c>
      <c r="R1878" s="188" t="s">
        <v>4481</v>
      </c>
      <c r="S1878" s="188" t="s">
        <v>4519</v>
      </c>
      <c r="T1878" s="188" t="s">
        <v>1703</v>
      </c>
      <c r="U1878" s="188"/>
      <c r="V1878" s="188" t="s">
        <v>1704</v>
      </c>
      <c r="W1878" s="188" t="s">
        <v>1195</v>
      </c>
      <c r="X1878" s="188" t="s">
        <v>1195</v>
      </c>
      <c r="Y1878" s="188" t="s">
        <v>1195</v>
      </c>
      <c r="Z1878" s="188"/>
      <c r="AA1878" s="188">
        <v>63133.919999999998</v>
      </c>
    </row>
    <row r="1879" spans="1:27">
      <c r="A1879" s="122" t="s">
        <v>56</v>
      </c>
      <c r="B1879" s="226" t="str">
        <f t="shared" si="58"/>
        <v>27AAACD4092N2ZBIN27/2404/01828</v>
      </c>
      <c r="C1879" s="277">
        <f t="shared" si="59"/>
        <v>1874</v>
      </c>
      <c r="D1879" s="122" t="s">
        <v>2457</v>
      </c>
      <c r="E1879" s="122" t="s">
        <v>2458</v>
      </c>
      <c r="F1879" s="122" t="s">
        <v>4653</v>
      </c>
      <c r="G1879" s="122" t="s">
        <v>1699</v>
      </c>
      <c r="H1879" s="278">
        <v>45412</v>
      </c>
      <c r="I1879" s="122">
        <v>210908</v>
      </c>
      <c r="J1879" s="122" t="s">
        <v>1700</v>
      </c>
      <c r="K1879" s="122" t="s">
        <v>1657</v>
      </c>
      <c r="L1879" s="122">
        <v>5</v>
      </c>
      <c r="M1879" s="287">
        <v>188759</v>
      </c>
      <c r="N1879" s="287">
        <v>0</v>
      </c>
      <c r="O1879" s="287">
        <v>4719</v>
      </c>
      <c r="P1879" s="287">
        <v>4719</v>
      </c>
      <c r="Q1879" s="122">
        <v>0</v>
      </c>
      <c r="R1879" s="188" t="s">
        <v>4481</v>
      </c>
      <c r="S1879" s="188" t="s">
        <v>4488</v>
      </c>
      <c r="T1879" s="188" t="s">
        <v>1703</v>
      </c>
      <c r="U1879" s="188"/>
      <c r="V1879" s="188" t="s">
        <v>1704</v>
      </c>
      <c r="W1879" s="188" t="s">
        <v>1195</v>
      </c>
      <c r="X1879" s="188" t="s">
        <v>1195</v>
      </c>
      <c r="Y1879" s="188" t="s">
        <v>1195</v>
      </c>
      <c r="Z1879" s="188"/>
      <c r="AA1879" s="188">
        <v>9438</v>
      </c>
    </row>
    <row r="1880" spans="1:27">
      <c r="A1880" s="122" t="s">
        <v>56</v>
      </c>
      <c r="B1880" s="226" t="str">
        <f t="shared" si="58"/>
        <v>27AAACD4092N2ZBIN27/2404/01829</v>
      </c>
      <c r="C1880" s="277">
        <f t="shared" si="59"/>
        <v>1875</v>
      </c>
      <c r="D1880" s="122" t="s">
        <v>2457</v>
      </c>
      <c r="E1880" s="122" t="s">
        <v>2458</v>
      </c>
      <c r="F1880" s="122" t="s">
        <v>4654</v>
      </c>
      <c r="G1880" s="122" t="s">
        <v>1699</v>
      </c>
      <c r="H1880" s="278">
        <v>45412</v>
      </c>
      <c r="I1880" s="122">
        <v>210908</v>
      </c>
      <c r="J1880" s="122" t="s">
        <v>1700</v>
      </c>
      <c r="K1880" s="122" t="s">
        <v>1657</v>
      </c>
      <c r="L1880" s="122">
        <v>5</v>
      </c>
      <c r="M1880" s="287">
        <v>188759</v>
      </c>
      <c r="N1880" s="287">
        <v>0</v>
      </c>
      <c r="O1880" s="287">
        <v>4719</v>
      </c>
      <c r="P1880" s="287">
        <v>4719</v>
      </c>
      <c r="Q1880" s="122">
        <v>0</v>
      </c>
      <c r="R1880" s="188" t="s">
        <v>4481</v>
      </c>
      <c r="S1880" s="188" t="s">
        <v>4488</v>
      </c>
      <c r="T1880" s="188" t="s">
        <v>1703</v>
      </c>
      <c r="U1880" s="188"/>
      <c r="V1880" s="188" t="s">
        <v>1704</v>
      </c>
      <c r="W1880" s="188" t="s">
        <v>1195</v>
      </c>
      <c r="X1880" s="188" t="s">
        <v>1195</v>
      </c>
      <c r="Y1880" s="188" t="s">
        <v>1195</v>
      </c>
      <c r="Z1880" s="188"/>
      <c r="AA1880" s="188">
        <v>9438</v>
      </c>
    </row>
    <row r="1881" spans="1:27">
      <c r="A1881" s="122" t="s">
        <v>56</v>
      </c>
      <c r="B1881" s="226" t="str">
        <f t="shared" si="58"/>
        <v>07AABCD3611Q1ZKDEL975514</v>
      </c>
      <c r="C1881" s="277">
        <f t="shared" si="59"/>
        <v>1876</v>
      </c>
      <c r="D1881" s="122" t="s">
        <v>3300</v>
      </c>
      <c r="E1881" s="122" t="s">
        <v>3301</v>
      </c>
      <c r="F1881" s="122" t="s">
        <v>4655</v>
      </c>
      <c r="G1881" s="122" t="s">
        <v>1699</v>
      </c>
      <c r="H1881" s="278">
        <v>45391</v>
      </c>
      <c r="I1881" s="122">
        <v>3254.6</v>
      </c>
      <c r="J1881" s="122" t="s">
        <v>1700</v>
      </c>
      <c r="K1881" s="122" t="s">
        <v>1657</v>
      </c>
      <c r="L1881" s="122">
        <v>18</v>
      </c>
      <c r="M1881" s="287">
        <v>1620</v>
      </c>
      <c r="N1881" s="287">
        <v>291.60000000000002</v>
      </c>
      <c r="O1881" s="287">
        <v>0</v>
      </c>
      <c r="P1881" s="287">
        <v>0</v>
      </c>
      <c r="Q1881" s="122">
        <v>0</v>
      </c>
      <c r="R1881" s="188" t="s">
        <v>4481</v>
      </c>
      <c r="S1881" s="188" t="s">
        <v>4482</v>
      </c>
      <c r="T1881" s="188" t="s">
        <v>1703</v>
      </c>
      <c r="U1881" s="188"/>
      <c r="V1881" s="188" t="s">
        <v>1704</v>
      </c>
      <c r="W1881" s="188" t="s">
        <v>1195</v>
      </c>
      <c r="X1881" s="188" t="s">
        <v>1195</v>
      </c>
      <c r="Y1881" s="188" t="s">
        <v>1195</v>
      </c>
      <c r="Z1881" s="188"/>
      <c r="AA1881" s="188">
        <v>291.60000000000002</v>
      </c>
    </row>
    <row r="1882" spans="1:27">
      <c r="A1882" s="122" t="s">
        <v>56</v>
      </c>
      <c r="B1882" s="226" t="str">
        <f t="shared" si="58"/>
        <v>27ABJFS4372H1ZUSE/24-25/001</v>
      </c>
      <c r="C1882" s="277">
        <f t="shared" si="59"/>
        <v>1877</v>
      </c>
      <c r="D1882" s="122" t="s">
        <v>1265</v>
      </c>
      <c r="E1882" s="122" t="s">
        <v>1266</v>
      </c>
      <c r="F1882" s="122" t="s">
        <v>4656</v>
      </c>
      <c r="G1882" s="122" t="s">
        <v>1699</v>
      </c>
      <c r="H1882" s="278">
        <v>45412</v>
      </c>
      <c r="I1882" s="122">
        <v>295000</v>
      </c>
      <c r="J1882" s="122" t="s">
        <v>1700</v>
      </c>
      <c r="K1882" s="122" t="s">
        <v>1657</v>
      </c>
      <c r="L1882" s="122">
        <v>18</v>
      </c>
      <c r="M1882" s="287">
        <v>250000</v>
      </c>
      <c r="N1882" s="287">
        <v>0</v>
      </c>
      <c r="O1882" s="287">
        <v>22500</v>
      </c>
      <c r="P1882" s="287">
        <v>22500</v>
      </c>
      <c r="Q1882" s="122">
        <v>0</v>
      </c>
      <c r="R1882" s="188" t="s">
        <v>4657</v>
      </c>
      <c r="S1882" s="188" t="s">
        <v>4658</v>
      </c>
      <c r="T1882" s="188" t="s">
        <v>1703</v>
      </c>
      <c r="U1882" s="188"/>
      <c r="V1882" s="188" t="s">
        <v>1704</v>
      </c>
      <c r="W1882" s="188" t="s">
        <v>1195</v>
      </c>
      <c r="X1882" s="188" t="s">
        <v>1195</v>
      </c>
      <c r="Y1882" s="188" t="s">
        <v>1195</v>
      </c>
      <c r="Z1882" s="188"/>
      <c r="AA1882" s="188">
        <v>45000</v>
      </c>
    </row>
    <row r="1883" spans="1:27">
      <c r="A1883" s="122" t="s">
        <v>56</v>
      </c>
      <c r="B1883" s="226" t="str">
        <f t="shared" si="58"/>
        <v>27ABJFS4372H1ZUSE/24-25/002</v>
      </c>
      <c r="C1883" s="277">
        <f t="shared" si="59"/>
        <v>1878</v>
      </c>
      <c r="D1883" s="122" t="s">
        <v>1265</v>
      </c>
      <c r="E1883" s="122" t="s">
        <v>1266</v>
      </c>
      <c r="F1883" s="122" t="s">
        <v>4659</v>
      </c>
      <c r="G1883" s="122" t="s">
        <v>1699</v>
      </c>
      <c r="H1883" s="278">
        <v>45412</v>
      </c>
      <c r="I1883" s="122">
        <v>295000</v>
      </c>
      <c r="J1883" s="122" t="s">
        <v>1700</v>
      </c>
      <c r="K1883" s="122" t="s">
        <v>1657</v>
      </c>
      <c r="L1883" s="122">
        <v>18</v>
      </c>
      <c r="M1883" s="287">
        <v>250000</v>
      </c>
      <c r="N1883" s="287">
        <v>0</v>
      </c>
      <c r="O1883" s="287">
        <v>22500</v>
      </c>
      <c r="P1883" s="287">
        <v>22500</v>
      </c>
      <c r="Q1883" s="122">
        <v>0</v>
      </c>
      <c r="R1883" s="188" t="s">
        <v>4657</v>
      </c>
      <c r="S1883" s="188" t="s">
        <v>4658</v>
      </c>
      <c r="T1883" s="188" t="s">
        <v>1703</v>
      </c>
      <c r="U1883" s="188"/>
      <c r="V1883" s="188" t="s">
        <v>1704</v>
      </c>
      <c r="W1883" s="188" t="s">
        <v>1195</v>
      </c>
      <c r="X1883" s="188" t="s">
        <v>1195</v>
      </c>
      <c r="Y1883" s="188" t="s">
        <v>1195</v>
      </c>
      <c r="Z1883" s="188"/>
      <c r="AA1883" s="188">
        <v>45000</v>
      </c>
    </row>
    <row r="1884" spans="1:27">
      <c r="A1884" s="122" t="s">
        <v>56</v>
      </c>
      <c r="B1884" s="226" t="str">
        <f t="shared" si="58"/>
        <v>27ABJFS4372H1ZUSE/24-25/003</v>
      </c>
      <c r="C1884" s="277">
        <f t="shared" si="59"/>
        <v>1879</v>
      </c>
      <c r="D1884" s="122" t="s">
        <v>1265</v>
      </c>
      <c r="E1884" s="122" t="s">
        <v>1266</v>
      </c>
      <c r="F1884" s="122" t="s">
        <v>4660</v>
      </c>
      <c r="G1884" s="122" t="s">
        <v>1699</v>
      </c>
      <c r="H1884" s="278">
        <v>45435</v>
      </c>
      <c r="I1884" s="122">
        <v>295000</v>
      </c>
      <c r="J1884" s="122" t="s">
        <v>1700</v>
      </c>
      <c r="K1884" s="122" t="s">
        <v>1657</v>
      </c>
      <c r="L1884" s="122">
        <v>18</v>
      </c>
      <c r="M1884" s="287">
        <v>250000</v>
      </c>
      <c r="N1884" s="287">
        <v>0</v>
      </c>
      <c r="O1884" s="287">
        <v>22500</v>
      </c>
      <c r="P1884" s="287">
        <v>22500</v>
      </c>
      <c r="Q1884" s="122">
        <v>0</v>
      </c>
      <c r="R1884" s="188" t="s">
        <v>4657</v>
      </c>
      <c r="S1884" s="188" t="s">
        <v>4658</v>
      </c>
      <c r="T1884" s="188" t="s">
        <v>1703</v>
      </c>
      <c r="U1884" s="188"/>
      <c r="V1884" s="188" t="s">
        <v>1704</v>
      </c>
      <c r="W1884" s="188" t="s">
        <v>1195</v>
      </c>
      <c r="X1884" s="188" t="s">
        <v>1195</v>
      </c>
      <c r="Y1884" s="188" t="s">
        <v>1195</v>
      </c>
      <c r="Z1884" s="188"/>
      <c r="AA1884" s="188">
        <v>45000</v>
      </c>
    </row>
    <row r="1885" spans="1:27">
      <c r="A1885" s="122" t="s">
        <v>56</v>
      </c>
      <c r="B1885" s="226" t="str">
        <f t="shared" si="58"/>
        <v>27ABJFS4372H1ZUSE/24-25/004</v>
      </c>
      <c r="C1885" s="277">
        <f t="shared" si="59"/>
        <v>1880</v>
      </c>
      <c r="D1885" s="122" t="s">
        <v>1265</v>
      </c>
      <c r="E1885" s="122" t="s">
        <v>1266</v>
      </c>
      <c r="F1885" s="122" t="s">
        <v>4661</v>
      </c>
      <c r="G1885" s="122" t="s">
        <v>1699</v>
      </c>
      <c r="H1885" s="278">
        <v>45435</v>
      </c>
      <c r="I1885" s="122">
        <v>295000</v>
      </c>
      <c r="J1885" s="122" t="s">
        <v>1700</v>
      </c>
      <c r="K1885" s="122" t="s">
        <v>1657</v>
      </c>
      <c r="L1885" s="122">
        <v>18</v>
      </c>
      <c r="M1885" s="287">
        <v>250000</v>
      </c>
      <c r="N1885" s="287">
        <v>0</v>
      </c>
      <c r="O1885" s="287">
        <v>22500</v>
      </c>
      <c r="P1885" s="287">
        <v>22500</v>
      </c>
      <c r="Q1885" s="122">
        <v>0</v>
      </c>
      <c r="R1885" s="188" t="s">
        <v>4657</v>
      </c>
      <c r="S1885" s="188" t="s">
        <v>4658</v>
      </c>
      <c r="T1885" s="188" t="s">
        <v>1703</v>
      </c>
      <c r="U1885" s="188"/>
      <c r="V1885" s="188" t="s">
        <v>1704</v>
      </c>
      <c r="W1885" s="188" t="s">
        <v>1195</v>
      </c>
      <c r="X1885" s="188" t="s">
        <v>1195</v>
      </c>
      <c r="Y1885" s="188" t="s">
        <v>1195</v>
      </c>
      <c r="Z1885" s="188"/>
      <c r="AA1885" s="188">
        <v>45000</v>
      </c>
    </row>
    <row r="1886" spans="1:27">
      <c r="A1886" s="122" t="s">
        <v>56</v>
      </c>
      <c r="B1886" s="226" t="str">
        <f t="shared" si="58"/>
        <v>27ABJFS4372H1ZUSE/24-25/005</v>
      </c>
      <c r="C1886" s="277">
        <f t="shared" si="59"/>
        <v>1881</v>
      </c>
      <c r="D1886" s="122" t="s">
        <v>1265</v>
      </c>
      <c r="E1886" s="122" t="s">
        <v>1266</v>
      </c>
      <c r="F1886" s="122" t="s">
        <v>4662</v>
      </c>
      <c r="G1886" s="122" t="s">
        <v>1699</v>
      </c>
      <c r="H1886" s="278">
        <v>45463</v>
      </c>
      <c r="I1886" s="122">
        <v>295000</v>
      </c>
      <c r="J1886" s="122" t="s">
        <v>1700</v>
      </c>
      <c r="K1886" s="122" t="s">
        <v>1657</v>
      </c>
      <c r="L1886" s="122">
        <v>18</v>
      </c>
      <c r="M1886" s="287">
        <v>250000</v>
      </c>
      <c r="N1886" s="287">
        <v>0</v>
      </c>
      <c r="O1886" s="287">
        <v>22500</v>
      </c>
      <c r="P1886" s="287">
        <v>22500</v>
      </c>
      <c r="Q1886" s="122">
        <v>0</v>
      </c>
      <c r="R1886" s="188" t="s">
        <v>4657</v>
      </c>
      <c r="S1886" s="188" t="s">
        <v>4658</v>
      </c>
      <c r="T1886" s="188" t="s">
        <v>1703</v>
      </c>
      <c r="U1886" s="188"/>
      <c r="V1886" s="188" t="s">
        <v>1704</v>
      </c>
      <c r="W1886" s="188" t="s">
        <v>1195</v>
      </c>
      <c r="X1886" s="188" t="s">
        <v>1195</v>
      </c>
      <c r="Y1886" s="188" t="s">
        <v>1195</v>
      </c>
      <c r="Z1886" s="188"/>
      <c r="AA1886" s="188">
        <v>45000</v>
      </c>
    </row>
    <row r="1887" spans="1:27">
      <c r="A1887" s="122" t="s">
        <v>56</v>
      </c>
      <c r="B1887" s="226" t="str">
        <f t="shared" si="58"/>
        <v>27ABJFS4372H1ZUSE/24-25/006</v>
      </c>
      <c r="C1887" s="277">
        <f t="shared" si="59"/>
        <v>1882</v>
      </c>
      <c r="D1887" s="122" t="s">
        <v>1265</v>
      </c>
      <c r="E1887" s="122" t="s">
        <v>1266</v>
      </c>
      <c r="F1887" s="122" t="s">
        <v>4663</v>
      </c>
      <c r="G1887" s="122" t="s">
        <v>1699</v>
      </c>
      <c r="H1887" s="278">
        <v>45463</v>
      </c>
      <c r="I1887" s="122">
        <v>295000</v>
      </c>
      <c r="J1887" s="122" t="s">
        <v>1700</v>
      </c>
      <c r="K1887" s="122" t="s">
        <v>1657</v>
      </c>
      <c r="L1887" s="122">
        <v>18</v>
      </c>
      <c r="M1887" s="287">
        <v>250000</v>
      </c>
      <c r="N1887" s="287">
        <v>0</v>
      </c>
      <c r="O1887" s="287">
        <v>22500</v>
      </c>
      <c r="P1887" s="287">
        <v>22500</v>
      </c>
      <c r="Q1887" s="122">
        <v>0</v>
      </c>
      <c r="R1887" s="188" t="s">
        <v>4657</v>
      </c>
      <c r="S1887" s="188" t="s">
        <v>4658</v>
      </c>
      <c r="T1887" s="188" t="s">
        <v>1703</v>
      </c>
      <c r="U1887" s="188"/>
      <c r="V1887" s="188" t="s">
        <v>1704</v>
      </c>
      <c r="W1887" s="188" t="s">
        <v>1195</v>
      </c>
      <c r="X1887" s="188" t="s">
        <v>1195</v>
      </c>
      <c r="Y1887" s="188" t="s">
        <v>1195</v>
      </c>
      <c r="Z1887" s="188"/>
      <c r="AA1887" s="188">
        <v>45000</v>
      </c>
    </row>
    <row r="1888" spans="1:27">
      <c r="A1888" s="122" t="s">
        <v>56</v>
      </c>
      <c r="B1888" s="226" t="str">
        <f t="shared" si="58"/>
        <v>27GFQPD3887H1ZT18</v>
      </c>
      <c r="C1888" s="277">
        <f t="shared" si="59"/>
        <v>1883</v>
      </c>
      <c r="D1888" s="122" t="s">
        <v>4664</v>
      </c>
      <c r="E1888" s="122" t="s">
        <v>4665</v>
      </c>
      <c r="F1888" s="122">
        <v>18</v>
      </c>
      <c r="G1888" s="122" t="s">
        <v>1699</v>
      </c>
      <c r="H1888" s="278">
        <v>45465</v>
      </c>
      <c r="I1888" s="122">
        <v>4130</v>
      </c>
      <c r="J1888" s="122" t="s">
        <v>1700</v>
      </c>
      <c r="K1888" s="122" t="s">
        <v>1657</v>
      </c>
      <c r="L1888" s="122">
        <v>18</v>
      </c>
      <c r="M1888" s="287">
        <v>3500</v>
      </c>
      <c r="N1888" s="287">
        <v>0</v>
      </c>
      <c r="O1888" s="287">
        <v>315</v>
      </c>
      <c r="P1888" s="287">
        <v>315</v>
      </c>
      <c r="Q1888" s="122">
        <v>0</v>
      </c>
      <c r="R1888" s="188" t="s">
        <v>4657</v>
      </c>
      <c r="S1888" s="188" t="s">
        <v>4666</v>
      </c>
      <c r="T1888" s="188" t="s">
        <v>1703</v>
      </c>
      <c r="U1888" s="188"/>
      <c r="V1888" s="188" t="s">
        <v>1704</v>
      </c>
      <c r="W1888" s="188" t="s">
        <v>1195</v>
      </c>
      <c r="X1888" s="188" t="s">
        <v>1195</v>
      </c>
      <c r="Y1888" s="188" t="s">
        <v>1195</v>
      </c>
      <c r="Z1888" s="188"/>
      <c r="AA1888" s="188">
        <v>630</v>
      </c>
    </row>
    <row r="1889" spans="1:27">
      <c r="A1889" s="122" t="s">
        <v>56</v>
      </c>
      <c r="B1889" s="226" t="str">
        <f t="shared" si="58"/>
        <v>27AAACB2100P1ZXMHI1406486005568</v>
      </c>
      <c r="C1889" s="277">
        <f t="shared" si="59"/>
        <v>1884</v>
      </c>
      <c r="D1889" s="122" t="s">
        <v>314</v>
      </c>
      <c r="E1889" s="122" t="s">
        <v>315</v>
      </c>
      <c r="F1889" s="122" t="s">
        <v>4667</v>
      </c>
      <c r="G1889" s="122" t="s">
        <v>1699</v>
      </c>
      <c r="H1889" s="278">
        <v>45457</v>
      </c>
      <c r="I1889" s="122">
        <v>352.82</v>
      </c>
      <c r="J1889" s="122" t="s">
        <v>1700</v>
      </c>
      <c r="K1889" s="122" t="s">
        <v>1657</v>
      </c>
      <c r="L1889" s="122">
        <v>18</v>
      </c>
      <c r="M1889" s="287">
        <v>299</v>
      </c>
      <c r="N1889" s="287">
        <v>0</v>
      </c>
      <c r="O1889" s="287">
        <v>26.91</v>
      </c>
      <c r="P1889" s="287">
        <v>26.91</v>
      </c>
      <c r="Q1889" s="122">
        <v>0</v>
      </c>
      <c r="R1889" s="188" t="s">
        <v>4657</v>
      </c>
      <c r="S1889" s="188" t="s">
        <v>4668</v>
      </c>
      <c r="T1889" s="188" t="s">
        <v>1703</v>
      </c>
      <c r="U1889" s="188"/>
      <c r="V1889" s="188" t="s">
        <v>1704</v>
      </c>
      <c r="W1889" s="188" t="s">
        <v>1726</v>
      </c>
      <c r="X1889" s="188" t="s">
        <v>4669</v>
      </c>
      <c r="Y1889" s="188" t="s">
        <v>4670</v>
      </c>
      <c r="Z1889" s="188"/>
      <c r="AA1889" s="188">
        <v>53.82</v>
      </c>
    </row>
    <row r="1890" spans="1:27">
      <c r="A1890" s="122" t="s">
        <v>56</v>
      </c>
      <c r="B1890" s="226" t="str">
        <f t="shared" si="58"/>
        <v>27AALCA0171E1ZZBOM7-561527</v>
      </c>
      <c r="C1890" s="277">
        <f t="shared" si="59"/>
        <v>1885</v>
      </c>
      <c r="D1890" s="122" t="s">
        <v>4671</v>
      </c>
      <c r="E1890" s="122" t="s">
        <v>4672</v>
      </c>
      <c r="F1890" s="122" t="s">
        <v>4673</v>
      </c>
      <c r="G1890" s="122" t="s">
        <v>1699</v>
      </c>
      <c r="H1890" s="278">
        <v>45447</v>
      </c>
      <c r="I1890" s="122">
        <v>657.99</v>
      </c>
      <c r="J1890" s="122" t="s">
        <v>1700</v>
      </c>
      <c r="K1890" s="122" t="s">
        <v>1657</v>
      </c>
      <c r="L1890" s="122">
        <v>18</v>
      </c>
      <c r="M1890" s="287">
        <v>557.62</v>
      </c>
      <c r="N1890" s="287">
        <v>0</v>
      </c>
      <c r="O1890" s="287">
        <v>50.18</v>
      </c>
      <c r="P1890" s="287">
        <v>50.18</v>
      </c>
      <c r="Q1890" s="122">
        <v>0</v>
      </c>
      <c r="R1890" s="188" t="s">
        <v>4657</v>
      </c>
      <c r="S1890" s="188" t="s">
        <v>4674</v>
      </c>
      <c r="T1890" s="188" t="s">
        <v>1703</v>
      </c>
      <c r="U1890" s="188"/>
      <c r="V1890" s="188" t="s">
        <v>1704</v>
      </c>
      <c r="W1890" s="188" t="s">
        <v>1195</v>
      </c>
      <c r="X1890" s="188" t="s">
        <v>1195</v>
      </c>
      <c r="Y1890" s="188" t="s">
        <v>1195</v>
      </c>
      <c r="Z1890" s="188"/>
      <c r="AA1890" s="188">
        <v>100.36</v>
      </c>
    </row>
    <row r="1891" spans="1:27">
      <c r="A1891" s="122" t="s">
        <v>56</v>
      </c>
      <c r="B1891" s="226" t="str">
        <f t="shared" si="58"/>
        <v>27AALCA0171E1ZZPNQ3-448503</v>
      </c>
      <c r="C1891" s="277">
        <f t="shared" si="59"/>
        <v>1886</v>
      </c>
      <c r="D1891" s="122" t="s">
        <v>4671</v>
      </c>
      <c r="E1891" s="122" t="s">
        <v>4672</v>
      </c>
      <c r="F1891" s="122" t="s">
        <v>4675</v>
      </c>
      <c r="G1891" s="122" t="s">
        <v>1699</v>
      </c>
      <c r="H1891" s="278">
        <v>45463</v>
      </c>
      <c r="I1891" s="122">
        <v>658.01</v>
      </c>
      <c r="J1891" s="122" t="s">
        <v>1700</v>
      </c>
      <c r="K1891" s="122" t="s">
        <v>1657</v>
      </c>
      <c r="L1891" s="122">
        <v>18</v>
      </c>
      <c r="M1891" s="287">
        <v>557.64</v>
      </c>
      <c r="N1891" s="287">
        <v>0</v>
      </c>
      <c r="O1891" s="287">
        <v>50.18</v>
      </c>
      <c r="P1891" s="287">
        <v>50.18</v>
      </c>
      <c r="Q1891" s="122">
        <v>0</v>
      </c>
      <c r="R1891" s="188" t="s">
        <v>4657</v>
      </c>
      <c r="S1891" s="188" t="s">
        <v>4674</v>
      </c>
      <c r="T1891" s="188" t="s">
        <v>1703</v>
      </c>
      <c r="U1891" s="188"/>
      <c r="V1891" s="188" t="s">
        <v>1704</v>
      </c>
      <c r="W1891" s="188" t="s">
        <v>1195</v>
      </c>
      <c r="X1891" s="188" t="s">
        <v>1195</v>
      </c>
      <c r="Y1891" s="188" t="s">
        <v>1195</v>
      </c>
      <c r="Z1891" s="188"/>
      <c r="AA1891" s="188">
        <v>100.36</v>
      </c>
    </row>
    <row r="1892" spans="1:27">
      <c r="A1892" s="122" t="s">
        <v>56</v>
      </c>
      <c r="B1892" s="226" t="str">
        <f t="shared" si="58"/>
        <v>27AATFG7259G1ZS3005</v>
      </c>
      <c r="C1892" s="277">
        <f t="shared" si="59"/>
        <v>1887</v>
      </c>
      <c r="D1892" s="122" t="s">
        <v>4676</v>
      </c>
      <c r="E1892" s="122" t="s">
        <v>4677</v>
      </c>
      <c r="F1892" s="122">
        <v>3005</v>
      </c>
      <c r="G1892" s="122" t="s">
        <v>1699</v>
      </c>
      <c r="H1892" s="278">
        <v>45408</v>
      </c>
      <c r="I1892" s="122">
        <v>118000</v>
      </c>
      <c r="J1892" s="122" t="s">
        <v>1700</v>
      </c>
      <c r="K1892" s="122" t="s">
        <v>1657</v>
      </c>
      <c r="L1892" s="122">
        <v>18</v>
      </c>
      <c r="M1892" s="287">
        <v>100000</v>
      </c>
      <c r="N1892" s="287">
        <v>0</v>
      </c>
      <c r="O1892" s="287">
        <v>9000</v>
      </c>
      <c r="P1892" s="287">
        <v>9000</v>
      </c>
      <c r="Q1892" s="122">
        <v>0</v>
      </c>
      <c r="R1892" s="188" t="s">
        <v>4657</v>
      </c>
      <c r="S1892" s="188" t="s">
        <v>4678</v>
      </c>
      <c r="T1892" s="188" t="s">
        <v>1703</v>
      </c>
      <c r="U1892" s="188"/>
      <c r="V1892" s="188" t="s">
        <v>1704</v>
      </c>
      <c r="W1892" s="188" t="s">
        <v>1195</v>
      </c>
      <c r="X1892" s="188" t="s">
        <v>1195</v>
      </c>
      <c r="Y1892" s="188" t="s">
        <v>1195</v>
      </c>
      <c r="Z1892" s="188"/>
      <c r="AA1892" s="188">
        <v>18000</v>
      </c>
    </row>
    <row r="1893" spans="1:27">
      <c r="A1893" s="122" t="s">
        <v>56</v>
      </c>
      <c r="B1893" s="226" t="str">
        <f t="shared" si="58"/>
        <v>27AATFG7259G1ZS3021</v>
      </c>
      <c r="C1893" s="277">
        <f t="shared" si="59"/>
        <v>1888</v>
      </c>
      <c r="D1893" s="122" t="s">
        <v>4676</v>
      </c>
      <c r="E1893" s="122" t="s">
        <v>4677</v>
      </c>
      <c r="F1893" s="122">
        <v>3021</v>
      </c>
      <c r="G1893" s="122" t="s">
        <v>1699</v>
      </c>
      <c r="H1893" s="278">
        <v>45451</v>
      </c>
      <c r="I1893" s="122">
        <v>118000</v>
      </c>
      <c r="J1893" s="122" t="s">
        <v>1700</v>
      </c>
      <c r="K1893" s="122" t="s">
        <v>1657</v>
      </c>
      <c r="L1893" s="122">
        <v>18</v>
      </c>
      <c r="M1893" s="287">
        <v>100000</v>
      </c>
      <c r="N1893" s="287">
        <v>0</v>
      </c>
      <c r="O1893" s="287">
        <v>9000</v>
      </c>
      <c r="P1893" s="287">
        <v>9000</v>
      </c>
      <c r="Q1893" s="122">
        <v>0</v>
      </c>
      <c r="R1893" s="188" t="s">
        <v>4657</v>
      </c>
      <c r="S1893" s="188" t="s">
        <v>4678</v>
      </c>
      <c r="T1893" s="188" t="s">
        <v>1703</v>
      </c>
      <c r="U1893" s="188"/>
      <c r="V1893" s="188" t="s">
        <v>1704</v>
      </c>
      <c r="W1893" s="188" t="s">
        <v>1195</v>
      </c>
      <c r="X1893" s="188" t="s">
        <v>1195</v>
      </c>
      <c r="Y1893" s="188" t="s">
        <v>1195</v>
      </c>
      <c r="Z1893" s="188"/>
      <c r="AA1893" s="188">
        <v>18000</v>
      </c>
    </row>
    <row r="1894" spans="1:27">
      <c r="A1894" s="122" t="s">
        <v>56</v>
      </c>
      <c r="B1894" s="226" t="str">
        <f t="shared" si="58"/>
        <v>27AKFPD9137N1ZRINV/VD/2425/03</v>
      </c>
      <c r="C1894" s="277">
        <f t="shared" si="59"/>
        <v>1889</v>
      </c>
      <c r="D1894" s="122" t="s">
        <v>4647</v>
      </c>
      <c r="E1894" s="122" t="s">
        <v>4648</v>
      </c>
      <c r="F1894" s="122" t="s">
        <v>4679</v>
      </c>
      <c r="G1894" s="122" t="s">
        <v>1699</v>
      </c>
      <c r="H1894" s="278">
        <v>45473</v>
      </c>
      <c r="I1894" s="122">
        <v>377600</v>
      </c>
      <c r="J1894" s="122" t="s">
        <v>1700</v>
      </c>
      <c r="K1894" s="122" t="s">
        <v>1657</v>
      </c>
      <c r="L1894" s="122">
        <v>18</v>
      </c>
      <c r="M1894" s="287">
        <v>320000</v>
      </c>
      <c r="N1894" s="287">
        <v>0</v>
      </c>
      <c r="O1894" s="287">
        <v>28800</v>
      </c>
      <c r="P1894" s="287">
        <v>28800</v>
      </c>
      <c r="Q1894" s="122">
        <v>0</v>
      </c>
      <c r="R1894" s="188" t="s">
        <v>4657</v>
      </c>
      <c r="S1894" s="188" t="s">
        <v>4674</v>
      </c>
      <c r="T1894" s="188" t="s">
        <v>1703</v>
      </c>
      <c r="U1894" s="188"/>
      <c r="V1894" s="188" t="s">
        <v>1704</v>
      </c>
      <c r="W1894" s="188" t="s">
        <v>1195</v>
      </c>
      <c r="X1894" s="188" t="s">
        <v>1195</v>
      </c>
      <c r="Y1894" s="188" t="s">
        <v>1195</v>
      </c>
      <c r="Z1894" s="188"/>
      <c r="AA1894" s="188">
        <v>57600</v>
      </c>
    </row>
    <row r="1895" spans="1:27">
      <c r="A1895" s="122" t="s">
        <v>56</v>
      </c>
      <c r="B1895" s="226" t="str">
        <f t="shared" si="58"/>
        <v>22FKZPS3386B1ZNIN-970</v>
      </c>
      <c r="C1895" s="277">
        <f t="shared" si="59"/>
        <v>1890</v>
      </c>
      <c r="D1895" s="122" t="s">
        <v>4275</v>
      </c>
      <c r="E1895" s="122" t="s">
        <v>4276</v>
      </c>
      <c r="F1895" s="122" t="s">
        <v>4680</v>
      </c>
      <c r="G1895" s="122" t="s">
        <v>1699</v>
      </c>
      <c r="H1895" s="278">
        <v>45463</v>
      </c>
      <c r="I1895" s="122">
        <v>2650</v>
      </c>
      <c r="J1895" s="122" t="s">
        <v>1700</v>
      </c>
      <c r="K1895" s="122" t="s">
        <v>1657</v>
      </c>
      <c r="L1895" s="122">
        <v>18</v>
      </c>
      <c r="M1895" s="287">
        <v>2245.7600000000002</v>
      </c>
      <c r="N1895" s="287">
        <v>404.24</v>
      </c>
      <c r="O1895" s="287">
        <v>0</v>
      </c>
      <c r="P1895" s="287">
        <v>0</v>
      </c>
      <c r="Q1895" s="122">
        <v>0</v>
      </c>
      <c r="R1895" s="188" t="s">
        <v>4657</v>
      </c>
      <c r="S1895" s="188" t="s">
        <v>4674</v>
      </c>
      <c r="T1895" s="188" t="s">
        <v>1703</v>
      </c>
      <c r="U1895" s="188"/>
      <c r="V1895" s="188" t="s">
        <v>1704</v>
      </c>
      <c r="W1895" s="188" t="s">
        <v>1195</v>
      </c>
      <c r="X1895" s="188" t="s">
        <v>1195</v>
      </c>
      <c r="Y1895" s="188" t="s">
        <v>1195</v>
      </c>
      <c r="Z1895" s="188"/>
      <c r="AA1895" s="188">
        <v>404.24</v>
      </c>
    </row>
    <row r="1896" spans="1:27">
      <c r="A1896" s="122" t="s">
        <v>56</v>
      </c>
      <c r="B1896" s="226" t="str">
        <f t="shared" si="58"/>
        <v>27AADCP7742E1ZDPDS-24065</v>
      </c>
      <c r="C1896" s="277">
        <f t="shared" si="59"/>
        <v>1891</v>
      </c>
      <c r="D1896" s="122" t="s">
        <v>517</v>
      </c>
      <c r="E1896" s="122" t="s">
        <v>518</v>
      </c>
      <c r="F1896" s="122" t="s">
        <v>4681</v>
      </c>
      <c r="G1896" s="122" t="s">
        <v>1699</v>
      </c>
      <c r="H1896" s="278">
        <v>45460</v>
      </c>
      <c r="I1896" s="122">
        <v>612774</v>
      </c>
      <c r="J1896" s="122" t="s">
        <v>1700</v>
      </c>
      <c r="K1896" s="122" t="s">
        <v>1657</v>
      </c>
      <c r="L1896" s="122">
        <v>18</v>
      </c>
      <c r="M1896" s="287">
        <v>519300</v>
      </c>
      <c r="N1896" s="287">
        <v>0</v>
      </c>
      <c r="O1896" s="287">
        <v>46737</v>
      </c>
      <c r="P1896" s="287">
        <v>46737</v>
      </c>
      <c r="Q1896" s="122">
        <v>0</v>
      </c>
      <c r="R1896" s="188" t="s">
        <v>4657</v>
      </c>
      <c r="S1896" s="188" t="s">
        <v>4668</v>
      </c>
      <c r="T1896" s="188" t="s">
        <v>1703</v>
      </c>
      <c r="U1896" s="188"/>
      <c r="V1896" s="188" t="s">
        <v>1704</v>
      </c>
      <c r="W1896" s="188" t="s">
        <v>1195</v>
      </c>
      <c r="X1896" s="188" t="s">
        <v>1195</v>
      </c>
      <c r="Y1896" s="188" t="s">
        <v>1195</v>
      </c>
      <c r="Z1896" s="188"/>
      <c r="AA1896" s="188">
        <v>93474</v>
      </c>
    </row>
    <row r="1897" spans="1:27">
      <c r="A1897" s="122" t="s">
        <v>56</v>
      </c>
      <c r="B1897" s="226" t="str">
        <f t="shared" si="58"/>
        <v>27AATPE1292M1Z7JUN-2024-301</v>
      </c>
      <c r="C1897" s="277">
        <f t="shared" si="59"/>
        <v>1892</v>
      </c>
      <c r="D1897" s="122" t="s">
        <v>523</v>
      </c>
      <c r="E1897" s="122" t="s">
        <v>524</v>
      </c>
      <c r="F1897" s="122" t="s">
        <v>4682</v>
      </c>
      <c r="G1897" s="122" t="s">
        <v>1699</v>
      </c>
      <c r="H1897" s="278">
        <v>45446</v>
      </c>
      <c r="I1897" s="122">
        <v>393497</v>
      </c>
      <c r="J1897" s="122" t="s">
        <v>1700</v>
      </c>
      <c r="K1897" s="122" t="s">
        <v>1657</v>
      </c>
      <c r="L1897" s="122">
        <v>18</v>
      </c>
      <c r="M1897" s="287">
        <v>333472</v>
      </c>
      <c r="N1897" s="287">
        <v>0</v>
      </c>
      <c r="O1897" s="287">
        <v>30012.48</v>
      </c>
      <c r="P1897" s="287">
        <v>30012.48</v>
      </c>
      <c r="Q1897" s="122">
        <v>0</v>
      </c>
      <c r="R1897" s="188" t="s">
        <v>4657</v>
      </c>
      <c r="S1897" s="188" t="s">
        <v>4674</v>
      </c>
      <c r="T1897" s="188" t="s">
        <v>1703</v>
      </c>
      <c r="U1897" s="188"/>
      <c r="V1897" s="188" t="s">
        <v>1704</v>
      </c>
      <c r="W1897" s="188" t="s">
        <v>1195</v>
      </c>
      <c r="X1897" s="188" t="s">
        <v>1195</v>
      </c>
      <c r="Y1897" s="188" t="s">
        <v>1195</v>
      </c>
      <c r="Z1897" s="188"/>
      <c r="AA1897" s="188">
        <v>60024.959999999999</v>
      </c>
    </row>
    <row r="1898" spans="1:27">
      <c r="A1898" s="122" t="s">
        <v>56</v>
      </c>
      <c r="B1898" s="226" t="str">
        <f t="shared" si="58"/>
        <v>27AATPE1292M1Z7JUN-2024-302</v>
      </c>
      <c r="C1898" s="277">
        <f t="shared" si="59"/>
        <v>1893</v>
      </c>
      <c r="D1898" s="122" t="s">
        <v>523</v>
      </c>
      <c r="E1898" s="122" t="s">
        <v>524</v>
      </c>
      <c r="F1898" s="122" t="s">
        <v>4683</v>
      </c>
      <c r="G1898" s="122" t="s">
        <v>1699</v>
      </c>
      <c r="H1898" s="278">
        <v>45446</v>
      </c>
      <c r="I1898" s="122">
        <v>413878</v>
      </c>
      <c r="J1898" s="122" t="s">
        <v>1700</v>
      </c>
      <c r="K1898" s="122" t="s">
        <v>1657</v>
      </c>
      <c r="L1898" s="122">
        <v>18</v>
      </c>
      <c r="M1898" s="287">
        <v>350744</v>
      </c>
      <c r="N1898" s="287">
        <v>0</v>
      </c>
      <c r="O1898" s="287">
        <v>31566.959999999999</v>
      </c>
      <c r="P1898" s="287">
        <v>31566.959999999999</v>
      </c>
      <c r="Q1898" s="122">
        <v>0</v>
      </c>
      <c r="R1898" s="188" t="s">
        <v>4657</v>
      </c>
      <c r="S1898" s="188" t="s">
        <v>4674</v>
      </c>
      <c r="T1898" s="188" t="s">
        <v>1703</v>
      </c>
      <c r="U1898" s="188"/>
      <c r="V1898" s="188" t="s">
        <v>1704</v>
      </c>
      <c r="W1898" s="188" t="s">
        <v>1195</v>
      </c>
      <c r="X1898" s="188" t="s">
        <v>1195</v>
      </c>
      <c r="Y1898" s="188" t="s">
        <v>1195</v>
      </c>
      <c r="Z1898" s="188"/>
      <c r="AA1898" s="188">
        <v>63133.919999999998</v>
      </c>
    </row>
    <row r="1899" spans="1:27">
      <c r="A1899" s="122" t="s">
        <v>56</v>
      </c>
      <c r="B1899" s="226" t="str">
        <f t="shared" si="58"/>
        <v>27ABFFM5883R1Z9ST-24-25-1669</v>
      </c>
      <c r="C1899" s="277">
        <f t="shared" si="59"/>
        <v>1894</v>
      </c>
      <c r="D1899" s="122" t="s">
        <v>4684</v>
      </c>
      <c r="E1899" s="122" t="s">
        <v>4685</v>
      </c>
      <c r="F1899" s="122" t="s">
        <v>4686</v>
      </c>
      <c r="G1899" s="122" t="s">
        <v>1699</v>
      </c>
      <c r="H1899" s="278">
        <v>45467</v>
      </c>
      <c r="I1899" s="122">
        <v>23520</v>
      </c>
      <c r="J1899" s="122" t="s">
        <v>1700</v>
      </c>
      <c r="K1899" s="122" t="s">
        <v>1657</v>
      </c>
      <c r="L1899" s="122">
        <v>12</v>
      </c>
      <c r="M1899" s="287">
        <v>21000</v>
      </c>
      <c r="N1899" s="287">
        <v>0</v>
      </c>
      <c r="O1899" s="287">
        <v>1260</v>
      </c>
      <c r="P1899" s="287">
        <v>1260</v>
      </c>
      <c r="Q1899" s="122">
        <v>0</v>
      </c>
      <c r="R1899" s="188" t="s">
        <v>4657</v>
      </c>
      <c r="S1899" s="188" t="s">
        <v>4668</v>
      </c>
      <c r="T1899" s="188" t="s">
        <v>1703</v>
      </c>
      <c r="U1899" s="188"/>
      <c r="V1899" s="188" t="s">
        <v>1704</v>
      </c>
      <c r="W1899" s="188" t="s">
        <v>1726</v>
      </c>
      <c r="X1899" s="188" t="s">
        <v>4687</v>
      </c>
      <c r="Y1899" s="188" t="s">
        <v>4688</v>
      </c>
      <c r="Z1899" s="188"/>
      <c r="AA1899" s="188">
        <v>2520</v>
      </c>
    </row>
    <row r="1900" spans="1:27">
      <c r="A1900" s="122" t="s">
        <v>56</v>
      </c>
      <c r="B1900" s="226" t="str">
        <f t="shared" si="58"/>
        <v>07AAFCR8634R1ZJE202425000155</v>
      </c>
      <c r="C1900" s="277">
        <f t="shared" si="59"/>
        <v>1895</v>
      </c>
      <c r="D1900" s="122" t="s">
        <v>4689</v>
      </c>
      <c r="E1900" s="122" t="s">
        <v>4690</v>
      </c>
      <c r="F1900" s="122" t="s">
        <v>4691</v>
      </c>
      <c r="G1900" s="122" t="s">
        <v>1699</v>
      </c>
      <c r="H1900" s="278">
        <v>45446</v>
      </c>
      <c r="I1900" s="122">
        <v>3121</v>
      </c>
      <c r="J1900" s="122" t="s">
        <v>1700</v>
      </c>
      <c r="K1900" s="122" t="s">
        <v>1657</v>
      </c>
      <c r="L1900" s="122">
        <v>18</v>
      </c>
      <c r="M1900" s="287">
        <v>2645</v>
      </c>
      <c r="N1900" s="287">
        <v>476</v>
      </c>
      <c r="O1900" s="287">
        <v>0</v>
      </c>
      <c r="P1900" s="287">
        <v>0</v>
      </c>
      <c r="Q1900" s="122">
        <v>0</v>
      </c>
      <c r="R1900" s="188" t="s">
        <v>4657</v>
      </c>
      <c r="S1900" s="188" t="s">
        <v>4668</v>
      </c>
      <c r="T1900" s="188" t="s">
        <v>1703</v>
      </c>
      <c r="U1900" s="188"/>
      <c r="V1900" s="188" t="s">
        <v>1704</v>
      </c>
      <c r="W1900" s="188" t="s">
        <v>1195</v>
      </c>
      <c r="X1900" s="188" t="s">
        <v>1195</v>
      </c>
      <c r="Y1900" s="188" t="s">
        <v>1195</v>
      </c>
      <c r="Z1900" s="188"/>
      <c r="AA1900" s="188">
        <v>476</v>
      </c>
    </row>
    <row r="1901" spans="1:27">
      <c r="A1901" s="122" t="s">
        <v>56</v>
      </c>
      <c r="B1901" s="226" t="str">
        <f t="shared" si="58"/>
        <v>07AAKCM6764E1Z7YNDR-14408</v>
      </c>
      <c r="C1901" s="277">
        <f t="shared" si="59"/>
        <v>1896</v>
      </c>
      <c r="D1901" s="122" t="s">
        <v>4692</v>
      </c>
      <c r="E1901" s="122" t="s">
        <v>1873</v>
      </c>
      <c r="F1901" s="122" t="s">
        <v>4693</v>
      </c>
      <c r="G1901" s="122" t="s">
        <v>1699</v>
      </c>
      <c r="H1901" s="278">
        <v>45446</v>
      </c>
      <c r="I1901" s="122">
        <v>450</v>
      </c>
      <c r="J1901" s="122" t="s">
        <v>1700</v>
      </c>
      <c r="K1901" s="122" t="s">
        <v>1657</v>
      </c>
      <c r="L1901" s="122">
        <v>18</v>
      </c>
      <c r="M1901" s="287">
        <v>381.36</v>
      </c>
      <c r="N1901" s="287">
        <v>68.64</v>
      </c>
      <c r="O1901" s="287">
        <v>0</v>
      </c>
      <c r="P1901" s="287">
        <v>0</v>
      </c>
      <c r="Q1901" s="122">
        <v>0</v>
      </c>
      <c r="R1901" s="188" t="s">
        <v>4657</v>
      </c>
      <c r="S1901" s="188" t="s">
        <v>4694</v>
      </c>
      <c r="T1901" s="188" t="s">
        <v>1703</v>
      </c>
      <c r="U1901" s="188"/>
      <c r="V1901" s="188" t="s">
        <v>1704</v>
      </c>
      <c r="W1901" s="188" t="s">
        <v>1195</v>
      </c>
      <c r="X1901" s="188" t="s">
        <v>1195</v>
      </c>
      <c r="Y1901" s="188" t="s">
        <v>1195</v>
      </c>
      <c r="Z1901" s="188"/>
      <c r="AA1901" s="188">
        <v>68.64</v>
      </c>
    </row>
    <row r="1902" spans="1:27">
      <c r="A1902" s="122" t="s">
        <v>56</v>
      </c>
      <c r="B1902" s="226" t="str">
        <f t="shared" si="58"/>
        <v>07AAKCM6764E1Z7YNDR-15949</v>
      </c>
      <c r="C1902" s="277">
        <f t="shared" si="59"/>
        <v>1897</v>
      </c>
      <c r="D1902" s="122" t="s">
        <v>4692</v>
      </c>
      <c r="E1902" s="122" t="s">
        <v>1873</v>
      </c>
      <c r="F1902" s="122" t="s">
        <v>4695</v>
      </c>
      <c r="G1902" s="122" t="s">
        <v>1699</v>
      </c>
      <c r="H1902" s="278">
        <v>45454</v>
      </c>
      <c r="I1902" s="122">
        <v>486</v>
      </c>
      <c r="J1902" s="122" t="s">
        <v>1700</v>
      </c>
      <c r="K1902" s="122" t="s">
        <v>1657</v>
      </c>
      <c r="L1902" s="122">
        <v>18</v>
      </c>
      <c r="M1902" s="287">
        <v>411.87</v>
      </c>
      <c r="N1902" s="287">
        <v>74.13</v>
      </c>
      <c r="O1902" s="287">
        <v>0</v>
      </c>
      <c r="P1902" s="287">
        <v>0</v>
      </c>
      <c r="Q1902" s="122">
        <v>0</v>
      </c>
      <c r="R1902" s="188" t="s">
        <v>4657</v>
      </c>
      <c r="S1902" s="188" t="s">
        <v>4694</v>
      </c>
      <c r="T1902" s="188" t="s">
        <v>1703</v>
      </c>
      <c r="U1902" s="188"/>
      <c r="V1902" s="188" t="s">
        <v>1704</v>
      </c>
      <c r="W1902" s="188" t="s">
        <v>1195</v>
      </c>
      <c r="X1902" s="188" t="s">
        <v>1195</v>
      </c>
      <c r="Y1902" s="188" t="s">
        <v>1195</v>
      </c>
      <c r="Z1902" s="188"/>
      <c r="AA1902" s="188">
        <v>74.13</v>
      </c>
    </row>
    <row r="1903" spans="1:27">
      <c r="A1903" s="122" t="s">
        <v>56</v>
      </c>
      <c r="B1903" s="226" t="str">
        <f t="shared" si="58"/>
        <v>32AAGCC5447A1Z6IN-78</v>
      </c>
      <c r="C1903" s="277">
        <f t="shared" si="59"/>
        <v>1898</v>
      </c>
      <c r="D1903" s="122" t="s">
        <v>4696</v>
      </c>
      <c r="E1903" s="122" t="s">
        <v>4697</v>
      </c>
      <c r="F1903" s="122" t="s">
        <v>4698</v>
      </c>
      <c r="G1903" s="122" t="s">
        <v>1699</v>
      </c>
      <c r="H1903" s="278">
        <v>45453</v>
      </c>
      <c r="I1903" s="122">
        <v>10399</v>
      </c>
      <c r="J1903" s="122" t="s">
        <v>1700</v>
      </c>
      <c r="K1903" s="122" t="s">
        <v>1657</v>
      </c>
      <c r="L1903" s="122">
        <v>18</v>
      </c>
      <c r="M1903" s="287">
        <v>8812.7099999999991</v>
      </c>
      <c r="N1903" s="287">
        <v>1586.29</v>
      </c>
      <c r="O1903" s="287">
        <v>0</v>
      </c>
      <c r="P1903" s="287">
        <v>0</v>
      </c>
      <c r="Q1903" s="122">
        <v>0</v>
      </c>
      <c r="R1903" s="188" t="s">
        <v>4657</v>
      </c>
      <c r="S1903" s="188" t="s">
        <v>4699</v>
      </c>
      <c r="T1903" s="188" t="s">
        <v>1703</v>
      </c>
      <c r="U1903" s="188"/>
      <c r="V1903" s="188" t="s">
        <v>1704</v>
      </c>
      <c r="W1903" s="188" t="s">
        <v>1195</v>
      </c>
      <c r="X1903" s="188" t="s">
        <v>1195</v>
      </c>
      <c r="Y1903" s="188" t="s">
        <v>1195</v>
      </c>
      <c r="Z1903" s="188"/>
      <c r="AA1903" s="188">
        <v>1586.29</v>
      </c>
    </row>
    <row r="1904" spans="1:27">
      <c r="A1904" s="122" t="s">
        <v>56</v>
      </c>
      <c r="B1904" s="226" t="str">
        <f t="shared" si="58"/>
        <v>27AABCM2461K1ZFLMP01250600380</v>
      </c>
      <c r="C1904" s="277">
        <f t="shared" si="59"/>
        <v>1899</v>
      </c>
      <c r="D1904" s="122" t="s">
        <v>443</v>
      </c>
      <c r="E1904" s="122" t="s">
        <v>444</v>
      </c>
      <c r="F1904" s="122" t="s">
        <v>4700</v>
      </c>
      <c r="G1904" s="122" t="s">
        <v>1699</v>
      </c>
      <c r="H1904" s="278">
        <v>45444</v>
      </c>
      <c r="I1904" s="122">
        <v>31306.6</v>
      </c>
      <c r="J1904" s="122" t="s">
        <v>1700</v>
      </c>
      <c r="K1904" s="122" t="s">
        <v>1657</v>
      </c>
      <c r="L1904" s="122">
        <v>18</v>
      </c>
      <c r="M1904" s="287">
        <v>26530.6</v>
      </c>
      <c r="N1904" s="287">
        <v>0</v>
      </c>
      <c r="O1904" s="287">
        <v>2388</v>
      </c>
      <c r="P1904" s="287">
        <v>2388</v>
      </c>
      <c r="Q1904" s="122">
        <v>0</v>
      </c>
      <c r="R1904" s="188" t="s">
        <v>4657</v>
      </c>
      <c r="S1904" s="188" t="s">
        <v>4694</v>
      </c>
      <c r="T1904" s="188" t="s">
        <v>1703</v>
      </c>
      <c r="U1904" s="188"/>
      <c r="V1904" s="188" t="s">
        <v>1704</v>
      </c>
      <c r="W1904" s="188" t="s">
        <v>1726</v>
      </c>
      <c r="X1904" s="188" t="s">
        <v>4701</v>
      </c>
      <c r="Y1904" s="188" t="s">
        <v>4702</v>
      </c>
      <c r="Z1904" s="188"/>
      <c r="AA1904" s="188">
        <v>4776</v>
      </c>
    </row>
    <row r="1905" spans="1:27">
      <c r="A1905" s="122" t="s">
        <v>56</v>
      </c>
      <c r="B1905" s="226" t="str">
        <f t="shared" si="58"/>
        <v>27AABCM2461K1ZFLMP01250600381</v>
      </c>
      <c r="C1905" s="277">
        <f t="shared" si="59"/>
        <v>1900</v>
      </c>
      <c r="D1905" s="122" t="s">
        <v>443</v>
      </c>
      <c r="E1905" s="122" t="s">
        <v>444</v>
      </c>
      <c r="F1905" s="122" t="s">
        <v>4703</v>
      </c>
      <c r="G1905" s="122" t="s">
        <v>1699</v>
      </c>
      <c r="H1905" s="278">
        <v>45444</v>
      </c>
      <c r="I1905" s="122">
        <v>32926.800000000003</v>
      </c>
      <c r="J1905" s="122" t="s">
        <v>1700</v>
      </c>
      <c r="K1905" s="122" t="s">
        <v>1657</v>
      </c>
      <c r="L1905" s="122">
        <v>18</v>
      </c>
      <c r="M1905" s="287">
        <v>27904.799999999999</v>
      </c>
      <c r="N1905" s="287">
        <v>0</v>
      </c>
      <c r="O1905" s="287">
        <v>2511</v>
      </c>
      <c r="P1905" s="287">
        <v>2511</v>
      </c>
      <c r="Q1905" s="122">
        <v>0</v>
      </c>
      <c r="R1905" s="188" t="s">
        <v>4657</v>
      </c>
      <c r="S1905" s="188" t="s">
        <v>4694</v>
      </c>
      <c r="T1905" s="188" t="s">
        <v>1703</v>
      </c>
      <c r="U1905" s="188"/>
      <c r="V1905" s="188" t="s">
        <v>1704</v>
      </c>
      <c r="W1905" s="188" t="s">
        <v>1726</v>
      </c>
      <c r="X1905" s="188" t="s">
        <v>4704</v>
      </c>
      <c r="Y1905" s="188" t="s">
        <v>4702</v>
      </c>
      <c r="Z1905" s="188"/>
      <c r="AA1905" s="188">
        <v>5022</v>
      </c>
    </row>
    <row r="1906" spans="1:27">
      <c r="A1906" s="122" t="s">
        <v>56</v>
      </c>
      <c r="B1906" s="226" t="str">
        <f t="shared" si="58"/>
        <v>27AABCM2461K1ZFLMP01250600382</v>
      </c>
      <c r="C1906" s="277">
        <f t="shared" si="59"/>
        <v>1901</v>
      </c>
      <c r="D1906" s="122" t="s">
        <v>443</v>
      </c>
      <c r="E1906" s="122" t="s">
        <v>444</v>
      </c>
      <c r="F1906" s="122" t="s">
        <v>4705</v>
      </c>
      <c r="G1906" s="122" t="s">
        <v>1699</v>
      </c>
      <c r="H1906" s="278">
        <v>45444</v>
      </c>
      <c r="I1906" s="122">
        <v>32926.800000000003</v>
      </c>
      <c r="J1906" s="122" t="s">
        <v>1700</v>
      </c>
      <c r="K1906" s="122" t="s">
        <v>1657</v>
      </c>
      <c r="L1906" s="122">
        <v>18</v>
      </c>
      <c r="M1906" s="287">
        <v>27904.799999999999</v>
      </c>
      <c r="N1906" s="287">
        <v>0</v>
      </c>
      <c r="O1906" s="287">
        <v>2511</v>
      </c>
      <c r="P1906" s="287">
        <v>2511</v>
      </c>
      <c r="Q1906" s="122">
        <v>0</v>
      </c>
      <c r="R1906" s="188" t="s">
        <v>4657</v>
      </c>
      <c r="S1906" s="188" t="s">
        <v>4694</v>
      </c>
      <c r="T1906" s="188" t="s">
        <v>1703</v>
      </c>
      <c r="U1906" s="188"/>
      <c r="V1906" s="188" t="s">
        <v>1704</v>
      </c>
      <c r="W1906" s="188" t="s">
        <v>1726</v>
      </c>
      <c r="X1906" s="188" t="s">
        <v>4706</v>
      </c>
      <c r="Y1906" s="188" t="s">
        <v>4702</v>
      </c>
      <c r="Z1906" s="188"/>
      <c r="AA1906" s="188">
        <v>5022</v>
      </c>
    </row>
    <row r="1907" spans="1:27">
      <c r="A1907" s="122" t="s">
        <v>56</v>
      </c>
      <c r="B1907" s="226" t="str">
        <f t="shared" si="58"/>
        <v>27AABCM2461K1ZFLMP01250600383</v>
      </c>
      <c r="C1907" s="277">
        <f t="shared" si="59"/>
        <v>1902</v>
      </c>
      <c r="D1907" s="122" t="s">
        <v>443</v>
      </c>
      <c r="E1907" s="122" t="s">
        <v>444</v>
      </c>
      <c r="F1907" s="122" t="s">
        <v>4707</v>
      </c>
      <c r="G1907" s="122" t="s">
        <v>1699</v>
      </c>
      <c r="H1907" s="278">
        <v>45444</v>
      </c>
      <c r="I1907" s="122">
        <v>31306.6</v>
      </c>
      <c r="J1907" s="122" t="s">
        <v>1700</v>
      </c>
      <c r="K1907" s="122" t="s">
        <v>1657</v>
      </c>
      <c r="L1907" s="122">
        <v>18</v>
      </c>
      <c r="M1907" s="287">
        <v>26530.6</v>
      </c>
      <c r="N1907" s="287">
        <v>0</v>
      </c>
      <c r="O1907" s="287">
        <v>2388</v>
      </c>
      <c r="P1907" s="287">
        <v>2388</v>
      </c>
      <c r="Q1907" s="122">
        <v>0</v>
      </c>
      <c r="R1907" s="188" t="s">
        <v>4657</v>
      </c>
      <c r="S1907" s="188" t="s">
        <v>4694</v>
      </c>
      <c r="T1907" s="188" t="s">
        <v>1703</v>
      </c>
      <c r="U1907" s="188"/>
      <c r="V1907" s="188" t="s">
        <v>1704</v>
      </c>
      <c r="W1907" s="188" t="s">
        <v>1726</v>
      </c>
      <c r="X1907" s="188" t="s">
        <v>4708</v>
      </c>
      <c r="Y1907" s="188" t="s">
        <v>4702</v>
      </c>
      <c r="Z1907" s="188"/>
      <c r="AA1907" s="188">
        <v>4776</v>
      </c>
    </row>
    <row r="1908" spans="1:27">
      <c r="A1908" s="122" t="s">
        <v>56</v>
      </c>
      <c r="B1908" s="226" t="str">
        <f t="shared" si="58"/>
        <v>27AABCM2461K1ZFPM012506/010059</v>
      </c>
      <c r="C1908" s="277">
        <f t="shared" si="59"/>
        <v>1903</v>
      </c>
      <c r="D1908" s="122" t="s">
        <v>443</v>
      </c>
      <c r="E1908" s="122" t="s">
        <v>444</v>
      </c>
      <c r="F1908" s="122" t="s">
        <v>4709</v>
      </c>
      <c r="G1908" s="122" t="s">
        <v>1699</v>
      </c>
      <c r="H1908" s="278">
        <v>45445</v>
      </c>
      <c r="I1908" s="122">
        <v>43767.199999999997</v>
      </c>
      <c r="J1908" s="122" t="s">
        <v>1700</v>
      </c>
      <c r="K1908" s="122" t="s">
        <v>1657</v>
      </c>
      <c r="L1908" s="122">
        <v>18</v>
      </c>
      <c r="M1908" s="287">
        <v>37091.199999999997</v>
      </c>
      <c r="N1908" s="287">
        <v>0</v>
      </c>
      <c r="O1908" s="287">
        <v>3338</v>
      </c>
      <c r="P1908" s="287">
        <v>3338</v>
      </c>
      <c r="Q1908" s="122">
        <v>0</v>
      </c>
      <c r="R1908" s="188" t="s">
        <v>4657</v>
      </c>
      <c r="S1908" s="188" t="s">
        <v>4694</v>
      </c>
      <c r="T1908" s="188" t="s">
        <v>1703</v>
      </c>
      <c r="U1908" s="188"/>
      <c r="V1908" s="188" t="s">
        <v>1704</v>
      </c>
      <c r="W1908" s="188" t="s">
        <v>1726</v>
      </c>
      <c r="X1908" s="188" t="s">
        <v>4710</v>
      </c>
      <c r="Y1908" s="188" t="s">
        <v>4711</v>
      </c>
      <c r="Z1908" s="188"/>
      <c r="AA1908" s="188">
        <v>6676</v>
      </c>
    </row>
    <row r="1909" spans="1:27">
      <c r="A1909" s="122" t="s">
        <v>56</v>
      </c>
      <c r="B1909" s="226" t="str">
        <f t="shared" si="58"/>
        <v>27AABCM2461K1ZFPM012506/010060</v>
      </c>
      <c r="C1909" s="277">
        <f t="shared" si="59"/>
        <v>1904</v>
      </c>
      <c r="D1909" s="122" t="s">
        <v>443</v>
      </c>
      <c r="E1909" s="122" t="s">
        <v>444</v>
      </c>
      <c r="F1909" s="122" t="s">
        <v>4712</v>
      </c>
      <c r="G1909" s="122" t="s">
        <v>1699</v>
      </c>
      <c r="H1909" s="278">
        <v>45445</v>
      </c>
      <c r="I1909" s="122">
        <v>14041.2</v>
      </c>
      <c r="J1909" s="122" t="s">
        <v>1700</v>
      </c>
      <c r="K1909" s="122" t="s">
        <v>1657</v>
      </c>
      <c r="L1909" s="122">
        <v>18</v>
      </c>
      <c r="M1909" s="287">
        <v>11899.2</v>
      </c>
      <c r="N1909" s="287">
        <v>0</v>
      </c>
      <c r="O1909" s="287">
        <v>1071</v>
      </c>
      <c r="P1909" s="287">
        <v>1071</v>
      </c>
      <c r="Q1909" s="122">
        <v>0</v>
      </c>
      <c r="R1909" s="188" t="s">
        <v>4657</v>
      </c>
      <c r="S1909" s="188" t="s">
        <v>4694</v>
      </c>
      <c r="T1909" s="188" t="s">
        <v>1703</v>
      </c>
      <c r="U1909" s="188"/>
      <c r="V1909" s="188" t="s">
        <v>1704</v>
      </c>
      <c r="W1909" s="188" t="s">
        <v>1726</v>
      </c>
      <c r="X1909" s="188" t="s">
        <v>4713</v>
      </c>
      <c r="Y1909" s="188" t="s">
        <v>4711</v>
      </c>
      <c r="Z1909" s="188"/>
      <c r="AA1909" s="188">
        <v>2142</v>
      </c>
    </row>
    <row r="1910" spans="1:27">
      <c r="A1910" s="122" t="s">
        <v>56</v>
      </c>
      <c r="B1910" s="226" t="str">
        <f t="shared" si="58"/>
        <v>27AABCM2461K1ZFPM012506/010061</v>
      </c>
      <c r="C1910" s="277">
        <f t="shared" si="59"/>
        <v>1905</v>
      </c>
      <c r="D1910" s="122" t="s">
        <v>443</v>
      </c>
      <c r="E1910" s="122" t="s">
        <v>444</v>
      </c>
      <c r="F1910" s="122" t="s">
        <v>4714</v>
      </c>
      <c r="G1910" s="122" t="s">
        <v>1699</v>
      </c>
      <c r="H1910" s="278">
        <v>45445</v>
      </c>
      <c r="I1910" s="122">
        <v>18594.400000000001</v>
      </c>
      <c r="J1910" s="122" t="s">
        <v>1700</v>
      </c>
      <c r="K1910" s="122" t="s">
        <v>1657</v>
      </c>
      <c r="L1910" s="122">
        <v>18</v>
      </c>
      <c r="M1910" s="287">
        <v>15758.4</v>
      </c>
      <c r="N1910" s="287">
        <v>0</v>
      </c>
      <c r="O1910" s="287">
        <v>1418</v>
      </c>
      <c r="P1910" s="287">
        <v>1418</v>
      </c>
      <c r="Q1910" s="122">
        <v>0</v>
      </c>
      <c r="R1910" s="188" t="s">
        <v>4657</v>
      </c>
      <c r="S1910" s="188" t="s">
        <v>4694</v>
      </c>
      <c r="T1910" s="188" t="s">
        <v>1703</v>
      </c>
      <c r="U1910" s="188"/>
      <c r="V1910" s="188" t="s">
        <v>1704</v>
      </c>
      <c r="W1910" s="188" t="s">
        <v>1726</v>
      </c>
      <c r="X1910" s="188" t="s">
        <v>4715</v>
      </c>
      <c r="Y1910" s="188" t="s">
        <v>4711</v>
      </c>
      <c r="Z1910" s="188"/>
      <c r="AA1910" s="188">
        <v>2836</v>
      </c>
    </row>
    <row r="1911" spans="1:27">
      <c r="A1911" s="122" t="s">
        <v>56</v>
      </c>
      <c r="B1911" s="226" t="str">
        <f t="shared" si="58"/>
        <v>27AABCM2461K1ZFPM012506/010062</v>
      </c>
      <c r="C1911" s="277">
        <f t="shared" si="59"/>
        <v>1906</v>
      </c>
      <c r="D1911" s="122" t="s">
        <v>443</v>
      </c>
      <c r="E1911" s="122" t="s">
        <v>444</v>
      </c>
      <c r="F1911" s="122" t="s">
        <v>4716</v>
      </c>
      <c r="G1911" s="122" t="s">
        <v>1699</v>
      </c>
      <c r="H1911" s="278">
        <v>45445</v>
      </c>
      <c r="I1911" s="122">
        <v>6958</v>
      </c>
      <c r="J1911" s="122" t="s">
        <v>1700</v>
      </c>
      <c r="K1911" s="122" t="s">
        <v>1657</v>
      </c>
      <c r="L1911" s="122">
        <v>18</v>
      </c>
      <c r="M1911" s="287">
        <v>5896</v>
      </c>
      <c r="N1911" s="287">
        <v>0</v>
      </c>
      <c r="O1911" s="287">
        <v>531</v>
      </c>
      <c r="P1911" s="287">
        <v>531</v>
      </c>
      <c r="Q1911" s="122">
        <v>0</v>
      </c>
      <c r="R1911" s="188" t="s">
        <v>4657</v>
      </c>
      <c r="S1911" s="188" t="s">
        <v>4694</v>
      </c>
      <c r="T1911" s="188" t="s">
        <v>1703</v>
      </c>
      <c r="U1911" s="188"/>
      <c r="V1911" s="188" t="s">
        <v>1704</v>
      </c>
      <c r="W1911" s="188" t="s">
        <v>1726</v>
      </c>
      <c r="X1911" s="188" t="s">
        <v>4717</v>
      </c>
      <c r="Y1911" s="188" t="s">
        <v>4711</v>
      </c>
      <c r="Z1911" s="188"/>
      <c r="AA1911" s="188">
        <v>1062</v>
      </c>
    </row>
    <row r="1912" spans="1:27">
      <c r="A1912" s="122" t="s">
        <v>56</v>
      </c>
      <c r="B1912" s="226" t="str">
        <f t="shared" si="58"/>
        <v>27AAECG2483J1ZEGNR/R/24-25/1379</v>
      </c>
      <c r="C1912" s="277">
        <f t="shared" si="59"/>
        <v>1907</v>
      </c>
      <c r="D1912" s="122" t="s">
        <v>487</v>
      </c>
      <c r="E1912" s="122" t="s">
        <v>488</v>
      </c>
      <c r="F1912" s="122" t="s">
        <v>4718</v>
      </c>
      <c r="G1912" s="122" t="s">
        <v>1699</v>
      </c>
      <c r="H1912" s="278">
        <v>45464</v>
      </c>
      <c r="I1912" s="122">
        <v>10030</v>
      </c>
      <c r="J1912" s="122" t="s">
        <v>1700</v>
      </c>
      <c r="K1912" s="122" t="s">
        <v>1657</v>
      </c>
      <c r="L1912" s="122">
        <v>18</v>
      </c>
      <c r="M1912" s="287">
        <v>8500</v>
      </c>
      <c r="N1912" s="287">
        <v>0</v>
      </c>
      <c r="O1912" s="287">
        <v>765</v>
      </c>
      <c r="P1912" s="287">
        <v>765</v>
      </c>
      <c r="Q1912" s="122">
        <v>0</v>
      </c>
      <c r="R1912" s="188" t="s">
        <v>4657</v>
      </c>
      <c r="S1912" s="188" t="s">
        <v>4668</v>
      </c>
      <c r="T1912" s="188" t="s">
        <v>1703</v>
      </c>
      <c r="U1912" s="188"/>
      <c r="V1912" s="188" t="s">
        <v>1704</v>
      </c>
      <c r="W1912" s="188" t="s">
        <v>1726</v>
      </c>
      <c r="X1912" s="188" t="s">
        <v>4719</v>
      </c>
      <c r="Y1912" s="188" t="s">
        <v>4720</v>
      </c>
      <c r="Z1912" s="188"/>
      <c r="AA1912" s="188">
        <v>1530</v>
      </c>
    </row>
    <row r="1913" spans="1:27">
      <c r="A1913" s="122" t="s">
        <v>56</v>
      </c>
      <c r="B1913" s="226" t="str">
        <f t="shared" si="58"/>
        <v>27AAECG2483J1ZEGNR/R/24-25/1380</v>
      </c>
      <c r="C1913" s="277">
        <f t="shared" si="59"/>
        <v>1908</v>
      </c>
      <c r="D1913" s="122" t="s">
        <v>487</v>
      </c>
      <c r="E1913" s="122" t="s">
        <v>488</v>
      </c>
      <c r="F1913" s="122" t="s">
        <v>4721</v>
      </c>
      <c r="G1913" s="122" t="s">
        <v>1699</v>
      </c>
      <c r="H1913" s="278">
        <v>45464</v>
      </c>
      <c r="I1913" s="122">
        <v>7080</v>
      </c>
      <c r="J1913" s="122" t="s">
        <v>1700</v>
      </c>
      <c r="K1913" s="122" t="s">
        <v>1657</v>
      </c>
      <c r="L1913" s="122">
        <v>18</v>
      </c>
      <c r="M1913" s="287">
        <v>6000</v>
      </c>
      <c r="N1913" s="287">
        <v>0</v>
      </c>
      <c r="O1913" s="287">
        <v>540</v>
      </c>
      <c r="P1913" s="287">
        <v>540</v>
      </c>
      <c r="Q1913" s="122">
        <v>0</v>
      </c>
      <c r="R1913" s="188" t="s">
        <v>4657</v>
      </c>
      <c r="S1913" s="188" t="s">
        <v>4668</v>
      </c>
      <c r="T1913" s="188" t="s">
        <v>1703</v>
      </c>
      <c r="U1913" s="188"/>
      <c r="V1913" s="188" t="s">
        <v>1704</v>
      </c>
      <c r="W1913" s="188" t="s">
        <v>1726</v>
      </c>
      <c r="X1913" s="188" t="s">
        <v>4722</v>
      </c>
      <c r="Y1913" s="188" t="s">
        <v>4720</v>
      </c>
      <c r="Z1913" s="188"/>
      <c r="AA1913" s="188">
        <v>1080</v>
      </c>
    </row>
    <row r="1914" spans="1:27">
      <c r="A1914" s="122" t="s">
        <v>56</v>
      </c>
      <c r="B1914" s="226" t="str">
        <f t="shared" si="58"/>
        <v>27AAECG2483J1ZEGNR/R/24-25/1381</v>
      </c>
      <c r="C1914" s="277">
        <f t="shared" si="59"/>
        <v>1909</v>
      </c>
      <c r="D1914" s="122" t="s">
        <v>487</v>
      </c>
      <c r="E1914" s="122" t="s">
        <v>488</v>
      </c>
      <c r="F1914" s="122" t="s">
        <v>4723</v>
      </c>
      <c r="G1914" s="122" t="s">
        <v>1699</v>
      </c>
      <c r="H1914" s="278">
        <v>45464</v>
      </c>
      <c r="I1914" s="122">
        <v>18644</v>
      </c>
      <c r="J1914" s="122" t="s">
        <v>1700</v>
      </c>
      <c r="K1914" s="122" t="s">
        <v>1657</v>
      </c>
      <c r="L1914" s="122">
        <v>18</v>
      </c>
      <c r="M1914" s="287">
        <v>15800</v>
      </c>
      <c r="N1914" s="287">
        <v>0</v>
      </c>
      <c r="O1914" s="287">
        <v>1422</v>
      </c>
      <c r="P1914" s="287">
        <v>1422</v>
      </c>
      <c r="Q1914" s="122">
        <v>0</v>
      </c>
      <c r="R1914" s="188" t="s">
        <v>4657</v>
      </c>
      <c r="S1914" s="188" t="s">
        <v>4668</v>
      </c>
      <c r="T1914" s="188" t="s">
        <v>1703</v>
      </c>
      <c r="U1914" s="188"/>
      <c r="V1914" s="188" t="s">
        <v>1704</v>
      </c>
      <c r="W1914" s="188" t="s">
        <v>1726</v>
      </c>
      <c r="X1914" s="188" t="s">
        <v>4724</v>
      </c>
      <c r="Y1914" s="188" t="s">
        <v>4720</v>
      </c>
      <c r="Z1914" s="188"/>
      <c r="AA1914" s="188">
        <v>2844</v>
      </c>
    </row>
    <row r="1915" spans="1:27">
      <c r="A1915" s="122" t="s">
        <v>56</v>
      </c>
      <c r="B1915" s="226" t="str">
        <f t="shared" si="58"/>
        <v>27AAECG2483J1ZEGNR/R/24-25/1382</v>
      </c>
      <c r="C1915" s="277">
        <f t="shared" si="59"/>
        <v>1910</v>
      </c>
      <c r="D1915" s="122" t="s">
        <v>487</v>
      </c>
      <c r="E1915" s="122" t="s">
        <v>488</v>
      </c>
      <c r="F1915" s="122" t="s">
        <v>4725</v>
      </c>
      <c r="G1915" s="122" t="s">
        <v>1699</v>
      </c>
      <c r="H1915" s="278">
        <v>45464</v>
      </c>
      <c r="I1915" s="122">
        <v>549305</v>
      </c>
      <c r="J1915" s="122" t="s">
        <v>1700</v>
      </c>
      <c r="K1915" s="122" t="s">
        <v>1657</v>
      </c>
      <c r="L1915" s="122">
        <v>18</v>
      </c>
      <c r="M1915" s="287">
        <v>465513</v>
      </c>
      <c r="N1915" s="287">
        <v>0</v>
      </c>
      <c r="O1915" s="287">
        <v>41896.17</v>
      </c>
      <c r="P1915" s="287">
        <v>41896.17</v>
      </c>
      <c r="Q1915" s="122">
        <v>0</v>
      </c>
      <c r="R1915" s="188" t="s">
        <v>4657</v>
      </c>
      <c r="S1915" s="188" t="s">
        <v>4668</v>
      </c>
      <c r="T1915" s="188" t="s">
        <v>1703</v>
      </c>
      <c r="U1915" s="188"/>
      <c r="V1915" s="188" t="s">
        <v>1704</v>
      </c>
      <c r="W1915" s="188" t="s">
        <v>1726</v>
      </c>
      <c r="X1915" s="188" t="s">
        <v>4726</v>
      </c>
      <c r="Y1915" s="188" t="s">
        <v>4720</v>
      </c>
      <c r="Z1915" s="188"/>
      <c r="AA1915" s="188">
        <v>83792.34</v>
      </c>
    </row>
    <row r="1916" spans="1:27">
      <c r="A1916" s="122" t="s">
        <v>56</v>
      </c>
      <c r="B1916" s="226" t="str">
        <f t="shared" si="58"/>
        <v>27AAECG2483J1ZEGNR/S/24-25/1320</v>
      </c>
      <c r="C1916" s="277">
        <f t="shared" si="59"/>
        <v>1911</v>
      </c>
      <c r="D1916" s="122" t="s">
        <v>487</v>
      </c>
      <c r="E1916" s="122" t="s">
        <v>488</v>
      </c>
      <c r="F1916" s="122" t="s">
        <v>4727</v>
      </c>
      <c r="G1916" s="122" t="s">
        <v>1699</v>
      </c>
      <c r="H1916" s="278">
        <v>45471</v>
      </c>
      <c r="I1916" s="122">
        <v>767</v>
      </c>
      <c r="J1916" s="122" t="s">
        <v>1700</v>
      </c>
      <c r="K1916" s="122" t="s">
        <v>1657</v>
      </c>
      <c r="L1916" s="122">
        <v>18</v>
      </c>
      <c r="M1916" s="287">
        <v>650</v>
      </c>
      <c r="N1916" s="287">
        <v>0</v>
      </c>
      <c r="O1916" s="287">
        <v>58.5</v>
      </c>
      <c r="P1916" s="287">
        <v>58.5</v>
      </c>
      <c r="Q1916" s="122">
        <v>0</v>
      </c>
      <c r="R1916" s="188" t="s">
        <v>4657</v>
      </c>
      <c r="S1916" s="188" t="s">
        <v>4668</v>
      </c>
      <c r="T1916" s="188" t="s">
        <v>1703</v>
      </c>
      <c r="U1916" s="188"/>
      <c r="V1916" s="188" t="s">
        <v>1704</v>
      </c>
      <c r="W1916" s="188" t="s">
        <v>1726</v>
      </c>
      <c r="X1916" s="188" t="s">
        <v>4728</v>
      </c>
      <c r="Y1916" s="188" t="s">
        <v>4729</v>
      </c>
      <c r="Z1916" s="188"/>
      <c r="AA1916" s="188">
        <v>117</v>
      </c>
    </row>
    <row r="1917" spans="1:27">
      <c r="A1917" s="122" t="s">
        <v>56</v>
      </c>
      <c r="B1917" s="226" t="str">
        <f t="shared" si="58"/>
        <v>27AAWCS5258F1ZQPUN06/SC24/00245</v>
      </c>
      <c r="C1917" s="277">
        <f t="shared" si="59"/>
        <v>1912</v>
      </c>
      <c r="D1917" s="122" t="s">
        <v>299</v>
      </c>
      <c r="E1917" s="122" t="s">
        <v>4601</v>
      </c>
      <c r="F1917" s="122" t="s">
        <v>4730</v>
      </c>
      <c r="G1917" s="122" t="s">
        <v>1699</v>
      </c>
      <c r="H1917" s="278">
        <v>45463</v>
      </c>
      <c r="I1917" s="122">
        <v>3242294.26</v>
      </c>
      <c r="J1917" s="122" t="s">
        <v>1700</v>
      </c>
      <c r="K1917" s="122" t="s">
        <v>1657</v>
      </c>
      <c r="L1917" s="122">
        <v>18</v>
      </c>
      <c r="M1917" s="287">
        <v>2747707</v>
      </c>
      <c r="N1917" s="287">
        <v>0</v>
      </c>
      <c r="O1917" s="287">
        <v>247293.63</v>
      </c>
      <c r="P1917" s="287">
        <v>247293.63</v>
      </c>
      <c r="Q1917" s="122">
        <v>0</v>
      </c>
      <c r="R1917" s="188" t="s">
        <v>4657</v>
      </c>
      <c r="S1917" s="188" t="s">
        <v>4674</v>
      </c>
      <c r="T1917" s="188" t="s">
        <v>1703</v>
      </c>
      <c r="U1917" s="188"/>
      <c r="V1917" s="188" t="s">
        <v>1704</v>
      </c>
      <c r="W1917" s="188" t="s">
        <v>1726</v>
      </c>
      <c r="X1917" s="188" t="s">
        <v>4731</v>
      </c>
      <c r="Y1917" s="188" t="s">
        <v>4732</v>
      </c>
      <c r="Z1917" s="188"/>
      <c r="AA1917" s="188">
        <v>494587.26</v>
      </c>
    </row>
    <row r="1918" spans="1:27">
      <c r="A1918" s="122" t="s">
        <v>56</v>
      </c>
      <c r="B1918" s="226" t="str">
        <f t="shared" si="58"/>
        <v>27AMNPC5524G1Z4BNCT-149/24-25</v>
      </c>
      <c r="C1918" s="277">
        <f t="shared" si="59"/>
        <v>1913</v>
      </c>
      <c r="D1918" s="122" t="s">
        <v>4733</v>
      </c>
      <c r="E1918" s="122" t="s">
        <v>4734</v>
      </c>
      <c r="F1918" s="122" t="s">
        <v>4735</v>
      </c>
      <c r="G1918" s="122" t="s">
        <v>1699</v>
      </c>
      <c r="H1918" s="278">
        <v>45468</v>
      </c>
      <c r="I1918" s="122">
        <v>1888</v>
      </c>
      <c r="J1918" s="122" t="s">
        <v>1700</v>
      </c>
      <c r="K1918" s="122" t="s">
        <v>1657</v>
      </c>
      <c r="L1918" s="122">
        <v>18</v>
      </c>
      <c r="M1918" s="287">
        <v>1600</v>
      </c>
      <c r="N1918" s="287">
        <v>0</v>
      </c>
      <c r="O1918" s="287">
        <v>144</v>
      </c>
      <c r="P1918" s="287">
        <v>144</v>
      </c>
      <c r="Q1918" s="122">
        <v>0</v>
      </c>
      <c r="R1918" s="188" t="s">
        <v>4657</v>
      </c>
      <c r="S1918" s="188" t="s">
        <v>4668</v>
      </c>
      <c r="T1918" s="188" t="s">
        <v>1703</v>
      </c>
      <c r="U1918" s="188"/>
      <c r="V1918" s="188" t="s">
        <v>1704</v>
      </c>
      <c r="W1918" s="188" t="s">
        <v>1195</v>
      </c>
      <c r="X1918" s="188" t="s">
        <v>1195</v>
      </c>
      <c r="Y1918" s="188" t="s">
        <v>1195</v>
      </c>
      <c r="Z1918" s="188"/>
      <c r="AA1918" s="188">
        <v>288</v>
      </c>
    </row>
    <row r="1919" spans="1:27">
      <c r="A1919" s="122" t="s">
        <v>56</v>
      </c>
      <c r="B1919" s="226" t="str">
        <f t="shared" si="58"/>
        <v>27AAFCV0171M1Z3VB-533/24-25</v>
      </c>
      <c r="C1919" s="277">
        <f t="shared" si="59"/>
        <v>1914</v>
      </c>
      <c r="D1919" s="122" t="s">
        <v>1816</v>
      </c>
      <c r="E1919" s="122" t="s">
        <v>1817</v>
      </c>
      <c r="F1919" s="122" t="s">
        <v>4736</v>
      </c>
      <c r="G1919" s="122" t="s">
        <v>1699</v>
      </c>
      <c r="H1919" s="278">
        <v>45449</v>
      </c>
      <c r="I1919" s="122">
        <v>7198</v>
      </c>
      <c r="J1919" s="122" t="s">
        <v>1700</v>
      </c>
      <c r="K1919" s="122" t="s">
        <v>1657</v>
      </c>
      <c r="L1919" s="122">
        <v>18</v>
      </c>
      <c r="M1919" s="287">
        <v>6100</v>
      </c>
      <c r="N1919" s="287">
        <v>0</v>
      </c>
      <c r="O1919" s="287">
        <v>549</v>
      </c>
      <c r="P1919" s="287">
        <v>549</v>
      </c>
      <c r="Q1919" s="122">
        <v>0</v>
      </c>
      <c r="R1919" s="188" t="s">
        <v>4657</v>
      </c>
      <c r="S1919" s="188" t="s">
        <v>4668</v>
      </c>
      <c r="T1919" s="188" t="s">
        <v>1703</v>
      </c>
      <c r="U1919" s="188"/>
      <c r="V1919" s="188" t="s">
        <v>1704</v>
      </c>
      <c r="W1919" s="188" t="s">
        <v>1726</v>
      </c>
      <c r="X1919" s="188" t="s">
        <v>4737</v>
      </c>
      <c r="Y1919" s="188" t="s">
        <v>4738</v>
      </c>
      <c r="Z1919" s="188"/>
      <c r="AA1919" s="188">
        <v>1098</v>
      </c>
    </row>
    <row r="1920" spans="1:27">
      <c r="A1920" s="122" t="s">
        <v>56</v>
      </c>
      <c r="B1920" s="226" t="str">
        <f t="shared" si="58"/>
        <v>29AASCA6403C1ZPAINR-24250202-SI</v>
      </c>
      <c r="C1920" s="277">
        <f t="shared" si="59"/>
        <v>1915</v>
      </c>
      <c r="D1920" s="122" t="s">
        <v>4499</v>
      </c>
      <c r="E1920" s="122" t="s">
        <v>4500</v>
      </c>
      <c r="F1920" s="122" t="s">
        <v>4739</v>
      </c>
      <c r="G1920" s="122" t="s">
        <v>1699</v>
      </c>
      <c r="H1920" s="278">
        <v>45455</v>
      </c>
      <c r="I1920" s="122">
        <v>30090</v>
      </c>
      <c r="J1920" s="122" t="s">
        <v>1700</v>
      </c>
      <c r="K1920" s="122" t="s">
        <v>1657</v>
      </c>
      <c r="L1920" s="122">
        <v>18</v>
      </c>
      <c r="M1920" s="287">
        <v>25500</v>
      </c>
      <c r="N1920" s="287">
        <v>4590</v>
      </c>
      <c r="O1920" s="287">
        <v>0</v>
      </c>
      <c r="P1920" s="287">
        <v>0</v>
      </c>
      <c r="Q1920" s="122">
        <v>0</v>
      </c>
      <c r="R1920" s="188" t="s">
        <v>4657</v>
      </c>
      <c r="S1920" s="188" t="s">
        <v>4668</v>
      </c>
      <c r="T1920" s="188" t="s">
        <v>1703</v>
      </c>
      <c r="U1920" s="188"/>
      <c r="V1920" s="188" t="s">
        <v>1704</v>
      </c>
      <c r="W1920" s="188" t="s">
        <v>1726</v>
      </c>
      <c r="X1920" s="188" t="s">
        <v>4740</v>
      </c>
      <c r="Y1920" s="188" t="s">
        <v>4741</v>
      </c>
      <c r="Z1920" s="188"/>
      <c r="AA1920" s="188">
        <v>4590</v>
      </c>
    </row>
    <row r="1921" spans="1:27">
      <c r="A1921" s="122" t="s">
        <v>56</v>
      </c>
      <c r="B1921" s="226" t="str">
        <f t="shared" si="58"/>
        <v>27AAMFS2232C1ZGSK/1419/2425</v>
      </c>
      <c r="C1921" s="277">
        <f t="shared" si="59"/>
        <v>1916</v>
      </c>
      <c r="D1921" s="122" t="s">
        <v>562</v>
      </c>
      <c r="E1921" s="122" t="s">
        <v>563</v>
      </c>
      <c r="F1921" s="122" t="s">
        <v>4742</v>
      </c>
      <c r="G1921" s="122" t="s">
        <v>1699</v>
      </c>
      <c r="H1921" s="278">
        <v>45450</v>
      </c>
      <c r="I1921" s="122">
        <v>8850</v>
      </c>
      <c r="J1921" s="122" t="s">
        <v>1700</v>
      </c>
      <c r="K1921" s="122" t="s">
        <v>1657</v>
      </c>
      <c r="L1921" s="122">
        <v>18</v>
      </c>
      <c r="M1921" s="287">
        <v>7500</v>
      </c>
      <c r="N1921" s="287">
        <v>0</v>
      </c>
      <c r="O1921" s="287">
        <v>675</v>
      </c>
      <c r="P1921" s="287">
        <v>675</v>
      </c>
      <c r="Q1921" s="122">
        <v>0</v>
      </c>
      <c r="R1921" s="188" t="s">
        <v>4657</v>
      </c>
      <c r="S1921" s="188" t="s">
        <v>4674</v>
      </c>
      <c r="T1921" s="188" t="s">
        <v>1703</v>
      </c>
      <c r="U1921" s="188"/>
      <c r="V1921" s="188" t="s">
        <v>1704</v>
      </c>
      <c r="W1921" s="188" t="s">
        <v>1726</v>
      </c>
      <c r="X1921" s="188" t="s">
        <v>4743</v>
      </c>
      <c r="Y1921" s="188" t="s">
        <v>4711</v>
      </c>
      <c r="Z1921" s="188"/>
      <c r="AA1921" s="188">
        <v>1350</v>
      </c>
    </row>
    <row r="1922" spans="1:27">
      <c r="A1922" s="122" t="s">
        <v>56</v>
      </c>
      <c r="B1922" s="226" t="str">
        <f t="shared" si="58"/>
        <v>27AAMFS2232C1ZGSK/1446/2425</v>
      </c>
      <c r="C1922" s="277">
        <f t="shared" si="59"/>
        <v>1917</v>
      </c>
      <c r="D1922" s="122" t="s">
        <v>562</v>
      </c>
      <c r="E1922" s="122" t="s">
        <v>563</v>
      </c>
      <c r="F1922" s="122" t="s">
        <v>4744</v>
      </c>
      <c r="G1922" s="122" t="s">
        <v>1699</v>
      </c>
      <c r="H1922" s="278">
        <v>45456</v>
      </c>
      <c r="I1922" s="122">
        <v>8850</v>
      </c>
      <c r="J1922" s="122" t="s">
        <v>1700</v>
      </c>
      <c r="K1922" s="122" t="s">
        <v>1657</v>
      </c>
      <c r="L1922" s="122">
        <v>18</v>
      </c>
      <c r="M1922" s="287">
        <v>7500</v>
      </c>
      <c r="N1922" s="287">
        <v>0</v>
      </c>
      <c r="O1922" s="287">
        <v>675</v>
      </c>
      <c r="P1922" s="287">
        <v>675</v>
      </c>
      <c r="Q1922" s="122">
        <v>0</v>
      </c>
      <c r="R1922" s="188" t="s">
        <v>4657</v>
      </c>
      <c r="S1922" s="188" t="s">
        <v>4674</v>
      </c>
      <c r="T1922" s="188" t="s">
        <v>1703</v>
      </c>
      <c r="U1922" s="188"/>
      <c r="V1922" s="188" t="s">
        <v>1704</v>
      </c>
      <c r="W1922" s="188" t="s">
        <v>1726</v>
      </c>
      <c r="X1922" s="188" t="s">
        <v>4745</v>
      </c>
      <c r="Y1922" s="188" t="s">
        <v>4746</v>
      </c>
      <c r="Z1922" s="188"/>
      <c r="AA1922" s="188">
        <v>1350</v>
      </c>
    </row>
    <row r="1923" spans="1:27">
      <c r="A1923" s="122" t="s">
        <v>56</v>
      </c>
      <c r="B1923" s="226" t="str">
        <f t="shared" si="58"/>
        <v>29BJLPJ0100M1Z9IN-637</v>
      </c>
      <c r="C1923" s="277">
        <f t="shared" si="59"/>
        <v>1918</v>
      </c>
      <c r="D1923" s="122" t="s">
        <v>4747</v>
      </c>
      <c r="E1923" s="122" t="s">
        <v>4748</v>
      </c>
      <c r="F1923" s="122" t="s">
        <v>4749</v>
      </c>
      <c r="G1923" s="122" t="s">
        <v>1699</v>
      </c>
      <c r="H1923" s="278">
        <v>45455</v>
      </c>
      <c r="I1923" s="122">
        <v>1398</v>
      </c>
      <c r="J1923" s="122" t="s">
        <v>1700</v>
      </c>
      <c r="K1923" s="122" t="s">
        <v>1657</v>
      </c>
      <c r="L1923" s="122">
        <v>18</v>
      </c>
      <c r="M1923" s="287">
        <v>1184.74</v>
      </c>
      <c r="N1923" s="287">
        <v>213.25</v>
      </c>
      <c r="O1923" s="287">
        <v>0</v>
      </c>
      <c r="P1923" s="287">
        <v>0</v>
      </c>
      <c r="Q1923" s="122">
        <v>0</v>
      </c>
      <c r="R1923" s="188" t="s">
        <v>4657</v>
      </c>
      <c r="S1923" s="188" t="s">
        <v>4668</v>
      </c>
      <c r="T1923" s="188" t="s">
        <v>1703</v>
      </c>
      <c r="U1923" s="188"/>
      <c r="V1923" s="188" t="s">
        <v>1704</v>
      </c>
      <c r="W1923" s="188" t="s">
        <v>1195</v>
      </c>
      <c r="X1923" s="188" t="s">
        <v>1195</v>
      </c>
      <c r="Y1923" s="188" t="s">
        <v>1195</v>
      </c>
      <c r="Z1923" s="188"/>
      <c r="AA1923" s="188">
        <v>213.25</v>
      </c>
    </row>
    <row r="1924" spans="1:27">
      <c r="A1924" s="122" t="s">
        <v>56</v>
      </c>
      <c r="B1924" s="226" t="str">
        <f t="shared" si="58"/>
        <v>27AAACI1195H1ZM135240606030850</v>
      </c>
      <c r="C1924" s="277">
        <f t="shared" si="59"/>
        <v>1919</v>
      </c>
      <c r="D1924" s="122" t="s">
        <v>412</v>
      </c>
      <c r="E1924" s="122" t="s">
        <v>413</v>
      </c>
      <c r="F1924" s="292">
        <v>135240606030850</v>
      </c>
      <c r="G1924" s="122" t="s">
        <v>1699</v>
      </c>
      <c r="H1924" s="278">
        <v>45449</v>
      </c>
      <c r="I1924" s="122">
        <v>33258.660000000003</v>
      </c>
      <c r="J1924" s="122" t="s">
        <v>1700</v>
      </c>
      <c r="K1924" s="122" t="s">
        <v>1657</v>
      </c>
      <c r="L1924" s="122">
        <v>18</v>
      </c>
      <c r="M1924" s="287">
        <v>28185.3</v>
      </c>
      <c r="N1924" s="287">
        <v>0</v>
      </c>
      <c r="O1924" s="287">
        <v>2536.6799999999998</v>
      </c>
      <c r="P1924" s="287">
        <v>2536.6799999999998</v>
      </c>
      <c r="Q1924" s="122">
        <v>0</v>
      </c>
      <c r="R1924" s="188" t="s">
        <v>4657</v>
      </c>
      <c r="S1924" s="188" t="s">
        <v>4668</v>
      </c>
      <c r="T1924" s="188" t="s">
        <v>1703</v>
      </c>
      <c r="U1924" s="188"/>
      <c r="V1924" s="188" t="s">
        <v>1704</v>
      </c>
      <c r="W1924" s="188" t="s">
        <v>1195</v>
      </c>
      <c r="X1924" s="188" t="s">
        <v>1195</v>
      </c>
      <c r="Y1924" s="188" t="s">
        <v>1195</v>
      </c>
      <c r="Z1924" s="188"/>
      <c r="AA1924" s="188">
        <v>5073.3599999999997</v>
      </c>
    </row>
    <row r="1925" spans="1:27">
      <c r="A1925" s="122" t="s">
        <v>56</v>
      </c>
      <c r="B1925" s="226" t="str">
        <f t="shared" si="58"/>
        <v>27AAACI1195H1ZM135240610046747</v>
      </c>
      <c r="C1925" s="277">
        <f t="shared" si="59"/>
        <v>1920</v>
      </c>
      <c r="D1925" s="122" t="s">
        <v>412</v>
      </c>
      <c r="E1925" s="122" t="s">
        <v>413</v>
      </c>
      <c r="F1925" s="292">
        <v>135240610046747</v>
      </c>
      <c r="G1925" s="122" t="s">
        <v>1699</v>
      </c>
      <c r="H1925" s="278">
        <v>45453</v>
      </c>
      <c r="I1925" s="122">
        <v>12101.19</v>
      </c>
      <c r="J1925" s="122" t="s">
        <v>1700</v>
      </c>
      <c r="K1925" s="122" t="s">
        <v>1657</v>
      </c>
      <c r="L1925" s="122">
        <v>18</v>
      </c>
      <c r="M1925" s="287">
        <v>10255.25</v>
      </c>
      <c r="N1925" s="287">
        <v>0</v>
      </c>
      <c r="O1925" s="287">
        <v>922.97</v>
      </c>
      <c r="P1925" s="287">
        <v>922.97</v>
      </c>
      <c r="Q1925" s="122">
        <v>0</v>
      </c>
      <c r="R1925" s="188" t="s">
        <v>4657</v>
      </c>
      <c r="S1925" s="188" t="s">
        <v>4668</v>
      </c>
      <c r="T1925" s="188" t="s">
        <v>1703</v>
      </c>
      <c r="U1925" s="188"/>
      <c r="V1925" s="188" t="s">
        <v>1704</v>
      </c>
      <c r="W1925" s="188" t="s">
        <v>1195</v>
      </c>
      <c r="X1925" s="188" t="s">
        <v>1195</v>
      </c>
      <c r="Y1925" s="188" t="s">
        <v>1195</v>
      </c>
      <c r="Z1925" s="188"/>
      <c r="AA1925" s="188">
        <v>1845.94</v>
      </c>
    </row>
    <row r="1926" spans="1:27">
      <c r="A1926" s="122" t="s">
        <v>56</v>
      </c>
      <c r="B1926" s="226" t="str">
        <f t="shared" ref="B1926:B1989" si="60">CONCATENATE(D1926,F1926)</f>
        <v>27AAACI1195H1ZM135240618083532</v>
      </c>
      <c r="C1926" s="277">
        <f t="shared" si="59"/>
        <v>1921</v>
      </c>
      <c r="D1926" s="122" t="s">
        <v>412</v>
      </c>
      <c r="E1926" s="122" t="s">
        <v>413</v>
      </c>
      <c r="F1926" s="292">
        <v>135240618083532</v>
      </c>
      <c r="G1926" s="122" t="s">
        <v>1699</v>
      </c>
      <c r="H1926" s="278">
        <v>45461</v>
      </c>
      <c r="I1926" s="122">
        <v>27346.5</v>
      </c>
      <c r="J1926" s="122" t="s">
        <v>1700</v>
      </c>
      <c r="K1926" s="122" t="s">
        <v>1657</v>
      </c>
      <c r="L1926" s="122">
        <v>18</v>
      </c>
      <c r="M1926" s="287">
        <v>23175</v>
      </c>
      <c r="N1926" s="287">
        <v>0</v>
      </c>
      <c r="O1926" s="287">
        <v>2085.75</v>
      </c>
      <c r="P1926" s="287">
        <v>2085.75</v>
      </c>
      <c r="Q1926" s="122">
        <v>0</v>
      </c>
      <c r="R1926" s="188" t="s">
        <v>4657</v>
      </c>
      <c r="S1926" s="188" t="s">
        <v>4668</v>
      </c>
      <c r="T1926" s="188" t="s">
        <v>1703</v>
      </c>
      <c r="U1926" s="188"/>
      <c r="V1926" s="188" t="s">
        <v>1704</v>
      </c>
      <c r="W1926" s="188" t="s">
        <v>1195</v>
      </c>
      <c r="X1926" s="188" t="s">
        <v>1195</v>
      </c>
      <c r="Y1926" s="188" t="s">
        <v>1195</v>
      </c>
      <c r="Z1926" s="188"/>
      <c r="AA1926" s="188">
        <v>4171.5</v>
      </c>
    </row>
    <row r="1927" spans="1:27">
      <c r="A1927" s="122" t="s">
        <v>56</v>
      </c>
      <c r="B1927" s="226" t="str">
        <f t="shared" si="60"/>
        <v>27AAACI1195H1ZM135240624109132</v>
      </c>
      <c r="C1927" s="277">
        <f t="shared" ref="C1927:C1990" si="61">C1926+1</f>
        <v>1922</v>
      </c>
      <c r="D1927" s="122" t="s">
        <v>412</v>
      </c>
      <c r="E1927" s="122" t="s">
        <v>413</v>
      </c>
      <c r="F1927" s="292">
        <v>135240624109132</v>
      </c>
      <c r="G1927" s="122" t="s">
        <v>1699</v>
      </c>
      <c r="H1927" s="278">
        <v>45467</v>
      </c>
      <c r="I1927" s="122">
        <v>17517.7</v>
      </c>
      <c r="J1927" s="122" t="s">
        <v>1700</v>
      </c>
      <c r="K1927" s="122" t="s">
        <v>1657</v>
      </c>
      <c r="L1927" s="122">
        <v>18</v>
      </c>
      <c r="M1927" s="287">
        <v>14845.5</v>
      </c>
      <c r="N1927" s="287">
        <v>0</v>
      </c>
      <c r="O1927" s="287">
        <v>1336.1</v>
      </c>
      <c r="P1927" s="287">
        <v>1336.1</v>
      </c>
      <c r="Q1927" s="122">
        <v>0</v>
      </c>
      <c r="R1927" s="188" t="s">
        <v>4657</v>
      </c>
      <c r="S1927" s="188" t="s">
        <v>4668</v>
      </c>
      <c r="T1927" s="188" t="s">
        <v>1703</v>
      </c>
      <c r="U1927" s="188"/>
      <c r="V1927" s="188" t="s">
        <v>1704</v>
      </c>
      <c r="W1927" s="188" t="s">
        <v>1195</v>
      </c>
      <c r="X1927" s="188" t="s">
        <v>1195</v>
      </c>
      <c r="Y1927" s="188" t="s">
        <v>1195</v>
      </c>
      <c r="Z1927" s="188"/>
      <c r="AA1927" s="188">
        <v>2672.2</v>
      </c>
    </row>
    <row r="1928" spans="1:27">
      <c r="A1928" s="122" t="s">
        <v>56</v>
      </c>
      <c r="B1928" s="226" t="str">
        <f t="shared" si="60"/>
        <v>27AAACI1195H1ZM135240625116668</v>
      </c>
      <c r="C1928" s="277">
        <f t="shared" si="61"/>
        <v>1923</v>
      </c>
      <c r="D1928" s="122" t="s">
        <v>412</v>
      </c>
      <c r="E1928" s="122" t="s">
        <v>413</v>
      </c>
      <c r="F1928" s="292">
        <v>135240625116668</v>
      </c>
      <c r="G1928" s="122" t="s">
        <v>1699</v>
      </c>
      <c r="H1928" s="278">
        <v>45468</v>
      </c>
      <c r="I1928" s="122">
        <v>7864.88</v>
      </c>
      <c r="J1928" s="122" t="s">
        <v>1700</v>
      </c>
      <c r="K1928" s="122" t="s">
        <v>1657</v>
      </c>
      <c r="L1928" s="122">
        <v>18</v>
      </c>
      <c r="M1928" s="287">
        <v>6665.16</v>
      </c>
      <c r="N1928" s="287">
        <v>0</v>
      </c>
      <c r="O1928" s="287">
        <v>599.86</v>
      </c>
      <c r="P1928" s="287">
        <v>599.86</v>
      </c>
      <c r="Q1928" s="122">
        <v>0</v>
      </c>
      <c r="R1928" s="188" t="s">
        <v>4657</v>
      </c>
      <c r="S1928" s="188" t="s">
        <v>4668</v>
      </c>
      <c r="T1928" s="188" t="s">
        <v>1703</v>
      </c>
      <c r="U1928" s="188"/>
      <c r="V1928" s="188" t="s">
        <v>1704</v>
      </c>
      <c r="W1928" s="188" t="s">
        <v>1195</v>
      </c>
      <c r="X1928" s="188" t="s">
        <v>1195</v>
      </c>
      <c r="Y1928" s="188" t="s">
        <v>1195</v>
      </c>
      <c r="Z1928" s="188"/>
      <c r="AA1928" s="188">
        <v>1199.72</v>
      </c>
    </row>
    <row r="1929" spans="1:27">
      <c r="A1929" s="122" t="s">
        <v>56</v>
      </c>
      <c r="B1929" s="226" t="str">
        <f t="shared" si="60"/>
        <v>27AAACI1195H1ZM135240628138110</v>
      </c>
      <c r="C1929" s="277">
        <f t="shared" si="61"/>
        <v>1924</v>
      </c>
      <c r="D1929" s="122" t="s">
        <v>412</v>
      </c>
      <c r="E1929" s="122" t="s">
        <v>413</v>
      </c>
      <c r="F1929" s="292">
        <v>135240628138110</v>
      </c>
      <c r="G1929" s="122" t="s">
        <v>1699</v>
      </c>
      <c r="H1929" s="278">
        <v>45471</v>
      </c>
      <c r="I1929" s="122">
        <v>13082.97</v>
      </c>
      <c r="J1929" s="122" t="s">
        <v>1700</v>
      </c>
      <c r="K1929" s="122" t="s">
        <v>1657</v>
      </c>
      <c r="L1929" s="122">
        <v>18</v>
      </c>
      <c r="M1929" s="287">
        <v>11087.27</v>
      </c>
      <c r="N1929" s="287">
        <v>0</v>
      </c>
      <c r="O1929" s="287">
        <v>997.85</v>
      </c>
      <c r="P1929" s="287">
        <v>997.85</v>
      </c>
      <c r="Q1929" s="122">
        <v>0</v>
      </c>
      <c r="R1929" s="188" t="s">
        <v>4657</v>
      </c>
      <c r="S1929" s="188" t="s">
        <v>4668</v>
      </c>
      <c r="T1929" s="188" t="s">
        <v>1703</v>
      </c>
      <c r="U1929" s="188"/>
      <c r="V1929" s="188" t="s">
        <v>1704</v>
      </c>
      <c r="W1929" s="188" t="s">
        <v>1195</v>
      </c>
      <c r="X1929" s="188" t="s">
        <v>1195</v>
      </c>
      <c r="Y1929" s="188" t="s">
        <v>1195</v>
      </c>
      <c r="Z1929" s="188"/>
      <c r="AA1929" s="188">
        <v>1995.7</v>
      </c>
    </row>
    <row r="1930" spans="1:27">
      <c r="A1930" s="122" t="s">
        <v>56</v>
      </c>
      <c r="B1930" s="226" t="str">
        <f t="shared" si="60"/>
        <v>27AAACI1195H1ZM138241133321903</v>
      </c>
      <c r="C1930" s="277">
        <f t="shared" si="61"/>
        <v>1925</v>
      </c>
      <c r="D1930" s="122" t="s">
        <v>412</v>
      </c>
      <c r="E1930" s="122" t="s">
        <v>413</v>
      </c>
      <c r="F1930" s="292">
        <v>138241133321903</v>
      </c>
      <c r="G1930" s="122" t="s">
        <v>1699</v>
      </c>
      <c r="H1930" s="278">
        <v>45462</v>
      </c>
      <c r="I1930" s="122">
        <v>236000</v>
      </c>
      <c r="J1930" s="122" t="s">
        <v>1700</v>
      </c>
      <c r="K1930" s="122" t="s">
        <v>1657</v>
      </c>
      <c r="L1930" s="122">
        <v>18</v>
      </c>
      <c r="M1930" s="287">
        <v>200000</v>
      </c>
      <c r="N1930" s="287">
        <v>0</v>
      </c>
      <c r="O1930" s="287">
        <v>18000</v>
      </c>
      <c r="P1930" s="287">
        <v>18000</v>
      </c>
      <c r="Q1930" s="122">
        <v>0</v>
      </c>
      <c r="R1930" s="188" t="s">
        <v>4657</v>
      </c>
      <c r="S1930" s="188" t="s">
        <v>4668</v>
      </c>
      <c r="T1930" s="188" t="s">
        <v>1703</v>
      </c>
      <c r="U1930" s="188"/>
      <c r="V1930" s="188" t="s">
        <v>1704</v>
      </c>
      <c r="W1930" s="188" t="s">
        <v>1195</v>
      </c>
      <c r="X1930" s="188" t="s">
        <v>1195</v>
      </c>
      <c r="Y1930" s="188" t="s">
        <v>1195</v>
      </c>
      <c r="Z1930" s="188"/>
      <c r="AA1930" s="188">
        <v>36000</v>
      </c>
    </row>
    <row r="1931" spans="1:27">
      <c r="A1931" s="122" t="s">
        <v>56</v>
      </c>
      <c r="B1931" s="226" t="str">
        <f t="shared" si="60"/>
        <v>07APUPJ4217R1Z3QNUN-821</v>
      </c>
      <c r="C1931" s="277">
        <f t="shared" si="61"/>
        <v>1926</v>
      </c>
      <c r="D1931" s="122" t="s">
        <v>4750</v>
      </c>
      <c r="E1931" s="122" t="s">
        <v>4751</v>
      </c>
      <c r="F1931" s="122" t="s">
        <v>4752</v>
      </c>
      <c r="G1931" s="122" t="s">
        <v>1699</v>
      </c>
      <c r="H1931" s="278">
        <v>45446</v>
      </c>
      <c r="I1931" s="122">
        <v>675.08</v>
      </c>
      <c r="J1931" s="122" t="s">
        <v>1700</v>
      </c>
      <c r="K1931" s="122" t="s">
        <v>1657</v>
      </c>
      <c r="L1931" s="122">
        <v>18</v>
      </c>
      <c r="M1931" s="287">
        <v>572.1</v>
      </c>
      <c r="N1931" s="287">
        <v>102.98</v>
      </c>
      <c r="O1931" s="287">
        <v>0</v>
      </c>
      <c r="P1931" s="287">
        <v>0</v>
      </c>
      <c r="Q1931" s="122">
        <v>0</v>
      </c>
      <c r="R1931" s="188" t="s">
        <v>4657</v>
      </c>
      <c r="S1931" s="188" t="s">
        <v>4699</v>
      </c>
      <c r="T1931" s="188" t="s">
        <v>1703</v>
      </c>
      <c r="U1931" s="188"/>
      <c r="V1931" s="188" t="s">
        <v>1704</v>
      </c>
      <c r="W1931" s="188" t="s">
        <v>1195</v>
      </c>
      <c r="X1931" s="188" t="s">
        <v>1195</v>
      </c>
      <c r="Y1931" s="188" t="s">
        <v>1195</v>
      </c>
      <c r="Z1931" s="188"/>
      <c r="AA1931" s="188">
        <v>102.98</v>
      </c>
    </row>
    <row r="1932" spans="1:27">
      <c r="A1932" s="122" t="s">
        <v>56</v>
      </c>
      <c r="B1932" s="226" t="str">
        <f t="shared" si="60"/>
        <v>27AAFCR5508L1Z22024/SER/119</v>
      </c>
      <c r="C1932" s="277">
        <f t="shared" si="61"/>
        <v>1927</v>
      </c>
      <c r="D1932" s="122" t="s">
        <v>375</v>
      </c>
      <c r="E1932" s="122" t="s">
        <v>376</v>
      </c>
      <c r="F1932" s="122" t="s">
        <v>4753</v>
      </c>
      <c r="G1932" s="122" t="s">
        <v>1699</v>
      </c>
      <c r="H1932" s="278">
        <v>45448</v>
      </c>
      <c r="I1932" s="122">
        <v>283200</v>
      </c>
      <c r="J1932" s="122" t="s">
        <v>1700</v>
      </c>
      <c r="K1932" s="122" t="s">
        <v>1657</v>
      </c>
      <c r="L1932" s="122">
        <v>18</v>
      </c>
      <c r="M1932" s="287">
        <v>240000</v>
      </c>
      <c r="N1932" s="287">
        <v>0</v>
      </c>
      <c r="O1932" s="287">
        <v>21600</v>
      </c>
      <c r="P1932" s="287">
        <v>21600</v>
      </c>
      <c r="Q1932" s="122">
        <v>0</v>
      </c>
      <c r="R1932" s="188" t="s">
        <v>4657</v>
      </c>
      <c r="S1932" s="188" t="s">
        <v>4668</v>
      </c>
      <c r="T1932" s="188" t="s">
        <v>1703</v>
      </c>
      <c r="U1932" s="188"/>
      <c r="V1932" s="188" t="s">
        <v>1704</v>
      </c>
      <c r="W1932" s="188" t="s">
        <v>1195</v>
      </c>
      <c r="X1932" s="188" t="s">
        <v>1195</v>
      </c>
      <c r="Y1932" s="188" t="s">
        <v>1195</v>
      </c>
      <c r="Z1932" s="188"/>
      <c r="AA1932" s="188">
        <v>43200</v>
      </c>
    </row>
    <row r="1933" spans="1:27">
      <c r="A1933" s="122" t="s">
        <v>56</v>
      </c>
      <c r="B1933" s="226" t="str">
        <f t="shared" si="60"/>
        <v>29AABCF1609A1Z7876421</v>
      </c>
      <c r="C1933" s="277">
        <f t="shared" si="61"/>
        <v>1928</v>
      </c>
      <c r="D1933" s="122" t="s">
        <v>3134</v>
      </c>
      <c r="E1933" s="122" t="s">
        <v>3135</v>
      </c>
      <c r="F1933" s="122">
        <v>876421</v>
      </c>
      <c r="G1933" s="122" t="s">
        <v>1699</v>
      </c>
      <c r="H1933" s="278">
        <v>45464</v>
      </c>
      <c r="I1933" s="122">
        <v>99063.7</v>
      </c>
      <c r="J1933" s="122" t="s">
        <v>1700</v>
      </c>
      <c r="K1933" s="122" t="s">
        <v>1657</v>
      </c>
      <c r="L1933" s="122">
        <v>18</v>
      </c>
      <c r="M1933" s="287">
        <v>83952.29</v>
      </c>
      <c r="N1933" s="287">
        <v>15111.41</v>
      </c>
      <c r="O1933" s="287">
        <v>0</v>
      </c>
      <c r="P1933" s="287">
        <v>0</v>
      </c>
      <c r="Q1933" s="122">
        <v>0</v>
      </c>
      <c r="R1933" s="188" t="s">
        <v>4657</v>
      </c>
      <c r="S1933" s="188" t="s">
        <v>4668</v>
      </c>
      <c r="T1933" s="188" t="s">
        <v>1703</v>
      </c>
      <c r="U1933" s="188"/>
      <c r="V1933" s="188" t="s">
        <v>1704</v>
      </c>
      <c r="W1933" s="188" t="s">
        <v>1726</v>
      </c>
      <c r="X1933" s="188" t="s">
        <v>4754</v>
      </c>
      <c r="Y1933" s="188" t="s">
        <v>4720</v>
      </c>
      <c r="Z1933" s="188"/>
      <c r="AA1933" s="188">
        <v>15111.41</v>
      </c>
    </row>
    <row r="1934" spans="1:27">
      <c r="A1934" s="122" t="s">
        <v>56</v>
      </c>
      <c r="B1934" s="226" t="str">
        <f t="shared" si="60"/>
        <v>27AAAFV1716E1ZIVW/3374</v>
      </c>
      <c r="C1934" s="277">
        <f t="shared" si="61"/>
        <v>1929</v>
      </c>
      <c r="D1934" s="122" t="s">
        <v>4755</v>
      </c>
      <c r="E1934" s="122" t="s">
        <v>4756</v>
      </c>
      <c r="F1934" s="122" t="s">
        <v>4757</v>
      </c>
      <c r="G1934" s="122" t="s">
        <v>1699</v>
      </c>
      <c r="H1934" s="278">
        <v>45456</v>
      </c>
      <c r="I1934" s="122">
        <v>190</v>
      </c>
      <c r="J1934" s="122" t="s">
        <v>1700</v>
      </c>
      <c r="K1934" s="122" t="s">
        <v>1657</v>
      </c>
      <c r="L1934" s="122">
        <v>18</v>
      </c>
      <c r="M1934" s="287">
        <v>161.02000000000001</v>
      </c>
      <c r="N1934" s="287">
        <v>0</v>
      </c>
      <c r="O1934" s="287">
        <v>14.49</v>
      </c>
      <c r="P1934" s="287">
        <v>14.49</v>
      </c>
      <c r="Q1934" s="122">
        <v>0</v>
      </c>
      <c r="R1934" s="188" t="s">
        <v>4657</v>
      </c>
      <c r="S1934" s="188" t="s">
        <v>4674</v>
      </c>
      <c r="T1934" s="188" t="s">
        <v>1703</v>
      </c>
      <c r="U1934" s="188"/>
      <c r="V1934" s="188" t="s">
        <v>1704</v>
      </c>
      <c r="W1934" s="188" t="s">
        <v>1726</v>
      </c>
      <c r="X1934" s="188" t="s">
        <v>4758</v>
      </c>
      <c r="Y1934" s="188" t="s">
        <v>4746</v>
      </c>
      <c r="Z1934" s="188"/>
      <c r="AA1934" s="188">
        <v>28.98</v>
      </c>
    </row>
    <row r="1935" spans="1:27">
      <c r="A1935" s="122" t="s">
        <v>56</v>
      </c>
      <c r="B1935" s="226" t="str">
        <f t="shared" si="60"/>
        <v>27AAACS5269A1ZJIN27/2406/04020</v>
      </c>
      <c r="C1935" s="277">
        <f t="shared" si="61"/>
        <v>1930</v>
      </c>
      <c r="D1935" s="122" t="s">
        <v>762</v>
      </c>
      <c r="E1935" s="122" t="s">
        <v>763</v>
      </c>
      <c r="F1935" s="122" t="s">
        <v>4759</v>
      </c>
      <c r="G1935" s="122" t="s">
        <v>1699</v>
      </c>
      <c r="H1935" s="278">
        <v>45458</v>
      </c>
      <c r="I1935" s="122">
        <v>111278</v>
      </c>
      <c r="J1935" s="122" t="s">
        <v>1700</v>
      </c>
      <c r="K1935" s="122" t="s">
        <v>1657</v>
      </c>
      <c r="L1935" s="122">
        <v>12</v>
      </c>
      <c r="M1935" s="287">
        <v>93871</v>
      </c>
      <c r="N1935" s="287">
        <v>0</v>
      </c>
      <c r="O1935" s="287">
        <v>5632.5</v>
      </c>
      <c r="P1935" s="287">
        <v>5632.5</v>
      </c>
      <c r="Q1935" s="122">
        <v>0</v>
      </c>
      <c r="R1935" s="188" t="s">
        <v>4657</v>
      </c>
      <c r="S1935" s="188" t="s">
        <v>4668</v>
      </c>
      <c r="T1935" s="188" t="s">
        <v>1703</v>
      </c>
      <c r="U1935" s="188"/>
      <c r="V1935" s="188" t="s">
        <v>1704</v>
      </c>
      <c r="W1935" s="188" t="s">
        <v>1195</v>
      </c>
      <c r="X1935" s="188" t="s">
        <v>1195</v>
      </c>
      <c r="Y1935" s="188" t="s">
        <v>1195</v>
      </c>
      <c r="Z1935" s="188"/>
      <c r="AA1935" s="188">
        <v>11265</v>
      </c>
    </row>
    <row r="1936" spans="1:27">
      <c r="A1936" s="122" t="s">
        <v>56</v>
      </c>
      <c r="B1936" s="226" t="str">
        <f t="shared" si="60"/>
        <v>27AAACS5269A1ZJIN27/2406/08795</v>
      </c>
      <c r="C1936" s="277">
        <f t="shared" si="61"/>
        <v>1931</v>
      </c>
      <c r="D1936" s="122" t="s">
        <v>762</v>
      </c>
      <c r="E1936" s="122" t="s">
        <v>763</v>
      </c>
      <c r="F1936" s="122" t="s">
        <v>4760</v>
      </c>
      <c r="G1936" s="122" t="s">
        <v>1699</v>
      </c>
      <c r="H1936" s="278">
        <v>45473</v>
      </c>
      <c r="I1936" s="122">
        <v>18727</v>
      </c>
      <c r="J1936" s="122" t="s">
        <v>1700</v>
      </c>
      <c r="K1936" s="122" t="s">
        <v>1657</v>
      </c>
      <c r="L1936" s="122">
        <v>12</v>
      </c>
      <c r="M1936" s="287">
        <v>16720</v>
      </c>
      <c r="N1936" s="287">
        <v>0</v>
      </c>
      <c r="O1936" s="287">
        <v>1003.5</v>
      </c>
      <c r="P1936" s="287">
        <v>1003.5</v>
      </c>
      <c r="Q1936" s="122">
        <v>0</v>
      </c>
      <c r="R1936" s="188" t="s">
        <v>4657</v>
      </c>
      <c r="S1936" s="188" t="s">
        <v>4668</v>
      </c>
      <c r="T1936" s="188" t="s">
        <v>1703</v>
      </c>
      <c r="U1936" s="188"/>
      <c r="V1936" s="188" t="s">
        <v>1704</v>
      </c>
      <c r="W1936" s="188" t="s">
        <v>1195</v>
      </c>
      <c r="X1936" s="188" t="s">
        <v>1195</v>
      </c>
      <c r="Y1936" s="188" t="s">
        <v>1195</v>
      </c>
      <c r="Z1936" s="188"/>
      <c r="AA1936" s="188">
        <v>2007</v>
      </c>
    </row>
    <row r="1937" spans="1:27">
      <c r="A1937" s="122" t="s">
        <v>56</v>
      </c>
      <c r="B1937" s="226" t="str">
        <f t="shared" si="60"/>
        <v>29AEDPS3134E1ZLBLR8-262</v>
      </c>
      <c r="C1937" s="277">
        <f t="shared" si="61"/>
        <v>1932</v>
      </c>
      <c r="D1937" s="122" t="s">
        <v>4761</v>
      </c>
      <c r="E1937" s="122" t="s">
        <v>4762</v>
      </c>
      <c r="F1937" s="122" t="s">
        <v>4763</v>
      </c>
      <c r="G1937" s="122" t="s">
        <v>1699</v>
      </c>
      <c r="H1937" s="278">
        <v>45463</v>
      </c>
      <c r="I1937" s="122">
        <v>1950</v>
      </c>
      <c r="J1937" s="122" t="s">
        <v>1700</v>
      </c>
      <c r="K1937" s="122" t="s">
        <v>1657</v>
      </c>
      <c r="L1937" s="122">
        <v>18</v>
      </c>
      <c r="M1937" s="287">
        <v>1652.55</v>
      </c>
      <c r="N1937" s="287">
        <v>297.45999999999998</v>
      </c>
      <c r="O1937" s="287">
        <v>0</v>
      </c>
      <c r="P1937" s="287">
        <v>0</v>
      </c>
      <c r="Q1937" s="122">
        <v>0</v>
      </c>
      <c r="R1937" s="188" t="s">
        <v>4657</v>
      </c>
      <c r="S1937" s="188" t="s">
        <v>4658</v>
      </c>
      <c r="T1937" s="188" t="s">
        <v>1703</v>
      </c>
      <c r="U1937" s="188"/>
      <c r="V1937" s="188" t="s">
        <v>1704</v>
      </c>
      <c r="W1937" s="188" t="s">
        <v>1195</v>
      </c>
      <c r="X1937" s="188" t="s">
        <v>1195</v>
      </c>
      <c r="Y1937" s="188" t="s">
        <v>1195</v>
      </c>
      <c r="Z1937" s="188"/>
      <c r="AA1937" s="188">
        <v>297.45999999999998</v>
      </c>
    </row>
    <row r="1938" spans="1:27">
      <c r="A1938" s="122" t="s">
        <v>56</v>
      </c>
      <c r="B1938" s="226" t="str">
        <f t="shared" si="60"/>
        <v>27AANCP4234F1ZCCASHMEMO-1331</v>
      </c>
      <c r="C1938" s="277">
        <f t="shared" si="61"/>
        <v>1933</v>
      </c>
      <c r="D1938" s="122" t="s">
        <v>1831</v>
      </c>
      <c r="E1938" s="122" t="s">
        <v>1832</v>
      </c>
      <c r="F1938" s="122" t="s">
        <v>4764</v>
      </c>
      <c r="G1938" s="122" t="s">
        <v>1699</v>
      </c>
      <c r="H1938" s="278">
        <v>45447</v>
      </c>
      <c r="I1938" s="122">
        <v>189</v>
      </c>
      <c r="J1938" s="122" t="s">
        <v>1700</v>
      </c>
      <c r="K1938" s="122" t="s">
        <v>1657</v>
      </c>
      <c r="L1938" s="122">
        <v>18</v>
      </c>
      <c r="M1938" s="287">
        <v>160</v>
      </c>
      <c r="N1938" s="287">
        <v>0</v>
      </c>
      <c r="O1938" s="287">
        <v>14.4</v>
      </c>
      <c r="P1938" s="287">
        <v>14.4</v>
      </c>
      <c r="Q1938" s="122">
        <v>0</v>
      </c>
      <c r="R1938" s="188" t="s">
        <v>4657</v>
      </c>
      <c r="S1938" s="188" t="s">
        <v>4674</v>
      </c>
      <c r="T1938" s="188" t="s">
        <v>1703</v>
      </c>
      <c r="U1938" s="188"/>
      <c r="V1938" s="188" t="s">
        <v>1704</v>
      </c>
      <c r="W1938" s="188" t="s">
        <v>1195</v>
      </c>
      <c r="X1938" s="188" t="s">
        <v>1195</v>
      </c>
      <c r="Y1938" s="188" t="s">
        <v>1195</v>
      </c>
      <c r="Z1938" s="188"/>
      <c r="AA1938" s="188">
        <v>28.8</v>
      </c>
    </row>
    <row r="1939" spans="1:27">
      <c r="A1939" s="122" t="s">
        <v>56</v>
      </c>
      <c r="B1939" s="226" t="str">
        <f t="shared" si="60"/>
        <v>27AANCP4234F1ZCCASHMEMO-1803</v>
      </c>
      <c r="C1939" s="277">
        <f t="shared" si="61"/>
        <v>1934</v>
      </c>
      <c r="D1939" s="122" t="s">
        <v>1831</v>
      </c>
      <c r="E1939" s="122" t="s">
        <v>1832</v>
      </c>
      <c r="F1939" s="122" t="s">
        <v>4765</v>
      </c>
      <c r="G1939" s="122" t="s">
        <v>1699</v>
      </c>
      <c r="H1939" s="278">
        <v>45470</v>
      </c>
      <c r="I1939" s="122">
        <v>1829</v>
      </c>
      <c r="J1939" s="122" t="s">
        <v>1700</v>
      </c>
      <c r="K1939" s="122" t="s">
        <v>1657</v>
      </c>
      <c r="L1939" s="122">
        <v>18</v>
      </c>
      <c r="M1939" s="287">
        <v>1550</v>
      </c>
      <c r="N1939" s="287">
        <v>0</v>
      </c>
      <c r="O1939" s="287">
        <v>139.5</v>
      </c>
      <c r="P1939" s="287">
        <v>139.5</v>
      </c>
      <c r="Q1939" s="122">
        <v>0</v>
      </c>
      <c r="R1939" s="188" t="s">
        <v>4657</v>
      </c>
      <c r="S1939" s="188" t="s">
        <v>4674</v>
      </c>
      <c r="T1939" s="188" t="s">
        <v>1703</v>
      </c>
      <c r="U1939" s="188"/>
      <c r="V1939" s="188" t="s">
        <v>1704</v>
      </c>
      <c r="W1939" s="188" t="s">
        <v>1195</v>
      </c>
      <c r="X1939" s="188" t="s">
        <v>1195</v>
      </c>
      <c r="Y1939" s="188" t="s">
        <v>1195</v>
      </c>
      <c r="Z1939" s="188"/>
      <c r="AA1939" s="188">
        <v>279</v>
      </c>
    </row>
    <row r="1940" spans="1:27">
      <c r="A1940" s="122" t="s">
        <v>56</v>
      </c>
      <c r="B1940" s="226" t="str">
        <f t="shared" si="60"/>
        <v>27AANCP4234F1ZCCASHMEMO-1874</v>
      </c>
      <c r="C1940" s="277">
        <f t="shared" si="61"/>
        <v>1935</v>
      </c>
      <c r="D1940" s="122" t="s">
        <v>1831</v>
      </c>
      <c r="E1940" s="122" t="s">
        <v>1832</v>
      </c>
      <c r="F1940" s="122" t="s">
        <v>4766</v>
      </c>
      <c r="G1940" s="122" t="s">
        <v>1699</v>
      </c>
      <c r="H1940" s="278">
        <v>45473</v>
      </c>
      <c r="I1940" s="122">
        <v>1628</v>
      </c>
      <c r="J1940" s="122" t="s">
        <v>1700</v>
      </c>
      <c r="K1940" s="122" t="s">
        <v>1657</v>
      </c>
      <c r="L1940" s="122">
        <v>18</v>
      </c>
      <c r="M1940" s="287">
        <v>1380</v>
      </c>
      <c r="N1940" s="287">
        <v>0</v>
      </c>
      <c r="O1940" s="287">
        <v>124.2</v>
      </c>
      <c r="P1940" s="287">
        <v>124.2</v>
      </c>
      <c r="Q1940" s="122">
        <v>0</v>
      </c>
      <c r="R1940" s="188" t="s">
        <v>4657</v>
      </c>
      <c r="S1940" s="188" t="s">
        <v>4674</v>
      </c>
      <c r="T1940" s="188" t="s">
        <v>1703</v>
      </c>
      <c r="U1940" s="188"/>
      <c r="V1940" s="188" t="s">
        <v>1704</v>
      </c>
      <c r="W1940" s="188" t="s">
        <v>1195</v>
      </c>
      <c r="X1940" s="188" t="s">
        <v>1195</v>
      </c>
      <c r="Y1940" s="188" t="s">
        <v>1195</v>
      </c>
      <c r="Z1940" s="188"/>
      <c r="AA1940" s="188">
        <v>248.4</v>
      </c>
    </row>
    <row r="1941" spans="1:27">
      <c r="A1941" s="122" t="s">
        <v>56</v>
      </c>
      <c r="B1941" s="226" t="str">
        <f t="shared" si="60"/>
        <v>27AWKPT6559P1ZA070358-2023</v>
      </c>
      <c r="C1941" s="277">
        <f t="shared" si="61"/>
        <v>1936</v>
      </c>
      <c r="D1941" s="122" t="s">
        <v>3202</v>
      </c>
      <c r="E1941" s="122" t="s">
        <v>3203</v>
      </c>
      <c r="F1941" s="122" t="s">
        <v>4767</v>
      </c>
      <c r="G1941" s="122" t="s">
        <v>1699</v>
      </c>
      <c r="H1941" s="278">
        <v>45456</v>
      </c>
      <c r="I1941" s="122">
        <v>1672.02</v>
      </c>
      <c r="J1941" s="122" t="s">
        <v>1700</v>
      </c>
      <c r="K1941" s="122" t="s">
        <v>1657</v>
      </c>
      <c r="L1941" s="122">
        <v>18</v>
      </c>
      <c r="M1941" s="287">
        <v>1416.96</v>
      </c>
      <c r="N1941" s="287">
        <v>0</v>
      </c>
      <c r="O1941" s="287">
        <v>127.53</v>
      </c>
      <c r="P1941" s="287">
        <v>127.53</v>
      </c>
      <c r="Q1941" s="122">
        <v>0</v>
      </c>
      <c r="R1941" s="188" t="s">
        <v>4657</v>
      </c>
      <c r="S1941" s="188" t="s">
        <v>4668</v>
      </c>
      <c r="T1941" s="188" t="s">
        <v>1703</v>
      </c>
      <c r="U1941" s="188"/>
      <c r="V1941" s="188" t="s">
        <v>1704</v>
      </c>
      <c r="W1941" s="188" t="s">
        <v>1195</v>
      </c>
      <c r="X1941" s="188" t="s">
        <v>1195</v>
      </c>
      <c r="Y1941" s="188" t="s">
        <v>1195</v>
      </c>
      <c r="Z1941" s="188"/>
      <c r="AA1941" s="188">
        <v>255.06</v>
      </c>
    </row>
    <row r="1942" spans="1:27">
      <c r="A1942" s="122" t="s">
        <v>56</v>
      </c>
      <c r="B1942" s="226" t="str">
        <f t="shared" si="60"/>
        <v>27AWKPT6559P1ZA070516-2023</v>
      </c>
      <c r="C1942" s="277">
        <f t="shared" si="61"/>
        <v>1937</v>
      </c>
      <c r="D1942" s="122" t="s">
        <v>3202</v>
      </c>
      <c r="E1942" s="122" t="s">
        <v>3203</v>
      </c>
      <c r="F1942" s="122" t="s">
        <v>4768</v>
      </c>
      <c r="G1942" s="122" t="s">
        <v>1699</v>
      </c>
      <c r="H1942" s="278">
        <v>45457</v>
      </c>
      <c r="I1942" s="122">
        <v>348.5</v>
      </c>
      <c r="J1942" s="122" t="s">
        <v>1700</v>
      </c>
      <c r="K1942" s="122" t="s">
        <v>1657</v>
      </c>
      <c r="L1942" s="122">
        <v>18</v>
      </c>
      <c r="M1942" s="287">
        <v>295.33999999999997</v>
      </c>
      <c r="N1942" s="287">
        <v>0</v>
      </c>
      <c r="O1942" s="287">
        <v>26.58</v>
      </c>
      <c r="P1942" s="287">
        <v>26.58</v>
      </c>
      <c r="Q1942" s="122">
        <v>0</v>
      </c>
      <c r="R1942" s="188" t="s">
        <v>4657</v>
      </c>
      <c r="S1942" s="188" t="s">
        <v>4668</v>
      </c>
      <c r="T1942" s="188" t="s">
        <v>1703</v>
      </c>
      <c r="U1942" s="188"/>
      <c r="V1942" s="188" t="s">
        <v>1704</v>
      </c>
      <c r="W1942" s="188" t="s">
        <v>1195</v>
      </c>
      <c r="X1942" s="188" t="s">
        <v>1195</v>
      </c>
      <c r="Y1942" s="188" t="s">
        <v>1195</v>
      </c>
      <c r="Z1942" s="188"/>
      <c r="AA1942" s="188">
        <v>53.16</v>
      </c>
    </row>
    <row r="1943" spans="1:27">
      <c r="A1943" s="122" t="s">
        <v>56</v>
      </c>
      <c r="B1943" s="226" t="str">
        <f t="shared" si="60"/>
        <v>06AAACM5586C1ZLTIO25HR100386808</v>
      </c>
      <c r="C1943" s="277">
        <f t="shared" si="61"/>
        <v>1938</v>
      </c>
      <c r="D1943" s="122" t="s">
        <v>334</v>
      </c>
      <c r="E1943" s="122" t="s">
        <v>335</v>
      </c>
      <c r="F1943" s="122" t="s">
        <v>4769</v>
      </c>
      <c r="G1943" s="122" t="s">
        <v>1699</v>
      </c>
      <c r="H1943" s="278">
        <v>45463</v>
      </c>
      <c r="I1943" s="122">
        <v>5447.3</v>
      </c>
      <c r="J1943" s="122" t="s">
        <v>1700</v>
      </c>
      <c r="K1943" s="122" t="s">
        <v>1657</v>
      </c>
      <c r="L1943" s="122">
        <v>18</v>
      </c>
      <c r="M1943" s="287">
        <v>4616.3500000000004</v>
      </c>
      <c r="N1943" s="287">
        <v>830.95</v>
      </c>
      <c r="O1943" s="287">
        <v>0</v>
      </c>
      <c r="P1943" s="287">
        <v>0</v>
      </c>
      <c r="Q1943" s="122">
        <v>0</v>
      </c>
      <c r="R1943" s="188" t="s">
        <v>4657</v>
      </c>
      <c r="S1943" s="188" t="s">
        <v>4668</v>
      </c>
      <c r="T1943" s="188" t="s">
        <v>1703</v>
      </c>
      <c r="U1943" s="188"/>
      <c r="V1943" s="188" t="s">
        <v>1704</v>
      </c>
      <c r="W1943" s="188" t="s">
        <v>1195</v>
      </c>
      <c r="X1943" s="188" t="s">
        <v>1195</v>
      </c>
      <c r="Y1943" s="188" t="s">
        <v>1195</v>
      </c>
      <c r="Z1943" s="188"/>
      <c r="AA1943" s="188">
        <v>830.95</v>
      </c>
    </row>
    <row r="1944" spans="1:27">
      <c r="A1944" s="122" t="s">
        <v>56</v>
      </c>
      <c r="B1944" s="226" t="str">
        <f t="shared" si="60"/>
        <v>27AAACA4136A1ZDIS/89</v>
      </c>
      <c r="C1944" s="277">
        <f t="shared" si="61"/>
        <v>1939</v>
      </c>
      <c r="D1944" s="122" t="s">
        <v>717</v>
      </c>
      <c r="E1944" s="122" t="s">
        <v>718</v>
      </c>
      <c r="F1944" s="122" t="s">
        <v>4770</v>
      </c>
      <c r="G1944" s="122" t="s">
        <v>1699</v>
      </c>
      <c r="H1944" s="278">
        <v>45446</v>
      </c>
      <c r="I1944" s="122">
        <v>1180</v>
      </c>
      <c r="J1944" s="122" t="s">
        <v>1700</v>
      </c>
      <c r="K1944" s="122" t="s">
        <v>1657</v>
      </c>
      <c r="L1944" s="122">
        <v>18</v>
      </c>
      <c r="M1944" s="287">
        <v>1000</v>
      </c>
      <c r="N1944" s="287">
        <v>0</v>
      </c>
      <c r="O1944" s="287">
        <v>90</v>
      </c>
      <c r="P1944" s="287">
        <v>90</v>
      </c>
      <c r="Q1944" s="122">
        <v>0</v>
      </c>
      <c r="R1944" s="188" t="s">
        <v>4657</v>
      </c>
      <c r="S1944" s="188" t="s">
        <v>4674</v>
      </c>
      <c r="T1944" s="188" t="s">
        <v>1703</v>
      </c>
      <c r="U1944" s="188"/>
      <c r="V1944" s="188" t="s">
        <v>1704</v>
      </c>
      <c r="W1944" s="188" t="s">
        <v>1195</v>
      </c>
      <c r="X1944" s="188" t="s">
        <v>1195</v>
      </c>
      <c r="Y1944" s="188" t="s">
        <v>1195</v>
      </c>
      <c r="Z1944" s="188"/>
      <c r="AA1944" s="188">
        <v>180</v>
      </c>
    </row>
    <row r="1945" spans="1:27">
      <c r="A1945" s="122" t="s">
        <v>56</v>
      </c>
      <c r="B1945" s="226" t="str">
        <f t="shared" si="60"/>
        <v>27AAACA4136A1ZDIS/100</v>
      </c>
      <c r="C1945" s="277">
        <f t="shared" si="61"/>
        <v>1940</v>
      </c>
      <c r="D1945" s="122" t="s">
        <v>717</v>
      </c>
      <c r="E1945" s="122" t="s">
        <v>718</v>
      </c>
      <c r="F1945" s="122" t="s">
        <v>4771</v>
      </c>
      <c r="G1945" s="122" t="s">
        <v>1699</v>
      </c>
      <c r="H1945" s="278">
        <v>45454</v>
      </c>
      <c r="I1945" s="122">
        <v>1180</v>
      </c>
      <c r="J1945" s="122" t="s">
        <v>1700</v>
      </c>
      <c r="K1945" s="122" t="s">
        <v>1657</v>
      </c>
      <c r="L1945" s="122">
        <v>18</v>
      </c>
      <c r="M1945" s="287">
        <v>1000</v>
      </c>
      <c r="N1945" s="287">
        <v>0</v>
      </c>
      <c r="O1945" s="287">
        <v>90</v>
      </c>
      <c r="P1945" s="287">
        <v>90</v>
      </c>
      <c r="Q1945" s="122">
        <v>0</v>
      </c>
      <c r="R1945" s="188" t="s">
        <v>4657</v>
      </c>
      <c r="S1945" s="188" t="s">
        <v>4674</v>
      </c>
      <c r="T1945" s="188" t="s">
        <v>1703</v>
      </c>
      <c r="U1945" s="188"/>
      <c r="V1945" s="188" t="s">
        <v>1704</v>
      </c>
      <c r="W1945" s="188" t="s">
        <v>1195</v>
      </c>
      <c r="X1945" s="188" t="s">
        <v>1195</v>
      </c>
      <c r="Y1945" s="188" t="s">
        <v>1195</v>
      </c>
      <c r="Z1945" s="188"/>
      <c r="AA1945" s="188">
        <v>180</v>
      </c>
    </row>
    <row r="1946" spans="1:27">
      <c r="A1946" s="122" t="s">
        <v>56</v>
      </c>
      <c r="B1946" s="226" t="str">
        <f t="shared" si="60"/>
        <v>36AEUPV4314A1ZE05/2024-2025</v>
      </c>
      <c r="C1946" s="277">
        <f t="shared" si="61"/>
        <v>1941</v>
      </c>
      <c r="D1946" s="122" t="s">
        <v>320</v>
      </c>
      <c r="E1946" s="122" t="s">
        <v>321</v>
      </c>
      <c r="F1946" s="122" t="s">
        <v>4772</v>
      </c>
      <c r="G1946" s="122" t="s">
        <v>1699</v>
      </c>
      <c r="H1946" s="278">
        <v>45471</v>
      </c>
      <c r="I1946" s="122">
        <v>324500</v>
      </c>
      <c r="J1946" s="122" t="s">
        <v>1700</v>
      </c>
      <c r="K1946" s="122" t="s">
        <v>1657</v>
      </c>
      <c r="L1946" s="122">
        <v>18</v>
      </c>
      <c r="M1946" s="287">
        <v>275000</v>
      </c>
      <c r="N1946" s="287">
        <v>49500</v>
      </c>
      <c r="O1946" s="287">
        <v>0</v>
      </c>
      <c r="P1946" s="287">
        <v>0</v>
      </c>
      <c r="Q1946" s="122">
        <v>0</v>
      </c>
      <c r="R1946" s="188" t="s">
        <v>4657</v>
      </c>
      <c r="S1946" s="188" t="s">
        <v>4668</v>
      </c>
      <c r="T1946" s="188" t="s">
        <v>1703</v>
      </c>
      <c r="U1946" s="188"/>
      <c r="V1946" s="188" t="s">
        <v>1704</v>
      </c>
      <c r="W1946" s="188" t="s">
        <v>1195</v>
      </c>
      <c r="X1946" s="188" t="s">
        <v>1195</v>
      </c>
      <c r="Y1946" s="188" t="s">
        <v>1195</v>
      </c>
      <c r="Z1946" s="188"/>
      <c r="AA1946" s="188">
        <v>49500</v>
      </c>
    </row>
    <row r="1947" spans="1:27">
      <c r="A1947" s="122" t="s">
        <v>56</v>
      </c>
      <c r="B1947" s="226" t="str">
        <f t="shared" si="60"/>
        <v>36AEUPV4314A1ZE06/2024-2025</v>
      </c>
      <c r="C1947" s="277">
        <f t="shared" si="61"/>
        <v>1942</v>
      </c>
      <c r="D1947" s="122" t="s">
        <v>320</v>
      </c>
      <c r="E1947" s="122" t="s">
        <v>321</v>
      </c>
      <c r="F1947" s="122" t="s">
        <v>4773</v>
      </c>
      <c r="G1947" s="122" t="s">
        <v>1699</v>
      </c>
      <c r="H1947" s="278">
        <v>45471</v>
      </c>
      <c r="I1947" s="122">
        <v>295000</v>
      </c>
      <c r="J1947" s="122" t="s">
        <v>1700</v>
      </c>
      <c r="K1947" s="122" t="s">
        <v>1657</v>
      </c>
      <c r="L1947" s="122">
        <v>18</v>
      </c>
      <c r="M1947" s="287">
        <v>250000</v>
      </c>
      <c r="N1947" s="287">
        <v>45000</v>
      </c>
      <c r="O1947" s="287">
        <v>0</v>
      </c>
      <c r="P1947" s="287">
        <v>0</v>
      </c>
      <c r="Q1947" s="122">
        <v>0</v>
      </c>
      <c r="R1947" s="188" t="s">
        <v>4657</v>
      </c>
      <c r="S1947" s="188" t="s">
        <v>4668</v>
      </c>
      <c r="T1947" s="188" t="s">
        <v>1703</v>
      </c>
      <c r="U1947" s="188"/>
      <c r="V1947" s="188" t="s">
        <v>1704</v>
      </c>
      <c r="W1947" s="188" t="s">
        <v>1195</v>
      </c>
      <c r="X1947" s="188" t="s">
        <v>1195</v>
      </c>
      <c r="Y1947" s="188" t="s">
        <v>1195</v>
      </c>
      <c r="Z1947" s="188"/>
      <c r="AA1947" s="188">
        <v>45000</v>
      </c>
    </row>
    <row r="1948" spans="1:27">
      <c r="A1948" s="122" t="s">
        <v>56</v>
      </c>
      <c r="B1948" s="226" t="str">
        <f t="shared" si="60"/>
        <v>07BEQPJ4926P2ZOIN-18727</v>
      </c>
      <c r="C1948" s="277">
        <f t="shared" si="61"/>
        <v>1943</v>
      </c>
      <c r="D1948" s="122" t="s">
        <v>4774</v>
      </c>
      <c r="E1948" s="122" t="s">
        <v>4775</v>
      </c>
      <c r="F1948" s="122" t="s">
        <v>4776</v>
      </c>
      <c r="G1948" s="122" t="s">
        <v>1699</v>
      </c>
      <c r="H1948" s="278">
        <v>45446</v>
      </c>
      <c r="I1948" s="122">
        <v>367.98</v>
      </c>
      <c r="J1948" s="122" t="s">
        <v>1700</v>
      </c>
      <c r="K1948" s="122" t="s">
        <v>1657</v>
      </c>
      <c r="L1948" s="122">
        <v>18</v>
      </c>
      <c r="M1948" s="287">
        <v>311.86</v>
      </c>
      <c r="N1948" s="287">
        <v>56.12</v>
      </c>
      <c r="O1948" s="287">
        <v>0</v>
      </c>
      <c r="P1948" s="287">
        <v>0</v>
      </c>
      <c r="Q1948" s="122">
        <v>0</v>
      </c>
      <c r="R1948" s="188" t="s">
        <v>4657</v>
      </c>
      <c r="S1948" s="188" t="s">
        <v>4674</v>
      </c>
      <c r="T1948" s="188" t="s">
        <v>1703</v>
      </c>
      <c r="U1948" s="188"/>
      <c r="V1948" s="188" t="s">
        <v>1704</v>
      </c>
      <c r="W1948" s="188" t="s">
        <v>1726</v>
      </c>
      <c r="X1948" s="188" t="s">
        <v>4777</v>
      </c>
      <c r="Y1948" s="188" t="s">
        <v>4778</v>
      </c>
      <c r="Z1948" s="188"/>
      <c r="AA1948" s="188">
        <v>56.12</v>
      </c>
    </row>
    <row r="1949" spans="1:27">
      <c r="A1949" s="122" t="s">
        <v>56</v>
      </c>
      <c r="B1949" s="226" t="str">
        <f t="shared" si="60"/>
        <v>27AAACE6958L1Z4MEGSI25/20208</v>
      </c>
      <c r="C1949" s="277">
        <f t="shared" si="61"/>
        <v>1944</v>
      </c>
      <c r="D1949" s="122" t="s">
        <v>543</v>
      </c>
      <c r="E1949" s="122" t="s">
        <v>544</v>
      </c>
      <c r="F1949" s="122" t="s">
        <v>4779</v>
      </c>
      <c r="G1949" s="122" t="s">
        <v>1699</v>
      </c>
      <c r="H1949" s="278">
        <v>45462</v>
      </c>
      <c r="I1949" s="122">
        <v>221104.51</v>
      </c>
      <c r="J1949" s="122" t="s">
        <v>1700</v>
      </c>
      <c r="K1949" s="122" t="s">
        <v>1657</v>
      </c>
      <c r="L1949" s="122">
        <v>18</v>
      </c>
      <c r="M1949" s="287">
        <v>187376.71</v>
      </c>
      <c r="N1949" s="287">
        <v>0</v>
      </c>
      <c r="O1949" s="287">
        <v>16863.900000000001</v>
      </c>
      <c r="P1949" s="287">
        <v>16863.900000000001</v>
      </c>
      <c r="Q1949" s="122">
        <v>0</v>
      </c>
      <c r="R1949" s="188" t="s">
        <v>4657</v>
      </c>
      <c r="S1949" s="188" t="s">
        <v>4678</v>
      </c>
      <c r="T1949" s="188" t="s">
        <v>1703</v>
      </c>
      <c r="U1949" s="188"/>
      <c r="V1949" s="188" t="s">
        <v>1704</v>
      </c>
      <c r="W1949" s="188" t="s">
        <v>1195</v>
      </c>
      <c r="X1949" s="188" t="s">
        <v>1195</v>
      </c>
      <c r="Y1949" s="188" t="s">
        <v>1195</v>
      </c>
      <c r="Z1949" s="188"/>
      <c r="AA1949" s="188">
        <v>33727.800000000003</v>
      </c>
    </row>
    <row r="1950" spans="1:27">
      <c r="A1950" s="122" t="s">
        <v>56</v>
      </c>
      <c r="B1950" s="226" t="str">
        <f t="shared" si="60"/>
        <v>27AAACE6958L1Z4MGSI2425/30718</v>
      </c>
      <c r="C1950" s="277">
        <f t="shared" si="61"/>
        <v>1945</v>
      </c>
      <c r="D1950" s="122" t="s">
        <v>543</v>
      </c>
      <c r="E1950" s="122" t="s">
        <v>544</v>
      </c>
      <c r="F1950" s="122" t="s">
        <v>4780</v>
      </c>
      <c r="G1950" s="122" t="s">
        <v>1699</v>
      </c>
      <c r="H1950" s="278">
        <v>45468</v>
      </c>
      <c r="I1950" s="122">
        <v>517902</v>
      </c>
      <c r="J1950" s="122" t="s">
        <v>1700</v>
      </c>
      <c r="K1950" s="122" t="s">
        <v>1657</v>
      </c>
      <c r="L1950" s="122">
        <v>18</v>
      </c>
      <c r="M1950" s="287">
        <v>438900</v>
      </c>
      <c r="N1950" s="287">
        <v>0</v>
      </c>
      <c r="O1950" s="287">
        <v>39501</v>
      </c>
      <c r="P1950" s="287">
        <v>39501</v>
      </c>
      <c r="Q1950" s="122">
        <v>0</v>
      </c>
      <c r="R1950" s="188" t="s">
        <v>4657</v>
      </c>
      <c r="S1950" s="188" t="s">
        <v>4678</v>
      </c>
      <c r="T1950" s="188" t="s">
        <v>1703</v>
      </c>
      <c r="U1950" s="188"/>
      <c r="V1950" s="188" t="s">
        <v>1704</v>
      </c>
      <c r="W1950" s="188" t="s">
        <v>1195</v>
      </c>
      <c r="X1950" s="188" t="s">
        <v>1195</v>
      </c>
      <c r="Y1950" s="188" t="s">
        <v>1195</v>
      </c>
      <c r="Z1950" s="188"/>
      <c r="AA1950" s="188">
        <v>79002</v>
      </c>
    </row>
    <row r="1951" spans="1:27">
      <c r="A1951" s="122" t="s">
        <v>56</v>
      </c>
      <c r="B1951" s="226" t="str">
        <f t="shared" si="60"/>
        <v>27AABCC7181N2Z7LXBOM240601056</v>
      </c>
      <c r="C1951" s="277">
        <f t="shared" si="61"/>
        <v>1946</v>
      </c>
      <c r="D1951" s="122" t="s">
        <v>325</v>
      </c>
      <c r="E1951" s="122" t="s">
        <v>326</v>
      </c>
      <c r="F1951" s="122" t="s">
        <v>4781</v>
      </c>
      <c r="G1951" s="122" t="s">
        <v>1699</v>
      </c>
      <c r="H1951" s="278">
        <v>45473</v>
      </c>
      <c r="I1951" s="122">
        <v>327385</v>
      </c>
      <c r="J1951" s="122" t="s">
        <v>1700</v>
      </c>
      <c r="K1951" s="122" t="s">
        <v>1657</v>
      </c>
      <c r="L1951" s="122">
        <v>12</v>
      </c>
      <c r="M1951" s="287">
        <v>292308.33</v>
      </c>
      <c r="N1951" s="287">
        <v>0</v>
      </c>
      <c r="O1951" s="287">
        <v>17538.5</v>
      </c>
      <c r="P1951" s="287">
        <v>17538.5</v>
      </c>
      <c r="Q1951" s="122">
        <v>0</v>
      </c>
      <c r="R1951" s="188" t="s">
        <v>4657</v>
      </c>
      <c r="S1951" s="188" t="s">
        <v>4668</v>
      </c>
      <c r="T1951" s="188" t="s">
        <v>1703</v>
      </c>
      <c r="U1951" s="188"/>
      <c r="V1951" s="188" t="s">
        <v>1704</v>
      </c>
      <c r="W1951" s="188" t="s">
        <v>1195</v>
      </c>
      <c r="X1951" s="188" t="s">
        <v>1195</v>
      </c>
      <c r="Y1951" s="188" t="s">
        <v>1195</v>
      </c>
      <c r="Z1951" s="188"/>
      <c r="AA1951" s="188">
        <v>35077</v>
      </c>
    </row>
    <row r="1952" spans="1:27">
      <c r="A1952" s="122" t="s">
        <v>56</v>
      </c>
      <c r="B1952" s="226" t="str">
        <f t="shared" si="60"/>
        <v>27AABCD3611Q1ZIBOM806051</v>
      </c>
      <c r="C1952" s="277">
        <f t="shared" si="61"/>
        <v>1947</v>
      </c>
      <c r="D1952" s="122" t="s">
        <v>339</v>
      </c>
      <c r="E1952" s="122" t="s">
        <v>340</v>
      </c>
      <c r="F1952" s="122" t="s">
        <v>4782</v>
      </c>
      <c r="G1952" s="122" t="s">
        <v>1699</v>
      </c>
      <c r="H1952" s="278">
        <v>45445</v>
      </c>
      <c r="I1952" s="122">
        <v>5876.6</v>
      </c>
      <c r="J1952" s="122" t="s">
        <v>1700</v>
      </c>
      <c r="K1952" s="122" t="s">
        <v>1657</v>
      </c>
      <c r="L1952" s="122">
        <v>18</v>
      </c>
      <c r="M1952" s="287">
        <v>1070</v>
      </c>
      <c r="N1952" s="287">
        <v>0</v>
      </c>
      <c r="O1952" s="287">
        <v>96.3</v>
      </c>
      <c r="P1952" s="287">
        <v>96.3</v>
      </c>
      <c r="Q1952" s="122">
        <v>0</v>
      </c>
      <c r="R1952" s="188" t="s">
        <v>4657</v>
      </c>
      <c r="S1952" s="188" t="s">
        <v>4668</v>
      </c>
      <c r="T1952" s="188" t="s">
        <v>1703</v>
      </c>
      <c r="U1952" s="188"/>
      <c r="V1952" s="188" t="s">
        <v>1704</v>
      </c>
      <c r="W1952" s="188" t="s">
        <v>1195</v>
      </c>
      <c r="X1952" s="188" t="s">
        <v>1195</v>
      </c>
      <c r="Y1952" s="188" t="s">
        <v>1195</v>
      </c>
      <c r="Z1952" s="188"/>
      <c r="AA1952" s="188">
        <v>192.6</v>
      </c>
    </row>
    <row r="1953" spans="1:27">
      <c r="A1953" s="122" t="s">
        <v>56</v>
      </c>
      <c r="B1953" s="226" t="str">
        <f t="shared" si="60"/>
        <v>27AABCD3611Q1ZIBOM813241</v>
      </c>
      <c r="C1953" s="277">
        <f t="shared" si="61"/>
        <v>1948</v>
      </c>
      <c r="D1953" s="122" t="s">
        <v>339</v>
      </c>
      <c r="E1953" s="122" t="s">
        <v>340</v>
      </c>
      <c r="F1953" s="122" t="s">
        <v>4783</v>
      </c>
      <c r="G1953" s="122" t="s">
        <v>1699</v>
      </c>
      <c r="H1953" s="278">
        <v>45456</v>
      </c>
      <c r="I1953" s="122">
        <v>1775.6</v>
      </c>
      <c r="J1953" s="122" t="s">
        <v>1700</v>
      </c>
      <c r="K1953" s="122" t="s">
        <v>1657</v>
      </c>
      <c r="L1953" s="122">
        <v>18</v>
      </c>
      <c r="M1953" s="287">
        <v>1070</v>
      </c>
      <c r="N1953" s="287">
        <v>0</v>
      </c>
      <c r="O1953" s="287">
        <v>96.3</v>
      </c>
      <c r="P1953" s="287">
        <v>96.3</v>
      </c>
      <c r="Q1953" s="122">
        <v>0</v>
      </c>
      <c r="R1953" s="188" t="s">
        <v>4657</v>
      </c>
      <c r="S1953" s="188" t="s">
        <v>4668</v>
      </c>
      <c r="T1953" s="188" t="s">
        <v>1703</v>
      </c>
      <c r="U1953" s="188"/>
      <c r="V1953" s="188" t="s">
        <v>1704</v>
      </c>
      <c r="W1953" s="188" t="s">
        <v>1195</v>
      </c>
      <c r="X1953" s="188" t="s">
        <v>1195</v>
      </c>
      <c r="Y1953" s="188" t="s">
        <v>1195</v>
      </c>
      <c r="Z1953" s="188"/>
      <c r="AA1953" s="188">
        <v>192.6</v>
      </c>
    </row>
    <row r="1954" spans="1:27">
      <c r="A1954" s="122" t="s">
        <v>56</v>
      </c>
      <c r="B1954" s="226" t="str">
        <f t="shared" si="60"/>
        <v>27AABCD3611Q1ZIBOM814698</v>
      </c>
      <c r="C1954" s="277">
        <f t="shared" si="61"/>
        <v>1949</v>
      </c>
      <c r="D1954" s="122" t="s">
        <v>339</v>
      </c>
      <c r="E1954" s="122" t="s">
        <v>340</v>
      </c>
      <c r="F1954" s="122" t="s">
        <v>4784</v>
      </c>
      <c r="G1954" s="122" t="s">
        <v>1699</v>
      </c>
      <c r="H1954" s="278">
        <v>45458</v>
      </c>
      <c r="I1954" s="122">
        <v>9805.7999999999993</v>
      </c>
      <c r="J1954" s="122" t="s">
        <v>1700</v>
      </c>
      <c r="K1954" s="122" t="s">
        <v>1657</v>
      </c>
      <c r="L1954" s="122">
        <v>18</v>
      </c>
      <c r="M1954" s="287">
        <v>1110</v>
      </c>
      <c r="N1954" s="287">
        <v>0</v>
      </c>
      <c r="O1954" s="287">
        <v>99.9</v>
      </c>
      <c r="P1954" s="287">
        <v>99.9</v>
      </c>
      <c r="Q1954" s="122">
        <v>0</v>
      </c>
      <c r="R1954" s="188" t="s">
        <v>4657</v>
      </c>
      <c r="S1954" s="188" t="s">
        <v>4668</v>
      </c>
      <c r="T1954" s="188" t="s">
        <v>1703</v>
      </c>
      <c r="U1954" s="188"/>
      <c r="V1954" s="188" t="s">
        <v>1704</v>
      </c>
      <c r="W1954" s="188" t="s">
        <v>1195</v>
      </c>
      <c r="X1954" s="188" t="s">
        <v>1195</v>
      </c>
      <c r="Y1954" s="188" t="s">
        <v>1195</v>
      </c>
      <c r="Z1954" s="188"/>
      <c r="AA1954" s="188">
        <v>199.8</v>
      </c>
    </row>
    <row r="1955" spans="1:27">
      <c r="A1955" s="122" t="s">
        <v>56</v>
      </c>
      <c r="B1955" s="226" t="str">
        <f t="shared" si="60"/>
        <v>27AABCD3611Q1ZIBOM823141</v>
      </c>
      <c r="C1955" s="277">
        <f t="shared" si="61"/>
        <v>1950</v>
      </c>
      <c r="D1955" s="122" t="s">
        <v>339</v>
      </c>
      <c r="E1955" s="122" t="s">
        <v>340</v>
      </c>
      <c r="F1955" s="122" t="s">
        <v>4785</v>
      </c>
      <c r="G1955" s="122" t="s">
        <v>1699</v>
      </c>
      <c r="H1955" s="278">
        <v>45470</v>
      </c>
      <c r="I1955" s="122">
        <v>2669.6</v>
      </c>
      <c r="J1955" s="122" t="s">
        <v>1700</v>
      </c>
      <c r="K1955" s="122" t="s">
        <v>1657</v>
      </c>
      <c r="L1955" s="122">
        <v>18</v>
      </c>
      <c r="M1955" s="287">
        <v>1070</v>
      </c>
      <c r="N1955" s="287">
        <v>0</v>
      </c>
      <c r="O1955" s="287">
        <v>96.3</v>
      </c>
      <c r="P1955" s="287">
        <v>96.3</v>
      </c>
      <c r="Q1955" s="122">
        <v>0</v>
      </c>
      <c r="R1955" s="188" t="s">
        <v>4657</v>
      </c>
      <c r="S1955" s="188" t="s">
        <v>4668</v>
      </c>
      <c r="T1955" s="188" t="s">
        <v>1703</v>
      </c>
      <c r="U1955" s="188"/>
      <c r="V1955" s="188" t="s">
        <v>1704</v>
      </c>
      <c r="W1955" s="188" t="s">
        <v>1195</v>
      </c>
      <c r="X1955" s="188" t="s">
        <v>1195</v>
      </c>
      <c r="Y1955" s="188" t="s">
        <v>1195</v>
      </c>
      <c r="Z1955" s="188"/>
      <c r="AA1955" s="188">
        <v>192.6</v>
      </c>
    </row>
    <row r="1956" spans="1:27">
      <c r="A1956" s="122" t="s">
        <v>56</v>
      </c>
      <c r="B1956" s="226" t="str">
        <f t="shared" si="60"/>
        <v>27AAACH1458C1ZZ2170201769</v>
      </c>
      <c r="C1956" s="277">
        <f t="shared" si="61"/>
        <v>1951</v>
      </c>
      <c r="D1956" s="122" t="s">
        <v>540</v>
      </c>
      <c r="E1956" s="122" t="s">
        <v>541</v>
      </c>
      <c r="F1956" s="122">
        <v>2170201769</v>
      </c>
      <c r="G1956" s="122" t="s">
        <v>1699</v>
      </c>
      <c r="H1956" s="278">
        <v>45446</v>
      </c>
      <c r="I1956" s="122">
        <v>21387.09</v>
      </c>
      <c r="J1956" s="122" t="s">
        <v>1700</v>
      </c>
      <c r="K1956" s="122" t="s">
        <v>1657</v>
      </c>
      <c r="L1956" s="122">
        <v>18</v>
      </c>
      <c r="M1956" s="287">
        <v>18124.650000000001</v>
      </c>
      <c r="N1956" s="287">
        <v>0</v>
      </c>
      <c r="O1956" s="287">
        <v>1631.22</v>
      </c>
      <c r="P1956" s="287">
        <v>1631.22</v>
      </c>
      <c r="Q1956" s="122">
        <v>0</v>
      </c>
      <c r="R1956" s="188" t="s">
        <v>4657</v>
      </c>
      <c r="S1956" s="188" t="s">
        <v>4674</v>
      </c>
      <c r="T1956" s="188" t="s">
        <v>1703</v>
      </c>
      <c r="U1956" s="188"/>
      <c r="V1956" s="188" t="s">
        <v>1704</v>
      </c>
      <c r="W1956" s="188" t="s">
        <v>1195</v>
      </c>
      <c r="X1956" s="188" t="s">
        <v>1195</v>
      </c>
      <c r="Y1956" s="188" t="s">
        <v>1195</v>
      </c>
      <c r="Z1956" s="188"/>
      <c r="AA1956" s="188">
        <v>3262.44</v>
      </c>
    </row>
    <row r="1957" spans="1:27">
      <c r="A1957" s="122" t="s">
        <v>56</v>
      </c>
      <c r="B1957" s="226" t="str">
        <f t="shared" si="60"/>
        <v>27AAACH1458C1ZZ2170285025</v>
      </c>
      <c r="C1957" s="277">
        <f t="shared" si="61"/>
        <v>1952</v>
      </c>
      <c r="D1957" s="122" t="s">
        <v>540</v>
      </c>
      <c r="E1957" s="122" t="s">
        <v>541</v>
      </c>
      <c r="F1957" s="122">
        <v>2170285025</v>
      </c>
      <c r="G1957" s="122" t="s">
        <v>1699</v>
      </c>
      <c r="H1957" s="278">
        <v>45458</v>
      </c>
      <c r="I1957" s="122">
        <v>6478.2</v>
      </c>
      <c r="J1957" s="122" t="s">
        <v>1700</v>
      </c>
      <c r="K1957" s="122" t="s">
        <v>1657</v>
      </c>
      <c r="L1957" s="122">
        <v>18</v>
      </c>
      <c r="M1957" s="287">
        <v>5490</v>
      </c>
      <c r="N1957" s="287">
        <v>0</v>
      </c>
      <c r="O1957" s="287">
        <v>494.1</v>
      </c>
      <c r="P1957" s="287">
        <v>494.1</v>
      </c>
      <c r="Q1957" s="122">
        <v>0</v>
      </c>
      <c r="R1957" s="188" t="s">
        <v>4657</v>
      </c>
      <c r="S1957" s="188" t="s">
        <v>4674</v>
      </c>
      <c r="T1957" s="188" t="s">
        <v>1703</v>
      </c>
      <c r="U1957" s="188"/>
      <c r="V1957" s="188" t="s">
        <v>1704</v>
      </c>
      <c r="W1957" s="188" t="s">
        <v>1195</v>
      </c>
      <c r="X1957" s="188" t="s">
        <v>1195</v>
      </c>
      <c r="Y1957" s="188" t="s">
        <v>1195</v>
      </c>
      <c r="Z1957" s="188"/>
      <c r="AA1957" s="188">
        <v>988.2</v>
      </c>
    </row>
    <row r="1958" spans="1:27">
      <c r="A1958" s="122" t="s">
        <v>56</v>
      </c>
      <c r="B1958" s="226" t="str">
        <f t="shared" si="60"/>
        <v>29AMPPM8512L1ZBBLR7-855</v>
      </c>
      <c r="C1958" s="277">
        <f t="shared" si="61"/>
        <v>1953</v>
      </c>
      <c r="D1958" s="122" t="s">
        <v>4786</v>
      </c>
      <c r="E1958" s="122" t="s">
        <v>4787</v>
      </c>
      <c r="F1958" s="122" t="s">
        <v>4788</v>
      </c>
      <c r="G1958" s="122" t="s">
        <v>1699</v>
      </c>
      <c r="H1958" s="278">
        <v>45455</v>
      </c>
      <c r="I1958" s="122">
        <v>825</v>
      </c>
      <c r="J1958" s="122" t="s">
        <v>1700</v>
      </c>
      <c r="K1958" s="122" t="s">
        <v>1657</v>
      </c>
      <c r="L1958" s="122">
        <v>18</v>
      </c>
      <c r="M1958" s="287">
        <v>699.15</v>
      </c>
      <c r="N1958" s="287">
        <v>125.85</v>
      </c>
      <c r="O1958" s="287">
        <v>0</v>
      </c>
      <c r="P1958" s="287">
        <v>0</v>
      </c>
      <c r="Q1958" s="122">
        <v>0</v>
      </c>
      <c r="R1958" s="188" t="s">
        <v>4657</v>
      </c>
      <c r="S1958" s="188" t="s">
        <v>4668</v>
      </c>
      <c r="T1958" s="188" t="s">
        <v>1703</v>
      </c>
      <c r="U1958" s="188"/>
      <c r="V1958" s="188" t="s">
        <v>1704</v>
      </c>
      <c r="W1958" s="188" t="s">
        <v>1195</v>
      </c>
      <c r="X1958" s="188" t="s">
        <v>1195</v>
      </c>
      <c r="Y1958" s="188" t="s">
        <v>1195</v>
      </c>
      <c r="Z1958" s="188"/>
      <c r="AA1958" s="188">
        <v>125.85</v>
      </c>
    </row>
    <row r="1959" spans="1:27">
      <c r="A1959" s="122" t="s">
        <v>56</v>
      </c>
      <c r="B1959" s="226" t="str">
        <f t="shared" si="60"/>
        <v>07AAJCA9880A1ZLAIN2425000748828</v>
      </c>
      <c r="C1959" s="277">
        <f t="shared" si="61"/>
        <v>1954</v>
      </c>
      <c r="D1959" s="122" t="s">
        <v>552</v>
      </c>
      <c r="E1959" s="122" t="s">
        <v>553</v>
      </c>
      <c r="F1959" s="122" t="s">
        <v>4789</v>
      </c>
      <c r="G1959" s="122" t="s">
        <v>1699</v>
      </c>
      <c r="H1959" s="278">
        <v>45445</v>
      </c>
      <c r="I1959" s="122">
        <v>195393.19</v>
      </c>
      <c r="J1959" s="122" t="s">
        <v>1700</v>
      </c>
      <c r="K1959" s="122" t="s">
        <v>1657</v>
      </c>
      <c r="L1959" s="122">
        <v>18</v>
      </c>
      <c r="M1959" s="287">
        <v>165587.45000000001</v>
      </c>
      <c r="N1959" s="287">
        <v>29805.74</v>
      </c>
      <c r="O1959" s="287">
        <v>0</v>
      </c>
      <c r="P1959" s="287">
        <v>0</v>
      </c>
      <c r="Q1959" s="122">
        <v>0</v>
      </c>
      <c r="R1959" s="188" t="s">
        <v>4657</v>
      </c>
      <c r="S1959" s="188" t="s">
        <v>4674</v>
      </c>
      <c r="T1959" s="188" t="s">
        <v>1703</v>
      </c>
      <c r="U1959" s="188"/>
      <c r="V1959" s="188" t="s">
        <v>1704</v>
      </c>
      <c r="W1959" s="188" t="s">
        <v>1726</v>
      </c>
      <c r="X1959" s="188" t="s">
        <v>4790</v>
      </c>
      <c r="Y1959" s="188" t="s">
        <v>4791</v>
      </c>
      <c r="Z1959" s="188"/>
      <c r="AA1959" s="188">
        <v>29805.74</v>
      </c>
    </row>
    <row r="1960" spans="1:27">
      <c r="A1960" s="122" t="s">
        <v>56</v>
      </c>
      <c r="B1960" s="226" t="str">
        <f t="shared" si="60"/>
        <v>06AAKFL3186E1ZAIN-8090</v>
      </c>
      <c r="C1960" s="277">
        <f t="shared" si="61"/>
        <v>1955</v>
      </c>
      <c r="D1960" s="122" t="s">
        <v>4792</v>
      </c>
      <c r="E1960" s="122" t="s">
        <v>4793</v>
      </c>
      <c r="F1960" s="122" t="s">
        <v>4794</v>
      </c>
      <c r="G1960" s="122" t="s">
        <v>1699</v>
      </c>
      <c r="H1960" s="278">
        <v>45429</v>
      </c>
      <c r="I1960" s="122">
        <v>1148.3900000000001</v>
      </c>
      <c r="J1960" s="122" t="s">
        <v>1700</v>
      </c>
      <c r="K1960" s="122" t="s">
        <v>1657</v>
      </c>
      <c r="L1960" s="122">
        <v>18</v>
      </c>
      <c r="M1960" s="287">
        <v>973.21</v>
      </c>
      <c r="N1960" s="287">
        <v>175.18</v>
      </c>
      <c r="O1960" s="287">
        <v>0</v>
      </c>
      <c r="P1960" s="287">
        <v>0</v>
      </c>
      <c r="Q1960" s="122">
        <v>0</v>
      </c>
      <c r="R1960" s="188" t="s">
        <v>4657</v>
      </c>
      <c r="S1960" s="188" t="s">
        <v>4668</v>
      </c>
      <c r="T1960" s="188" t="s">
        <v>1703</v>
      </c>
      <c r="U1960" s="188"/>
      <c r="V1960" s="188" t="s">
        <v>1704</v>
      </c>
      <c r="W1960" s="188" t="s">
        <v>1195</v>
      </c>
      <c r="X1960" s="188" t="s">
        <v>1195</v>
      </c>
      <c r="Y1960" s="188" t="s">
        <v>1195</v>
      </c>
      <c r="Z1960" s="188"/>
      <c r="AA1960" s="188">
        <v>175.18</v>
      </c>
    </row>
    <row r="1961" spans="1:27">
      <c r="A1961" s="122" t="s">
        <v>56</v>
      </c>
      <c r="B1961" s="226" t="str">
        <f t="shared" si="60"/>
        <v>27AAJCC8517E1ZLPNQ3-854887</v>
      </c>
      <c r="C1961" s="277">
        <f t="shared" si="61"/>
        <v>1956</v>
      </c>
      <c r="D1961" s="122" t="s">
        <v>3685</v>
      </c>
      <c r="E1961" s="122" t="s">
        <v>1479</v>
      </c>
      <c r="F1961" s="122" t="s">
        <v>4795</v>
      </c>
      <c r="G1961" s="122" t="s">
        <v>1699</v>
      </c>
      <c r="H1961" s="278">
        <v>45463</v>
      </c>
      <c r="I1961" s="122">
        <v>1923</v>
      </c>
      <c r="J1961" s="122" t="s">
        <v>1700</v>
      </c>
      <c r="K1961" s="122" t="s">
        <v>1657</v>
      </c>
      <c r="L1961" s="122">
        <v>18</v>
      </c>
      <c r="M1961" s="287">
        <v>1629.58</v>
      </c>
      <c r="N1961" s="287">
        <v>0</v>
      </c>
      <c r="O1961" s="287">
        <v>146.71</v>
      </c>
      <c r="P1961" s="287">
        <v>146.71</v>
      </c>
      <c r="Q1961" s="122">
        <v>0</v>
      </c>
      <c r="R1961" s="188" t="s">
        <v>4657</v>
      </c>
      <c r="S1961" s="188" t="s">
        <v>4668</v>
      </c>
      <c r="T1961" s="188" t="s">
        <v>1703</v>
      </c>
      <c r="U1961" s="188"/>
      <c r="V1961" s="188" t="s">
        <v>1704</v>
      </c>
      <c r="W1961" s="188" t="s">
        <v>1195</v>
      </c>
      <c r="X1961" s="188" t="s">
        <v>1195</v>
      </c>
      <c r="Y1961" s="188" t="s">
        <v>1195</v>
      </c>
      <c r="Z1961" s="188"/>
      <c r="AA1961" s="188">
        <v>293.42</v>
      </c>
    </row>
    <row r="1962" spans="1:27">
      <c r="A1962" s="122" t="s">
        <v>56</v>
      </c>
      <c r="B1962" s="226" t="str">
        <f t="shared" si="60"/>
        <v>21AABCI2726B1ZEOR1242506AC14020</v>
      </c>
      <c r="C1962" s="277">
        <f t="shared" si="61"/>
        <v>1957</v>
      </c>
      <c r="D1962" s="122" t="s">
        <v>3678</v>
      </c>
      <c r="E1962" s="122" t="s">
        <v>1042</v>
      </c>
      <c r="F1962" s="122" t="s">
        <v>4796</v>
      </c>
      <c r="G1962" s="122" t="s">
        <v>1699</v>
      </c>
      <c r="H1962" s="278">
        <v>45449</v>
      </c>
      <c r="I1962" s="122">
        <v>449</v>
      </c>
      <c r="J1962" s="122" t="s">
        <v>1700</v>
      </c>
      <c r="K1962" s="122" t="s">
        <v>1657</v>
      </c>
      <c r="L1962" s="122">
        <v>5</v>
      </c>
      <c r="M1962" s="287">
        <v>428</v>
      </c>
      <c r="N1962" s="287">
        <v>21</v>
      </c>
      <c r="O1962" s="287">
        <v>0</v>
      </c>
      <c r="P1962" s="287">
        <v>0</v>
      </c>
      <c r="Q1962" s="122">
        <v>0</v>
      </c>
      <c r="R1962" s="188" t="s">
        <v>4657</v>
      </c>
      <c r="S1962" s="188" t="s">
        <v>4668</v>
      </c>
      <c r="T1962" s="188" t="s">
        <v>1703</v>
      </c>
      <c r="U1962" s="188"/>
      <c r="V1962" s="188" t="s">
        <v>1704</v>
      </c>
      <c r="W1962" s="188" t="s">
        <v>1195</v>
      </c>
      <c r="X1962" s="188" t="s">
        <v>1195</v>
      </c>
      <c r="Y1962" s="188" t="s">
        <v>1195</v>
      </c>
      <c r="Z1962" s="188"/>
      <c r="AA1962" s="188">
        <v>21</v>
      </c>
    </row>
    <row r="1963" spans="1:27">
      <c r="A1963" s="122" t="s">
        <v>56</v>
      </c>
      <c r="B1963" s="226" t="str">
        <f t="shared" si="60"/>
        <v>27AACPD4787D1ZU033/2024-25</v>
      </c>
      <c r="C1963" s="277">
        <f t="shared" si="61"/>
        <v>1958</v>
      </c>
      <c r="D1963" s="122" t="s">
        <v>984</v>
      </c>
      <c r="E1963" s="122" t="s">
        <v>985</v>
      </c>
      <c r="F1963" s="122" t="s">
        <v>4797</v>
      </c>
      <c r="G1963" s="122" t="s">
        <v>1699</v>
      </c>
      <c r="H1963" s="278">
        <v>45470</v>
      </c>
      <c r="I1963" s="122">
        <v>36108</v>
      </c>
      <c r="J1963" s="122" t="s">
        <v>1700</v>
      </c>
      <c r="K1963" s="122" t="s">
        <v>1657</v>
      </c>
      <c r="L1963" s="122">
        <v>18</v>
      </c>
      <c r="M1963" s="287">
        <v>30600</v>
      </c>
      <c r="N1963" s="287">
        <v>0</v>
      </c>
      <c r="O1963" s="287">
        <v>2754</v>
      </c>
      <c r="P1963" s="287">
        <v>2754</v>
      </c>
      <c r="Q1963" s="122">
        <v>0</v>
      </c>
      <c r="R1963" s="188" t="s">
        <v>4657</v>
      </c>
      <c r="S1963" s="188" t="s">
        <v>4658</v>
      </c>
      <c r="T1963" s="188" t="s">
        <v>1703</v>
      </c>
      <c r="U1963" s="188"/>
      <c r="V1963" s="188" t="s">
        <v>1704</v>
      </c>
      <c r="W1963" s="188" t="s">
        <v>1195</v>
      </c>
      <c r="X1963" s="188" t="s">
        <v>1195</v>
      </c>
      <c r="Y1963" s="188" t="s">
        <v>1195</v>
      </c>
      <c r="Z1963" s="188"/>
      <c r="AA1963" s="188">
        <v>5508</v>
      </c>
    </row>
    <row r="1964" spans="1:27">
      <c r="A1964" s="122" t="s">
        <v>56</v>
      </c>
      <c r="B1964" s="226" t="str">
        <f t="shared" si="60"/>
        <v>27AACPD4787D1ZU034/2024-25</v>
      </c>
      <c r="C1964" s="277">
        <f t="shared" si="61"/>
        <v>1959</v>
      </c>
      <c r="D1964" s="122" t="s">
        <v>984</v>
      </c>
      <c r="E1964" s="122" t="s">
        <v>985</v>
      </c>
      <c r="F1964" s="122" t="s">
        <v>4798</v>
      </c>
      <c r="G1964" s="122" t="s">
        <v>1699</v>
      </c>
      <c r="H1964" s="278">
        <v>45470</v>
      </c>
      <c r="I1964" s="122">
        <v>36108</v>
      </c>
      <c r="J1964" s="122" t="s">
        <v>1700</v>
      </c>
      <c r="K1964" s="122" t="s">
        <v>1657</v>
      </c>
      <c r="L1964" s="122">
        <v>18</v>
      </c>
      <c r="M1964" s="287">
        <v>30600</v>
      </c>
      <c r="N1964" s="287">
        <v>0</v>
      </c>
      <c r="O1964" s="287">
        <v>2754</v>
      </c>
      <c r="P1964" s="287">
        <v>2754</v>
      </c>
      <c r="Q1964" s="122">
        <v>0</v>
      </c>
      <c r="R1964" s="188" t="s">
        <v>4657</v>
      </c>
      <c r="S1964" s="188" t="s">
        <v>4658</v>
      </c>
      <c r="T1964" s="188" t="s">
        <v>1703</v>
      </c>
      <c r="U1964" s="188"/>
      <c r="V1964" s="188" t="s">
        <v>1704</v>
      </c>
      <c r="W1964" s="188" t="s">
        <v>1195</v>
      </c>
      <c r="X1964" s="188" t="s">
        <v>1195</v>
      </c>
      <c r="Y1964" s="188" t="s">
        <v>1195</v>
      </c>
      <c r="Z1964" s="188"/>
      <c r="AA1964" s="188">
        <v>5508</v>
      </c>
    </row>
    <row r="1965" spans="1:27">
      <c r="A1965" s="122" t="s">
        <v>56</v>
      </c>
      <c r="B1965" s="226" t="str">
        <f t="shared" si="60"/>
        <v>27AACPD4787D1ZU035/2024-25</v>
      </c>
      <c r="C1965" s="277">
        <f t="shared" si="61"/>
        <v>1960</v>
      </c>
      <c r="D1965" s="122" t="s">
        <v>984</v>
      </c>
      <c r="E1965" s="122" t="s">
        <v>985</v>
      </c>
      <c r="F1965" s="122" t="s">
        <v>4799</v>
      </c>
      <c r="G1965" s="122" t="s">
        <v>1699</v>
      </c>
      <c r="H1965" s="278">
        <v>45470</v>
      </c>
      <c r="I1965" s="122">
        <v>36108</v>
      </c>
      <c r="J1965" s="122" t="s">
        <v>1700</v>
      </c>
      <c r="K1965" s="122" t="s">
        <v>1657</v>
      </c>
      <c r="L1965" s="122">
        <v>18</v>
      </c>
      <c r="M1965" s="287">
        <v>30600</v>
      </c>
      <c r="N1965" s="287">
        <v>0</v>
      </c>
      <c r="O1965" s="287">
        <v>2754</v>
      </c>
      <c r="P1965" s="287">
        <v>2754</v>
      </c>
      <c r="Q1965" s="122">
        <v>0</v>
      </c>
      <c r="R1965" s="188" t="s">
        <v>4657</v>
      </c>
      <c r="S1965" s="188" t="s">
        <v>4658</v>
      </c>
      <c r="T1965" s="188" t="s">
        <v>1703</v>
      </c>
      <c r="U1965" s="188"/>
      <c r="V1965" s="188" t="s">
        <v>1704</v>
      </c>
      <c r="W1965" s="188" t="s">
        <v>1195</v>
      </c>
      <c r="X1965" s="188" t="s">
        <v>1195</v>
      </c>
      <c r="Y1965" s="188" t="s">
        <v>1195</v>
      </c>
      <c r="Z1965" s="188"/>
      <c r="AA1965" s="188">
        <v>5508</v>
      </c>
    </row>
    <row r="1966" spans="1:27">
      <c r="A1966" s="122" t="s">
        <v>56</v>
      </c>
      <c r="B1966" s="226" t="str">
        <f t="shared" si="60"/>
        <v>27AACPD4787D1ZU036/2024-25</v>
      </c>
      <c r="C1966" s="277">
        <f t="shared" si="61"/>
        <v>1961</v>
      </c>
      <c r="D1966" s="122" t="s">
        <v>984</v>
      </c>
      <c r="E1966" s="122" t="s">
        <v>985</v>
      </c>
      <c r="F1966" s="122" t="s">
        <v>4800</v>
      </c>
      <c r="G1966" s="122" t="s">
        <v>1699</v>
      </c>
      <c r="H1966" s="278">
        <v>45470</v>
      </c>
      <c r="I1966" s="122">
        <v>36108</v>
      </c>
      <c r="J1966" s="122" t="s">
        <v>1700</v>
      </c>
      <c r="K1966" s="122" t="s">
        <v>1657</v>
      </c>
      <c r="L1966" s="122">
        <v>18</v>
      </c>
      <c r="M1966" s="287">
        <v>30600</v>
      </c>
      <c r="N1966" s="287">
        <v>0</v>
      </c>
      <c r="O1966" s="287">
        <v>2754</v>
      </c>
      <c r="P1966" s="287">
        <v>2754</v>
      </c>
      <c r="Q1966" s="122">
        <v>0</v>
      </c>
      <c r="R1966" s="188" t="s">
        <v>4657</v>
      </c>
      <c r="S1966" s="188" t="s">
        <v>4658</v>
      </c>
      <c r="T1966" s="188" t="s">
        <v>1703</v>
      </c>
      <c r="U1966" s="188"/>
      <c r="V1966" s="188" t="s">
        <v>1704</v>
      </c>
      <c r="W1966" s="188" t="s">
        <v>1195</v>
      </c>
      <c r="X1966" s="188" t="s">
        <v>1195</v>
      </c>
      <c r="Y1966" s="188" t="s">
        <v>1195</v>
      </c>
      <c r="Z1966" s="188"/>
      <c r="AA1966" s="188">
        <v>5508</v>
      </c>
    </row>
    <row r="1967" spans="1:27">
      <c r="A1967" s="122" t="s">
        <v>56</v>
      </c>
      <c r="B1967" s="226" t="str">
        <f t="shared" si="60"/>
        <v>27AACPD4787D1ZU069/2024-25</v>
      </c>
      <c r="C1967" s="277">
        <f t="shared" si="61"/>
        <v>1962</v>
      </c>
      <c r="D1967" s="122" t="s">
        <v>984</v>
      </c>
      <c r="E1967" s="122" t="s">
        <v>985</v>
      </c>
      <c r="F1967" s="122" t="s">
        <v>4801</v>
      </c>
      <c r="G1967" s="122" t="s">
        <v>1699</v>
      </c>
      <c r="H1967" s="278">
        <v>45473</v>
      </c>
      <c r="I1967" s="122">
        <v>7222</v>
      </c>
      <c r="J1967" s="122" t="s">
        <v>1700</v>
      </c>
      <c r="K1967" s="122" t="s">
        <v>1657</v>
      </c>
      <c r="L1967" s="122">
        <v>18</v>
      </c>
      <c r="M1967" s="287">
        <v>6120</v>
      </c>
      <c r="N1967" s="287">
        <v>0</v>
      </c>
      <c r="O1967" s="287">
        <v>550.79999999999995</v>
      </c>
      <c r="P1967" s="287">
        <v>550.79999999999995</v>
      </c>
      <c r="Q1967" s="122">
        <v>0</v>
      </c>
      <c r="R1967" s="188" t="s">
        <v>4657</v>
      </c>
      <c r="S1967" s="188" t="s">
        <v>4658</v>
      </c>
      <c r="T1967" s="188" t="s">
        <v>1703</v>
      </c>
      <c r="U1967" s="188"/>
      <c r="V1967" s="188" t="s">
        <v>1704</v>
      </c>
      <c r="W1967" s="188" t="s">
        <v>1195</v>
      </c>
      <c r="X1967" s="188" t="s">
        <v>1195</v>
      </c>
      <c r="Y1967" s="188" t="s">
        <v>1195</v>
      </c>
      <c r="Z1967" s="188"/>
      <c r="AA1967" s="188">
        <v>1101.5999999999999</v>
      </c>
    </row>
    <row r="1968" spans="1:27">
      <c r="A1968" s="122" t="s">
        <v>56</v>
      </c>
      <c r="B1968" s="226" t="str">
        <f t="shared" si="60"/>
        <v>27AACCG1281A1Z5IVS27-2425-00380</v>
      </c>
      <c r="C1968" s="277">
        <f t="shared" si="61"/>
        <v>1963</v>
      </c>
      <c r="D1968" s="122" t="s">
        <v>4563</v>
      </c>
      <c r="E1968" s="122" t="s">
        <v>4564</v>
      </c>
      <c r="F1968" s="122" t="s">
        <v>4802</v>
      </c>
      <c r="G1968" s="122" t="s">
        <v>1699</v>
      </c>
      <c r="H1968" s="278">
        <v>45457</v>
      </c>
      <c r="I1968" s="122">
        <v>4071</v>
      </c>
      <c r="J1968" s="122" t="s">
        <v>1700</v>
      </c>
      <c r="K1968" s="122" t="s">
        <v>1657</v>
      </c>
      <c r="L1968" s="122">
        <v>18</v>
      </c>
      <c r="M1968" s="287">
        <v>3450</v>
      </c>
      <c r="N1968" s="287">
        <v>0</v>
      </c>
      <c r="O1968" s="287">
        <v>310.5</v>
      </c>
      <c r="P1968" s="287">
        <v>310.5</v>
      </c>
      <c r="Q1968" s="122">
        <v>0</v>
      </c>
      <c r="R1968" s="188" t="s">
        <v>4657</v>
      </c>
      <c r="S1968" s="188" t="s">
        <v>4674</v>
      </c>
      <c r="T1968" s="188" t="s">
        <v>1703</v>
      </c>
      <c r="U1968" s="188"/>
      <c r="V1968" s="188" t="s">
        <v>1704</v>
      </c>
      <c r="W1968" s="188" t="s">
        <v>1726</v>
      </c>
      <c r="X1968" s="188" t="s">
        <v>4803</v>
      </c>
      <c r="Y1968" s="188" t="s">
        <v>4804</v>
      </c>
      <c r="Z1968" s="188"/>
      <c r="AA1968" s="188">
        <v>621</v>
      </c>
    </row>
    <row r="1969" spans="1:27">
      <c r="A1969" s="122" t="s">
        <v>56</v>
      </c>
      <c r="B1969" s="226" t="str">
        <f t="shared" si="60"/>
        <v>06AWJPN1796M1ZURNLH-2446</v>
      </c>
      <c r="C1969" s="277">
        <f t="shared" si="61"/>
        <v>1964</v>
      </c>
      <c r="D1969" s="122" t="s">
        <v>1486</v>
      </c>
      <c r="E1969" s="122" t="s">
        <v>1487</v>
      </c>
      <c r="F1969" s="122" t="s">
        <v>4805</v>
      </c>
      <c r="G1969" s="122" t="s">
        <v>1699</v>
      </c>
      <c r="H1969" s="278">
        <v>45463</v>
      </c>
      <c r="I1969" s="122">
        <v>1370.04</v>
      </c>
      <c r="J1969" s="122" t="s">
        <v>1700</v>
      </c>
      <c r="K1969" s="122" t="s">
        <v>1657</v>
      </c>
      <c r="L1969" s="122">
        <v>18</v>
      </c>
      <c r="M1969" s="287">
        <v>1161.06</v>
      </c>
      <c r="N1969" s="287">
        <v>208.99</v>
      </c>
      <c r="O1969" s="287">
        <v>0</v>
      </c>
      <c r="P1969" s="287">
        <v>0</v>
      </c>
      <c r="Q1969" s="122">
        <v>0</v>
      </c>
      <c r="R1969" s="188" t="s">
        <v>4657</v>
      </c>
      <c r="S1969" s="188" t="s">
        <v>4699</v>
      </c>
      <c r="T1969" s="188" t="s">
        <v>1703</v>
      </c>
      <c r="U1969" s="188"/>
      <c r="V1969" s="188" t="s">
        <v>1704</v>
      </c>
      <c r="W1969" s="188" t="s">
        <v>1195</v>
      </c>
      <c r="X1969" s="188" t="s">
        <v>1195</v>
      </c>
      <c r="Y1969" s="188" t="s">
        <v>1195</v>
      </c>
      <c r="Z1969" s="188"/>
      <c r="AA1969" s="188">
        <v>208.99</v>
      </c>
    </row>
    <row r="1970" spans="1:27">
      <c r="A1970" s="122" t="s">
        <v>56</v>
      </c>
      <c r="B1970" s="226" t="str">
        <f t="shared" si="60"/>
        <v>06AWJPN1796M1ZURNLH-2474</v>
      </c>
      <c r="C1970" s="277">
        <f t="shared" si="61"/>
        <v>1965</v>
      </c>
      <c r="D1970" s="122" t="s">
        <v>1486</v>
      </c>
      <c r="E1970" s="122" t="s">
        <v>1487</v>
      </c>
      <c r="F1970" s="122" t="s">
        <v>4806</v>
      </c>
      <c r="G1970" s="122" t="s">
        <v>1699</v>
      </c>
      <c r="H1970" s="278">
        <v>45464</v>
      </c>
      <c r="I1970" s="122">
        <v>2097</v>
      </c>
      <c r="J1970" s="122" t="s">
        <v>1700</v>
      </c>
      <c r="K1970" s="122" t="s">
        <v>1657</v>
      </c>
      <c r="L1970" s="122">
        <v>18</v>
      </c>
      <c r="M1970" s="287">
        <v>1777.11</v>
      </c>
      <c r="N1970" s="287">
        <v>319.88</v>
      </c>
      <c r="O1970" s="287">
        <v>0</v>
      </c>
      <c r="P1970" s="287">
        <v>0</v>
      </c>
      <c r="Q1970" s="122">
        <v>0</v>
      </c>
      <c r="R1970" s="188" t="s">
        <v>4657</v>
      </c>
      <c r="S1970" s="188" t="s">
        <v>4699</v>
      </c>
      <c r="T1970" s="188" t="s">
        <v>1703</v>
      </c>
      <c r="U1970" s="188"/>
      <c r="V1970" s="188" t="s">
        <v>1704</v>
      </c>
      <c r="W1970" s="188" t="s">
        <v>1195</v>
      </c>
      <c r="X1970" s="188" t="s">
        <v>1195</v>
      </c>
      <c r="Y1970" s="188" t="s">
        <v>1195</v>
      </c>
      <c r="Z1970" s="188"/>
      <c r="AA1970" s="188">
        <v>319.88</v>
      </c>
    </row>
    <row r="1971" spans="1:27">
      <c r="A1971" s="122" t="s">
        <v>56</v>
      </c>
      <c r="B1971" s="226" t="str">
        <f t="shared" si="60"/>
        <v>07AAEFV2078F1Z5VI/24-25/000819</v>
      </c>
      <c r="C1971" s="277">
        <f t="shared" si="61"/>
        <v>1966</v>
      </c>
      <c r="D1971" s="122" t="s">
        <v>4807</v>
      </c>
      <c r="E1971" s="122" t="s">
        <v>4808</v>
      </c>
      <c r="F1971" s="122" t="s">
        <v>4809</v>
      </c>
      <c r="G1971" s="122" t="s">
        <v>1699</v>
      </c>
      <c r="H1971" s="278">
        <v>45469</v>
      </c>
      <c r="I1971" s="122">
        <v>19470</v>
      </c>
      <c r="J1971" s="122" t="s">
        <v>1700</v>
      </c>
      <c r="K1971" s="122" t="s">
        <v>1657</v>
      </c>
      <c r="L1971" s="122">
        <v>18</v>
      </c>
      <c r="M1971" s="287">
        <v>16500</v>
      </c>
      <c r="N1971" s="287">
        <v>2970</v>
      </c>
      <c r="O1971" s="287">
        <v>0</v>
      </c>
      <c r="P1971" s="287">
        <v>0</v>
      </c>
      <c r="Q1971" s="122">
        <v>0</v>
      </c>
      <c r="R1971" s="188" t="s">
        <v>4657</v>
      </c>
      <c r="S1971" s="188" t="s">
        <v>4678</v>
      </c>
      <c r="T1971" s="188" t="s">
        <v>1703</v>
      </c>
      <c r="U1971" s="188"/>
      <c r="V1971" s="188" t="s">
        <v>1704</v>
      </c>
      <c r="W1971" s="188" t="s">
        <v>1195</v>
      </c>
      <c r="X1971" s="188" t="s">
        <v>1195</v>
      </c>
      <c r="Y1971" s="188" t="s">
        <v>1195</v>
      </c>
      <c r="Z1971" s="188"/>
      <c r="AA1971" s="188">
        <v>2970</v>
      </c>
    </row>
    <row r="1972" spans="1:27">
      <c r="A1972" s="122" t="s">
        <v>56</v>
      </c>
      <c r="B1972" s="226" t="str">
        <f t="shared" si="60"/>
        <v>29AACCP2486Q1ZMFY2425/KA/00883</v>
      </c>
      <c r="C1972" s="277">
        <f t="shared" si="61"/>
        <v>1967</v>
      </c>
      <c r="D1972" s="122" t="s">
        <v>617</v>
      </c>
      <c r="E1972" s="122" t="s">
        <v>618</v>
      </c>
      <c r="F1972" s="122" t="s">
        <v>4810</v>
      </c>
      <c r="G1972" s="122" t="s">
        <v>1699</v>
      </c>
      <c r="H1972" s="278">
        <v>45449</v>
      </c>
      <c r="I1972" s="122">
        <v>28538.3</v>
      </c>
      <c r="J1972" s="122" t="s">
        <v>1700</v>
      </c>
      <c r="K1972" s="122" t="s">
        <v>1657</v>
      </c>
      <c r="L1972" s="122">
        <v>18</v>
      </c>
      <c r="M1972" s="287">
        <v>24185</v>
      </c>
      <c r="N1972" s="287">
        <v>4353.3</v>
      </c>
      <c r="O1972" s="287">
        <v>0</v>
      </c>
      <c r="P1972" s="287">
        <v>0</v>
      </c>
      <c r="Q1972" s="122">
        <v>0</v>
      </c>
      <c r="R1972" s="188" t="s">
        <v>4657</v>
      </c>
      <c r="S1972" s="188" t="s">
        <v>4811</v>
      </c>
      <c r="T1972" s="188" t="s">
        <v>1703</v>
      </c>
      <c r="U1972" s="188"/>
      <c r="V1972" s="188" t="s">
        <v>1704</v>
      </c>
      <c r="W1972" s="188" t="s">
        <v>1726</v>
      </c>
      <c r="X1972" s="188" t="s">
        <v>4812</v>
      </c>
      <c r="Y1972" s="188" t="s">
        <v>4738</v>
      </c>
      <c r="Z1972" s="188"/>
      <c r="AA1972" s="188">
        <v>4353.3</v>
      </c>
    </row>
    <row r="1973" spans="1:27">
      <c r="A1973" s="122" t="s">
        <v>56</v>
      </c>
      <c r="B1973" s="226" t="str">
        <f t="shared" si="60"/>
        <v>29AACCP2486Q1ZMFY2425/KA/00891</v>
      </c>
      <c r="C1973" s="277">
        <f t="shared" si="61"/>
        <v>1968</v>
      </c>
      <c r="D1973" s="122" t="s">
        <v>617</v>
      </c>
      <c r="E1973" s="122" t="s">
        <v>618</v>
      </c>
      <c r="F1973" s="122" t="s">
        <v>4813</v>
      </c>
      <c r="G1973" s="122" t="s">
        <v>1699</v>
      </c>
      <c r="H1973" s="278">
        <v>45449</v>
      </c>
      <c r="I1973" s="122">
        <v>28538.3</v>
      </c>
      <c r="J1973" s="122" t="s">
        <v>1700</v>
      </c>
      <c r="K1973" s="122" t="s">
        <v>1657</v>
      </c>
      <c r="L1973" s="122">
        <v>18</v>
      </c>
      <c r="M1973" s="287">
        <v>24185</v>
      </c>
      <c r="N1973" s="287">
        <v>4353.3</v>
      </c>
      <c r="O1973" s="287">
        <v>0</v>
      </c>
      <c r="P1973" s="287">
        <v>0</v>
      </c>
      <c r="Q1973" s="122">
        <v>0</v>
      </c>
      <c r="R1973" s="188" t="s">
        <v>4657</v>
      </c>
      <c r="S1973" s="188" t="s">
        <v>4811</v>
      </c>
      <c r="T1973" s="188" t="s">
        <v>1703</v>
      </c>
      <c r="U1973" s="188"/>
      <c r="V1973" s="188" t="s">
        <v>1704</v>
      </c>
      <c r="W1973" s="188" t="s">
        <v>1726</v>
      </c>
      <c r="X1973" s="188" t="s">
        <v>4814</v>
      </c>
      <c r="Y1973" s="188" t="s">
        <v>4738</v>
      </c>
      <c r="Z1973" s="188"/>
      <c r="AA1973" s="188">
        <v>4353.3</v>
      </c>
    </row>
    <row r="1974" spans="1:27">
      <c r="A1974" s="122" t="s">
        <v>56</v>
      </c>
      <c r="B1974" s="226" t="str">
        <f t="shared" si="60"/>
        <v>33AAACS5269A1ZQIN33/2406/00657</v>
      </c>
      <c r="C1974" s="277">
        <f t="shared" si="61"/>
        <v>1969</v>
      </c>
      <c r="D1974" s="122" t="s">
        <v>3486</v>
      </c>
      <c r="E1974" s="122" t="s">
        <v>3487</v>
      </c>
      <c r="F1974" s="122" t="s">
        <v>4815</v>
      </c>
      <c r="G1974" s="122" t="s">
        <v>1699</v>
      </c>
      <c r="H1974" s="278">
        <v>45450</v>
      </c>
      <c r="I1974" s="122">
        <v>146672</v>
      </c>
      <c r="J1974" s="122" t="s">
        <v>1700</v>
      </c>
      <c r="K1974" s="122" t="s">
        <v>1657</v>
      </c>
      <c r="L1974" s="122">
        <v>12</v>
      </c>
      <c r="M1974" s="287">
        <v>123493</v>
      </c>
      <c r="N1974" s="287">
        <v>14820</v>
      </c>
      <c r="O1974" s="287">
        <v>0</v>
      </c>
      <c r="P1974" s="287">
        <v>0</v>
      </c>
      <c r="Q1974" s="122">
        <v>0</v>
      </c>
      <c r="R1974" s="188" t="s">
        <v>4657</v>
      </c>
      <c r="S1974" s="188" t="s">
        <v>4668</v>
      </c>
      <c r="T1974" s="188" t="s">
        <v>1703</v>
      </c>
      <c r="U1974" s="188"/>
      <c r="V1974" s="188" t="s">
        <v>1704</v>
      </c>
      <c r="W1974" s="188" t="s">
        <v>1195</v>
      </c>
      <c r="X1974" s="188" t="s">
        <v>1195</v>
      </c>
      <c r="Y1974" s="188" t="s">
        <v>1195</v>
      </c>
      <c r="Z1974" s="188"/>
      <c r="AA1974" s="188">
        <v>14820</v>
      </c>
    </row>
    <row r="1975" spans="1:27">
      <c r="A1975" s="122" t="s">
        <v>56</v>
      </c>
      <c r="B1975" s="226" t="str">
        <f t="shared" si="60"/>
        <v>27AAACM3692H1ZCSAPV05/0062/2425</v>
      </c>
      <c r="C1975" s="277">
        <f t="shared" si="61"/>
        <v>1970</v>
      </c>
      <c r="D1975" s="122" t="s">
        <v>580</v>
      </c>
      <c r="E1975" s="122" t="s">
        <v>581</v>
      </c>
      <c r="F1975" s="122" t="s">
        <v>4816</v>
      </c>
      <c r="G1975" s="122" t="s">
        <v>1699</v>
      </c>
      <c r="H1975" s="278">
        <v>45449</v>
      </c>
      <c r="I1975" s="122">
        <v>76695</v>
      </c>
      <c r="J1975" s="122" t="s">
        <v>1700</v>
      </c>
      <c r="K1975" s="122" t="s">
        <v>1657</v>
      </c>
      <c r="L1975" s="122">
        <v>18</v>
      </c>
      <c r="M1975" s="287">
        <v>64996</v>
      </c>
      <c r="N1975" s="287">
        <v>0</v>
      </c>
      <c r="O1975" s="287">
        <v>5849.64</v>
      </c>
      <c r="P1975" s="287">
        <v>5849.64</v>
      </c>
      <c r="Q1975" s="122">
        <v>0</v>
      </c>
      <c r="R1975" s="188" t="s">
        <v>4657</v>
      </c>
      <c r="S1975" s="188" t="s">
        <v>4668</v>
      </c>
      <c r="T1975" s="188" t="s">
        <v>1703</v>
      </c>
      <c r="U1975" s="188"/>
      <c r="V1975" s="188" t="s">
        <v>1704</v>
      </c>
      <c r="W1975" s="188" t="s">
        <v>1726</v>
      </c>
      <c r="X1975" s="188" t="s">
        <v>4817</v>
      </c>
      <c r="Y1975" s="188" t="s">
        <v>4738</v>
      </c>
      <c r="Z1975" s="188"/>
      <c r="AA1975" s="188">
        <v>11699.28</v>
      </c>
    </row>
    <row r="1976" spans="1:27">
      <c r="A1976" s="122" t="s">
        <v>56</v>
      </c>
      <c r="B1976" s="226" t="str">
        <f t="shared" si="60"/>
        <v>27AAACM3692H1ZCSAPV05/0063/2425</v>
      </c>
      <c r="C1976" s="277">
        <f t="shared" si="61"/>
        <v>1971</v>
      </c>
      <c r="D1976" s="122" t="s">
        <v>580</v>
      </c>
      <c r="E1976" s="122" t="s">
        <v>581</v>
      </c>
      <c r="F1976" s="122" t="s">
        <v>4818</v>
      </c>
      <c r="G1976" s="122" t="s">
        <v>1699</v>
      </c>
      <c r="H1976" s="278">
        <v>45449</v>
      </c>
      <c r="I1976" s="122">
        <v>41539</v>
      </c>
      <c r="J1976" s="122" t="s">
        <v>1700</v>
      </c>
      <c r="K1976" s="122" t="s">
        <v>1657</v>
      </c>
      <c r="L1976" s="122">
        <v>18</v>
      </c>
      <c r="M1976" s="287">
        <v>35202.67</v>
      </c>
      <c r="N1976" s="287">
        <v>0</v>
      </c>
      <c r="O1976" s="287">
        <v>3168.24</v>
      </c>
      <c r="P1976" s="287">
        <v>3168.24</v>
      </c>
      <c r="Q1976" s="122">
        <v>0</v>
      </c>
      <c r="R1976" s="188" t="s">
        <v>4657</v>
      </c>
      <c r="S1976" s="188" t="s">
        <v>4668</v>
      </c>
      <c r="T1976" s="188" t="s">
        <v>1703</v>
      </c>
      <c r="U1976" s="188"/>
      <c r="V1976" s="188" t="s">
        <v>1704</v>
      </c>
      <c r="W1976" s="188" t="s">
        <v>1726</v>
      </c>
      <c r="X1976" s="188" t="s">
        <v>4819</v>
      </c>
      <c r="Y1976" s="188" t="s">
        <v>4738</v>
      </c>
      <c r="Z1976" s="188"/>
      <c r="AA1976" s="188">
        <v>6336.48</v>
      </c>
    </row>
    <row r="1977" spans="1:27">
      <c r="A1977" s="122" t="s">
        <v>56</v>
      </c>
      <c r="B1977" s="226" t="str">
        <f t="shared" si="60"/>
        <v>07AABCD3611Q1ZKDEL060556</v>
      </c>
      <c r="C1977" s="277">
        <f t="shared" si="61"/>
        <v>1972</v>
      </c>
      <c r="D1977" s="122" t="s">
        <v>3300</v>
      </c>
      <c r="E1977" s="122" t="s">
        <v>3301</v>
      </c>
      <c r="F1977" s="122" t="s">
        <v>4820</v>
      </c>
      <c r="G1977" s="122" t="s">
        <v>1699</v>
      </c>
      <c r="H1977" s="278">
        <v>45464</v>
      </c>
      <c r="I1977" s="122">
        <v>50695</v>
      </c>
      <c r="J1977" s="122" t="s">
        <v>1700</v>
      </c>
      <c r="K1977" s="122" t="s">
        <v>1657</v>
      </c>
      <c r="L1977" s="122">
        <v>18</v>
      </c>
      <c r="M1977" s="287">
        <v>4050</v>
      </c>
      <c r="N1977" s="287">
        <v>729</v>
      </c>
      <c r="O1977" s="287">
        <v>0</v>
      </c>
      <c r="P1977" s="287">
        <v>0</v>
      </c>
      <c r="Q1977" s="122">
        <v>0</v>
      </c>
      <c r="R1977" s="188" t="s">
        <v>4657</v>
      </c>
      <c r="S1977" s="188" t="s">
        <v>4668</v>
      </c>
      <c r="T1977" s="188" t="s">
        <v>1703</v>
      </c>
      <c r="U1977" s="188"/>
      <c r="V1977" s="188" t="s">
        <v>1704</v>
      </c>
      <c r="W1977" s="188" t="s">
        <v>1195</v>
      </c>
      <c r="X1977" s="188" t="s">
        <v>1195</v>
      </c>
      <c r="Y1977" s="188" t="s">
        <v>1195</v>
      </c>
      <c r="Z1977" s="188"/>
      <c r="AA1977" s="188">
        <v>729</v>
      </c>
    </row>
    <row r="1978" spans="1:27">
      <c r="A1978" s="122" t="s">
        <v>56</v>
      </c>
      <c r="B1978" s="226" t="str">
        <f t="shared" si="60"/>
        <v>27AAACT2209D2ZTMH2425006982</v>
      </c>
      <c r="C1978" s="277">
        <f t="shared" si="61"/>
        <v>1973</v>
      </c>
      <c r="D1978" s="122" t="s">
        <v>463</v>
      </c>
      <c r="E1978" s="122" t="s">
        <v>464</v>
      </c>
      <c r="F1978" s="122" t="s">
        <v>4821</v>
      </c>
      <c r="G1978" s="122" t="s">
        <v>1699</v>
      </c>
      <c r="H1978" s="278">
        <v>45472</v>
      </c>
      <c r="I1978" s="122">
        <v>340076</v>
      </c>
      <c r="J1978" s="122" t="s">
        <v>1700</v>
      </c>
      <c r="K1978" s="122" t="s">
        <v>1657</v>
      </c>
      <c r="L1978" s="122">
        <v>18</v>
      </c>
      <c r="M1978" s="287">
        <v>288200</v>
      </c>
      <c r="N1978" s="287">
        <v>0</v>
      </c>
      <c r="O1978" s="287">
        <v>25938</v>
      </c>
      <c r="P1978" s="287">
        <v>25938</v>
      </c>
      <c r="Q1978" s="122">
        <v>0</v>
      </c>
      <c r="R1978" s="188" t="s">
        <v>4657</v>
      </c>
      <c r="S1978" s="188" t="s">
        <v>4668</v>
      </c>
      <c r="T1978" s="188" t="s">
        <v>1703</v>
      </c>
      <c r="U1978" s="188"/>
      <c r="V1978" s="188" t="s">
        <v>1704</v>
      </c>
      <c r="W1978" s="188" t="s">
        <v>1726</v>
      </c>
      <c r="X1978" s="188" t="s">
        <v>4822</v>
      </c>
      <c r="Y1978" s="188" t="s">
        <v>4823</v>
      </c>
      <c r="Z1978" s="188"/>
      <c r="AA1978" s="188">
        <v>51876</v>
      </c>
    </row>
    <row r="1979" spans="1:27">
      <c r="A1979" s="122" t="s">
        <v>56</v>
      </c>
      <c r="B1979" s="226" t="str">
        <f t="shared" si="60"/>
        <v>27AALCS9822Q1ZC2425CI0000218784</v>
      </c>
      <c r="C1979" s="277">
        <f t="shared" si="61"/>
        <v>1974</v>
      </c>
      <c r="D1979" s="122" t="s">
        <v>631</v>
      </c>
      <c r="E1979" s="122" t="s">
        <v>632</v>
      </c>
      <c r="F1979" s="122" t="s">
        <v>4824</v>
      </c>
      <c r="G1979" s="122" t="s">
        <v>1699</v>
      </c>
      <c r="H1979" s="278">
        <v>45450</v>
      </c>
      <c r="I1979" s="122">
        <v>2364.87</v>
      </c>
      <c r="J1979" s="122" t="s">
        <v>1700</v>
      </c>
      <c r="K1979" s="122" t="s">
        <v>1657</v>
      </c>
      <c r="L1979" s="122">
        <v>18</v>
      </c>
      <c r="M1979" s="287">
        <v>2004.13</v>
      </c>
      <c r="N1979" s="287">
        <v>0</v>
      </c>
      <c r="O1979" s="287">
        <v>180.37</v>
      </c>
      <c r="P1979" s="287">
        <v>180.37</v>
      </c>
      <c r="Q1979" s="122">
        <v>0</v>
      </c>
      <c r="R1979" s="188" t="s">
        <v>4657</v>
      </c>
      <c r="S1979" s="188" t="s">
        <v>4668</v>
      </c>
      <c r="T1979" s="188" t="s">
        <v>1703</v>
      </c>
      <c r="U1979" s="188"/>
      <c r="V1979" s="188" t="s">
        <v>1704</v>
      </c>
      <c r="W1979" s="188" t="s">
        <v>1726</v>
      </c>
      <c r="X1979" s="188" t="s">
        <v>4825</v>
      </c>
      <c r="Y1979" s="188" t="s">
        <v>4711</v>
      </c>
      <c r="Z1979" s="188"/>
      <c r="AA1979" s="188">
        <v>360.74</v>
      </c>
    </row>
    <row r="1980" spans="1:27">
      <c r="A1980" s="122" t="s">
        <v>56</v>
      </c>
      <c r="B1980" s="226" t="str">
        <f t="shared" si="60"/>
        <v>27AALCS9822Q1ZC2425CI0000300880</v>
      </c>
      <c r="C1980" s="277">
        <f t="shared" si="61"/>
        <v>1975</v>
      </c>
      <c r="D1980" s="122" t="s">
        <v>631</v>
      </c>
      <c r="E1980" s="122" t="s">
        <v>632</v>
      </c>
      <c r="F1980" s="122" t="s">
        <v>4826</v>
      </c>
      <c r="G1980" s="122" t="s">
        <v>1699</v>
      </c>
      <c r="H1980" s="278">
        <v>45472</v>
      </c>
      <c r="I1980" s="122">
        <v>2397.85</v>
      </c>
      <c r="J1980" s="122" t="s">
        <v>1700</v>
      </c>
      <c r="K1980" s="122" t="s">
        <v>1657</v>
      </c>
      <c r="L1980" s="122">
        <v>18</v>
      </c>
      <c r="M1980" s="287">
        <v>2032.07</v>
      </c>
      <c r="N1980" s="287">
        <v>0</v>
      </c>
      <c r="O1980" s="287">
        <v>182.89</v>
      </c>
      <c r="P1980" s="287">
        <v>182.89</v>
      </c>
      <c r="Q1980" s="122">
        <v>0</v>
      </c>
      <c r="R1980" s="188" t="s">
        <v>4657</v>
      </c>
      <c r="S1980" s="188" t="s">
        <v>4668</v>
      </c>
      <c r="T1980" s="188" t="s">
        <v>1703</v>
      </c>
      <c r="U1980" s="188"/>
      <c r="V1980" s="188" t="s">
        <v>1704</v>
      </c>
      <c r="W1980" s="188" t="s">
        <v>1726</v>
      </c>
      <c r="X1980" s="188" t="s">
        <v>4827</v>
      </c>
      <c r="Y1980" s="188" t="s">
        <v>4666</v>
      </c>
      <c r="Z1980" s="188"/>
      <c r="AA1980" s="188">
        <v>365.78</v>
      </c>
    </row>
    <row r="1981" spans="1:27">
      <c r="A1981" s="122" t="s">
        <v>56</v>
      </c>
      <c r="B1981" s="226" t="str">
        <f t="shared" si="60"/>
        <v>07AABCI2726B1Z4DL1242506AY56555</v>
      </c>
      <c r="C1981" s="277">
        <f t="shared" si="61"/>
        <v>1976</v>
      </c>
      <c r="D1981" s="122" t="s">
        <v>1941</v>
      </c>
      <c r="E1981" s="122" t="s">
        <v>1942</v>
      </c>
      <c r="F1981" s="122" t="s">
        <v>4828</v>
      </c>
      <c r="G1981" s="122" t="s">
        <v>1699</v>
      </c>
      <c r="H1981" s="278">
        <v>45471</v>
      </c>
      <c r="I1981" s="122">
        <v>5213</v>
      </c>
      <c r="J1981" s="122" t="s">
        <v>1700</v>
      </c>
      <c r="K1981" s="122" t="s">
        <v>1657</v>
      </c>
      <c r="L1981" s="122">
        <v>5</v>
      </c>
      <c r="M1981" s="287">
        <v>4965</v>
      </c>
      <c r="N1981" s="287">
        <v>248</v>
      </c>
      <c r="O1981" s="287">
        <v>0</v>
      </c>
      <c r="P1981" s="287">
        <v>0</v>
      </c>
      <c r="Q1981" s="122">
        <v>0</v>
      </c>
      <c r="R1981" s="188" t="s">
        <v>4657</v>
      </c>
      <c r="S1981" s="188" t="s">
        <v>4668</v>
      </c>
      <c r="T1981" s="188" t="s">
        <v>1703</v>
      </c>
      <c r="U1981" s="188"/>
      <c r="V1981" s="188" t="s">
        <v>1704</v>
      </c>
      <c r="W1981" s="188" t="s">
        <v>1195</v>
      </c>
      <c r="X1981" s="188" t="s">
        <v>1195</v>
      </c>
      <c r="Y1981" s="188" t="s">
        <v>1195</v>
      </c>
      <c r="Z1981" s="188"/>
      <c r="AA1981" s="188">
        <v>248</v>
      </c>
    </row>
    <row r="1982" spans="1:27">
      <c r="A1982" s="122" t="s">
        <v>56</v>
      </c>
      <c r="B1982" s="226" t="str">
        <f t="shared" si="60"/>
        <v>36AAJCA3639B1ZXAE-INV-2425-0185</v>
      </c>
      <c r="C1982" s="277">
        <f t="shared" si="61"/>
        <v>1977</v>
      </c>
      <c r="D1982" s="122" t="s">
        <v>432</v>
      </c>
      <c r="E1982" s="122" t="s">
        <v>433</v>
      </c>
      <c r="F1982" s="122" t="s">
        <v>4829</v>
      </c>
      <c r="G1982" s="122" t="s">
        <v>1699</v>
      </c>
      <c r="H1982" s="278">
        <v>45451</v>
      </c>
      <c r="I1982" s="122">
        <v>47707</v>
      </c>
      <c r="J1982" s="122" t="s">
        <v>1700</v>
      </c>
      <c r="K1982" s="122" t="s">
        <v>1657</v>
      </c>
      <c r="L1982" s="122">
        <v>18</v>
      </c>
      <c r="M1982" s="287">
        <v>40430</v>
      </c>
      <c r="N1982" s="287">
        <v>7277.4</v>
      </c>
      <c r="O1982" s="287">
        <v>0</v>
      </c>
      <c r="P1982" s="287">
        <v>0</v>
      </c>
      <c r="Q1982" s="122">
        <v>0</v>
      </c>
      <c r="R1982" s="188" t="s">
        <v>4657</v>
      </c>
      <c r="S1982" s="188" t="s">
        <v>4694</v>
      </c>
      <c r="T1982" s="188" t="s">
        <v>1703</v>
      </c>
      <c r="U1982" s="188"/>
      <c r="V1982" s="188" t="s">
        <v>1704</v>
      </c>
      <c r="W1982" s="188" t="s">
        <v>1726</v>
      </c>
      <c r="X1982" s="188" t="s">
        <v>4830</v>
      </c>
      <c r="Y1982" s="188" t="s">
        <v>4831</v>
      </c>
      <c r="Z1982" s="188"/>
      <c r="AA1982" s="188">
        <v>7277.4</v>
      </c>
    </row>
    <row r="1983" spans="1:27">
      <c r="A1983" s="122" t="s">
        <v>56</v>
      </c>
      <c r="B1983" s="226" t="str">
        <f t="shared" si="60"/>
        <v>36AAJCA3639B1ZXAE-INV-2425-0220</v>
      </c>
      <c r="C1983" s="277">
        <f t="shared" si="61"/>
        <v>1978</v>
      </c>
      <c r="D1983" s="122" t="s">
        <v>432</v>
      </c>
      <c r="E1983" s="122" t="s">
        <v>433</v>
      </c>
      <c r="F1983" s="122" t="s">
        <v>4832</v>
      </c>
      <c r="G1983" s="122" t="s">
        <v>1699</v>
      </c>
      <c r="H1983" s="278">
        <v>45465</v>
      </c>
      <c r="I1983" s="122">
        <v>88978</v>
      </c>
      <c r="J1983" s="122" t="s">
        <v>1700</v>
      </c>
      <c r="K1983" s="122" t="s">
        <v>1657</v>
      </c>
      <c r="L1983" s="122">
        <v>18</v>
      </c>
      <c r="M1983" s="287">
        <v>75405</v>
      </c>
      <c r="N1983" s="287">
        <v>13572.9</v>
      </c>
      <c r="O1983" s="287">
        <v>0</v>
      </c>
      <c r="P1983" s="287">
        <v>0</v>
      </c>
      <c r="Q1983" s="122">
        <v>0</v>
      </c>
      <c r="R1983" s="188" t="s">
        <v>4657</v>
      </c>
      <c r="S1983" s="188" t="s">
        <v>4694</v>
      </c>
      <c r="T1983" s="188" t="s">
        <v>1703</v>
      </c>
      <c r="U1983" s="188"/>
      <c r="V1983" s="188" t="s">
        <v>1704</v>
      </c>
      <c r="W1983" s="188" t="s">
        <v>1726</v>
      </c>
      <c r="X1983" s="188" t="s">
        <v>4833</v>
      </c>
      <c r="Y1983" s="188" t="s">
        <v>4834</v>
      </c>
      <c r="Z1983" s="188"/>
      <c r="AA1983" s="188">
        <v>13572.9</v>
      </c>
    </row>
    <row r="1984" spans="1:27">
      <c r="A1984" s="122" t="s">
        <v>56</v>
      </c>
      <c r="B1984" s="226" t="str">
        <f t="shared" si="60"/>
        <v>36AAJCA3639B1ZXAE-INV-2425-0221</v>
      </c>
      <c r="C1984" s="277">
        <f t="shared" si="61"/>
        <v>1979</v>
      </c>
      <c r="D1984" s="122" t="s">
        <v>432</v>
      </c>
      <c r="E1984" s="122" t="s">
        <v>433</v>
      </c>
      <c r="F1984" s="122" t="s">
        <v>4835</v>
      </c>
      <c r="G1984" s="122" t="s">
        <v>1699</v>
      </c>
      <c r="H1984" s="278">
        <v>45465</v>
      </c>
      <c r="I1984" s="122">
        <v>260615</v>
      </c>
      <c r="J1984" s="122" t="s">
        <v>1700</v>
      </c>
      <c r="K1984" s="122" t="s">
        <v>1657</v>
      </c>
      <c r="L1984" s="122">
        <v>18</v>
      </c>
      <c r="M1984" s="287">
        <v>220860</v>
      </c>
      <c r="N1984" s="287">
        <v>39754.800000000003</v>
      </c>
      <c r="O1984" s="287">
        <v>0</v>
      </c>
      <c r="P1984" s="287">
        <v>0</v>
      </c>
      <c r="Q1984" s="122">
        <v>0</v>
      </c>
      <c r="R1984" s="188" t="s">
        <v>4657</v>
      </c>
      <c r="S1984" s="188" t="s">
        <v>4694</v>
      </c>
      <c r="T1984" s="188" t="s">
        <v>1703</v>
      </c>
      <c r="U1984" s="188"/>
      <c r="V1984" s="188" t="s">
        <v>1704</v>
      </c>
      <c r="W1984" s="188" t="s">
        <v>1726</v>
      </c>
      <c r="X1984" s="188" t="s">
        <v>4836</v>
      </c>
      <c r="Y1984" s="188" t="s">
        <v>4834</v>
      </c>
      <c r="Z1984" s="188"/>
      <c r="AA1984" s="188">
        <v>39754.800000000003</v>
      </c>
    </row>
    <row r="1985" spans="1:27">
      <c r="A1985" s="122" t="s">
        <v>56</v>
      </c>
      <c r="B1985" s="226" t="str">
        <f t="shared" si="60"/>
        <v>36AAJCA3639B1ZXAE-INV-2425-0222</v>
      </c>
      <c r="C1985" s="277">
        <f t="shared" si="61"/>
        <v>1980</v>
      </c>
      <c r="D1985" s="122" t="s">
        <v>432</v>
      </c>
      <c r="E1985" s="122" t="s">
        <v>433</v>
      </c>
      <c r="F1985" s="122" t="s">
        <v>4837</v>
      </c>
      <c r="G1985" s="122" t="s">
        <v>1699</v>
      </c>
      <c r="H1985" s="278">
        <v>45465</v>
      </c>
      <c r="I1985" s="122">
        <v>71561</v>
      </c>
      <c r="J1985" s="122" t="s">
        <v>1700</v>
      </c>
      <c r="K1985" s="122" t="s">
        <v>1657</v>
      </c>
      <c r="L1985" s="122">
        <v>18</v>
      </c>
      <c r="M1985" s="287">
        <v>60645</v>
      </c>
      <c r="N1985" s="287">
        <v>10916.1</v>
      </c>
      <c r="O1985" s="287">
        <v>0</v>
      </c>
      <c r="P1985" s="287">
        <v>0</v>
      </c>
      <c r="Q1985" s="122">
        <v>0</v>
      </c>
      <c r="R1985" s="188" t="s">
        <v>4657</v>
      </c>
      <c r="S1985" s="188" t="s">
        <v>4694</v>
      </c>
      <c r="T1985" s="188" t="s">
        <v>1703</v>
      </c>
      <c r="U1985" s="188"/>
      <c r="V1985" s="188" t="s">
        <v>1704</v>
      </c>
      <c r="W1985" s="188" t="s">
        <v>1726</v>
      </c>
      <c r="X1985" s="188" t="s">
        <v>4838</v>
      </c>
      <c r="Y1985" s="188" t="s">
        <v>4834</v>
      </c>
      <c r="Z1985" s="188"/>
      <c r="AA1985" s="188">
        <v>10916.1</v>
      </c>
    </row>
    <row r="1986" spans="1:27">
      <c r="A1986" s="122" t="s">
        <v>56</v>
      </c>
      <c r="B1986" s="226" t="str">
        <f t="shared" si="60"/>
        <v>36AAJCA3639B1ZXAE-INV-2425-0238</v>
      </c>
      <c r="C1986" s="277">
        <f t="shared" si="61"/>
        <v>1981</v>
      </c>
      <c r="D1986" s="122" t="s">
        <v>432</v>
      </c>
      <c r="E1986" s="122" t="s">
        <v>433</v>
      </c>
      <c r="F1986" s="122" t="s">
        <v>4839</v>
      </c>
      <c r="G1986" s="122" t="s">
        <v>1699</v>
      </c>
      <c r="H1986" s="278">
        <v>45472</v>
      </c>
      <c r="I1986" s="122">
        <v>28957</v>
      </c>
      <c r="J1986" s="122" t="s">
        <v>1700</v>
      </c>
      <c r="K1986" s="122" t="s">
        <v>1657</v>
      </c>
      <c r="L1986" s="122">
        <v>18</v>
      </c>
      <c r="M1986" s="287">
        <v>24540</v>
      </c>
      <c r="N1986" s="287">
        <v>4417.2</v>
      </c>
      <c r="O1986" s="287">
        <v>0</v>
      </c>
      <c r="P1986" s="287">
        <v>0</v>
      </c>
      <c r="Q1986" s="122">
        <v>0</v>
      </c>
      <c r="R1986" s="188" t="s">
        <v>4657</v>
      </c>
      <c r="S1986" s="188" t="s">
        <v>4694</v>
      </c>
      <c r="T1986" s="188" t="s">
        <v>1703</v>
      </c>
      <c r="U1986" s="188"/>
      <c r="V1986" s="188" t="s">
        <v>1704</v>
      </c>
      <c r="W1986" s="188" t="s">
        <v>1726</v>
      </c>
      <c r="X1986" s="188" t="s">
        <v>4840</v>
      </c>
      <c r="Y1986" s="188" t="s">
        <v>4823</v>
      </c>
      <c r="Z1986" s="188"/>
      <c r="AA1986" s="188">
        <v>4417.2</v>
      </c>
    </row>
    <row r="1987" spans="1:27">
      <c r="A1987" s="122" t="s">
        <v>56</v>
      </c>
      <c r="B1987" s="226" t="str">
        <f t="shared" si="60"/>
        <v>27AALCM3536H1ZAINV2425/82688</v>
      </c>
      <c r="C1987" s="277">
        <f t="shared" si="61"/>
        <v>1982</v>
      </c>
      <c r="D1987" s="122" t="s">
        <v>383</v>
      </c>
      <c r="E1987" s="122" t="s">
        <v>384</v>
      </c>
      <c r="F1987" s="122" t="s">
        <v>4841</v>
      </c>
      <c r="G1987" s="122" t="s">
        <v>1699</v>
      </c>
      <c r="H1987" s="278">
        <v>45469</v>
      </c>
      <c r="I1987" s="122">
        <v>498</v>
      </c>
      <c r="J1987" s="122" t="s">
        <v>1700</v>
      </c>
      <c r="K1987" s="122" t="s">
        <v>1657</v>
      </c>
      <c r="L1987" s="122">
        <v>18</v>
      </c>
      <c r="M1987" s="287">
        <v>422.03</v>
      </c>
      <c r="N1987" s="287">
        <v>0</v>
      </c>
      <c r="O1987" s="287">
        <v>37.99</v>
      </c>
      <c r="P1987" s="287">
        <v>37.99</v>
      </c>
      <c r="Q1987" s="122">
        <v>0</v>
      </c>
      <c r="R1987" s="188" t="s">
        <v>4657</v>
      </c>
      <c r="S1987" s="188" t="s">
        <v>4668</v>
      </c>
      <c r="T1987" s="188" t="s">
        <v>1703</v>
      </c>
      <c r="U1987" s="188"/>
      <c r="V1987" s="188" t="s">
        <v>1704</v>
      </c>
      <c r="W1987" s="188" t="s">
        <v>1726</v>
      </c>
      <c r="X1987" s="188" t="s">
        <v>4842</v>
      </c>
      <c r="Y1987" s="188" t="s">
        <v>4843</v>
      </c>
      <c r="Z1987" s="188"/>
      <c r="AA1987" s="188">
        <v>75.98</v>
      </c>
    </row>
    <row r="1988" spans="1:27">
      <c r="A1988" s="122" t="s">
        <v>56</v>
      </c>
      <c r="B1988" s="226" t="str">
        <f t="shared" si="60"/>
        <v>27ABJCS6128G1Z4103/2024-25</v>
      </c>
      <c r="C1988" s="277">
        <f t="shared" si="61"/>
        <v>1983</v>
      </c>
      <c r="D1988" s="122" t="s">
        <v>535</v>
      </c>
      <c r="E1988" s="122" t="s">
        <v>536</v>
      </c>
      <c r="F1988" s="122" t="s">
        <v>4844</v>
      </c>
      <c r="G1988" s="122" t="s">
        <v>1699</v>
      </c>
      <c r="H1988" s="278">
        <v>45449</v>
      </c>
      <c r="I1988" s="122">
        <v>462.56</v>
      </c>
      <c r="J1988" s="122" t="s">
        <v>1700</v>
      </c>
      <c r="K1988" s="122" t="s">
        <v>1657</v>
      </c>
      <c r="L1988" s="122">
        <v>18</v>
      </c>
      <c r="M1988" s="287">
        <v>392</v>
      </c>
      <c r="N1988" s="287">
        <v>0</v>
      </c>
      <c r="O1988" s="287">
        <v>35.28</v>
      </c>
      <c r="P1988" s="287">
        <v>35.28</v>
      </c>
      <c r="Q1988" s="122">
        <v>0</v>
      </c>
      <c r="R1988" s="188" t="s">
        <v>4657</v>
      </c>
      <c r="S1988" s="188" t="s">
        <v>4694</v>
      </c>
      <c r="T1988" s="188" t="s">
        <v>1703</v>
      </c>
      <c r="U1988" s="188"/>
      <c r="V1988" s="188" t="s">
        <v>1704</v>
      </c>
      <c r="W1988" s="188" t="s">
        <v>1195</v>
      </c>
      <c r="X1988" s="188" t="s">
        <v>1195</v>
      </c>
      <c r="Y1988" s="188" t="s">
        <v>1195</v>
      </c>
      <c r="Z1988" s="188"/>
      <c r="AA1988" s="188">
        <v>70.56</v>
      </c>
    </row>
    <row r="1989" spans="1:27">
      <c r="A1989" s="122" t="s">
        <v>56</v>
      </c>
      <c r="B1989" s="226" t="str">
        <f t="shared" si="60"/>
        <v>27ABJCS6128G1Z4104/2024-25</v>
      </c>
      <c r="C1989" s="277">
        <f t="shared" si="61"/>
        <v>1984</v>
      </c>
      <c r="D1989" s="122" t="s">
        <v>535</v>
      </c>
      <c r="E1989" s="122" t="s">
        <v>536</v>
      </c>
      <c r="F1989" s="122" t="s">
        <v>4845</v>
      </c>
      <c r="G1989" s="122" t="s">
        <v>1699</v>
      </c>
      <c r="H1989" s="278">
        <v>45449</v>
      </c>
      <c r="I1989" s="122">
        <v>4318.8</v>
      </c>
      <c r="J1989" s="122" t="s">
        <v>1700</v>
      </c>
      <c r="K1989" s="122" t="s">
        <v>1657</v>
      </c>
      <c r="L1989" s="122">
        <v>18</v>
      </c>
      <c r="M1989" s="287">
        <v>3660</v>
      </c>
      <c r="N1989" s="287">
        <v>0</v>
      </c>
      <c r="O1989" s="287">
        <v>329.4</v>
      </c>
      <c r="P1989" s="287">
        <v>329.4</v>
      </c>
      <c r="Q1989" s="122">
        <v>0</v>
      </c>
      <c r="R1989" s="188" t="s">
        <v>4657</v>
      </c>
      <c r="S1989" s="188" t="s">
        <v>4694</v>
      </c>
      <c r="T1989" s="188" t="s">
        <v>1703</v>
      </c>
      <c r="U1989" s="188"/>
      <c r="V1989" s="188" t="s">
        <v>1704</v>
      </c>
      <c r="W1989" s="188" t="s">
        <v>1195</v>
      </c>
      <c r="X1989" s="188" t="s">
        <v>1195</v>
      </c>
      <c r="Y1989" s="188" t="s">
        <v>1195</v>
      </c>
      <c r="Z1989" s="188"/>
      <c r="AA1989" s="188">
        <v>658.8</v>
      </c>
    </row>
    <row r="1990" spans="1:27">
      <c r="A1990" s="122" t="s">
        <v>56</v>
      </c>
      <c r="B1990" s="226" t="str">
        <f t="shared" ref="B1990:B2053" si="62">CONCATENATE(D1990,F1990)</f>
        <v>27AAICC1247J1ZM202322760</v>
      </c>
      <c r="C1990" s="277">
        <f t="shared" si="61"/>
        <v>1985</v>
      </c>
      <c r="D1990" s="122" t="s">
        <v>1517</v>
      </c>
      <c r="E1990" s="122" t="s">
        <v>1518</v>
      </c>
      <c r="F1990" s="122">
        <v>202322760</v>
      </c>
      <c r="G1990" s="122" t="s">
        <v>1699</v>
      </c>
      <c r="H1990" s="278">
        <v>45444</v>
      </c>
      <c r="I1990" s="122">
        <v>126850</v>
      </c>
      <c r="J1990" s="122" t="s">
        <v>1700</v>
      </c>
      <c r="K1990" s="122" t="s">
        <v>1657</v>
      </c>
      <c r="L1990" s="122">
        <v>18</v>
      </c>
      <c r="M1990" s="287">
        <v>107500</v>
      </c>
      <c r="N1990" s="287">
        <v>0</v>
      </c>
      <c r="O1990" s="287">
        <v>9675</v>
      </c>
      <c r="P1990" s="287">
        <v>9675</v>
      </c>
      <c r="Q1990" s="122">
        <v>0</v>
      </c>
      <c r="R1990" s="188" t="s">
        <v>4657</v>
      </c>
      <c r="S1990" s="188" t="s">
        <v>4668</v>
      </c>
      <c r="T1990" s="188" t="s">
        <v>1703</v>
      </c>
      <c r="U1990" s="188"/>
      <c r="V1990" s="188" t="s">
        <v>1704</v>
      </c>
      <c r="W1990" s="188" t="s">
        <v>1726</v>
      </c>
      <c r="X1990" s="188" t="s">
        <v>4846</v>
      </c>
      <c r="Y1990" s="188" t="s">
        <v>4702</v>
      </c>
      <c r="Z1990" s="188"/>
      <c r="AA1990" s="188">
        <v>19350</v>
      </c>
    </row>
    <row r="1991" spans="1:27">
      <c r="A1991" s="122" t="s">
        <v>56</v>
      </c>
      <c r="B1991" s="226" t="str">
        <f t="shared" si="62"/>
        <v>27AAICC1247J1ZM202322988</v>
      </c>
      <c r="C1991" s="277">
        <f t="shared" ref="C1991:C2054" si="63">C1990+1</f>
        <v>1986</v>
      </c>
      <c r="D1991" s="122" t="s">
        <v>1517</v>
      </c>
      <c r="E1991" s="122" t="s">
        <v>1518</v>
      </c>
      <c r="F1991" s="122">
        <v>202322988</v>
      </c>
      <c r="G1991" s="122" t="s">
        <v>1699</v>
      </c>
      <c r="H1991" s="278">
        <v>45456</v>
      </c>
      <c r="I1991" s="122">
        <v>116141.1</v>
      </c>
      <c r="J1991" s="122" t="s">
        <v>1700</v>
      </c>
      <c r="K1991" s="122" t="s">
        <v>1657</v>
      </c>
      <c r="L1991" s="122">
        <v>18</v>
      </c>
      <c r="M1991" s="287">
        <v>98424.66</v>
      </c>
      <c r="N1991" s="287">
        <v>0</v>
      </c>
      <c r="O1991" s="287">
        <v>8858.2199999999993</v>
      </c>
      <c r="P1991" s="287">
        <v>8858.2199999999993</v>
      </c>
      <c r="Q1991" s="122">
        <v>0</v>
      </c>
      <c r="R1991" s="188" t="s">
        <v>4657</v>
      </c>
      <c r="S1991" s="188" t="s">
        <v>4668</v>
      </c>
      <c r="T1991" s="188" t="s">
        <v>1703</v>
      </c>
      <c r="U1991" s="188"/>
      <c r="V1991" s="188" t="s">
        <v>1704</v>
      </c>
      <c r="W1991" s="188" t="s">
        <v>1726</v>
      </c>
      <c r="X1991" s="188" t="s">
        <v>4847</v>
      </c>
      <c r="Y1991" s="188" t="s">
        <v>4746</v>
      </c>
      <c r="Z1991" s="188"/>
      <c r="AA1991" s="188">
        <v>17716.439999999999</v>
      </c>
    </row>
    <row r="1992" spans="1:27">
      <c r="A1992" s="122" t="s">
        <v>56</v>
      </c>
      <c r="B1992" s="226" t="str">
        <f t="shared" si="62"/>
        <v>27AAICC1247J1ZM202322989</v>
      </c>
      <c r="C1992" s="277">
        <f t="shared" si="63"/>
        <v>1987</v>
      </c>
      <c r="D1992" s="122" t="s">
        <v>1517</v>
      </c>
      <c r="E1992" s="122" t="s">
        <v>1518</v>
      </c>
      <c r="F1992" s="122">
        <v>202322989</v>
      </c>
      <c r="G1992" s="122" t="s">
        <v>1699</v>
      </c>
      <c r="H1992" s="278">
        <v>45456</v>
      </c>
      <c r="I1992" s="122">
        <v>324500</v>
      </c>
      <c r="J1992" s="122" t="s">
        <v>1700</v>
      </c>
      <c r="K1992" s="122" t="s">
        <v>1657</v>
      </c>
      <c r="L1992" s="122">
        <v>18</v>
      </c>
      <c r="M1992" s="287">
        <v>275000</v>
      </c>
      <c r="N1992" s="287">
        <v>0</v>
      </c>
      <c r="O1992" s="287">
        <v>24750</v>
      </c>
      <c r="P1992" s="287">
        <v>24750</v>
      </c>
      <c r="Q1992" s="122">
        <v>0</v>
      </c>
      <c r="R1992" s="188" t="s">
        <v>4657</v>
      </c>
      <c r="S1992" s="188" t="s">
        <v>4668</v>
      </c>
      <c r="T1992" s="188" t="s">
        <v>1703</v>
      </c>
      <c r="U1992" s="188"/>
      <c r="V1992" s="188" t="s">
        <v>1704</v>
      </c>
      <c r="W1992" s="188" t="s">
        <v>1726</v>
      </c>
      <c r="X1992" s="188" t="s">
        <v>4848</v>
      </c>
      <c r="Y1992" s="188" t="s">
        <v>4746</v>
      </c>
      <c r="Z1992" s="188"/>
      <c r="AA1992" s="188">
        <v>49500</v>
      </c>
    </row>
    <row r="1993" spans="1:27">
      <c r="A1993" s="122" t="s">
        <v>56</v>
      </c>
      <c r="B1993" s="226" t="str">
        <f t="shared" si="62"/>
        <v>27AAKFR1575R1ZCRAR/979/24-25</v>
      </c>
      <c r="C1993" s="277">
        <f t="shared" si="63"/>
        <v>1988</v>
      </c>
      <c r="D1993" s="122" t="s">
        <v>724</v>
      </c>
      <c r="E1993" s="122" t="s">
        <v>725</v>
      </c>
      <c r="F1993" s="122" t="s">
        <v>4849</v>
      </c>
      <c r="G1993" s="122" t="s">
        <v>1699</v>
      </c>
      <c r="H1993" s="278">
        <v>45471</v>
      </c>
      <c r="I1993" s="122">
        <v>99784</v>
      </c>
      <c r="J1993" s="122" t="s">
        <v>1700</v>
      </c>
      <c r="K1993" s="122" t="s">
        <v>1657</v>
      </c>
      <c r="L1993" s="122">
        <v>18</v>
      </c>
      <c r="M1993" s="287">
        <v>84562.5</v>
      </c>
      <c r="N1993" s="287">
        <v>0</v>
      </c>
      <c r="O1993" s="287">
        <v>7610.63</v>
      </c>
      <c r="P1993" s="287">
        <v>7610.63</v>
      </c>
      <c r="Q1993" s="122">
        <v>0</v>
      </c>
      <c r="R1993" s="188" t="s">
        <v>4657</v>
      </c>
      <c r="S1993" s="188" t="s">
        <v>4678</v>
      </c>
      <c r="T1993" s="188" t="s">
        <v>1703</v>
      </c>
      <c r="U1993" s="188"/>
      <c r="V1993" s="188" t="s">
        <v>1704</v>
      </c>
      <c r="W1993" s="188" t="s">
        <v>1195</v>
      </c>
      <c r="X1993" s="188" t="s">
        <v>1195</v>
      </c>
      <c r="Y1993" s="188" t="s">
        <v>1195</v>
      </c>
      <c r="Z1993" s="188"/>
      <c r="AA1993" s="188">
        <v>15221.26</v>
      </c>
    </row>
    <row r="1994" spans="1:27">
      <c r="A1994" s="122" t="s">
        <v>56</v>
      </c>
      <c r="B1994" s="226" t="str">
        <f t="shared" si="62"/>
        <v>27BBOPG2224E1ZYRS-0202</v>
      </c>
      <c r="C1994" s="277">
        <f t="shared" si="63"/>
        <v>1989</v>
      </c>
      <c r="D1994" s="122" t="s">
        <v>1023</v>
      </c>
      <c r="E1994" s="122" t="s">
        <v>1024</v>
      </c>
      <c r="F1994" s="122" t="s">
        <v>4850</v>
      </c>
      <c r="G1994" s="122" t="s">
        <v>1699</v>
      </c>
      <c r="H1994" s="278">
        <v>45469</v>
      </c>
      <c r="I1994" s="122">
        <v>15517</v>
      </c>
      <c r="J1994" s="122" t="s">
        <v>1700</v>
      </c>
      <c r="K1994" s="122" t="s">
        <v>1657</v>
      </c>
      <c r="L1994" s="122">
        <v>18</v>
      </c>
      <c r="M1994" s="287">
        <v>13150</v>
      </c>
      <c r="N1994" s="287">
        <v>0</v>
      </c>
      <c r="O1994" s="287">
        <v>1183.5</v>
      </c>
      <c r="P1994" s="287">
        <v>1183.5</v>
      </c>
      <c r="Q1994" s="122">
        <v>0</v>
      </c>
      <c r="R1994" s="188" t="s">
        <v>4657</v>
      </c>
      <c r="S1994" s="188" t="s">
        <v>4668</v>
      </c>
      <c r="T1994" s="188" t="s">
        <v>1703</v>
      </c>
      <c r="U1994" s="188"/>
      <c r="V1994" s="188" t="s">
        <v>1704</v>
      </c>
      <c r="W1994" s="188" t="s">
        <v>1195</v>
      </c>
      <c r="X1994" s="188" t="s">
        <v>1195</v>
      </c>
      <c r="Y1994" s="188" t="s">
        <v>1195</v>
      </c>
      <c r="Z1994" s="188"/>
      <c r="AA1994" s="188">
        <v>2367</v>
      </c>
    </row>
    <row r="1995" spans="1:27">
      <c r="A1995" s="122" t="s">
        <v>56</v>
      </c>
      <c r="B1995" s="226" t="str">
        <f t="shared" si="62"/>
        <v>27AAACD1798F2ZLDEL/24-25/001</v>
      </c>
      <c r="C1995" s="277">
        <f t="shared" si="63"/>
        <v>1990</v>
      </c>
      <c r="D1995" s="122" t="s">
        <v>1337</v>
      </c>
      <c r="E1995" s="122" t="s">
        <v>2292</v>
      </c>
      <c r="F1995" s="122" t="s">
        <v>4851</v>
      </c>
      <c r="G1995" s="122" t="s">
        <v>1699</v>
      </c>
      <c r="H1995" s="278">
        <v>45412</v>
      </c>
      <c r="I1995" s="122">
        <v>590000</v>
      </c>
      <c r="J1995" s="122" t="s">
        <v>1700</v>
      </c>
      <c r="K1995" s="122" t="s">
        <v>1657</v>
      </c>
      <c r="L1995" s="122">
        <v>18</v>
      </c>
      <c r="M1995" s="287">
        <v>500000</v>
      </c>
      <c r="N1995" s="287">
        <v>0</v>
      </c>
      <c r="O1995" s="287">
        <v>45000</v>
      </c>
      <c r="P1995" s="287">
        <v>45000</v>
      </c>
      <c r="Q1995" s="122">
        <v>0</v>
      </c>
      <c r="R1995" s="188" t="s">
        <v>4657</v>
      </c>
      <c r="S1995" s="188" t="s">
        <v>4658</v>
      </c>
      <c r="T1995" s="188" t="s">
        <v>1703</v>
      </c>
      <c r="U1995" s="188"/>
      <c r="V1995" s="188" t="s">
        <v>1704</v>
      </c>
      <c r="W1995" s="188" t="s">
        <v>1195</v>
      </c>
      <c r="X1995" s="188" t="s">
        <v>1195</v>
      </c>
      <c r="Y1995" s="188" t="s">
        <v>1195</v>
      </c>
      <c r="Z1995" s="188"/>
      <c r="AA1995" s="188">
        <v>90000</v>
      </c>
    </row>
    <row r="1996" spans="1:27">
      <c r="A1996" s="122" t="s">
        <v>56</v>
      </c>
      <c r="B1996" s="226" t="str">
        <f t="shared" si="62"/>
        <v>27AAACD1798F2ZLDEL/24-25/002</v>
      </c>
      <c r="C1996" s="277">
        <f t="shared" si="63"/>
        <v>1991</v>
      </c>
      <c r="D1996" s="122" t="s">
        <v>1337</v>
      </c>
      <c r="E1996" s="122" t="s">
        <v>2292</v>
      </c>
      <c r="F1996" s="122" t="s">
        <v>4852</v>
      </c>
      <c r="G1996" s="122" t="s">
        <v>1699</v>
      </c>
      <c r="H1996" s="278">
        <v>45435</v>
      </c>
      <c r="I1996" s="122">
        <v>590000</v>
      </c>
      <c r="J1996" s="122" t="s">
        <v>1700</v>
      </c>
      <c r="K1996" s="122" t="s">
        <v>1657</v>
      </c>
      <c r="L1996" s="122">
        <v>18</v>
      </c>
      <c r="M1996" s="287">
        <v>500000</v>
      </c>
      <c r="N1996" s="287">
        <v>0</v>
      </c>
      <c r="O1996" s="287">
        <v>45000</v>
      </c>
      <c r="P1996" s="287">
        <v>45000</v>
      </c>
      <c r="Q1996" s="122">
        <v>0</v>
      </c>
      <c r="R1996" s="188" t="s">
        <v>4657</v>
      </c>
      <c r="S1996" s="188" t="s">
        <v>4658</v>
      </c>
      <c r="T1996" s="188" t="s">
        <v>1703</v>
      </c>
      <c r="U1996" s="188"/>
      <c r="V1996" s="188" t="s">
        <v>1704</v>
      </c>
      <c r="W1996" s="188" t="s">
        <v>1195</v>
      </c>
      <c r="X1996" s="188" t="s">
        <v>1195</v>
      </c>
      <c r="Y1996" s="188" t="s">
        <v>1195</v>
      </c>
      <c r="Z1996" s="188"/>
      <c r="AA1996" s="188">
        <v>90000</v>
      </c>
    </row>
    <row r="1997" spans="1:27">
      <c r="A1997" s="122" t="s">
        <v>56</v>
      </c>
      <c r="B1997" s="226" t="str">
        <f t="shared" si="62"/>
        <v>27AAACD1798F2ZLDEL/24-25/003</v>
      </c>
      <c r="C1997" s="277">
        <f t="shared" si="63"/>
        <v>1992</v>
      </c>
      <c r="D1997" s="122" t="s">
        <v>1337</v>
      </c>
      <c r="E1997" s="122" t="s">
        <v>2292</v>
      </c>
      <c r="F1997" s="122" t="s">
        <v>4853</v>
      </c>
      <c r="G1997" s="122" t="s">
        <v>1699</v>
      </c>
      <c r="H1997" s="278">
        <v>45463</v>
      </c>
      <c r="I1997" s="122">
        <v>590000</v>
      </c>
      <c r="J1997" s="122" t="s">
        <v>1700</v>
      </c>
      <c r="K1997" s="122" t="s">
        <v>1657</v>
      </c>
      <c r="L1997" s="122">
        <v>18</v>
      </c>
      <c r="M1997" s="287">
        <v>500000</v>
      </c>
      <c r="N1997" s="287">
        <v>0</v>
      </c>
      <c r="O1997" s="287">
        <v>45000</v>
      </c>
      <c r="P1997" s="287">
        <v>45000</v>
      </c>
      <c r="Q1997" s="122">
        <v>0</v>
      </c>
      <c r="R1997" s="188" t="s">
        <v>4657</v>
      </c>
      <c r="S1997" s="188" t="s">
        <v>4658</v>
      </c>
      <c r="T1997" s="188" t="s">
        <v>1703</v>
      </c>
      <c r="U1997" s="188"/>
      <c r="V1997" s="188" t="s">
        <v>1704</v>
      </c>
      <c r="W1997" s="188" t="s">
        <v>1195</v>
      </c>
      <c r="X1997" s="188" t="s">
        <v>1195</v>
      </c>
      <c r="Y1997" s="188" t="s">
        <v>1195</v>
      </c>
      <c r="Z1997" s="188"/>
      <c r="AA1997" s="188">
        <v>90000</v>
      </c>
    </row>
    <row r="1998" spans="1:27">
      <c r="A1998" s="122" t="s">
        <v>56</v>
      </c>
      <c r="B1998" s="226" t="str">
        <f t="shared" si="62"/>
        <v>27ALVPP4585H1Z834/2024-25</v>
      </c>
      <c r="C1998" s="277">
        <f t="shared" si="63"/>
        <v>1993</v>
      </c>
      <c r="D1998" s="122" t="s">
        <v>2991</v>
      </c>
      <c r="E1998" s="122" t="s">
        <v>2992</v>
      </c>
      <c r="F1998" s="122" t="s">
        <v>4854</v>
      </c>
      <c r="G1998" s="122" t="s">
        <v>1699</v>
      </c>
      <c r="H1998" s="278">
        <v>45469</v>
      </c>
      <c r="I1998" s="122">
        <v>11328</v>
      </c>
      <c r="J1998" s="122" t="s">
        <v>1700</v>
      </c>
      <c r="K1998" s="122" t="s">
        <v>1657</v>
      </c>
      <c r="L1998" s="122">
        <v>18</v>
      </c>
      <c r="M1998" s="287">
        <v>9600</v>
      </c>
      <c r="N1998" s="287">
        <v>0</v>
      </c>
      <c r="O1998" s="287">
        <v>864</v>
      </c>
      <c r="P1998" s="287">
        <v>864</v>
      </c>
      <c r="Q1998" s="122">
        <v>0</v>
      </c>
      <c r="R1998" s="188" t="s">
        <v>4657</v>
      </c>
      <c r="S1998" s="188" t="s">
        <v>4678</v>
      </c>
      <c r="T1998" s="188" t="s">
        <v>1703</v>
      </c>
      <c r="U1998" s="188"/>
      <c r="V1998" s="188" t="s">
        <v>1704</v>
      </c>
      <c r="W1998" s="188" t="s">
        <v>1195</v>
      </c>
      <c r="X1998" s="188" t="s">
        <v>1195</v>
      </c>
      <c r="Y1998" s="188" t="s">
        <v>1195</v>
      </c>
      <c r="Z1998" s="188"/>
      <c r="AA1998" s="188">
        <v>1728</v>
      </c>
    </row>
    <row r="1999" spans="1:27">
      <c r="A1999" s="122" t="s">
        <v>56</v>
      </c>
      <c r="B1999" s="226" t="str">
        <f t="shared" si="62"/>
        <v>27AAEFU8529J1ZNUTLLP/24-25/002</v>
      </c>
      <c r="C1999" s="277">
        <f t="shared" si="63"/>
        <v>1994</v>
      </c>
      <c r="D1999" s="122" t="s">
        <v>160</v>
      </c>
      <c r="E1999" s="122" t="s">
        <v>689</v>
      </c>
      <c r="F1999" s="122" t="s">
        <v>4855</v>
      </c>
      <c r="G1999" s="122" t="s">
        <v>1699</v>
      </c>
      <c r="H1999" s="278">
        <v>45400</v>
      </c>
      <c r="I1999" s="122">
        <v>149403</v>
      </c>
      <c r="J1999" s="122" t="s">
        <v>1700</v>
      </c>
      <c r="K1999" s="122" t="s">
        <v>1657</v>
      </c>
      <c r="L1999" s="122">
        <v>18</v>
      </c>
      <c r="M1999" s="287">
        <v>126613</v>
      </c>
      <c r="N1999" s="287">
        <v>0</v>
      </c>
      <c r="O1999" s="287">
        <v>11395.17</v>
      </c>
      <c r="P1999" s="287">
        <v>11395.17</v>
      </c>
      <c r="Q1999" s="122">
        <v>0</v>
      </c>
      <c r="R1999" s="188" t="s">
        <v>4657</v>
      </c>
      <c r="S1999" s="188" t="s">
        <v>4658</v>
      </c>
      <c r="T1999" s="188" t="s">
        <v>1703</v>
      </c>
      <c r="U1999" s="188"/>
      <c r="V1999" s="188" t="s">
        <v>1704</v>
      </c>
      <c r="W1999" s="188" t="s">
        <v>1195</v>
      </c>
      <c r="X1999" s="188" t="s">
        <v>1195</v>
      </c>
      <c r="Y1999" s="188" t="s">
        <v>1195</v>
      </c>
      <c r="Z1999" s="188"/>
      <c r="AA1999" s="188">
        <v>22790.34</v>
      </c>
    </row>
    <row r="2000" spans="1:27">
      <c r="A2000" s="122" t="s">
        <v>56</v>
      </c>
      <c r="B2000" s="226" t="str">
        <f t="shared" si="62"/>
        <v>27AAEFU8529J1ZNUTLLP/24-25/004</v>
      </c>
      <c r="C2000" s="277">
        <f t="shared" si="63"/>
        <v>1995</v>
      </c>
      <c r="D2000" s="122" t="s">
        <v>160</v>
      </c>
      <c r="E2000" s="122" t="s">
        <v>689</v>
      </c>
      <c r="F2000" s="122" t="s">
        <v>4856</v>
      </c>
      <c r="G2000" s="122" t="s">
        <v>1699</v>
      </c>
      <c r="H2000" s="278">
        <v>45400</v>
      </c>
      <c r="I2000" s="122">
        <v>35500</v>
      </c>
      <c r="J2000" s="122" t="s">
        <v>1700</v>
      </c>
      <c r="K2000" s="122" t="s">
        <v>1657</v>
      </c>
      <c r="L2000" s="122">
        <v>18</v>
      </c>
      <c r="M2000" s="287">
        <v>30084</v>
      </c>
      <c r="N2000" s="287">
        <v>0</v>
      </c>
      <c r="O2000" s="287">
        <v>2707.56</v>
      </c>
      <c r="P2000" s="287">
        <v>2707.56</v>
      </c>
      <c r="Q2000" s="122">
        <v>0</v>
      </c>
      <c r="R2000" s="188" t="s">
        <v>4657</v>
      </c>
      <c r="S2000" s="188" t="s">
        <v>4658</v>
      </c>
      <c r="T2000" s="188" t="s">
        <v>1703</v>
      </c>
      <c r="U2000" s="188"/>
      <c r="V2000" s="188" t="s">
        <v>1704</v>
      </c>
      <c r="W2000" s="188" t="s">
        <v>1195</v>
      </c>
      <c r="X2000" s="188" t="s">
        <v>1195</v>
      </c>
      <c r="Y2000" s="188" t="s">
        <v>1195</v>
      </c>
      <c r="Z2000" s="188"/>
      <c r="AA2000" s="188">
        <v>5415.12</v>
      </c>
    </row>
    <row r="2001" spans="1:27">
      <c r="A2001" s="122" t="s">
        <v>56</v>
      </c>
      <c r="B2001" s="226" t="str">
        <f t="shared" si="62"/>
        <v>27AAEFU8529J1ZNUTLLP/24-25/006</v>
      </c>
      <c r="C2001" s="277">
        <f t="shared" si="63"/>
        <v>1996</v>
      </c>
      <c r="D2001" s="122" t="s">
        <v>160</v>
      </c>
      <c r="E2001" s="122" t="s">
        <v>689</v>
      </c>
      <c r="F2001" s="122" t="s">
        <v>4857</v>
      </c>
      <c r="G2001" s="122" t="s">
        <v>1699</v>
      </c>
      <c r="H2001" s="278">
        <v>45400</v>
      </c>
      <c r="I2001" s="122">
        <v>99064</v>
      </c>
      <c r="J2001" s="122" t="s">
        <v>1700</v>
      </c>
      <c r="K2001" s="122" t="s">
        <v>1657</v>
      </c>
      <c r="L2001" s="122">
        <v>18</v>
      </c>
      <c r="M2001" s="287">
        <v>83952</v>
      </c>
      <c r="N2001" s="287">
        <v>0</v>
      </c>
      <c r="O2001" s="287">
        <v>7555.68</v>
      </c>
      <c r="P2001" s="287">
        <v>7555.68</v>
      </c>
      <c r="Q2001" s="122">
        <v>0</v>
      </c>
      <c r="R2001" s="188" t="s">
        <v>4657</v>
      </c>
      <c r="S2001" s="188" t="s">
        <v>4658</v>
      </c>
      <c r="T2001" s="188" t="s">
        <v>1703</v>
      </c>
      <c r="U2001" s="188"/>
      <c r="V2001" s="188" t="s">
        <v>1704</v>
      </c>
      <c r="W2001" s="188" t="s">
        <v>1195</v>
      </c>
      <c r="X2001" s="188" t="s">
        <v>1195</v>
      </c>
      <c r="Y2001" s="188" t="s">
        <v>1195</v>
      </c>
      <c r="Z2001" s="188"/>
      <c r="AA2001" s="188">
        <v>15111.36</v>
      </c>
    </row>
    <row r="2002" spans="1:27">
      <c r="A2002" s="122" t="s">
        <v>56</v>
      </c>
      <c r="B2002" s="226" t="str">
        <f t="shared" si="62"/>
        <v>27AAEFU8529J1ZNUTLLP/24-25/008</v>
      </c>
      <c r="C2002" s="277">
        <f t="shared" si="63"/>
        <v>1997</v>
      </c>
      <c r="D2002" s="122" t="s">
        <v>160</v>
      </c>
      <c r="E2002" s="122" t="s">
        <v>689</v>
      </c>
      <c r="F2002" s="122" t="s">
        <v>4858</v>
      </c>
      <c r="G2002" s="122" t="s">
        <v>1699</v>
      </c>
      <c r="H2002" s="278">
        <v>45400</v>
      </c>
      <c r="I2002" s="122">
        <v>128431</v>
      </c>
      <c r="J2002" s="122" t="s">
        <v>1700</v>
      </c>
      <c r="K2002" s="122" t="s">
        <v>1657</v>
      </c>
      <c r="L2002" s="122">
        <v>18</v>
      </c>
      <c r="M2002" s="287">
        <v>108839</v>
      </c>
      <c r="N2002" s="287">
        <v>0</v>
      </c>
      <c r="O2002" s="287">
        <v>9795.51</v>
      </c>
      <c r="P2002" s="287">
        <v>9795.51</v>
      </c>
      <c r="Q2002" s="122">
        <v>0</v>
      </c>
      <c r="R2002" s="188" t="s">
        <v>4657</v>
      </c>
      <c r="S2002" s="188" t="s">
        <v>4658</v>
      </c>
      <c r="T2002" s="188" t="s">
        <v>1703</v>
      </c>
      <c r="U2002" s="188"/>
      <c r="V2002" s="188" t="s">
        <v>1704</v>
      </c>
      <c r="W2002" s="188" t="s">
        <v>1195</v>
      </c>
      <c r="X2002" s="188" t="s">
        <v>1195</v>
      </c>
      <c r="Y2002" s="188" t="s">
        <v>1195</v>
      </c>
      <c r="Z2002" s="188"/>
      <c r="AA2002" s="188">
        <v>19591.02</v>
      </c>
    </row>
    <row r="2003" spans="1:27">
      <c r="A2003" s="122" t="s">
        <v>56</v>
      </c>
      <c r="B2003" s="226" t="str">
        <f t="shared" si="62"/>
        <v>27AAEFU8529J1ZNUTLLP/24-25/011</v>
      </c>
      <c r="C2003" s="277">
        <f t="shared" si="63"/>
        <v>1998</v>
      </c>
      <c r="D2003" s="122" t="s">
        <v>160</v>
      </c>
      <c r="E2003" s="122" t="s">
        <v>689</v>
      </c>
      <c r="F2003" s="122" t="s">
        <v>4859</v>
      </c>
      <c r="G2003" s="122" t="s">
        <v>1699</v>
      </c>
      <c r="H2003" s="278">
        <v>45400</v>
      </c>
      <c r="I2003" s="122">
        <v>402673</v>
      </c>
      <c r="J2003" s="122" t="s">
        <v>1700</v>
      </c>
      <c r="K2003" s="122" t="s">
        <v>1657</v>
      </c>
      <c r="L2003" s="122">
        <v>18</v>
      </c>
      <c r="M2003" s="287">
        <v>341248</v>
      </c>
      <c r="N2003" s="287">
        <v>0</v>
      </c>
      <c r="O2003" s="287">
        <v>30712.32</v>
      </c>
      <c r="P2003" s="287">
        <v>30712.32</v>
      </c>
      <c r="Q2003" s="122">
        <v>0</v>
      </c>
      <c r="R2003" s="188" t="s">
        <v>4657</v>
      </c>
      <c r="S2003" s="188" t="s">
        <v>4658</v>
      </c>
      <c r="T2003" s="188" t="s">
        <v>1703</v>
      </c>
      <c r="U2003" s="188"/>
      <c r="V2003" s="188" t="s">
        <v>1704</v>
      </c>
      <c r="W2003" s="188" t="s">
        <v>1195</v>
      </c>
      <c r="X2003" s="188" t="s">
        <v>1195</v>
      </c>
      <c r="Y2003" s="188" t="s">
        <v>1195</v>
      </c>
      <c r="Z2003" s="188"/>
      <c r="AA2003" s="188">
        <v>61424.639999999999</v>
      </c>
    </row>
    <row r="2004" spans="1:27">
      <c r="A2004" s="122" t="s">
        <v>56</v>
      </c>
      <c r="B2004" s="226" t="str">
        <f t="shared" si="62"/>
        <v>27AAEFU8529J1ZNUTLLP/24-25/014</v>
      </c>
      <c r="C2004" s="277">
        <f t="shared" si="63"/>
        <v>1999</v>
      </c>
      <c r="D2004" s="122" t="s">
        <v>160</v>
      </c>
      <c r="E2004" s="122" t="s">
        <v>689</v>
      </c>
      <c r="F2004" s="122" t="s">
        <v>4860</v>
      </c>
      <c r="G2004" s="122" t="s">
        <v>1699</v>
      </c>
      <c r="H2004" s="278">
        <v>45434</v>
      </c>
      <c r="I2004" s="122">
        <v>149403</v>
      </c>
      <c r="J2004" s="122" t="s">
        <v>1700</v>
      </c>
      <c r="K2004" s="122" t="s">
        <v>1657</v>
      </c>
      <c r="L2004" s="122">
        <v>18</v>
      </c>
      <c r="M2004" s="287">
        <v>126613</v>
      </c>
      <c r="N2004" s="287">
        <v>0</v>
      </c>
      <c r="O2004" s="287">
        <v>11395.17</v>
      </c>
      <c r="P2004" s="287">
        <v>11395.17</v>
      </c>
      <c r="Q2004" s="122">
        <v>0</v>
      </c>
      <c r="R2004" s="188" t="s">
        <v>4657</v>
      </c>
      <c r="S2004" s="188" t="s">
        <v>4658</v>
      </c>
      <c r="T2004" s="188" t="s">
        <v>1703</v>
      </c>
      <c r="U2004" s="188"/>
      <c r="V2004" s="188" t="s">
        <v>1704</v>
      </c>
      <c r="W2004" s="188" t="s">
        <v>1195</v>
      </c>
      <c r="X2004" s="188" t="s">
        <v>1195</v>
      </c>
      <c r="Y2004" s="188" t="s">
        <v>1195</v>
      </c>
      <c r="Z2004" s="188"/>
      <c r="AA2004" s="188">
        <v>22790.34</v>
      </c>
    </row>
    <row r="2005" spans="1:27">
      <c r="A2005" s="122" t="s">
        <v>56</v>
      </c>
      <c r="B2005" s="226" t="str">
        <f t="shared" si="62"/>
        <v>27AAEFU8529J1ZNUTLLP/24-25/015</v>
      </c>
      <c r="C2005" s="277">
        <f t="shared" si="63"/>
        <v>2000</v>
      </c>
      <c r="D2005" s="122" t="s">
        <v>160</v>
      </c>
      <c r="E2005" s="122" t="s">
        <v>689</v>
      </c>
      <c r="F2005" s="122" t="s">
        <v>4861</v>
      </c>
      <c r="G2005" s="122" t="s">
        <v>1699</v>
      </c>
      <c r="H2005" s="278">
        <v>45435</v>
      </c>
      <c r="I2005" s="122">
        <v>35499</v>
      </c>
      <c r="J2005" s="122" t="s">
        <v>1700</v>
      </c>
      <c r="K2005" s="122" t="s">
        <v>1657</v>
      </c>
      <c r="L2005" s="122">
        <v>18</v>
      </c>
      <c r="M2005" s="287">
        <v>30084</v>
      </c>
      <c r="N2005" s="287">
        <v>0</v>
      </c>
      <c r="O2005" s="287">
        <v>2707.56</v>
      </c>
      <c r="P2005" s="287">
        <v>2707.56</v>
      </c>
      <c r="Q2005" s="122">
        <v>0</v>
      </c>
      <c r="R2005" s="188" t="s">
        <v>4657</v>
      </c>
      <c r="S2005" s="188" t="s">
        <v>4658</v>
      </c>
      <c r="T2005" s="188" t="s">
        <v>1703</v>
      </c>
      <c r="U2005" s="188"/>
      <c r="V2005" s="188" t="s">
        <v>1704</v>
      </c>
      <c r="W2005" s="188" t="s">
        <v>1195</v>
      </c>
      <c r="X2005" s="188" t="s">
        <v>1195</v>
      </c>
      <c r="Y2005" s="188" t="s">
        <v>1195</v>
      </c>
      <c r="Z2005" s="188"/>
      <c r="AA2005" s="188">
        <v>5415.12</v>
      </c>
    </row>
    <row r="2006" spans="1:27">
      <c r="A2006" s="122" t="s">
        <v>56</v>
      </c>
      <c r="B2006" s="226" t="str">
        <f t="shared" si="62"/>
        <v>27AAEFU8529J1ZNUTLLP/24-25/016</v>
      </c>
      <c r="C2006" s="277">
        <f t="shared" si="63"/>
        <v>2001</v>
      </c>
      <c r="D2006" s="122" t="s">
        <v>160</v>
      </c>
      <c r="E2006" s="122" t="s">
        <v>689</v>
      </c>
      <c r="F2006" s="122" t="s">
        <v>4862</v>
      </c>
      <c r="G2006" s="122" t="s">
        <v>1699</v>
      </c>
      <c r="H2006" s="278">
        <v>45435</v>
      </c>
      <c r="I2006" s="122">
        <v>99063</v>
      </c>
      <c r="J2006" s="122" t="s">
        <v>1700</v>
      </c>
      <c r="K2006" s="122" t="s">
        <v>1657</v>
      </c>
      <c r="L2006" s="122">
        <v>18</v>
      </c>
      <c r="M2006" s="287">
        <v>83952</v>
      </c>
      <c r="N2006" s="287">
        <v>0</v>
      </c>
      <c r="O2006" s="287">
        <v>7555.68</v>
      </c>
      <c r="P2006" s="287">
        <v>7555.68</v>
      </c>
      <c r="Q2006" s="122">
        <v>0</v>
      </c>
      <c r="R2006" s="188" t="s">
        <v>4657</v>
      </c>
      <c r="S2006" s="188" t="s">
        <v>4658</v>
      </c>
      <c r="T2006" s="188" t="s">
        <v>1703</v>
      </c>
      <c r="U2006" s="188"/>
      <c r="V2006" s="188" t="s">
        <v>1704</v>
      </c>
      <c r="W2006" s="188" t="s">
        <v>1195</v>
      </c>
      <c r="X2006" s="188" t="s">
        <v>1195</v>
      </c>
      <c r="Y2006" s="188" t="s">
        <v>1195</v>
      </c>
      <c r="Z2006" s="188"/>
      <c r="AA2006" s="188">
        <v>15111.36</v>
      </c>
    </row>
    <row r="2007" spans="1:27">
      <c r="A2007" s="122" t="s">
        <v>56</v>
      </c>
      <c r="B2007" s="226" t="str">
        <f t="shared" si="62"/>
        <v>27AAEFU8529J1ZNUTLLP/24-25/017</v>
      </c>
      <c r="C2007" s="277">
        <f t="shared" si="63"/>
        <v>2002</v>
      </c>
      <c r="D2007" s="122" t="s">
        <v>160</v>
      </c>
      <c r="E2007" s="122" t="s">
        <v>689</v>
      </c>
      <c r="F2007" s="122" t="s">
        <v>4863</v>
      </c>
      <c r="G2007" s="122" t="s">
        <v>1699</v>
      </c>
      <c r="H2007" s="278">
        <v>45435</v>
      </c>
      <c r="I2007" s="122">
        <v>128430</v>
      </c>
      <c r="J2007" s="122" t="s">
        <v>1700</v>
      </c>
      <c r="K2007" s="122" t="s">
        <v>1657</v>
      </c>
      <c r="L2007" s="122">
        <v>18</v>
      </c>
      <c r="M2007" s="287">
        <v>108839</v>
      </c>
      <c r="N2007" s="287">
        <v>0</v>
      </c>
      <c r="O2007" s="287">
        <v>9795.51</v>
      </c>
      <c r="P2007" s="287">
        <v>9795.51</v>
      </c>
      <c r="Q2007" s="122">
        <v>0</v>
      </c>
      <c r="R2007" s="188" t="s">
        <v>4657</v>
      </c>
      <c r="S2007" s="188" t="s">
        <v>4658</v>
      </c>
      <c r="T2007" s="188" t="s">
        <v>1703</v>
      </c>
      <c r="U2007" s="188"/>
      <c r="V2007" s="188" t="s">
        <v>1704</v>
      </c>
      <c r="W2007" s="188" t="s">
        <v>1195</v>
      </c>
      <c r="X2007" s="188" t="s">
        <v>1195</v>
      </c>
      <c r="Y2007" s="188" t="s">
        <v>1195</v>
      </c>
      <c r="Z2007" s="188"/>
      <c r="AA2007" s="188">
        <v>19591.02</v>
      </c>
    </row>
    <row r="2008" spans="1:27">
      <c r="A2008" s="122" t="s">
        <v>56</v>
      </c>
      <c r="B2008" s="226" t="str">
        <f t="shared" si="62"/>
        <v>27AAEFU8529J1ZNUTLLP/24-25/018</v>
      </c>
      <c r="C2008" s="277">
        <f t="shared" si="63"/>
        <v>2003</v>
      </c>
      <c r="D2008" s="122" t="s">
        <v>160</v>
      </c>
      <c r="E2008" s="122" t="s">
        <v>689</v>
      </c>
      <c r="F2008" s="122" t="s">
        <v>4864</v>
      </c>
      <c r="G2008" s="122" t="s">
        <v>1699</v>
      </c>
      <c r="H2008" s="278">
        <v>45435</v>
      </c>
      <c r="I2008" s="122">
        <v>393333</v>
      </c>
      <c r="J2008" s="122" t="s">
        <v>1700</v>
      </c>
      <c r="K2008" s="122" t="s">
        <v>1657</v>
      </c>
      <c r="L2008" s="122">
        <v>18</v>
      </c>
      <c r="M2008" s="287">
        <v>333333</v>
      </c>
      <c r="N2008" s="287">
        <v>0</v>
      </c>
      <c r="O2008" s="287">
        <v>29999.97</v>
      </c>
      <c r="P2008" s="287">
        <v>29999.97</v>
      </c>
      <c r="Q2008" s="122">
        <v>0</v>
      </c>
      <c r="R2008" s="188" t="s">
        <v>4657</v>
      </c>
      <c r="S2008" s="188" t="s">
        <v>4658</v>
      </c>
      <c r="T2008" s="188" t="s">
        <v>1703</v>
      </c>
      <c r="U2008" s="188"/>
      <c r="V2008" s="188" t="s">
        <v>1704</v>
      </c>
      <c r="W2008" s="188" t="s">
        <v>1195</v>
      </c>
      <c r="X2008" s="188" t="s">
        <v>1195</v>
      </c>
      <c r="Y2008" s="188" t="s">
        <v>1195</v>
      </c>
      <c r="Z2008" s="188"/>
      <c r="AA2008" s="188">
        <v>59999.94</v>
      </c>
    </row>
    <row r="2009" spans="1:27">
      <c r="A2009" s="122" t="s">
        <v>56</v>
      </c>
      <c r="B2009" s="226" t="str">
        <f t="shared" si="62"/>
        <v>27AAEFU8529J1ZNUTLLP/24-25/019</v>
      </c>
      <c r="C2009" s="277">
        <f t="shared" si="63"/>
        <v>2004</v>
      </c>
      <c r="D2009" s="122" t="s">
        <v>160</v>
      </c>
      <c r="E2009" s="122" t="s">
        <v>689</v>
      </c>
      <c r="F2009" s="122" t="s">
        <v>4865</v>
      </c>
      <c r="G2009" s="122" t="s">
        <v>1699</v>
      </c>
      <c r="H2009" s="278">
        <v>45435</v>
      </c>
      <c r="I2009" s="122">
        <v>22092</v>
      </c>
      <c r="J2009" s="122" t="s">
        <v>1700</v>
      </c>
      <c r="K2009" s="122" t="s">
        <v>1657</v>
      </c>
      <c r="L2009" s="122">
        <v>18</v>
      </c>
      <c r="M2009" s="287">
        <v>18722</v>
      </c>
      <c r="N2009" s="287">
        <v>0</v>
      </c>
      <c r="O2009" s="287">
        <v>1684.98</v>
      </c>
      <c r="P2009" s="287">
        <v>1684.98</v>
      </c>
      <c r="Q2009" s="122">
        <v>0</v>
      </c>
      <c r="R2009" s="188" t="s">
        <v>4657</v>
      </c>
      <c r="S2009" s="188" t="s">
        <v>4658</v>
      </c>
      <c r="T2009" s="188" t="s">
        <v>1703</v>
      </c>
      <c r="U2009" s="188"/>
      <c r="V2009" s="188" t="s">
        <v>1704</v>
      </c>
      <c r="W2009" s="188" t="s">
        <v>1195</v>
      </c>
      <c r="X2009" s="188" t="s">
        <v>1195</v>
      </c>
      <c r="Y2009" s="188" t="s">
        <v>1195</v>
      </c>
      <c r="Z2009" s="188"/>
      <c r="AA2009" s="188">
        <v>3369.96</v>
      </c>
    </row>
    <row r="2010" spans="1:27">
      <c r="A2010" s="122" t="s">
        <v>56</v>
      </c>
      <c r="B2010" s="226" t="str">
        <f t="shared" si="62"/>
        <v>27AAEFU8529J1ZNUTLLP/24-25/027</v>
      </c>
      <c r="C2010" s="277">
        <f t="shared" si="63"/>
        <v>2005</v>
      </c>
      <c r="D2010" s="122" t="s">
        <v>160</v>
      </c>
      <c r="E2010" s="122" t="s">
        <v>689</v>
      </c>
      <c r="F2010" s="122" t="s">
        <v>4866</v>
      </c>
      <c r="G2010" s="122" t="s">
        <v>1699</v>
      </c>
      <c r="H2010" s="278">
        <v>45436</v>
      </c>
      <c r="I2010" s="122">
        <v>35257</v>
      </c>
      <c r="J2010" s="122" t="s">
        <v>1700</v>
      </c>
      <c r="K2010" s="122" t="s">
        <v>1657</v>
      </c>
      <c r="L2010" s="122">
        <v>18</v>
      </c>
      <c r="M2010" s="287">
        <v>29879</v>
      </c>
      <c r="N2010" s="287">
        <v>0</v>
      </c>
      <c r="O2010" s="287">
        <v>2689.11</v>
      </c>
      <c r="P2010" s="287">
        <v>2689.11</v>
      </c>
      <c r="Q2010" s="122">
        <v>0</v>
      </c>
      <c r="R2010" s="188" t="s">
        <v>4657</v>
      </c>
      <c r="S2010" s="188" t="s">
        <v>4658</v>
      </c>
      <c r="T2010" s="188" t="s">
        <v>1703</v>
      </c>
      <c r="U2010" s="188"/>
      <c r="V2010" s="188" t="s">
        <v>1704</v>
      </c>
      <c r="W2010" s="188" t="s">
        <v>1195</v>
      </c>
      <c r="X2010" s="188" t="s">
        <v>1195</v>
      </c>
      <c r="Y2010" s="188" t="s">
        <v>1195</v>
      </c>
      <c r="Z2010" s="188"/>
      <c r="AA2010" s="188">
        <v>5378.22</v>
      </c>
    </row>
    <row r="2011" spans="1:27">
      <c r="A2011" s="122" t="s">
        <v>56</v>
      </c>
      <c r="B2011" s="226" t="str">
        <f t="shared" si="62"/>
        <v>27AAEFU8529J1ZNUTLLP/24-25/028</v>
      </c>
      <c r="C2011" s="277">
        <f t="shared" si="63"/>
        <v>2006</v>
      </c>
      <c r="D2011" s="122" t="s">
        <v>160</v>
      </c>
      <c r="E2011" s="122" t="s">
        <v>689</v>
      </c>
      <c r="F2011" s="122" t="s">
        <v>4867</v>
      </c>
      <c r="G2011" s="122" t="s">
        <v>1699</v>
      </c>
      <c r="H2011" s="278">
        <v>45436</v>
      </c>
      <c r="I2011" s="122">
        <v>4758</v>
      </c>
      <c r="J2011" s="122" t="s">
        <v>1700</v>
      </c>
      <c r="K2011" s="122" t="s">
        <v>1657</v>
      </c>
      <c r="L2011" s="122">
        <v>18</v>
      </c>
      <c r="M2011" s="287">
        <v>4032</v>
      </c>
      <c r="N2011" s="287">
        <v>0</v>
      </c>
      <c r="O2011" s="287">
        <v>362.88</v>
      </c>
      <c r="P2011" s="287">
        <v>362.88</v>
      </c>
      <c r="Q2011" s="122">
        <v>0</v>
      </c>
      <c r="R2011" s="188" t="s">
        <v>4657</v>
      </c>
      <c r="S2011" s="188" t="s">
        <v>4658</v>
      </c>
      <c r="T2011" s="188" t="s">
        <v>1703</v>
      </c>
      <c r="U2011" s="188"/>
      <c r="V2011" s="188" t="s">
        <v>1704</v>
      </c>
      <c r="W2011" s="188" t="s">
        <v>1195</v>
      </c>
      <c r="X2011" s="188" t="s">
        <v>1195</v>
      </c>
      <c r="Y2011" s="188" t="s">
        <v>1195</v>
      </c>
      <c r="Z2011" s="188"/>
      <c r="AA2011" s="188">
        <v>725.76</v>
      </c>
    </row>
    <row r="2012" spans="1:27">
      <c r="A2012" s="122" t="s">
        <v>56</v>
      </c>
      <c r="B2012" s="226" t="str">
        <f t="shared" si="62"/>
        <v>27AAEFU8529J1ZNUTLLP/24-25/043</v>
      </c>
      <c r="C2012" s="277">
        <f t="shared" si="63"/>
        <v>2007</v>
      </c>
      <c r="D2012" s="122" t="s">
        <v>160</v>
      </c>
      <c r="E2012" s="122" t="s">
        <v>689</v>
      </c>
      <c r="F2012" s="122" t="s">
        <v>4868</v>
      </c>
      <c r="G2012" s="122" t="s">
        <v>1699</v>
      </c>
      <c r="H2012" s="278">
        <v>45467</v>
      </c>
      <c r="I2012" s="122">
        <v>149403</v>
      </c>
      <c r="J2012" s="122" t="s">
        <v>1700</v>
      </c>
      <c r="K2012" s="122" t="s">
        <v>1657</v>
      </c>
      <c r="L2012" s="122">
        <v>18</v>
      </c>
      <c r="M2012" s="287">
        <v>126613</v>
      </c>
      <c r="N2012" s="287">
        <v>0</v>
      </c>
      <c r="O2012" s="287">
        <v>11395.17</v>
      </c>
      <c r="P2012" s="287">
        <v>11395.17</v>
      </c>
      <c r="Q2012" s="122">
        <v>0</v>
      </c>
      <c r="R2012" s="188" t="s">
        <v>4657</v>
      </c>
      <c r="S2012" s="188" t="s">
        <v>4658</v>
      </c>
      <c r="T2012" s="188" t="s">
        <v>1703</v>
      </c>
      <c r="U2012" s="188"/>
      <c r="V2012" s="188" t="s">
        <v>1704</v>
      </c>
      <c r="W2012" s="188" t="s">
        <v>1195</v>
      </c>
      <c r="X2012" s="188" t="s">
        <v>1195</v>
      </c>
      <c r="Y2012" s="188" t="s">
        <v>1195</v>
      </c>
      <c r="Z2012" s="188"/>
      <c r="AA2012" s="188">
        <v>22790.34</v>
      </c>
    </row>
    <row r="2013" spans="1:27">
      <c r="A2013" s="122" t="s">
        <v>56</v>
      </c>
      <c r="B2013" s="226" t="str">
        <f t="shared" si="62"/>
        <v>27AAEFU8529J1ZNUTLLP/24-25/044</v>
      </c>
      <c r="C2013" s="277">
        <f t="shared" si="63"/>
        <v>2008</v>
      </c>
      <c r="D2013" s="122" t="s">
        <v>160</v>
      </c>
      <c r="E2013" s="122" t="s">
        <v>689</v>
      </c>
      <c r="F2013" s="122" t="s">
        <v>4869</v>
      </c>
      <c r="G2013" s="122" t="s">
        <v>1699</v>
      </c>
      <c r="H2013" s="278">
        <v>45467</v>
      </c>
      <c r="I2013" s="122">
        <v>39603</v>
      </c>
      <c r="J2013" s="122" t="s">
        <v>1700</v>
      </c>
      <c r="K2013" s="122" t="s">
        <v>1657</v>
      </c>
      <c r="L2013" s="122">
        <v>18</v>
      </c>
      <c r="M2013" s="287">
        <v>33562</v>
      </c>
      <c r="N2013" s="287">
        <v>0</v>
      </c>
      <c r="O2013" s="287">
        <v>3020.58</v>
      </c>
      <c r="P2013" s="287">
        <v>3020.58</v>
      </c>
      <c r="Q2013" s="122">
        <v>0</v>
      </c>
      <c r="R2013" s="188" t="s">
        <v>4657</v>
      </c>
      <c r="S2013" s="188" t="s">
        <v>4658</v>
      </c>
      <c r="T2013" s="188" t="s">
        <v>1703</v>
      </c>
      <c r="U2013" s="188"/>
      <c r="V2013" s="188" t="s">
        <v>1704</v>
      </c>
      <c r="W2013" s="188" t="s">
        <v>1195</v>
      </c>
      <c r="X2013" s="188" t="s">
        <v>1195</v>
      </c>
      <c r="Y2013" s="188" t="s">
        <v>1195</v>
      </c>
      <c r="Z2013" s="188"/>
      <c r="AA2013" s="188">
        <v>6041.16</v>
      </c>
    </row>
    <row r="2014" spans="1:27">
      <c r="A2014" s="122" t="s">
        <v>56</v>
      </c>
      <c r="B2014" s="226" t="str">
        <f t="shared" si="62"/>
        <v>27AAEFU8529J1ZNUTLLP/24-25/045</v>
      </c>
      <c r="C2014" s="277">
        <f t="shared" si="63"/>
        <v>2009</v>
      </c>
      <c r="D2014" s="122" t="s">
        <v>160</v>
      </c>
      <c r="E2014" s="122" t="s">
        <v>689</v>
      </c>
      <c r="F2014" s="122" t="s">
        <v>4870</v>
      </c>
      <c r="G2014" s="122" t="s">
        <v>1699</v>
      </c>
      <c r="H2014" s="278">
        <v>45467</v>
      </c>
      <c r="I2014" s="122">
        <v>99063</v>
      </c>
      <c r="J2014" s="122" t="s">
        <v>1700</v>
      </c>
      <c r="K2014" s="122" t="s">
        <v>1657</v>
      </c>
      <c r="L2014" s="122">
        <v>18</v>
      </c>
      <c r="M2014" s="287">
        <v>83952</v>
      </c>
      <c r="N2014" s="287">
        <v>0</v>
      </c>
      <c r="O2014" s="287">
        <v>7555.68</v>
      </c>
      <c r="P2014" s="287">
        <v>7555.68</v>
      </c>
      <c r="Q2014" s="122">
        <v>0</v>
      </c>
      <c r="R2014" s="188" t="s">
        <v>4657</v>
      </c>
      <c r="S2014" s="188" t="s">
        <v>4658</v>
      </c>
      <c r="T2014" s="188" t="s">
        <v>1703</v>
      </c>
      <c r="U2014" s="188"/>
      <c r="V2014" s="188" t="s">
        <v>1704</v>
      </c>
      <c r="W2014" s="188" t="s">
        <v>1195</v>
      </c>
      <c r="X2014" s="188" t="s">
        <v>1195</v>
      </c>
      <c r="Y2014" s="188" t="s">
        <v>1195</v>
      </c>
      <c r="Z2014" s="188"/>
      <c r="AA2014" s="188">
        <v>15111.36</v>
      </c>
    </row>
    <row r="2015" spans="1:27">
      <c r="A2015" s="122" t="s">
        <v>56</v>
      </c>
      <c r="B2015" s="226" t="str">
        <f t="shared" si="62"/>
        <v>27AAEFU8529J1ZNUTLLP/24-25/046</v>
      </c>
      <c r="C2015" s="277">
        <f t="shared" si="63"/>
        <v>2010</v>
      </c>
      <c r="D2015" s="122" t="s">
        <v>160</v>
      </c>
      <c r="E2015" s="122" t="s">
        <v>689</v>
      </c>
      <c r="F2015" s="122" t="s">
        <v>4871</v>
      </c>
      <c r="G2015" s="122" t="s">
        <v>1699</v>
      </c>
      <c r="H2015" s="278">
        <v>45467</v>
      </c>
      <c r="I2015" s="122">
        <v>128430</v>
      </c>
      <c r="J2015" s="122" t="s">
        <v>1700</v>
      </c>
      <c r="K2015" s="122" t="s">
        <v>1657</v>
      </c>
      <c r="L2015" s="122">
        <v>18</v>
      </c>
      <c r="M2015" s="287">
        <v>108836</v>
      </c>
      <c r="N2015" s="287">
        <v>0</v>
      </c>
      <c r="O2015" s="287">
        <v>9795.24</v>
      </c>
      <c r="P2015" s="287">
        <v>9795.24</v>
      </c>
      <c r="Q2015" s="122">
        <v>0</v>
      </c>
      <c r="R2015" s="188" t="s">
        <v>4657</v>
      </c>
      <c r="S2015" s="188" t="s">
        <v>4658</v>
      </c>
      <c r="T2015" s="188" t="s">
        <v>1703</v>
      </c>
      <c r="U2015" s="188"/>
      <c r="V2015" s="188" t="s">
        <v>1704</v>
      </c>
      <c r="W2015" s="188" t="s">
        <v>1195</v>
      </c>
      <c r="X2015" s="188" t="s">
        <v>1195</v>
      </c>
      <c r="Y2015" s="188" t="s">
        <v>1195</v>
      </c>
      <c r="Z2015" s="188"/>
      <c r="AA2015" s="188">
        <v>19590.48</v>
      </c>
    </row>
    <row r="2016" spans="1:27">
      <c r="A2016" s="122" t="s">
        <v>56</v>
      </c>
      <c r="B2016" s="226" t="str">
        <f t="shared" si="62"/>
        <v>27AAEFU8529J1ZNUTLLP/24-25/047</v>
      </c>
      <c r="C2016" s="277">
        <f t="shared" si="63"/>
        <v>2011</v>
      </c>
      <c r="D2016" s="122" t="s">
        <v>160</v>
      </c>
      <c r="E2016" s="122" t="s">
        <v>689</v>
      </c>
      <c r="F2016" s="122" t="s">
        <v>4872</v>
      </c>
      <c r="G2016" s="122" t="s">
        <v>1699</v>
      </c>
      <c r="H2016" s="278">
        <v>45467</v>
      </c>
      <c r="I2016" s="122">
        <v>59904</v>
      </c>
      <c r="J2016" s="122" t="s">
        <v>1700</v>
      </c>
      <c r="K2016" s="122" t="s">
        <v>1657</v>
      </c>
      <c r="L2016" s="122">
        <v>18</v>
      </c>
      <c r="M2016" s="287">
        <v>50766</v>
      </c>
      <c r="N2016" s="287">
        <v>0</v>
      </c>
      <c r="O2016" s="287">
        <v>4568.9399999999996</v>
      </c>
      <c r="P2016" s="287">
        <v>4568.9399999999996</v>
      </c>
      <c r="Q2016" s="122">
        <v>0</v>
      </c>
      <c r="R2016" s="188" t="s">
        <v>4657</v>
      </c>
      <c r="S2016" s="188" t="s">
        <v>4658</v>
      </c>
      <c r="T2016" s="188" t="s">
        <v>1703</v>
      </c>
      <c r="U2016" s="188"/>
      <c r="V2016" s="188" t="s">
        <v>1704</v>
      </c>
      <c r="W2016" s="188" t="s">
        <v>1195</v>
      </c>
      <c r="X2016" s="188" t="s">
        <v>1195</v>
      </c>
      <c r="Y2016" s="188" t="s">
        <v>1195</v>
      </c>
      <c r="Z2016" s="188"/>
      <c r="AA2016" s="188">
        <v>9137.8799999999992</v>
      </c>
    </row>
    <row r="2017" spans="1:27">
      <c r="A2017" s="122" t="s">
        <v>56</v>
      </c>
      <c r="B2017" s="226" t="str">
        <f t="shared" si="62"/>
        <v>27AAEFU8529J1ZNUTLLP/24-25/048</v>
      </c>
      <c r="C2017" s="277">
        <f t="shared" si="63"/>
        <v>2012</v>
      </c>
      <c r="D2017" s="122" t="s">
        <v>160</v>
      </c>
      <c r="E2017" s="122" t="s">
        <v>689</v>
      </c>
      <c r="F2017" s="122" t="s">
        <v>4873</v>
      </c>
      <c r="G2017" s="122" t="s">
        <v>1699</v>
      </c>
      <c r="H2017" s="278">
        <v>45467</v>
      </c>
      <c r="I2017" s="122">
        <v>314666</v>
      </c>
      <c r="J2017" s="122" t="s">
        <v>1700</v>
      </c>
      <c r="K2017" s="122" t="s">
        <v>1657</v>
      </c>
      <c r="L2017" s="122">
        <v>18</v>
      </c>
      <c r="M2017" s="287">
        <v>266666</v>
      </c>
      <c r="N2017" s="287">
        <v>0</v>
      </c>
      <c r="O2017" s="287">
        <v>23999.94</v>
      </c>
      <c r="P2017" s="287">
        <v>23999.94</v>
      </c>
      <c r="Q2017" s="122">
        <v>0</v>
      </c>
      <c r="R2017" s="188" t="s">
        <v>4657</v>
      </c>
      <c r="S2017" s="188" t="s">
        <v>4658</v>
      </c>
      <c r="T2017" s="188" t="s">
        <v>1703</v>
      </c>
      <c r="U2017" s="188"/>
      <c r="V2017" s="188" t="s">
        <v>1704</v>
      </c>
      <c r="W2017" s="188" t="s">
        <v>1195</v>
      </c>
      <c r="X2017" s="188" t="s">
        <v>1195</v>
      </c>
      <c r="Y2017" s="188" t="s">
        <v>1195</v>
      </c>
      <c r="Z2017" s="188"/>
      <c r="AA2017" s="188">
        <v>47999.88</v>
      </c>
    </row>
    <row r="2018" spans="1:27">
      <c r="A2018" s="122" t="s">
        <v>56</v>
      </c>
      <c r="B2018" s="226" t="str">
        <f t="shared" si="62"/>
        <v>27AAEFU8529J1ZNUTLLP/24-25/049</v>
      </c>
      <c r="C2018" s="277">
        <f t="shared" si="63"/>
        <v>2013</v>
      </c>
      <c r="D2018" s="122" t="s">
        <v>160</v>
      </c>
      <c r="E2018" s="122" t="s">
        <v>689</v>
      </c>
      <c r="F2018" s="122" t="s">
        <v>4874</v>
      </c>
      <c r="G2018" s="122" t="s">
        <v>1699</v>
      </c>
      <c r="H2018" s="278">
        <v>45467</v>
      </c>
      <c r="I2018" s="122">
        <v>303563</v>
      </c>
      <c r="J2018" s="122" t="s">
        <v>1700</v>
      </c>
      <c r="K2018" s="122" t="s">
        <v>1657</v>
      </c>
      <c r="L2018" s="122">
        <v>18</v>
      </c>
      <c r="M2018" s="287">
        <v>257257</v>
      </c>
      <c r="N2018" s="287">
        <v>0</v>
      </c>
      <c r="O2018" s="287">
        <v>23153.13</v>
      </c>
      <c r="P2018" s="287">
        <v>23153.13</v>
      </c>
      <c r="Q2018" s="122">
        <v>0</v>
      </c>
      <c r="R2018" s="188" t="s">
        <v>4657</v>
      </c>
      <c r="S2018" s="188" t="s">
        <v>4658</v>
      </c>
      <c r="T2018" s="188" t="s">
        <v>1703</v>
      </c>
      <c r="U2018" s="188"/>
      <c r="V2018" s="188" t="s">
        <v>1704</v>
      </c>
      <c r="W2018" s="188" t="s">
        <v>1195</v>
      </c>
      <c r="X2018" s="188" t="s">
        <v>1195</v>
      </c>
      <c r="Y2018" s="188" t="s">
        <v>1195</v>
      </c>
      <c r="Z2018" s="188"/>
      <c r="AA2018" s="188">
        <v>46306.26</v>
      </c>
    </row>
    <row r="2019" spans="1:27">
      <c r="A2019" s="122" t="s">
        <v>56</v>
      </c>
      <c r="B2019" s="226" t="str">
        <f t="shared" si="62"/>
        <v>27AAJCM5637R1ZLMCSS/24-25/430</v>
      </c>
      <c r="C2019" s="277">
        <f t="shared" si="63"/>
        <v>2014</v>
      </c>
      <c r="D2019" s="122" t="s">
        <v>2051</v>
      </c>
      <c r="E2019" s="122" t="s">
        <v>2052</v>
      </c>
      <c r="F2019" s="122" t="s">
        <v>4875</v>
      </c>
      <c r="G2019" s="122" t="s">
        <v>1699</v>
      </c>
      <c r="H2019" s="278">
        <v>45447</v>
      </c>
      <c r="I2019" s="122">
        <v>50880</v>
      </c>
      <c r="J2019" s="122" t="s">
        <v>1700</v>
      </c>
      <c r="K2019" s="122" t="s">
        <v>1657</v>
      </c>
      <c r="L2019" s="122">
        <v>18</v>
      </c>
      <c r="M2019" s="287">
        <v>43119</v>
      </c>
      <c r="N2019" s="287">
        <v>0</v>
      </c>
      <c r="O2019" s="287">
        <v>3880.71</v>
      </c>
      <c r="P2019" s="287">
        <v>3880.71</v>
      </c>
      <c r="Q2019" s="122">
        <v>0</v>
      </c>
      <c r="R2019" s="188" t="s">
        <v>4657</v>
      </c>
      <c r="S2019" s="188" t="s">
        <v>4668</v>
      </c>
      <c r="T2019" s="188" t="s">
        <v>1703</v>
      </c>
      <c r="U2019" s="188"/>
      <c r="V2019" s="188" t="s">
        <v>1704</v>
      </c>
      <c r="W2019" s="188" t="s">
        <v>1726</v>
      </c>
      <c r="X2019" s="188" t="s">
        <v>4876</v>
      </c>
      <c r="Y2019" s="188" t="s">
        <v>4877</v>
      </c>
      <c r="Z2019" s="188"/>
      <c r="AA2019" s="188">
        <v>7761.42</v>
      </c>
    </row>
    <row r="2020" spans="1:27">
      <c r="A2020" s="122" t="s">
        <v>56</v>
      </c>
      <c r="B2020" s="226" t="str">
        <f t="shared" si="62"/>
        <v>27AAJCM5637R1ZLMCSS/24-25/431</v>
      </c>
      <c r="C2020" s="277">
        <f t="shared" si="63"/>
        <v>2015</v>
      </c>
      <c r="D2020" s="122" t="s">
        <v>2051</v>
      </c>
      <c r="E2020" s="122" t="s">
        <v>2052</v>
      </c>
      <c r="F2020" s="122" t="s">
        <v>4878</v>
      </c>
      <c r="G2020" s="122" t="s">
        <v>1699</v>
      </c>
      <c r="H2020" s="278">
        <v>45447</v>
      </c>
      <c r="I2020" s="122">
        <v>19885</v>
      </c>
      <c r="J2020" s="122" t="s">
        <v>1700</v>
      </c>
      <c r="K2020" s="122" t="s">
        <v>1657</v>
      </c>
      <c r="L2020" s="122">
        <v>18</v>
      </c>
      <c r="M2020" s="287">
        <v>16851.48</v>
      </c>
      <c r="N2020" s="287">
        <v>0</v>
      </c>
      <c r="O2020" s="287">
        <v>1516.63</v>
      </c>
      <c r="P2020" s="287">
        <v>1516.63</v>
      </c>
      <c r="Q2020" s="122">
        <v>0</v>
      </c>
      <c r="R2020" s="188" t="s">
        <v>4657</v>
      </c>
      <c r="S2020" s="188" t="s">
        <v>4668</v>
      </c>
      <c r="T2020" s="188" t="s">
        <v>1703</v>
      </c>
      <c r="U2020" s="188"/>
      <c r="V2020" s="188" t="s">
        <v>1704</v>
      </c>
      <c r="W2020" s="188" t="s">
        <v>1726</v>
      </c>
      <c r="X2020" s="188" t="s">
        <v>4879</v>
      </c>
      <c r="Y2020" s="188" t="s">
        <v>4877</v>
      </c>
      <c r="Z2020" s="188"/>
      <c r="AA2020" s="188">
        <v>3033.26</v>
      </c>
    </row>
    <row r="2021" spans="1:27">
      <c r="A2021" s="122" t="s">
        <v>56</v>
      </c>
      <c r="B2021" s="226" t="str">
        <f t="shared" si="62"/>
        <v>07AAACJ0054A1ZDDP409968</v>
      </c>
      <c r="C2021" s="277">
        <f t="shared" si="63"/>
        <v>2016</v>
      </c>
      <c r="D2021" s="122" t="s">
        <v>283</v>
      </c>
      <c r="E2021" s="122" t="s">
        <v>284</v>
      </c>
      <c r="F2021" s="122" t="s">
        <v>4880</v>
      </c>
      <c r="G2021" s="122" t="s">
        <v>1699</v>
      </c>
      <c r="H2021" s="278">
        <v>45470</v>
      </c>
      <c r="I2021" s="122">
        <v>7139</v>
      </c>
      <c r="J2021" s="122" t="s">
        <v>1700</v>
      </c>
      <c r="K2021" s="122" t="s">
        <v>1657</v>
      </c>
      <c r="L2021" s="122">
        <v>18</v>
      </c>
      <c r="M2021" s="287">
        <v>100</v>
      </c>
      <c r="N2021" s="287">
        <v>18</v>
      </c>
      <c r="O2021" s="287">
        <v>0</v>
      </c>
      <c r="P2021" s="287">
        <v>0</v>
      </c>
      <c r="Q2021" s="122">
        <v>0</v>
      </c>
      <c r="R2021" s="188" t="s">
        <v>4657</v>
      </c>
      <c r="S2021" s="188" t="s">
        <v>4668</v>
      </c>
      <c r="T2021" s="188" t="s">
        <v>1703</v>
      </c>
      <c r="U2021" s="188"/>
      <c r="V2021" s="188" t="s">
        <v>1704</v>
      </c>
      <c r="W2021" s="188" t="s">
        <v>1726</v>
      </c>
      <c r="X2021" s="188" t="s">
        <v>4881</v>
      </c>
      <c r="Y2021" s="188" t="s">
        <v>4678</v>
      </c>
      <c r="Z2021" s="188"/>
      <c r="AA2021" s="188">
        <v>18</v>
      </c>
    </row>
    <row r="2022" spans="1:27">
      <c r="A2022" s="122" t="s">
        <v>56</v>
      </c>
      <c r="B2022" s="226" t="str">
        <f t="shared" si="62"/>
        <v>07AAACJ0054A1ZDDP409969</v>
      </c>
      <c r="C2022" s="277">
        <f t="shared" si="63"/>
        <v>2017</v>
      </c>
      <c r="D2022" s="122" t="s">
        <v>283</v>
      </c>
      <c r="E2022" s="122" t="s">
        <v>284</v>
      </c>
      <c r="F2022" s="122" t="s">
        <v>4882</v>
      </c>
      <c r="G2022" s="122" t="s">
        <v>1699</v>
      </c>
      <c r="H2022" s="278">
        <v>45470</v>
      </c>
      <c r="I2022" s="122">
        <v>7783</v>
      </c>
      <c r="J2022" s="122" t="s">
        <v>1700</v>
      </c>
      <c r="K2022" s="122" t="s">
        <v>1657</v>
      </c>
      <c r="L2022" s="122">
        <v>18</v>
      </c>
      <c r="M2022" s="287">
        <v>100</v>
      </c>
      <c r="N2022" s="287">
        <v>18</v>
      </c>
      <c r="O2022" s="287">
        <v>0</v>
      </c>
      <c r="P2022" s="287">
        <v>0</v>
      </c>
      <c r="Q2022" s="122">
        <v>0</v>
      </c>
      <c r="R2022" s="188" t="s">
        <v>4657</v>
      </c>
      <c r="S2022" s="188" t="s">
        <v>4668</v>
      </c>
      <c r="T2022" s="188" t="s">
        <v>1703</v>
      </c>
      <c r="U2022" s="188"/>
      <c r="V2022" s="188" t="s">
        <v>1704</v>
      </c>
      <c r="W2022" s="188" t="s">
        <v>1726</v>
      </c>
      <c r="X2022" s="188" t="s">
        <v>4883</v>
      </c>
      <c r="Y2022" s="188" t="s">
        <v>4678</v>
      </c>
      <c r="Z2022" s="188"/>
      <c r="AA2022" s="188">
        <v>18</v>
      </c>
    </row>
    <row r="2023" spans="1:27">
      <c r="A2023" s="122" t="s">
        <v>56</v>
      </c>
      <c r="B2023" s="226" t="str">
        <f t="shared" si="62"/>
        <v>07AAACJ0054A1ZDDP410140</v>
      </c>
      <c r="C2023" s="277">
        <f t="shared" si="63"/>
        <v>2018</v>
      </c>
      <c r="D2023" s="122" t="s">
        <v>283</v>
      </c>
      <c r="E2023" s="122" t="s">
        <v>284</v>
      </c>
      <c r="F2023" s="122" t="s">
        <v>4884</v>
      </c>
      <c r="G2023" s="122" t="s">
        <v>1699</v>
      </c>
      <c r="H2023" s="278">
        <v>45471</v>
      </c>
      <c r="I2023" s="122">
        <v>5915</v>
      </c>
      <c r="J2023" s="122" t="s">
        <v>1700</v>
      </c>
      <c r="K2023" s="122" t="s">
        <v>1657</v>
      </c>
      <c r="L2023" s="122">
        <v>18</v>
      </c>
      <c r="M2023" s="287">
        <v>100</v>
      </c>
      <c r="N2023" s="287">
        <v>18</v>
      </c>
      <c r="O2023" s="287">
        <v>0</v>
      </c>
      <c r="P2023" s="287">
        <v>0</v>
      </c>
      <c r="Q2023" s="122">
        <v>0</v>
      </c>
      <c r="R2023" s="188" t="s">
        <v>4657</v>
      </c>
      <c r="S2023" s="188" t="s">
        <v>4668</v>
      </c>
      <c r="T2023" s="188" t="s">
        <v>1703</v>
      </c>
      <c r="U2023" s="188"/>
      <c r="V2023" s="188" t="s">
        <v>1704</v>
      </c>
      <c r="W2023" s="188" t="s">
        <v>1726</v>
      </c>
      <c r="X2023" s="188" t="s">
        <v>4885</v>
      </c>
      <c r="Y2023" s="188" t="s">
        <v>4678</v>
      </c>
      <c r="Z2023" s="188"/>
      <c r="AA2023" s="188">
        <v>18</v>
      </c>
    </row>
    <row r="2024" spans="1:27">
      <c r="A2024" s="122" t="s">
        <v>56</v>
      </c>
      <c r="B2024" s="226" t="str">
        <f t="shared" si="62"/>
        <v>07AAACJ0054A1ZDDP410141</v>
      </c>
      <c r="C2024" s="277">
        <f t="shared" si="63"/>
        <v>2019</v>
      </c>
      <c r="D2024" s="122" t="s">
        <v>283</v>
      </c>
      <c r="E2024" s="122" t="s">
        <v>284</v>
      </c>
      <c r="F2024" s="122" t="s">
        <v>4886</v>
      </c>
      <c r="G2024" s="122" t="s">
        <v>1699</v>
      </c>
      <c r="H2024" s="278">
        <v>45471</v>
      </c>
      <c r="I2024" s="122">
        <v>5719</v>
      </c>
      <c r="J2024" s="122" t="s">
        <v>1700</v>
      </c>
      <c r="K2024" s="122" t="s">
        <v>1657</v>
      </c>
      <c r="L2024" s="122">
        <v>18</v>
      </c>
      <c r="M2024" s="287">
        <v>100</v>
      </c>
      <c r="N2024" s="287">
        <v>18</v>
      </c>
      <c r="O2024" s="287">
        <v>0</v>
      </c>
      <c r="P2024" s="287">
        <v>0</v>
      </c>
      <c r="Q2024" s="122">
        <v>0</v>
      </c>
      <c r="R2024" s="188" t="s">
        <v>4657</v>
      </c>
      <c r="S2024" s="188" t="s">
        <v>4668</v>
      </c>
      <c r="T2024" s="188" t="s">
        <v>1703</v>
      </c>
      <c r="U2024" s="188"/>
      <c r="V2024" s="188" t="s">
        <v>1704</v>
      </c>
      <c r="W2024" s="188" t="s">
        <v>1726</v>
      </c>
      <c r="X2024" s="188" t="s">
        <v>4887</v>
      </c>
      <c r="Y2024" s="188" t="s">
        <v>4678</v>
      </c>
      <c r="Z2024" s="188"/>
      <c r="AA2024" s="188">
        <v>18</v>
      </c>
    </row>
    <row r="2025" spans="1:27">
      <c r="A2025" s="122" t="s">
        <v>56</v>
      </c>
      <c r="B2025" s="226" t="str">
        <f t="shared" si="62"/>
        <v>07AAACJ0054A1ZDHP400416</v>
      </c>
      <c r="C2025" s="277">
        <f t="shared" si="63"/>
        <v>2020</v>
      </c>
      <c r="D2025" s="122" t="s">
        <v>283</v>
      </c>
      <c r="E2025" s="122" t="s">
        <v>284</v>
      </c>
      <c r="F2025" s="122" t="s">
        <v>4888</v>
      </c>
      <c r="G2025" s="122" t="s">
        <v>1699</v>
      </c>
      <c r="H2025" s="278">
        <v>45451</v>
      </c>
      <c r="I2025" s="122">
        <v>19026</v>
      </c>
      <c r="J2025" s="122" t="s">
        <v>1700</v>
      </c>
      <c r="K2025" s="122" t="s">
        <v>1657</v>
      </c>
      <c r="L2025" s="122">
        <v>5</v>
      </c>
      <c r="M2025" s="287">
        <v>15100</v>
      </c>
      <c r="N2025" s="287">
        <v>755</v>
      </c>
      <c r="O2025" s="287">
        <v>0</v>
      </c>
      <c r="P2025" s="287">
        <v>0</v>
      </c>
      <c r="Q2025" s="122">
        <v>0</v>
      </c>
      <c r="R2025" s="188" t="s">
        <v>4657</v>
      </c>
      <c r="S2025" s="188" t="s">
        <v>4668</v>
      </c>
      <c r="T2025" s="188" t="s">
        <v>1703</v>
      </c>
      <c r="U2025" s="188"/>
      <c r="V2025" s="188" t="s">
        <v>1704</v>
      </c>
      <c r="W2025" s="188" t="s">
        <v>1726</v>
      </c>
      <c r="X2025" s="188" t="s">
        <v>4889</v>
      </c>
      <c r="Y2025" s="188" t="s">
        <v>4890</v>
      </c>
      <c r="Z2025" s="188"/>
      <c r="AA2025" s="188">
        <v>755</v>
      </c>
    </row>
    <row r="2026" spans="1:27">
      <c r="A2026" s="122" t="s">
        <v>56</v>
      </c>
      <c r="B2026" s="226" t="str">
        <f t="shared" si="62"/>
        <v>07AAACJ0054A1ZDHP400417</v>
      </c>
      <c r="C2026" s="277">
        <f t="shared" si="63"/>
        <v>2021</v>
      </c>
      <c r="D2026" s="122" t="s">
        <v>283</v>
      </c>
      <c r="E2026" s="122" t="s">
        <v>284</v>
      </c>
      <c r="F2026" s="122" t="s">
        <v>4891</v>
      </c>
      <c r="G2026" s="122" t="s">
        <v>1699</v>
      </c>
      <c r="H2026" s="278">
        <v>45451</v>
      </c>
      <c r="I2026" s="122">
        <v>19026</v>
      </c>
      <c r="J2026" s="122" t="s">
        <v>1700</v>
      </c>
      <c r="K2026" s="122" t="s">
        <v>1657</v>
      </c>
      <c r="L2026" s="122">
        <v>5</v>
      </c>
      <c r="M2026" s="287">
        <v>15100</v>
      </c>
      <c r="N2026" s="287">
        <v>755</v>
      </c>
      <c r="O2026" s="287">
        <v>0</v>
      </c>
      <c r="P2026" s="287">
        <v>0</v>
      </c>
      <c r="Q2026" s="122">
        <v>0</v>
      </c>
      <c r="R2026" s="188" t="s">
        <v>4657</v>
      </c>
      <c r="S2026" s="188" t="s">
        <v>4668</v>
      </c>
      <c r="T2026" s="188" t="s">
        <v>1703</v>
      </c>
      <c r="U2026" s="188"/>
      <c r="V2026" s="188" t="s">
        <v>1704</v>
      </c>
      <c r="W2026" s="188" t="s">
        <v>1726</v>
      </c>
      <c r="X2026" s="188" t="s">
        <v>4892</v>
      </c>
      <c r="Y2026" s="188" t="s">
        <v>4890</v>
      </c>
      <c r="Z2026" s="188"/>
      <c r="AA2026" s="188">
        <v>755</v>
      </c>
    </row>
    <row r="2027" spans="1:27">
      <c r="A2027" s="122" t="s">
        <v>56</v>
      </c>
      <c r="B2027" s="226" t="str">
        <f t="shared" si="62"/>
        <v>07AAACJ0054A1ZDHP400437</v>
      </c>
      <c r="C2027" s="277">
        <f t="shared" si="63"/>
        <v>2022</v>
      </c>
      <c r="D2027" s="122" t="s">
        <v>283</v>
      </c>
      <c r="E2027" s="122" t="s">
        <v>284</v>
      </c>
      <c r="F2027" s="122" t="s">
        <v>4893</v>
      </c>
      <c r="G2027" s="122" t="s">
        <v>1699</v>
      </c>
      <c r="H2027" s="278">
        <v>45456</v>
      </c>
      <c r="I2027" s="122">
        <v>16254</v>
      </c>
      <c r="J2027" s="122" t="s">
        <v>1700</v>
      </c>
      <c r="K2027" s="122" t="s">
        <v>1657</v>
      </c>
      <c r="L2027" s="122">
        <v>5</v>
      </c>
      <c r="M2027" s="287">
        <v>12900</v>
      </c>
      <c r="N2027" s="287">
        <v>645</v>
      </c>
      <c r="O2027" s="287">
        <v>0</v>
      </c>
      <c r="P2027" s="287">
        <v>0</v>
      </c>
      <c r="Q2027" s="122">
        <v>0</v>
      </c>
      <c r="R2027" s="188" t="s">
        <v>4657</v>
      </c>
      <c r="S2027" s="188" t="s">
        <v>4668</v>
      </c>
      <c r="T2027" s="188" t="s">
        <v>1703</v>
      </c>
      <c r="U2027" s="188"/>
      <c r="V2027" s="188" t="s">
        <v>1704</v>
      </c>
      <c r="W2027" s="188" t="s">
        <v>1726</v>
      </c>
      <c r="X2027" s="188" t="s">
        <v>4894</v>
      </c>
      <c r="Y2027" s="188" t="s">
        <v>4895</v>
      </c>
      <c r="Z2027" s="188"/>
      <c r="AA2027" s="188">
        <v>645</v>
      </c>
    </row>
    <row r="2028" spans="1:27">
      <c r="A2028" s="122" t="s">
        <v>56</v>
      </c>
      <c r="B2028" s="226" t="str">
        <f t="shared" si="62"/>
        <v>07AAACJ0054A1ZDHP400438</v>
      </c>
      <c r="C2028" s="277">
        <f t="shared" si="63"/>
        <v>2023</v>
      </c>
      <c r="D2028" s="122" t="s">
        <v>283</v>
      </c>
      <c r="E2028" s="122" t="s">
        <v>284</v>
      </c>
      <c r="F2028" s="122" t="s">
        <v>4896</v>
      </c>
      <c r="G2028" s="122" t="s">
        <v>1699</v>
      </c>
      <c r="H2028" s="278">
        <v>45456</v>
      </c>
      <c r="I2028" s="122">
        <v>16254</v>
      </c>
      <c r="J2028" s="122" t="s">
        <v>1700</v>
      </c>
      <c r="K2028" s="122" t="s">
        <v>1657</v>
      </c>
      <c r="L2028" s="122">
        <v>5</v>
      </c>
      <c r="M2028" s="287">
        <v>12900</v>
      </c>
      <c r="N2028" s="287">
        <v>645</v>
      </c>
      <c r="O2028" s="287">
        <v>0</v>
      </c>
      <c r="P2028" s="287">
        <v>0</v>
      </c>
      <c r="Q2028" s="122">
        <v>0</v>
      </c>
      <c r="R2028" s="188" t="s">
        <v>4657</v>
      </c>
      <c r="S2028" s="188" t="s">
        <v>4668</v>
      </c>
      <c r="T2028" s="188" t="s">
        <v>1703</v>
      </c>
      <c r="U2028" s="188"/>
      <c r="V2028" s="188" t="s">
        <v>1704</v>
      </c>
      <c r="W2028" s="188" t="s">
        <v>1726</v>
      </c>
      <c r="X2028" s="188" t="s">
        <v>4897</v>
      </c>
      <c r="Y2028" s="188" t="s">
        <v>4895</v>
      </c>
      <c r="Z2028" s="188"/>
      <c r="AA2028" s="188">
        <v>645</v>
      </c>
    </row>
    <row r="2029" spans="1:27">
      <c r="A2029" s="122" t="s">
        <v>56</v>
      </c>
      <c r="B2029" s="226" t="str">
        <f t="shared" si="62"/>
        <v>07AAACJ0054A1ZDHP400444</v>
      </c>
      <c r="C2029" s="277">
        <f t="shared" si="63"/>
        <v>2024</v>
      </c>
      <c r="D2029" s="122" t="s">
        <v>283</v>
      </c>
      <c r="E2029" s="122" t="s">
        <v>284</v>
      </c>
      <c r="F2029" s="122" t="s">
        <v>4898</v>
      </c>
      <c r="G2029" s="122" t="s">
        <v>1699</v>
      </c>
      <c r="H2029" s="278">
        <v>45459</v>
      </c>
      <c r="I2029" s="122">
        <v>8472</v>
      </c>
      <c r="J2029" s="122" t="s">
        <v>1700</v>
      </c>
      <c r="K2029" s="122" t="s">
        <v>1657</v>
      </c>
      <c r="L2029" s="122">
        <v>18</v>
      </c>
      <c r="M2029" s="287">
        <v>400</v>
      </c>
      <c r="N2029" s="287">
        <v>72</v>
      </c>
      <c r="O2029" s="287">
        <v>0</v>
      </c>
      <c r="P2029" s="287">
        <v>0</v>
      </c>
      <c r="Q2029" s="122">
        <v>0</v>
      </c>
      <c r="R2029" s="188" t="s">
        <v>4657</v>
      </c>
      <c r="S2029" s="188" t="s">
        <v>4668</v>
      </c>
      <c r="T2029" s="188" t="s">
        <v>1703</v>
      </c>
      <c r="U2029" s="188"/>
      <c r="V2029" s="188" t="s">
        <v>1704</v>
      </c>
      <c r="W2029" s="188" t="s">
        <v>1726</v>
      </c>
      <c r="X2029" s="188" t="s">
        <v>4899</v>
      </c>
      <c r="Y2029" s="188" t="s">
        <v>4895</v>
      </c>
      <c r="Z2029" s="188"/>
      <c r="AA2029" s="188">
        <v>72</v>
      </c>
    </row>
    <row r="2030" spans="1:27">
      <c r="A2030" s="122" t="s">
        <v>56</v>
      </c>
      <c r="B2030" s="226" t="str">
        <f t="shared" si="62"/>
        <v>07AAACJ0054A1ZDHP400445</v>
      </c>
      <c r="C2030" s="277">
        <f t="shared" si="63"/>
        <v>2025</v>
      </c>
      <c r="D2030" s="122" t="s">
        <v>283</v>
      </c>
      <c r="E2030" s="122" t="s">
        <v>284</v>
      </c>
      <c r="F2030" s="122" t="s">
        <v>4900</v>
      </c>
      <c r="G2030" s="122" t="s">
        <v>1699</v>
      </c>
      <c r="H2030" s="278">
        <v>45459</v>
      </c>
      <c r="I2030" s="122">
        <v>8472</v>
      </c>
      <c r="J2030" s="122" t="s">
        <v>1700</v>
      </c>
      <c r="K2030" s="122" t="s">
        <v>1657</v>
      </c>
      <c r="L2030" s="122">
        <v>18</v>
      </c>
      <c r="M2030" s="287">
        <v>400</v>
      </c>
      <c r="N2030" s="287">
        <v>72</v>
      </c>
      <c r="O2030" s="287">
        <v>0</v>
      </c>
      <c r="P2030" s="287">
        <v>0</v>
      </c>
      <c r="Q2030" s="122">
        <v>0</v>
      </c>
      <c r="R2030" s="188" t="s">
        <v>4657</v>
      </c>
      <c r="S2030" s="188" t="s">
        <v>4668</v>
      </c>
      <c r="T2030" s="188" t="s">
        <v>1703</v>
      </c>
      <c r="U2030" s="188"/>
      <c r="V2030" s="188" t="s">
        <v>1704</v>
      </c>
      <c r="W2030" s="188" t="s">
        <v>1726</v>
      </c>
      <c r="X2030" s="188" t="s">
        <v>4901</v>
      </c>
      <c r="Y2030" s="188" t="s">
        <v>4895</v>
      </c>
      <c r="Z2030" s="188"/>
      <c r="AA2030" s="188">
        <v>72</v>
      </c>
    </row>
    <row r="2031" spans="1:27">
      <c r="A2031" s="122" t="s">
        <v>56</v>
      </c>
      <c r="B2031" s="226" t="str">
        <f t="shared" si="62"/>
        <v>07AAACJ0054A1ZDHP400446</v>
      </c>
      <c r="C2031" s="277">
        <f t="shared" si="63"/>
        <v>2026</v>
      </c>
      <c r="D2031" s="122" t="s">
        <v>283</v>
      </c>
      <c r="E2031" s="122" t="s">
        <v>284</v>
      </c>
      <c r="F2031" s="122" t="s">
        <v>4902</v>
      </c>
      <c r="G2031" s="122" t="s">
        <v>1699</v>
      </c>
      <c r="H2031" s="278">
        <v>45457</v>
      </c>
      <c r="I2031" s="122">
        <v>32130</v>
      </c>
      <c r="J2031" s="122" t="s">
        <v>1700</v>
      </c>
      <c r="K2031" s="122" t="s">
        <v>1657</v>
      </c>
      <c r="L2031" s="122">
        <v>5</v>
      </c>
      <c r="M2031" s="287">
        <v>25500</v>
      </c>
      <c r="N2031" s="287">
        <v>1275</v>
      </c>
      <c r="O2031" s="287">
        <v>0</v>
      </c>
      <c r="P2031" s="287">
        <v>0</v>
      </c>
      <c r="Q2031" s="122">
        <v>0</v>
      </c>
      <c r="R2031" s="188" t="s">
        <v>4657</v>
      </c>
      <c r="S2031" s="188" t="s">
        <v>4668</v>
      </c>
      <c r="T2031" s="188" t="s">
        <v>1703</v>
      </c>
      <c r="U2031" s="188"/>
      <c r="V2031" s="188" t="s">
        <v>1704</v>
      </c>
      <c r="W2031" s="188" t="s">
        <v>1726</v>
      </c>
      <c r="X2031" s="188" t="s">
        <v>4903</v>
      </c>
      <c r="Y2031" s="188" t="s">
        <v>4895</v>
      </c>
      <c r="Z2031" s="188"/>
      <c r="AA2031" s="188">
        <v>1275</v>
      </c>
    </row>
    <row r="2032" spans="1:27">
      <c r="A2032" s="122" t="s">
        <v>56</v>
      </c>
      <c r="B2032" s="226" t="str">
        <f t="shared" si="62"/>
        <v>07AAACJ0054A1ZDHP400447</v>
      </c>
      <c r="C2032" s="277">
        <f t="shared" si="63"/>
        <v>2027</v>
      </c>
      <c r="D2032" s="122" t="s">
        <v>283</v>
      </c>
      <c r="E2032" s="122" t="s">
        <v>284</v>
      </c>
      <c r="F2032" s="122" t="s">
        <v>4904</v>
      </c>
      <c r="G2032" s="122" t="s">
        <v>1699</v>
      </c>
      <c r="H2032" s="278">
        <v>45457</v>
      </c>
      <c r="I2032" s="122">
        <v>32130</v>
      </c>
      <c r="J2032" s="122" t="s">
        <v>1700</v>
      </c>
      <c r="K2032" s="122" t="s">
        <v>1657</v>
      </c>
      <c r="L2032" s="122">
        <v>5</v>
      </c>
      <c r="M2032" s="287">
        <v>25500</v>
      </c>
      <c r="N2032" s="287">
        <v>1275</v>
      </c>
      <c r="O2032" s="287">
        <v>0</v>
      </c>
      <c r="P2032" s="287">
        <v>0</v>
      </c>
      <c r="Q2032" s="122">
        <v>0</v>
      </c>
      <c r="R2032" s="188" t="s">
        <v>4657</v>
      </c>
      <c r="S2032" s="188" t="s">
        <v>4668</v>
      </c>
      <c r="T2032" s="188" t="s">
        <v>1703</v>
      </c>
      <c r="U2032" s="188"/>
      <c r="V2032" s="188" t="s">
        <v>1704</v>
      </c>
      <c r="W2032" s="188" t="s">
        <v>1726</v>
      </c>
      <c r="X2032" s="188" t="s">
        <v>4905</v>
      </c>
      <c r="Y2032" s="188" t="s">
        <v>4895</v>
      </c>
      <c r="Z2032" s="188"/>
      <c r="AA2032" s="188">
        <v>1275</v>
      </c>
    </row>
    <row r="2033" spans="1:27">
      <c r="A2033" s="122" t="s">
        <v>56</v>
      </c>
      <c r="B2033" s="226" t="str">
        <f t="shared" si="62"/>
        <v>07AAACJ0054A1ZDHP400448</v>
      </c>
      <c r="C2033" s="277">
        <f t="shared" si="63"/>
        <v>2028</v>
      </c>
      <c r="D2033" s="122" t="s">
        <v>283</v>
      </c>
      <c r="E2033" s="122" t="s">
        <v>284</v>
      </c>
      <c r="F2033" s="122" t="s">
        <v>4906</v>
      </c>
      <c r="G2033" s="122" t="s">
        <v>1699</v>
      </c>
      <c r="H2033" s="278">
        <v>45457</v>
      </c>
      <c r="I2033" s="122">
        <v>390532</v>
      </c>
      <c r="J2033" s="122" t="s">
        <v>1700</v>
      </c>
      <c r="K2033" s="122" t="s">
        <v>1657</v>
      </c>
      <c r="L2033" s="122">
        <v>5</v>
      </c>
      <c r="M2033" s="287">
        <v>309946</v>
      </c>
      <c r="N2033" s="287">
        <v>15497.3</v>
      </c>
      <c r="O2033" s="287">
        <v>0</v>
      </c>
      <c r="P2033" s="287">
        <v>0</v>
      </c>
      <c r="Q2033" s="122">
        <v>0</v>
      </c>
      <c r="R2033" s="188" t="s">
        <v>4657</v>
      </c>
      <c r="S2033" s="188" t="s">
        <v>4668</v>
      </c>
      <c r="T2033" s="188" t="s">
        <v>1703</v>
      </c>
      <c r="U2033" s="188"/>
      <c r="V2033" s="188" t="s">
        <v>1704</v>
      </c>
      <c r="W2033" s="188" t="s">
        <v>1726</v>
      </c>
      <c r="X2033" s="188" t="s">
        <v>4907</v>
      </c>
      <c r="Y2033" s="188" t="s">
        <v>4895</v>
      </c>
      <c r="Z2033" s="188"/>
      <c r="AA2033" s="188">
        <v>15497.3</v>
      </c>
    </row>
    <row r="2034" spans="1:27">
      <c r="A2034" s="122" t="s">
        <v>56</v>
      </c>
      <c r="B2034" s="226" t="str">
        <f t="shared" si="62"/>
        <v>07AAACJ0054A1ZDHP400450</v>
      </c>
      <c r="C2034" s="277">
        <f t="shared" si="63"/>
        <v>2029</v>
      </c>
      <c r="D2034" s="122" t="s">
        <v>283</v>
      </c>
      <c r="E2034" s="122" t="s">
        <v>284</v>
      </c>
      <c r="F2034" s="122" t="s">
        <v>4908</v>
      </c>
      <c r="G2034" s="122" t="s">
        <v>1699</v>
      </c>
      <c r="H2034" s="278">
        <v>45457</v>
      </c>
      <c r="I2034" s="122">
        <v>419338</v>
      </c>
      <c r="J2034" s="122" t="s">
        <v>1700</v>
      </c>
      <c r="K2034" s="122" t="s">
        <v>1657</v>
      </c>
      <c r="L2034" s="122">
        <v>5</v>
      </c>
      <c r="M2034" s="287">
        <v>332808</v>
      </c>
      <c r="N2034" s="287">
        <v>16640.400000000001</v>
      </c>
      <c r="O2034" s="287">
        <v>0</v>
      </c>
      <c r="P2034" s="287">
        <v>0</v>
      </c>
      <c r="Q2034" s="122">
        <v>0</v>
      </c>
      <c r="R2034" s="188" t="s">
        <v>4657</v>
      </c>
      <c r="S2034" s="188" t="s">
        <v>4668</v>
      </c>
      <c r="T2034" s="188" t="s">
        <v>1703</v>
      </c>
      <c r="U2034" s="188"/>
      <c r="V2034" s="188" t="s">
        <v>1704</v>
      </c>
      <c r="W2034" s="188" t="s">
        <v>1726</v>
      </c>
      <c r="X2034" s="188" t="s">
        <v>4909</v>
      </c>
      <c r="Y2034" s="188" t="s">
        <v>4895</v>
      </c>
      <c r="Z2034" s="188"/>
      <c r="AA2034" s="188">
        <v>16640.400000000001</v>
      </c>
    </row>
    <row r="2035" spans="1:27">
      <c r="A2035" s="122" t="s">
        <v>56</v>
      </c>
      <c r="B2035" s="226" t="str">
        <f t="shared" si="62"/>
        <v>07AAACJ0054A1ZDIP400838</v>
      </c>
      <c r="C2035" s="277">
        <f t="shared" si="63"/>
        <v>2030</v>
      </c>
      <c r="D2035" s="122" t="s">
        <v>283</v>
      </c>
      <c r="E2035" s="122" t="s">
        <v>284</v>
      </c>
      <c r="F2035" s="122" t="s">
        <v>4910</v>
      </c>
      <c r="G2035" s="122" t="s">
        <v>1699</v>
      </c>
      <c r="H2035" s="278">
        <v>45444</v>
      </c>
      <c r="I2035" s="122">
        <v>120939</v>
      </c>
      <c r="J2035" s="122" t="s">
        <v>1700</v>
      </c>
      <c r="K2035" s="122" t="s">
        <v>1657</v>
      </c>
      <c r="L2035" s="122">
        <v>18</v>
      </c>
      <c r="M2035" s="287">
        <v>700</v>
      </c>
      <c r="N2035" s="287">
        <v>126</v>
      </c>
      <c r="O2035" s="287">
        <v>0</v>
      </c>
      <c r="P2035" s="287">
        <v>0</v>
      </c>
      <c r="Q2035" s="122">
        <v>0</v>
      </c>
      <c r="R2035" s="188" t="s">
        <v>4657</v>
      </c>
      <c r="S2035" s="188" t="s">
        <v>4668</v>
      </c>
      <c r="T2035" s="188" t="s">
        <v>1703</v>
      </c>
      <c r="U2035" s="188"/>
      <c r="V2035" s="188" t="s">
        <v>1704</v>
      </c>
      <c r="W2035" s="188" t="s">
        <v>1726</v>
      </c>
      <c r="X2035" s="188" t="s">
        <v>4911</v>
      </c>
      <c r="Y2035" s="188" t="s">
        <v>4823</v>
      </c>
      <c r="Z2035" s="188"/>
      <c r="AA2035" s="188">
        <v>126</v>
      </c>
    </row>
    <row r="2036" spans="1:27">
      <c r="A2036" s="122" t="s">
        <v>56</v>
      </c>
      <c r="B2036" s="226" t="str">
        <f t="shared" si="62"/>
        <v>07AAACJ0054A1ZDIP400848</v>
      </c>
      <c r="C2036" s="277">
        <f t="shared" si="63"/>
        <v>2031</v>
      </c>
      <c r="D2036" s="122" t="s">
        <v>283</v>
      </c>
      <c r="E2036" s="122" t="s">
        <v>284</v>
      </c>
      <c r="F2036" s="122" t="s">
        <v>4912</v>
      </c>
      <c r="G2036" s="122" t="s">
        <v>1699</v>
      </c>
      <c r="H2036" s="278">
        <v>45446</v>
      </c>
      <c r="I2036" s="122">
        <v>19507</v>
      </c>
      <c r="J2036" s="122" t="s">
        <v>1700</v>
      </c>
      <c r="K2036" s="122" t="s">
        <v>1657</v>
      </c>
      <c r="L2036" s="122">
        <v>18</v>
      </c>
      <c r="M2036" s="287">
        <v>700</v>
      </c>
      <c r="N2036" s="287">
        <v>126</v>
      </c>
      <c r="O2036" s="287">
        <v>0</v>
      </c>
      <c r="P2036" s="287">
        <v>0</v>
      </c>
      <c r="Q2036" s="122">
        <v>0</v>
      </c>
      <c r="R2036" s="188" t="s">
        <v>4657</v>
      </c>
      <c r="S2036" s="188" t="s">
        <v>4668</v>
      </c>
      <c r="T2036" s="188" t="s">
        <v>1703</v>
      </c>
      <c r="U2036" s="188"/>
      <c r="V2036" s="188" t="s">
        <v>1704</v>
      </c>
      <c r="W2036" s="188" t="s">
        <v>1726</v>
      </c>
      <c r="X2036" s="188" t="s">
        <v>4913</v>
      </c>
      <c r="Y2036" s="188" t="s">
        <v>4823</v>
      </c>
      <c r="Z2036" s="188"/>
      <c r="AA2036" s="188">
        <v>126</v>
      </c>
    </row>
    <row r="2037" spans="1:27">
      <c r="A2037" s="122" t="s">
        <v>56</v>
      </c>
      <c r="B2037" s="226" t="str">
        <f t="shared" si="62"/>
        <v>07AAACJ0054A1ZDIP400878</v>
      </c>
      <c r="C2037" s="277">
        <f t="shared" si="63"/>
        <v>2032</v>
      </c>
      <c r="D2037" s="122" t="s">
        <v>283</v>
      </c>
      <c r="E2037" s="122" t="s">
        <v>284</v>
      </c>
      <c r="F2037" s="122" t="s">
        <v>4914</v>
      </c>
      <c r="G2037" s="122" t="s">
        <v>1699</v>
      </c>
      <c r="H2037" s="278">
        <v>45447</v>
      </c>
      <c r="I2037" s="122">
        <v>27419</v>
      </c>
      <c r="J2037" s="122" t="s">
        <v>1700</v>
      </c>
      <c r="K2037" s="122" t="s">
        <v>1657</v>
      </c>
      <c r="L2037" s="122">
        <v>18</v>
      </c>
      <c r="M2037" s="287">
        <v>700</v>
      </c>
      <c r="N2037" s="287">
        <v>126</v>
      </c>
      <c r="O2037" s="287">
        <v>0</v>
      </c>
      <c r="P2037" s="287">
        <v>0</v>
      </c>
      <c r="Q2037" s="122">
        <v>0</v>
      </c>
      <c r="R2037" s="188" t="s">
        <v>4657</v>
      </c>
      <c r="S2037" s="188" t="s">
        <v>4668</v>
      </c>
      <c r="T2037" s="188" t="s">
        <v>1703</v>
      </c>
      <c r="U2037" s="188"/>
      <c r="V2037" s="188" t="s">
        <v>1704</v>
      </c>
      <c r="W2037" s="188" t="s">
        <v>1726</v>
      </c>
      <c r="X2037" s="188" t="s">
        <v>4915</v>
      </c>
      <c r="Y2037" s="188" t="s">
        <v>4823</v>
      </c>
      <c r="Z2037" s="188"/>
      <c r="AA2037" s="188">
        <v>126</v>
      </c>
    </row>
    <row r="2038" spans="1:27">
      <c r="A2038" s="122" t="s">
        <v>56</v>
      </c>
      <c r="B2038" s="226" t="str">
        <f t="shared" si="62"/>
        <v>07AAACJ0054A1ZDIP400879</v>
      </c>
      <c r="C2038" s="277">
        <f t="shared" si="63"/>
        <v>2033</v>
      </c>
      <c r="D2038" s="122" t="s">
        <v>283</v>
      </c>
      <c r="E2038" s="122" t="s">
        <v>284</v>
      </c>
      <c r="F2038" s="122" t="s">
        <v>4916</v>
      </c>
      <c r="G2038" s="122" t="s">
        <v>1699</v>
      </c>
      <c r="H2038" s="278">
        <v>45447</v>
      </c>
      <c r="I2038" s="122">
        <v>27419</v>
      </c>
      <c r="J2038" s="122" t="s">
        <v>1700</v>
      </c>
      <c r="K2038" s="122" t="s">
        <v>1657</v>
      </c>
      <c r="L2038" s="122">
        <v>18</v>
      </c>
      <c r="M2038" s="287">
        <v>700</v>
      </c>
      <c r="N2038" s="287">
        <v>126</v>
      </c>
      <c r="O2038" s="287">
        <v>0</v>
      </c>
      <c r="P2038" s="287">
        <v>0</v>
      </c>
      <c r="Q2038" s="122">
        <v>0</v>
      </c>
      <c r="R2038" s="188" t="s">
        <v>4657</v>
      </c>
      <c r="S2038" s="188" t="s">
        <v>4668</v>
      </c>
      <c r="T2038" s="188" t="s">
        <v>1703</v>
      </c>
      <c r="U2038" s="188"/>
      <c r="V2038" s="188" t="s">
        <v>1704</v>
      </c>
      <c r="W2038" s="188" t="s">
        <v>1726</v>
      </c>
      <c r="X2038" s="188" t="s">
        <v>4917</v>
      </c>
      <c r="Y2038" s="188" t="s">
        <v>4823</v>
      </c>
      <c r="Z2038" s="188"/>
      <c r="AA2038" s="188">
        <v>126</v>
      </c>
    </row>
    <row r="2039" spans="1:27">
      <c r="A2039" s="122" t="s">
        <v>56</v>
      </c>
      <c r="B2039" s="226" t="str">
        <f t="shared" si="62"/>
        <v>07AAACJ0054A1ZDIP400903</v>
      </c>
      <c r="C2039" s="277">
        <f t="shared" si="63"/>
        <v>2034</v>
      </c>
      <c r="D2039" s="122" t="s">
        <v>283</v>
      </c>
      <c r="E2039" s="122" t="s">
        <v>284</v>
      </c>
      <c r="F2039" s="122" t="s">
        <v>4918</v>
      </c>
      <c r="G2039" s="122" t="s">
        <v>1699</v>
      </c>
      <c r="H2039" s="278">
        <v>45446</v>
      </c>
      <c r="I2039" s="122">
        <v>19507</v>
      </c>
      <c r="J2039" s="122" t="s">
        <v>1700</v>
      </c>
      <c r="K2039" s="122" t="s">
        <v>1657</v>
      </c>
      <c r="L2039" s="122">
        <v>18</v>
      </c>
      <c r="M2039" s="287">
        <v>700</v>
      </c>
      <c r="N2039" s="287">
        <v>126</v>
      </c>
      <c r="O2039" s="287">
        <v>0</v>
      </c>
      <c r="P2039" s="287">
        <v>0</v>
      </c>
      <c r="Q2039" s="122">
        <v>0</v>
      </c>
      <c r="R2039" s="188" t="s">
        <v>4657</v>
      </c>
      <c r="S2039" s="188" t="s">
        <v>4668</v>
      </c>
      <c r="T2039" s="188" t="s">
        <v>1703</v>
      </c>
      <c r="U2039" s="188"/>
      <c r="V2039" s="188" t="s">
        <v>1704</v>
      </c>
      <c r="W2039" s="188" t="s">
        <v>1726</v>
      </c>
      <c r="X2039" s="188" t="s">
        <v>4919</v>
      </c>
      <c r="Y2039" s="188" t="s">
        <v>4823</v>
      </c>
      <c r="Z2039" s="188"/>
      <c r="AA2039" s="188">
        <v>126</v>
      </c>
    </row>
    <row r="2040" spans="1:27">
      <c r="A2040" s="122" t="s">
        <v>56</v>
      </c>
      <c r="B2040" s="226" t="str">
        <f t="shared" si="62"/>
        <v>07AAACJ0054A1ZDIP400947</v>
      </c>
      <c r="C2040" s="277">
        <f t="shared" si="63"/>
        <v>2035</v>
      </c>
      <c r="D2040" s="122" t="s">
        <v>283</v>
      </c>
      <c r="E2040" s="122" t="s">
        <v>284</v>
      </c>
      <c r="F2040" s="122" t="s">
        <v>4920</v>
      </c>
      <c r="G2040" s="122" t="s">
        <v>1699</v>
      </c>
      <c r="H2040" s="278">
        <v>45451</v>
      </c>
      <c r="I2040" s="122">
        <v>160796</v>
      </c>
      <c r="J2040" s="122" t="s">
        <v>1700</v>
      </c>
      <c r="K2040" s="122" t="s">
        <v>1657</v>
      </c>
      <c r="L2040" s="122">
        <v>18</v>
      </c>
      <c r="M2040" s="287">
        <v>700</v>
      </c>
      <c r="N2040" s="287">
        <v>126</v>
      </c>
      <c r="O2040" s="287">
        <v>0</v>
      </c>
      <c r="P2040" s="287">
        <v>0</v>
      </c>
      <c r="Q2040" s="122">
        <v>0</v>
      </c>
      <c r="R2040" s="188" t="s">
        <v>4657</v>
      </c>
      <c r="S2040" s="188" t="s">
        <v>4668</v>
      </c>
      <c r="T2040" s="188" t="s">
        <v>1703</v>
      </c>
      <c r="U2040" s="188"/>
      <c r="V2040" s="188" t="s">
        <v>1704</v>
      </c>
      <c r="W2040" s="188" t="s">
        <v>1726</v>
      </c>
      <c r="X2040" s="188" t="s">
        <v>4921</v>
      </c>
      <c r="Y2040" s="188" t="s">
        <v>4890</v>
      </c>
      <c r="Z2040" s="188"/>
      <c r="AA2040" s="188">
        <v>126</v>
      </c>
    </row>
    <row r="2041" spans="1:27">
      <c r="A2041" s="122" t="s">
        <v>56</v>
      </c>
      <c r="B2041" s="226" t="str">
        <f t="shared" si="62"/>
        <v>07AAACJ0054A1ZDIP401055</v>
      </c>
      <c r="C2041" s="277">
        <f t="shared" si="63"/>
        <v>2036</v>
      </c>
      <c r="D2041" s="122" t="s">
        <v>283</v>
      </c>
      <c r="E2041" s="122" t="s">
        <v>284</v>
      </c>
      <c r="F2041" s="122" t="s">
        <v>4922</v>
      </c>
      <c r="G2041" s="122" t="s">
        <v>1699</v>
      </c>
      <c r="H2041" s="278">
        <v>45457</v>
      </c>
      <c r="I2041" s="122">
        <v>56861</v>
      </c>
      <c r="J2041" s="122" t="s">
        <v>1700</v>
      </c>
      <c r="K2041" s="122" t="s">
        <v>1657</v>
      </c>
      <c r="L2041" s="122">
        <v>18</v>
      </c>
      <c r="M2041" s="287">
        <v>700</v>
      </c>
      <c r="N2041" s="287">
        <v>126</v>
      </c>
      <c r="O2041" s="287">
        <v>0</v>
      </c>
      <c r="P2041" s="287">
        <v>0</v>
      </c>
      <c r="Q2041" s="122">
        <v>0</v>
      </c>
      <c r="R2041" s="188" t="s">
        <v>4657</v>
      </c>
      <c r="S2041" s="188" t="s">
        <v>4668</v>
      </c>
      <c r="T2041" s="188" t="s">
        <v>1703</v>
      </c>
      <c r="U2041" s="188"/>
      <c r="V2041" s="188" t="s">
        <v>1704</v>
      </c>
      <c r="W2041" s="188" t="s">
        <v>1726</v>
      </c>
      <c r="X2041" s="188" t="s">
        <v>4923</v>
      </c>
      <c r="Y2041" s="188" t="s">
        <v>4895</v>
      </c>
      <c r="Z2041" s="188"/>
      <c r="AA2041" s="188">
        <v>126</v>
      </c>
    </row>
    <row r="2042" spans="1:27">
      <c r="A2042" s="122" t="s">
        <v>56</v>
      </c>
      <c r="B2042" s="226" t="str">
        <f t="shared" si="62"/>
        <v>07AAACJ0054A1ZDIP401241</v>
      </c>
      <c r="C2042" s="277">
        <f t="shared" si="63"/>
        <v>2037</v>
      </c>
      <c r="D2042" s="122" t="s">
        <v>283</v>
      </c>
      <c r="E2042" s="122" t="s">
        <v>284</v>
      </c>
      <c r="F2042" s="122" t="s">
        <v>4924</v>
      </c>
      <c r="G2042" s="122" t="s">
        <v>1699</v>
      </c>
      <c r="H2042" s="278">
        <v>45469</v>
      </c>
      <c r="I2042" s="122">
        <v>134379</v>
      </c>
      <c r="J2042" s="122" t="s">
        <v>1700</v>
      </c>
      <c r="K2042" s="122" t="s">
        <v>1657</v>
      </c>
      <c r="L2042" s="122">
        <v>18</v>
      </c>
      <c r="M2042" s="287">
        <v>700</v>
      </c>
      <c r="N2042" s="287">
        <v>126</v>
      </c>
      <c r="O2042" s="287">
        <v>0</v>
      </c>
      <c r="P2042" s="287">
        <v>0</v>
      </c>
      <c r="Q2042" s="122">
        <v>0</v>
      </c>
      <c r="R2042" s="188" t="s">
        <v>4657</v>
      </c>
      <c r="S2042" s="188" t="s">
        <v>4668</v>
      </c>
      <c r="T2042" s="188" t="s">
        <v>1703</v>
      </c>
      <c r="U2042" s="188"/>
      <c r="V2042" s="188" t="s">
        <v>1704</v>
      </c>
      <c r="W2042" s="188" t="s">
        <v>1726</v>
      </c>
      <c r="X2042" s="188" t="s">
        <v>4925</v>
      </c>
      <c r="Y2042" s="188" t="s">
        <v>4678</v>
      </c>
      <c r="Z2042" s="188"/>
      <c r="AA2042" s="188">
        <v>126</v>
      </c>
    </row>
    <row r="2043" spans="1:27">
      <c r="A2043" s="122" t="s">
        <v>56</v>
      </c>
      <c r="B2043" s="226" t="str">
        <f t="shared" si="62"/>
        <v>07AAACJ0054A1ZDIP401247</v>
      </c>
      <c r="C2043" s="277">
        <f t="shared" si="63"/>
        <v>2038</v>
      </c>
      <c r="D2043" s="122" t="s">
        <v>283</v>
      </c>
      <c r="E2043" s="122" t="s">
        <v>284</v>
      </c>
      <c r="F2043" s="122" t="s">
        <v>4926</v>
      </c>
      <c r="G2043" s="122" t="s">
        <v>1699</v>
      </c>
      <c r="H2043" s="278">
        <v>45470</v>
      </c>
      <c r="I2043" s="122">
        <v>84190</v>
      </c>
      <c r="J2043" s="122" t="s">
        <v>1700</v>
      </c>
      <c r="K2043" s="122" t="s">
        <v>1657</v>
      </c>
      <c r="L2043" s="122">
        <v>18</v>
      </c>
      <c r="M2043" s="287">
        <v>700</v>
      </c>
      <c r="N2043" s="287">
        <v>126</v>
      </c>
      <c r="O2043" s="287">
        <v>0</v>
      </c>
      <c r="P2043" s="287">
        <v>0</v>
      </c>
      <c r="Q2043" s="122">
        <v>0</v>
      </c>
      <c r="R2043" s="188" t="s">
        <v>4657</v>
      </c>
      <c r="S2043" s="188" t="s">
        <v>4668</v>
      </c>
      <c r="T2043" s="188" t="s">
        <v>1703</v>
      </c>
      <c r="U2043" s="188"/>
      <c r="V2043" s="188" t="s">
        <v>1704</v>
      </c>
      <c r="W2043" s="188" t="s">
        <v>1726</v>
      </c>
      <c r="X2043" s="188" t="s">
        <v>4927</v>
      </c>
      <c r="Y2043" s="188" t="s">
        <v>4678</v>
      </c>
      <c r="Z2043" s="188"/>
      <c r="AA2043" s="188">
        <v>126</v>
      </c>
    </row>
    <row r="2044" spans="1:27">
      <c r="A2044" s="122" t="s">
        <v>56</v>
      </c>
      <c r="B2044" s="226" t="str">
        <f t="shared" si="62"/>
        <v>07AAACJ0054A1ZDIP401248</v>
      </c>
      <c r="C2044" s="277">
        <f t="shared" si="63"/>
        <v>2039</v>
      </c>
      <c r="D2044" s="122" t="s">
        <v>283</v>
      </c>
      <c r="E2044" s="122" t="s">
        <v>284</v>
      </c>
      <c r="F2044" s="122" t="s">
        <v>4928</v>
      </c>
      <c r="G2044" s="122" t="s">
        <v>1699</v>
      </c>
      <c r="H2044" s="278">
        <v>45470</v>
      </c>
      <c r="I2044" s="122">
        <v>78794</v>
      </c>
      <c r="J2044" s="122" t="s">
        <v>1700</v>
      </c>
      <c r="K2044" s="122" t="s">
        <v>1657</v>
      </c>
      <c r="L2044" s="122">
        <v>18</v>
      </c>
      <c r="M2044" s="287">
        <v>700</v>
      </c>
      <c r="N2044" s="287">
        <v>126</v>
      </c>
      <c r="O2044" s="287">
        <v>0</v>
      </c>
      <c r="P2044" s="287">
        <v>0</v>
      </c>
      <c r="Q2044" s="122">
        <v>0</v>
      </c>
      <c r="R2044" s="188" t="s">
        <v>4657</v>
      </c>
      <c r="S2044" s="188" t="s">
        <v>4668</v>
      </c>
      <c r="T2044" s="188" t="s">
        <v>1703</v>
      </c>
      <c r="U2044" s="188"/>
      <c r="V2044" s="188" t="s">
        <v>1704</v>
      </c>
      <c r="W2044" s="188" t="s">
        <v>1726</v>
      </c>
      <c r="X2044" s="188" t="s">
        <v>4929</v>
      </c>
      <c r="Y2044" s="188" t="s">
        <v>4678</v>
      </c>
      <c r="Z2044" s="188"/>
      <c r="AA2044" s="188">
        <v>126</v>
      </c>
    </row>
    <row r="2045" spans="1:27">
      <c r="A2045" s="122" t="s">
        <v>56</v>
      </c>
      <c r="B2045" s="226" t="str">
        <f t="shared" si="62"/>
        <v>07AAACJ0054A1ZDIP401249</v>
      </c>
      <c r="C2045" s="277">
        <f t="shared" si="63"/>
        <v>2040</v>
      </c>
      <c r="D2045" s="122" t="s">
        <v>283</v>
      </c>
      <c r="E2045" s="122" t="s">
        <v>284</v>
      </c>
      <c r="F2045" s="122" t="s">
        <v>4930</v>
      </c>
      <c r="G2045" s="122" t="s">
        <v>1699</v>
      </c>
      <c r="H2045" s="278">
        <v>45470</v>
      </c>
      <c r="I2045" s="122">
        <v>50742</v>
      </c>
      <c r="J2045" s="122" t="s">
        <v>1700</v>
      </c>
      <c r="K2045" s="122" t="s">
        <v>1657</v>
      </c>
      <c r="L2045" s="122">
        <v>18</v>
      </c>
      <c r="M2045" s="287">
        <v>700</v>
      </c>
      <c r="N2045" s="287">
        <v>126</v>
      </c>
      <c r="O2045" s="287">
        <v>0</v>
      </c>
      <c r="P2045" s="287">
        <v>0</v>
      </c>
      <c r="Q2045" s="122">
        <v>0</v>
      </c>
      <c r="R2045" s="188" t="s">
        <v>4657</v>
      </c>
      <c r="S2045" s="188" t="s">
        <v>4668</v>
      </c>
      <c r="T2045" s="188" t="s">
        <v>1703</v>
      </c>
      <c r="U2045" s="188"/>
      <c r="V2045" s="188" t="s">
        <v>1704</v>
      </c>
      <c r="W2045" s="188" t="s">
        <v>1726</v>
      </c>
      <c r="X2045" s="188" t="s">
        <v>4931</v>
      </c>
      <c r="Y2045" s="188" t="s">
        <v>4678</v>
      </c>
      <c r="Z2045" s="188"/>
      <c r="AA2045" s="188">
        <v>126</v>
      </c>
    </row>
    <row r="2046" spans="1:27">
      <c r="A2046" s="122" t="s">
        <v>56</v>
      </c>
      <c r="B2046" s="226" t="str">
        <f t="shared" si="62"/>
        <v>07AAACJ0054A1ZDMP401293</v>
      </c>
      <c r="C2046" s="277">
        <f t="shared" si="63"/>
        <v>2041</v>
      </c>
      <c r="D2046" s="122" t="s">
        <v>283</v>
      </c>
      <c r="E2046" s="122" t="s">
        <v>284</v>
      </c>
      <c r="F2046" s="122" t="s">
        <v>4932</v>
      </c>
      <c r="G2046" s="122" t="s">
        <v>1699</v>
      </c>
      <c r="H2046" s="278">
        <v>45462</v>
      </c>
      <c r="I2046" s="122">
        <v>16130</v>
      </c>
      <c r="J2046" s="122" t="s">
        <v>1700</v>
      </c>
      <c r="K2046" s="122" t="s">
        <v>1657</v>
      </c>
      <c r="L2046" s="122">
        <v>18</v>
      </c>
      <c r="M2046" s="287">
        <v>500</v>
      </c>
      <c r="N2046" s="287">
        <v>90</v>
      </c>
      <c r="O2046" s="287">
        <v>0</v>
      </c>
      <c r="P2046" s="287">
        <v>0</v>
      </c>
      <c r="Q2046" s="122">
        <v>0</v>
      </c>
      <c r="R2046" s="188" t="s">
        <v>4657</v>
      </c>
      <c r="S2046" s="188" t="s">
        <v>4668</v>
      </c>
      <c r="T2046" s="188" t="s">
        <v>1703</v>
      </c>
      <c r="U2046" s="188"/>
      <c r="V2046" s="188" t="s">
        <v>1704</v>
      </c>
      <c r="W2046" s="188" t="s">
        <v>1726</v>
      </c>
      <c r="X2046" s="188" t="s">
        <v>4933</v>
      </c>
      <c r="Y2046" s="188" t="s">
        <v>4895</v>
      </c>
      <c r="Z2046" s="188"/>
      <c r="AA2046" s="188">
        <v>90</v>
      </c>
    </row>
    <row r="2047" spans="1:27">
      <c r="A2047" s="122" t="s">
        <v>56</v>
      </c>
      <c r="B2047" s="226" t="str">
        <f t="shared" si="62"/>
        <v>07AAACJ0054A1ZDMP401354</v>
      </c>
      <c r="C2047" s="277">
        <f t="shared" si="63"/>
        <v>2042</v>
      </c>
      <c r="D2047" s="122" t="s">
        <v>283</v>
      </c>
      <c r="E2047" s="122" t="s">
        <v>284</v>
      </c>
      <c r="F2047" s="122" t="s">
        <v>4934</v>
      </c>
      <c r="G2047" s="122" t="s">
        <v>1699</v>
      </c>
      <c r="H2047" s="278">
        <v>45464</v>
      </c>
      <c r="I2047" s="122">
        <v>16130</v>
      </c>
      <c r="J2047" s="122" t="s">
        <v>1700</v>
      </c>
      <c r="K2047" s="122" t="s">
        <v>1657</v>
      </c>
      <c r="L2047" s="122">
        <v>18</v>
      </c>
      <c r="M2047" s="287">
        <v>500</v>
      </c>
      <c r="N2047" s="287">
        <v>90</v>
      </c>
      <c r="O2047" s="287">
        <v>0</v>
      </c>
      <c r="P2047" s="287">
        <v>0</v>
      </c>
      <c r="Q2047" s="122">
        <v>0</v>
      </c>
      <c r="R2047" s="188" t="s">
        <v>4657</v>
      </c>
      <c r="S2047" s="188" t="s">
        <v>4668</v>
      </c>
      <c r="T2047" s="188" t="s">
        <v>1703</v>
      </c>
      <c r="U2047" s="188"/>
      <c r="V2047" s="188" t="s">
        <v>1704</v>
      </c>
      <c r="W2047" s="188" t="s">
        <v>1726</v>
      </c>
      <c r="X2047" s="188" t="s">
        <v>4935</v>
      </c>
      <c r="Y2047" s="188" t="s">
        <v>4895</v>
      </c>
      <c r="Z2047" s="188"/>
      <c r="AA2047" s="188">
        <v>90</v>
      </c>
    </row>
    <row r="2048" spans="1:27">
      <c r="A2048" s="122" t="s">
        <v>56</v>
      </c>
      <c r="B2048" s="226" t="str">
        <f t="shared" si="62"/>
        <v>07AAACJ0054A1ZDMP401414</v>
      </c>
      <c r="C2048" s="277">
        <f t="shared" si="63"/>
        <v>2043</v>
      </c>
      <c r="D2048" s="122" t="s">
        <v>283</v>
      </c>
      <c r="E2048" s="122" t="s">
        <v>284</v>
      </c>
      <c r="F2048" s="122" t="s">
        <v>4936</v>
      </c>
      <c r="G2048" s="122" t="s">
        <v>1699</v>
      </c>
      <c r="H2048" s="278">
        <v>45465</v>
      </c>
      <c r="I2048" s="122">
        <v>16130</v>
      </c>
      <c r="J2048" s="122" t="s">
        <v>1700</v>
      </c>
      <c r="K2048" s="122" t="s">
        <v>1657</v>
      </c>
      <c r="L2048" s="122">
        <v>18</v>
      </c>
      <c r="M2048" s="287">
        <v>500</v>
      </c>
      <c r="N2048" s="287">
        <v>90</v>
      </c>
      <c r="O2048" s="287">
        <v>0</v>
      </c>
      <c r="P2048" s="287">
        <v>0</v>
      </c>
      <c r="Q2048" s="122">
        <v>0</v>
      </c>
      <c r="R2048" s="188" t="s">
        <v>4657</v>
      </c>
      <c r="S2048" s="188" t="s">
        <v>4668</v>
      </c>
      <c r="T2048" s="188" t="s">
        <v>1703</v>
      </c>
      <c r="U2048" s="188"/>
      <c r="V2048" s="188" t="s">
        <v>1704</v>
      </c>
      <c r="W2048" s="188" t="s">
        <v>1726</v>
      </c>
      <c r="X2048" s="188" t="s">
        <v>4937</v>
      </c>
      <c r="Y2048" s="188" t="s">
        <v>4895</v>
      </c>
      <c r="Z2048" s="188"/>
      <c r="AA2048" s="188">
        <v>90</v>
      </c>
    </row>
    <row r="2049" spans="1:27">
      <c r="A2049" s="122" t="s">
        <v>56</v>
      </c>
      <c r="B2049" s="226" t="str">
        <f t="shared" si="62"/>
        <v>07AAACJ0054A1ZDMP401453</v>
      </c>
      <c r="C2049" s="277">
        <f t="shared" si="63"/>
        <v>2044</v>
      </c>
      <c r="D2049" s="122" t="s">
        <v>283</v>
      </c>
      <c r="E2049" s="122" t="s">
        <v>284</v>
      </c>
      <c r="F2049" s="122" t="s">
        <v>4938</v>
      </c>
      <c r="G2049" s="122" t="s">
        <v>1699</v>
      </c>
      <c r="H2049" s="278">
        <v>45470</v>
      </c>
      <c r="I2049" s="122">
        <v>16130</v>
      </c>
      <c r="J2049" s="122" t="s">
        <v>1700</v>
      </c>
      <c r="K2049" s="122" t="s">
        <v>1657</v>
      </c>
      <c r="L2049" s="122">
        <v>18</v>
      </c>
      <c r="M2049" s="287">
        <v>500</v>
      </c>
      <c r="N2049" s="287">
        <v>90</v>
      </c>
      <c r="O2049" s="287">
        <v>0</v>
      </c>
      <c r="P2049" s="287">
        <v>0</v>
      </c>
      <c r="Q2049" s="122">
        <v>0</v>
      </c>
      <c r="R2049" s="188" t="s">
        <v>4657</v>
      </c>
      <c r="S2049" s="188" t="s">
        <v>4668</v>
      </c>
      <c r="T2049" s="188" t="s">
        <v>1703</v>
      </c>
      <c r="U2049" s="188"/>
      <c r="V2049" s="188" t="s">
        <v>1704</v>
      </c>
      <c r="W2049" s="188" t="s">
        <v>1726</v>
      </c>
      <c r="X2049" s="188" t="s">
        <v>4939</v>
      </c>
      <c r="Y2049" s="188" t="s">
        <v>4678</v>
      </c>
      <c r="Z2049" s="188"/>
      <c r="AA2049" s="188">
        <v>90</v>
      </c>
    </row>
    <row r="2050" spans="1:27">
      <c r="A2050" s="122" t="s">
        <v>56</v>
      </c>
      <c r="B2050" s="226" t="str">
        <f t="shared" si="62"/>
        <v>07AAACJ0054A1ZDMP401568</v>
      </c>
      <c r="C2050" s="277">
        <f t="shared" si="63"/>
        <v>2045</v>
      </c>
      <c r="D2050" s="122" t="s">
        <v>283</v>
      </c>
      <c r="E2050" s="122" t="s">
        <v>284</v>
      </c>
      <c r="F2050" s="122" t="s">
        <v>4940</v>
      </c>
      <c r="G2050" s="122" t="s">
        <v>1699</v>
      </c>
      <c r="H2050" s="278">
        <v>45472</v>
      </c>
      <c r="I2050" s="122">
        <v>2626</v>
      </c>
      <c r="J2050" s="122" t="s">
        <v>1700</v>
      </c>
      <c r="K2050" s="122" t="s">
        <v>1657</v>
      </c>
      <c r="L2050" s="122">
        <v>18</v>
      </c>
      <c r="M2050" s="287">
        <v>500</v>
      </c>
      <c r="N2050" s="287">
        <v>90</v>
      </c>
      <c r="O2050" s="287">
        <v>0</v>
      </c>
      <c r="P2050" s="287">
        <v>0</v>
      </c>
      <c r="Q2050" s="122">
        <v>0</v>
      </c>
      <c r="R2050" s="188" t="s">
        <v>4657</v>
      </c>
      <c r="S2050" s="188" t="s">
        <v>4668</v>
      </c>
      <c r="T2050" s="188" t="s">
        <v>1703</v>
      </c>
      <c r="U2050" s="188"/>
      <c r="V2050" s="188" t="s">
        <v>1704</v>
      </c>
      <c r="W2050" s="188" t="s">
        <v>1726</v>
      </c>
      <c r="X2050" s="188" t="s">
        <v>4941</v>
      </c>
      <c r="Y2050" s="188" t="s">
        <v>4678</v>
      </c>
      <c r="Z2050" s="188"/>
      <c r="AA2050" s="188">
        <v>90</v>
      </c>
    </row>
    <row r="2051" spans="1:27">
      <c r="A2051" s="122" t="s">
        <v>56</v>
      </c>
      <c r="B2051" s="226" t="str">
        <f t="shared" si="62"/>
        <v>07AAACJ0054A1ZDMP401569</v>
      </c>
      <c r="C2051" s="277">
        <f t="shared" si="63"/>
        <v>2046</v>
      </c>
      <c r="D2051" s="122" t="s">
        <v>283</v>
      </c>
      <c r="E2051" s="122" t="s">
        <v>284</v>
      </c>
      <c r="F2051" s="122" t="s">
        <v>4942</v>
      </c>
      <c r="G2051" s="122" t="s">
        <v>1699</v>
      </c>
      <c r="H2051" s="278">
        <v>45472</v>
      </c>
      <c r="I2051" s="122">
        <v>2626</v>
      </c>
      <c r="J2051" s="122" t="s">
        <v>1700</v>
      </c>
      <c r="K2051" s="122" t="s">
        <v>1657</v>
      </c>
      <c r="L2051" s="122">
        <v>18</v>
      </c>
      <c r="M2051" s="287">
        <v>500</v>
      </c>
      <c r="N2051" s="287">
        <v>90</v>
      </c>
      <c r="O2051" s="287">
        <v>0</v>
      </c>
      <c r="P2051" s="287">
        <v>0</v>
      </c>
      <c r="Q2051" s="122">
        <v>0</v>
      </c>
      <c r="R2051" s="188" t="s">
        <v>4657</v>
      </c>
      <c r="S2051" s="188" t="s">
        <v>4668</v>
      </c>
      <c r="T2051" s="188" t="s">
        <v>1703</v>
      </c>
      <c r="U2051" s="188"/>
      <c r="V2051" s="188" t="s">
        <v>1704</v>
      </c>
      <c r="W2051" s="188" t="s">
        <v>1726</v>
      </c>
      <c r="X2051" s="188" t="s">
        <v>4943</v>
      </c>
      <c r="Y2051" s="188" t="s">
        <v>4678</v>
      </c>
      <c r="Z2051" s="188"/>
      <c r="AA2051" s="188">
        <v>90</v>
      </c>
    </row>
    <row r="2052" spans="1:27">
      <c r="A2052" s="122" t="s">
        <v>56</v>
      </c>
      <c r="B2052" s="226" t="str">
        <f t="shared" si="62"/>
        <v>27AAACV2808C1ZP272406G10034480</v>
      </c>
      <c r="C2052" s="277">
        <f t="shared" si="63"/>
        <v>2047</v>
      </c>
      <c r="D2052" s="122" t="s">
        <v>2318</v>
      </c>
      <c r="E2052" s="122" t="s">
        <v>2319</v>
      </c>
      <c r="F2052" s="122" t="s">
        <v>4944</v>
      </c>
      <c r="G2052" s="122" t="s">
        <v>1699</v>
      </c>
      <c r="H2052" s="278">
        <v>45444</v>
      </c>
      <c r="I2052" s="122">
        <v>169624.98</v>
      </c>
      <c r="J2052" s="122" t="s">
        <v>1700</v>
      </c>
      <c r="K2052" s="122" t="s">
        <v>1657</v>
      </c>
      <c r="L2052" s="122">
        <v>18</v>
      </c>
      <c r="M2052" s="287">
        <v>143749.98000000001</v>
      </c>
      <c r="N2052" s="287">
        <v>0</v>
      </c>
      <c r="O2052" s="287">
        <v>12937.5</v>
      </c>
      <c r="P2052" s="287">
        <v>12937.5</v>
      </c>
      <c r="Q2052" s="122">
        <v>0</v>
      </c>
      <c r="R2052" s="188" t="s">
        <v>4657</v>
      </c>
      <c r="S2052" s="188" t="s">
        <v>4674</v>
      </c>
      <c r="T2052" s="188" t="s">
        <v>1703</v>
      </c>
      <c r="U2052" s="188"/>
      <c r="V2052" s="188" t="s">
        <v>1704</v>
      </c>
      <c r="W2052" s="188" t="s">
        <v>1726</v>
      </c>
      <c r="X2052" s="188" t="s">
        <v>4945</v>
      </c>
      <c r="Y2052" s="188" t="s">
        <v>4702</v>
      </c>
      <c r="Z2052" s="188"/>
      <c r="AA2052" s="188">
        <v>25875</v>
      </c>
    </row>
    <row r="2053" spans="1:27">
      <c r="A2053" s="122" t="s">
        <v>56</v>
      </c>
      <c r="B2053" s="226" t="str">
        <f t="shared" si="62"/>
        <v>27BMWPD2551E2ZZS0004399</v>
      </c>
      <c r="C2053" s="277">
        <f t="shared" si="63"/>
        <v>2048</v>
      </c>
      <c r="D2053" s="122" t="s">
        <v>511</v>
      </c>
      <c r="E2053" s="122" t="s">
        <v>512</v>
      </c>
      <c r="F2053" s="122" t="s">
        <v>4946</v>
      </c>
      <c r="G2053" s="122" t="s">
        <v>1699</v>
      </c>
      <c r="H2053" s="278">
        <v>45465</v>
      </c>
      <c r="I2053" s="122">
        <v>16043</v>
      </c>
      <c r="J2053" s="122" t="s">
        <v>1700</v>
      </c>
      <c r="K2053" s="122" t="s">
        <v>1657</v>
      </c>
      <c r="L2053" s="122">
        <v>5</v>
      </c>
      <c r="M2053" s="287">
        <v>56</v>
      </c>
      <c r="N2053" s="287">
        <v>0</v>
      </c>
      <c r="O2053" s="287">
        <v>1.4</v>
      </c>
      <c r="P2053" s="287">
        <v>1.4</v>
      </c>
      <c r="Q2053" s="122">
        <v>0</v>
      </c>
      <c r="R2053" s="188" t="s">
        <v>4657</v>
      </c>
      <c r="S2053" s="188" t="s">
        <v>4668</v>
      </c>
      <c r="T2053" s="188" t="s">
        <v>1703</v>
      </c>
      <c r="U2053" s="188"/>
      <c r="V2053" s="188" t="s">
        <v>1704</v>
      </c>
      <c r="W2053" s="188" t="s">
        <v>1195</v>
      </c>
      <c r="X2053" s="188" t="s">
        <v>1195</v>
      </c>
      <c r="Y2053" s="188" t="s">
        <v>1195</v>
      </c>
      <c r="Z2053" s="188"/>
      <c r="AA2053" s="188">
        <v>2.8</v>
      </c>
    </row>
    <row r="2054" spans="1:27">
      <c r="A2054" s="122" t="s">
        <v>56</v>
      </c>
      <c r="B2054" s="226" t="str">
        <f t="shared" ref="B2054:B2117" si="64">CONCATENATE(D2054,F2054)</f>
        <v>27BMWPD2551E2ZZS0004399</v>
      </c>
      <c r="C2054" s="277">
        <f t="shared" si="63"/>
        <v>2049</v>
      </c>
      <c r="D2054" s="122" t="s">
        <v>511</v>
      </c>
      <c r="E2054" s="122" t="s">
        <v>512</v>
      </c>
      <c r="F2054" s="122" t="s">
        <v>4946</v>
      </c>
      <c r="G2054" s="122" t="s">
        <v>1699</v>
      </c>
      <c r="H2054" s="278">
        <v>45465</v>
      </c>
      <c r="I2054" s="122">
        <v>16043</v>
      </c>
      <c r="J2054" s="122" t="s">
        <v>1700</v>
      </c>
      <c r="K2054" s="122" t="s">
        <v>1657</v>
      </c>
      <c r="L2054" s="122">
        <v>12</v>
      </c>
      <c r="M2054" s="287">
        <v>2388</v>
      </c>
      <c r="N2054" s="287">
        <v>0</v>
      </c>
      <c r="O2054" s="287">
        <v>143.28</v>
      </c>
      <c r="P2054" s="287">
        <v>143.28</v>
      </c>
      <c r="Q2054" s="122">
        <v>0</v>
      </c>
      <c r="R2054" s="188" t="s">
        <v>4657</v>
      </c>
      <c r="S2054" s="188" t="s">
        <v>4668</v>
      </c>
      <c r="T2054" s="188" t="s">
        <v>1703</v>
      </c>
      <c r="U2054" s="188"/>
      <c r="V2054" s="188" t="s">
        <v>1704</v>
      </c>
      <c r="W2054" s="188" t="s">
        <v>1195</v>
      </c>
      <c r="X2054" s="188" t="s">
        <v>1195</v>
      </c>
      <c r="Y2054" s="188" t="s">
        <v>1195</v>
      </c>
      <c r="Z2054" s="188"/>
      <c r="AA2054" s="188">
        <v>286.56</v>
      </c>
    </row>
    <row r="2055" spans="1:27">
      <c r="A2055" s="122" t="s">
        <v>56</v>
      </c>
      <c r="B2055" s="226" t="str">
        <f t="shared" si="64"/>
        <v>27BMWPD2551E2ZZS0004399</v>
      </c>
      <c r="C2055" s="277">
        <f t="shared" ref="C2055:C2118" si="65">C2054+1</f>
        <v>2050</v>
      </c>
      <c r="D2055" s="122" t="s">
        <v>511</v>
      </c>
      <c r="E2055" s="122" t="s">
        <v>512</v>
      </c>
      <c r="F2055" s="122" t="s">
        <v>4946</v>
      </c>
      <c r="G2055" s="122" t="s">
        <v>1699</v>
      </c>
      <c r="H2055" s="278">
        <v>45465</v>
      </c>
      <c r="I2055" s="122">
        <v>16043</v>
      </c>
      <c r="J2055" s="122" t="s">
        <v>1700</v>
      </c>
      <c r="K2055" s="122" t="s">
        <v>1657</v>
      </c>
      <c r="L2055" s="122">
        <v>18</v>
      </c>
      <c r="M2055" s="287">
        <v>11279</v>
      </c>
      <c r="N2055" s="287">
        <v>0</v>
      </c>
      <c r="O2055" s="287">
        <v>1015.11</v>
      </c>
      <c r="P2055" s="287">
        <v>1015.11</v>
      </c>
      <c r="Q2055" s="122">
        <v>0</v>
      </c>
      <c r="R2055" s="188" t="s">
        <v>4657</v>
      </c>
      <c r="S2055" s="188" t="s">
        <v>4668</v>
      </c>
      <c r="T2055" s="188" t="s">
        <v>1703</v>
      </c>
      <c r="U2055" s="188"/>
      <c r="V2055" s="188" t="s">
        <v>1704</v>
      </c>
      <c r="W2055" s="188" t="s">
        <v>1195</v>
      </c>
      <c r="X2055" s="188" t="s">
        <v>1195</v>
      </c>
      <c r="Y2055" s="188" t="s">
        <v>1195</v>
      </c>
      <c r="Z2055" s="188"/>
      <c r="AA2055" s="188">
        <v>2030.22</v>
      </c>
    </row>
    <row r="2056" spans="1:27">
      <c r="A2056" s="122" t="s">
        <v>56</v>
      </c>
      <c r="B2056" s="226" t="str">
        <f t="shared" si="64"/>
        <v>27BMWPD2551E2ZZS0004400</v>
      </c>
      <c r="C2056" s="277">
        <f t="shared" si="65"/>
        <v>2051</v>
      </c>
      <c r="D2056" s="122" t="s">
        <v>511</v>
      </c>
      <c r="E2056" s="122" t="s">
        <v>512</v>
      </c>
      <c r="F2056" s="122" t="s">
        <v>4947</v>
      </c>
      <c r="G2056" s="122" t="s">
        <v>1699</v>
      </c>
      <c r="H2056" s="278">
        <v>45465</v>
      </c>
      <c r="I2056" s="122">
        <v>7357</v>
      </c>
      <c r="J2056" s="122" t="s">
        <v>1700</v>
      </c>
      <c r="K2056" s="122" t="s">
        <v>1657</v>
      </c>
      <c r="L2056" s="122">
        <v>12</v>
      </c>
      <c r="M2056" s="287">
        <v>288</v>
      </c>
      <c r="N2056" s="287">
        <v>0</v>
      </c>
      <c r="O2056" s="287">
        <v>17.28</v>
      </c>
      <c r="P2056" s="287">
        <v>17.28</v>
      </c>
      <c r="Q2056" s="122">
        <v>0</v>
      </c>
      <c r="R2056" s="188" t="s">
        <v>4657</v>
      </c>
      <c r="S2056" s="188" t="s">
        <v>4668</v>
      </c>
      <c r="T2056" s="188" t="s">
        <v>1703</v>
      </c>
      <c r="U2056" s="188"/>
      <c r="V2056" s="188" t="s">
        <v>1704</v>
      </c>
      <c r="W2056" s="188" t="s">
        <v>1195</v>
      </c>
      <c r="X2056" s="188" t="s">
        <v>1195</v>
      </c>
      <c r="Y2056" s="188" t="s">
        <v>1195</v>
      </c>
      <c r="Z2056" s="188"/>
      <c r="AA2056" s="188">
        <v>34.56</v>
      </c>
    </row>
    <row r="2057" spans="1:27">
      <c r="A2057" s="122" t="s">
        <v>56</v>
      </c>
      <c r="B2057" s="226" t="str">
        <f t="shared" si="64"/>
        <v>27BMWPD2551E2ZZS0004400</v>
      </c>
      <c r="C2057" s="277">
        <f t="shared" si="65"/>
        <v>2052</v>
      </c>
      <c r="D2057" s="122" t="s">
        <v>511</v>
      </c>
      <c r="E2057" s="122" t="s">
        <v>512</v>
      </c>
      <c r="F2057" s="122" t="s">
        <v>4947</v>
      </c>
      <c r="G2057" s="122" t="s">
        <v>1699</v>
      </c>
      <c r="H2057" s="278">
        <v>45465</v>
      </c>
      <c r="I2057" s="122">
        <v>7357</v>
      </c>
      <c r="J2057" s="122" t="s">
        <v>1700</v>
      </c>
      <c r="K2057" s="122" t="s">
        <v>1657</v>
      </c>
      <c r="L2057" s="122">
        <v>18</v>
      </c>
      <c r="M2057" s="287">
        <v>5961</v>
      </c>
      <c r="N2057" s="287">
        <v>0</v>
      </c>
      <c r="O2057" s="287">
        <v>536.49</v>
      </c>
      <c r="P2057" s="287">
        <v>536.49</v>
      </c>
      <c r="Q2057" s="122">
        <v>0</v>
      </c>
      <c r="R2057" s="188" t="s">
        <v>4657</v>
      </c>
      <c r="S2057" s="188" t="s">
        <v>4668</v>
      </c>
      <c r="T2057" s="188" t="s">
        <v>1703</v>
      </c>
      <c r="U2057" s="188"/>
      <c r="V2057" s="188" t="s">
        <v>1704</v>
      </c>
      <c r="W2057" s="188" t="s">
        <v>1195</v>
      </c>
      <c r="X2057" s="188" t="s">
        <v>1195</v>
      </c>
      <c r="Y2057" s="188" t="s">
        <v>1195</v>
      </c>
      <c r="Z2057" s="188"/>
      <c r="AA2057" s="188">
        <v>1072.98</v>
      </c>
    </row>
    <row r="2058" spans="1:27">
      <c r="A2058" s="122" t="s">
        <v>56</v>
      </c>
      <c r="B2058" s="226" t="str">
        <f t="shared" si="64"/>
        <v>27AAGFO4867R1ZAINV/24-25/030</v>
      </c>
      <c r="C2058" s="277">
        <f t="shared" si="65"/>
        <v>2053</v>
      </c>
      <c r="D2058" s="122" t="s">
        <v>685</v>
      </c>
      <c r="E2058" s="122" t="s">
        <v>686</v>
      </c>
      <c r="F2058" s="122" t="s">
        <v>4948</v>
      </c>
      <c r="G2058" s="122" t="s">
        <v>1699</v>
      </c>
      <c r="H2058" s="278">
        <v>45412</v>
      </c>
      <c r="I2058" s="122">
        <v>219669</v>
      </c>
      <c r="J2058" s="122" t="s">
        <v>1700</v>
      </c>
      <c r="K2058" s="122" t="s">
        <v>1657</v>
      </c>
      <c r="L2058" s="122">
        <v>18</v>
      </c>
      <c r="M2058" s="287">
        <v>186159</v>
      </c>
      <c r="N2058" s="287">
        <v>0</v>
      </c>
      <c r="O2058" s="287">
        <v>16755</v>
      </c>
      <c r="P2058" s="287">
        <v>16755</v>
      </c>
      <c r="Q2058" s="122">
        <v>0</v>
      </c>
      <c r="R2058" s="188" t="s">
        <v>4657</v>
      </c>
      <c r="S2058" s="188" t="s">
        <v>4674</v>
      </c>
      <c r="T2058" s="188" t="s">
        <v>1703</v>
      </c>
      <c r="U2058" s="188"/>
      <c r="V2058" s="188" t="s">
        <v>1704</v>
      </c>
      <c r="W2058" s="188" t="s">
        <v>1195</v>
      </c>
      <c r="X2058" s="188" t="s">
        <v>1195</v>
      </c>
      <c r="Y2058" s="188" t="s">
        <v>1195</v>
      </c>
      <c r="Z2058" s="188"/>
      <c r="AA2058" s="188">
        <v>33510</v>
      </c>
    </row>
    <row r="2059" spans="1:27">
      <c r="A2059" s="122" t="s">
        <v>56</v>
      </c>
      <c r="B2059" s="226" t="str">
        <f t="shared" si="64"/>
        <v>27AAGFO4867R1ZAINV/24-25/074</v>
      </c>
      <c r="C2059" s="277">
        <f t="shared" si="65"/>
        <v>2054</v>
      </c>
      <c r="D2059" s="122" t="s">
        <v>685</v>
      </c>
      <c r="E2059" s="122" t="s">
        <v>686</v>
      </c>
      <c r="F2059" s="122" t="s">
        <v>4949</v>
      </c>
      <c r="G2059" s="122" t="s">
        <v>1699</v>
      </c>
      <c r="H2059" s="278">
        <v>45443</v>
      </c>
      <c r="I2059" s="122">
        <v>225145</v>
      </c>
      <c r="J2059" s="122" t="s">
        <v>1700</v>
      </c>
      <c r="K2059" s="122" t="s">
        <v>1657</v>
      </c>
      <c r="L2059" s="122">
        <v>18</v>
      </c>
      <c r="M2059" s="287">
        <v>190801</v>
      </c>
      <c r="N2059" s="287">
        <v>0</v>
      </c>
      <c r="O2059" s="287">
        <v>17172</v>
      </c>
      <c r="P2059" s="287">
        <v>17172</v>
      </c>
      <c r="Q2059" s="122">
        <v>0</v>
      </c>
      <c r="R2059" s="188" t="s">
        <v>4657</v>
      </c>
      <c r="S2059" s="188" t="s">
        <v>4674</v>
      </c>
      <c r="T2059" s="188" t="s">
        <v>1703</v>
      </c>
      <c r="U2059" s="188"/>
      <c r="V2059" s="188" t="s">
        <v>1704</v>
      </c>
      <c r="W2059" s="188" t="s">
        <v>1195</v>
      </c>
      <c r="X2059" s="188" t="s">
        <v>1195</v>
      </c>
      <c r="Y2059" s="188" t="s">
        <v>1195</v>
      </c>
      <c r="Z2059" s="188"/>
      <c r="AA2059" s="188">
        <v>34344</v>
      </c>
    </row>
    <row r="2060" spans="1:27">
      <c r="A2060" s="122" t="s">
        <v>56</v>
      </c>
      <c r="B2060" s="226" t="str">
        <f t="shared" si="64"/>
        <v>27AAGFO4867R1ZAINV/24-25/118</v>
      </c>
      <c r="C2060" s="277">
        <f t="shared" si="65"/>
        <v>2055</v>
      </c>
      <c r="D2060" s="122" t="s">
        <v>685</v>
      </c>
      <c r="E2060" s="122" t="s">
        <v>686</v>
      </c>
      <c r="F2060" s="122" t="s">
        <v>4950</v>
      </c>
      <c r="G2060" s="122" t="s">
        <v>1699</v>
      </c>
      <c r="H2060" s="278">
        <v>45473</v>
      </c>
      <c r="I2060" s="122">
        <v>228874</v>
      </c>
      <c r="J2060" s="122" t="s">
        <v>1700</v>
      </c>
      <c r="K2060" s="122" t="s">
        <v>1657</v>
      </c>
      <c r="L2060" s="122">
        <v>18</v>
      </c>
      <c r="M2060" s="287">
        <v>193960</v>
      </c>
      <c r="N2060" s="287">
        <v>0</v>
      </c>
      <c r="O2060" s="287">
        <v>17457</v>
      </c>
      <c r="P2060" s="287">
        <v>17457</v>
      </c>
      <c r="Q2060" s="122">
        <v>0</v>
      </c>
      <c r="R2060" s="188" t="s">
        <v>4657</v>
      </c>
      <c r="S2060" s="188" t="s">
        <v>4674</v>
      </c>
      <c r="T2060" s="188" t="s">
        <v>1703</v>
      </c>
      <c r="U2060" s="188"/>
      <c r="V2060" s="188" t="s">
        <v>1704</v>
      </c>
      <c r="W2060" s="188" t="s">
        <v>1195</v>
      </c>
      <c r="X2060" s="188" t="s">
        <v>1195</v>
      </c>
      <c r="Y2060" s="188" t="s">
        <v>1195</v>
      </c>
      <c r="Z2060" s="188"/>
      <c r="AA2060" s="188">
        <v>34914</v>
      </c>
    </row>
    <row r="2061" spans="1:27">
      <c r="A2061" s="122" t="s">
        <v>56</v>
      </c>
      <c r="B2061" s="226" t="str">
        <f t="shared" si="64"/>
        <v>27AATPE1295N1Z2JUN-2024-303</v>
      </c>
      <c r="C2061" s="277">
        <f t="shared" si="65"/>
        <v>2056</v>
      </c>
      <c r="D2061" s="122" t="s">
        <v>527</v>
      </c>
      <c r="E2061" s="122" t="s">
        <v>528</v>
      </c>
      <c r="F2061" s="122" t="s">
        <v>4951</v>
      </c>
      <c r="G2061" s="122" t="s">
        <v>1699</v>
      </c>
      <c r="H2061" s="278">
        <v>45446</v>
      </c>
      <c r="I2061" s="122">
        <v>413878</v>
      </c>
      <c r="J2061" s="122" t="s">
        <v>1700</v>
      </c>
      <c r="K2061" s="122" t="s">
        <v>1657</v>
      </c>
      <c r="L2061" s="122">
        <v>18</v>
      </c>
      <c r="M2061" s="287">
        <v>350744</v>
      </c>
      <c r="N2061" s="287">
        <v>0</v>
      </c>
      <c r="O2061" s="287">
        <v>31566.959999999999</v>
      </c>
      <c r="P2061" s="287">
        <v>31566.959999999999</v>
      </c>
      <c r="Q2061" s="122">
        <v>0</v>
      </c>
      <c r="R2061" s="188" t="s">
        <v>4657</v>
      </c>
      <c r="S2061" s="188" t="s">
        <v>4674</v>
      </c>
      <c r="T2061" s="188" t="s">
        <v>1703</v>
      </c>
      <c r="U2061" s="188"/>
      <c r="V2061" s="188" t="s">
        <v>1704</v>
      </c>
      <c r="W2061" s="188" t="s">
        <v>1195</v>
      </c>
      <c r="X2061" s="188" t="s">
        <v>1195</v>
      </c>
      <c r="Y2061" s="188" t="s">
        <v>1195</v>
      </c>
      <c r="Z2061" s="188"/>
      <c r="AA2061" s="188">
        <v>63133.919999999998</v>
      </c>
    </row>
    <row r="2062" spans="1:27">
      <c r="A2062" s="122" t="s">
        <v>56</v>
      </c>
      <c r="B2062" s="226" t="str">
        <f t="shared" si="64"/>
        <v>27AATPE1295N1Z2JUN-2024-304</v>
      </c>
      <c r="C2062" s="277">
        <f t="shared" si="65"/>
        <v>2057</v>
      </c>
      <c r="D2062" s="122" t="s">
        <v>527</v>
      </c>
      <c r="E2062" s="122" t="s">
        <v>528</v>
      </c>
      <c r="F2062" s="122" t="s">
        <v>4952</v>
      </c>
      <c r="G2062" s="122" t="s">
        <v>1699</v>
      </c>
      <c r="H2062" s="278">
        <v>45446</v>
      </c>
      <c r="I2062" s="122">
        <v>393497</v>
      </c>
      <c r="J2062" s="122" t="s">
        <v>1700</v>
      </c>
      <c r="K2062" s="122" t="s">
        <v>1657</v>
      </c>
      <c r="L2062" s="122">
        <v>18</v>
      </c>
      <c r="M2062" s="287">
        <v>333472</v>
      </c>
      <c r="N2062" s="287">
        <v>0</v>
      </c>
      <c r="O2062" s="287">
        <v>30012.48</v>
      </c>
      <c r="P2062" s="287">
        <v>30012.48</v>
      </c>
      <c r="Q2062" s="122">
        <v>0</v>
      </c>
      <c r="R2062" s="188" t="s">
        <v>4657</v>
      </c>
      <c r="S2062" s="188" t="s">
        <v>4674</v>
      </c>
      <c r="T2062" s="188" t="s">
        <v>1703</v>
      </c>
      <c r="U2062" s="188"/>
      <c r="V2062" s="188" t="s">
        <v>1704</v>
      </c>
      <c r="W2062" s="188" t="s">
        <v>1195</v>
      </c>
      <c r="X2062" s="188" t="s">
        <v>1195</v>
      </c>
      <c r="Y2062" s="188" t="s">
        <v>1195</v>
      </c>
      <c r="Z2062" s="188"/>
      <c r="AA2062" s="188">
        <v>60024.959999999999</v>
      </c>
    </row>
    <row r="2063" spans="1:27">
      <c r="A2063" s="122" t="s">
        <v>56</v>
      </c>
      <c r="B2063" s="226" t="str">
        <f t="shared" si="64"/>
        <v>27AHQPC1956Q1ZNSE/24-25/0888</v>
      </c>
      <c r="C2063" s="277">
        <f t="shared" si="65"/>
        <v>2058</v>
      </c>
      <c r="D2063" s="122" t="s">
        <v>4953</v>
      </c>
      <c r="E2063" s="122" t="s">
        <v>4954</v>
      </c>
      <c r="F2063" s="122" t="s">
        <v>4955</v>
      </c>
      <c r="G2063" s="122" t="s">
        <v>1699</v>
      </c>
      <c r="H2063" s="278">
        <v>45447</v>
      </c>
      <c r="I2063" s="122">
        <v>263</v>
      </c>
      <c r="J2063" s="122" t="s">
        <v>1700</v>
      </c>
      <c r="K2063" s="122" t="s">
        <v>1657</v>
      </c>
      <c r="L2063" s="122">
        <v>18</v>
      </c>
      <c r="M2063" s="287">
        <v>223</v>
      </c>
      <c r="N2063" s="287">
        <v>0</v>
      </c>
      <c r="O2063" s="287">
        <v>20.07</v>
      </c>
      <c r="P2063" s="287">
        <v>20.07</v>
      </c>
      <c r="Q2063" s="122">
        <v>0</v>
      </c>
      <c r="R2063" s="188" t="s">
        <v>4657</v>
      </c>
      <c r="S2063" s="188" t="s">
        <v>4668</v>
      </c>
      <c r="T2063" s="188" t="s">
        <v>1703</v>
      </c>
      <c r="U2063" s="188"/>
      <c r="V2063" s="188" t="s">
        <v>1704</v>
      </c>
      <c r="W2063" s="188" t="s">
        <v>1195</v>
      </c>
      <c r="X2063" s="188" t="s">
        <v>1195</v>
      </c>
      <c r="Y2063" s="188" t="s">
        <v>1195</v>
      </c>
      <c r="Z2063" s="188"/>
      <c r="AA2063" s="188">
        <v>40.14</v>
      </c>
    </row>
    <row r="2064" spans="1:27">
      <c r="A2064" s="122" t="s">
        <v>56</v>
      </c>
      <c r="B2064" s="226" t="str">
        <f t="shared" si="64"/>
        <v>27AADCS9203M1Z1SRAJ2425-522</v>
      </c>
      <c r="C2064" s="277">
        <f t="shared" si="65"/>
        <v>2059</v>
      </c>
      <c r="D2064" s="122" t="s">
        <v>938</v>
      </c>
      <c r="E2064" s="122" t="s">
        <v>939</v>
      </c>
      <c r="F2064" s="122" t="s">
        <v>4956</v>
      </c>
      <c r="G2064" s="122" t="s">
        <v>1699</v>
      </c>
      <c r="H2064" s="278">
        <v>45447</v>
      </c>
      <c r="I2064" s="122">
        <v>527048</v>
      </c>
      <c r="J2064" s="122" t="s">
        <v>1700</v>
      </c>
      <c r="K2064" s="122" t="s">
        <v>1657</v>
      </c>
      <c r="L2064" s="122">
        <v>18</v>
      </c>
      <c r="M2064" s="287">
        <v>446651</v>
      </c>
      <c r="N2064" s="287">
        <v>0</v>
      </c>
      <c r="O2064" s="287">
        <v>40198.589999999997</v>
      </c>
      <c r="P2064" s="287">
        <v>40198.589999999997</v>
      </c>
      <c r="Q2064" s="122">
        <v>0</v>
      </c>
      <c r="R2064" s="188" t="s">
        <v>4657</v>
      </c>
      <c r="S2064" s="188" t="s">
        <v>4674</v>
      </c>
      <c r="T2064" s="188" t="s">
        <v>1703</v>
      </c>
      <c r="U2064" s="188"/>
      <c r="V2064" s="188" t="s">
        <v>1704</v>
      </c>
      <c r="W2064" s="188" t="s">
        <v>1195</v>
      </c>
      <c r="X2064" s="188" t="s">
        <v>1195</v>
      </c>
      <c r="Y2064" s="188" t="s">
        <v>1195</v>
      </c>
      <c r="Z2064" s="188"/>
      <c r="AA2064" s="188">
        <v>80397.179999999993</v>
      </c>
    </row>
    <row r="2065" spans="1:27">
      <c r="A2065" s="122" t="s">
        <v>56</v>
      </c>
      <c r="B2065" s="226" t="str">
        <f t="shared" si="64"/>
        <v>27AACCN6194P1ZP272512BP06IVW244</v>
      </c>
      <c r="C2065" s="277">
        <f t="shared" si="65"/>
        <v>2060</v>
      </c>
      <c r="D2065" s="122" t="s">
        <v>499</v>
      </c>
      <c r="E2065" s="122" t="s">
        <v>500</v>
      </c>
      <c r="F2065" s="122" t="s">
        <v>4957</v>
      </c>
      <c r="G2065" s="122" t="s">
        <v>1699</v>
      </c>
      <c r="H2065" s="278">
        <v>45446</v>
      </c>
      <c r="I2065" s="122">
        <v>541115</v>
      </c>
      <c r="J2065" s="122" t="s">
        <v>1700</v>
      </c>
      <c r="K2065" s="122" t="s">
        <v>1657</v>
      </c>
      <c r="L2065" s="122">
        <v>12</v>
      </c>
      <c r="M2065" s="287">
        <v>475872</v>
      </c>
      <c r="N2065" s="287">
        <v>0</v>
      </c>
      <c r="O2065" s="287">
        <v>28552.5</v>
      </c>
      <c r="P2065" s="287">
        <v>28552.5</v>
      </c>
      <c r="Q2065" s="122">
        <v>0</v>
      </c>
      <c r="R2065" s="188" t="s">
        <v>4657</v>
      </c>
      <c r="S2065" s="188" t="s">
        <v>4668</v>
      </c>
      <c r="T2065" s="188" t="s">
        <v>1703</v>
      </c>
      <c r="U2065" s="188"/>
      <c r="V2065" s="188" t="s">
        <v>1704</v>
      </c>
      <c r="W2065" s="188" t="s">
        <v>1195</v>
      </c>
      <c r="X2065" s="188" t="s">
        <v>1195</v>
      </c>
      <c r="Y2065" s="188" t="s">
        <v>1195</v>
      </c>
      <c r="Z2065" s="188"/>
      <c r="AA2065" s="188">
        <v>57105</v>
      </c>
    </row>
    <row r="2066" spans="1:27">
      <c r="A2066" s="122" t="s">
        <v>56</v>
      </c>
      <c r="B2066" s="226" t="str">
        <f t="shared" si="64"/>
        <v>27BYJPS5856E3ZUIN-16386</v>
      </c>
      <c r="C2066" s="277">
        <f t="shared" si="65"/>
        <v>2061</v>
      </c>
      <c r="D2066" s="122" t="s">
        <v>4958</v>
      </c>
      <c r="E2066" s="122" t="s">
        <v>4959</v>
      </c>
      <c r="F2066" s="122" t="s">
        <v>4960</v>
      </c>
      <c r="G2066" s="122" t="s">
        <v>1699</v>
      </c>
      <c r="H2066" s="278">
        <v>45446</v>
      </c>
      <c r="I2066" s="122">
        <v>3358</v>
      </c>
      <c r="J2066" s="122" t="s">
        <v>1700</v>
      </c>
      <c r="K2066" s="122" t="s">
        <v>1657</v>
      </c>
      <c r="L2066" s="122">
        <v>18</v>
      </c>
      <c r="M2066" s="287">
        <v>2845.76</v>
      </c>
      <c r="N2066" s="287">
        <v>0</v>
      </c>
      <c r="O2066" s="287">
        <v>256.12</v>
      </c>
      <c r="P2066" s="287">
        <v>256.12</v>
      </c>
      <c r="Q2066" s="122">
        <v>0</v>
      </c>
      <c r="R2066" s="188" t="s">
        <v>4657</v>
      </c>
      <c r="S2066" s="188" t="s">
        <v>4668</v>
      </c>
      <c r="T2066" s="188" t="s">
        <v>1703</v>
      </c>
      <c r="U2066" s="188"/>
      <c r="V2066" s="188" t="s">
        <v>1704</v>
      </c>
      <c r="W2066" s="188" t="s">
        <v>1195</v>
      </c>
      <c r="X2066" s="188" t="s">
        <v>1195</v>
      </c>
      <c r="Y2066" s="188" t="s">
        <v>1195</v>
      </c>
      <c r="Z2066" s="188"/>
      <c r="AA2066" s="188">
        <v>512.24</v>
      </c>
    </row>
    <row r="2067" spans="1:27">
      <c r="A2067" s="122" t="s">
        <v>56</v>
      </c>
      <c r="B2067" s="226" t="str">
        <f t="shared" si="64"/>
        <v>19AABCI2726B1ZZWB1242506AK83750</v>
      </c>
      <c r="C2067" s="277">
        <f t="shared" si="65"/>
        <v>2062</v>
      </c>
      <c r="D2067" s="122" t="s">
        <v>3424</v>
      </c>
      <c r="E2067" s="122" t="s">
        <v>3425</v>
      </c>
      <c r="F2067" s="122" t="s">
        <v>4961</v>
      </c>
      <c r="G2067" s="122" t="s">
        <v>1699</v>
      </c>
      <c r="H2067" s="278">
        <v>45470</v>
      </c>
      <c r="I2067" s="122">
        <v>6688</v>
      </c>
      <c r="J2067" s="122" t="s">
        <v>1700</v>
      </c>
      <c r="K2067" s="122" t="s">
        <v>1657</v>
      </c>
      <c r="L2067" s="122">
        <v>5</v>
      </c>
      <c r="M2067" s="287">
        <v>6370</v>
      </c>
      <c r="N2067" s="287">
        <v>318</v>
      </c>
      <c r="O2067" s="287">
        <v>0</v>
      </c>
      <c r="P2067" s="287">
        <v>0</v>
      </c>
      <c r="Q2067" s="122">
        <v>0</v>
      </c>
      <c r="R2067" s="188" t="s">
        <v>4657</v>
      </c>
      <c r="S2067" s="188" t="s">
        <v>4668</v>
      </c>
      <c r="T2067" s="188" t="s">
        <v>1703</v>
      </c>
      <c r="U2067" s="188"/>
      <c r="V2067" s="188" t="s">
        <v>1704</v>
      </c>
      <c r="W2067" s="188" t="s">
        <v>1195</v>
      </c>
      <c r="X2067" s="188" t="s">
        <v>1195</v>
      </c>
      <c r="Y2067" s="188" t="s">
        <v>1195</v>
      </c>
      <c r="Z2067" s="188"/>
      <c r="AA2067" s="188">
        <v>318</v>
      </c>
    </row>
    <row r="2068" spans="1:27">
      <c r="A2068" s="122" t="s">
        <v>56</v>
      </c>
      <c r="B2068" s="226" t="str">
        <f t="shared" si="64"/>
        <v>27AJRPM4271F2ZVCH/24-25/1565</v>
      </c>
      <c r="C2068" s="277">
        <f t="shared" si="65"/>
        <v>2063</v>
      </c>
      <c r="D2068" s="122" t="s">
        <v>3518</v>
      </c>
      <c r="E2068" s="122" t="s">
        <v>3519</v>
      </c>
      <c r="F2068" s="122" t="s">
        <v>4962</v>
      </c>
      <c r="G2068" s="122" t="s">
        <v>1699</v>
      </c>
      <c r="H2068" s="278">
        <v>45470</v>
      </c>
      <c r="I2068" s="122">
        <v>2454</v>
      </c>
      <c r="J2068" s="122" t="s">
        <v>1700</v>
      </c>
      <c r="K2068" s="122" t="s">
        <v>1657</v>
      </c>
      <c r="L2068" s="122">
        <v>18</v>
      </c>
      <c r="M2068" s="287">
        <v>2080</v>
      </c>
      <c r="N2068" s="287">
        <v>0</v>
      </c>
      <c r="O2068" s="287">
        <v>187.2</v>
      </c>
      <c r="P2068" s="287">
        <v>187.2</v>
      </c>
      <c r="Q2068" s="122">
        <v>0</v>
      </c>
      <c r="R2068" s="188" t="s">
        <v>4657</v>
      </c>
      <c r="S2068" s="188" t="s">
        <v>4694</v>
      </c>
      <c r="T2068" s="188" t="s">
        <v>1703</v>
      </c>
      <c r="U2068" s="188"/>
      <c r="V2068" s="188" t="s">
        <v>1704</v>
      </c>
      <c r="W2068" s="188" t="s">
        <v>1195</v>
      </c>
      <c r="X2068" s="188" t="s">
        <v>1195</v>
      </c>
      <c r="Y2068" s="188" t="s">
        <v>1195</v>
      </c>
      <c r="Z2068" s="188"/>
      <c r="AA2068" s="188">
        <v>374.4</v>
      </c>
    </row>
    <row r="2069" spans="1:27">
      <c r="A2069" s="122" t="s">
        <v>56</v>
      </c>
      <c r="B2069" s="226" t="str">
        <f t="shared" si="64"/>
        <v>27AJRPM4271F2ZVCH/24-25/1566</v>
      </c>
      <c r="C2069" s="277">
        <f t="shared" si="65"/>
        <v>2064</v>
      </c>
      <c r="D2069" s="122" t="s">
        <v>3518</v>
      </c>
      <c r="E2069" s="122" t="s">
        <v>3519</v>
      </c>
      <c r="F2069" s="122" t="s">
        <v>4963</v>
      </c>
      <c r="G2069" s="122" t="s">
        <v>1699</v>
      </c>
      <c r="H2069" s="278">
        <v>45470</v>
      </c>
      <c r="I2069" s="122">
        <v>3210</v>
      </c>
      <c r="J2069" s="122" t="s">
        <v>1700</v>
      </c>
      <c r="K2069" s="122" t="s">
        <v>1657</v>
      </c>
      <c r="L2069" s="122">
        <v>18</v>
      </c>
      <c r="M2069" s="287">
        <v>2720</v>
      </c>
      <c r="N2069" s="287">
        <v>0</v>
      </c>
      <c r="O2069" s="287">
        <v>244.8</v>
      </c>
      <c r="P2069" s="287">
        <v>244.8</v>
      </c>
      <c r="Q2069" s="122">
        <v>0</v>
      </c>
      <c r="R2069" s="188" t="s">
        <v>4657</v>
      </c>
      <c r="S2069" s="188" t="s">
        <v>4694</v>
      </c>
      <c r="T2069" s="188" t="s">
        <v>1703</v>
      </c>
      <c r="U2069" s="188"/>
      <c r="V2069" s="188" t="s">
        <v>1704</v>
      </c>
      <c r="W2069" s="188" t="s">
        <v>1195</v>
      </c>
      <c r="X2069" s="188" t="s">
        <v>1195</v>
      </c>
      <c r="Y2069" s="188" t="s">
        <v>1195</v>
      </c>
      <c r="Z2069" s="188"/>
      <c r="AA2069" s="188">
        <v>489.6</v>
      </c>
    </row>
    <row r="2070" spans="1:27">
      <c r="A2070" s="122" t="s">
        <v>56</v>
      </c>
      <c r="B2070" s="226" t="str">
        <f t="shared" si="64"/>
        <v>07AAAFM7035R1ZUM2425T-1306</v>
      </c>
      <c r="C2070" s="277">
        <f t="shared" si="65"/>
        <v>2065</v>
      </c>
      <c r="D2070" s="122" t="s">
        <v>4964</v>
      </c>
      <c r="E2070" s="122" t="s">
        <v>4965</v>
      </c>
      <c r="F2070" s="122" t="s">
        <v>4966</v>
      </c>
      <c r="G2070" s="122" t="s">
        <v>1699</v>
      </c>
      <c r="H2070" s="278">
        <v>45455</v>
      </c>
      <c r="I2070" s="122">
        <v>6442</v>
      </c>
      <c r="J2070" s="122" t="s">
        <v>1700</v>
      </c>
      <c r="K2070" s="122" t="s">
        <v>1657</v>
      </c>
      <c r="L2070" s="122">
        <v>18</v>
      </c>
      <c r="M2070" s="287">
        <v>5459</v>
      </c>
      <c r="N2070" s="287">
        <v>982.62</v>
      </c>
      <c r="O2070" s="287">
        <v>0</v>
      </c>
      <c r="P2070" s="287">
        <v>0</v>
      </c>
      <c r="Q2070" s="122">
        <v>0</v>
      </c>
      <c r="R2070" s="188" t="s">
        <v>4657</v>
      </c>
      <c r="S2070" s="188" t="s">
        <v>4694</v>
      </c>
      <c r="T2070" s="188" t="s">
        <v>1703</v>
      </c>
      <c r="U2070" s="188"/>
      <c r="V2070" s="188" t="s">
        <v>1704</v>
      </c>
      <c r="W2070" s="188" t="s">
        <v>1726</v>
      </c>
      <c r="X2070" s="188" t="s">
        <v>4967</v>
      </c>
      <c r="Y2070" s="188" t="s">
        <v>4968</v>
      </c>
      <c r="Z2070" s="188"/>
      <c r="AA2070" s="188">
        <v>982.62</v>
      </c>
    </row>
    <row r="2071" spans="1:27">
      <c r="A2071" s="122" t="s">
        <v>56</v>
      </c>
      <c r="B2071" s="226" t="str">
        <f t="shared" si="64"/>
        <v>27AABCP9181H1Z441226091477</v>
      </c>
      <c r="C2071" s="277">
        <f t="shared" si="65"/>
        <v>2066</v>
      </c>
      <c r="D2071" s="122" t="s">
        <v>4969</v>
      </c>
      <c r="E2071" s="122" t="s">
        <v>4970</v>
      </c>
      <c r="F2071" s="122">
        <v>41226091477</v>
      </c>
      <c r="G2071" s="122" t="s">
        <v>1699</v>
      </c>
      <c r="H2071" s="278">
        <v>45461</v>
      </c>
      <c r="I2071" s="122">
        <v>708000</v>
      </c>
      <c r="J2071" s="122" t="s">
        <v>1700</v>
      </c>
      <c r="K2071" s="122" t="s">
        <v>1657</v>
      </c>
      <c r="L2071" s="122">
        <v>18</v>
      </c>
      <c r="M2071" s="287">
        <v>600000</v>
      </c>
      <c r="N2071" s="287">
        <v>0</v>
      </c>
      <c r="O2071" s="287">
        <v>54000</v>
      </c>
      <c r="P2071" s="287">
        <v>54000</v>
      </c>
      <c r="Q2071" s="122">
        <v>0</v>
      </c>
      <c r="R2071" s="188" t="s">
        <v>4657</v>
      </c>
      <c r="S2071" s="188" t="s">
        <v>4668</v>
      </c>
      <c r="T2071" s="188" t="s">
        <v>1703</v>
      </c>
      <c r="U2071" s="188"/>
      <c r="V2071" s="188" t="s">
        <v>1704</v>
      </c>
      <c r="W2071" s="188" t="s">
        <v>1726</v>
      </c>
      <c r="X2071" s="188" t="s">
        <v>4971</v>
      </c>
      <c r="Y2071" s="188" t="s">
        <v>4972</v>
      </c>
      <c r="Z2071" s="188"/>
      <c r="AA2071" s="188">
        <v>108000</v>
      </c>
    </row>
    <row r="2072" spans="1:27">
      <c r="A2072" s="122" t="s">
        <v>56</v>
      </c>
      <c r="B2072" s="226" t="str">
        <f t="shared" si="64"/>
        <v>27AABCP9181H1Z441226091479</v>
      </c>
      <c r="C2072" s="277">
        <f t="shared" si="65"/>
        <v>2067</v>
      </c>
      <c r="D2072" s="122" t="s">
        <v>4969</v>
      </c>
      <c r="E2072" s="122" t="s">
        <v>4970</v>
      </c>
      <c r="F2072" s="122">
        <v>41226091479</v>
      </c>
      <c r="G2072" s="122" t="s">
        <v>1699</v>
      </c>
      <c r="H2072" s="278">
        <v>45461</v>
      </c>
      <c r="I2072" s="122">
        <v>375712</v>
      </c>
      <c r="J2072" s="122" t="s">
        <v>1700</v>
      </c>
      <c r="K2072" s="122" t="s">
        <v>1657</v>
      </c>
      <c r="L2072" s="122">
        <v>18</v>
      </c>
      <c r="M2072" s="287">
        <v>318400</v>
      </c>
      <c r="N2072" s="287">
        <v>0</v>
      </c>
      <c r="O2072" s="287">
        <v>28656</v>
      </c>
      <c r="P2072" s="287">
        <v>28656</v>
      </c>
      <c r="Q2072" s="122">
        <v>0</v>
      </c>
      <c r="R2072" s="188" t="s">
        <v>4657</v>
      </c>
      <c r="S2072" s="188" t="s">
        <v>4668</v>
      </c>
      <c r="T2072" s="188" t="s">
        <v>1703</v>
      </c>
      <c r="U2072" s="188"/>
      <c r="V2072" s="188" t="s">
        <v>1704</v>
      </c>
      <c r="W2072" s="188" t="s">
        <v>1726</v>
      </c>
      <c r="X2072" s="188" t="s">
        <v>4973</v>
      </c>
      <c r="Y2072" s="188" t="s">
        <v>4972</v>
      </c>
      <c r="Z2072" s="188"/>
      <c r="AA2072" s="188">
        <v>57312</v>
      </c>
    </row>
    <row r="2073" spans="1:27">
      <c r="A2073" s="122" t="s">
        <v>56</v>
      </c>
      <c r="B2073" s="226" t="str">
        <f t="shared" si="64"/>
        <v>27AABCP9181H1Z441226091558</v>
      </c>
      <c r="C2073" s="277">
        <f t="shared" si="65"/>
        <v>2068</v>
      </c>
      <c r="D2073" s="122" t="s">
        <v>4969</v>
      </c>
      <c r="E2073" s="122" t="s">
        <v>4970</v>
      </c>
      <c r="F2073" s="122">
        <v>41226091558</v>
      </c>
      <c r="G2073" s="122" t="s">
        <v>1699</v>
      </c>
      <c r="H2073" s="278">
        <v>45465</v>
      </c>
      <c r="I2073" s="122">
        <v>41836</v>
      </c>
      <c r="J2073" s="122" t="s">
        <v>1700</v>
      </c>
      <c r="K2073" s="122" t="s">
        <v>1657</v>
      </c>
      <c r="L2073" s="122">
        <v>18</v>
      </c>
      <c r="M2073" s="287">
        <v>35454</v>
      </c>
      <c r="N2073" s="287">
        <v>0</v>
      </c>
      <c r="O2073" s="287">
        <v>3191</v>
      </c>
      <c r="P2073" s="287">
        <v>3191</v>
      </c>
      <c r="Q2073" s="122">
        <v>0</v>
      </c>
      <c r="R2073" s="188" t="s">
        <v>4657</v>
      </c>
      <c r="S2073" s="188" t="s">
        <v>4668</v>
      </c>
      <c r="T2073" s="188" t="s">
        <v>1703</v>
      </c>
      <c r="U2073" s="188"/>
      <c r="V2073" s="188" t="s">
        <v>1704</v>
      </c>
      <c r="W2073" s="188" t="s">
        <v>1726</v>
      </c>
      <c r="X2073" s="188" t="s">
        <v>4974</v>
      </c>
      <c r="Y2073" s="188" t="s">
        <v>4834</v>
      </c>
      <c r="Z2073" s="188"/>
      <c r="AA2073" s="188">
        <v>6382</v>
      </c>
    </row>
    <row r="2074" spans="1:27">
      <c r="A2074" s="122" t="s">
        <v>56</v>
      </c>
      <c r="B2074" s="226" t="str">
        <f t="shared" si="64"/>
        <v>27AABCK3418J1ZKPNQ4100176</v>
      </c>
      <c r="C2074" s="277">
        <f t="shared" si="65"/>
        <v>2069</v>
      </c>
      <c r="D2074" s="122" t="s">
        <v>449</v>
      </c>
      <c r="E2074" s="122" t="s">
        <v>450</v>
      </c>
      <c r="F2074" s="122" t="s">
        <v>4975</v>
      </c>
      <c r="G2074" s="122" t="s">
        <v>1699</v>
      </c>
      <c r="H2074" s="278">
        <v>45449</v>
      </c>
      <c r="I2074" s="122">
        <v>35618.78</v>
      </c>
      <c r="J2074" s="122" t="s">
        <v>1700</v>
      </c>
      <c r="K2074" s="122" t="s">
        <v>1657</v>
      </c>
      <c r="L2074" s="122">
        <v>18</v>
      </c>
      <c r="M2074" s="287">
        <v>356.83</v>
      </c>
      <c r="N2074" s="287">
        <v>0</v>
      </c>
      <c r="O2074" s="287">
        <v>32.11</v>
      </c>
      <c r="P2074" s="287">
        <v>32.11</v>
      </c>
      <c r="Q2074" s="122">
        <v>0</v>
      </c>
      <c r="R2074" s="188" t="s">
        <v>4657</v>
      </c>
      <c r="S2074" s="188" t="s">
        <v>4976</v>
      </c>
      <c r="T2074" s="188" t="s">
        <v>1703</v>
      </c>
      <c r="U2074" s="188"/>
      <c r="V2074" s="188" t="s">
        <v>1704</v>
      </c>
      <c r="W2074" s="188" t="s">
        <v>1195</v>
      </c>
      <c r="X2074" s="188" t="s">
        <v>1195</v>
      </c>
      <c r="Y2074" s="188" t="s">
        <v>1195</v>
      </c>
      <c r="Z2074" s="188"/>
      <c r="AA2074" s="188">
        <v>64.22</v>
      </c>
    </row>
    <row r="2075" spans="1:27">
      <c r="A2075" s="122" t="s">
        <v>56</v>
      </c>
      <c r="B2075" s="226" t="str">
        <f t="shared" si="64"/>
        <v>27AABCK3418J1ZKPNQ4100177</v>
      </c>
      <c r="C2075" s="277">
        <f t="shared" si="65"/>
        <v>2070</v>
      </c>
      <c r="D2075" s="122" t="s">
        <v>449</v>
      </c>
      <c r="E2075" s="122" t="s">
        <v>450</v>
      </c>
      <c r="F2075" s="122" t="s">
        <v>4977</v>
      </c>
      <c r="G2075" s="122" t="s">
        <v>1699</v>
      </c>
      <c r="H2075" s="278">
        <v>45449</v>
      </c>
      <c r="I2075" s="122">
        <v>50852.3</v>
      </c>
      <c r="J2075" s="122" t="s">
        <v>1700</v>
      </c>
      <c r="K2075" s="122" t="s">
        <v>1657</v>
      </c>
      <c r="L2075" s="122">
        <v>18</v>
      </c>
      <c r="M2075" s="287">
        <v>509.44</v>
      </c>
      <c r="N2075" s="287">
        <v>0</v>
      </c>
      <c r="O2075" s="287">
        <v>45.85</v>
      </c>
      <c r="P2075" s="287">
        <v>45.85</v>
      </c>
      <c r="Q2075" s="122">
        <v>0</v>
      </c>
      <c r="R2075" s="188" t="s">
        <v>4657</v>
      </c>
      <c r="S2075" s="188" t="s">
        <v>4976</v>
      </c>
      <c r="T2075" s="188" t="s">
        <v>1703</v>
      </c>
      <c r="U2075" s="188"/>
      <c r="V2075" s="188" t="s">
        <v>1704</v>
      </c>
      <c r="W2075" s="188" t="s">
        <v>1195</v>
      </c>
      <c r="X2075" s="188" t="s">
        <v>1195</v>
      </c>
      <c r="Y2075" s="188" t="s">
        <v>1195</v>
      </c>
      <c r="Z2075" s="188"/>
      <c r="AA2075" s="188">
        <v>91.7</v>
      </c>
    </row>
    <row r="2076" spans="1:27">
      <c r="A2076" s="122" t="s">
        <v>56</v>
      </c>
      <c r="B2076" s="226" t="str">
        <f t="shared" si="64"/>
        <v>27AABCK3418J1ZKPNQ4100201</v>
      </c>
      <c r="C2076" s="277">
        <f t="shared" si="65"/>
        <v>2071</v>
      </c>
      <c r="D2076" s="122" t="s">
        <v>449</v>
      </c>
      <c r="E2076" s="122" t="s">
        <v>450</v>
      </c>
      <c r="F2076" s="122" t="s">
        <v>4978</v>
      </c>
      <c r="G2076" s="122" t="s">
        <v>1699</v>
      </c>
      <c r="H2076" s="278">
        <v>45456</v>
      </c>
      <c r="I2076" s="122">
        <v>51572</v>
      </c>
      <c r="J2076" s="122" t="s">
        <v>1700</v>
      </c>
      <c r="K2076" s="122" t="s">
        <v>1657</v>
      </c>
      <c r="L2076" s="122">
        <v>18</v>
      </c>
      <c r="M2076" s="287">
        <v>516.65</v>
      </c>
      <c r="N2076" s="287">
        <v>0</v>
      </c>
      <c r="O2076" s="287">
        <v>46.5</v>
      </c>
      <c r="P2076" s="287">
        <v>46.5</v>
      </c>
      <c r="Q2076" s="122">
        <v>0</v>
      </c>
      <c r="R2076" s="188" t="s">
        <v>4657</v>
      </c>
      <c r="S2076" s="188" t="s">
        <v>4976</v>
      </c>
      <c r="T2076" s="188" t="s">
        <v>1703</v>
      </c>
      <c r="U2076" s="188"/>
      <c r="V2076" s="188" t="s">
        <v>1704</v>
      </c>
      <c r="W2076" s="188" t="s">
        <v>1195</v>
      </c>
      <c r="X2076" s="188" t="s">
        <v>1195</v>
      </c>
      <c r="Y2076" s="188" t="s">
        <v>1195</v>
      </c>
      <c r="Z2076" s="188"/>
      <c r="AA2076" s="188">
        <v>93</v>
      </c>
    </row>
    <row r="2077" spans="1:27">
      <c r="A2077" s="122" t="s">
        <v>56</v>
      </c>
      <c r="B2077" s="226" t="str">
        <f t="shared" si="64"/>
        <v>27AABCK3418J1ZKPNQ4200581</v>
      </c>
      <c r="C2077" s="277">
        <f t="shared" si="65"/>
        <v>2072</v>
      </c>
      <c r="D2077" s="122" t="s">
        <v>449</v>
      </c>
      <c r="E2077" s="122" t="s">
        <v>450</v>
      </c>
      <c r="F2077" s="122" t="s">
        <v>4979</v>
      </c>
      <c r="G2077" s="122" t="s">
        <v>1699</v>
      </c>
      <c r="H2077" s="278">
        <v>45446</v>
      </c>
      <c r="I2077" s="122">
        <v>168241.2</v>
      </c>
      <c r="J2077" s="122" t="s">
        <v>1700</v>
      </c>
      <c r="K2077" s="122" t="s">
        <v>1657</v>
      </c>
      <c r="L2077" s="122">
        <v>18</v>
      </c>
      <c r="M2077" s="287">
        <v>1340</v>
      </c>
      <c r="N2077" s="287">
        <v>0</v>
      </c>
      <c r="O2077" s="287">
        <v>120.6</v>
      </c>
      <c r="P2077" s="287">
        <v>120.6</v>
      </c>
      <c r="Q2077" s="122">
        <v>0</v>
      </c>
      <c r="R2077" s="188" t="s">
        <v>4657</v>
      </c>
      <c r="S2077" s="188" t="s">
        <v>4976</v>
      </c>
      <c r="T2077" s="188" t="s">
        <v>1703</v>
      </c>
      <c r="U2077" s="188"/>
      <c r="V2077" s="188" t="s">
        <v>1704</v>
      </c>
      <c r="W2077" s="188" t="s">
        <v>1195</v>
      </c>
      <c r="X2077" s="188" t="s">
        <v>1195</v>
      </c>
      <c r="Y2077" s="188" t="s">
        <v>1195</v>
      </c>
      <c r="Z2077" s="188"/>
      <c r="AA2077" s="188">
        <v>241.2</v>
      </c>
    </row>
    <row r="2078" spans="1:27">
      <c r="A2078" s="122" t="s">
        <v>56</v>
      </c>
      <c r="B2078" s="226" t="str">
        <f t="shared" si="64"/>
        <v>27AABCK3418J1ZKPNQ4200627</v>
      </c>
      <c r="C2078" s="277">
        <f t="shared" si="65"/>
        <v>2073</v>
      </c>
      <c r="D2078" s="122" t="s">
        <v>449</v>
      </c>
      <c r="E2078" s="122" t="s">
        <v>450</v>
      </c>
      <c r="F2078" s="122" t="s">
        <v>4980</v>
      </c>
      <c r="G2078" s="122" t="s">
        <v>1699</v>
      </c>
      <c r="H2078" s="278">
        <v>45451</v>
      </c>
      <c r="I2078" s="122">
        <v>137989</v>
      </c>
      <c r="J2078" s="122" t="s">
        <v>1700</v>
      </c>
      <c r="K2078" s="122" t="s">
        <v>1657</v>
      </c>
      <c r="L2078" s="122">
        <v>18</v>
      </c>
      <c r="M2078" s="287">
        <v>1188.8800000000001</v>
      </c>
      <c r="N2078" s="287">
        <v>0</v>
      </c>
      <c r="O2078" s="287">
        <v>107</v>
      </c>
      <c r="P2078" s="287">
        <v>107</v>
      </c>
      <c r="Q2078" s="122">
        <v>0</v>
      </c>
      <c r="R2078" s="188" t="s">
        <v>4657</v>
      </c>
      <c r="S2078" s="188" t="s">
        <v>4976</v>
      </c>
      <c r="T2078" s="188" t="s">
        <v>1703</v>
      </c>
      <c r="U2078" s="188"/>
      <c r="V2078" s="188" t="s">
        <v>1704</v>
      </c>
      <c r="W2078" s="188" t="s">
        <v>1195</v>
      </c>
      <c r="X2078" s="188" t="s">
        <v>1195</v>
      </c>
      <c r="Y2078" s="188" t="s">
        <v>1195</v>
      </c>
      <c r="Z2078" s="188"/>
      <c r="AA2078" s="188">
        <v>214</v>
      </c>
    </row>
    <row r="2079" spans="1:27">
      <c r="A2079" s="122" t="s">
        <v>56</v>
      </c>
      <c r="B2079" s="226" t="str">
        <f t="shared" si="64"/>
        <v>27AABCK3418J1ZKPNQ4200646</v>
      </c>
      <c r="C2079" s="277">
        <f t="shared" si="65"/>
        <v>2074</v>
      </c>
      <c r="D2079" s="122" t="s">
        <v>449</v>
      </c>
      <c r="E2079" s="122" t="s">
        <v>450</v>
      </c>
      <c r="F2079" s="122" t="s">
        <v>4981</v>
      </c>
      <c r="G2079" s="122" t="s">
        <v>1699</v>
      </c>
      <c r="H2079" s="278">
        <v>45455</v>
      </c>
      <c r="I2079" s="122">
        <v>27319.08</v>
      </c>
      <c r="J2079" s="122" t="s">
        <v>1700</v>
      </c>
      <c r="K2079" s="122" t="s">
        <v>1657</v>
      </c>
      <c r="L2079" s="122">
        <v>18</v>
      </c>
      <c r="M2079" s="287">
        <v>272.7</v>
      </c>
      <c r="N2079" s="287">
        <v>0</v>
      </c>
      <c r="O2079" s="287">
        <v>24.54</v>
      </c>
      <c r="P2079" s="287">
        <v>24.54</v>
      </c>
      <c r="Q2079" s="122">
        <v>0</v>
      </c>
      <c r="R2079" s="188" t="s">
        <v>4657</v>
      </c>
      <c r="S2079" s="188" t="s">
        <v>4976</v>
      </c>
      <c r="T2079" s="188" t="s">
        <v>1703</v>
      </c>
      <c r="U2079" s="188"/>
      <c r="V2079" s="188" t="s">
        <v>1704</v>
      </c>
      <c r="W2079" s="188" t="s">
        <v>1195</v>
      </c>
      <c r="X2079" s="188" t="s">
        <v>1195</v>
      </c>
      <c r="Y2079" s="188" t="s">
        <v>1195</v>
      </c>
      <c r="Z2079" s="188"/>
      <c r="AA2079" s="188">
        <v>49.08</v>
      </c>
    </row>
    <row r="2080" spans="1:27">
      <c r="A2080" s="122" t="s">
        <v>56</v>
      </c>
      <c r="B2080" s="226" t="str">
        <f t="shared" si="64"/>
        <v>27AABCK3418J1ZKPNQ4200655</v>
      </c>
      <c r="C2080" s="277">
        <f t="shared" si="65"/>
        <v>2075</v>
      </c>
      <c r="D2080" s="122" t="s">
        <v>449</v>
      </c>
      <c r="E2080" s="122" t="s">
        <v>450</v>
      </c>
      <c r="F2080" s="122" t="s">
        <v>4982</v>
      </c>
      <c r="G2080" s="122" t="s">
        <v>1699</v>
      </c>
      <c r="H2080" s="278">
        <v>45456</v>
      </c>
      <c r="I2080" s="122">
        <v>337993.84</v>
      </c>
      <c r="J2080" s="122" t="s">
        <v>1700</v>
      </c>
      <c r="K2080" s="122" t="s">
        <v>1657</v>
      </c>
      <c r="L2080" s="122">
        <v>18</v>
      </c>
      <c r="M2080" s="287">
        <v>2188</v>
      </c>
      <c r="N2080" s="287">
        <v>0</v>
      </c>
      <c r="O2080" s="287">
        <v>196.92</v>
      </c>
      <c r="P2080" s="287">
        <v>196.92</v>
      </c>
      <c r="Q2080" s="122">
        <v>0</v>
      </c>
      <c r="R2080" s="188" t="s">
        <v>4657</v>
      </c>
      <c r="S2080" s="188" t="s">
        <v>4976</v>
      </c>
      <c r="T2080" s="188" t="s">
        <v>1703</v>
      </c>
      <c r="U2080" s="188"/>
      <c r="V2080" s="188" t="s">
        <v>1704</v>
      </c>
      <c r="W2080" s="188" t="s">
        <v>1195</v>
      </c>
      <c r="X2080" s="188" t="s">
        <v>1195</v>
      </c>
      <c r="Y2080" s="188" t="s">
        <v>1195</v>
      </c>
      <c r="Z2080" s="188"/>
      <c r="AA2080" s="188">
        <v>393.84</v>
      </c>
    </row>
    <row r="2081" spans="1:27">
      <c r="A2081" s="122" t="s">
        <v>56</v>
      </c>
      <c r="B2081" s="226" t="str">
        <f t="shared" si="64"/>
        <v>27AABCK3418J1ZKPNQ4200684</v>
      </c>
      <c r="C2081" s="277">
        <f t="shared" si="65"/>
        <v>2076</v>
      </c>
      <c r="D2081" s="122" t="s">
        <v>449</v>
      </c>
      <c r="E2081" s="122" t="s">
        <v>450</v>
      </c>
      <c r="F2081" s="122" t="s">
        <v>4983</v>
      </c>
      <c r="G2081" s="122" t="s">
        <v>1699</v>
      </c>
      <c r="H2081" s="278">
        <v>45457</v>
      </c>
      <c r="I2081" s="122">
        <v>126879</v>
      </c>
      <c r="J2081" s="122" t="s">
        <v>1700</v>
      </c>
      <c r="K2081" s="122" t="s">
        <v>1657</v>
      </c>
      <c r="L2081" s="122">
        <v>18</v>
      </c>
      <c r="M2081" s="287">
        <v>1133.3800000000001</v>
      </c>
      <c r="N2081" s="287">
        <v>0</v>
      </c>
      <c r="O2081" s="287">
        <v>102</v>
      </c>
      <c r="P2081" s="287">
        <v>102</v>
      </c>
      <c r="Q2081" s="122">
        <v>0</v>
      </c>
      <c r="R2081" s="188" t="s">
        <v>4657</v>
      </c>
      <c r="S2081" s="188" t="s">
        <v>4976</v>
      </c>
      <c r="T2081" s="188" t="s">
        <v>1703</v>
      </c>
      <c r="U2081" s="188"/>
      <c r="V2081" s="188" t="s">
        <v>1704</v>
      </c>
      <c r="W2081" s="188" t="s">
        <v>1195</v>
      </c>
      <c r="X2081" s="188" t="s">
        <v>1195</v>
      </c>
      <c r="Y2081" s="188" t="s">
        <v>1195</v>
      </c>
      <c r="Z2081" s="188"/>
      <c r="AA2081" s="188">
        <v>204</v>
      </c>
    </row>
    <row r="2082" spans="1:27">
      <c r="A2082" s="122" t="s">
        <v>56</v>
      </c>
      <c r="B2082" s="226" t="str">
        <f t="shared" si="64"/>
        <v>27AABCK3418J1ZKPNQ4200751</v>
      </c>
      <c r="C2082" s="277">
        <f t="shared" si="65"/>
        <v>2077</v>
      </c>
      <c r="D2082" s="122" t="s">
        <v>449</v>
      </c>
      <c r="E2082" s="122" t="s">
        <v>450</v>
      </c>
      <c r="F2082" s="122" t="s">
        <v>4984</v>
      </c>
      <c r="G2082" s="122" t="s">
        <v>1699</v>
      </c>
      <c r="H2082" s="278">
        <v>45471</v>
      </c>
      <c r="I2082" s="122">
        <v>168941.84</v>
      </c>
      <c r="J2082" s="122" t="s">
        <v>1700</v>
      </c>
      <c r="K2082" s="122" t="s">
        <v>1657</v>
      </c>
      <c r="L2082" s="122">
        <v>18</v>
      </c>
      <c r="M2082" s="287">
        <v>1343.5</v>
      </c>
      <c r="N2082" s="287">
        <v>0</v>
      </c>
      <c r="O2082" s="287">
        <v>120.92</v>
      </c>
      <c r="P2082" s="287">
        <v>120.92</v>
      </c>
      <c r="Q2082" s="122">
        <v>0</v>
      </c>
      <c r="R2082" s="188" t="s">
        <v>4657</v>
      </c>
      <c r="S2082" s="188" t="s">
        <v>4976</v>
      </c>
      <c r="T2082" s="188" t="s">
        <v>1703</v>
      </c>
      <c r="U2082" s="188"/>
      <c r="V2082" s="188" t="s">
        <v>1704</v>
      </c>
      <c r="W2082" s="188" t="s">
        <v>1195</v>
      </c>
      <c r="X2082" s="188" t="s">
        <v>1195</v>
      </c>
      <c r="Y2082" s="188" t="s">
        <v>1195</v>
      </c>
      <c r="Z2082" s="188"/>
      <c r="AA2082" s="188">
        <v>241.84</v>
      </c>
    </row>
    <row r="2083" spans="1:27">
      <c r="A2083" s="122" t="s">
        <v>56</v>
      </c>
      <c r="B2083" s="226" t="str">
        <f t="shared" si="64"/>
        <v>27AANCA4062G1ZN252230000946A013</v>
      </c>
      <c r="C2083" s="277">
        <f t="shared" si="65"/>
        <v>2078</v>
      </c>
      <c r="D2083" s="122" t="s">
        <v>787</v>
      </c>
      <c r="E2083" s="122" t="s">
        <v>788</v>
      </c>
      <c r="F2083" s="122" t="s">
        <v>4985</v>
      </c>
      <c r="G2083" s="122" t="s">
        <v>1699</v>
      </c>
      <c r="H2083" s="278">
        <v>45473</v>
      </c>
      <c r="I2083" s="122">
        <v>798.21</v>
      </c>
      <c r="J2083" s="122" t="s">
        <v>1700</v>
      </c>
      <c r="K2083" s="122" t="s">
        <v>1657</v>
      </c>
      <c r="L2083" s="122">
        <v>18</v>
      </c>
      <c r="M2083" s="287">
        <v>676.45</v>
      </c>
      <c r="N2083" s="287">
        <v>0</v>
      </c>
      <c r="O2083" s="287">
        <v>60.88</v>
      </c>
      <c r="P2083" s="287">
        <v>60.88</v>
      </c>
      <c r="Q2083" s="122">
        <v>0</v>
      </c>
      <c r="R2083" s="188" t="s">
        <v>4657</v>
      </c>
      <c r="S2083" s="188" t="s">
        <v>4668</v>
      </c>
      <c r="T2083" s="188" t="s">
        <v>1703</v>
      </c>
      <c r="U2083" s="188"/>
      <c r="V2083" s="188" t="s">
        <v>1704</v>
      </c>
      <c r="W2083" s="188" t="s">
        <v>1195</v>
      </c>
      <c r="X2083" s="188" t="s">
        <v>1195</v>
      </c>
      <c r="Y2083" s="188" t="s">
        <v>1195</v>
      </c>
      <c r="Z2083" s="188"/>
      <c r="AA2083" s="188">
        <v>121.76</v>
      </c>
    </row>
    <row r="2084" spans="1:27">
      <c r="A2084" s="122" t="s">
        <v>56</v>
      </c>
      <c r="B2084" s="226" t="str">
        <f t="shared" si="64"/>
        <v>27AANCA4062G1ZN281230001433A008</v>
      </c>
      <c r="C2084" s="277">
        <f t="shared" si="65"/>
        <v>2079</v>
      </c>
      <c r="D2084" s="122" t="s">
        <v>787</v>
      </c>
      <c r="E2084" s="122" t="s">
        <v>788</v>
      </c>
      <c r="F2084" s="122" t="s">
        <v>4986</v>
      </c>
      <c r="G2084" s="122" t="s">
        <v>1699</v>
      </c>
      <c r="H2084" s="278">
        <v>45322</v>
      </c>
      <c r="I2084" s="122">
        <v>14975.26</v>
      </c>
      <c r="J2084" s="122" t="s">
        <v>1700</v>
      </c>
      <c r="K2084" s="122" t="s">
        <v>1657</v>
      </c>
      <c r="L2084" s="122">
        <v>18</v>
      </c>
      <c r="M2084" s="287">
        <v>12690.9</v>
      </c>
      <c r="N2084" s="287">
        <v>0</v>
      </c>
      <c r="O2084" s="287">
        <v>1142.18</v>
      </c>
      <c r="P2084" s="287">
        <v>1142.18</v>
      </c>
      <c r="Q2084" s="122">
        <v>0</v>
      </c>
      <c r="R2084" s="188" t="s">
        <v>4657</v>
      </c>
      <c r="S2084" s="188" t="s">
        <v>4668</v>
      </c>
      <c r="T2084" s="188" t="s">
        <v>1703</v>
      </c>
      <c r="U2084" s="188"/>
      <c r="V2084" s="188" t="s">
        <v>1704</v>
      </c>
      <c r="W2084" s="188" t="s">
        <v>1195</v>
      </c>
      <c r="X2084" s="188" t="s">
        <v>1195</v>
      </c>
      <c r="Y2084" s="188" t="s">
        <v>1195</v>
      </c>
      <c r="Z2084" s="188"/>
      <c r="AA2084" s="188">
        <v>2284.36</v>
      </c>
    </row>
    <row r="2085" spans="1:27">
      <c r="A2085" s="122" t="s">
        <v>56</v>
      </c>
      <c r="B2085" s="226" t="str">
        <f t="shared" si="64"/>
        <v>27AANCA4062G1ZN281230001433A009</v>
      </c>
      <c r="C2085" s="277">
        <f t="shared" si="65"/>
        <v>2080</v>
      </c>
      <c r="D2085" s="122" t="s">
        <v>787</v>
      </c>
      <c r="E2085" s="122" t="s">
        <v>788</v>
      </c>
      <c r="F2085" s="122" t="s">
        <v>4987</v>
      </c>
      <c r="G2085" s="122" t="s">
        <v>1699</v>
      </c>
      <c r="H2085" s="278">
        <v>45322</v>
      </c>
      <c r="I2085" s="122">
        <v>17354.13</v>
      </c>
      <c r="J2085" s="122" t="s">
        <v>1700</v>
      </c>
      <c r="K2085" s="122" t="s">
        <v>1657</v>
      </c>
      <c r="L2085" s="122">
        <v>18</v>
      </c>
      <c r="M2085" s="287">
        <v>14706.89</v>
      </c>
      <c r="N2085" s="287">
        <v>0</v>
      </c>
      <c r="O2085" s="287">
        <v>1323.62</v>
      </c>
      <c r="P2085" s="287">
        <v>1323.62</v>
      </c>
      <c r="Q2085" s="122">
        <v>0</v>
      </c>
      <c r="R2085" s="188" t="s">
        <v>4657</v>
      </c>
      <c r="S2085" s="188" t="s">
        <v>4668</v>
      </c>
      <c r="T2085" s="188" t="s">
        <v>1703</v>
      </c>
      <c r="U2085" s="188"/>
      <c r="V2085" s="188" t="s">
        <v>1704</v>
      </c>
      <c r="W2085" s="188" t="s">
        <v>1195</v>
      </c>
      <c r="X2085" s="188" t="s">
        <v>1195</v>
      </c>
      <c r="Y2085" s="188" t="s">
        <v>1195</v>
      </c>
      <c r="Z2085" s="188"/>
      <c r="AA2085" s="188">
        <v>2647.24</v>
      </c>
    </row>
    <row r="2086" spans="1:27">
      <c r="A2086" s="122" t="s">
        <v>56</v>
      </c>
      <c r="B2086" s="226" t="str">
        <f t="shared" si="64"/>
        <v>27AANCA4062G1ZN281230001433A010</v>
      </c>
      <c r="C2086" s="277">
        <f t="shared" si="65"/>
        <v>2081</v>
      </c>
      <c r="D2086" s="122" t="s">
        <v>787</v>
      </c>
      <c r="E2086" s="122" t="s">
        <v>788</v>
      </c>
      <c r="F2086" s="122" t="s">
        <v>4988</v>
      </c>
      <c r="G2086" s="122" t="s">
        <v>1699</v>
      </c>
      <c r="H2086" s="278">
        <v>45322</v>
      </c>
      <c r="I2086" s="122">
        <v>269554.7</v>
      </c>
      <c r="J2086" s="122" t="s">
        <v>1700</v>
      </c>
      <c r="K2086" s="122" t="s">
        <v>1657</v>
      </c>
      <c r="L2086" s="122">
        <v>18</v>
      </c>
      <c r="M2086" s="287">
        <v>228436.2</v>
      </c>
      <c r="N2086" s="287">
        <v>0</v>
      </c>
      <c r="O2086" s="287">
        <v>20559.25</v>
      </c>
      <c r="P2086" s="287">
        <v>20559.25</v>
      </c>
      <c r="Q2086" s="122">
        <v>0</v>
      </c>
      <c r="R2086" s="188" t="s">
        <v>4657</v>
      </c>
      <c r="S2086" s="188" t="s">
        <v>4668</v>
      </c>
      <c r="T2086" s="188" t="s">
        <v>1703</v>
      </c>
      <c r="U2086" s="188"/>
      <c r="V2086" s="188" t="s">
        <v>1704</v>
      </c>
      <c r="W2086" s="188" t="s">
        <v>1195</v>
      </c>
      <c r="X2086" s="188" t="s">
        <v>1195</v>
      </c>
      <c r="Y2086" s="188" t="s">
        <v>1195</v>
      </c>
      <c r="Z2086" s="188"/>
      <c r="AA2086" s="188">
        <v>41118.5</v>
      </c>
    </row>
    <row r="2087" spans="1:27">
      <c r="A2087" s="122" t="s">
        <v>56</v>
      </c>
      <c r="B2087" s="226" t="str">
        <f t="shared" si="64"/>
        <v>27AANCA4062G1ZN281230001433A033</v>
      </c>
      <c r="C2087" s="277">
        <f t="shared" si="65"/>
        <v>2082</v>
      </c>
      <c r="D2087" s="122" t="s">
        <v>787</v>
      </c>
      <c r="E2087" s="122" t="s">
        <v>788</v>
      </c>
      <c r="F2087" s="122" t="s">
        <v>4989</v>
      </c>
      <c r="G2087" s="122" t="s">
        <v>1699</v>
      </c>
      <c r="H2087" s="278">
        <v>45473</v>
      </c>
      <c r="I2087" s="122">
        <v>16944.61</v>
      </c>
      <c r="J2087" s="122" t="s">
        <v>1700</v>
      </c>
      <c r="K2087" s="122" t="s">
        <v>1657</v>
      </c>
      <c r="L2087" s="122">
        <v>18</v>
      </c>
      <c r="M2087" s="287">
        <v>14359.84</v>
      </c>
      <c r="N2087" s="287">
        <v>0</v>
      </c>
      <c r="O2087" s="287">
        <v>1292.3800000000001</v>
      </c>
      <c r="P2087" s="287">
        <v>1292.3800000000001</v>
      </c>
      <c r="Q2087" s="122">
        <v>0</v>
      </c>
      <c r="R2087" s="188" t="s">
        <v>4657</v>
      </c>
      <c r="S2087" s="188" t="s">
        <v>4668</v>
      </c>
      <c r="T2087" s="188" t="s">
        <v>1703</v>
      </c>
      <c r="U2087" s="188"/>
      <c r="V2087" s="188" t="s">
        <v>1704</v>
      </c>
      <c r="W2087" s="188" t="s">
        <v>1195</v>
      </c>
      <c r="X2087" s="188" t="s">
        <v>1195</v>
      </c>
      <c r="Y2087" s="188" t="s">
        <v>1195</v>
      </c>
      <c r="Z2087" s="188"/>
      <c r="AA2087" s="188">
        <v>2584.7600000000002</v>
      </c>
    </row>
    <row r="2088" spans="1:27">
      <c r="A2088" s="122" t="s">
        <v>56</v>
      </c>
      <c r="B2088" s="226" t="str">
        <f t="shared" si="64"/>
        <v>27AANCA4062G1ZN281230001433A034</v>
      </c>
      <c r="C2088" s="277">
        <f t="shared" si="65"/>
        <v>2083</v>
      </c>
      <c r="D2088" s="122" t="s">
        <v>787</v>
      </c>
      <c r="E2088" s="122" t="s">
        <v>788</v>
      </c>
      <c r="F2088" s="122" t="s">
        <v>4990</v>
      </c>
      <c r="G2088" s="122" t="s">
        <v>1699</v>
      </c>
      <c r="H2088" s="278">
        <v>45473</v>
      </c>
      <c r="I2088" s="122">
        <v>1969.39</v>
      </c>
      <c r="J2088" s="122" t="s">
        <v>1700</v>
      </c>
      <c r="K2088" s="122" t="s">
        <v>1657</v>
      </c>
      <c r="L2088" s="122">
        <v>18</v>
      </c>
      <c r="M2088" s="287">
        <v>1668.98</v>
      </c>
      <c r="N2088" s="287">
        <v>0</v>
      </c>
      <c r="O2088" s="287">
        <v>150.19999999999999</v>
      </c>
      <c r="P2088" s="287">
        <v>150.19999999999999</v>
      </c>
      <c r="Q2088" s="122">
        <v>0</v>
      </c>
      <c r="R2088" s="188" t="s">
        <v>4657</v>
      </c>
      <c r="S2088" s="188" t="s">
        <v>4668</v>
      </c>
      <c r="T2088" s="188" t="s">
        <v>1703</v>
      </c>
      <c r="U2088" s="188"/>
      <c r="V2088" s="188" t="s">
        <v>1704</v>
      </c>
      <c r="W2088" s="188" t="s">
        <v>1195</v>
      </c>
      <c r="X2088" s="188" t="s">
        <v>1195</v>
      </c>
      <c r="Y2088" s="188" t="s">
        <v>1195</v>
      </c>
      <c r="Z2088" s="188"/>
      <c r="AA2088" s="188">
        <v>300.39999999999998</v>
      </c>
    </row>
    <row r="2089" spans="1:27">
      <c r="A2089" s="122" t="s">
        <v>56</v>
      </c>
      <c r="B2089" s="226" t="str">
        <f t="shared" si="64"/>
        <v>27AAACU4322N1Z6427100296435</v>
      </c>
      <c r="C2089" s="277">
        <f t="shared" si="65"/>
        <v>2084</v>
      </c>
      <c r="D2089" s="122" t="s">
        <v>277</v>
      </c>
      <c r="E2089" s="122" t="s">
        <v>278</v>
      </c>
      <c r="F2089" s="122">
        <v>427100296435</v>
      </c>
      <c r="G2089" s="122" t="s">
        <v>1699</v>
      </c>
      <c r="H2089" s="278">
        <v>45456</v>
      </c>
      <c r="I2089" s="122">
        <v>885</v>
      </c>
      <c r="J2089" s="122" t="s">
        <v>1700</v>
      </c>
      <c r="K2089" s="122" t="s">
        <v>1657</v>
      </c>
      <c r="L2089" s="122">
        <v>18</v>
      </c>
      <c r="M2089" s="287">
        <v>750</v>
      </c>
      <c r="N2089" s="287">
        <v>0</v>
      </c>
      <c r="O2089" s="287">
        <v>67.5</v>
      </c>
      <c r="P2089" s="287">
        <v>67.5</v>
      </c>
      <c r="Q2089" s="122">
        <v>0</v>
      </c>
      <c r="R2089" s="188" t="s">
        <v>4657</v>
      </c>
      <c r="S2089" s="188" t="s">
        <v>4668</v>
      </c>
      <c r="T2089" s="188" t="s">
        <v>1703</v>
      </c>
      <c r="U2089" s="188"/>
      <c r="V2089" s="188" t="s">
        <v>1704</v>
      </c>
      <c r="W2089" s="188" t="s">
        <v>1195</v>
      </c>
      <c r="X2089" s="188" t="s">
        <v>1195</v>
      </c>
      <c r="Y2089" s="188" t="s">
        <v>1195</v>
      </c>
      <c r="Z2089" s="188"/>
      <c r="AA2089" s="188">
        <v>135</v>
      </c>
    </row>
    <row r="2090" spans="1:27">
      <c r="A2090" s="122" t="s">
        <v>56</v>
      </c>
      <c r="B2090" s="226" t="str">
        <f t="shared" si="64"/>
        <v>27AAACU4322N1Z6427100297037</v>
      </c>
      <c r="C2090" s="277">
        <f t="shared" si="65"/>
        <v>2085</v>
      </c>
      <c r="D2090" s="122" t="s">
        <v>277</v>
      </c>
      <c r="E2090" s="122" t="s">
        <v>278</v>
      </c>
      <c r="F2090" s="122">
        <v>427100297037</v>
      </c>
      <c r="G2090" s="122" t="s">
        <v>1699</v>
      </c>
      <c r="H2090" s="278">
        <v>45462</v>
      </c>
      <c r="I2090" s="122">
        <v>885</v>
      </c>
      <c r="J2090" s="122" t="s">
        <v>1700</v>
      </c>
      <c r="K2090" s="122" t="s">
        <v>1657</v>
      </c>
      <c r="L2090" s="122">
        <v>18</v>
      </c>
      <c r="M2090" s="287">
        <v>750</v>
      </c>
      <c r="N2090" s="287">
        <v>0</v>
      </c>
      <c r="O2090" s="287">
        <v>67.5</v>
      </c>
      <c r="P2090" s="287">
        <v>67.5</v>
      </c>
      <c r="Q2090" s="122">
        <v>0</v>
      </c>
      <c r="R2090" s="188" t="s">
        <v>4657</v>
      </c>
      <c r="S2090" s="188" t="s">
        <v>4668</v>
      </c>
      <c r="T2090" s="188" t="s">
        <v>1703</v>
      </c>
      <c r="U2090" s="188"/>
      <c r="V2090" s="188" t="s">
        <v>1704</v>
      </c>
      <c r="W2090" s="188" t="s">
        <v>1195</v>
      </c>
      <c r="X2090" s="188" t="s">
        <v>1195</v>
      </c>
      <c r="Y2090" s="188" t="s">
        <v>1195</v>
      </c>
      <c r="Z2090" s="188"/>
      <c r="AA2090" s="188">
        <v>135</v>
      </c>
    </row>
    <row r="2091" spans="1:27">
      <c r="A2091" s="122" t="s">
        <v>56</v>
      </c>
      <c r="B2091" s="226" t="str">
        <f t="shared" si="64"/>
        <v>27AAACU4322N1Z6427100297372</v>
      </c>
      <c r="C2091" s="277">
        <f t="shared" si="65"/>
        <v>2086</v>
      </c>
      <c r="D2091" s="122" t="s">
        <v>277</v>
      </c>
      <c r="E2091" s="122" t="s">
        <v>278</v>
      </c>
      <c r="F2091" s="122">
        <v>427100297372</v>
      </c>
      <c r="G2091" s="122" t="s">
        <v>1699</v>
      </c>
      <c r="H2091" s="278">
        <v>45464</v>
      </c>
      <c r="I2091" s="122">
        <v>885</v>
      </c>
      <c r="J2091" s="122" t="s">
        <v>1700</v>
      </c>
      <c r="K2091" s="122" t="s">
        <v>1657</v>
      </c>
      <c r="L2091" s="122">
        <v>18</v>
      </c>
      <c r="M2091" s="287">
        <v>750</v>
      </c>
      <c r="N2091" s="287">
        <v>0</v>
      </c>
      <c r="O2091" s="287">
        <v>67.5</v>
      </c>
      <c r="P2091" s="287">
        <v>67.5</v>
      </c>
      <c r="Q2091" s="122">
        <v>0</v>
      </c>
      <c r="R2091" s="188" t="s">
        <v>4657</v>
      </c>
      <c r="S2091" s="188" t="s">
        <v>4668</v>
      </c>
      <c r="T2091" s="188" t="s">
        <v>1703</v>
      </c>
      <c r="U2091" s="188"/>
      <c r="V2091" s="188" t="s">
        <v>1704</v>
      </c>
      <c r="W2091" s="188" t="s">
        <v>1195</v>
      </c>
      <c r="X2091" s="188" t="s">
        <v>1195</v>
      </c>
      <c r="Y2091" s="188" t="s">
        <v>1195</v>
      </c>
      <c r="Z2091" s="188"/>
      <c r="AA2091" s="188">
        <v>135</v>
      </c>
    </row>
    <row r="2092" spans="1:27">
      <c r="A2092" s="122" t="s">
        <v>56</v>
      </c>
      <c r="B2092" s="226" t="str">
        <f t="shared" si="64"/>
        <v>27AABCI2726B1Z2MH1242506BC80563</v>
      </c>
      <c r="C2092" s="277">
        <f t="shared" si="65"/>
        <v>2087</v>
      </c>
      <c r="D2092" s="122" t="s">
        <v>1041</v>
      </c>
      <c r="E2092" s="122" t="s">
        <v>1042</v>
      </c>
      <c r="F2092" s="122" t="s">
        <v>4991</v>
      </c>
      <c r="G2092" s="122" t="s">
        <v>1699</v>
      </c>
      <c r="H2092" s="278">
        <v>45470</v>
      </c>
      <c r="I2092" s="122">
        <v>6328</v>
      </c>
      <c r="J2092" s="122" t="s">
        <v>1700</v>
      </c>
      <c r="K2092" s="122" t="s">
        <v>1657</v>
      </c>
      <c r="L2092" s="122">
        <v>5</v>
      </c>
      <c r="M2092" s="287">
        <v>6026</v>
      </c>
      <c r="N2092" s="287">
        <v>0</v>
      </c>
      <c r="O2092" s="287">
        <v>151</v>
      </c>
      <c r="P2092" s="287">
        <v>151</v>
      </c>
      <c r="Q2092" s="122">
        <v>0</v>
      </c>
      <c r="R2092" s="188" t="s">
        <v>4657</v>
      </c>
      <c r="S2092" s="188" t="s">
        <v>4668</v>
      </c>
      <c r="T2092" s="188" t="s">
        <v>1703</v>
      </c>
      <c r="U2092" s="188"/>
      <c r="V2092" s="188" t="s">
        <v>1704</v>
      </c>
      <c r="W2092" s="188" t="s">
        <v>1195</v>
      </c>
      <c r="X2092" s="188" t="s">
        <v>1195</v>
      </c>
      <c r="Y2092" s="188" t="s">
        <v>1195</v>
      </c>
      <c r="Z2092" s="188"/>
      <c r="AA2092" s="188">
        <v>302</v>
      </c>
    </row>
    <row r="2093" spans="1:27">
      <c r="A2093" s="122" t="s">
        <v>56</v>
      </c>
      <c r="B2093" s="226" t="str">
        <f t="shared" si="64"/>
        <v>27AABCI2726B1Z2MH1242506BD14067</v>
      </c>
      <c r="C2093" s="277">
        <f t="shared" si="65"/>
        <v>2088</v>
      </c>
      <c r="D2093" s="122" t="s">
        <v>1041</v>
      </c>
      <c r="E2093" s="122" t="s">
        <v>1042</v>
      </c>
      <c r="F2093" s="122" t="s">
        <v>4992</v>
      </c>
      <c r="G2093" s="122" t="s">
        <v>1699</v>
      </c>
      <c r="H2093" s="278">
        <v>45471</v>
      </c>
      <c r="I2093" s="122">
        <v>5104</v>
      </c>
      <c r="J2093" s="122" t="s">
        <v>1700</v>
      </c>
      <c r="K2093" s="122" t="s">
        <v>1657</v>
      </c>
      <c r="L2093" s="122">
        <v>5</v>
      </c>
      <c r="M2093" s="287">
        <v>4861</v>
      </c>
      <c r="N2093" s="287">
        <v>0</v>
      </c>
      <c r="O2093" s="287">
        <v>121.5</v>
      </c>
      <c r="P2093" s="287">
        <v>121.5</v>
      </c>
      <c r="Q2093" s="122">
        <v>0</v>
      </c>
      <c r="R2093" s="188" t="s">
        <v>4657</v>
      </c>
      <c r="S2093" s="188" t="s">
        <v>4668</v>
      </c>
      <c r="T2093" s="188" t="s">
        <v>1703</v>
      </c>
      <c r="U2093" s="188"/>
      <c r="V2093" s="188" t="s">
        <v>1704</v>
      </c>
      <c r="W2093" s="188" t="s">
        <v>1195</v>
      </c>
      <c r="X2093" s="188" t="s">
        <v>1195</v>
      </c>
      <c r="Y2093" s="188" t="s">
        <v>1195</v>
      </c>
      <c r="Z2093" s="188"/>
      <c r="AA2093" s="188">
        <v>243</v>
      </c>
    </row>
    <row r="2094" spans="1:27">
      <c r="A2094" s="122" t="s">
        <v>56</v>
      </c>
      <c r="B2094" s="226" t="str">
        <f t="shared" si="64"/>
        <v>27AABCI2726B1Z2MH1242505AL88532</v>
      </c>
      <c r="C2094" s="277">
        <f t="shared" si="65"/>
        <v>2089</v>
      </c>
      <c r="D2094" s="122" t="s">
        <v>1041</v>
      </c>
      <c r="E2094" s="122" t="s">
        <v>1042</v>
      </c>
      <c r="F2094" s="122" t="s">
        <v>4993</v>
      </c>
      <c r="G2094" s="122" t="s">
        <v>1699</v>
      </c>
      <c r="H2094" s="278">
        <v>45418</v>
      </c>
      <c r="I2094" s="122">
        <v>14125</v>
      </c>
      <c r="J2094" s="122" t="s">
        <v>1700</v>
      </c>
      <c r="K2094" s="122" t="s">
        <v>1657</v>
      </c>
      <c r="L2094" s="122">
        <v>5</v>
      </c>
      <c r="M2094" s="287">
        <v>13452</v>
      </c>
      <c r="N2094" s="287">
        <v>0</v>
      </c>
      <c r="O2094" s="287">
        <v>336.5</v>
      </c>
      <c r="P2094" s="287">
        <v>336.5</v>
      </c>
      <c r="Q2094" s="122">
        <v>0</v>
      </c>
      <c r="R2094" s="188" t="s">
        <v>4994</v>
      </c>
      <c r="S2094" s="188" t="s">
        <v>4995</v>
      </c>
      <c r="T2094" s="188" t="s">
        <v>1703</v>
      </c>
      <c r="U2094" s="188"/>
      <c r="V2094" s="188" t="s">
        <v>1704</v>
      </c>
      <c r="W2094" s="188" t="s">
        <v>1195</v>
      </c>
      <c r="X2094" s="188" t="s">
        <v>1195</v>
      </c>
      <c r="Y2094" s="188" t="s">
        <v>1195</v>
      </c>
      <c r="Z2094" s="188"/>
      <c r="AA2094" s="188">
        <v>673</v>
      </c>
    </row>
    <row r="2095" spans="1:27">
      <c r="A2095" s="122" t="s">
        <v>56</v>
      </c>
      <c r="B2095" s="226" t="str">
        <f t="shared" si="64"/>
        <v>27AABCI2726B1Z2MH1242505AN80635</v>
      </c>
      <c r="C2095" s="277">
        <f t="shared" si="65"/>
        <v>2090</v>
      </c>
      <c r="D2095" s="122" t="s">
        <v>1041</v>
      </c>
      <c r="E2095" s="122" t="s">
        <v>1042</v>
      </c>
      <c r="F2095" s="122" t="s">
        <v>4996</v>
      </c>
      <c r="G2095" s="122" t="s">
        <v>1699</v>
      </c>
      <c r="H2095" s="278">
        <v>45423</v>
      </c>
      <c r="I2095" s="122">
        <v>3905</v>
      </c>
      <c r="J2095" s="122" t="s">
        <v>1700</v>
      </c>
      <c r="K2095" s="122" t="s">
        <v>1657</v>
      </c>
      <c r="L2095" s="122">
        <v>5</v>
      </c>
      <c r="M2095" s="287">
        <v>3719</v>
      </c>
      <c r="N2095" s="287">
        <v>0</v>
      </c>
      <c r="O2095" s="287">
        <v>93</v>
      </c>
      <c r="P2095" s="287">
        <v>93</v>
      </c>
      <c r="Q2095" s="122">
        <v>0</v>
      </c>
      <c r="R2095" s="188" t="s">
        <v>4994</v>
      </c>
      <c r="S2095" s="188" t="s">
        <v>4995</v>
      </c>
      <c r="T2095" s="188" t="s">
        <v>1703</v>
      </c>
      <c r="U2095" s="188"/>
      <c r="V2095" s="188" t="s">
        <v>1704</v>
      </c>
      <c r="W2095" s="188" t="s">
        <v>1195</v>
      </c>
      <c r="X2095" s="188" t="s">
        <v>1195</v>
      </c>
      <c r="Y2095" s="188" t="s">
        <v>1195</v>
      </c>
      <c r="Z2095" s="188"/>
      <c r="AA2095" s="188">
        <v>186</v>
      </c>
    </row>
    <row r="2096" spans="1:27">
      <c r="A2096" s="122" t="s">
        <v>56</v>
      </c>
      <c r="B2096" s="226" t="str">
        <f t="shared" si="64"/>
        <v>27AABCI2726B1Z2MH1242505AN86946</v>
      </c>
      <c r="C2096" s="277">
        <f t="shared" si="65"/>
        <v>2091</v>
      </c>
      <c r="D2096" s="122" t="s">
        <v>1041</v>
      </c>
      <c r="E2096" s="122" t="s">
        <v>1042</v>
      </c>
      <c r="F2096" s="122" t="s">
        <v>4997</v>
      </c>
      <c r="G2096" s="122" t="s">
        <v>1699</v>
      </c>
      <c r="H2096" s="278">
        <v>45423</v>
      </c>
      <c r="I2096" s="122">
        <v>3905</v>
      </c>
      <c r="J2096" s="122" t="s">
        <v>1700</v>
      </c>
      <c r="K2096" s="122" t="s">
        <v>1657</v>
      </c>
      <c r="L2096" s="122">
        <v>5</v>
      </c>
      <c r="M2096" s="287">
        <v>3719</v>
      </c>
      <c r="N2096" s="287">
        <v>0</v>
      </c>
      <c r="O2096" s="287">
        <v>93</v>
      </c>
      <c r="P2096" s="287">
        <v>93</v>
      </c>
      <c r="Q2096" s="122">
        <v>0</v>
      </c>
      <c r="R2096" s="188" t="s">
        <v>4994</v>
      </c>
      <c r="S2096" s="188" t="s">
        <v>4995</v>
      </c>
      <c r="T2096" s="188" t="s">
        <v>1703</v>
      </c>
      <c r="U2096" s="188"/>
      <c r="V2096" s="188" t="s">
        <v>1704</v>
      </c>
      <c r="W2096" s="188" t="s">
        <v>1195</v>
      </c>
      <c r="X2096" s="188" t="s">
        <v>1195</v>
      </c>
      <c r="Y2096" s="188" t="s">
        <v>1195</v>
      </c>
      <c r="Z2096" s="188"/>
      <c r="AA2096" s="188">
        <v>186</v>
      </c>
    </row>
    <row r="2097" spans="1:27">
      <c r="A2097" s="122" t="s">
        <v>56</v>
      </c>
      <c r="B2097" s="226" t="str">
        <f t="shared" si="64"/>
        <v>27AABCI2726B1Z2MH1242505AP72329</v>
      </c>
      <c r="C2097" s="277">
        <f t="shared" si="65"/>
        <v>2092</v>
      </c>
      <c r="D2097" s="122" t="s">
        <v>1041</v>
      </c>
      <c r="E2097" s="122" t="s">
        <v>1042</v>
      </c>
      <c r="F2097" s="122" t="s">
        <v>4998</v>
      </c>
      <c r="G2097" s="122" t="s">
        <v>1699</v>
      </c>
      <c r="H2097" s="278">
        <v>45429</v>
      </c>
      <c r="I2097" s="122">
        <v>5500</v>
      </c>
      <c r="J2097" s="122" t="s">
        <v>1700</v>
      </c>
      <c r="K2097" s="122" t="s">
        <v>1657</v>
      </c>
      <c r="L2097" s="122">
        <v>5</v>
      </c>
      <c r="M2097" s="287">
        <v>5238</v>
      </c>
      <c r="N2097" s="287">
        <v>0</v>
      </c>
      <c r="O2097" s="287">
        <v>131</v>
      </c>
      <c r="P2097" s="287">
        <v>131</v>
      </c>
      <c r="Q2097" s="122">
        <v>0</v>
      </c>
      <c r="R2097" s="188" t="s">
        <v>4994</v>
      </c>
      <c r="S2097" s="188" t="s">
        <v>4995</v>
      </c>
      <c r="T2097" s="188" t="s">
        <v>1703</v>
      </c>
      <c r="U2097" s="188"/>
      <c r="V2097" s="188" t="s">
        <v>1704</v>
      </c>
      <c r="W2097" s="188" t="s">
        <v>1195</v>
      </c>
      <c r="X2097" s="188" t="s">
        <v>1195</v>
      </c>
      <c r="Y2097" s="188" t="s">
        <v>1195</v>
      </c>
      <c r="Z2097" s="188"/>
      <c r="AA2097" s="188">
        <v>262</v>
      </c>
    </row>
    <row r="2098" spans="1:27">
      <c r="A2098" s="122" t="s">
        <v>56</v>
      </c>
      <c r="B2098" s="226" t="str">
        <f t="shared" si="64"/>
        <v>27AAWCS5258F1ZQPUN06/SC24/00161</v>
      </c>
      <c r="C2098" s="277">
        <f t="shared" si="65"/>
        <v>2093</v>
      </c>
      <c r="D2098" s="122" t="s">
        <v>299</v>
      </c>
      <c r="E2098" s="122" t="s">
        <v>4601</v>
      </c>
      <c r="F2098" s="122" t="s">
        <v>4999</v>
      </c>
      <c r="G2098" s="122" t="s">
        <v>1699</v>
      </c>
      <c r="H2098" s="278">
        <v>45433</v>
      </c>
      <c r="I2098" s="122">
        <v>3242294.26</v>
      </c>
      <c r="J2098" s="122" t="s">
        <v>1700</v>
      </c>
      <c r="K2098" s="122" t="s">
        <v>1657</v>
      </c>
      <c r="L2098" s="122">
        <v>18</v>
      </c>
      <c r="M2098" s="287">
        <v>2747707</v>
      </c>
      <c r="N2098" s="287">
        <v>0</v>
      </c>
      <c r="O2098" s="287">
        <v>247293.63</v>
      </c>
      <c r="P2098" s="287">
        <v>247293.63</v>
      </c>
      <c r="Q2098" s="122">
        <v>0</v>
      </c>
      <c r="R2098" s="188" t="s">
        <v>4994</v>
      </c>
      <c r="S2098" s="188" t="s">
        <v>4995</v>
      </c>
      <c r="T2098" s="188" t="s">
        <v>1703</v>
      </c>
      <c r="U2098" s="188"/>
      <c r="V2098" s="188" t="s">
        <v>1704</v>
      </c>
      <c r="W2098" s="188" t="s">
        <v>1195</v>
      </c>
      <c r="X2098" s="188" t="s">
        <v>1195</v>
      </c>
      <c r="Y2098" s="188" t="s">
        <v>1195</v>
      </c>
      <c r="Z2098" s="188"/>
      <c r="AA2098" s="188">
        <v>494587.26</v>
      </c>
    </row>
    <row r="2099" spans="1:27">
      <c r="A2099" s="122" t="s">
        <v>56</v>
      </c>
      <c r="B2099" s="226" t="str">
        <f t="shared" si="64"/>
        <v>27AATPE1292M1Z7May-2024-301</v>
      </c>
      <c r="C2099" s="277">
        <f t="shared" si="65"/>
        <v>2094</v>
      </c>
      <c r="D2099" s="122" t="s">
        <v>523</v>
      </c>
      <c r="E2099" s="122" t="s">
        <v>524</v>
      </c>
      <c r="F2099" s="122" t="s">
        <v>5000</v>
      </c>
      <c r="G2099" s="122" t="s">
        <v>1699</v>
      </c>
      <c r="H2099" s="278">
        <v>45415</v>
      </c>
      <c r="I2099" s="122">
        <v>393497</v>
      </c>
      <c r="J2099" s="122" t="s">
        <v>1700</v>
      </c>
      <c r="K2099" s="122" t="s">
        <v>1657</v>
      </c>
      <c r="L2099" s="122">
        <v>18</v>
      </c>
      <c r="M2099" s="287">
        <v>333472</v>
      </c>
      <c r="N2099" s="287">
        <v>0</v>
      </c>
      <c r="O2099" s="287">
        <v>30012.48</v>
      </c>
      <c r="P2099" s="287">
        <v>30012.48</v>
      </c>
      <c r="Q2099" s="122">
        <v>0</v>
      </c>
      <c r="R2099" s="188" t="s">
        <v>4994</v>
      </c>
      <c r="S2099" s="188" t="s">
        <v>5001</v>
      </c>
      <c r="T2099" s="188" t="s">
        <v>1703</v>
      </c>
      <c r="U2099" s="188"/>
      <c r="V2099" s="188" t="s">
        <v>1704</v>
      </c>
      <c r="W2099" s="188" t="s">
        <v>1195</v>
      </c>
      <c r="X2099" s="188" t="s">
        <v>1195</v>
      </c>
      <c r="Y2099" s="188" t="s">
        <v>1195</v>
      </c>
      <c r="Z2099" s="188"/>
      <c r="AA2099" s="188">
        <v>60024.959999999999</v>
      </c>
    </row>
    <row r="2100" spans="1:27">
      <c r="A2100" s="122" t="s">
        <v>56</v>
      </c>
      <c r="B2100" s="226" t="str">
        <f t="shared" si="64"/>
        <v>27AATPE1292M1Z7May-2024-302</v>
      </c>
      <c r="C2100" s="277">
        <f t="shared" si="65"/>
        <v>2095</v>
      </c>
      <c r="D2100" s="122" t="s">
        <v>523</v>
      </c>
      <c r="E2100" s="122" t="s">
        <v>524</v>
      </c>
      <c r="F2100" s="122" t="s">
        <v>5002</v>
      </c>
      <c r="G2100" s="122" t="s">
        <v>1699</v>
      </c>
      <c r="H2100" s="278">
        <v>45415</v>
      </c>
      <c r="I2100" s="122">
        <v>413878</v>
      </c>
      <c r="J2100" s="122" t="s">
        <v>1700</v>
      </c>
      <c r="K2100" s="122" t="s">
        <v>1657</v>
      </c>
      <c r="L2100" s="122">
        <v>18</v>
      </c>
      <c r="M2100" s="287">
        <v>350744</v>
      </c>
      <c r="N2100" s="287">
        <v>0</v>
      </c>
      <c r="O2100" s="287">
        <v>31566.959999999999</v>
      </c>
      <c r="P2100" s="287">
        <v>31566.959999999999</v>
      </c>
      <c r="Q2100" s="122">
        <v>0</v>
      </c>
      <c r="R2100" s="188" t="s">
        <v>4994</v>
      </c>
      <c r="S2100" s="188" t="s">
        <v>5001</v>
      </c>
      <c r="T2100" s="188" t="s">
        <v>1703</v>
      </c>
      <c r="U2100" s="188"/>
      <c r="V2100" s="188" t="s">
        <v>1704</v>
      </c>
      <c r="W2100" s="188" t="s">
        <v>1195</v>
      </c>
      <c r="X2100" s="188" t="s">
        <v>1195</v>
      </c>
      <c r="Y2100" s="188" t="s">
        <v>1195</v>
      </c>
      <c r="Z2100" s="188"/>
      <c r="AA2100" s="188">
        <v>63133.919999999998</v>
      </c>
    </row>
    <row r="2101" spans="1:27">
      <c r="A2101" s="122" t="s">
        <v>56</v>
      </c>
      <c r="B2101" s="226" t="str">
        <f t="shared" si="64"/>
        <v>36AEUPV4314A1ZE02/2024-2025</v>
      </c>
      <c r="C2101" s="277">
        <f t="shared" si="65"/>
        <v>2096</v>
      </c>
      <c r="D2101" s="122" t="s">
        <v>320</v>
      </c>
      <c r="E2101" s="122" t="s">
        <v>321</v>
      </c>
      <c r="F2101" s="122" t="s">
        <v>5003</v>
      </c>
      <c r="G2101" s="122" t="s">
        <v>1699</v>
      </c>
      <c r="H2101" s="278">
        <v>45411</v>
      </c>
      <c r="I2101" s="122">
        <v>293607.59999999998</v>
      </c>
      <c r="J2101" s="122" t="s">
        <v>1700</v>
      </c>
      <c r="K2101" s="122" t="s">
        <v>1657</v>
      </c>
      <c r="L2101" s="122">
        <v>18</v>
      </c>
      <c r="M2101" s="287">
        <v>248820</v>
      </c>
      <c r="N2101" s="287">
        <v>44787.6</v>
      </c>
      <c r="O2101" s="287">
        <v>0</v>
      </c>
      <c r="P2101" s="287">
        <v>0</v>
      </c>
      <c r="Q2101" s="122">
        <v>0</v>
      </c>
      <c r="R2101" s="188" t="s">
        <v>4481</v>
      </c>
      <c r="S2101" s="188" t="s">
        <v>5004</v>
      </c>
      <c r="T2101" s="188" t="s">
        <v>1703</v>
      </c>
      <c r="U2101" s="188"/>
      <c r="V2101" s="188" t="s">
        <v>1704</v>
      </c>
      <c r="W2101" s="188" t="s">
        <v>1195</v>
      </c>
      <c r="X2101" s="188" t="s">
        <v>1195</v>
      </c>
      <c r="Y2101" s="188" t="s">
        <v>1195</v>
      </c>
      <c r="Z2101" s="188"/>
      <c r="AA2101" s="188">
        <v>44787.6</v>
      </c>
    </row>
    <row r="2102" spans="1:27">
      <c r="A2102" s="122" t="s">
        <v>56</v>
      </c>
      <c r="B2102" s="226" t="str">
        <f t="shared" si="64"/>
        <v>27AABCD3611Q1ZIBOM791228</v>
      </c>
      <c r="C2102" s="277">
        <f t="shared" si="65"/>
        <v>2097</v>
      </c>
      <c r="D2102" s="122" t="s">
        <v>339</v>
      </c>
      <c r="E2102" s="122" t="s">
        <v>340</v>
      </c>
      <c r="F2102" s="122" t="s">
        <v>5005</v>
      </c>
      <c r="G2102" s="122" t="s">
        <v>1699</v>
      </c>
      <c r="H2102" s="278">
        <v>45424</v>
      </c>
      <c r="I2102" s="122">
        <v>2392.6</v>
      </c>
      <c r="J2102" s="122" t="s">
        <v>1700</v>
      </c>
      <c r="K2102" s="122" t="s">
        <v>1657</v>
      </c>
      <c r="L2102" s="122">
        <v>18</v>
      </c>
      <c r="M2102" s="287">
        <v>1070</v>
      </c>
      <c r="N2102" s="287">
        <v>0</v>
      </c>
      <c r="O2102" s="287">
        <v>96.3</v>
      </c>
      <c r="P2102" s="287">
        <v>96.3</v>
      </c>
      <c r="Q2102" s="122">
        <v>0</v>
      </c>
      <c r="R2102" s="188" t="s">
        <v>4994</v>
      </c>
      <c r="S2102" s="188" t="s">
        <v>4995</v>
      </c>
      <c r="T2102" s="188" t="s">
        <v>1703</v>
      </c>
      <c r="U2102" s="188"/>
      <c r="V2102" s="188" t="s">
        <v>1704</v>
      </c>
      <c r="W2102" s="188" t="s">
        <v>1195</v>
      </c>
      <c r="X2102" s="188" t="s">
        <v>1195</v>
      </c>
      <c r="Y2102" s="188" t="s">
        <v>1195</v>
      </c>
      <c r="Z2102" s="188"/>
      <c r="AA2102" s="188">
        <v>192.6</v>
      </c>
    </row>
    <row r="2103" spans="1:27">
      <c r="A2103" s="122" t="s">
        <v>56</v>
      </c>
      <c r="B2103" s="226" t="str">
        <f t="shared" si="64"/>
        <v>27AABCD3611Q1ZIBOM801816</v>
      </c>
      <c r="C2103" s="277">
        <f t="shared" si="65"/>
        <v>2098</v>
      </c>
      <c r="D2103" s="122" t="s">
        <v>339</v>
      </c>
      <c r="E2103" s="122" t="s">
        <v>340</v>
      </c>
      <c r="F2103" s="122" t="s">
        <v>5006</v>
      </c>
      <c r="G2103" s="122" t="s">
        <v>1699</v>
      </c>
      <c r="H2103" s="278">
        <v>45440</v>
      </c>
      <c r="I2103" s="122">
        <v>2287.6</v>
      </c>
      <c r="J2103" s="122" t="s">
        <v>1700</v>
      </c>
      <c r="K2103" s="122" t="s">
        <v>1657</v>
      </c>
      <c r="L2103" s="122">
        <v>18</v>
      </c>
      <c r="M2103" s="287">
        <v>1070</v>
      </c>
      <c r="N2103" s="287">
        <v>0</v>
      </c>
      <c r="O2103" s="287">
        <v>96.3</v>
      </c>
      <c r="P2103" s="287">
        <v>96.3</v>
      </c>
      <c r="Q2103" s="122">
        <v>0</v>
      </c>
      <c r="R2103" s="188" t="s">
        <v>4994</v>
      </c>
      <c r="S2103" s="188" t="s">
        <v>4995</v>
      </c>
      <c r="T2103" s="188" t="s">
        <v>1703</v>
      </c>
      <c r="U2103" s="188"/>
      <c r="V2103" s="188" t="s">
        <v>1704</v>
      </c>
      <c r="W2103" s="188" t="s">
        <v>1195</v>
      </c>
      <c r="X2103" s="188" t="s">
        <v>1195</v>
      </c>
      <c r="Y2103" s="188" t="s">
        <v>1195</v>
      </c>
      <c r="Z2103" s="188"/>
      <c r="AA2103" s="188">
        <v>192.6</v>
      </c>
    </row>
    <row r="2104" spans="1:27">
      <c r="A2104" s="122" t="s">
        <v>56</v>
      </c>
      <c r="B2104" s="226" t="str">
        <f t="shared" si="64"/>
        <v>36AABCI2726B1Z3TS1242505AF48806</v>
      </c>
      <c r="C2104" s="277">
        <f t="shared" si="65"/>
        <v>2099</v>
      </c>
      <c r="D2104" s="122" t="s">
        <v>483</v>
      </c>
      <c r="E2104" s="122" t="s">
        <v>484</v>
      </c>
      <c r="F2104" s="122" t="s">
        <v>5007</v>
      </c>
      <c r="G2104" s="122" t="s">
        <v>1699</v>
      </c>
      <c r="H2104" s="278">
        <v>45423</v>
      </c>
      <c r="I2104" s="122">
        <v>3948</v>
      </c>
      <c r="J2104" s="122" t="s">
        <v>1700</v>
      </c>
      <c r="K2104" s="122" t="s">
        <v>1657</v>
      </c>
      <c r="L2104" s="122">
        <v>5</v>
      </c>
      <c r="M2104" s="287">
        <v>3760</v>
      </c>
      <c r="N2104" s="287">
        <v>188</v>
      </c>
      <c r="O2104" s="287">
        <v>0</v>
      </c>
      <c r="P2104" s="287">
        <v>0</v>
      </c>
      <c r="Q2104" s="122">
        <v>0</v>
      </c>
      <c r="R2104" s="188" t="s">
        <v>4994</v>
      </c>
      <c r="S2104" s="188" t="s">
        <v>4995</v>
      </c>
      <c r="T2104" s="188" t="s">
        <v>1703</v>
      </c>
      <c r="U2104" s="188"/>
      <c r="V2104" s="188" t="s">
        <v>1704</v>
      </c>
      <c r="W2104" s="188" t="s">
        <v>1195</v>
      </c>
      <c r="X2104" s="188" t="s">
        <v>1195</v>
      </c>
      <c r="Y2104" s="188" t="s">
        <v>1195</v>
      </c>
      <c r="Z2104" s="188"/>
      <c r="AA2104" s="188">
        <v>188</v>
      </c>
    </row>
    <row r="2105" spans="1:27">
      <c r="A2105" s="122" t="s">
        <v>56</v>
      </c>
      <c r="B2105" s="226" t="str">
        <f t="shared" si="64"/>
        <v>27AAACB2100P1ZXMHI1405483491068</v>
      </c>
      <c r="C2105" s="277">
        <f t="shared" si="65"/>
        <v>2100</v>
      </c>
      <c r="D2105" s="122" t="s">
        <v>314</v>
      </c>
      <c r="E2105" s="122" t="s">
        <v>315</v>
      </c>
      <c r="F2105" s="122" t="s">
        <v>5008</v>
      </c>
      <c r="G2105" s="122" t="s">
        <v>1699</v>
      </c>
      <c r="H2105" s="278">
        <v>45426</v>
      </c>
      <c r="I2105" s="122">
        <v>352.82</v>
      </c>
      <c r="J2105" s="122" t="s">
        <v>1700</v>
      </c>
      <c r="K2105" s="122" t="s">
        <v>1657</v>
      </c>
      <c r="L2105" s="122">
        <v>18</v>
      </c>
      <c r="M2105" s="287">
        <v>299</v>
      </c>
      <c r="N2105" s="287">
        <v>0</v>
      </c>
      <c r="O2105" s="287">
        <v>26.91</v>
      </c>
      <c r="P2105" s="287">
        <v>26.91</v>
      </c>
      <c r="Q2105" s="122">
        <v>0</v>
      </c>
      <c r="R2105" s="188" t="s">
        <v>4994</v>
      </c>
      <c r="S2105" s="188" t="s">
        <v>4995</v>
      </c>
      <c r="T2105" s="188" t="s">
        <v>1703</v>
      </c>
      <c r="U2105" s="188"/>
      <c r="V2105" s="188" t="s">
        <v>1704</v>
      </c>
      <c r="W2105" s="188" t="s">
        <v>1726</v>
      </c>
      <c r="X2105" s="188" t="s">
        <v>5009</v>
      </c>
      <c r="Y2105" s="188" t="s">
        <v>5010</v>
      </c>
      <c r="Z2105" s="188"/>
      <c r="AA2105" s="188">
        <v>53.82</v>
      </c>
    </row>
    <row r="2106" spans="1:27">
      <c r="A2106" s="122" t="s">
        <v>56</v>
      </c>
      <c r="B2106" s="226" t="str">
        <f t="shared" si="64"/>
        <v>27BMWPD2551E2ZZS0004299</v>
      </c>
      <c r="C2106" s="277">
        <f t="shared" si="65"/>
        <v>2101</v>
      </c>
      <c r="D2106" s="122" t="s">
        <v>511</v>
      </c>
      <c r="E2106" s="122" t="s">
        <v>512</v>
      </c>
      <c r="F2106" s="122" t="s">
        <v>5011</v>
      </c>
      <c r="G2106" s="122" t="s">
        <v>1699</v>
      </c>
      <c r="H2106" s="278">
        <v>45437</v>
      </c>
      <c r="I2106" s="122">
        <v>4414</v>
      </c>
      <c r="J2106" s="122" t="s">
        <v>1700</v>
      </c>
      <c r="K2106" s="122" t="s">
        <v>1657</v>
      </c>
      <c r="L2106" s="122">
        <v>12</v>
      </c>
      <c r="M2106" s="287">
        <v>600</v>
      </c>
      <c r="N2106" s="287">
        <v>0</v>
      </c>
      <c r="O2106" s="287">
        <v>36</v>
      </c>
      <c r="P2106" s="287">
        <v>36</v>
      </c>
      <c r="Q2106" s="122">
        <v>0</v>
      </c>
      <c r="R2106" s="188" t="s">
        <v>4994</v>
      </c>
      <c r="S2106" s="188" t="s">
        <v>4995</v>
      </c>
      <c r="T2106" s="188" t="s">
        <v>1703</v>
      </c>
      <c r="U2106" s="188"/>
      <c r="V2106" s="188" t="s">
        <v>1704</v>
      </c>
      <c r="W2106" s="188" t="s">
        <v>1195</v>
      </c>
      <c r="X2106" s="188" t="s">
        <v>1195</v>
      </c>
      <c r="Y2106" s="188" t="s">
        <v>1195</v>
      </c>
      <c r="Z2106" s="188"/>
      <c r="AA2106" s="188">
        <v>72</v>
      </c>
    </row>
    <row r="2107" spans="1:27">
      <c r="A2107" s="122" t="s">
        <v>56</v>
      </c>
      <c r="B2107" s="226" t="str">
        <f t="shared" si="64"/>
        <v>27BMWPD2551E2ZZS0004299</v>
      </c>
      <c r="C2107" s="277">
        <f t="shared" si="65"/>
        <v>2102</v>
      </c>
      <c r="D2107" s="122" t="s">
        <v>511</v>
      </c>
      <c r="E2107" s="122" t="s">
        <v>512</v>
      </c>
      <c r="F2107" s="122" t="s">
        <v>5011</v>
      </c>
      <c r="G2107" s="122" t="s">
        <v>1699</v>
      </c>
      <c r="H2107" s="278">
        <v>45437</v>
      </c>
      <c r="I2107" s="122">
        <v>4414</v>
      </c>
      <c r="J2107" s="122" t="s">
        <v>1700</v>
      </c>
      <c r="K2107" s="122" t="s">
        <v>1657</v>
      </c>
      <c r="L2107" s="122">
        <v>18</v>
      </c>
      <c r="M2107" s="287">
        <v>3171</v>
      </c>
      <c r="N2107" s="287">
        <v>0</v>
      </c>
      <c r="O2107" s="287">
        <v>285.39</v>
      </c>
      <c r="P2107" s="287">
        <v>285.39</v>
      </c>
      <c r="Q2107" s="122">
        <v>0</v>
      </c>
      <c r="R2107" s="188" t="s">
        <v>4994</v>
      </c>
      <c r="S2107" s="188" t="s">
        <v>4995</v>
      </c>
      <c r="T2107" s="188" t="s">
        <v>1703</v>
      </c>
      <c r="U2107" s="188"/>
      <c r="V2107" s="188" t="s">
        <v>1704</v>
      </c>
      <c r="W2107" s="188" t="s">
        <v>1195</v>
      </c>
      <c r="X2107" s="188" t="s">
        <v>1195</v>
      </c>
      <c r="Y2107" s="188" t="s">
        <v>1195</v>
      </c>
      <c r="Z2107" s="188"/>
      <c r="AA2107" s="188">
        <v>570.78</v>
      </c>
    </row>
    <row r="2108" spans="1:27">
      <c r="A2108" s="122" t="s">
        <v>56</v>
      </c>
      <c r="B2108" s="226" t="str">
        <f t="shared" si="64"/>
        <v>27BMWPD2551E2ZZS0004300</v>
      </c>
      <c r="C2108" s="277">
        <f t="shared" si="65"/>
        <v>2103</v>
      </c>
      <c r="D2108" s="122" t="s">
        <v>511</v>
      </c>
      <c r="E2108" s="122" t="s">
        <v>512</v>
      </c>
      <c r="F2108" s="122" t="s">
        <v>5012</v>
      </c>
      <c r="G2108" s="122" t="s">
        <v>1699</v>
      </c>
      <c r="H2108" s="278">
        <v>45437</v>
      </c>
      <c r="I2108" s="122">
        <v>5973</v>
      </c>
      <c r="J2108" s="122" t="s">
        <v>1700</v>
      </c>
      <c r="K2108" s="122" t="s">
        <v>1657</v>
      </c>
      <c r="L2108" s="122">
        <v>18</v>
      </c>
      <c r="M2108" s="287">
        <v>5062</v>
      </c>
      <c r="N2108" s="287">
        <v>0</v>
      </c>
      <c r="O2108" s="287">
        <v>455.58</v>
      </c>
      <c r="P2108" s="287">
        <v>455.58</v>
      </c>
      <c r="Q2108" s="122">
        <v>0</v>
      </c>
      <c r="R2108" s="188" t="s">
        <v>4994</v>
      </c>
      <c r="S2108" s="188" t="s">
        <v>4995</v>
      </c>
      <c r="T2108" s="188" t="s">
        <v>1703</v>
      </c>
      <c r="U2108" s="188"/>
      <c r="V2108" s="188" t="s">
        <v>1704</v>
      </c>
      <c r="W2108" s="188" t="s">
        <v>1195</v>
      </c>
      <c r="X2108" s="188" t="s">
        <v>1195</v>
      </c>
      <c r="Y2108" s="188" t="s">
        <v>1195</v>
      </c>
      <c r="Z2108" s="188"/>
      <c r="AA2108" s="188">
        <v>911.16</v>
      </c>
    </row>
    <row r="2109" spans="1:27">
      <c r="A2109" s="122" t="s">
        <v>56</v>
      </c>
      <c r="B2109" s="226" t="str">
        <f t="shared" si="64"/>
        <v>27BMWPD2551E2ZZS0004301</v>
      </c>
      <c r="C2109" s="277">
        <f t="shared" si="65"/>
        <v>2104</v>
      </c>
      <c r="D2109" s="122" t="s">
        <v>511</v>
      </c>
      <c r="E2109" s="122" t="s">
        <v>512</v>
      </c>
      <c r="F2109" s="122" t="s">
        <v>5013</v>
      </c>
      <c r="G2109" s="122" t="s">
        <v>1699</v>
      </c>
      <c r="H2109" s="278">
        <v>45437</v>
      </c>
      <c r="I2109" s="122">
        <v>14997</v>
      </c>
      <c r="J2109" s="122" t="s">
        <v>1700</v>
      </c>
      <c r="K2109" s="122" t="s">
        <v>1657</v>
      </c>
      <c r="L2109" s="122">
        <v>5</v>
      </c>
      <c r="M2109" s="287">
        <v>144</v>
      </c>
      <c r="N2109" s="287">
        <v>0</v>
      </c>
      <c r="O2109" s="287">
        <v>3.6</v>
      </c>
      <c r="P2109" s="287">
        <v>3.6</v>
      </c>
      <c r="Q2109" s="122">
        <v>0</v>
      </c>
      <c r="R2109" s="188" t="s">
        <v>4994</v>
      </c>
      <c r="S2109" s="188" t="s">
        <v>4995</v>
      </c>
      <c r="T2109" s="188" t="s">
        <v>1703</v>
      </c>
      <c r="U2109" s="188"/>
      <c r="V2109" s="188" t="s">
        <v>1704</v>
      </c>
      <c r="W2109" s="188" t="s">
        <v>1195</v>
      </c>
      <c r="X2109" s="188" t="s">
        <v>1195</v>
      </c>
      <c r="Y2109" s="188" t="s">
        <v>1195</v>
      </c>
      <c r="Z2109" s="188"/>
      <c r="AA2109" s="188">
        <v>7.2</v>
      </c>
    </row>
    <row r="2110" spans="1:27">
      <c r="A2110" s="122" t="s">
        <v>56</v>
      </c>
      <c r="B2110" s="226" t="str">
        <f t="shared" si="64"/>
        <v>27BMWPD2551E2ZZS0004301</v>
      </c>
      <c r="C2110" s="277">
        <f t="shared" si="65"/>
        <v>2105</v>
      </c>
      <c r="D2110" s="122" t="s">
        <v>511</v>
      </c>
      <c r="E2110" s="122" t="s">
        <v>512</v>
      </c>
      <c r="F2110" s="122" t="s">
        <v>5013</v>
      </c>
      <c r="G2110" s="122" t="s">
        <v>1699</v>
      </c>
      <c r="H2110" s="278">
        <v>45437</v>
      </c>
      <c r="I2110" s="122">
        <v>14997</v>
      </c>
      <c r="J2110" s="122" t="s">
        <v>1700</v>
      </c>
      <c r="K2110" s="122" t="s">
        <v>1657</v>
      </c>
      <c r="L2110" s="122">
        <v>18</v>
      </c>
      <c r="M2110" s="287">
        <v>12580.9</v>
      </c>
      <c r="N2110" s="287">
        <v>0</v>
      </c>
      <c r="O2110" s="287">
        <v>1132.28</v>
      </c>
      <c r="P2110" s="287">
        <v>1132.28</v>
      </c>
      <c r="Q2110" s="122">
        <v>0</v>
      </c>
      <c r="R2110" s="188" t="s">
        <v>4994</v>
      </c>
      <c r="S2110" s="188" t="s">
        <v>4995</v>
      </c>
      <c r="T2110" s="188" t="s">
        <v>1703</v>
      </c>
      <c r="U2110" s="188"/>
      <c r="V2110" s="188" t="s">
        <v>1704</v>
      </c>
      <c r="W2110" s="188" t="s">
        <v>1195</v>
      </c>
      <c r="X2110" s="188" t="s">
        <v>1195</v>
      </c>
      <c r="Y2110" s="188" t="s">
        <v>1195</v>
      </c>
      <c r="Z2110" s="188"/>
      <c r="AA2110" s="188">
        <v>2264.56</v>
      </c>
    </row>
    <row r="2111" spans="1:27">
      <c r="A2111" s="122" t="s">
        <v>56</v>
      </c>
      <c r="B2111" s="226" t="str">
        <f t="shared" si="64"/>
        <v>27AYNPP5525G1Z2PNQ3-61</v>
      </c>
      <c r="C2111" s="277">
        <f t="shared" si="65"/>
        <v>2106</v>
      </c>
      <c r="D2111" s="122" t="s">
        <v>1437</v>
      </c>
      <c r="E2111" s="122" t="s">
        <v>1438</v>
      </c>
      <c r="F2111" s="122" t="s">
        <v>5014</v>
      </c>
      <c r="G2111" s="122" t="s">
        <v>1699</v>
      </c>
      <c r="H2111" s="278">
        <v>45420</v>
      </c>
      <c r="I2111" s="122">
        <v>2005</v>
      </c>
      <c r="J2111" s="122" t="s">
        <v>1700</v>
      </c>
      <c r="K2111" s="122" t="s">
        <v>1657</v>
      </c>
      <c r="L2111" s="122">
        <v>18</v>
      </c>
      <c r="M2111" s="287">
        <v>1684.74</v>
      </c>
      <c r="N2111" s="287">
        <v>0</v>
      </c>
      <c r="O2111" s="287">
        <v>151.63</v>
      </c>
      <c r="P2111" s="287">
        <v>151.63</v>
      </c>
      <c r="Q2111" s="122">
        <v>0</v>
      </c>
      <c r="R2111" s="188" t="s">
        <v>4994</v>
      </c>
      <c r="S2111" s="188" t="s">
        <v>5001</v>
      </c>
      <c r="T2111" s="188" t="s">
        <v>1703</v>
      </c>
      <c r="U2111" s="188"/>
      <c r="V2111" s="188" t="s">
        <v>1704</v>
      </c>
      <c r="W2111" s="188" t="s">
        <v>1195</v>
      </c>
      <c r="X2111" s="188" t="s">
        <v>1195</v>
      </c>
      <c r="Y2111" s="188" t="s">
        <v>1195</v>
      </c>
      <c r="Z2111" s="188"/>
      <c r="AA2111" s="188">
        <v>303.26</v>
      </c>
    </row>
    <row r="2112" spans="1:27">
      <c r="A2112" s="122" t="s">
        <v>56</v>
      </c>
      <c r="B2112" s="226" t="str">
        <f t="shared" si="64"/>
        <v>07AAACJ0054A1ZDDP404227</v>
      </c>
      <c r="C2112" s="277">
        <f t="shared" si="65"/>
        <v>2107</v>
      </c>
      <c r="D2112" s="122" t="s">
        <v>283</v>
      </c>
      <c r="E2112" s="122" t="s">
        <v>284</v>
      </c>
      <c r="F2112" s="122" t="s">
        <v>5015</v>
      </c>
      <c r="G2112" s="122" t="s">
        <v>1699</v>
      </c>
      <c r="H2112" s="278">
        <v>45418</v>
      </c>
      <c r="I2112" s="122">
        <v>14936</v>
      </c>
      <c r="J2112" s="122" t="s">
        <v>1700</v>
      </c>
      <c r="K2112" s="122" t="s">
        <v>1657</v>
      </c>
      <c r="L2112" s="122">
        <v>18</v>
      </c>
      <c r="M2112" s="287">
        <v>100</v>
      </c>
      <c r="N2112" s="287">
        <v>18</v>
      </c>
      <c r="O2112" s="287">
        <v>0</v>
      </c>
      <c r="P2112" s="287">
        <v>0</v>
      </c>
      <c r="Q2112" s="122">
        <v>0</v>
      </c>
      <c r="R2112" s="188" t="s">
        <v>4994</v>
      </c>
      <c r="S2112" s="188" t="s">
        <v>4995</v>
      </c>
      <c r="T2112" s="188" t="s">
        <v>1703</v>
      </c>
      <c r="U2112" s="188"/>
      <c r="V2112" s="188" t="s">
        <v>1704</v>
      </c>
      <c r="W2112" s="188" t="s">
        <v>1726</v>
      </c>
      <c r="X2112" s="188" t="s">
        <v>5016</v>
      </c>
      <c r="Y2112" s="188" t="s">
        <v>4877</v>
      </c>
      <c r="Z2112" s="188"/>
      <c r="AA2112" s="188">
        <v>18</v>
      </c>
    </row>
    <row r="2113" spans="1:27">
      <c r="A2113" s="122" t="s">
        <v>56</v>
      </c>
      <c r="B2113" s="226" t="str">
        <f t="shared" si="64"/>
        <v>07AAACJ0054A1ZDDP404228</v>
      </c>
      <c r="C2113" s="277">
        <f t="shared" si="65"/>
        <v>2108</v>
      </c>
      <c r="D2113" s="122" t="s">
        <v>283</v>
      </c>
      <c r="E2113" s="122" t="s">
        <v>284</v>
      </c>
      <c r="F2113" s="122" t="s">
        <v>5017</v>
      </c>
      <c r="G2113" s="122" t="s">
        <v>1699</v>
      </c>
      <c r="H2113" s="278">
        <v>45418</v>
      </c>
      <c r="I2113" s="122">
        <v>9250</v>
      </c>
      <c r="J2113" s="122" t="s">
        <v>1700</v>
      </c>
      <c r="K2113" s="122" t="s">
        <v>1657</v>
      </c>
      <c r="L2113" s="122">
        <v>18</v>
      </c>
      <c r="M2113" s="287">
        <v>100</v>
      </c>
      <c r="N2113" s="287">
        <v>18</v>
      </c>
      <c r="O2113" s="287">
        <v>0</v>
      </c>
      <c r="P2113" s="287">
        <v>0</v>
      </c>
      <c r="Q2113" s="122">
        <v>0</v>
      </c>
      <c r="R2113" s="188" t="s">
        <v>4994</v>
      </c>
      <c r="S2113" s="188" t="s">
        <v>4995</v>
      </c>
      <c r="T2113" s="188" t="s">
        <v>1703</v>
      </c>
      <c r="U2113" s="188"/>
      <c r="V2113" s="188" t="s">
        <v>1704</v>
      </c>
      <c r="W2113" s="188" t="s">
        <v>1726</v>
      </c>
      <c r="X2113" s="188" t="s">
        <v>5018</v>
      </c>
      <c r="Y2113" s="188" t="s">
        <v>4877</v>
      </c>
      <c r="Z2113" s="188"/>
      <c r="AA2113" s="188">
        <v>18</v>
      </c>
    </row>
    <row r="2114" spans="1:27">
      <c r="A2114" s="122" t="s">
        <v>56</v>
      </c>
      <c r="B2114" s="226" t="str">
        <f t="shared" si="64"/>
        <v>07AAACJ0054A1ZDDP404962</v>
      </c>
      <c r="C2114" s="277">
        <f t="shared" si="65"/>
        <v>2109</v>
      </c>
      <c r="D2114" s="122" t="s">
        <v>283</v>
      </c>
      <c r="E2114" s="122" t="s">
        <v>284</v>
      </c>
      <c r="F2114" s="122" t="s">
        <v>5019</v>
      </c>
      <c r="G2114" s="122" t="s">
        <v>1699</v>
      </c>
      <c r="H2114" s="278">
        <v>45423</v>
      </c>
      <c r="I2114" s="122">
        <v>4716</v>
      </c>
      <c r="J2114" s="122" t="s">
        <v>1700</v>
      </c>
      <c r="K2114" s="122" t="s">
        <v>1657</v>
      </c>
      <c r="L2114" s="122">
        <v>18</v>
      </c>
      <c r="M2114" s="287">
        <v>100</v>
      </c>
      <c r="N2114" s="287">
        <v>18</v>
      </c>
      <c r="O2114" s="287">
        <v>0</v>
      </c>
      <c r="P2114" s="287">
        <v>0</v>
      </c>
      <c r="Q2114" s="122">
        <v>0</v>
      </c>
      <c r="R2114" s="188" t="s">
        <v>4994</v>
      </c>
      <c r="S2114" s="188" t="s">
        <v>4995</v>
      </c>
      <c r="T2114" s="188" t="s">
        <v>1703</v>
      </c>
      <c r="U2114" s="188"/>
      <c r="V2114" s="188" t="s">
        <v>1704</v>
      </c>
      <c r="W2114" s="188" t="s">
        <v>1195</v>
      </c>
      <c r="X2114" s="188" t="s">
        <v>1195</v>
      </c>
      <c r="Y2114" s="188" t="s">
        <v>1195</v>
      </c>
      <c r="Z2114" s="188"/>
      <c r="AA2114" s="188">
        <v>18</v>
      </c>
    </row>
    <row r="2115" spans="1:27">
      <c r="A2115" s="122" t="s">
        <v>56</v>
      </c>
      <c r="B2115" s="226" t="str">
        <f t="shared" si="64"/>
        <v>07AAACJ0054A1ZDDP404963</v>
      </c>
      <c r="C2115" s="277">
        <f t="shared" si="65"/>
        <v>2110</v>
      </c>
      <c r="D2115" s="122" t="s">
        <v>283</v>
      </c>
      <c r="E2115" s="122" t="s">
        <v>284</v>
      </c>
      <c r="F2115" s="122" t="s">
        <v>5020</v>
      </c>
      <c r="G2115" s="122" t="s">
        <v>1699</v>
      </c>
      <c r="H2115" s="278">
        <v>45423</v>
      </c>
      <c r="I2115" s="122">
        <v>5187</v>
      </c>
      <c r="J2115" s="122" t="s">
        <v>1700</v>
      </c>
      <c r="K2115" s="122" t="s">
        <v>1657</v>
      </c>
      <c r="L2115" s="122">
        <v>18</v>
      </c>
      <c r="M2115" s="287">
        <v>100</v>
      </c>
      <c r="N2115" s="287">
        <v>18</v>
      </c>
      <c r="O2115" s="287">
        <v>0</v>
      </c>
      <c r="P2115" s="287">
        <v>0</v>
      </c>
      <c r="Q2115" s="122">
        <v>0</v>
      </c>
      <c r="R2115" s="188" t="s">
        <v>4994</v>
      </c>
      <c r="S2115" s="188" t="s">
        <v>4995</v>
      </c>
      <c r="T2115" s="188" t="s">
        <v>1703</v>
      </c>
      <c r="U2115" s="188"/>
      <c r="V2115" s="188" t="s">
        <v>1704</v>
      </c>
      <c r="W2115" s="188" t="s">
        <v>1195</v>
      </c>
      <c r="X2115" s="188" t="s">
        <v>1195</v>
      </c>
      <c r="Y2115" s="188" t="s">
        <v>1195</v>
      </c>
      <c r="Z2115" s="188"/>
      <c r="AA2115" s="188">
        <v>18</v>
      </c>
    </row>
    <row r="2116" spans="1:27">
      <c r="A2116" s="122" t="s">
        <v>56</v>
      </c>
      <c r="B2116" s="226" t="str">
        <f t="shared" si="64"/>
        <v>07AAACJ0054A1ZDDP404964</v>
      </c>
      <c r="C2116" s="277">
        <f t="shared" si="65"/>
        <v>2111</v>
      </c>
      <c r="D2116" s="122" t="s">
        <v>283</v>
      </c>
      <c r="E2116" s="122" t="s">
        <v>284</v>
      </c>
      <c r="F2116" s="122" t="s">
        <v>5021</v>
      </c>
      <c r="G2116" s="122" t="s">
        <v>1699</v>
      </c>
      <c r="H2116" s="278">
        <v>45423</v>
      </c>
      <c r="I2116" s="122">
        <v>4716</v>
      </c>
      <c r="J2116" s="122" t="s">
        <v>1700</v>
      </c>
      <c r="K2116" s="122" t="s">
        <v>1657</v>
      </c>
      <c r="L2116" s="122">
        <v>18</v>
      </c>
      <c r="M2116" s="287">
        <v>100</v>
      </c>
      <c r="N2116" s="287">
        <v>18</v>
      </c>
      <c r="O2116" s="287">
        <v>0</v>
      </c>
      <c r="P2116" s="287">
        <v>0</v>
      </c>
      <c r="Q2116" s="122">
        <v>0</v>
      </c>
      <c r="R2116" s="188" t="s">
        <v>4994</v>
      </c>
      <c r="S2116" s="188" t="s">
        <v>4995</v>
      </c>
      <c r="T2116" s="188" t="s">
        <v>1703</v>
      </c>
      <c r="U2116" s="188"/>
      <c r="V2116" s="188" t="s">
        <v>1704</v>
      </c>
      <c r="W2116" s="188" t="s">
        <v>1195</v>
      </c>
      <c r="X2116" s="188" t="s">
        <v>1195</v>
      </c>
      <c r="Y2116" s="188" t="s">
        <v>1195</v>
      </c>
      <c r="Z2116" s="188"/>
      <c r="AA2116" s="188">
        <v>18</v>
      </c>
    </row>
    <row r="2117" spans="1:27">
      <c r="A2117" s="122" t="s">
        <v>56</v>
      </c>
      <c r="B2117" s="226" t="str">
        <f t="shared" si="64"/>
        <v>07AAACJ0054A1ZDHP400155</v>
      </c>
      <c r="C2117" s="277">
        <f t="shared" si="65"/>
        <v>2112</v>
      </c>
      <c r="D2117" s="122" t="s">
        <v>283</v>
      </c>
      <c r="E2117" s="122" t="s">
        <v>284</v>
      </c>
      <c r="F2117" s="122" t="s">
        <v>5022</v>
      </c>
      <c r="G2117" s="122" t="s">
        <v>1699</v>
      </c>
      <c r="H2117" s="278">
        <v>45413</v>
      </c>
      <c r="I2117" s="122">
        <v>234234</v>
      </c>
      <c r="J2117" s="122" t="s">
        <v>1700</v>
      </c>
      <c r="K2117" s="122" t="s">
        <v>1657</v>
      </c>
      <c r="L2117" s="122">
        <v>5</v>
      </c>
      <c r="M2117" s="287">
        <v>185900</v>
      </c>
      <c r="N2117" s="287">
        <v>9295</v>
      </c>
      <c r="O2117" s="287">
        <v>0</v>
      </c>
      <c r="P2117" s="287">
        <v>0</v>
      </c>
      <c r="Q2117" s="122">
        <v>0</v>
      </c>
      <c r="R2117" s="188" t="s">
        <v>4994</v>
      </c>
      <c r="S2117" s="188" t="s">
        <v>4995</v>
      </c>
      <c r="T2117" s="188" t="s">
        <v>1703</v>
      </c>
      <c r="U2117" s="188"/>
      <c r="V2117" s="188" t="s">
        <v>1704</v>
      </c>
      <c r="W2117" s="188" t="s">
        <v>1726</v>
      </c>
      <c r="X2117" s="188" t="s">
        <v>5023</v>
      </c>
      <c r="Y2117" s="188" t="s">
        <v>5024</v>
      </c>
      <c r="Z2117" s="188"/>
      <c r="AA2117" s="188">
        <v>9295</v>
      </c>
    </row>
    <row r="2118" spans="1:27">
      <c r="A2118" s="122" t="s">
        <v>56</v>
      </c>
      <c r="B2118" s="226" t="str">
        <f t="shared" ref="B2118:B2181" si="66">CONCATENATE(D2118,F2118)</f>
        <v>07AAACJ0054A1ZDIP400425</v>
      </c>
      <c r="C2118" s="277">
        <f t="shared" si="65"/>
        <v>2113</v>
      </c>
      <c r="D2118" s="122" t="s">
        <v>283</v>
      </c>
      <c r="E2118" s="122" t="s">
        <v>284</v>
      </c>
      <c r="F2118" s="122" t="s">
        <v>5025</v>
      </c>
      <c r="G2118" s="122" t="s">
        <v>1699</v>
      </c>
      <c r="H2118" s="278">
        <v>45414</v>
      </c>
      <c r="I2118" s="122">
        <v>146594</v>
      </c>
      <c r="J2118" s="122" t="s">
        <v>1700</v>
      </c>
      <c r="K2118" s="122" t="s">
        <v>1657</v>
      </c>
      <c r="L2118" s="122">
        <v>18</v>
      </c>
      <c r="M2118" s="287">
        <v>700</v>
      </c>
      <c r="N2118" s="287">
        <v>126</v>
      </c>
      <c r="O2118" s="287">
        <v>0</v>
      </c>
      <c r="P2118" s="287">
        <v>0</v>
      </c>
      <c r="Q2118" s="122">
        <v>0</v>
      </c>
      <c r="R2118" s="188" t="s">
        <v>4994</v>
      </c>
      <c r="S2118" s="188" t="s">
        <v>4995</v>
      </c>
      <c r="T2118" s="188" t="s">
        <v>1703</v>
      </c>
      <c r="U2118" s="188"/>
      <c r="V2118" s="188" t="s">
        <v>1704</v>
      </c>
      <c r="W2118" s="188" t="s">
        <v>1726</v>
      </c>
      <c r="X2118" s="188" t="s">
        <v>5026</v>
      </c>
      <c r="Y2118" s="188" t="s">
        <v>5024</v>
      </c>
      <c r="Z2118" s="188"/>
      <c r="AA2118" s="188">
        <v>126</v>
      </c>
    </row>
    <row r="2119" spans="1:27">
      <c r="A2119" s="122" t="s">
        <v>56</v>
      </c>
      <c r="B2119" s="226" t="str">
        <f t="shared" si="66"/>
        <v>07AAACJ0054A1ZDIP400791</v>
      </c>
      <c r="C2119" s="277">
        <f t="shared" ref="C2119:C2182" si="67">C2118+1</f>
        <v>2114</v>
      </c>
      <c r="D2119" s="122" t="s">
        <v>283</v>
      </c>
      <c r="E2119" s="122" t="s">
        <v>284</v>
      </c>
      <c r="F2119" s="122" t="s">
        <v>5027</v>
      </c>
      <c r="G2119" s="122" t="s">
        <v>1699</v>
      </c>
      <c r="H2119" s="278">
        <v>45442</v>
      </c>
      <c r="I2119" s="122">
        <v>108480</v>
      </c>
      <c r="J2119" s="122" t="s">
        <v>1700</v>
      </c>
      <c r="K2119" s="122" t="s">
        <v>1657</v>
      </c>
      <c r="L2119" s="122">
        <v>18</v>
      </c>
      <c r="M2119" s="287">
        <v>700</v>
      </c>
      <c r="N2119" s="287">
        <v>126</v>
      </c>
      <c r="O2119" s="287">
        <v>0</v>
      </c>
      <c r="P2119" s="287">
        <v>0</v>
      </c>
      <c r="Q2119" s="122">
        <v>0</v>
      </c>
      <c r="R2119" s="188" t="s">
        <v>4994</v>
      </c>
      <c r="S2119" s="188" t="s">
        <v>4995</v>
      </c>
      <c r="T2119" s="188" t="s">
        <v>1703</v>
      </c>
      <c r="U2119" s="188"/>
      <c r="V2119" s="188" t="s">
        <v>1704</v>
      </c>
      <c r="W2119" s="188" t="s">
        <v>1726</v>
      </c>
      <c r="X2119" s="188" t="s">
        <v>5028</v>
      </c>
      <c r="Y2119" s="188" t="s">
        <v>4831</v>
      </c>
      <c r="Z2119" s="188"/>
      <c r="AA2119" s="188">
        <v>126</v>
      </c>
    </row>
    <row r="2120" spans="1:27">
      <c r="A2120" s="122" t="s">
        <v>56</v>
      </c>
      <c r="B2120" s="226" t="str">
        <f t="shared" si="66"/>
        <v>07AAACJ0054A1ZDIP400792</v>
      </c>
      <c r="C2120" s="277">
        <f t="shared" si="67"/>
        <v>2115</v>
      </c>
      <c r="D2120" s="122" t="s">
        <v>283</v>
      </c>
      <c r="E2120" s="122" t="s">
        <v>284</v>
      </c>
      <c r="F2120" s="122" t="s">
        <v>5029</v>
      </c>
      <c r="G2120" s="122" t="s">
        <v>1699</v>
      </c>
      <c r="H2120" s="278">
        <v>45442</v>
      </c>
      <c r="I2120" s="122">
        <v>108480</v>
      </c>
      <c r="J2120" s="122" t="s">
        <v>1700</v>
      </c>
      <c r="K2120" s="122" t="s">
        <v>1657</v>
      </c>
      <c r="L2120" s="122">
        <v>18</v>
      </c>
      <c r="M2120" s="287">
        <v>700</v>
      </c>
      <c r="N2120" s="287">
        <v>126</v>
      </c>
      <c r="O2120" s="287">
        <v>0</v>
      </c>
      <c r="P2120" s="287">
        <v>0</v>
      </c>
      <c r="Q2120" s="122">
        <v>0</v>
      </c>
      <c r="R2120" s="188" t="s">
        <v>4994</v>
      </c>
      <c r="S2120" s="188" t="s">
        <v>4995</v>
      </c>
      <c r="T2120" s="188" t="s">
        <v>1703</v>
      </c>
      <c r="U2120" s="188"/>
      <c r="V2120" s="188" t="s">
        <v>1704</v>
      </c>
      <c r="W2120" s="188" t="s">
        <v>1726</v>
      </c>
      <c r="X2120" s="188" t="s">
        <v>5030</v>
      </c>
      <c r="Y2120" s="188" t="s">
        <v>4831</v>
      </c>
      <c r="Z2120" s="188"/>
      <c r="AA2120" s="188">
        <v>126</v>
      </c>
    </row>
    <row r="2121" spans="1:27">
      <c r="A2121" s="122" t="s">
        <v>56</v>
      </c>
      <c r="B2121" s="226" t="str">
        <f t="shared" si="66"/>
        <v>07AAACJ0054A1ZDMP400647</v>
      </c>
      <c r="C2121" s="277">
        <f t="shared" si="67"/>
        <v>2116</v>
      </c>
      <c r="D2121" s="122" t="s">
        <v>283</v>
      </c>
      <c r="E2121" s="122" t="s">
        <v>284</v>
      </c>
      <c r="F2121" s="122" t="s">
        <v>5031</v>
      </c>
      <c r="G2121" s="122" t="s">
        <v>1699</v>
      </c>
      <c r="H2121" s="278">
        <v>45424</v>
      </c>
      <c r="I2121" s="122">
        <v>8426</v>
      </c>
      <c r="J2121" s="122" t="s">
        <v>1700</v>
      </c>
      <c r="K2121" s="122" t="s">
        <v>1657</v>
      </c>
      <c r="L2121" s="122">
        <v>18</v>
      </c>
      <c r="M2121" s="287">
        <v>500</v>
      </c>
      <c r="N2121" s="287">
        <v>90</v>
      </c>
      <c r="O2121" s="287">
        <v>0</v>
      </c>
      <c r="P2121" s="287">
        <v>0</v>
      </c>
      <c r="Q2121" s="122">
        <v>0</v>
      </c>
      <c r="R2121" s="188" t="s">
        <v>4994</v>
      </c>
      <c r="S2121" s="188" t="s">
        <v>4995</v>
      </c>
      <c r="T2121" s="188" t="s">
        <v>1703</v>
      </c>
      <c r="U2121" s="188"/>
      <c r="V2121" s="188" t="s">
        <v>1704</v>
      </c>
      <c r="W2121" s="188" t="s">
        <v>1195</v>
      </c>
      <c r="X2121" s="188" t="s">
        <v>1195</v>
      </c>
      <c r="Y2121" s="188" t="s">
        <v>1195</v>
      </c>
      <c r="Z2121" s="188"/>
      <c r="AA2121" s="188">
        <v>90</v>
      </c>
    </row>
    <row r="2122" spans="1:27">
      <c r="A2122" s="122" t="s">
        <v>56</v>
      </c>
      <c r="B2122" s="226" t="str">
        <f t="shared" si="66"/>
        <v>07AAACJ0054A1ZDMP400648</v>
      </c>
      <c r="C2122" s="277">
        <f t="shared" si="67"/>
        <v>2117</v>
      </c>
      <c r="D2122" s="122" t="s">
        <v>283</v>
      </c>
      <c r="E2122" s="122" t="s">
        <v>284</v>
      </c>
      <c r="F2122" s="122" t="s">
        <v>5032</v>
      </c>
      <c r="G2122" s="122" t="s">
        <v>1699</v>
      </c>
      <c r="H2122" s="278">
        <v>45424</v>
      </c>
      <c r="I2122" s="122">
        <v>8426</v>
      </c>
      <c r="J2122" s="122" t="s">
        <v>1700</v>
      </c>
      <c r="K2122" s="122" t="s">
        <v>1657</v>
      </c>
      <c r="L2122" s="122">
        <v>18</v>
      </c>
      <c r="M2122" s="287">
        <v>500</v>
      </c>
      <c r="N2122" s="287">
        <v>90</v>
      </c>
      <c r="O2122" s="287">
        <v>0</v>
      </c>
      <c r="P2122" s="287">
        <v>0</v>
      </c>
      <c r="Q2122" s="122">
        <v>0</v>
      </c>
      <c r="R2122" s="188" t="s">
        <v>4994</v>
      </c>
      <c r="S2122" s="188" t="s">
        <v>4995</v>
      </c>
      <c r="T2122" s="188" t="s">
        <v>1703</v>
      </c>
      <c r="U2122" s="188"/>
      <c r="V2122" s="188" t="s">
        <v>1704</v>
      </c>
      <c r="W2122" s="188" t="s">
        <v>1195</v>
      </c>
      <c r="X2122" s="188" t="s">
        <v>1195</v>
      </c>
      <c r="Y2122" s="188" t="s">
        <v>1195</v>
      </c>
      <c r="Z2122" s="188"/>
      <c r="AA2122" s="188">
        <v>90</v>
      </c>
    </row>
    <row r="2123" spans="1:27">
      <c r="A2123" s="122" t="s">
        <v>56</v>
      </c>
      <c r="B2123" s="226" t="str">
        <f t="shared" si="66"/>
        <v>07AAACJ0054A1ZDMP400681</v>
      </c>
      <c r="C2123" s="277">
        <f t="shared" si="67"/>
        <v>2118</v>
      </c>
      <c r="D2123" s="122" t="s">
        <v>283</v>
      </c>
      <c r="E2123" s="122" t="s">
        <v>284</v>
      </c>
      <c r="F2123" s="122" t="s">
        <v>5033</v>
      </c>
      <c r="G2123" s="122" t="s">
        <v>1699</v>
      </c>
      <c r="H2123" s="278">
        <v>45424</v>
      </c>
      <c r="I2123" s="122">
        <v>1590</v>
      </c>
      <c r="J2123" s="122" t="s">
        <v>1700</v>
      </c>
      <c r="K2123" s="122" t="s">
        <v>1657</v>
      </c>
      <c r="L2123" s="122">
        <v>18</v>
      </c>
      <c r="M2123" s="287">
        <v>500</v>
      </c>
      <c r="N2123" s="287">
        <v>90</v>
      </c>
      <c r="O2123" s="287">
        <v>0</v>
      </c>
      <c r="P2123" s="287">
        <v>0</v>
      </c>
      <c r="Q2123" s="122">
        <v>0</v>
      </c>
      <c r="R2123" s="188" t="s">
        <v>4994</v>
      </c>
      <c r="S2123" s="188" t="s">
        <v>4995</v>
      </c>
      <c r="T2123" s="188" t="s">
        <v>1703</v>
      </c>
      <c r="U2123" s="188"/>
      <c r="V2123" s="188" t="s">
        <v>1704</v>
      </c>
      <c r="W2123" s="188" t="s">
        <v>1195</v>
      </c>
      <c r="X2123" s="188" t="s">
        <v>1195</v>
      </c>
      <c r="Y2123" s="188" t="s">
        <v>1195</v>
      </c>
      <c r="Z2123" s="188"/>
      <c r="AA2123" s="188">
        <v>90</v>
      </c>
    </row>
    <row r="2124" spans="1:27">
      <c r="A2124" s="122" t="s">
        <v>56</v>
      </c>
      <c r="B2124" s="226" t="str">
        <f t="shared" si="66"/>
        <v>27AAECI7859N1ZQSOFT/06/24-25</v>
      </c>
      <c r="C2124" s="277">
        <f t="shared" si="67"/>
        <v>2119</v>
      </c>
      <c r="D2124" s="122" t="s">
        <v>344</v>
      </c>
      <c r="E2124" s="122" t="s">
        <v>345</v>
      </c>
      <c r="F2124" s="122" t="s">
        <v>5034</v>
      </c>
      <c r="G2124" s="122" t="s">
        <v>1699</v>
      </c>
      <c r="H2124" s="278">
        <v>45433</v>
      </c>
      <c r="I2124" s="122">
        <v>377.8</v>
      </c>
      <c r="J2124" s="122" t="s">
        <v>1700</v>
      </c>
      <c r="K2124" s="122" t="s">
        <v>1657</v>
      </c>
      <c r="L2124" s="122">
        <v>18</v>
      </c>
      <c r="M2124" s="287">
        <v>320</v>
      </c>
      <c r="N2124" s="287">
        <v>0</v>
      </c>
      <c r="O2124" s="287">
        <v>28.8</v>
      </c>
      <c r="P2124" s="287">
        <v>28.8</v>
      </c>
      <c r="Q2124" s="122">
        <v>0</v>
      </c>
      <c r="R2124" s="188" t="s">
        <v>4994</v>
      </c>
      <c r="S2124" s="188" t="s">
        <v>4995</v>
      </c>
      <c r="T2124" s="188" t="s">
        <v>1703</v>
      </c>
      <c r="U2124" s="188"/>
      <c r="V2124" s="188" t="s">
        <v>1704</v>
      </c>
      <c r="W2124" s="188" t="s">
        <v>1195</v>
      </c>
      <c r="X2124" s="188" t="s">
        <v>1195</v>
      </c>
      <c r="Y2124" s="188" t="s">
        <v>1195</v>
      </c>
      <c r="Z2124" s="188"/>
      <c r="AA2124" s="188">
        <v>57.6</v>
      </c>
    </row>
    <row r="2125" spans="1:27">
      <c r="A2125" s="122" t="s">
        <v>56</v>
      </c>
      <c r="B2125" s="226" t="str">
        <f t="shared" si="66"/>
        <v>27AAECI7859N1ZQSOFT/16/24-25</v>
      </c>
      <c r="C2125" s="277">
        <f t="shared" si="67"/>
        <v>2120</v>
      </c>
      <c r="D2125" s="122" t="s">
        <v>344</v>
      </c>
      <c r="E2125" s="122" t="s">
        <v>345</v>
      </c>
      <c r="F2125" s="122" t="s">
        <v>5035</v>
      </c>
      <c r="G2125" s="122" t="s">
        <v>1699</v>
      </c>
      <c r="H2125" s="278">
        <v>45440</v>
      </c>
      <c r="I2125" s="122">
        <v>201</v>
      </c>
      <c r="J2125" s="122" t="s">
        <v>1700</v>
      </c>
      <c r="K2125" s="122" t="s">
        <v>1657</v>
      </c>
      <c r="L2125" s="122">
        <v>18</v>
      </c>
      <c r="M2125" s="287">
        <v>170</v>
      </c>
      <c r="N2125" s="287">
        <v>0</v>
      </c>
      <c r="O2125" s="287">
        <v>15.3</v>
      </c>
      <c r="P2125" s="287">
        <v>15.3</v>
      </c>
      <c r="Q2125" s="122">
        <v>0</v>
      </c>
      <c r="R2125" s="188" t="s">
        <v>4994</v>
      </c>
      <c r="S2125" s="188" t="s">
        <v>4995</v>
      </c>
      <c r="T2125" s="188" t="s">
        <v>1703</v>
      </c>
      <c r="U2125" s="188"/>
      <c r="V2125" s="188" t="s">
        <v>1704</v>
      </c>
      <c r="W2125" s="188" t="s">
        <v>1195</v>
      </c>
      <c r="X2125" s="188" t="s">
        <v>1195</v>
      </c>
      <c r="Y2125" s="188" t="s">
        <v>1195</v>
      </c>
      <c r="Z2125" s="188"/>
      <c r="AA2125" s="188">
        <v>30.6</v>
      </c>
    </row>
    <row r="2126" spans="1:27">
      <c r="A2126" s="122" t="s">
        <v>56</v>
      </c>
      <c r="B2126" s="226" t="str">
        <f t="shared" si="66"/>
        <v>27AAECI7859N1ZQSOFT/21/24-25</v>
      </c>
      <c r="C2126" s="277">
        <f t="shared" si="67"/>
        <v>2121</v>
      </c>
      <c r="D2126" s="122" t="s">
        <v>344</v>
      </c>
      <c r="E2126" s="122" t="s">
        <v>345</v>
      </c>
      <c r="F2126" s="122" t="s">
        <v>5036</v>
      </c>
      <c r="G2126" s="122" t="s">
        <v>1699</v>
      </c>
      <c r="H2126" s="278">
        <v>45443</v>
      </c>
      <c r="I2126" s="122">
        <v>826</v>
      </c>
      <c r="J2126" s="122" t="s">
        <v>1700</v>
      </c>
      <c r="K2126" s="122" t="s">
        <v>1657</v>
      </c>
      <c r="L2126" s="122">
        <v>18</v>
      </c>
      <c r="M2126" s="287">
        <v>700</v>
      </c>
      <c r="N2126" s="287">
        <v>0</v>
      </c>
      <c r="O2126" s="287">
        <v>63</v>
      </c>
      <c r="P2126" s="287">
        <v>63</v>
      </c>
      <c r="Q2126" s="122">
        <v>0</v>
      </c>
      <c r="R2126" s="188" t="s">
        <v>4994</v>
      </c>
      <c r="S2126" s="188" t="s">
        <v>4995</v>
      </c>
      <c r="T2126" s="188" t="s">
        <v>1703</v>
      </c>
      <c r="U2126" s="188"/>
      <c r="V2126" s="188" t="s">
        <v>1704</v>
      </c>
      <c r="W2126" s="188" t="s">
        <v>1195</v>
      </c>
      <c r="X2126" s="188" t="s">
        <v>1195</v>
      </c>
      <c r="Y2126" s="188" t="s">
        <v>1195</v>
      </c>
      <c r="Z2126" s="188"/>
      <c r="AA2126" s="188">
        <v>126</v>
      </c>
    </row>
    <row r="2127" spans="1:27">
      <c r="A2127" s="122" t="s">
        <v>56</v>
      </c>
      <c r="B2127" s="226" t="str">
        <f t="shared" si="66"/>
        <v>27AAECG2483J1ZEGNR/R/24-25/530</v>
      </c>
      <c r="C2127" s="277">
        <f t="shared" si="67"/>
        <v>2122</v>
      </c>
      <c r="D2127" s="122" t="s">
        <v>487</v>
      </c>
      <c r="E2127" s="122" t="s">
        <v>488</v>
      </c>
      <c r="F2127" s="122" t="s">
        <v>5037</v>
      </c>
      <c r="G2127" s="122" t="s">
        <v>1699</v>
      </c>
      <c r="H2127" s="278">
        <v>45420</v>
      </c>
      <c r="I2127" s="122">
        <v>10030</v>
      </c>
      <c r="J2127" s="122" t="s">
        <v>1700</v>
      </c>
      <c r="K2127" s="122" t="s">
        <v>1657</v>
      </c>
      <c r="L2127" s="122">
        <v>18</v>
      </c>
      <c r="M2127" s="287">
        <v>8500</v>
      </c>
      <c r="N2127" s="287">
        <v>0</v>
      </c>
      <c r="O2127" s="287">
        <v>765</v>
      </c>
      <c r="P2127" s="287">
        <v>765</v>
      </c>
      <c r="Q2127" s="122">
        <v>0</v>
      </c>
      <c r="R2127" s="188" t="s">
        <v>4994</v>
      </c>
      <c r="S2127" s="188" t="s">
        <v>4995</v>
      </c>
      <c r="T2127" s="188" t="s">
        <v>1703</v>
      </c>
      <c r="U2127" s="188"/>
      <c r="V2127" s="188" t="s">
        <v>1704</v>
      </c>
      <c r="W2127" s="188" t="s">
        <v>1726</v>
      </c>
      <c r="X2127" s="188" t="s">
        <v>5038</v>
      </c>
      <c r="Y2127" s="188" t="s">
        <v>4613</v>
      </c>
      <c r="Z2127" s="188"/>
      <c r="AA2127" s="188">
        <v>1530</v>
      </c>
    </row>
    <row r="2128" spans="1:27">
      <c r="A2128" s="122" t="s">
        <v>56</v>
      </c>
      <c r="B2128" s="226" t="str">
        <f t="shared" si="66"/>
        <v>27AAECG2483J1ZEGNR/R/24-25/531</v>
      </c>
      <c r="C2128" s="277">
        <f t="shared" si="67"/>
        <v>2123</v>
      </c>
      <c r="D2128" s="122" t="s">
        <v>487</v>
      </c>
      <c r="E2128" s="122" t="s">
        <v>488</v>
      </c>
      <c r="F2128" s="122" t="s">
        <v>5039</v>
      </c>
      <c r="G2128" s="122" t="s">
        <v>1699</v>
      </c>
      <c r="H2128" s="278">
        <v>45420</v>
      </c>
      <c r="I2128" s="122">
        <v>7080</v>
      </c>
      <c r="J2128" s="122" t="s">
        <v>1700</v>
      </c>
      <c r="K2128" s="122" t="s">
        <v>1657</v>
      </c>
      <c r="L2128" s="122">
        <v>18</v>
      </c>
      <c r="M2128" s="287">
        <v>6000</v>
      </c>
      <c r="N2128" s="287">
        <v>0</v>
      </c>
      <c r="O2128" s="287">
        <v>540</v>
      </c>
      <c r="P2128" s="287">
        <v>540</v>
      </c>
      <c r="Q2128" s="122">
        <v>0</v>
      </c>
      <c r="R2128" s="188" t="s">
        <v>4994</v>
      </c>
      <c r="S2128" s="188" t="s">
        <v>4995</v>
      </c>
      <c r="T2128" s="188" t="s">
        <v>1703</v>
      </c>
      <c r="U2128" s="188"/>
      <c r="V2128" s="188" t="s">
        <v>1704</v>
      </c>
      <c r="W2128" s="188" t="s">
        <v>1726</v>
      </c>
      <c r="X2128" s="188" t="s">
        <v>5040</v>
      </c>
      <c r="Y2128" s="188" t="s">
        <v>4613</v>
      </c>
      <c r="Z2128" s="188"/>
      <c r="AA2128" s="188">
        <v>1080</v>
      </c>
    </row>
    <row r="2129" spans="1:27">
      <c r="A2129" s="122" t="s">
        <v>56</v>
      </c>
      <c r="B2129" s="226" t="str">
        <f t="shared" si="66"/>
        <v>27AAECG2483J1ZEGNR/R/24-25/532</v>
      </c>
      <c r="C2129" s="277">
        <f t="shared" si="67"/>
        <v>2124</v>
      </c>
      <c r="D2129" s="122" t="s">
        <v>487</v>
      </c>
      <c r="E2129" s="122" t="s">
        <v>488</v>
      </c>
      <c r="F2129" s="122" t="s">
        <v>5041</v>
      </c>
      <c r="G2129" s="122" t="s">
        <v>1699</v>
      </c>
      <c r="H2129" s="278">
        <v>45420</v>
      </c>
      <c r="I2129" s="122">
        <v>544773</v>
      </c>
      <c r="J2129" s="122" t="s">
        <v>1700</v>
      </c>
      <c r="K2129" s="122" t="s">
        <v>1657</v>
      </c>
      <c r="L2129" s="122">
        <v>18</v>
      </c>
      <c r="M2129" s="287">
        <v>461672</v>
      </c>
      <c r="N2129" s="287">
        <v>0</v>
      </c>
      <c r="O2129" s="287">
        <v>41550.480000000003</v>
      </c>
      <c r="P2129" s="287">
        <v>41550.480000000003</v>
      </c>
      <c r="Q2129" s="122">
        <v>0</v>
      </c>
      <c r="R2129" s="188" t="s">
        <v>4994</v>
      </c>
      <c r="S2129" s="188" t="s">
        <v>4995</v>
      </c>
      <c r="T2129" s="188" t="s">
        <v>1703</v>
      </c>
      <c r="U2129" s="188"/>
      <c r="V2129" s="188" t="s">
        <v>1704</v>
      </c>
      <c r="W2129" s="188" t="s">
        <v>1726</v>
      </c>
      <c r="X2129" s="188" t="s">
        <v>5042</v>
      </c>
      <c r="Y2129" s="188" t="s">
        <v>4613</v>
      </c>
      <c r="Z2129" s="188"/>
      <c r="AA2129" s="188">
        <v>83100.960000000006</v>
      </c>
    </row>
    <row r="2130" spans="1:27">
      <c r="A2130" s="122" t="s">
        <v>56</v>
      </c>
      <c r="B2130" s="226" t="str">
        <f t="shared" si="66"/>
        <v>27AAECG2483J1ZEGNR/R/24-25/545</v>
      </c>
      <c r="C2130" s="277">
        <f t="shared" si="67"/>
        <v>2125</v>
      </c>
      <c r="D2130" s="122" t="s">
        <v>487</v>
      </c>
      <c r="E2130" s="122" t="s">
        <v>488</v>
      </c>
      <c r="F2130" s="122" t="s">
        <v>5043</v>
      </c>
      <c r="G2130" s="122" t="s">
        <v>1699</v>
      </c>
      <c r="H2130" s="278">
        <v>45421</v>
      </c>
      <c r="I2130" s="122">
        <v>20650</v>
      </c>
      <c r="J2130" s="122" t="s">
        <v>1700</v>
      </c>
      <c r="K2130" s="122" t="s">
        <v>1657</v>
      </c>
      <c r="L2130" s="122">
        <v>18</v>
      </c>
      <c r="M2130" s="287">
        <v>17500</v>
      </c>
      <c r="N2130" s="287">
        <v>0</v>
      </c>
      <c r="O2130" s="287">
        <v>1575</v>
      </c>
      <c r="P2130" s="287">
        <v>1575</v>
      </c>
      <c r="Q2130" s="122">
        <v>0</v>
      </c>
      <c r="R2130" s="188" t="s">
        <v>4994</v>
      </c>
      <c r="S2130" s="188" t="s">
        <v>4995</v>
      </c>
      <c r="T2130" s="188" t="s">
        <v>1703</v>
      </c>
      <c r="U2130" s="188"/>
      <c r="V2130" s="188" t="s">
        <v>1704</v>
      </c>
      <c r="W2130" s="188" t="s">
        <v>1726</v>
      </c>
      <c r="X2130" s="188" t="s">
        <v>5044</v>
      </c>
      <c r="Y2130" s="188" t="s">
        <v>4486</v>
      </c>
      <c r="Z2130" s="188"/>
      <c r="AA2130" s="188">
        <v>3150</v>
      </c>
    </row>
    <row r="2131" spans="1:27">
      <c r="A2131" s="122" t="s">
        <v>56</v>
      </c>
      <c r="B2131" s="226" t="str">
        <f t="shared" si="66"/>
        <v>27AAECG2483J1ZEGNR/S/24-25/493</v>
      </c>
      <c r="C2131" s="277">
        <f t="shared" si="67"/>
        <v>2126</v>
      </c>
      <c r="D2131" s="122" t="s">
        <v>487</v>
      </c>
      <c r="E2131" s="122" t="s">
        <v>488</v>
      </c>
      <c r="F2131" s="122" t="s">
        <v>5045</v>
      </c>
      <c r="G2131" s="122" t="s">
        <v>1699</v>
      </c>
      <c r="H2131" s="278">
        <v>45419</v>
      </c>
      <c r="I2131" s="122">
        <v>649</v>
      </c>
      <c r="J2131" s="122" t="s">
        <v>1700</v>
      </c>
      <c r="K2131" s="122" t="s">
        <v>1657</v>
      </c>
      <c r="L2131" s="122">
        <v>18</v>
      </c>
      <c r="M2131" s="287">
        <v>550</v>
      </c>
      <c r="N2131" s="287">
        <v>0</v>
      </c>
      <c r="O2131" s="287">
        <v>49.5</v>
      </c>
      <c r="P2131" s="287">
        <v>49.5</v>
      </c>
      <c r="Q2131" s="122">
        <v>0</v>
      </c>
      <c r="R2131" s="188" t="s">
        <v>4994</v>
      </c>
      <c r="S2131" s="188" t="s">
        <v>4995</v>
      </c>
      <c r="T2131" s="188" t="s">
        <v>1703</v>
      </c>
      <c r="U2131" s="188"/>
      <c r="V2131" s="188" t="s">
        <v>1704</v>
      </c>
      <c r="W2131" s="188" t="s">
        <v>1726</v>
      </c>
      <c r="X2131" s="188" t="s">
        <v>5046</v>
      </c>
      <c r="Y2131" s="188" t="s">
        <v>4519</v>
      </c>
      <c r="Z2131" s="188"/>
      <c r="AA2131" s="188">
        <v>99</v>
      </c>
    </row>
    <row r="2132" spans="1:27">
      <c r="A2132" s="122" t="s">
        <v>56</v>
      </c>
      <c r="B2132" s="226" t="str">
        <f t="shared" si="66"/>
        <v>27AAECG2483J1ZEGNR/S/24-25/633</v>
      </c>
      <c r="C2132" s="277">
        <f t="shared" si="67"/>
        <v>2127</v>
      </c>
      <c r="D2132" s="122" t="s">
        <v>487</v>
      </c>
      <c r="E2132" s="122" t="s">
        <v>488</v>
      </c>
      <c r="F2132" s="122" t="s">
        <v>5047</v>
      </c>
      <c r="G2132" s="122" t="s">
        <v>1699</v>
      </c>
      <c r="H2132" s="278">
        <v>45430</v>
      </c>
      <c r="I2132" s="122">
        <v>10207</v>
      </c>
      <c r="J2132" s="122" t="s">
        <v>1700</v>
      </c>
      <c r="K2132" s="122" t="s">
        <v>1657</v>
      </c>
      <c r="L2132" s="122">
        <v>18</v>
      </c>
      <c r="M2132" s="287">
        <v>8650</v>
      </c>
      <c r="N2132" s="287">
        <v>0</v>
      </c>
      <c r="O2132" s="287">
        <v>778.5</v>
      </c>
      <c r="P2132" s="287">
        <v>778.5</v>
      </c>
      <c r="Q2132" s="122">
        <v>0</v>
      </c>
      <c r="R2132" s="188" t="s">
        <v>4994</v>
      </c>
      <c r="S2132" s="188" t="s">
        <v>4995</v>
      </c>
      <c r="T2132" s="188" t="s">
        <v>1703</v>
      </c>
      <c r="U2132" s="188"/>
      <c r="V2132" s="188" t="s">
        <v>1704</v>
      </c>
      <c r="W2132" s="188" t="s">
        <v>1726</v>
      </c>
      <c r="X2132" s="188" t="s">
        <v>5048</v>
      </c>
      <c r="Y2132" s="188" t="s">
        <v>5049</v>
      </c>
      <c r="Z2132" s="188"/>
      <c r="AA2132" s="188">
        <v>1557</v>
      </c>
    </row>
    <row r="2133" spans="1:27">
      <c r="A2133" s="122" t="s">
        <v>56</v>
      </c>
      <c r="B2133" s="226" t="str">
        <f t="shared" si="66"/>
        <v>27AAACE6958L1Z4MEGSI25/20102</v>
      </c>
      <c r="C2133" s="277">
        <f t="shared" si="67"/>
        <v>2128</v>
      </c>
      <c r="D2133" s="122" t="s">
        <v>543</v>
      </c>
      <c r="E2133" s="122" t="s">
        <v>544</v>
      </c>
      <c r="F2133" s="122" t="s">
        <v>5050</v>
      </c>
      <c r="G2133" s="122" t="s">
        <v>1699</v>
      </c>
      <c r="H2133" s="278">
        <v>45436</v>
      </c>
      <c r="I2133" s="122">
        <v>212541.08</v>
      </c>
      <c r="J2133" s="122" t="s">
        <v>1700</v>
      </c>
      <c r="K2133" s="122" t="s">
        <v>1657</v>
      </c>
      <c r="L2133" s="122">
        <v>18</v>
      </c>
      <c r="M2133" s="287">
        <v>180119.56</v>
      </c>
      <c r="N2133" s="287">
        <v>0</v>
      </c>
      <c r="O2133" s="287">
        <v>16210.76</v>
      </c>
      <c r="P2133" s="287">
        <v>16210.76</v>
      </c>
      <c r="Q2133" s="122">
        <v>0</v>
      </c>
      <c r="R2133" s="188" t="s">
        <v>4994</v>
      </c>
      <c r="S2133" s="188" t="s">
        <v>4831</v>
      </c>
      <c r="T2133" s="188" t="s">
        <v>1703</v>
      </c>
      <c r="U2133" s="188"/>
      <c r="V2133" s="188" t="s">
        <v>1704</v>
      </c>
      <c r="W2133" s="188" t="s">
        <v>1195</v>
      </c>
      <c r="X2133" s="188" t="s">
        <v>1195</v>
      </c>
      <c r="Y2133" s="188" t="s">
        <v>1195</v>
      </c>
      <c r="Z2133" s="188"/>
      <c r="AA2133" s="188">
        <v>32421.52</v>
      </c>
    </row>
    <row r="2134" spans="1:27">
      <c r="A2134" s="122" t="s">
        <v>56</v>
      </c>
      <c r="B2134" s="226" t="str">
        <f t="shared" si="66"/>
        <v>27AAACE6958L1Z4MGSI2425/30355</v>
      </c>
      <c r="C2134" s="277">
        <f t="shared" si="67"/>
        <v>2129</v>
      </c>
      <c r="D2134" s="122" t="s">
        <v>543</v>
      </c>
      <c r="E2134" s="122" t="s">
        <v>544</v>
      </c>
      <c r="F2134" s="122" t="s">
        <v>5051</v>
      </c>
      <c r="G2134" s="122" t="s">
        <v>1699</v>
      </c>
      <c r="H2134" s="278">
        <v>45434</v>
      </c>
      <c r="I2134" s="122">
        <v>167796</v>
      </c>
      <c r="J2134" s="122" t="s">
        <v>1700</v>
      </c>
      <c r="K2134" s="122" t="s">
        <v>1657</v>
      </c>
      <c r="L2134" s="122">
        <v>18</v>
      </c>
      <c r="M2134" s="287">
        <v>142200</v>
      </c>
      <c r="N2134" s="287">
        <v>0</v>
      </c>
      <c r="O2134" s="287">
        <v>12798</v>
      </c>
      <c r="P2134" s="287">
        <v>12798</v>
      </c>
      <c r="Q2134" s="122">
        <v>0</v>
      </c>
      <c r="R2134" s="188" t="s">
        <v>4994</v>
      </c>
      <c r="S2134" s="188" t="s">
        <v>4831</v>
      </c>
      <c r="T2134" s="188" t="s">
        <v>1703</v>
      </c>
      <c r="U2134" s="188"/>
      <c r="V2134" s="188" t="s">
        <v>1704</v>
      </c>
      <c r="W2134" s="188" t="s">
        <v>1195</v>
      </c>
      <c r="X2134" s="188" t="s">
        <v>1195</v>
      </c>
      <c r="Y2134" s="188" t="s">
        <v>1195</v>
      </c>
      <c r="Z2134" s="188"/>
      <c r="AA2134" s="188">
        <v>25596</v>
      </c>
    </row>
    <row r="2135" spans="1:27">
      <c r="A2135" s="122" t="s">
        <v>56</v>
      </c>
      <c r="B2135" s="226" t="str">
        <f t="shared" si="66"/>
        <v>27AAACS7293J1ZWPSPL/02-25RoE/01</v>
      </c>
      <c r="C2135" s="277">
        <f t="shared" si="67"/>
        <v>2130</v>
      </c>
      <c r="D2135" s="122" t="s">
        <v>4558</v>
      </c>
      <c r="E2135" s="122" t="s">
        <v>4559</v>
      </c>
      <c r="F2135" s="122" t="s">
        <v>5052</v>
      </c>
      <c r="G2135" s="122" t="s">
        <v>1699</v>
      </c>
      <c r="H2135" s="278">
        <v>45443</v>
      </c>
      <c r="I2135" s="122">
        <v>1165</v>
      </c>
      <c r="J2135" s="122" t="s">
        <v>1700</v>
      </c>
      <c r="K2135" s="122" t="s">
        <v>1657</v>
      </c>
      <c r="L2135" s="122">
        <v>18</v>
      </c>
      <c r="M2135" s="287">
        <v>987.28</v>
      </c>
      <c r="N2135" s="287">
        <v>0</v>
      </c>
      <c r="O2135" s="287">
        <v>88.85</v>
      </c>
      <c r="P2135" s="287">
        <v>88.85</v>
      </c>
      <c r="Q2135" s="122">
        <v>0</v>
      </c>
      <c r="R2135" s="188" t="s">
        <v>4994</v>
      </c>
      <c r="S2135" s="188" t="s">
        <v>4995</v>
      </c>
      <c r="T2135" s="188" t="s">
        <v>1703</v>
      </c>
      <c r="U2135" s="188"/>
      <c r="V2135" s="188" t="s">
        <v>1704</v>
      </c>
      <c r="W2135" s="188" t="s">
        <v>1195</v>
      </c>
      <c r="X2135" s="188" t="s">
        <v>1195</v>
      </c>
      <c r="Y2135" s="188" t="s">
        <v>1195</v>
      </c>
      <c r="Z2135" s="188"/>
      <c r="AA2135" s="188">
        <v>177.7</v>
      </c>
    </row>
    <row r="2136" spans="1:27">
      <c r="A2136" s="122" t="s">
        <v>56</v>
      </c>
      <c r="B2136" s="226" t="str">
        <f t="shared" si="66"/>
        <v>27AEZFS4307M1Z6INV-00007</v>
      </c>
      <c r="C2136" s="277">
        <f t="shared" si="67"/>
        <v>2131</v>
      </c>
      <c r="D2136" s="122" t="s">
        <v>3141</v>
      </c>
      <c r="E2136" s="122" t="s">
        <v>3142</v>
      </c>
      <c r="F2136" s="122" t="s">
        <v>5053</v>
      </c>
      <c r="G2136" s="122" t="s">
        <v>1699</v>
      </c>
      <c r="H2136" s="278">
        <v>45438</v>
      </c>
      <c r="I2136" s="122">
        <v>79650</v>
      </c>
      <c r="J2136" s="122" t="s">
        <v>1700</v>
      </c>
      <c r="K2136" s="122" t="s">
        <v>1657</v>
      </c>
      <c r="L2136" s="122">
        <v>18</v>
      </c>
      <c r="M2136" s="287">
        <v>67500</v>
      </c>
      <c r="N2136" s="287">
        <v>0</v>
      </c>
      <c r="O2136" s="287">
        <v>6075</v>
      </c>
      <c r="P2136" s="287">
        <v>6075</v>
      </c>
      <c r="Q2136" s="122">
        <v>0</v>
      </c>
      <c r="R2136" s="188" t="s">
        <v>4994</v>
      </c>
      <c r="S2136" s="188" t="s">
        <v>4778</v>
      </c>
      <c r="T2136" s="188" t="s">
        <v>1703</v>
      </c>
      <c r="U2136" s="188"/>
      <c r="V2136" s="188" t="s">
        <v>1704</v>
      </c>
      <c r="W2136" s="188" t="s">
        <v>1195</v>
      </c>
      <c r="X2136" s="188" t="s">
        <v>1195</v>
      </c>
      <c r="Y2136" s="188" t="s">
        <v>1195</v>
      </c>
      <c r="Z2136" s="188"/>
      <c r="AA2136" s="188">
        <v>12150</v>
      </c>
    </row>
    <row r="2137" spans="1:27">
      <c r="A2137" s="122" t="s">
        <v>56</v>
      </c>
      <c r="B2137" s="226" t="str">
        <f t="shared" si="66"/>
        <v>27AEZFS4307M1Z6INV-00010</v>
      </c>
      <c r="C2137" s="277">
        <f t="shared" si="67"/>
        <v>2132</v>
      </c>
      <c r="D2137" s="122" t="s">
        <v>3141</v>
      </c>
      <c r="E2137" s="122" t="s">
        <v>3142</v>
      </c>
      <c r="F2137" s="122" t="s">
        <v>5054</v>
      </c>
      <c r="G2137" s="122" t="s">
        <v>1699</v>
      </c>
      <c r="H2137" s="278">
        <v>45440</v>
      </c>
      <c r="I2137" s="122">
        <v>885000</v>
      </c>
      <c r="J2137" s="122" t="s">
        <v>1700</v>
      </c>
      <c r="K2137" s="122" t="s">
        <v>1657</v>
      </c>
      <c r="L2137" s="122">
        <v>18</v>
      </c>
      <c r="M2137" s="287">
        <v>750000</v>
      </c>
      <c r="N2137" s="287">
        <v>0</v>
      </c>
      <c r="O2137" s="287">
        <v>67500</v>
      </c>
      <c r="P2137" s="287">
        <v>67500</v>
      </c>
      <c r="Q2137" s="122">
        <v>0</v>
      </c>
      <c r="R2137" s="188" t="s">
        <v>4994</v>
      </c>
      <c r="S2137" s="188" t="s">
        <v>4778</v>
      </c>
      <c r="T2137" s="188" t="s">
        <v>1703</v>
      </c>
      <c r="U2137" s="188"/>
      <c r="V2137" s="188" t="s">
        <v>1704</v>
      </c>
      <c r="W2137" s="188" t="s">
        <v>1195</v>
      </c>
      <c r="X2137" s="188" t="s">
        <v>1195</v>
      </c>
      <c r="Y2137" s="188" t="s">
        <v>1195</v>
      </c>
      <c r="Z2137" s="188"/>
      <c r="AA2137" s="188">
        <v>135000</v>
      </c>
    </row>
    <row r="2138" spans="1:27">
      <c r="A2138" s="122" t="s">
        <v>56</v>
      </c>
      <c r="B2138" s="226" t="str">
        <f t="shared" si="66"/>
        <v>27AABCF6516A1Z3BOM-C-188693</v>
      </c>
      <c r="C2138" s="277">
        <f t="shared" si="67"/>
        <v>2133</v>
      </c>
      <c r="D2138" s="122" t="s">
        <v>330</v>
      </c>
      <c r="E2138" s="122" t="s">
        <v>331</v>
      </c>
      <c r="F2138" s="122" t="s">
        <v>5055</v>
      </c>
      <c r="G2138" s="122" t="s">
        <v>1699</v>
      </c>
      <c r="H2138" s="278">
        <v>45419</v>
      </c>
      <c r="I2138" s="122">
        <v>46648.68</v>
      </c>
      <c r="J2138" s="122" t="s">
        <v>1700</v>
      </c>
      <c r="K2138" s="122" t="s">
        <v>1657</v>
      </c>
      <c r="L2138" s="122">
        <v>18</v>
      </c>
      <c r="M2138" s="287">
        <v>3904.82</v>
      </c>
      <c r="N2138" s="287">
        <v>0</v>
      </c>
      <c r="O2138" s="287">
        <v>351.43</v>
      </c>
      <c r="P2138" s="287">
        <v>351.43</v>
      </c>
      <c r="Q2138" s="122">
        <v>0</v>
      </c>
      <c r="R2138" s="188" t="s">
        <v>4994</v>
      </c>
      <c r="S2138" s="188" t="s">
        <v>4995</v>
      </c>
      <c r="T2138" s="188" t="s">
        <v>1703</v>
      </c>
      <c r="U2138" s="188"/>
      <c r="V2138" s="188" t="s">
        <v>1704</v>
      </c>
      <c r="W2138" s="188" t="s">
        <v>1726</v>
      </c>
      <c r="X2138" s="188" t="s">
        <v>5056</v>
      </c>
      <c r="Y2138" s="188" t="s">
        <v>4519</v>
      </c>
      <c r="Z2138" s="188"/>
      <c r="AA2138" s="188">
        <v>702.86</v>
      </c>
    </row>
    <row r="2139" spans="1:27">
      <c r="A2139" s="122" t="s">
        <v>56</v>
      </c>
      <c r="B2139" s="226" t="str">
        <f t="shared" si="66"/>
        <v>27AAFCR5508L1Z22024/SER/084</v>
      </c>
      <c r="C2139" s="277">
        <f t="shared" si="67"/>
        <v>2134</v>
      </c>
      <c r="D2139" s="122" t="s">
        <v>375</v>
      </c>
      <c r="E2139" s="122" t="s">
        <v>376</v>
      </c>
      <c r="F2139" s="122" t="s">
        <v>5057</v>
      </c>
      <c r="G2139" s="122" t="s">
        <v>1699</v>
      </c>
      <c r="H2139" s="278">
        <v>45423</v>
      </c>
      <c r="I2139" s="122">
        <v>76700</v>
      </c>
      <c r="J2139" s="122" t="s">
        <v>1700</v>
      </c>
      <c r="K2139" s="122" t="s">
        <v>1657</v>
      </c>
      <c r="L2139" s="122">
        <v>18</v>
      </c>
      <c r="M2139" s="287">
        <v>65000</v>
      </c>
      <c r="N2139" s="287">
        <v>0</v>
      </c>
      <c r="O2139" s="287">
        <v>5850</v>
      </c>
      <c r="P2139" s="287">
        <v>5850</v>
      </c>
      <c r="Q2139" s="122">
        <v>0</v>
      </c>
      <c r="R2139" s="188" t="s">
        <v>4994</v>
      </c>
      <c r="S2139" s="188" t="s">
        <v>4995</v>
      </c>
      <c r="T2139" s="188" t="s">
        <v>1703</v>
      </c>
      <c r="U2139" s="188"/>
      <c r="V2139" s="188" t="s">
        <v>1704</v>
      </c>
      <c r="W2139" s="188" t="s">
        <v>1195</v>
      </c>
      <c r="X2139" s="188" t="s">
        <v>1195</v>
      </c>
      <c r="Y2139" s="188" t="s">
        <v>1195</v>
      </c>
      <c r="Z2139" s="188"/>
      <c r="AA2139" s="188">
        <v>11700</v>
      </c>
    </row>
    <row r="2140" spans="1:27">
      <c r="A2140" s="122" t="s">
        <v>56</v>
      </c>
      <c r="B2140" s="226" t="str">
        <f t="shared" si="66"/>
        <v>27AAFCV0171M1Z3VB-461/24-25</v>
      </c>
      <c r="C2140" s="277">
        <f t="shared" si="67"/>
        <v>2135</v>
      </c>
      <c r="D2140" s="122" t="s">
        <v>1816</v>
      </c>
      <c r="E2140" s="122" t="s">
        <v>1817</v>
      </c>
      <c r="F2140" s="122" t="s">
        <v>5058</v>
      </c>
      <c r="G2140" s="122" t="s">
        <v>1699</v>
      </c>
      <c r="H2140" s="278">
        <v>45443</v>
      </c>
      <c r="I2140" s="122">
        <v>3599</v>
      </c>
      <c r="J2140" s="122" t="s">
        <v>1700</v>
      </c>
      <c r="K2140" s="122" t="s">
        <v>1657</v>
      </c>
      <c r="L2140" s="122">
        <v>18</v>
      </c>
      <c r="M2140" s="287">
        <v>3050</v>
      </c>
      <c r="N2140" s="287">
        <v>0</v>
      </c>
      <c r="O2140" s="287">
        <v>274.5</v>
      </c>
      <c r="P2140" s="287">
        <v>274.5</v>
      </c>
      <c r="Q2140" s="122">
        <v>0</v>
      </c>
      <c r="R2140" s="188" t="s">
        <v>4994</v>
      </c>
      <c r="S2140" s="188" t="s">
        <v>4995</v>
      </c>
      <c r="T2140" s="188" t="s">
        <v>1703</v>
      </c>
      <c r="U2140" s="188"/>
      <c r="V2140" s="188" t="s">
        <v>1704</v>
      </c>
      <c r="W2140" s="188" t="s">
        <v>1726</v>
      </c>
      <c r="X2140" s="188" t="s">
        <v>5059</v>
      </c>
      <c r="Y2140" s="188" t="s">
        <v>4702</v>
      </c>
      <c r="Z2140" s="188"/>
      <c r="AA2140" s="188">
        <v>549</v>
      </c>
    </row>
    <row r="2141" spans="1:27">
      <c r="A2141" s="122" t="s">
        <v>56</v>
      </c>
      <c r="B2141" s="226" t="str">
        <f t="shared" si="66"/>
        <v>27AAICP4248A1ZLPVIPL/24-25/0115</v>
      </c>
      <c r="C2141" s="277">
        <f t="shared" si="67"/>
        <v>2136</v>
      </c>
      <c r="D2141" s="122" t="s">
        <v>1536</v>
      </c>
      <c r="E2141" s="122" t="s">
        <v>1537</v>
      </c>
      <c r="F2141" s="122" t="s">
        <v>5060</v>
      </c>
      <c r="G2141" s="122" t="s">
        <v>1699</v>
      </c>
      <c r="H2141" s="278">
        <v>45428</v>
      </c>
      <c r="I2141" s="122">
        <v>32487</v>
      </c>
      <c r="J2141" s="122" t="s">
        <v>1700</v>
      </c>
      <c r="K2141" s="122" t="s">
        <v>1657</v>
      </c>
      <c r="L2141" s="122">
        <v>18</v>
      </c>
      <c r="M2141" s="287">
        <v>27531.25</v>
      </c>
      <c r="N2141" s="287">
        <v>0</v>
      </c>
      <c r="O2141" s="287">
        <v>2477.81</v>
      </c>
      <c r="P2141" s="287">
        <v>2477.81</v>
      </c>
      <c r="Q2141" s="122">
        <v>0</v>
      </c>
      <c r="R2141" s="188" t="s">
        <v>4994</v>
      </c>
      <c r="S2141" s="188" t="s">
        <v>4995</v>
      </c>
      <c r="T2141" s="188" t="s">
        <v>1703</v>
      </c>
      <c r="U2141" s="188"/>
      <c r="V2141" s="188" t="s">
        <v>1704</v>
      </c>
      <c r="W2141" s="188" t="s">
        <v>1726</v>
      </c>
      <c r="X2141" s="188" t="s">
        <v>5061</v>
      </c>
      <c r="Y2141" s="188" t="s">
        <v>5062</v>
      </c>
      <c r="Z2141" s="188"/>
      <c r="AA2141" s="188">
        <v>4955.62</v>
      </c>
    </row>
    <row r="2142" spans="1:27">
      <c r="A2142" s="122" t="s">
        <v>56</v>
      </c>
      <c r="B2142" s="226" t="str">
        <f t="shared" si="66"/>
        <v>06AAACM5586C1ZLTIO25HR100242987</v>
      </c>
      <c r="C2142" s="277">
        <f t="shared" si="67"/>
        <v>2137</v>
      </c>
      <c r="D2142" s="122" t="s">
        <v>334</v>
      </c>
      <c r="E2142" s="122" t="s">
        <v>335</v>
      </c>
      <c r="F2142" s="122" t="s">
        <v>5063</v>
      </c>
      <c r="G2142" s="122" t="s">
        <v>1699</v>
      </c>
      <c r="H2142" s="278">
        <v>45432</v>
      </c>
      <c r="I2142" s="122">
        <v>5271.94</v>
      </c>
      <c r="J2142" s="122" t="s">
        <v>1700</v>
      </c>
      <c r="K2142" s="122" t="s">
        <v>1657</v>
      </c>
      <c r="L2142" s="122">
        <v>18</v>
      </c>
      <c r="M2142" s="287">
        <v>4467.75</v>
      </c>
      <c r="N2142" s="287">
        <v>804.19</v>
      </c>
      <c r="O2142" s="287">
        <v>0</v>
      </c>
      <c r="P2142" s="287">
        <v>0</v>
      </c>
      <c r="Q2142" s="122">
        <v>0</v>
      </c>
      <c r="R2142" s="188" t="s">
        <v>4994</v>
      </c>
      <c r="S2142" s="188" t="s">
        <v>4995</v>
      </c>
      <c r="T2142" s="188" t="s">
        <v>1703</v>
      </c>
      <c r="U2142" s="188"/>
      <c r="V2142" s="188" t="s">
        <v>1704</v>
      </c>
      <c r="W2142" s="188" t="s">
        <v>1195</v>
      </c>
      <c r="X2142" s="188" t="s">
        <v>1195</v>
      </c>
      <c r="Y2142" s="188" t="s">
        <v>1195</v>
      </c>
      <c r="Z2142" s="188"/>
      <c r="AA2142" s="188">
        <v>804.19</v>
      </c>
    </row>
    <row r="2143" spans="1:27">
      <c r="A2143" s="122" t="s">
        <v>56</v>
      </c>
      <c r="B2143" s="226" t="str">
        <f t="shared" si="66"/>
        <v>29AARFG0505D1ZL24416008661</v>
      </c>
      <c r="C2143" s="277">
        <f t="shared" si="67"/>
        <v>2138</v>
      </c>
      <c r="D2143" s="122" t="s">
        <v>5064</v>
      </c>
      <c r="E2143" s="122" t="s">
        <v>5065</v>
      </c>
      <c r="F2143" s="122">
        <v>24416008661</v>
      </c>
      <c r="G2143" s="122" t="s">
        <v>1699</v>
      </c>
      <c r="H2143" s="278">
        <v>45443</v>
      </c>
      <c r="I2143" s="122">
        <v>1180000</v>
      </c>
      <c r="J2143" s="122" t="s">
        <v>1700</v>
      </c>
      <c r="K2143" s="122" t="s">
        <v>1657</v>
      </c>
      <c r="L2143" s="122">
        <v>18</v>
      </c>
      <c r="M2143" s="287">
        <v>1000000</v>
      </c>
      <c r="N2143" s="287">
        <v>180000</v>
      </c>
      <c r="O2143" s="287">
        <v>0</v>
      </c>
      <c r="P2143" s="287">
        <v>0</v>
      </c>
      <c r="Q2143" s="122">
        <v>0</v>
      </c>
      <c r="R2143" s="188" t="s">
        <v>4994</v>
      </c>
      <c r="S2143" s="188" t="s">
        <v>4995</v>
      </c>
      <c r="T2143" s="188" t="s">
        <v>1703</v>
      </c>
      <c r="U2143" s="188"/>
      <c r="V2143" s="188" t="s">
        <v>1704</v>
      </c>
      <c r="W2143" s="188" t="s">
        <v>1726</v>
      </c>
      <c r="X2143" s="188" t="s">
        <v>5066</v>
      </c>
      <c r="Y2143" s="188" t="s">
        <v>5067</v>
      </c>
      <c r="Z2143" s="188"/>
      <c r="AA2143" s="188">
        <v>180000</v>
      </c>
    </row>
    <row r="2144" spans="1:27">
      <c r="A2144" s="122" t="s">
        <v>56</v>
      </c>
      <c r="B2144" s="226" t="str">
        <f t="shared" si="66"/>
        <v>27AAACY1065C1ZNPP0088/2024-25</v>
      </c>
      <c r="C2144" s="277">
        <f t="shared" si="67"/>
        <v>2139</v>
      </c>
      <c r="D2144" s="122" t="s">
        <v>2019</v>
      </c>
      <c r="E2144" s="122" t="s">
        <v>2020</v>
      </c>
      <c r="F2144" s="122" t="s">
        <v>5068</v>
      </c>
      <c r="G2144" s="122" t="s">
        <v>1699</v>
      </c>
      <c r="H2144" s="278">
        <v>45439</v>
      </c>
      <c r="I2144" s="122">
        <v>10738</v>
      </c>
      <c r="J2144" s="122" t="s">
        <v>1700</v>
      </c>
      <c r="K2144" s="122" t="s">
        <v>1657</v>
      </c>
      <c r="L2144" s="122">
        <v>18</v>
      </c>
      <c r="M2144" s="287">
        <v>9100</v>
      </c>
      <c r="N2144" s="287">
        <v>0</v>
      </c>
      <c r="O2144" s="287">
        <v>819</v>
      </c>
      <c r="P2144" s="287">
        <v>819</v>
      </c>
      <c r="Q2144" s="122">
        <v>0</v>
      </c>
      <c r="R2144" s="188" t="s">
        <v>4994</v>
      </c>
      <c r="S2144" s="188" t="s">
        <v>4711</v>
      </c>
      <c r="T2144" s="188" t="s">
        <v>1703</v>
      </c>
      <c r="U2144" s="188"/>
      <c r="V2144" s="188" t="s">
        <v>1704</v>
      </c>
      <c r="W2144" s="188" t="s">
        <v>1195</v>
      </c>
      <c r="X2144" s="188" t="s">
        <v>1195</v>
      </c>
      <c r="Y2144" s="188" t="s">
        <v>1195</v>
      </c>
      <c r="Z2144" s="188"/>
      <c r="AA2144" s="188">
        <v>1638</v>
      </c>
    </row>
    <row r="2145" spans="1:27">
      <c r="A2145" s="122" t="s">
        <v>56</v>
      </c>
      <c r="B2145" s="226" t="str">
        <f t="shared" si="66"/>
        <v>27AAATS2468J1Z6NSTP/P/24-25/273</v>
      </c>
      <c r="C2145" s="277">
        <f t="shared" si="67"/>
        <v>2140</v>
      </c>
      <c r="D2145" s="122" t="s">
        <v>2014</v>
      </c>
      <c r="E2145" s="122" t="s">
        <v>2015</v>
      </c>
      <c r="F2145" s="122" t="s">
        <v>5069</v>
      </c>
      <c r="G2145" s="122" t="s">
        <v>1699</v>
      </c>
      <c r="H2145" s="278">
        <v>45440</v>
      </c>
      <c r="I2145" s="122">
        <v>413000</v>
      </c>
      <c r="J2145" s="122" t="s">
        <v>1700</v>
      </c>
      <c r="K2145" s="122" t="s">
        <v>1657</v>
      </c>
      <c r="L2145" s="122">
        <v>18</v>
      </c>
      <c r="M2145" s="287">
        <v>350000</v>
      </c>
      <c r="N2145" s="287">
        <v>0</v>
      </c>
      <c r="O2145" s="287">
        <v>31500</v>
      </c>
      <c r="P2145" s="287">
        <v>31500</v>
      </c>
      <c r="Q2145" s="122">
        <v>0</v>
      </c>
      <c r="R2145" s="188" t="s">
        <v>4994</v>
      </c>
      <c r="S2145" s="188" t="s">
        <v>4995</v>
      </c>
      <c r="T2145" s="188" t="s">
        <v>1703</v>
      </c>
      <c r="U2145" s="188"/>
      <c r="V2145" s="188" t="s">
        <v>1704</v>
      </c>
      <c r="W2145" s="188" t="s">
        <v>1726</v>
      </c>
      <c r="X2145" s="188" t="s">
        <v>5070</v>
      </c>
      <c r="Y2145" s="188" t="s">
        <v>5071</v>
      </c>
      <c r="Z2145" s="188"/>
      <c r="AA2145" s="188">
        <v>63000</v>
      </c>
    </row>
    <row r="2146" spans="1:27">
      <c r="A2146" s="122" t="s">
        <v>56</v>
      </c>
      <c r="B2146" s="226" t="str">
        <f t="shared" si="66"/>
        <v>27AAMFS2232C1ZGSK/1281/2425</v>
      </c>
      <c r="C2146" s="277">
        <f t="shared" si="67"/>
        <v>2141</v>
      </c>
      <c r="D2146" s="122" t="s">
        <v>562</v>
      </c>
      <c r="E2146" s="122" t="s">
        <v>563</v>
      </c>
      <c r="F2146" s="122" t="s">
        <v>5072</v>
      </c>
      <c r="G2146" s="122" t="s">
        <v>1699</v>
      </c>
      <c r="H2146" s="278">
        <v>45428</v>
      </c>
      <c r="I2146" s="122">
        <v>8850</v>
      </c>
      <c r="J2146" s="122" t="s">
        <v>1700</v>
      </c>
      <c r="K2146" s="122" t="s">
        <v>1657</v>
      </c>
      <c r="L2146" s="122">
        <v>18</v>
      </c>
      <c r="M2146" s="287">
        <v>7500</v>
      </c>
      <c r="N2146" s="287">
        <v>0</v>
      </c>
      <c r="O2146" s="287">
        <v>675</v>
      </c>
      <c r="P2146" s="287">
        <v>675</v>
      </c>
      <c r="Q2146" s="122">
        <v>0</v>
      </c>
      <c r="R2146" s="188" t="s">
        <v>4994</v>
      </c>
      <c r="S2146" s="188" t="s">
        <v>5001</v>
      </c>
      <c r="T2146" s="188" t="s">
        <v>1703</v>
      </c>
      <c r="U2146" s="188"/>
      <c r="V2146" s="188" t="s">
        <v>1704</v>
      </c>
      <c r="W2146" s="188" t="s">
        <v>1726</v>
      </c>
      <c r="X2146" s="188" t="s">
        <v>5073</v>
      </c>
      <c r="Y2146" s="188" t="s">
        <v>5062</v>
      </c>
      <c r="Z2146" s="188"/>
      <c r="AA2146" s="188">
        <v>1350</v>
      </c>
    </row>
    <row r="2147" spans="1:27">
      <c r="A2147" s="122" t="s">
        <v>56</v>
      </c>
      <c r="B2147" s="226" t="str">
        <f t="shared" si="66"/>
        <v>29AASCA6403C1ZPAINR-24250103-SI</v>
      </c>
      <c r="C2147" s="277">
        <f t="shared" si="67"/>
        <v>2142</v>
      </c>
      <c r="D2147" s="122" t="s">
        <v>4499</v>
      </c>
      <c r="E2147" s="122" t="s">
        <v>4500</v>
      </c>
      <c r="F2147" s="122" t="s">
        <v>5074</v>
      </c>
      <c r="G2147" s="122" t="s">
        <v>1699</v>
      </c>
      <c r="H2147" s="278">
        <v>45424</v>
      </c>
      <c r="I2147" s="122">
        <v>30090</v>
      </c>
      <c r="J2147" s="122" t="s">
        <v>1700</v>
      </c>
      <c r="K2147" s="122" t="s">
        <v>1657</v>
      </c>
      <c r="L2147" s="122">
        <v>18</v>
      </c>
      <c r="M2147" s="287">
        <v>25500</v>
      </c>
      <c r="N2147" s="287">
        <v>4590</v>
      </c>
      <c r="O2147" s="287">
        <v>0</v>
      </c>
      <c r="P2147" s="287">
        <v>0</v>
      </c>
      <c r="Q2147" s="122">
        <v>0</v>
      </c>
      <c r="R2147" s="188" t="s">
        <v>4994</v>
      </c>
      <c r="S2147" s="188" t="s">
        <v>5001</v>
      </c>
      <c r="T2147" s="188" t="s">
        <v>1703</v>
      </c>
      <c r="U2147" s="188"/>
      <c r="V2147" s="188" t="s">
        <v>1704</v>
      </c>
      <c r="W2147" s="188" t="s">
        <v>1726</v>
      </c>
      <c r="X2147" s="188" t="s">
        <v>5075</v>
      </c>
      <c r="Y2147" s="188" t="s">
        <v>5076</v>
      </c>
      <c r="Z2147" s="188"/>
      <c r="AA2147" s="188">
        <v>4590</v>
      </c>
    </row>
    <row r="2148" spans="1:27">
      <c r="A2148" s="122" t="s">
        <v>56</v>
      </c>
      <c r="B2148" s="226" t="str">
        <f t="shared" si="66"/>
        <v>27ACTFS8903M1Z6SIS/2024-25/056</v>
      </c>
      <c r="C2148" s="277">
        <f t="shared" si="67"/>
        <v>2143</v>
      </c>
      <c r="D2148" s="122" t="s">
        <v>1258</v>
      </c>
      <c r="E2148" s="122" t="s">
        <v>1259</v>
      </c>
      <c r="F2148" s="122" t="s">
        <v>5077</v>
      </c>
      <c r="G2148" s="122" t="s">
        <v>1699</v>
      </c>
      <c r="H2148" s="278">
        <v>45427</v>
      </c>
      <c r="I2148" s="122">
        <v>320370</v>
      </c>
      <c r="J2148" s="122" t="s">
        <v>1700</v>
      </c>
      <c r="K2148" s="122" t="s">
        <v>1657</v>
      </c>
      <c r="L2148" s="122">
        <v>18</v>
      </c>
      <c r="M2148" s="287">
        <v>271500</v>
      </c>
      <c r="N2148" s="287">
        <v>0</v>
      </c>
      <c r="O2148" s="287">
        <v>24435</v>
      </c>
      <c r="P2148" s="287">
        <v>24435</v>
      </c>
      <c r="Q2148" s="122">
        <v>0</v>
      </c>
      <c r="R2148" s="188" t="s">
        <v>4994</v>
      </c>
      <c r="S2148" s="188" t="s">
        <v>4995</v>
      </c>
      <c r="T2148" s="188" t="s">
        <v>1703</v>
      </c>
      <c r="U2148" s="188"/>
      <c r="V2148" s="188" t="s">
        <v>1704</v>
      </c>
      <c r="W2148" s="188" t="s">
        <v>1726</v>
      </c>
      <c r="X2148" s="188" t="s">
        <v>5078</v>
      </c>
      <c r="Y2148" s="188" t="s">
        <v>5079</v>
      </c>
      <c r="Z2148" s="188"/>
      <c r="AA2148" s="188">
        <v>48870</v>
      </c>
    </row>
    <row r="2149" spans="1:27">
      <c r="A2149" s="122" t="s">
        <v>56</v>
      </c>
      <c r="B2149" s="226" t="str">
        <f t="shared" si="66"/>
        <v>27AALCS9822Q1ZC2425CI0000113413</v>
      </c>
      <c r="C2149" s="277">
        <f t="shared" si="67"/>
        <v>2144</v>
      </c>
      <c r="D2149" s="122" t="s">
        <v>631</v>
      </c>
      <c r="E2149" s="122" t="s">
        <v>632</v>
      </c>
      <c r="F2149" s="122" t="s">
        <v>5080</v>
      </c>
      <c r="G2149" s="122" t="s">
        <v>1699</v>
      </c>
      <c r="H2149" s="278">
        <v>45419</v>
      </c>
      <c r="I2149" s="122">
        <v>2416</v>
      </c>
      <c r="J2149" s="122" t="s">
        <v>1700</v>
      </c>
      <c r="K2149" s="122" t="s">
        <v>1657</v>
      </c>
      <c r="L2149" s="122">
        <v>18</v>
      </c>
      <c r="M2149" s="287">
        <v>2047.46</v>
      </c>
      <c r="N2149" s="287">
        <v>0</v>
      </c>
      <c r="O2149" s="287">
        <v>184.27</v>
      </c>
      <c r="P2149" s="287">
        <v>184.27</v>
      </c>
      <c r="Q2149" s="122">
        <v>0</v>
      </c>
      <c r="R2149" s="188" t="s">
        <v>4994</v>
      </c>
      <c r="S2149" s="188" t="s">
        <v>4995</v>
      </c>
      <c r="T2149" s="188" t="s">
        <v>1703</v>
      </c>
      <c r="U2149" s="188"/>
      <c r="V2149" s="188" t="s">
        <v>1704</v>
      </c>
      <c r="W2149" s="188" t="s">
        <v>1726</v>
      </c>
      <c r="X2149" s="188" t="s">
        <v>5081</v>
      </c>
      <c r="Y2149" s="188" t="s">
        <v>4519</v>
      </c>
      <c r="Z2149" s="188"/>
      <c r="AA2149" s="188">
        <v>368.54</v>
      </c>
    </row>
    <row r="2150" spans="1:27">
      <c r="A2150" s="122" t="s">
        <v>56</v>
      </c>
      <c r="B2150" s="226" t="str">
        <f t="shared" si="66"/>
        <v>27AABCR0111M1ZNBQMX24-25T2-20</v>
      </c>
      <c r="C2150" s="277">
        <f t="shared" si="67"/>
        <v>2145</v>
      </c>
      <c r="D2150" s="122" t="s">
        <v>399</v>
      </c>
      <c r="E2150" s="122" t="s">
        <v>400</v>
      </c>
      <c r="F2150" s="122" t="s">
        <v>5082</v>
      </c>
      <c r="G2150" s="122" t="s">
        <v>1699</v>
      </c>
      <c r="H2150" s="278">
        <v>45422</v>
      </c>
      <c r="I2150" s="122">
        <v>19500</v>
      </c>
      <c r="J2150" s="122" t="s">
        <v>1700</v>
      </c>
      <c r="K2150" s="122" t="s">
        <v>1657</v>
      </c>
      <c r="L2150" s="122">
        <v>18</v>
      </c>
      <c r="M2150" s="287">
        <v>16525.37</v>
      </c>
      <c r="N2150" s="287">
        <v>0</v>
      </c>
      <c r="O2150" s="287">
        <v>1487.28</v>
      </c>
      <c r="P2150" s="287">
        <v>1487.28</v>
      </c>
      <c r="Q2150" s="122">
        <v>0</v>
      </c>
      <c r="R2150" s="188" t="s">
        <v>4994</v>
      </c>
      <c r="S2150" s="188" t="s">
        <v>4995</v>
      </c>
      <c r="T2150" s="188" t="s">
        <v>1703</v>
      </c>
      <c r="U2150" s="188"/>
      <c r="V2150" s="188" t="s">
        <v>1704</v>
      </c>
      <c r="W2150" s="188" t="s">
        <v>1726</v>
      </c>
      <c r="X2150" s="188" t="s">
        <v>5083</v>
      </c>
      <c r="Y2150" s="188" t="s">
        <v>5010</v>
      </c>
      <c r="Z2150" s="188"/>
      <c r="AA2150" s="188">
        <v>2974.56</v>
      </c>
    </row>
    <row r="2151" spans="1:27">
      <c r="A2151" s="122" t="s">
        <v>56</v>
      </c>
      <c r="B2151" s="226" t="str">
        <f t="shared" si="66"/>
        <v>27AABCR0111M1ZNROCP-24-252859</v>
      </c>
      <c r="C2151" s="277">
        <f t="shared" si="67"/>
        <v>2146</v>
      </c>
      <c r="D2151" s="122" t="s">
        <v>399</v>
      </c>
      <c r="E2151" s="122" t="s">
        <v>400</v>
      </c>
      <c r="F2151" s="122" t="s">
        <v>5084</v>
      </c>
      <c r="G2151" s="122" t="s">
        <v>1699</v>
      </c>
      <c r="H2151" s="278">
        <v>45429</v>
      </c>
      <c r="I2151" s="122">
        <v>39200</v>
      </c>
      <c r="J2151" s="122" t="s">
        <v>1700</v>
      </c>
      <c r="K2151" s="122" t="s">
        <v>1657</v>
      </c>
      <c r="L2151" s="122">
        <v>12</v>
      </c>
      <c r="M2151" s="287">
        <v>35000</v>
      </c>
      <c r="N2151" s="287">
        <v>0</v>
      </c>
      <c r="O2151" s="287">
        <v>2100</v>
      </c>
      <c r="P2151" s="287">
        <v>2100</v>
      </c>
      <c r="Q2151" s="122">
        <v>0</v>
      </c>
      <c r="R2151" s="188" t="s">
        <v>4994</v>
      </c>
      <c r="S2151" s="188" t="s">
        <v>4995</v>
      </c>
      <c r="T2151" s="188" t="s">
        <v>1703</v>
      </c>
      <c r="U2151" s="188"/>
      <c r="V2151" s="188" t="s">
        <v>1704</v>
      </c>
      <c r="W2151" s="188" t="s">
        <v>1726</v>
      </c>
      <c r="X2151" s="188" t="s">
        <v>5085</v>
      </c>
      <c r="Y2151" s="188" t="s">
        <v>5086</v>
      </c>
      <c r="Z2151" s="188"/>
      <c r="AA2151" s="188">
        <v>4200</v>
      </c>
    </row>
    <row r="2152" spans="1:27">
      <c r="A2152" s="122" t="s">
        <v>56</v>
      </c>
      <c r="B2152" s="226" t="str">
        <f t="shared" si="66"/>
        <v>27AABCR0111M1ZNROCP-24-252860</v>
      </c>
      <c r="C2152" s="277">
        <f t="shared" si="67"/>
        <v>2147</v>
      </c>
      <c r="D2152" s="122" t="s">
        <v>399</v>
      </c>
      <c r="E2152" s="122" t="s">
        <v>400</v>
      </c>
      <c r="F2152" s="122" t="s">
        <v>5087</v>
      </c>
      <c r="G2152" s="122" t="s">
        <v>1699</v>
      </c>
      <c r="H2152" s="278">
        <v>45429</v>
      </c>
      <c r="I2152" s="122">
        <v>1400</v>
      </c>
      <c r="J2152" s="122" t="s">
        <v>1700</v>
      </c>
      <c r="K2152" s="122" t="s">
        <v>1657</v>
      </c>
      <c r="L2152" s="122">
        <v>18</v>
      </c>
      <c r="M2152" s="287">
        <v>1186.44</v>
      </c>
      <c r="N2152" s="287">
        <v>0</v>
      </c>
      <c r="O2152" s="287">
        <v>106.78</v>
      </c>
      <c r="P2152" s="287">
        <v>106.78</v>
      </c>
      <c r="Q2152" s="122">
        <v>0</v>
      </c>
      <c r="R2152" s="188" t="s">
        <v>4994</v>
      </c>
      <c r="S2152" s="188" t="s">
        <v>4995</v>
      </c>
      <c r="T2152" s="188" t="s">
        <v>1703</v>
      </c>
      <c r="U2152" s="188"/>
      <c r="V2152" s="188" t="s">
        <v>1704</v>
      </c>
      <c r="W2152" s="188" t="s">
        <v>1726</v>
      </c>
      <c r="X2152" s="188" t="s">
        <v>5088</v>
      </c>
      <c r="Y2152" s="188" t="s">
        <v>5086</v>
      </c>
      <c r="Z2152" s="188"/>
      <c r="AA2152" s="188">
        <v>213.56</v>
      </c>
    </row>
    <row r="2153" spans="1:27">
      <c r="A2153" s="122" t="s">
        <v>56</v>
      </c>
      <c r="B2153" s="226" t="str">
        <f t="shared" si="66"/>
        <v>27AABCR0111M1ZNROCP-24-252861</v>
      </c>
      <c r="C2153" s="277">
        <f t="shared" si="67"/>
        <v>2148</v>
      </c>
      <c r="D2153" s="122" t="s">
        <v>399</v>
      </c>
      <c r="E2153" s="122" t="s">
        <v>400</v>
      </c>
      <c r="F2153" s="122" t="s">
        <v>5089</v>
      </c>
      <c r="G2153" s="122" t="s">
        <v>1699</v>
      </c>
      <c r="H2153" s="278">
        <v>45429</v>
      </c>
      <c r="I2153" s="122">
        <v>1159.7</v>
      </c>
      <c r="J2153" s="122" t="s">
        <v>1700</v>
      </c>
      <c r="K2153" s="122" t="s">
        <v>1657</v>
      </c>
      <c r="L2153" s="122">
        <v>18</v>
      </c>
      <c r="M2153" s="287">
        <v>982.8</v>
      </c>
      <c r="N2153" s="287">
        <v>0</v>
      </c>
      <c r="O2153" s="287">
        <v>88.45</v>
      </c>
      <c r="P2153" s="287">
        <v>88.45</v>
      </c>
      <c r="Q2153" s="122">
        <v>0</v>
      </c>
      <c r="R2153" s="188" t="s">
        <v>4994</v>
      </c>
      <c r="S2153" s="188" t="s">
        <v>4995</v>
      </c>
      <c r="T2153" s="188" t="s">
        <v>1703</v>
      </c>
      <c r="U2153" s="188"/>
      <c r="V2153" s="188" t="s">
        <v>1704</v>
      </c>
      <c r="W2153" s="188" t="s">
        <v>1726</v>
      </c>
      <c r="X2153" s="188" t="s">
        <v>5090</v>
      </c>
      <c r="Y2153" s="188" t="s">
        <v>5086</v>
      </c>
      <c r="Z2153" s="188"/>
      <c r="AA2153" s="188">
        <v>176.9</v>
      </c>
    </row>
    <row r="2154" spans="1:27">
      <c r="A2154" s="122" t="s">
        <v>56</v>
      </c>
      <c r="B2154" s="226" t="str">
        <f t="shared" si="66"/>
        <v>36AAJCA3639B1ZXAE-INV-2425-0149</v>
      </c>
      <c r="C2154" s="277">
        <f t="shared" si="67"/>
        <v>2149</v>
      </c>
      <c r="D2154" s="122" t="s">
        <v>432</v>
      </c>
      <c r="E2154" s="122" t="s">
        <v>433</v>
      </c>
      <c r="F2154" s="122" t="s">
        <v>5091</v>
      </c>
      <c r="G2154" s="122" t="s">
        <v>1699</v>
      </c>
      <c r="H2154" s="278">
        <v>45443</v>
      </c>
      <c r="I2154" s="122">
        <v>148297</v>
      </c>
      <c r="J2154" s="122" t="s">
        <v>1700</v>
      </c>
      <c r="K2154" s="122" t="s">
        <v>1657</v>
      </c>
      <c r="L2154" s="122">
        <v>18</v>
      </c>
      <c r="M2154" s="287">
        <v>125675</v>
      </c>
      <c r="N2154" s="287">
        <v>22621.5</v>
      </c>
      <c r="O2154" s="287">
        <v>0</v>
      </c>
      <c r="P2154" s="287">
        <v>0</v>
      </c>
      <c r="Q2154" s="122">
        <v>0</v>
      </c>
      <c r="R2154" s="188" t="s">
        <v>4994</v>
      </c>
      <c r="S2154" s="188" t="s">
        <v>5001</v>
      </c>
      <c r="T2154" s="188" t="s">
        <v>1703</v>
      </c>
      <c r="U2154" s="188"/>
      <c r="V2154" s="188" t="s">
        <v>1704</v>
      </c>
      <c r="W2154" s="188" t="s">
        <v>1726</v>
      </c>
      <c r="X2154" s="188" t="s">
        <v>5092</v>
      </c>
      <c r="Y2154" s="188" t="s">
        <v>5067</v>
      </c>
      <c r="Z2154" s="188"/>
      <c r="AA2154" s="188">
        <v>22621.5</v>
      </c>
    </row>
    <row r="2155" spans="1:27">
      <c r="A2155" s="122" t="s">
        <v>56</v>
      </c>
      <c r="B2155" s="226" t="str">
        <f t="shared" si="66"/>
        <v>36AAJCA3639B1ZXAE-INV-2425-0150</v>
      </c>
      <c r="C2155" s="277">
        <f t="shared" si="67"/>
        <v>2150</v>
      </c>
      <c r="D2155" s="122" t="s">
        <v>432</v>
      </c>
      <c r="E2155" s="122" t="s">
        <v>433</v>
      </c>
      <c r="F2155" s="122" t="s">
        <v>5093</v>
      </c>
      <c r="G2155" s="122" t="s">
        <v>1699</v>
      </c>
      <c r="H2155" s="278">
        <v>45443</v>
      </c>
      <c r="I2155" s="122">
        <v>289572</v>
      </c>
      <c r="J2155" s="122" t="s">
        <v>1700</v>
      </c>
      <c r="K2155" s="122" t="s">
        <v>1657</v>
      </c>
      <c r="L2155" s="122">
        <v>18</v>
      </c>
      <c r="M2155" s="287">
        <v>245400</v>
      </c>
      <c r="N2155" s="287">
        <v>44172</v>
      </c>
      <c r="O2155" s="287">
        <v>0</v>
      </c>
      <c r="P2155" s="287">
        <v>0</v>
      </c>
      <c r="Q2155" s="122">
        <v>0</v>
      </c>
      <c r="R2155" s="188" t="s">
        <v>4994</v>
      </c>
      <c r="S2155" s="188" t="s">
        <v>5001</v>
      </c>
      <c r="T2155" s="188" t="s">
        <v>1703</v>
      </c>
      <c r="U2155" s="188"/>
      <c r="V2155" s="188" t="s">
        <v>1704</v>
      </c>
      <c r="W2155" s="188" t="s">
        <v>1726</v>
      </c>
      <c r="X2155" s="188" t="s">
        <v>5094</v>
      </c>
      <c r="Y2155" s="188" t="s">
        <v>5067</v>
      </c>
      <c r="Z2155" s="188"/>
      <c r="AA2155" s="188">
        <v>44172</v>
      </c>
    </row>
    <row r="2156" spans="1:27">
      <c r="A2156" s="122" t="s">
        <v>56</v>
      </c>
      <c r="B2156" s="226" t="str">
        <f t="shared" si="66"/>
        <v>36AAJCA3639B1ZXAE-INV-2425-0151</v>
      </c>
      <c r="C2156" s="277">
        <f t="shared" si="67"/>
        <v>2151</v>
      </c>
      <c r="D2156" s="122" t="s">
        <v>432</v>
      </c>
      <c r="E2156" s="122" t="s">
        <v>433</v>
      </c>
      <c r="F2156" s="122" t="s">
        <v>5095</v>
      </c>
      <c r="G2156" s="122" t="s">
        <v>1699</v>
      </c>
      <c r="H2156" s="278">
        <v>45443</v>
      </c>
      <c r="I2156" s="122">
        <v>71561</v>
      </c>
      <c r="J2156" s="122" t="s">
        <v>1700</v>
      </c>
      <c r="K2156" s="122" t="s">
        <v>1657</v>
      </c>
      <c r="L2156" s="122">
        <v>18</v>
      </c>
      <c r="M2156" s="287">
        <v>60645</v>
      </c>
      <c r="N2156" s="287">
        <v>10916.1</v>
      </c>
      <c r="O2156" s="287">
        <v>0</v>
      </c>
      <c r="P2156" s="287">
        <v>0</v>
      </c>
      <c r="Q2156" s="122">
        <v>0</v>
      </c>
      <c r="R2156" s="188" t="s">
        <v>4994</v>
      </c>
      <c r="S2156" s="188" t="s">
        <v>5001</v>
      </c>
      <c r="T2156" s="188" t="s">
        <v>1703</v>
      </c>
      <c r="U2156" s="188"/>
      <c r="V2156" s="188" t="s">
        <v>1704</v>
      </c>
      <c r="W2156" s="188" t="s">
        <v>1726</v>
      </c>
      <c r="X2156" s="188" t="s">
        <v>5096</v>
      </c>
      <c r="Y2156" s="188" t="s">
        <v>5067</v>
      </c>
      <c r="Z2156" s="188"/>
      <c r="AA2156" s="188">
        <v>10916.1</v>
      </c>
    </row>
    <row r="2157" spans="1:27">
      <c r="A2157" s="122" t="s">
        <v>56</v>
      </c>
      <c r="B2157" s="226" t="str">
        <f t="shared" si="66"/>
        <v>36AAJCA3639B1ZXAE-INV-2425-0154</v>
      </c>
      <c r="C2157" s="277">
        <f t="shared" si="67"/>
        <v>2152</v>
      </c>
      <c r="D2157" s="122" t="s">
        <v>432</v>
      </c>
      <c r="E2157" s="122" t="s">
        <v>433</v>
      </c>
      <c r="F2157" s="122" t="s">
        <v>5097</v>
      </c>
      <c r="G2157" s="122" t="s">
        <v>1699</v>
      </c>
      <c r="H2157" s="278">
        <v>45443</v>
      </c>
      <c r="I2157" s="122">
        <v>133434</v>
      </c>
      <c r="J2157" s="122" t="s">
        <v>1700</v>
      </c>
      <c r="K2157" s="122" t="s">
        <v>1657</v>
      </c>
      <c r="L2157" s="122">
        <v>18</v>
      </c>
      <c r="M2157" s="287">
        <v>113080</v>
      </c>
      <c r="N2157" s="287">
        <v>20354.400000000001</v>
      </c>
      <c r="O2157" s="287">
        <v>0</v>
      </c>
      <c r="P2157" s="287">
        <v>0</v>
      </c>
      <c r="Q2157" s="122">
        <v>0</v>
      </c>
      <c r="R2157" s="188" t="s">
        <v>4994</v>
      </c>
      <c r="S2157" s="188" t="s">
        <v>5001</v>
      </c>
      <c r="T2157" s="188" t="s">
        <v>1703</v>
      </c>
      <c r="U2157" s="188"/>
      <c r="V2157" s="188" t="s">
        <v>1704</v>
      </c>
      <c r="W2157" s="188" t="s">
        <v>1726</v>
      </c>
      <c r="X2157" s="188" t="s">
        <v>5098</v>
      </c>
      <c r="Y2157" s="188" t="s">
        <v>5067</v>
      </c>
      <c r="Z2157" s="188"/>
      <c r="AA2157" s="188">
        <v>20354.400000000001</v>
      </c>
    </row>
    <row r="2158" spans="1:27">
      <c r="A2158" s="122" t="s">
        <v>56</v>
      </c>
      <c r="B2158" s="226" t="str">
        <f t="shared" si="66"/>
        <v>27DBRPP0459R1ZK2023-24/366</v>
      </c>
      <c r="C2158" s="277">
        <f t="shared" si="67"/>
        <v>2153</v>
      </c>
      <c r="D2158" s="122" t="s">
        <v>357</v>
      </c>
      <c r="E2158" s="122" t="s">
        <v>358</v>
      </c>
      <c r="F2158" s="122" t="s">
        <v>5099</v>
      </c>
      <c r="G2158" s="122" t="s">
        <v>1699</v>
      </c>
      <c r="H2158" s="278">
        <v>45412</v>
      </c>
      <c r="I2158" s="122">
        <v>336</v>
      </c>
      <c r="J2158" s="122" t="s">
        <v>1700</v>
      </c>
      <c r="K2158" s="122" t="s">
        <v>1657</v>
      </c>
      <c r="L2158" s="122">
        <v>5</v>
      </c>
      <c r="M2158" s="287">
        <v>320</v>
      </c>
      <c r="N2158" s="287">
        <v>0</v>
      </c>
      <c r="O2158" s="287">
        <v>8</v>
      </c>
      <c r="P2158" s="287">
        <v>8</v>
      </c>
      <c r="Q2158" s="122">
        <v>0</v>
      </c>
      <c r="R2158" s="188" t="s">
        <v>4994</v>
      </c>
      <c r="S2158" s="188" t="s">
        <v>4831</v>
      </c>
      <c r="T2158" s="188" t="s">
        <v>1703</v>
      </c>
      <c r="U2158" s="188"/>
      <c r="V2158" s="188" t="s">
        <v>1704</v>
      </c>
      <c r="W2158" s="188" t="s">
        <v>1195</v>
      </c>
      <c r="X2158" s="188" t="s">
        <v>1195</v>
      </c>
      <c r="Y2158" s="188" t="s">
        <v>1195</v>
      </c>
      <c r="Z2158" s="188"/>
      <c r="AA2158" s="188">
        <v>16</v>
      </c>
    </row>
    <row r="2159" spans="1:27">
      <c r="A2159" s="122" t="s">
        <v>56</v>
      </c>
      <c r="B2159" s="226" t="str">
        <f t="shared" si="66"/>
        <v>27DBRPP0459R1ZK2023-24/368</v>
      </c>
      <c r="C2159" s="277">
        <f t="shared" si="67"/>
        <v>2154</v>
      </c>
      <c r="D2159" s="122" t="s">
        <v>357</v>
      </c>
      <c r="E2159" s="122" t="s">
        <v>358</v>
      </c>
      <c r="F2159" s="122" t="s">
        <v>5100</v>
      </c>
      <c r="G2159" s="122" t="s">
        <v>1699</v>
      </c>
      <c r="H2159" s="278">
        <v>45412</v>
      </c>
      <c r="I2159" s="122">
        <v>237</v>
      </c>
      <c r="J2159" s="122" t="s">
        <v>1700</v>
      </c>
      <c r="K2159" s="122" t="s">
        <v>1657</v>
      </c>
      <c r="L2159" s="122">
        <v>5</v>
      </c>
      <c r="M2159" s="287">
        <v>225</v>
      </c>
      <c r="N2159" s="287">
        <v>0</v>
      </c>
      <c r="O2159" s="287">
        <v>5.63</v>
      </c>
      <c r="P2159" s="287">
        <v>5.63</v>
      </c>
      <c r="Q2159" s="122">
        <v>0</v>
      </c>
      <c r="R2159" s="188" t="s">
        <v>4994</v>
      </c>
      <c r="S2159" s="188" t="s">
        <v>4831</v>
      </c>
      <c r="T2159" s="188" t="s">
        <v>1703</v>
      </c>
      <c r="U2159" s="188"/>
      <c r="V2159" s="188" t="s">
        <v>1704</v>
      </c>
      <c r="W2159" s="188" t="s">
        <v>1195</v>
      </c>
      <c r="X2159" s="188" t="s">
        <v>1195</v>
      </c>
      <c r="Y2159" s="188" t="s">
        <v>1195</v>
      </c>
      <c r="Z2159" s="188"/>
      <c r="AA2159" s="188">
        <v>11.26</v>
      </c>
    </row>
    <row r="2160" spans="1:27">
      <c r="A2160" s="122" t="s">
        <v>56</v>
      </c>
      <c r="B2160" s="226" t="str">
        <f t="shared" si="66"/>
        <v>27DBRPP0459R1ZK2024-25/372</v>
      </c>
      <c r="C2160" s="277">
        <f t="shared" si="67"/>
        <v>2155</v>
      </c>
      <c r="D2160" s="122" t="s">
        <v>357</v>
      </c>
      <c r="E2160" s="122" t="s">
        <v>358</v>
      </c>
      <c r="F2160" s="122" t="s">
        <v>5101</v>
      </c>
      <c r="G2160" s="122" t="s">
        <v>1699</v>
      </c>
      <c r="H2160" s="278">
        <v>45443</v>
      </c>
      <c r="I2160" s="122">
        <v>2601</v>
      </c>
      <c r="J2160" s="122" t="s">
        <v>1700</v>
      </c>
      <c r="K2160" s="122" t="s">
        <v>1657</v>
      </c>
      <c r="L2160" s="122">
        <v>5</v>
      </c>
      <c r="M2160" s="287">
        <v>2477</v>
      </c>
      <c r="N2160" s="287">
        <v>0</v>
      </c>
      <c r="O2160" s="287">
        <v>61.93</v>
      </c>
      <c r="P2160" s="287">
        <v>61.93</v>
      </c>
      <c r="Q2160" s="122">
        <v>0</v>
      </c>
      <c r="R2160" s="188" t="s">
        <v>4994</v>
      </c>
      <c r="S2160" s="188" t="s">
        <v>4831</v>
      </c>
      <c r="T2160" s="188" t="s">
        <v>1703</v>
      </c>
      <c r="U2160" s="188"/>
      <c r="V2160" s="188" t="s">
        <v>1704</v>
      </c>
      <c r="W2160" s="188" t="s">
        <v>1195</v>
      </c>
      <c r="X2160" s="188" t="s">
        <v>1195</v>
      </c>
      <c r="Y2160" s="188" t="s">
        <v>1195</v>
      </c>
      <c r="Z2160" s="188"/>
      <c r="AA2160" s="188">
        <v>123.86</v>
      </c>
    </row>
    <row r="2161" spans="1:27">
      <c r="A2161" s="122" t="s">
        <v>56</v>
      </c>
      <c r="B2161" s="226" t="str">
        <f t="shared" si="66"/>
        <v>27DBRPP0459R1ZK2024-25/373</v>
      </c>
      <c r="C2161" s="277">
        <f t="shared" si="67"/>
        <v>2156</v>
      </c>
      <c r="D2161" s="122" t="s">
        <v>357</v>
      </c>
      <c r="E2161" s="122" t="s">
        <v>358</v>
      </c>
      <c r="F2161" s="122" t="s">
        <v>5102</v>
      </c>
      <c r="G2161" s="122" t="s">
        <v>1699</v>
      </c>
      <c r="H2161" s="278">
        <v>45443</v>
      </c>
      <c r="I2161" s="122">
        <v>168</v>
      </c>
      <c r="J2161" s="122" t="s">
        <v>1700</v>
      </c>
      <c r="K2161" s="122" t="s">
        <v>1657</v>
      </c>
      <c r="L2161" s="122">
        <v>5</v>
      </c>
      <c r="M2161" s="287">
        <v>160</v>
      </c>
      <c r="N2161" s="287">
        <v>0</v>
      </c>
      <c r="O2161" s="287">
        <v>4</v>
      </c>
      <c r="P2161" s="287">
        <v>4</v>
      </c>
      <c r="Q2161" s="122">
        <v>0</v>
      </c>
      <c r="R2161" s="188" t="s">
        <v>4994</v>
      </c>
      <c r="S2161" s="188" t="s">
        <v>4831</v>
      </c>
      <c r="T2161" s="188" t="s">
        <v>1703</v>
      </c>
      <c r="U2161" s="188"/>
      <c r="V2161" s="188" t="s">
        <v>1704</v>
      </c>
      <c r="W2161" s="188" t="s">
        <v>1195</v>
      </c>
      <c r="X2161" s="188" t="s">
        <v>1195</v>
      </c>
      <c r="Y2161" s="188" t="s">
        <v>1195</v>
      </c>
      <c r="Z2161" s="188"/>
      <c r="AA2161" s="188">
        <v>8</v>
      </c>
    </row>
    <row r="2162" spans="1:27">
      <c r="A2162" s="122" t="s">
        <v>56</v>
      </c>
      <c r="B2162" s="226" t="str">
        <f t="shared" si="66"/>
        <v>27AAATN2595F3ZERPU/24/450078</v>
      </c>
      <c r="C2162" s="277">
        <f t="shared" si="67"/>
        <v>2157</v>
      </c>
      <c r="D2162" s="122" t="s">
        <v>1190</v>
      </c>
      <c r="E2162" s="122" t="s">
        <v>1191</v>
      </c>
      <c r="F2162" s="122" t="s">
        <v>5103</v>
      </c>
      <c r="G2162" s="122" t="s">
        <v>1699</v>
      </c>
      <c r="H2162" s="278">
        <v>45415</v>
      </c>
      <c r="I2162" s="122">
        <v>100300</v>
      </c>
      <c r="J2162" s="122" t="s">
        <v>1700</v>
      </c>
      <c r="K2162" s="122" t="s">
        <v>1657</v>
      </c>
      <c r="L2162" s="122">
        <v>18</v>
      </c>
      <c r="M2162" s="287">
        <v>85000</v>
      </c>
      <c r="N2162" s="287">
        <v>0</v>
      </c>
      <c r="O2162" s="287">
        <v>7650</v>
      </c>
      <c r="P2162" s="287">
        <v>7650</v>
      </c>
      <c r="Q2162" s="122">
        <v>0</v>
      </c>
      <c r="R2162" s="188" t="s">
        <v>4994</v>
      </c>
      <c r="S2162" s="188" t="s">
        <v>4995</v>
      </c>
      <c r="T2162" s="188" t="s">
        <v>1703</v>
      </c>
      <c r="U2162" s="188"/>
      <c r="V2162" s="188" t="s">
        <v>1704</v>
      </c>
      <c r="W2162" s="188" t="s">
        <v>1726</v>
      </c>
      <c r="X2162" s="188" t="s">
        <v>5104</v>
      </c>
      <c r="Y2162" s="188" t="s">
        <v>5105</v>
      </c>
      <c r="Z2162" s="188"/>
      <c r="AA2162" s="188">
        <v>15300</v>
      </c>
    </row>
    <row r="2163" spans="1:27">
      <c r="A2163" s="122" t="s">
        <v>56</v>
      </c>
      <c r="B2163" s="226" t="str">
        <f t="shared" si="66"/>
        <v>27AAJCM5637R1ZLMCSS/24-25/184</v>
      </c>
      <c r="C2163" s="277">
        <f t="shared" si="67"/>
        <v>2158</v>
      </c>
      <c r="D2163" s="122" t="s">
        <v>2051</v>
      </c>
      <c r="E2163" s="122" t="s">
        <v>2052</v>
      </c>
      <c r="F2163" s="122" t="s">
        <v>5106</v>
      </c>
      <c r="G2163" s="122" t="s">
        <v>1699</v>
      </c>
      <c r="H2163" s="278">
        <v>45414</v>
      </c>
      <c r="I2163" s="122">
        <v>50880</v>
      </c>
      <c r="J2163" s="122" t="s">
        <v>1700</v>
      </c>
      <c r="K2163" s="122" t="s">
        <v>1657</v>
      </c>
      <c r="L2163" s="122">
        <v>18</v>
      </c>
      <c r="M2163" s="287">
        <v>43119</v>
      </c>
      <c r="N2163" s="287">
        <v>0</v>
      </c>
      <c r="O2163" s="287">
        <v>3880.71</v>
      </c>
      <c r="P2163" s="287">
        <v>3880.71</v>
      </c>
      <c r="Q2163" s="122">
        <v>0</v>
      </c>
      <c r="R2163" s="188" t="s">
        <v>4994</v>
      </c>
      <c r="S2163" s="188" t="s">
        <v>4995</v>
      </c>
      <c r="T2163" s="188" t="s">
        <v>1703</v>
      </c>
      <c r="U2163" s="188"/>
      <c r="V2163" s="188" t="s">
        <v>1704</v>
      </c>
      <c r="W2163" s="188" t="s">
        <v>1726</v>
      </c>
      <c r="X2163" s="188" t="s">
        <v>5107</v>
      </c>
      <c r="Y2163" s="188" t="s">
        <v>4562</v>
      </c>
      <c r="Z2163" s="188"/>
      <c r="AA2163" s="188">
        <v>7761.42</v>
      </c>
    </row>
    <row r="2164" spans="1:27">
      <c r="A2164" s="122" t="s">
        <v>56</v>
      </c>
      <c r="B2164" s="226" t="str">
        <f t="shared" si="66"/>
        <v>27AAJCM5637R1ZLMCSS/24-25/185</v>
      </c>
      <c r="C2164" s="277">
        <f t="shared" si="67"/>
        <v>2159</v>
      </c>
      <c r="D2164" s="122" t="s">
        <v>2051</v>
      </c>
      <c r="E2164" s="122" t="s">
        <v>2052</v>
      </c>
      <c r="F2164" s="122" t="s">
        <v>5108</v>
      </c>
      <c r="G2164" s="122" t="s">
        <v>1699</v>
      </c>
      <c r="H2164" s="278">
        <v>45414</v>
      </c>
      <c r="I2164" s="122">
        <v>22015</v>
      </c>
      <c r="J2164" s="122" t="s">
        <v>1700</v>
      </c>
      <c r="K2164" s="122" t="s">
        <v>1657</v>
      </c>
      <c r="L2164" s="122">
        <v>18</v>
      </c>
      <c r="M2164" s="287">
        <v>18657</v>
      </c>
      <c r="N2164" s="287">
        <v>0</v>
      </c>
      <c r="O2164" s="287">
        <v>1679.13</v>
      </c>
      <c r="P2164" s="287">
        <v>1679.13</v>
      </c>
      <c r="Q2164" s="122">
        <v>0</v>
      </c>
      <c r="R2164" s="188" t="s">
        <v>4994</v>
      </c>
      <c r="S2164" s="188" t="s">
        <v>4995</v>
      </c>
      <c r="T2164" s="188" t="s">
        <v>1703</v>
      </c>
      <c r="U2164" s="188"/>
      <c r="V2164" s="188" t="s">
        <v>1704</v>
      </c>
      <c r="W2164" s="188" t="s">
        <v>1726</v>
      </c>
      <c r="X2164" s="188" t="s">
        <v>5109</v>
      </c>
      <c r="Y2164" s="188" t="s">
        <v>4562</v>
      </c>
      <c r="Z2164" s="188"/>
      <c r="AA2164" s="188">
        <v>3358.26</v>
      </c>
    </row>
    <row r="2165" spans="1:27">
      <c r="A2165" s="122" t="s">
        <v>56</v>
      </c>
      <c r="B2165" s="226" t="str">
        <f t="shared" si="66"/>
        <v>36AAFCK5835K1Z6K06613-0003</v>
      </c>
      <c r="C2165" s="277">
        <f t="shared" si="67"/>
        <v>2160</v>
      </c>
      <c r="D2165" s="122" t="s">
        <v>547</v>
      </c>
      <c r="E2165" s="122" t="s">
        <v>548</v>
      </c>
      <c r="F2165" s="122" t="s">
        <v>5110</v>
      </c>
      <c r="G2165" s="122" t="s">
        <v>1699</v>
      </c>
      <c r="H2165" s="278">
        <v>45436</v>
      </c>
      <c r="I2165" s="122">
        <v>163056</v>
      </c>
      <c r="J2165" s="122" t="s">
        <v>1700</v>
      </c>
      <c r="K2165" s="122" t="s">
        <v>1657</v>
      </c>
      <c r="L2165" s="122">
        <v>18</v>
      </c>
      <c r="M2165" s="287">
        <v>138183.29999999999</v>
      </c>
      <c r="N2165" s="287">
        <v>24872.99</v>
      </c>
      <c r="O2165" s="287">
        <v>0</v>
      </c>
      <c r="P2165" s="287">
        <v>0</v>
      </c>
      <c r="Q2165" s="122">
        <v>0</v>
      </c>
      <c r="R2165" s="188" t="s">
        <v>4994</v>
      </c>
      <c r="S2165" s="188" t="s">
        <v>4995</v>
      </c>
      <c r="T2165" s="188" t="s">
        <v>1703</v>
      </c>
      <c r="U2165" s="188"/>
      <c r="V2165" s="188" t="s">
        <v>1704</v>
      </c>
      <c r="W2165" s="188" t="s">
        <v>1726</v>
      </c>
      <c r="X2165" s="188" t="s">
        <v>5111</v>
      </c>
      <c r="Y2165" s="188" t="s">
        <v>5076</v>
      </c>
      <c r="Z2165" s="188"/>
      <c r="AA2165" s="188">
        <v>24872.99</v>
      </c>
    </row>
    <row r="2166" spans="1:27">
      <c r="A2166" s="122" t="s">
        <v>56</v>
      </c>
      <c r="B2166" s="226" t="str">
        <f t="shared" si="66"/>
        <v>27AAACH1458C1ZZ2170107368</v>
      </c>
      <c r="C2166" s="277">
        <f t="shared" si="67"/>
        <v>2161</v>
      </c>
      <c r="D2166" s="122" t="s">
        <v>540</v>
      </c>
      <c r="E2166" s="122" t="s">
        <v>541</v>
      </c>
      <c r="F2166" s="122">
        <v>2170107368</v>
      </c>
      <c r="G2166" s="122" t="s">
        <v>1699</v>
      </c>
      <c r="H2166" s="278">
        <v>45415</v>
      </c>
      <c r="I2166" s="122">
        <v>22811.759999999998</v>
      </c>
      <c r="J2166" s="122" t="s">
        <v>1700</v>
      </c>
      <c r="K2166" s="122" t="s">
        <v>1657</v>
      </c>
      <c r="L2166" s="122">
        <v>18</v>
      </c>
      <c r="M2166" s="287">
        <v>19332</v>
      </c>
      <c r="N2166" s="287">
        <v>0</v>
      </c>
      <c r="O2166" s="287">
        <v>1739.88</v>
      </c>
      <c r="P2166" s="287">
        <v>1739.88</v>
      </c>
      <c r="Q2166" s="122">
        <v>0</v>
      </c>
      <c r="R2166" s="188" t="s">
        <v>4994</v>
      </c>
      <c r="S2166" s="188" t="s">
        <v>5001</v>
      </c>
      <c r="T2166" s="188" t="s">
        <v>1703</v>
      </c>
      <c r="U2166" s="188"/>
      <c r="V2166" s="188" t="s">
        <v>1704</v>
      </c>
      <c r="W2166" s="188" t="s">
        <v>1195</v>
      </c>
      <c r="X2166" s="188" t="s">
        <v>1195</v>
      </c>
      <c r="Y2166" s="188" t="s">
        <v>1195</v>
      </c>
      <c r="Z2166" s="188"/>
      <c r="AA2166" s="188">
        <v>3479.76</v>
      </c>
    </row>
    <row r="2167" spans="1:27">
      <c r="A2167" s="122" t="s">
        <v>56</v>
      </c>
      <c r="B2167" s="226" t="str">
        <f t="shared" si="66"/>
        <v>27AAACH1458C1ZZ2170134704</v>
      </c>
      <c r="C2167" s="277">
        <f t="shared" si="67"/>
        <v>2162</v>
      </c>
      <c r="D2167" s="122" t="s">
        <v>540</v>
      </c>
      <c r="E2167" s="122" t="s">
        <v>541</v>
      </c>
      <c r="F2167" s="122">
        <v>2170134704</v>
      </c>
      <c r="G2167" s="122" t="s">
        <v>1699</v>
      </c>
      <c r="H2167" s="278">
        <v>45427</v>
      </c>
      <c r="I2167" s="122">
        <v>6478.2</v>
      </c>
      <c r="J2167" s="122" t="s">
        <v>1700</v>
      </c>
      <c r="K2167" s="122" t="s">
        <v>1657</v>
      </c>
      <c r="L2167" s="122">
        <v>18</v>
      </c>
      <c r="M2167" s="287">
        <v>5490</v>
      </c>
      <c r="N2167" s="287">
        <v>0</v>
      </c>
      <c r="O2167" s="287">
        <v>494.1</v>
      </c>
      <c r="P2167" s="287">
        <v>494.1</v>
      </c>
      <c r="Q2167" s="122">
        <v>0</v>
      </c>
      <c r="R2167" s="188" t="s">
        <v>4994</v>
      </c>
      <c r="S2167" s="188" t="s">
        <v>5001</v>
      </c>
      <c r="T2167" s="188" t="s">
        <v>1703</v>
      </c>
      <c r="U2167" s="188"/>
      <c r="V2167" s="188" t="s">
        <v>1704</v>
      </c>
      <c r="W2167" s="188" t="s">
        <v>1195</v>
      </c>
      <c r="X2167" s="188" t="s">
        <v>1195</v>
      </c>
      <c r="Y2167" s="188" t="s">
        <v>1195</v>
      </c>
      <c r="Z2167" s="188"/>
      <c r="AA2167" s="188">
        <v>988.2</v>
      </c>
    </row>
    <row r="2168" spans="1:27">
      <c r="A2168" s="122" t="s">
        <v>56</v>
      </c>
      <c r="B2168" s="226" t="str">
        <f t="shared" si="66"/>
        <v>27AAACM3692H1ZCSAPV04/0049/2425</v>
      </c>
      <c r="C2168" s="277">
        <f t="shared" si="67"/>
        <v>2163</v>
      </c>
      <c r="D2168" s="122" t="s">
        <v>580</v>
      </c>
      <c r="E2168" s="122" t="s">
        <v>581</v>
      </c>
      <c r="F2168" s="122" t="s">
        <v>5112</v>
      </c>
      <c r="G2168" s="122" t="s">
        <v>1699</v>
      </c>
      <c r="H2168" s="278">
        <v>45416</v>
      </c>
      <c r="I2168" s="122">
        <v>76695.28</v>
      </c>
      <c r="J2168" s="122" t="s">
        <v>1700</v>
      </c>
      <c r="K2168" s="122" t="s">
        <v>1657</v>
      </c>
      <c r="L2168" s="122">
        <v>18</v>
      </c>
      <c r="M2168" s="287">
        <v>64996</v>
      </c>
      <c r="N2168" s="287">
        <v>0</v>
      </c>
      <c r="O2168" s="287">
        <v>5849.64</v>
      </c>
      <c r="P2168" s="287">
        <v>5849.64</v>
      </c>
      <c r="Q2168" s="122">
        <v>0</v>
      </c>
      <c r="R2168" s="188" t="s">
        <v>4994</v>
      </c>
      <c r="S2168" s="188" t="s">
        <v>5001</v>
      </c>
      <c r="T2168" s="188" t="s">
        <v>1703</v>
      </c>
      <c r="U2168" s="188"/>
      <c r="V2168" s="188" t="s">
        <v>1704</v>
      </c>
      <c r="W2168" s="188" t="s">
        <v>1195</v>
      </c>
      <c r="X2168" s="188" t="s">
        <v>1195</v>
      </c>
      <c r="Y2168" s="188" t="s">
        <v>1195</v>
      </c>
      <c r="Z2168" s="188"/>
      <c r="AA2168" s="188">
        <v>11699.28</v>
      </c>
    </row>
    <row r="2169" spans="1:27">
      <c r="A2169" s="122" t="s">
        <v>56</v>
      </c>
      <c r="B2169" s="226" t="str">
        <f t="shared" si="66"/>
        <v>27AAACM3692H1ZCSAPV04/0050/2425</v>
      </c>
      <c r="C2169" s="277">
        <f t="shared" si="67"/>
        <v>2164</v>
      </c>
      <c r="D2169" s="122" t="s">
        <v>580</v>
      </c>
      <c r="E2169" s="122" t="s">
        <v>581</v>
      </c>
      <c r="F2169" s="122" t="s">
        <v>5113</v>
      </c>
      <c r="G2169" s="122" t="s">
        <v>1699</v>
      </c>
      <c r="H2169" s="278">
        <v>45416</v>
      </c>
      <c r="I2169" s="122">
        <v>41543.29</v>
      </c>
      <c r="J2169" s="122" t="s">
        <v>1700</v>
      </c>
      <c r="K2169" s="122" t="s">
        <v>1657</v>
      </c>
      <c r="L2169" s="122">
        <v>18</v>
      </c>
      <c r="M2169" s="287">
        <v>35206.17</v>
      </c>
      <c r="N2169" s="287">
        <v>0</v>
      </c>
      <c r="O2169" s="287">
        <v>3168.56</v>
      </c>
      <c r="P2169" s="287">
        <v>3168.56</v>
      </c>
      <c r="Q2169" s="122">
        <v>0</v>
      </c>
      <c r="R2169" s="188" t="s">
        <v>4994</v>
      </c>
      <c r="S2169" s="188" t="s">
        <v>5001</v>
      </c>
      <c r="T2169" s="188" t="s">
        <v>1703</v>
      </c>
      <c r="U2169" s="188"/>
      <c r="V2169" s="188" t="s">
        <v>1704</v>
      </c>
      <c r="W2169" s="188" t="s">
        <v>1195</v>
      </c>
      <c r="X2169" s="188" t="s">
        <v>1195</v>
      </c>
      <c r="Y2169" s="188" t="s">
        <v>1195</v>
      </c>
      <c r="Z2169" s="188"/>
      <c r="AA2169" s="188">
        <v>6337.12</v>
      </c>
    </row>
    <row r="2170" spans="1:27">
      <c r="A2170" s="122" t="s">
        <v>56</v>
      </c>
      <c r="B2170" s="226" t="str">
        <f t="shared" si="66"/>
        <v>27AADCP6098D1Z839R6K-121984</v>
      </c>
      <c r="C2170" s="277">
        <f t="shared" si="67"/>
        <v>2165</v>
      </c>
      <c r="D2170" s="122" t="s">
        <v>5114</v>
      </c>
      <c r="E2170" s="122" t="s">
        <v>5115</v>
      </c>
      <c r="F2170" s="122" t="s">
        <v>5116</v>
      </c>
      <c r="G2170" s="122" t="s">
        <v>1699</v>
      </c>
      <c r="H2170" s="278">
        <v>45421</v>
      </c>
      <c r="I2170" s="122">
        <v>5988.5</v>
      </c>
      <c r="J2170" s="122" t="s">
        <v>1700</v>
      </c>
      <c r="K2170" s="122" t="s">
        <v>1657</v>
      </c>
      <c r="L2170" s="122">
        <v>18</v>
      </c>
      <c r="M2170" s="287">
        <v>5075</v>
      </c>
      <c r="N2170" s="287">
        <v>0</v>
      </c>
      <c r="O2170" s="287">
        <v>456.75</v>
      </c>
      <c r="P2170" s="287">
        <v>456.75</v>
      </c>
      <c r="Q2170" s="122">
        <v>0</v>
      </c>
      <c r="R2170" s="188" t="s">
        <v>4994</v>
      </c>
      <c r="S2170" s="188" t="s">
        <v>5001</v>
      </c>
      <c r="T2170" s="188" t="s">
        <v>1703</v>
      </c>
      <c r="U2170" s="188"/>
      <c r="V2170" s="188" t="s">
        <v>1704</v>
      </c>
      <c r="W2170" s="188" t="s">
        <v>1726</v>
      </c>
      <c r="X2170" s="188" t="s">
        <v>5117</v>
      </c>
      <c r="Y2170" s="188" t="s">
        <v>4488</v>
      </c>
      <c r="Z2170" s="188"/>
      <c r="AA2170" s="188">
        <v>913.5</v>
      </c>
    </row>
    <row r="2171" spans="1:27">
      <c r="A2171" s="122" t="s">
        <v>56</v>
      </c>
      <c r="B2171" s="226" t="str">
        <f t="shared" si="66"/>
        <v>27AADCP6098D1Z839R6K-122608</v>
      </c>
      <c r="C2171" s="277">
        <f t="shared" si="67"/>
        <v>2166</v>
      </c>
      <c r="D2171" s="122" t="s">
        <v>5114</v>
      </c>
      <c r="E2171" s="122" t="s">
        <v>5115</v>
      </c>
      <c r="F2171" s="122" t="s">
        <v>5118</v>
      </c>
      <c r="G2171" s="122" t="s">
        <v>1699</v>
      </c>
      <c r="H2171" s="278">
        <v>45434</v>
      </c>
      <c r="I2171" s="122">
        <v>10968.1</v>
      </c>
      <c r="J2171" s="122" t="s">
        <v>1700</v>
      </c>
      <c r="K2171" s="122" t="s">
        <v>1657</v>
      </c>
      <c r="L2171" s="122">
        <v>18</v>
      </c>
      <c r="M2171" s="287">
        <v>9295</v>
      </c>
      <c r="N2171" s="287">
        <v>0</v>
      </c>
      <c r="O2171" s="287">
        <v>836.55</v>
      </c>
      <c r="P2171" s="287">
        <v>836.55</v>
      </c>
      <c r="Q2171" s="122">
        <v>0</v>
      </c>
      <c r="R2171" s="188" t="s">
        <v>4994</v>
      </c>
      <c r="S2171" s="188" t="s">
        <v>5001</v>
      </c>
      <c r="T2171" s="188" t="s">
        <v>1703</v>
      </c>
      <c r="U2171" s="188"/>
      <c r="V2171" s="188" t="s">
        <v>1704</v>
      </c>
      <c r="W2171" s="188" t="s">
        <v>1726</v>
      </c>
      <c r="X2171" s="188" t="s">
        <v>5119</v>
      </c>
      <c r="Y2171" s="188" t="s">
        <v>5120</v>
      </c>
      <c r="Z2171" s="188"/>
      <c r="AA2171" s="188">
        <v>1673.1</v>
      </c>
    </row>
    <row r="2172" spans="1:27">
      <c r="A2172" s="122" t="s">
        <v>56</v>
      </c>
      <c r="B2172" s="226" t="str">
        <f t="shared" si="66"/>
        <v>27AARFM1584E1Z0MT/534/2024-25</v>
      </c>
      <c r="C2172" s="277">
        <f t="shared" si="67"/>
        <v>2167</v>
      </c>
      <c r="D2172" s="122" t="s">
        <v>962</v>
      </c>
      <c r="E2172" s="122" t="s">
        <v>963</v>
      </c>
      <c r="F2172" s="122" t="s">
        <v>5121</v>
      </c>
      <c r="G2172" s="122" t="s">
        <v>1699</v>
      </c>
      <c r="H2172" s="278">
        <v>45429</v>
      </c>
      <c r="I2172" s="122">
        <v>3186</v>
      </c>
      <c r="J2172" s="122" t="s">
        <v>1700</v>
      </c>
      <c r="K2172" s="122" t="s">
        <v>1657</v>
      </c>
      <c r="L2172" s="122">
        <v>18</v>
      </c>
      <c r="M2172" s="287">
        <v>2700</v>
      </c>
      <c r="N2172" s="287">
        <v>0</v>
      </c>
      <c r="O2172" s="287">
        <v>243</v>
      </c>
      <c r="P2172" s="287">
        <v>243</v>
      </c>
      <c r="Q2172" s="122">
        <v>0</v>
      </c>
      <c r="R2172" s="188" t="s">
        <v>4994</v>
      </c>
      <c r="S2172" s="188" t="s">
        <v>4995</v>
      </c>
      <c r="T2172" s="188" t="s">
        <v>1703</v>
      </c>
      <c r="U2172" s="188"/>
      <c r="V2172" s="188" t="s">
        <v>1704</v>
      </c>
      <c r="W2172" s="188" t="s">
        <v>1195</v>
      </c>
      <c r="X2172" s="188" t="s">
        <v>1195</v>
      </c>
      <c r="Y2172" s="188" t="s">
        <v>1195</v>
      </c>
      <c r="Z2172" s="188"/>
      <c r="AA2172" s="188">
        <v>486</v>
      </c>
    </row>
    <row r="2173" spans="1:27">
      <c r="A2173" s="122" t="s">
        <v>56</v>
      </c>
      <c r="B2173" s="226" t="str">
        <f t="shared" si="66"/>
        <v>27AATPE1295N1Z2May-2024-303</v>
      </c>
      <c r="C2173" s="277">
        <f t="shared" si="67"/>
        <v>2168</v>
      </c>
      <c r="D2173" s="122" t="s">
        <v>527</v>
      </c>
      <c r="E2173" s="122" t="s">
        <v>528</v>
      </c>
      <c r="F2173" s="122" t="s">
        <v>5122</v>
      </c>
      <c r="G2173" s="122" t="s">
        <v>1699</v>
      </c>
      <c r="H2173" s="278">
        <v>45415</v>
      </c>
      <c r="I2173" s="122">
        <v>413878</v>
      </c>
      <c r="J2173" s="122" t="s">
        <v>1700</v>
      </c>
      <c r="K2173" s="122" t="s">
        <v>1657</v>
      </c>
      <c r="L2173" s="122">
        <v>18</v>
      </c>
      <c r="M2173" s="287">
        <v>350744</v>
      </c>
      <c r="N2173" s="287">
        <v>0</v>
      </c>
      <c r="O2173" s="287">
        <v>31566.959999999999</v>
      </c>
      <c r="P2173" s="287">
        <v>31566.959999999999</v>
      </c>
      <c r="Q2173" s="122">
        <v>0</v>
      </c>
      <c r="R2173" s="188" t="s">
        <v>4994</v>
      </c>
      <c r="S2173" s="188" t="s">
        <v>5001</v>
      </c>
      <c r="T2173" s="188" t="s">
        <v>1703</v>
      </c>
      <c r="U2173" s="188"/>
      <c r="V2173" s="188" t="s">
        <v>1704</v>
      </c>
      <c r="W2173" s="188" t="s">
        <v>1195</v>
      </c>
      <c r="X2173" s="188" t="s">
        <v>1195</v>
      </c>
      <c r="Y2173" s="188" t="s">
        <v>1195</v>
      </c>
      <c r="Z2173" s="188"/>
      <c r="AA2173" s="188">
        <v>63133.919999999998</v>
      </c>
    </row>
    <row r="2174" spans="1:27">
      <c r="A2174" s="122" t="s">
        <v>56</v>
      </c>
      <c r="B2174" s="226" t="str">
        <f t="shared" si="66"/>
        <v>27AATPE1295N1Z2May-2024-304</v>
      </c>
      <c r="C2174" s="277">
        <f t="shared" si="67"/>
        <v>2169</v>
      </c>
      <c r="D2174" s="122" t="s">
        <v>527</v>
      </c>
      <c r="E2174" s="122" t="s">
        <v>528</v>
      </c>
      <c r="F2174" s="122" t="s">
        <v>5123</v>
      </c>
      <c r="G2174" s="122" t="s">
        <v>1699</v>
      </c>
      <c r="H2174" s="278">
        <v>45415</v>
      </c>
      <c r="I2174" s="122">
        <v>393497</v>
      </c>
      <c r="J2174" s="122" t="s">
        <v>1700</v>
      </c>
      <c r="K2174" s="122" t="s">
        <v>1657</v>
      </c>
      <c r="L2174" s="122">
        <v>18</v>
      </c>
      <c r="M2174" s="287">
        <v>333472</v>
      </c>
      <c r="N2174" s="287">
        <v>0</v>
      </c>
      <c r="O2174" s="287">
        <v>30012.48</v>
      </c>
      <c r="P2174" s="287">
        <v>30012.48</v>
      </c>
      <c r="Q2174" s="122">
        <v>0</v>
      </c>
      <c r="R2174" s="188" t="s">
        <v>4994</v>
      </c>
      <c r="S2174" s="188" t="s">
        <v>5001</v>
      </c>
      <c r="T2174" s="188" t="s">
        <v>1703</v>
      </c>
      <c r="U2174" s="188"/>
      <c r="V2174" s="188" t="s">
        <v>1704</v>
      </c>
      <c r="W2174" s="188" t="s">
        <v>1195</v>
      </c>
      <c r="X2174" s="188" t="s">
        <v>1195</v>
      </c>
      <c r="Y2174" s="188" t="s">
        <v>1195</v>
      </c>
      <c r="Z2174" s="188"/>
      <c r="AA2174" s="188">
        <v>60024.959999999999</v>
      </c>
    </row>
    <row r="2175" spans="1:27">
      <c r="A2175" s="122" t="s">
        <v>56</v>
      </c>
      <c r="B2175" s="226" t="str">
        <f t="shared" si="66"/>
        <v>27AADCS9203M1Z1SRAJ2425-295</v>
      </c>
      <c r="C2175" s="277">
        <f t="shared" si="67"/>
        <v>2170</v>
      </c>
      <c r="D2175" s="122" t="s">
        <v>938</v>
      </c>
      <c r="E2175" s="122" t="s">
        <v>939</v>
      </c>
      <c r="F2175" s="122" t="s">
        <v>5124</v>
      </c>
      <c r="G2175" s="122" t="s">
        <v>1699</v>
      </c>
      <c r="H2175" s="278">
        <v>45418</v>
      </c>
      <c r="I2175" s="122">
        <v>312051</v>
      </c>
      <c r="J2175" s="122" t="s">
        <v>1700</v>
      </c>
      <c r="K2175" s="122" t="s">
        <v>1657</v>
      </c>
      <c r="L2175" s="122">
        <v>18</v>
      </c>
      <c r="M2175" s="287">
        <v>264450</v>
      </c>
      <c r="N2175" s="287">
        <v>0</v>
      </c>
      <c r="O2175" s="287">
        <v>23800.5</v>
      </c>
      <c r="P2175" s="287">
        <v>23800.5</v>
      </c>
      <c r="Q2175" s="122">
        <v>0</v>
      </c>
      <c r="R2175" s="188" t="s">
        <v>4994</v>
      </c>
      <c r="S2175" s="188" t="s">
        <v>4831</v>
      </c>
      <c r="T2175" s="188" t="s">
        <v>1703</v>
      </c>
      <c r="U2175" s="188"/>
      <c r="V2175" s="188" t="s">
        <v>1704</v>
      </c>
      <c r="W2175" s="188" t="s">
        <v>1195</v>
      </c>
      <c r="X2175" s="188" t="s">
        <v>1195</v>
      </c>
      <c r="Y2175" s="188" t="s">
        <v>1195</v>
      </c>
      <c r="Z2175" s="188"/>
      <c r="AA2175" s="188">
        <v>47601</v>
      </c>
    </row>
    <row r="2176" spans="1:27">
      <c r="A2176" s="122" t="s">
        <v>56</v>
      </c>
      <c r="B2176" s="226" t="str">
        <f t="shared" si="66"/>
        <v>27AADCS9203M1Z1SRAJ2425-306</v>
      </c>
      <c r="C2176" s="277">
        <f t="shared" si="67"/>
        <v>2171</v>
      </c>
      <c r="D2176" s="122" t="s">
        <v>938</v>
      </c>
      <c r="E2176" s="122" t="s">
        <v>939</v>
      </c>
      <c r="F2176" s="122" t="s">
        <v>5125</v>
      </c>
      <c r="G2176" s="122" t="s">
        <v>1699</v>
      </c>
      <c r="H2176" s="278">
        <v>45420</v>
      </c>
      <c r="I2176" s="122">
        <v>32946</v>
      </c>
      <c r="J2176" s="122" t="s">
        <v>1700</v>
      </c>
      <c r="K2176" s="122" t="s">
        <v>1657</v>
      </c>
      <c r="L2176" s="122">
        <v>18</v>
      </c>
      <c r="M2176" s="287">
        <v>27920</v>
      </c>
      <c r="N2176" s="287">
        <v>0</v>
      </c>
      <c r="O2176" s="287">
        <v>2512.8000000000002</v>
      </c>
      <c r="P2176" s="287">
        <v>2512.8000000000002</v>
      </c>
      <c r="Q2176" s="122">
        <v>0</v>
      </c>
      <c r="R2176" s="188" t="s">
        <v>4994</v>
      </c>
      <c r="S2176" s="188" t="s">
        <v>4831</v>
      </c>
      <c r="T2176" s="188" t="s">
        <v>1703</v>
      </c>
      <c r="U2176" s="188"/>
      <c r="V2176" s="188" t="s">
        <v>1704</v>
      </c>
      <c r="W2176" s="188" t="s">
        <v>1195</v>
      </c>
      <c r="X2176" s="188" t="s">
        <v>1195</v>
      </c>
      <c r="Y2176" s="188" t="s">
        <v>1195</v>
      </c>
      <c r="Z2176" s="188"/>
      <c r="AA2176" s="188">
        <v>5025.6000000000004</v>
      </c>
    </row>
    <row r="2177" spans="1:27">
      <c r="A2177" s="122" t="s">
        <v>56</v>
      </c>
      <c r="B2177" s="226" t="str">
        <f t="shared" si="66"/>
        <v>27AABCM2461K1ZFLMP01250500247</v>
      </c>
      <c r="C2177" s="277">
        <f t="shared" si="67"/>
        <v>2172</v>
      </c>
      <c r="D2177" s="122" t="s">
        <v>443</v>
      </c>
      <c r="E2177" s="122" t="s">
        <v>444</v>
      </c>
      <c r="F2177" s="122" t="s">
        <v>5126</v>
      </c>
      <c r="G2177" s="122" t="s">
        <v>1699</v>
      </c>
      <c r="H2177" s="278">
        <v>45413</v>
      </c>
      <c r="I2177" s="122">
        <v>31306.6</v>
      </c>
      <c r="J2177" s="122" t="s">
        <v>1700</v>
      </c>
      <c r="K2177" s="122" t="s">
        <v>1657</v>
      </c>
      <c r="L2177" s="122">
        <v>18</v>
      </c>
      <c r="M2177" s="287">
        <v>26530.6</v>
      </c>
      <c r="N2177" s="287">
        <v>0</v>
      </c>
      <c r="O2177" s="287">
        <v>2388</v>
      </c>
      <c r="P2177" s="287">
        <v>2388</v>
      </c>
      <c r="Q2177" s="122">
        <v>0</v>
      </c>
      <c r="R2177" s="188" t="s">
        <v>4994</v>
      </c>
      <c r="S2177" s="188" t="s">
        <v>5001</v>
      </c>
      <c r="T2177" s="188" t="s">
        <v>1703</v>
      </c>
      <c r="U2177" s="188"/>
      <c r="V2177" s="188" t="s">
        <v>1704</v>
      </c>
      <c r="W2177" s="188" t="s">
        <v>1726</v>
      </c>
      <c r="X2177" s="188" t="s">
        <v>5127</v>
      </c>
      <c r="Y2177" s="188" t="s">
        <v>4562</v>
      </c>
      <c r="Z2177" s="188"/>
      <c r="AA2177" s="188">
        <v>4776</v>
      </c>
    </row>
    <row r="2178" spans="1:27">
      <c r="A2178" s="122" t="s">
        <v>56</v>
      </c>
      <c r="B2178" s="226" t="str">
        <f t="shared" si="66"/>
        <v>27AABCM2461K1ZFLMP01250500248</v>
      </c>
      <c r="C2178" s="277">
        <f t="shared" si="67"/>
        <v>2173</v>
      </c>
      <c r="D2178" s="122" t="s">
        <v>443</v>
      </c>
      <c r="E2178" s="122" t="s">
        <v>444</v>
      </c>
      <c r="F2178" s="122" t="s">
        <v>5128</v>
      </c>
      <c r="G2178" s="122" t="s">
        <v>1699</v>
      </c>
      <c r="H2178" s="278">
        <v>45413</v>
      </c>
      <c r="I2178" s="122">
        <v>32926.800000000003</v>
      </c>
      <c r="J2178" s="122" t="s">
        <v>1700</v>
      </c>
      <c r="K2178" s="122" t="s">
        <v>1657</v>
      </c>
      <c r="L2178" s="122">
        <v>18</v>
      </c>
      <c r="M2178" s="287">
        <v>27904.799999999999</v>
      </c>
      <c r="N2178" s="287">
        <v>0</v>
      </c>
      <c r="O2178" s="287">
        <v>2511</v>
      </c>
      <c r="P2178" s="287">
        <v>2511</v>
      </c>
      <c r="Q2178" s="122">
        <v>0</v>
      </c>
      <c r="R2178" s="188" t="s">
        <v>4994</v>
      </c>
      <c r="S2178" s="188" t="s">
        <v>5001</v>
      </c>
      <c r="T2178" s="188" t="s">
        <v>1703</v>
      </c>
      <c r="U2178" s="188"/>
      <c r="V2178" s="188" t="s">
        <v>1704</v>
      </c>
      <c r="W2178" s="188" t="s">
        <v>1726</v>
      </c>
      <c r="X2178" s="188" t="s">
        <v>5129</v>
      </c>
      <c r="Y2178" s="188" t="s">
        <v>4562</v>
      </c>
      <c r="Z2178" s="188"/>
      <c r="AA2178" s="188">
        <v>5022</v>
      </c>
    </row>
    <row r="2179" spans="1:27">
      <c r="A2179" s="122" t="s">
        <v>56</v>
      </c>
      <c r="B2179" s="226" t="str">
        <f t="shared" si="66"/>
        <v>27AABCM2461K1ZFLMP01250500249</v>
      </c>
      <c r="C2179" s="277">
        <f t="shared" si="67"/>
        <v>2174</v>
      </c>
      <c r="D2179" s="122" t="s">
        <v>443</v>
      </c>
      <c r="E2179" s="122" t="s">
        <v>444</v>
      </c>
      <c r="F2179" s="122" t="s">
        <v>5130</v>
      </c>
      <c r="G2179" s="122" t="s">
        <v>1699</v>
      </c>
      <c r="H2179" s="278">
        <v>45413</v>
      </c>
      <c r="I2179" s="122">
        <v>32926.800000000003</v>
      </c>
      <c r="J2179" s="122" t="s">
        <v>1700</v>
      </c>
      <c r="K2179" s="122" t="s">
        <v>1657</v>
      </c>
      <c r="L2179" s="122">
        <v>18</v>
      </c>
      <c r="M2179" s="287">
        <v>27904.799999999999</v>
      </c>
      <c r="N2179" s="287">
        <v>0</v>
      </c>
      <c r="O2179" s="287">
        <v>2511</v>
      </c>
      <c r="P2179" s="287">
        <v>2511</v>
      </c>
      <c r="Q2179" s="122">
        <v>0</v>
      </c>
      <c r="R2179" s="188" t="s">
        <v>4994</v>
      </c>
      <c r="S2179" s="188" t="s">
        <v>5001</v>
      </c>
      <c r="T2179" s="188" t="s">
        <v>1703</v>
      </c>
      <c r="U2179" s="188"/>
      <c r="V2179" s="188" t="s">
        <v>1704</v>
      </c>
      <c r="W2179" s="188" t="s">
        <v>1726</v>
      </c>
      <c r="X2179" s="188" t="s">
        <v>5131</v>
      </c>
      <c r="Y2179" s="188" t="s">
        <v>4562</v>
      </c>
      <c r="Z2179" s="188"/>
      <c r="AA2179" s="188">
        <v>5022</v>
      </c>
    </row>
    <row r="2180" spans="1:27">
      <c r="A2180" s="122" t="s">
        <v>56</v>
      </c>
      <c r="B2180" s="226" t="str">
        <f t="shared" si="66"/>
        <v>27AABCM2461K1ZFLMP01250500250</v>
      </c>
      <c r="C2180" s="277">
        <f t="shared" si="67"/>
        <v>2175</v>
      </c>
      <c r="D2180" s="122" t="s">
        <v>443</v>
      </c>
      <c r="E2180" s="122" t="s">
        <v>444</v>
      </c>
      <c r="F2180" s="122" t="s">
        <v>5132</v>
      </c>
      <c r="G2180" s="122" t="s">
        <v>1699</v>
      </c>
      <c r="H2180" s="278">
        <v>45413</v>
      </c>
      <c r="I2180" s="122">
        <v>31306.6</v>
      </c>
      <c r="J2180" s="122" t="s">
        <v>1700</v>
      </c>
      <c r="K2180" s="122" t="s">
        <v>1657</v>
      </c>
      <c r="L2180" s="122">
        <v>18</v>
      </c>
      <c r="M2180" s="287">
        <v>26530.6</v>
      </c>
      <c r="N2180" s="287">
        <v>0</v>
      </c>
      <c r="O2180" s="287">
        <v>2388</v>
      </c>
      <c r="P2180" s="287">
        <v>2388</v>
      </c>
      <c r="Q2180" s="122">
        <v>0</v>
      </c>
      <c r="R2180" s="188" t="s">
        <v>4994</v>
      </c>
      <c r="S2180" s="188" t="s">
        <v>5001</v>
      </c>
      <c r="T2180" s="188" t="s">
        <v>1703</v>
      </c>
      <c r="U2180" s="188"/>
      <c r="V2180" s="188" t="s">
        <v>1704</v>
      </c>
      <c r="W2180" s="188" t="s">
        <v>1726</v>
      </c>
      <c r="X2180" s="188" t="s">
        <v>5133</v>
      </c>
      <c r="Y2180" s="188" t="s">
        <v>4562</v>
      </c>
      <c r="Z2180" s="188"/>
      <c r="AA2180" s="188">
        <v>4776</v>
      </c>
    </row>
    <row r="2181" spans="1:27">
      <c r="A2181" s="122" t="s">
        <v>56</v>
      </c>
      <c r="B2181" s="226" t="str">
        <f t="shared" si="66"/>
        <v>27AABCM2461K1ZFPM012505/005210</v>
      </c>
      <c r="C2181" s="277">
        <f t="shared" si="67"/>
        <v>2176</v>
      </c>
      <c r="D2181" s="122" t="s">
        <v>443</v>
      </c>
      <c r="E2181" s="122" t="s">
        <v>444</v>
      </c>
      <c r="F2181" s="122" t="s">
        <v>5134</v>
      </c>
      <c r="G2181" s="122" t="s">
        <v>1699</v>
      </c>
      <c r="H2181" s="278">
        <v>45414</v>
      </c>
      <c r="I2181" s="122">
        <v>2402.8000000000002</v>
      </c>
      <c r="J2181" s="122" t="s">
        <v>1700</v>
      </c>
      <c r="K2181" s="122" t="s">
        <v>1657</v>
      </c>
      <c r="L2181" s="122">
        <v>18</v>
      </c>
      <c r="M2181" s="287">
        <v>2036.8</v>
      </c>
      <c r="N2181" s="287">
        <v>0</v>
      </c>
      <c r="O2181" s="287">
        <v>183</v>
      </c>
      <c r="P2181" s="287">
        <v>183</v>
      </c>
      <c r="Q2181" s="122">
        <v>0</v>
      </c>
      <c r="R2181" s="188" t="s">
        <v>4994</v>
      </c>
      <c r="S2181" s="188" t="s">
        <v>5001</v>
      </c>
      <c r="T2181" s="188" t="s">
        <v>1703</v>
      </c>
      <c r="U2181" s="188"/>
      <c r="V2181" s="188" t="s">
        <v>1704</v>
      </c>
      <c r="W2181" s="188" t="s">
        <v>1726</v>
      </c>
      <c r="X2181" s="188" t="s">
        <v>5135</v>
      </c>
      <c r="Y2181" s="188" t="s">
        <v>4545</v>
      </c>
      <c r="Z2181" s="188"/>
      <c r="AA2181" s="188">
        <v>366</v>
      </c>
    </row>
    <row r="2182" spans="1:27">
      <c r="A2182" s="122" t="s">
        <v>56</v>
      </c>
      <c r="B2182" s="226" t="str">
        <f t="shared" ref="B2182:B2245" si="68">CONCATENATE(D2182,F2182)</f>
        <v>27AABCM2461K1ZFPM012505/005211</v>
      </c>
      <c r="C2182" s="277">
        <f t="shared" si="67"/>
        <v>2177</v>
      </c>
      <c r="D2182" s="122" t="s">
        <v>443</v>
      </c>
      <c r="E2182" s="122" t="s">
        <v>444</v>
      </c>
      <c r="F2182" s="122" t="s">
        <v>5136</v>
      </c>
      <c r="G2182" s="122" t="s">
        <v>1699</v>
      </c>
      <c r="H2182" s="278">
        <v>45414</v>
      </c>
      <c r="I2182" s="122">
        <v>1011.6</v>
      </c>
      <c r="J2182" s="122" t="s">
        <v>1700</v>
      </c>
      <c r="K2182" s="122" t="s">
        <v>1657</v>
      </c>
      <c r="L2182" s="122">
        <v>18</v>
      </c>
      <c r="M2182" s="287">
        <v>857.6</v>
      </c>
      <c r="N2182" s="287">
        <v>0</v>
      </c>
      <c r="O2182" s="287">
        <v>77</v>
      </c>
      <c r="P2182" s="287">
        <v>77</v>
      </c>
      <c r="Q2182" s="122">
        <v>0</v>
      </c>
      <c r="R2182" s="188" t="s">
        <v>4994</v>
      </c>
      <c r="S2182" s="188" t="s">
        <v>5001</v>
      </c>
      <c r="T2182" s="188" t="s">
        <v>1703</v>
      </c>
      <c r="U2182" s="188"/>
      <c r="V2182" s="188" t="s">
        <v>1704</v>
      </c>
      <c r="W2182" s="188" t="s">
        <v>1726</v>
      </c>
      <c r="X2182" s="188" t="s">
        <v>5137</v>
      </c>
      <c r="Y2182" s="188" t="s">
        <v>4545</v>
      </c>
      <c r="Z2182" s="188"/>
      <c r="AA2182" s="188">
        <v>154</v>
      </c>
    </row>
    <row r="2183" spans="1:27">
      <c r="A2183" s="122" t="s">
        <v>56</v>
      </c>
      <c r="B2183" s="226" t="str">
        <f t="shared" si="68"/>
        <v>27AABCM2461K1ZFPM012505/005212</v>
      </c>
      <c r="C2183" s="277">
        <f t="shared" ref="C2183:C2246" si="69">C2182+1</f>
        <v>2178</v>
      </c>
      <c r="D2183" s="122" t="s">
        <v>443</v>
      </c>
      <c r="E2183" s="122" t="s">
        <v>444</v>
      </c>
      <c r="F2183" s="122" t="s">
        <v>5138</v>
      </c>
      <c r="G2183" s="122" t="s">
        <v>1699</v>
      </c>
      <c r="H2183" s="278">
        <v>45414</v>
      </c>
      <c r="I2183" s="122">
        <v>506.8</v>
      </c>
      <c r="J2183" s="122" t="s">
        <v>1700</v>
      </c>
      <c r="K2183" s="122" t="s">
        <v>1657</v>
      </c>
      <c r="L2183" s="122">
        <v>18</v>
      </c>
      <c r="M2183" s="287">
        <v>428.8</v>
      </c>
      <c r="N2183" s="287">
        <v>0</v>
      </c>
      <c r="O2183" s="287">
        <v>39</v>
      </c>
      <c r="P2183" s="287">
        <v>39</v>
      </c>
      <c r="Q2183" s="122">
        <v>0</v>
      </c>
      <c r="R2183" s="188" t="s">
        <v>4994</v>
      </c>
      <c r="S2183" s="188" t="s">
        <v>5001</v>
      </c>
      <c r="T2183" s="188" t="s">
        <v>1703</v>
      </c>
      <c r="U2183" s="188"/>
      <c r="V2183" s="188" t="s">
        <v>1704</v>
      </c>
      <c r="W2183" s="188" t="s">
        <v>1726</v>
      </c>
      <c r="X2183" s="188" t="s">
        <v>5139</v>
      </c>
      <c r="Y2183" s="188" t="s">
        <v>4545</v>
      </c>
      <c r="Z2183" s="188"/>
      <c r="AA2183" s="188">
        <v>78</v>
      </c>
    </row>
    <row r="2184" spans="1:27">
      <c r="A2184" s="122" t="s">
        <v>56</v>
      </c>
      <c r="B2184" s="226" t="str">
        <f t="shared" si="68"/>
        <v>27AABCM2461K1ZFPM012505/005213</v>
      </c>
      <c r="C2184" s="277">
        <f t="shared" si="69"/>
        <v>2179</v>
      </c>
      <c r="D2184" s="122" t="s">
        <v>443</v>
      </c>
      <c r="E2184" s="122" t="s">
        <v>444</v>
      </c>
      <c r="F2184" s="122" t="s">
        <v>5140</v>
      </c>
      <c r="G2184" s="122" t="s">
        <v>1699</v>
      </c>
      <c r="H2184" s="278">
        <v>45414</v>
      </c>
      <c r="I2184" s="122">
        <v>252.4</v>
      </c>
      <c r="J2184" s="122" t="s">
        <v>1700</v>
      </c>
      <c r="K2184" s="122" t="s">
        <v>1657</v>
      </c>
      <c r="L2184" s="122">
        <v>18</v>
      </c>
      <c r="M2184" s="287">
        <v>214.4</v>
      </c>
      <c r="N2184" s="287">
        <v>0</v>
      </c>
      <c r="O2184" s="287">
        <v>19</v>
      </c>
      <c r="P2184" s="287">
        <v>19</v>
      </c>
      <c r="Q2184" s="122">
        <v>0</v>
      </c>
      <c r="R2184" s="188" t="s">
        <v>4994</v>
      </c>
      <c r="S2184" s="188" t="s">
        <v>5001</v>
      </c>
      <c r="T2184" s="188" t="s">
        <v>1703</v>
      </c>
      <c r="U2184" s="188"/>
      <c r="V2184" s="188" t="s">
        <v>1704</v>
      </c>
      <c r="W2184" s="188" t="s">
        <v>1726</v>
      </c>
      <c r="X2184" s="188" t="s">
        <v>5141</v>
      </c>
      <c r="Y2184" s="188" t="s">
        <v>4545</v>
      </c>
      <c r="Z2184" s="188"/>
      <c r="AA2184" s="188">
        <v>38</v>
      </c>
    </row>
    <row r="2185" spans="1:27">
      <c r="A2185" s="122" t="s">
        <v>56</v>
      </c>
      <c r="B2185" s="226" t="str">
        <f t="shared" si="68"/>
        <v>27AABCK3418J1ZKPNQ4100104</v>
      </c>
      <c r="C2185" s="277">
        <f t="shared" si="69"/>
        <v>2180</v>
      </c>
      <c r="D2185" s="122" t="s">
        <v>449</v>
      </c>
      <c r="E2185" s="122" t="s">
        <v>450</v>
      </c>
      <c r="F2185" s="122" t="s">
        <v>5142</v>
      </c>
      <c r="G2185" s="122" t="s">
        <v>1699</v>
      </c>
      <c r="H2185" s="278">
        <v>45421</v>
      </c>
      <c r="I2185" s="122">
        <v>10359</v>
      </c>
      <c r="J2185" s="122" t="s">
        <v>1700</v>
      </c>
      <c r="K2185" s="122" t="s">
        <v>1657</v>
      </c>
      <c r="L2185" s="122">
        <v>18</v>
      </c>
      <c r="M2185" s="287">
        <v>250</v>
      </c>
      <c r="N2185" s="287">
        <v>0</v>
      </c>
      <c r="O2185" s="287">
        <v>22.5</v>
      </c>
      <c r="P2185" s="287">
        <v>22.5</v>
      </c>
      <c r="Q2185" s="122">
        <v>0</v>
      </c>
      <c r="R2185" s="188" t="s">
        <v>4994</v>
      </c>
      <c r="S2185" s="188" t="s">
        <v>4877</v>
      </c>
      <c r="T2185" s="188" t="s">
        <v>1703</v>
      </c>
      <c r="U2185" s="188"/>
      <c r="V2185" s="188" t="s">
        <v>1704</v>
      </c>
      <c r="W2185" s="188" t="s">
        <v>1195</v>
      </c>
      <c r="X2185" s="188" t="s">
        <v>1195</v>
      </c>
      <c r="Y2185" s="188" t="s">
        <v>1195</v>
      </c>
      <c r="Z2185" s="188"/>
      <c r="AA2185" s="188">
        <v>45</v>
      </c>
    </row>
    <row r="2186" spans="1:27">
      <c r="A2186" s="122" t="s">
        <v>56</v>
      </c>
      <c r="B2186" s="226" t="str">
        <f t="shared" si="68"/>
        <v>27AABCK3418J1ZKPNQ4100105</v>
      </c>
      <c r="C2186" s="277">
        <f t="shared" si="69"/>
        <v>2181</v>
      </c>
      <c r="D2186" s="122" t="s">
        <v>449</v>
      </c>
      <c r="E2186" s="122" t="s">
        <v>450</v>
      </c>
      <c r="F2186" s="122" t="s">
        <v>5143</v>
      </c>
      <c r="G2186" s="122" t="s">
        <v>1699</v>
      </c>
      <c r="H2186" s="278">
        <v>45421</v>
      </c>
      <c r="I2186" s="122">
        <v>9339</v>
      </c>
      <c r="J2186" s="122" t="s">
        <v>1700</v>
      </c>
      <c r="K2186" s="122" t="s">
        <v>1657</v>
      </c>
      <c r="L2186" s="122">
        <v>18</v>
      </c>
      <c r="M2186" s="287">
        <v>250</v>
      </c>
      <c r="N2186" s="287">
        <v>0</v>
      </c>
      <c r="O2186" s="287">
        <v>22.5</v>
      </c>
      <c r="P2186" s="287">
        <v>22.5</v>
      </c>
      <c r="Q2186" s="122">
        <v>0</v>
      </c>
      <c r="R2186" s="188" t="s">
        <v>4994</v>
      </c>
      <c r="S2186" s="188" t="s">
        <v>4877</v>
      </c>
      <c r="T2186" s="188" t="s">
        <v>1703</v>
      </c>
      <c r="U2186" s="188"/>
      <c r="V2186" s="188" t="s">
        <v>1704</v>
      </c>
      <c r="W2186" s="188" t="s">
        <v>1195</v>
      </c>
      <c r="X2186" s="188" t="s">
        <v>1195</v>
      </c>
      <c r="Y2186" s="188" t="s">
        <v>1195</v>
      </c>
      <c r="Z2186" s="188"/>
      <c r="AA2186" s="188">
        <v>45</v>
      </c>
    </row>
    <row r="2187" spans="1:27">
      <c r="A2187" s="122" t="s">
        <v>56</v>
      </c>
      <c r="B2187" s="226" t="str">
        <f t="shared" si="68"/>
        <v>27AABCK3418J1ZKPNQ4100152</v>
      </c>
      <c r="C2187" s="277">
        <f t="shared" si="69"/>
        <v>2182</v>
      </c>
      <c r="D2187" s="122" t="s">
        <v>449</v>
      </c>
      <c r="E2187" s="122" t="s">
        <v>450</v>
      </c>
      <c r="F2187" s="122" t="s">
        <v>5144</v>
      </c>
      <c r="G2187" s="122" t="s">
        <v>1699</v>
      </c>
      <c r="H2187" s="278">
        <v>45442</v>
      </c>
      <c r="I2187" s="122">
        <v>31124.880000000001</v>
      </c>
      <c r="J2187" s="122" t="s">
        <v>1700</v>
      </c>
      <c r="K2187" s="122" t="s">
        <v>1657</v>
      </c>
      <c r="L2187" s="122">
        <v>18</v>
      </c>
      <c r="M2187" s="287">
        <v>311.81</v>
      </c>
      <c r="N2187" s="287">
        <v>0</v>
      </c>
      <c r="O2187" s="287">
        <v>28.06</v>
      </c>
      <c r="P2187" s="287">
        <v>28.06</v>
      </c>
      <c r="Q2187" s="122">
        <v>0</v>
      </c>
      <c r="R2187" s="188" t="s">
        <v>4994</v>
      </c>
      <c r="S2187" s="188" t="s">
        <v>4877</v>
      </c>
      <c r="T2187" s="188" t="s">
        <v>1703</v>
      </c>
      <c r="U2187" s="188"/>
      <c r="V2187" s="188" t="s">
        <v>1704</v>
      </c>
      <c r="W2187" s="188" t="s">
        <v>1195</v>
      </c>
      <c r="X2187" s="188" t="s">
        <v>1195</v>
      </c>
      <c r="Y2187" s="188" t="s">
        <v>1195</v>
      </c>
      <c r="Z2187" s="188"/>
      <c r="AA2187" s="188">
        <v>56.12</v>
      </c>
    </row>
    <row r="2188" spans="1:27">
      <c r="A2188" s="122" t="s">
        <v>56</v>
      </c>
      <c r="B2188" s="226" t="str">
        <f t="shared" si="68"/>
        <v>27AABCK3418J1ZKPNQ4200350</v>
      </c>
      <c r="C2188" s="277">
        <f t="shared" si="69"/>
        <v>2183</v>
      </c>
      <c r="D2188" s="122" t="s">
        <v>449</v>
      </c>
      <c r="E2188" s="122" t="s">
        <v>450</v>
      </c>
      <c r="F2188" s="122" t="s">
        <v>5145</v>
      </c>
      <c r="G2188" s="122" t="s">
        <v>1699</v>
      </c>
      <c r="H2188" s="278">
        <v>45421</v>
      </c>
      <c r="I2188" s="122">
        <v>173265.72</v>
      </c>
      <c r="J2188" s="122" t="s">
        <v>1700</v>
      </c>
      <c r="K2188" s="122" t="s">
        <v>1657</v>
      </c>
      <c r="L2188" s="122">
        <v>18</v>
      </c>
      <c r="M2188" s="287">
        <v>1365.1</v>
      </c>
      <c r="N2188" s="287">
        <v>0</v>
      </c>
      <c r="O2188" s="287">
        <v>122.86</v>
      </c>
      <c r="P2188" s="287">
        <v>122.86</v>
      </c>
      <c r="Q2188" s="122">
        <v>0</v>
      </c>
      <c r="R2188" s="188" t="s">
        <v>4994</v>
      </c>
      <c r="S2188" s="188" t="s">
        <v>4877</v>
      </c>
      <c r="T2188" s="188" t="s">
        <v>1703</v>
      </c>
      <c r="U2188" s="188"/>
      <c r="V2188" s="188" t="s">
        <v>1704</v>
      </c>
      <c r="W2188" s="188" t="s">
        <v>1195</v>
      </c>
      <c r="X2188" s="188" t="s">
        <v>1195</v>
      </c>
      <c r="Y2188" s="188" t="s">
        <v>1195</v>
      </c>
      <c r="Z2188" s="188"/>
      <c r="AA2188" s="188">
        <v>245.72</v>
      </c>
    </row>
    <row r="2189" spans="1:27">
      <c r="A2189" s="122" t="s">
        <v>56</v>
      </c>
      <c r="B2189" s="226" t="str">
        <f t="shared" si="68"/>
        <v>27AABCK3418J1ZKPNQ4200382</v>
      </c>
      <c r="C2189" s="277">
        <f t="shared" si="69"/>
        <v>2184</v>
      </c>
      <c r="D2189" s="122" t="s">
        <v>449</v>
      </c>
      <c r="E2189" s="122" t="s">
        <v>450</v>
      </c>
      <c r="F2189" s="122" t="s">
        <v>5146</v>
      </c>
      <c r="G2189" s="122" t="s">
        <v>1699</v>
      </c>
      <c r="H2189" s="278">
        <v>45426</v>
      </c>
      <c r="I2189" s="122">
        <v>422469.8</v>
      </c>
      <c r="J2189" s="122" t="s">
        <v>1700</v>
      </c>
      <c r="K2189" s="122" t="s">
        <v>1657</v>
      </c>
      <c r="L2189" s="122">
        <v>18</v>
      </c>
      <c r="M2189" s="287">
        <v>2610</v>
      </c>
      <c r="N2189" s="287">
        <v>0</v>
      </c>
      <c r="O2189" s="287">
        <v>234.9</v>
      </c>
      <c r="P2189" s="287">
        <v>234.9</v>
      </c>
      <c r="Q2189" s="122">
        <v>0</v>
      </c>
      <c r="R2189" s="188" t="s">
        <v>4994</v>
      </c>
      <c r="S2189" s="188" t="s">
        <v>4877</v>
      </c>
      <c r="T2189" s="188" t="s">
        <v>1703</v>
      </c>
      <c r="U2189" s="188"/>
      <c r="V2189" s="188" t="s">
        <v>1704</v>
      </c>
      <c r="W2189" s="188" t="s">
        <v>1195</v>
      </c>
      <c r="X2189" s="188" t="s">
        <v>1195</v>
      </c>
      <c r="Y2189" s="188" t="s">
        <v>1195</v>
      </c>
      <c r="Z2189" s="188"/>
      <c r="AA2189" s="188">
        <v>469.8</v>
      </c>
    </row>
    <row r="2190" spans="1:27">
      <c r="A2190" s="122" t="s">
        <v>56</v>
      </c>
      <c r="B2190" s="226" t="str">
        <f t="shared" si="68"/>
        <v>27AABCK3418J1ZKPNQ4200383</v>
      </c>
      <c r="C2190" s="277">
        <f t="shared" si="69"/>
        <v>2185</v>
      </c>
      <c r="D2190" s="122" t="s">
        <v>449</v>
      </c>
      <c r="E2190" s="122" t="s">
        <v>450</v>
      </c>
      <c r="F2190" s="122" t="s">
        <v>5147</v>
      </c>
      <c r="G2190" s="122" t="s">
        <v>1699</v>
      </c>
      <c r="H2190" s="278">
        <v>45426</v>
      </c>
      <c r="I2190" s="122">
        <v>422469.8</v>
      </c>
      <c r="J2190" s="122" t="s">
        <v>1700</v>
      </c>
      <c r="K2190" s="122" t="s">
        <v>1657</v>
      </c>
      <c r="L2190" s="122">
        <v>18</v>
      </c>
      <c r="M2190" s="287">
        <v>2610</v>
      </c>
      <c r="N2190" s="287">
        <v>0</v>
      </c>
      <c r="O2190" s="287">
        <v>234.9</v>
      </c>
      <c r="P2190" s="287">
        <v>234.9</v>
      </c>
      <c r="Q2190" s="122">
        <v>0</v>
      </c>
      <c r="R2190" s="188" t="s">
        <v>4994</v>
      </c>
      <c r="S2190" s="188" t="s">
        <v>4877</v>
      </c>
      <c r="T2190" s="188" t="s">
        <v>1703</v>
      </c>
      <c r="U2190" s="188"/>
      <c r="V2190" s="188" t="s">
        <v>1704</v>
      </c>
      <c r="W2190" s="188" t="s">
        <v>1195</v>
      </c>
      <c r="X2190" s="188" t="s">
        <v>1195</v>
      </c>
      <c r="Y2190" s="188" t="s">
        <v>1195</v>
      </c>
      <c r="Z2190" s="188"/>
      <c r="AA2190" s="188">
        <v>469.8</v>
      </c>
    </row>
    <row r="2191" spans="1:27">
      <c r="A2191" s="122" t="s">
        <v>56</v>
      </c>
      <c r="B2191" s="226" t="str">
        <f t="shared" si="68"/>
        <v>27AABCK3418J1ZKPNQ4200483</v>
      </c>
      <c r="C2191" s="277">
        <f t="shared" si="69"/>
        <v>2186</v>
      </c>
      <c r="D2191" s="122" t="s">
        <v>449</v>
      </c>
      <c r="E2191" s="122" t="s">
        <v>450</v>
      </c>
      <c r="F2191" s="122" t="s">
        <v>5148</v>
      </c>
      <c r="G2191" s="122" t="s">
        <v>1699</v>
      </c>
      <c r="H2191" s="278">
        <v>45432</v>
      </c>
      <c r="I2191" s="122">
        <v>42401.18</v>
      </c>
      <c r="J2191" s="122" t="s">
        <v>1700</v>
      </c>
      <c r="K2191" s="122" t="s">
        <v>1657</v>
      </c>
      <c r="L2191" s="122">
        <v>18</v>
      </c>
      <c r="M2191" s="287">
        <v>423.25</v>
      </c>
      <c r="N2191" s="287">
        <v>0</v>
      </c>
      <c r="O2191" s="287">
        <v>38.090000000000003</v>
      </c>
      <c r="P2191" s="287">
        <v>38.090000000000003</v>
      </c>
      <c r="Q2191" s="122">
        <v>0</v>
      </c>
      <c r="R2191" s="188" t="s">
        <v>4994</v>
      </c>
      <c r="S2191" s="188" t="s">
        <v>4877</v>
      </c>
      <c r="T2191" s="188" t="s">
        <v>1703</v>
      </c>
      <c r="U2191" s="188"/>
      <c r="V2191" s="188" t="s">
        <v>1704</v>
      </c>
      <c r="W2191" s="188" t="s">
        <v>1195</v>
      </c>
      <c r="X2191" s="188" t="s">
        <v>1195</v>
      </c>
      <c r="Y2191" s="188" t="s">
        <v>1195</v>
      </c>
      <c r="Z2191" s="188"/>
      <c r="AA2191" s="188">
        <v>76.180000000000007</v>
      </c>
    </row>
    <row r="2192" spans="1:27">
      <c r="A2192" s="122" t="s">
        <v>56</v>
      </c>
      <c r="B2192" s="226" t="str">
        <f t="shared" si="68"/>
        <v>27AABCK3418J1ZKPNQ4200493</v>
      </c>
      <c r="C2192" s="277">
        <f t="shared" si="69"/>
        <v>2187</v>
      </c>
      <c r="D2192" s="122" t="s">
        <v>449</v>
      </c>
      <c r="E2192" s="122" t="s">
        <v>450</v>
      </c>
      <c r="F2192" s="122" t="s">
        <v>5149</v>
      </c>
      <c r="G2192" s="122" t="s">
        <v>1699</v>
      </c>
      <c r="H2192" s="278">
        <v>45434</v>
      </c>
      <c r="I2192" s="122">
        <v>252767.2</v>
      </c>
      <c r="J2192" s="122" t="s">
        <v>1700</v>
      </c>
      <c r="K2192" s="122" t="s">
        <v>1657</v>
      </c>
      <c r="L2192" s="122">
        <v>18</v>
      </c>
      <c r="M2192" s="287">
        <v>1762.25</v>
      </c>
      <c r="N2192" s="287">
        <v>0</v>
      </c>
      <c r="O2192" s="287">
        <v>158.6</v>
      </c>
      <c r="P2192" s="287">
        <v>158.6</v>
      </c>
      <c r="Q2192" s="122">
        <v>0</v>
      </c>
      <c r="R2192" s="188" t="s">
        <v>4994</v>
      </c>
      <c r="S2192" s="188" t="s">
        <v>4877</v>
      </c>
      <c r="T2192" s="188" t="s">
        <v>1703</v>
      </c>
      <c r="U2192" s="188"/>
      <c r="V2192" s="188" t="s">
        <v>1704</v>
      </c>
      <c r="W2192" s="188" t="s">
        <v>1195</v>
      </c>
      <c r="X2192" s="188" t="s">
        <v>1195</v>
      </c>
      <c r="Y2192" s="188" t="s">
        <v>1195</v>
      </c>
      <c r="Z2192" s="188"/>
      <c r="AA2192" s="188">
        <v>317.2</v>
      </c>
    </row>
    <row r="2193" spans="1:27">
      <c r="A2193" s="122" t="s">
        <v>56</v>
      </c>
      <c r="B2193" s="226" t="str">
        <f t="shared" si="68"/>
        <v>27AABCK3418J1ZKPNQ4200563</v>
      </c>
      <c r="C2193" s="277">
        <f t="shared" si="69"/>
        <v>2188</v>
      </c>
      <c r="D2193" s="122" t="s">
        <v>449</v>
      </c>
      <c r="E2193" s="122" t="s">
        <v>450</v>
      </c>
      <c r="F2193" s="122" t="s">
        <v>5150</v>
      </c>
      <c r="G2193" s="122" t="s">
        <v>1699</v>
      </c>
      <c r="H2193" s="278">
        <v>45442</v>
      </c>
      <c r="I2193" s="122">
        <v>136862.98000000001</v>
      </c>
      <c r="J2193" s="122" t="s">
        <v>1700</v>
      </c>
      <c r="K2193" s="122" t="s">
        <v>1657</v>
      </c>
      <c r="L2193" s="122">
        <v>18</v>
      </c>
      <c r="M2193" s="287">
        <v>1183.25</v>
      </c>
      <c r="N2193" s="287">
        <v>0</v>
      </c>
      <c r="O2193" s="287">
        <v>106.49</v>
      </c>
      <c r="P2193" s="287">
        <v>106.49</v>
      </c>
      <c r="Q2193" s="122">
        <v>0</v>
      </c>
      <c r="R2193" s="188" t="s">
        <v>4994</v>
      </c>
      <c r="S2193" s="188" t="s">
        <v>4877</v>
      </c>
      <c r="T2193" s="188" t="s">
        <v>1703</v>
      </c>
      <c r="U2193" s="188"/>
      <c r="V2193" s="188" t="s">
        <v>1704</v>
      </c>
      <c r="W2193" s="188" t="s">
        <v>1195</v>
      </c>
      <c r="X2193" s="188" t="s">
        <v>1195</v>
      </c>
      <c r="Y2193" s="188" t="s">
        <v>1195</v>
      </c>
      <c r="Z2193" s="188"/>
      <c r="AA2193" s="188">
        <v>212.98</v>
      </c>
    </row>
    <row r="2194" spans="1:27">
      <c r="A2194" s="122" t="s">
        <v>56</v>
      </c>
      <c r="B2194" s="226" t="str">
        <f t="shared" si="68"/>
        <v>27AABCK3418J1ZKPNQ4200564</v>
      </c>
      <c r="C2194" s="277">
        <f t="shared" si="69"/>
        <v>2189</v>
      </c>
      <c r="D2194" s="122" t="s">
        <v>449</v>
      </c>
      <c r="E2194" s="122" t="s">
        <v>450</v>
      </c>
      <c r="F2194" s="122" t="s">
        <v>5151</v>
      </c>
      <c r="G2194" s="122" t="s">
        <v>1699</v>
      </c>
      <c r="H2194" s="278">
        <v>45442</v>
      </c>
      <c r="I2194" s="122">
        <v>136862.98000000001</v>
      </c>
      <c r="J2194" s="122" t="s">
        <v>1700</v>
      </c>
      <c r="K2194" s="122" t="s">
        <v>1657</v>
      </c>
      <c r="L2194" s="122">
        <v>18</v>
      </c>
      <c r="M2194" s="287">
        <v>1183.25</v>
      </c>
      <c r="N2194" s="287">
        <v>0</v>
      </c>
      <c r="O2194" s="287">
        <v>106.49</v>
      </c>
      <c r="P2194" s="287">
        <v>106.49</v>
      </c>
      <c r="Q2194" s="122">
        <v>0</v>
      </c>
      <c r="R2194" s="188" t="s">
        <v>4994</v>
      </c>
      <c r="S2194" s="188" t="s">
        <v>4877</v>
      </c>
      <c r="T2194" s="188" t="s">
        <v>1703</v>
      </c>
      <c r="U2194" s="188"/>
      <c r="V2194" s="188" t="s">
        <v>1704</v>
      </c>
      <c r="W2194" s="188" t="s">
        <v>1195</v>
      </c>
      <c r="X2194" s="188" t="s">
        <v>1195</v>
      </c>
      <c r="Y2194" s="188" t="s">
        <v>1195</v>
      </c>
      <c r="Z2194" s="188"/>
      <c r="AA2194" s="188">
        <v>212.98</v>
      </c>
    </row>
    <row r="2195" spans="1:27">
      <c r="A2195" s="122" t="s">
        <v>56</v>
      </c>
      <c r="B2195" s="226" t="str">
        <f t="shared" si="68"/>
        <v>27AAACI1195H1ZM135240502008374</v>
      </c>
      <c r="C2195" s="277">
        <f t="shared" si="69"/>
        <v>2190</v>
      </c>
      <c r="D2195" s="122" t="s">
        <v>412</v>
      </c>
      <c r="E2195" s="122" t="s">
        <v>413</v>
      </c>
      <c r="F2195" s="292">
        <v>135240502008374</v>
      </c>
      <c r="G2195" s="122" t="s">
        <v>1699</v>
      </c>
      <c r="H2195" s="278">
        <v>45414</v>
      </c>
      <c r="I2195" s="122">
        <v>16294.63</v>
      </c>
      <c r="J2195" s="122" t="s">
        <v>1700</v>
      </c>
      <c r="K2195" s="122" t="s">
        <v>1657</v>
      </c>
      <c r="L2195" s="122">
        <v>18</v>
      </c>
      <c r="M2195" s="287">
        <v>13809.01</v>
      </c>
      <c r="N2195" s="287">
        <v>0</v>
      </c>
      <c r="O2195" s="287">
        <v>1242.81</v>
      </c>
      <c r="P2195" s="287">
        <v>1242.81</v>
      </c>
      <c r="Q2195" s="122">
        <v>0</v>
      </c>
      <c r="R2195" s="188" t="s">
        <v>4994</v>
      </c>
      <c r="S2195" s="188" t="s">
        <v>4995</v>
      </c>
      <c r="T2195" s="188" t="s">
        <v>1703</v>
      </c>
      <c r="U2195" s="188"/>
      <c r="V2195" s="188" t="s">
        <v>1704</v>
      </c>
      <c r="W2195" s="188" t="s">
        <v>1195</v>
      </c>
      <c r="X2195" s="188" t="s">
        <v>1195</v>
      </c>
      <c r="Y2195" s="188" t="s">
        <v>1195</v>
      </c>
      <c r="Z2195" s="188"/>
      <c r="AA2195" s="188">
        <v>2485.62</v>
      </c>
    </row>
    <row r="2196" spans="1:27">
      <c r="A2196" s="122" t="s">
        <v>56</v>
      </c>
      <c r="B2196" s="226" t="str">
        <f t="shared" si="68"/>
        <v>27AAACI1195H1ZM135240503015285</v>
      </c>
      <c r="C2196" s="277">
        <f t="shared" si="69"/>
        <v>2191</v>
      </c>
      <c r="D2196" s="122" t="s">
        <v>412</v>
      </c>
      <c r="E2196" s="122" t="s">
        <v>413</v>
      </c>
      <c r="F2196" s="292">
        <v>135240503015285</v>
      </c>
      <c r="G2196" s="122" t="s">
        <v>1699</v>
      </c>
      <c r="H2196" s="278">
        <v>45415</v>
      </c>
      <c r="I2196" s="122">
        <v>18378.23</v>
      </c>
      <c r="J2196" s="122" t="s">
        <v>1700</v>
      </c>
      <c r="K2196" s="122" t="s">
        <v>1657</v>
      </c>
      <c r="L2196" s="122">
        <v>18</v>
      </c>
      <c r="M2196" s="287">
        <v>15574.77</v>
      </c>
      <c r="N2196" s="287">
        <v>0</v>
      </c>
      <c r="O2196" s="287">
        <v>1401.73</v>
      </c>
      <c r="P2196" s="287">
        <v>1401.73</v>
      </c>
      <c r="Q2196" s="122">
        <v>0</v>
      </c>
      <c r="R2196" s="188" t="s">
        <v>4994</v>
      </c>
      <c r="S2196" s="188" t="s">
        <v>4995</v>
      </c>
      <c r="T2196" s="188" t="s">
        <v>1703</v>
      </c>
      <c r="U2196" s="188"/>
      <c r="V2196" s="188" t="s">
        <v>1704</v>
      </c>
      <c r="W2196" s="188" t="s">
        <v>1195</v>
      </c>
      <c r="X2196" s="188" t="s">
        <v>1195</v>
      </c>
      <c r="Y2196" s="188" t="s">
        <v>1195</v>
      </c>
      <c r="Z2196" s="188"/>
      <c r="AA2196" s="188">
        <v>2803.46</v>
      </c>
    </row>
    <row r="2197" spans="1:27">
      <c r="A2197" s="122" t="s">
        <v>56</v>
      </c>
      <c r="B2197" s="226" t="str">
        <f t="shared" si="68"/>
        <v>27AAACI1195H1ZM135240513060744</v>
      </c>
      <c r="C2197" s="277">
        <f t="shared" si="69"/>
        <v>2192</v>
      </c>
      <c r="D2197" s="122" t="s">
        <v>412</v>
      </c>
      <c r="E2197" s="122" t="s">
        <v>413</v>
      </c>
      <c r="F2197" s="292">
        <v>135240513060744</v>
      </c>
      <c r="G2197" s="122" t="s">
        <v>1699</v>
      </c>
      <c r="H2197" s="278">
        <v>45425</v>
      </c>
      <c r="I2197" s="122">
        <v>14459.7</v>
      </c>
      <c r="J2197" s="122" t="s">
        <v>1700</v>
      </c>
      <c r="K2197" s="122" t="s">
        <v>1657</v>
      </c>
      <c r="L2197" s="122">
        <v>18</v>
      </c>
      <c r="M2197" s="287">
        <v>12253.98</v>
      </c>
      <c r="N2197" s="287">
        <v>0</v>
      </c>
      <c r="O2197" s="287">
        <v>1102.8599999999999</v>
      </c>
      <c r="P2197" s="287">
        <v>1102.8599999999999</v>
      </c>
      <c r="Q2197" s="122">
        <v>0</v>
      </c>
      <c r="R2197" s="188" t="s">
        <v>4994</v>
      </c>
      <c r="S2197" s="188" t="s">
        <v>4995</v>
      </c>
      <c r="T2197" s="188" t="s">
        <v>1703</v>
      </c>
      <c r="U2197" s="188"/>
      <c r="V2197" s="188" t="s">
        <v>1704</v>
      </c>
      <c r="W2197" s="188" t="s">
        <v>1195</v>
      </c>
      <c r="X2197" s="188" t="s">
        <v>1195</v>
      </c>
      <c r="Y2197" s="188" t="s">
        <v>1195</v>
      </c>
      <c r="Z2197" s="188"/>
      <c r="AA2197" s="188">
        <v>2205.7199999999998</v>
      </c>
    </row>
    <row r="2198" spans="1:27">
      <c r="A2198" s="122" t="s">
        <v>56</v>
      </c>
      <c r="B2198" s="226" t="str">
        <f t="shared" si="68"/>
        <v>27AAACI1195H1ZM135240516077485</v>
      </c>
      <c r="C2198" s="277">
        <f t="shared" si="69"/>
        <v>2193</v>
      </c>
      <c r="D2198" s="122" t="s">
        <v>412</v>
      </c>
      <c r="E2198" s="122" t="s">
        <v>413</v>
      </c>
      <c r="F2198" s="292">
        <v>135240516077485</v>
      </c>
      <c r="G2198" s="122" t="s">
        <v>1699</v>
      </c>
      <c r="H2198" s="278">
        <v>45428</v>
      </c>
      <c r="I2198" s="122">
        <v>16919.32</v>
      </c>
      <c r="J2198" s="122" t="s">
        <v>1700</v>
      </c>
      <c r="K2198" s="122" t="s">
        <v>1657</v>
      </c>
      <c r="L2198" s="122">
        <v>18</v>
      </c>
      <c r="M2198" s="287">
        <v>14338.41</v>
      </c>
      <c r="N2198" s="287">
        <v>0</v>
      </c>
      <c r="O2198" s="287">
        <v>1290.46</v>
      </c>
      <c r="P2198" s="287">
        <v>1290.46</v>
      </c>
      <c r="Q2198" s="122">
        <v>0</v>
      </c>
      <c r="R2198" s="188" t="s">
        <v>4994</v>
      </c>
      <c r="S2198" s="188" t="s">
        <v>4995</v>
      </c>
      <c r="T2198" s="188" t="s">
        <v>1703</v>
      </c>
      <c r="U2198" s="188"/>
      <c r="V2198" s="188" t="s">
        <v>1704</v>
      </c>
      <c r="W2198" s="188" t="s">
        <v>1195</v>
      </c>
      <c r="X2198" s="188" t="s">
        <v>1195</v>
      </c>
      <c r="Y2198" s="188" t="s">
        <v>1195</v>
      </c>
      <c r="Z2198" s="188"/>
      <c r="AA2198" s="188">
        <v>2580.92</v>
      </c>
    </row>
    <row r="2199" spans="1:27">
      <c r="A2199" s="122" t="s">
        <v>56</v>
      </c>
      <c r="B2199" s="226" t="str">
        <f t="shared" si="68"/>
        <v>27AAACI1195H1ZM135240521099825</v>
      </c>
      <c r="C2199" s="277">
        <f t="shared" si="69"/>
        <v>2194</v>
      </c>
      <c r="D2199" s="122" t="s">
        <v>412</v>
      </c>
      <c r="E2199" s="122" t="s">
        <v>413</v>
      </c>
      <c r="F2199" s="292">
        <v>135240521099825</v>
      </c>
      <c r="G2199" s="122" t="s">
        <v>1699</v>
      </c>
      <c r="H2199" s="278">
        <v>45433</v>
      </c>
      <c r="I2199" s="122">
        <v>22793.38</v>
      </c>
      <c r="J2199" s="122" t="s">
        <v>1700</v>
      </c>
      <c r="K2199" s="122" t="s">
        <v>1657</v>
      </c>
      <c r="L2199" s="122">
        <v>18</v>
      </c>
      <c r="M2199" s="287">
        <v>19316.419999999998</v>
      </c>
      <c r="N2199" s="287">
        <v>0</v>
      </c>
      <c r="O2199" s="287">
        <v>1738.48</v>
      </c>
      <c r="P2199" s="287">
        <v>1738.48</v>
      </c>
      <c r="Q2199" s="122">
        <v>0</v>
      </c>
      <c r="R2199" s="188" t="s">
        <v>4994</v>
      </c>
      <c r="S2199" s="188" t="s">
        <v>4995</v>
      </c>
      <c r="T2199" s="188" t="s">
        <v>1703</v>
      </c>
      <c r="U2199" s="188"/>
      <c r="V2199" s="188" t="s">
        <v>1704</v>
      </c>
      <c r="W2199" s="188" t="s">
        <v>1195</v>
      </c>
      <c r="X2199" s="188" t="s">
        <v>1195</v>
      </c>
      <c r="Y2199" s="188" t="s">
        <v>1195</v>
      </c>
      <c r="Z2199" s="188"/>
      <c r="AA2199" s="188">
        <v>3476.96</v>
      </c>
    </row>
    <row r="2200" spans="1:27">
      <c r="A2200" s="122" t="s">
        <v>56</v>
      </c>
      <c r="B2200" s="226" t="str">
        <f t="shared" si="68"/>
        <v>27AAACI1195H1ZM138241123297651</v>
      </c>
      <c r="C2200" s="277">
        <f t="shared" si="69"/>
        <v>2195</v>
      </c>
      <c r="D2200" s="122" t="s">
        <v>412</v>
      </c>
      <c r="E2200" s="122" t="s">
        <v>413</v>
      </c>
      <c r="F2200" s="292">
        <v>138241123297651</v>
      </c>
      <c r="G2200" s="122" t="s">
        <v>1699</v>
      </c>
      <c r="H2200" s="278">
        <v>45439</v>
      </c>
      <c r="I2200" s="122">
        <v>13157.82</v>
      </c>
      <c r="J2200" s="122" t="s">
        <v>1700</v>
      </c>
      <c r="K2200" s="122" t="s">
        <v>1657</v>
      </c>
      <c r="L2200" s="122">
        <v>18</v>
      </c>
      <c r="M2200" s="287">
        <v>11150.7</v>
      </c>
      <c r="N2200" s="287">
        <v>0</v>
      </c>
      <c r="O2200" s="287">
        <v>1003.56</v>
      </c>
      <c r="P2200" s="287">
        <v>1003.56</v>
      </c>
      <c r="Q2200" s="122">
        <v>0</v>
      </c>
      <c r="R2200" s="188" t="s">
        <v>4994</v>
      </c>
      <c r="S2200" s="188" t="s">
        <v>4995</v>
      </c>
      <c r="T2200" s="188" t="s">
        <v>1703</v>
      </c>
      <c r="U2200" s="188"/>
      <c r="V2200" s="188" t="s">
        <v>1704</v>
      </c>
      <c r="W2200" s="188" t="s">
        <v>1195</v>
      </c>
      <c r="X2200" s="188" t="s">
        <v>1195</v>
      </c>
      <c r="Y2200" s="188" t="s">
        <v>1195</v>
      </c>
      <c r="Z2200" s="188"/>
      <c r="AA2200" s="188">
        <v>2007.12</v>
      </c>
    </row>
    <row r="2201" spans="1:27">
      <c r="A2201" s="122" t="s">
        <v>56</v>
      </c>
      <c r="B2201" s="226" t="str">
        <f t="shared" si="68"/>
        <v>27AANCA4062G1ZN252230000946A010</v>
      </c>
      <c r="C2201" s="277">
        <f t="shared" si="69"/>
        <v>2196</v>
      </c>
      <c r="D2201" s="122" t="s">
        <v>787</v>
      </c>
      <c r="E2201" s="122" t="s">
        <v>788</v>
      </c>
      <c r="F2201" s="122" t="s">
        <v>5152</v>
      </c>
      <c r="G2201" s="122" t="s">
        <v>1699</v>
      </c>
      <c r="H2201" s="278">
        <v>45443</v>
      </c>
      <c r="I2201" s="122">
        <v>75.17</v>
      </c>
      <c r="J2201" s="122" t="s">
        <v>1700</v>
      </c>
      <c r="K2201" s="122" t="s">
        <v>1657</v>
      </c>
      <c r="L2201" s="122">
        <v>18</v>
      </c>
      <c r="M2201" s="287">
        <v>63.71</v>
      </c>
      <c r="N2201" s="287">
        <v>0</v>
      </c>
      <c r="O2201" s="287">
        <v>5.73</v>
      </c>
      <c r="P2201" s="287">
        <v>5.73</v>
      </c>
      <c r="Q2201" s="122">
        <v>0</v>
      </c>
      <c r="R2201" s="188" t="s">
        <v>4994</v>
      </c>
      <c r="S2201" s="188" t="s">
        <v>4995</v>
      </c>
      <c r="T2201" s="188" t="s">
        <v>1703</v>
      </c>
      <c r="U2201" s="188"/>
      <c r="V2201" s="188" t="s">
        <v>1704</v>
      </c>
      <c r="W2201" s="188" t="s">
        <v>1195</v>
      </c>
      <c r="X2201" s="188" t="s">
        <v>1195</v>
      </c>
      <c r="Y2201" s="188" t="s">
        <v>1195</v>
      </c>
      <c r="Z2201" s="188"/>
      <c r="AA2201" s="188">
        <v>11.46</v>
      </c>
    </row>
    <row r="2202" spans="1:27">
      <c r="A2202" s="122" t="s">
        <v>56</v>
      </c>
      <c r="B2202" s="226" t="str">
        <f t="shared" si="68"/>
        <v>27AANCA4062G1ZN252230000946A012</v>
      </c>
      <c r="C2202" s="277">
        <f t="shared" si="69"/>
        <v>2197</v>
      </c>
      <c r="D2202" s="122" t="s">
        <v>787</v>
      </c>
      <c r="E2202" s="122" t="s">
        <v>788</v>
      </c>
      <c r="F2202" s="122" t="s">
        <v>5153</v>
      </c>
      <c r="G2202" s="122" t="s">
        <v>1699</v>
      </c>
      <c r="H2202" s="278">
        <v>45443</v>
      </c>
      <c r="I2202" s="122">
        <v>798.21</v>
      </c>
      <c r="J2202" s="122" t="s">
        <v>1700</v>
      </c>
      <c r="K2202" s="122" t="s">
        <v>1657</v>
      </c>
      <c r="L2202" s="122">
        <v>18</v>
      </c>
      <c r="M2202" s="287">
        <v>676.45</v>
      </c>
      <c r="N2202" s="287">
        <v>0</v>
      </c>
      <c r="O2202" s="287">
        <v>60.88</v>
      </c>
      <c r="P2202" s="287">
        <v>60.88</v>
      </c>
      <c r="Q2202" s="122">
        <v>0</v>
      </c>
      <c r="R2202" s="188" t="s">
        <v>4994</v>
      </c>
      <c r="S2202" s="188" t="s">
        <v>4995</v>
      </c>
      <c r="T2202" s="188" t="s">
        <v>1703</v>
      </c>
      <c r="U2202" s="188"/>
      <c r="V2202" s="188" t="s">
        <v>1704</v>
      </c>
      <c r="W2202" s="188" t="s">
        <v>1195</v>
      </c>
      <c r="X2202" s="188" t="s">
        <v>1195</v>
      </c>
      <c r="Y2202" s="188" t="s">
        <v>1195</v>
      </c>
      <c r="Z2202" s="188"/>
      <c r="AA2202" s="188">
        <v>121.76</v>
      </c>
    </row>
    <row r="2203" spans="1:27">
      <c r="A2203" s="122" t="s">
        <v>56</v>
      </c>
      <c r="B2203" s="226" t="str">
        <f t="shared" si="68"/>
        <v>27AANCA4062G1ZN281230001433030</v>
      </c>
      <c r="C2203" s="277">
        <f t="shared" si="69"/>
        <v>2198</v>
      </c>
      <c r="D2203" s="122" t="s">
        <v>787</v>
      </c>
      <c r="E2203" s="122" t="s">
        <v>788</v>
      </c>
      <c r="F2203" s="122">
        <v>281230001433030</v>
      </c>
      <c r="G2203" s="122" t="s">
        <v>1699</v>
      </c>
      <c r="H2203" s="278">
        <v>45443</v>
      </c>
      <c r="I2203" s="122">
        <v>1190034.72</v>
      </c>
      <c r="J2203" s="122" t="s">
        <v>1700</v>
      </c>
      <c r="K2203" s="122" t="s">
        <v>1657</v>
      </c>
      <c r="L2203" s="122">
        <v>18</v>
      </c>
      <c r="M2203" s="287">
        <v>1008504</v>
      </c>
      <c r="N2203" s="287">
        <v>0</v>
      </c>
      <c r="O2203" s="287">
        <v>90765.36</v>
      </c>
      <c r="P2203" s="287">
        <v>90765.36</v>
      </c>
      <c r="Q2203" s="122">
        <v>0</v>
      </c>
      <c r="R2203" s="188" t="s">
        <v>4994</v>
      </c>
      <c r="S2203" s="188" t="s">
        <v>4995</v>
      </c>
      <c r="T2203" s="188" t="s">
        <v>1703</v>
      </c>
      <c r="U2203" s="188"/>
      <c r="V2203" s="188" t="s">
        <v>1704</v>
      </c>
      <c r="W2203" s="188" t="s">
        <v>1195</v>
      </c>
      <c r="X2203" s="188" t="s">
        <v>1195</v>
      </c>
      <c r="Y2203" s="188" t="s">
        <v>1195</v>
      </c>
      <c r="Z2203" s="188"/>
      <c r="AA2203" s="188">
        <v>181530.72</v>
      </c>
    </row>
    <row r="2204" spans="1:27">
      <c r="A2204" s="122" t="s">
        <v>56</v>
      </c>
      <c r="B2204" s="226" t="str">
        <f t="shared" si="68"/>
        <v>27AANCA4062G1ZN281230001433A029</v>
      </c>
      <c r="C2204" s="277">
        <f t="shared" si="69"/>
        <v>2199</v>
      </c>
      <c r="D2204" s="122" t="s">
        <v>787</v>
      </c>
      <c r="E2204" s="122" t="s">
        <v>788</v>
      </c>
      <c r="F2204" s="122" t="s">
        <v>4457</v>
      </c>
      <c r="G2204" s="122" t="s">
        <v>1699</v>
      </c>
      <c r="H2204" s="278">
        <v>45443</v>
      </c>
      <c r="I2204" s="122">
        <v>69475.09</v>
      </c>
      <c r="J2204" s="122" t="s">
        <v>1700</v>
      </c>
      <c r="K2204" s="122" t="s">
        <v>1657</v>
      </c>
      <c r="L2204" s="122">
        <v>18</v>
      </c>
      <c r="M2204" s="287">
        <v>58877.2</v>
      </c>
      <c r="N2204" s="287">
        <v>0</v>
      </c>
      <c r="O2204" s="287">
        <v>5298.94</v>
      </c>
      <c r="P2204" s="287">
        <v>5298.94</v>
      </c>
      <c r="Q2204" s="122">
        <v>0</v>
      </c>
      <c r="R2204" s="188" t="s">
        <v>4994</v>
      </c>
      <c r="S2204" s="188" t="s">
        <v>4995</v>
      </c>
      <c r="T2204" s="188" t="s">
        <v>1703</v>
      </c>
      <c r="U2204" s="188"/>
      <c r="V2204" s="188" t="s">
        <v>1704</v>
      </c>
      <c r="W2204" s="188" t="s">
        <v>1195</v>
      </c>
      <c r="X2204" s="188" t="s">
        <v>1195</v>
      </c>
      <c r="Y2204" s="188" t="s">
        <v>1195</v>
      </c>
      <c r="Z2204" s="188"/>
      <c r="AA2204" s="188">
        <v>10597.88</v>
      </c>
    </row>
    <row r="2205" spans="1:27">
      <c r="A2205" s="122" t="s">
        <v>56</v>
      </c>
      <c r="B2205" s="226" t="str">
        <f t="shared" si="68"/>
        <v>07AABCI2726B1Z4DL1242505AJ97902</v>
      </c>
      <c r="C2205" s="277">
        <f t="shared" si="69"/>
        <v>2200</v>
      </c>
      <c r="D2205" s="122" t="s">
        <v>1941</v>
      </c>
      <c r="E2205" s="122" t="s">
        <v>1942</v>
      </c>
      <c r="F2205" s="122" t="s">
        <v>5154</v>
      </c>
      <c r="G2205" s="122" t="s">
        <v>1699</v>
      </c>
      <c r="H2205" s="278">
        <v>45418</v>
      </c>
      <c r="I2205" s="122">
        <v>8744</v>
      </c>
      <c r="J2205" s="122" t="s">
        <v>1700</v>
      </c>
      <c r="K2205" s="122" t="s">
        <v>1657</v>
      </c>
      <c r="L2205" s="122">
        <v>5</v>
      </c>
      <c r="M2205" s="287">
        <v>8328</v>
      </c>
      <c r="N2205" s="287">
        <v>416</v>
      </c>
      <c r="O2205" s="287">
        <v>0</v>
      </c>
      <c r="P2205" s="287">
        <v>0</v>
      </c>
      <c r="Q2205" s="122">
        <v>0</v>
      </c>
      <c r="R2205" s="188" t="s">
        <v>4994</v>
      </c>
      <c r="S2205" s="188" t="s">
        <v>4995</v>
      </c>
      <c r="T2205" s="188" t="s">
        <v>1703</v>
      </c>
      <c r="U2205" s="188"/>
      <c r="V2205" s="188" t="s">
        <v>1704</v>
      </c>
      <c r="W2205" s="188" t="s">
        <v>1195</v>
      </c>
      <c r="X2205" s="188" t="s">
        <v>1195</v>
      </c>
      <c r="Y2205" s="188" t="s">
        <v>1195</v>
      </c>
      <c r="Z2205" s="188"/>
      <c r="AA2205" s="188">
        <v>416</v>
      </c>
    </row>
    <row r="2206" spans="1:27">
      <c r="A2206" s="122" t="s">
        <v>56</v>
      </c>
      <c r="B2206" s="226" t="str">
        <f t="shared" si="68"/>
        <v>07AABCI2726B1Z4DL1242505AP82765</v>
      </c>
      <c r="C2206" s="277">
        <f t="shared" si="69"/>
        <v>2201</v>
      </c>
      <c r="D2206" s="122" t="s">
        <v>1941</v>
      </c>
      <c r="E2206" s="122" t="s">
        <v>1942</v>
      </c>
      <c r="F2206" s="122" t="s">
        <v>5155</v>
      </c>
      <c r="G2206" s="122" t="s">
        <v>1699</v>
      </c>
      <c r="H2206" s="278">
        <v>45439</v>
      </c>
      <c r="I2206" s="122">
        <v>1100</v>
      </c>
      <c r="J2206" s="122" t="s">
        <v>1700</v>
      </c>
      <c r="K2206" s="122" t="s">
        <v>1657</v>
      </c>
      <c r="L2206" s="122">
        <v>5</v>
      </c>
      <c r="M2206" s="287">
        <v>1048</v>
      </c>
      <c r="N2206" s="287">
        <v>52</v>
      </c>
      <c r="O2206" s="287">
        <v>0</v>
      </c>
      <c r="P2206" s="287">
        <v>0</v>
      </c>
      <c r="Q2206" s="122">
        <v>0</v>
      </c>
      <c r="R2206" s="188" t="s">
        <v>4994</v>
      </c>
      <c r="S2206" s="188" t="s">
        <v>4995</v>
      </c>
      <c r="T2206" s="188" t="s">
        <v>1703</v>
      </c>
      <c r="U2206" s="188"/>
      <c r="V2206" s="188" t="s">
        <v>1704</v>
      </c>
      <c r="W2206" s="188" t="s">
        <v>1195</v>
      </c>
      <c r="X2206" s="188" t="s">
        <v>1195</v>
      </c>
      <c r="Y2206" s="188" t="s">
        <v>1195</v>
      </c>
      <c r="Z2206" s="188"/>
      <c r="AA2206" s="188">
        <v>52</v>
      </c>
    </row>
    <row r="2207" spans="1:27">
      <c r="A2207" s="122" t="s">
        <v>56</v>
      </c>
      <c r="B2207" s="226" t="str">
        <f t="shared" si="68"/>
        <v>27ABJCS6128G1Z450/2024-25</v>
      </c>
      <c r="C2207" s="277">
        <f t="shared" si="69"/>
        <v>2202</v>
      </c>
      <c r="D2207" s="122" t="s">
        <v>535</v>
      </c>
      <c r="E2207" s="122" t="s">
        <v>536</v>
      </c>
      <c r="F2207" s="122" t="s">
        <v>5156</v>
      </c>
      <c r="G2207" s="122" t="s">
        <v>1699</v>
      </c>
      <c r="H2207" s="278">
        <v>45421</v>
      </c>
      <c r="I2207" s="122">
        <v>358.72</v>
      </c>
      <c r="J2207" s="122" t="s">
        <v>1700</v>
      </c>
      <c r="K2207" s="122" t="s">
        <v>1657</v>
      </c>
      <c r="L2207" s="122">
        <v>18</v>
      </c>
      <c r="M2207" s="287">
        <v>304</v>
      </c>
      <c r="N2207" s="287">
        <v>0</v>
      </c>
      <c r="O2207" s="287">
        <v>27.36</v>
      </c>
      <c r="P2207" s="287">
        <v>27.36</v>
      </c>
      <c r="Q2207" s="122">
        <v>0</v>
      </c>
      <c r="R2207" s="188" t="s">
        <v>4994</v>
      </c>
      <c r="S2207" s="188" t="s">
        <v>4995</v>
      </c>
      <c r="T2207" s="188" t="s">
        <v>1703</v>
      </c>
      <c r="U2207" s="188"/>
      <c r="V2207" s="188" t="s">
        <v>1704</v>
      </c>
      <c r="W2207" s="188" t="s">
        <v>1195</v>
      </c>
      <c r="X2207" s="188" t="s">
        <v>1195</v>
      </c>
      <c r="Y2207" s="188" t="s">
        <v>1195</v>
      </c>
      <c r="Z2207" s="188"/>
      <c r="AA2207" s="188">
        <v>54.72</v>
      </c>
    </row>
    <row r="2208" spans="1:27">
      <c r="A2208" s="122" t="s">
        <v>56</v>
      </c>
      <c r="B2208" s="226" t="str">
        <f t="shared" si="68"/>
        <v>27ABJCS6128G1Z451/2024-25</v>
      </c>
      <c r="C2208" s="277">
        <f t="shared" si="69"/>
        <v>2203</v>
      </c>
      <c r="D2208" s="122" t="s">
        <v>535</v>
      </c>
      <c r="E2208" s="122" t="s">
        <v>536</v>
      </c>
      <c r="F2208" s="122" t="s">
        <v>5157</v>
      </c>
      <c r="G2208" s="122" t="s">
        <v>1699</v>
      </c>
      <c r="H2208" s="278">
        <v>45421</v>
      </c>
      <c r="I2208" s="122">
        <v>18115.36</v>
      </c>
      <c r="J2208" s="122" t="s">
        <v>1700</v>
      </c>
      <c r="K2208" s="122" t="s">
        <v>1657</v>
      </c>
      <c r="L2208" s="122">
        <v>18</v>
      </c>
      <c r="M2208" s="287">
        <v>15352</v>
      </c>
      <c r="N2208" s="287">
        <v>0</v>
      </c>
      <c r="O2208" s="287">
        <v>1381.68</v>
      </c>
      <c r="P2208" s="287">
        <v>1381.68</v>
      </c>
      <c r="Q2208" s="122">
        <v>0</v>
      </c>
      <c r="R2208" s="188" t="s">
        <v>4994</v>
      </c>
      <c r="S2208" s="188" t="s">
        <v>4995</v>
      </c>
      <c r="T2208" s="188" t="s">
        <v>1703</v>
      </c>
      <c r="U2208" s="188"/>
      <c r="V2208" s="188" t="s">
        <v>1704</v>
      </c>
      <c r="W2208" s="188" t="s">
        <v>1195</v>
      </c>
      <c r="X2208" s="188" t="s">
        <v>1195</v>
      </c>
      <c r="Y2208" s="188" t="s">
        <v>1195</v>
      </c>
      <c r="Z2208" s="188"/>
      <c r="AA2208" s="188">
        <v>2763.36</v>
      </c>
    </row>
    <row r="2209" spans="1:27">
      <c r="A2209" s="122" t="s">
        <v>56</v>
      </c>
      <c r="B2209" s="226" t="str">
        <f t="shared" si="68"/>
        <v>27AABCP9181H1Z441226091103</v>
      </c>
      <c r="C2209" s="277">
        <f t="shared" si="69"/>
        <v>2204</v>
      </c>
      <c r="D2209" s="122" t="s">
        <v>4969</v>
      </c>
      <c r="E2209" s="122" t="s">
        <v>4970</v>
      </c>
      <c r="F2209" s="122">
        <v>41226091103</v>
      </c>
      <c r="G2209" s="122" t="s">
        <v>1699</v>
      </c>
      <c r="H2209" s="278">
        <v>45435</v>
      </c>
      <c r="I2209" s="122">
        <v>554600</v>
      </c>
      <c r="J2209" s="122" t="s">
        <v>1700</v>
      </c>
      <c r="K2209" s="122" t="s">
        <v>1657</v>
      </c>
      <c r="L2209" s="122">
        <v>18</v>
      </c>
      <c r="M2209" s="287">
        <v>470000</v>
      </c>
      <c r="N2209" s="287">
        <v>0</v>
      </c>
      <c r="O2209" s="287">
        <v>42300</v>
      </c>
      <c r="P2209" s="287">
        <v>42300</v>
      </c>
      <c r="Q2209" s="122">
        <v>0</v>
      </c>
      <c r="R2209" s="188" t="s">
        <v>4994</v>
      </c>
      <c r="S2209" s="188" t="s">
        <v>4995</v>
      </c>
      <c r="T2209" s="188" t="s">
        <v>1703</v>
      </c>
      <c r="U2209" s="188"/>
      <c r="V2209" s="188" t="s">
        <v>1704</v>
      </c>
      <c r="W2209" s="188" t="s">
        <v>1726</v>
      </c>
      <c r="X2209" s="188" t="s">
        <v>5158</v>
      </c>
      <c r="Y2209" s="188" t="s">
        <v>5076</v>
      </c>
      <c r="Z2209" s="188"/>
      <c r="AA2209" s="188">
        <v>84600</v>
      </c>
    </row>
    <row r="2210" spans="1:27">
      <c r="A2210" s="122" t="s">
        <v>56</v>
      </c>
      <c r="B2210" s="226" t="str">
        <f t="shared" si="68"/>
        <v>27AACCG1281A1Z5IVS27-2425-00260</v>
      </c>
      <c r="C2210" s="277">
        <f t="shared" si="69"/>
        <v>2205</v>
      </c>
      <c r="D2210" s="122" t="s">
        <v>4563</v>
      </c>
      <c r="E2210" s="122" t="s">
        <v>4564</v>
      </c>
      <c r="F2210" s="122" t="s">
        <v>5159</v>
      </c>
      <c r="G2210" s="122" t="s">
        <v>1699</v>
      </c>
      <c r="H2210" s="278">
        <v>45421</v>
      </c>
      <c r="I2210" s="122">
        <v>4366</v>
      </c>
      <c r="J2210" s="122" t="s">
        <v>1700</v>
      </c>
      <c r="K2210" s="122" t="s">
        <v>1657</v>
      </c>
      <c r="L2210" s="122">
        <v>18</v>
      </c>
      <c r="M2210" s="287">
        <v>3700</v>
      </c>
      <c r="N2210" s="287">
        <v>0</v>
      </c>
      <c r="O2210" s="287">
        <v>333</v>
      </c>
      <c r="P2210" s="287">
        <v>333</v>
      </c>
      <c r="Q2210" s="122">
        <v>0</v>
      </c>
      <c r="R2210" s="188" t="s">
        <v>4994</v>
      </c>
      <c r="S2210" s="188" t="s">
        <v>4995</v>
      </c>
      <c r="T2210" s="188" t="s">
        <v>1703</v>
      </c>
      <c r="U2210" s="188"/>
      <c r="V2210" s="188" t="s">
        <v>1704</v>
      </c>
      <c r="W2210" s="188" t="s">
        <v>1726</v>
      </c>
      <c r="X2210" s="188" t="s">
        <v>5160</v>
      </c>
      <c r="Y2210" s="188" t="s">
        <v>5161</v>
      </c>
      <c r="Z2210" s="188"/>
      <c r="AA2210" s="188">
        <v>666</v>
      </c>
    </row>
    <row r="2211" spans="1:27">
      <c r="A2211" s="122" t="s">
        <v>56</v>
      </c>
      <c r="B2211" s="226" t="str">
        <f t="shared" si="68"/>
        <v>27AKFPD9137N1ZRINV/VD/2425/02</v>
      </c>
      <c r="C2211" s="277">
        <f t="shared" si="69"/>
        <v>2206</v>
      </c>
      <c r="D2211" s="122" t="s">
        <v>4647</v>
      </c>
      <c r="E2211" s="122" t="s">
        <v>4648</v>
      </c>
      <c r="F2211" s="122" t="s">
        <v>5162</v>
      </c>
      <c r="G2211" s="122" t="s">
        <v>1699</v>
      </c>
      <c r="H2211" s="278">
        <v>45443</v>
      </c>
      <c r="I2211" s="122">
        <v>415360</v>
      </c>
      <c r="J2211" s="122" t="s">
        <v>1700</v>
      </c>
      <c r="K2211" s="122" t="s">
        <v>1657</v>
      </c>
      <c r="L2211" s="122">
        <v>18</v>
      </c>
      <c r="M2211" s="287">
        <v>352000</v>
      </c>
      <c r="N2211" s="287">
        <v>0</v>
      </c>
      <c r="O2211" s="287">
        <v>31680</v>
      </c>
      <c r="P2211" s="287">
        <v>31680</v>
      </c>
      <c r="Q2211" s="122">
        <v>0</v>
      </c>
      <c r="R2211" s="188" t="s">
        <v>4994</v>
      </c>
      <c r="S2211" s="188" t="s">
        <v>4746</v>
      </c>
      <c r="T2211" s="188" t="s">
        <v>1703</v>
      </c>
      <c r="U2211" s="188"/>
      <c r="V2211" s="188" t="s">
        <v>1704</v>
      </c>
      <c r="W2211" s="188" t="s">
        <v>1195</v>
      </c>
      <c r="X2211" s="188" t="s">
        <v>1195</v>
      </c>
      <c r="Y2211" s="188" t="s">
        <v>1195</v>
      </c>
      <c r="Z2211" s="188"/>
      <c r="AA2211" s="188">
        <v>63360</v>
      </c>
    </row>
    <row r="2212" spans="1:27">
      <c r="A2212" s="122" t="s">
        <v>56</v>
      </c>
      <c r="B2212" s="226" t="str">
        <f t="shared" si="68"/>
        <v>29AACCP2486Q1ZMFY2425/KA/00387</v>
      </c>
      <c r="C2212" s="277">
        <f t="shared" si="69"/>
        <v>2207</v>
      </c>
      <c r="D2212" s="122" t="s">
        <v>617</v>
      </c>
      <c r="E2212" s="122" t="s">
        <v>618</v>
      </c>
      <c r="F2212" s="122" t="s">
        <v>5163</v>
      </c>
      <c r="G2212" s="122" t="s">
        <v>1699</v>
      </c>
      <c r="H2212" s="278">
        <v>45414</v>
      </c>
      <c r="I2212" s="122">
        <v>28939.5</v>
      </c>
      <c r="J2212" s="122" t="s">
        <v>1700</v>
      </c>
      <c r="K2212" s="122" t="s">
        <v>1657</v>
      </c>
      <c r="L2212" s="122">
        <v>18</v>
      </c>
      <c r="M2212" s="287">
        <v>24525</v>
      </c>
      <c r="N2212" s="287">
        <v>4414.5</v>
      </c>
      <c r="O2212" s="287">
        <v>0</v>
      </c>
      <c r="P2212" s="287">
        <v>0</v>
      </c>
      <c r="Q2212" s="122">
        <v>0</v>
      </c>
      <c r="R2212" s="188" t="s">
        <v>4994</v>
      </c>
      <c r="S2212" s="188" t="s">
        <v>5001</v>
      </c>
      <c r="T2212" s="188" t="s">
        <v>1703</v>
      </c>
      <c r="U2212" s="188"/>
      <c r="V2212" s="188" t="s">
        <v>1704</v>
      </c>
      <c r="W2212" s="188" t="s">
        <v>1726</v>
      </c>
      <c r="X2212" s="188" t="s">
        <v>5164</v>
      </c>
      <c r="Y2212" s="188" t="s">
        <v>4562</v>
      </c>
      <c r="Z2212" s="188"/>
      <c r="AA2212" s="188">
        <v>4414.5</v>
      </c>
    </row>
    <row r="2213" spans="1:27">
      <c r="A2213" s="122" t="s">
        <v>56</v>
      </c>
      <c r="B2213" s="226" t="str">
        <f t="shared" si="68"/>
        <v>29AALCA0171E1ZVBLR8-1245917</v>
      </c>
      <c r="C2213" s="277">
        <f t="shared" si="69"/>
        <v>2208</v>
      </c>
      <c r="D2213" s="122" t="s">
        <v>5194</v>
      </c>
      <c r="E2213" s="122" t="s">
        <v>4672</v>
      </c>
      <c r="F2213" s="122" t="s">
        <v>5195</v>
      </c>
      <c r="G2213" s="122" t="s">
        <v>1699</v>
      </c>
      <c r="H2213" s="278">
        <v>45491</v>
      </c>
      <c r="I2213" s="122">
        <v>1298</v>
      </c>
      <c r="J2213" s="122" t="s">
        <v>1700</v>
      </c>
      <c r="K2213" s="122" t="s">
        <v>1657</v>
      </c>
      <c r="L2213" s="122">
        <v>18</v>
      </c>
      <c r="M2213" s="287">
        <v>1100</v>
      </c>
      <c r="N2213" s="287">
        <v>198</v>
      </c>
      <c r="O2213" s="287">
        <v>0</v>
      </c>
      <c r="P2213" s="287">
        <v>0</v>
      </c>
      <c r="Q2213" s="122">
        <v>0</v>
      </c>
      <c r="R2213" s="188" t="s">
        <v>5196</v>
      </c>
      <c r="S2213" s="188" t="s">
        <v>5197</v>
      </c>
      <c r="T2213" s="188" t="s">
        <v>1703</v>
      </c>
      <c r="U2213" s="188"/>
      <c r="V2213" s="188" t="s">
        <v>1704</v>
      </c>
      <c r="W2213" s="188" t="s">
        <v>1195</v>
      </c>
      <c r="X2213" s="188" t="s">
        <v>1195</v>
      </c>
      <c r="Y2213" s="188" t="s">
        <v>1195</v>
      </c>
      <c r="Z2213" s="188"/>
      <c r="AA2213" s="188">
        <v>198</v>
      </c>
    </row>
    <row r="2214" spans="1:27">
      <c r="A2214" s="122" t="s">
        <v>56</v>
      </c>
      <c r="B2214" s="226" t="str">
        <f t="shared" si="68"/>
        <v>27AABCM2461K1ZFLMP01250700511</v>
      </c>
      <c r="C2214" s="277">
        <f t="shared" si="69"/>
        <v>2209</v>
      </c>
      <c r="D2214" s="122" t="s">
        <v>443</v>
      </c>
      <c r="E2214" s="122" t="s">
        <v>444</v>
      </c>
      <c r="F2214" s="122" t="s">
        <v>5198</v>
      </c>
      <c r="G2214" s="122" t="s">
        <v>1699</v>
      </c>
      <c r="H2214" s="278">
        <v>45474</v>
      </c>
      <c r="I2214" s="122">
        <v>31306.6</v>
      </c>
      <c r="J2214" s="122" t="s">
        <v>1700</v>
      </c>
      <c r="K2214" s="122" t="s">
        <v>1657</v>
      </c>
      <c r="L2214" s="122">
        <v>18</v>
      </c>
      <c r="M2214" s="287">
        <v>26530.6</v>
      </c>
      <c r="N2214" s="287">
        <v>0</v>
      </c>
      <c r="O2214" s="287">
        <v>2388</v>
      </c>
      <c r="P2214" s="287">
        <v>2388</v>
      </c>
      <c r="Q2214" s="122">
        <v>0</v>
      </c>
      <c r="R2214" s="188" t="s">
        <v>5196</v>
      </c>
      <c r="S2214" s="188" t="s">
        <v>5199</v>
      </c>
      <c r="T2214" s="188" t="s">
        <v>1703</v>
      </c>
      <c r="U2214" s="188"/>
      <c r="V2214" s="188" t="s">
        <v>1704</v>
      </c>
      <c r="W2214" s="188" t="s">
        <v>1726</v>
      </c>
      <c r="X2214" s="188" t="s">
        <v>5200</v>
      </c>
      <c r="Y2214" s="188" t="s">
        <v>4666</v>
      </c>
      <c r="Z2214" s="188"/>
      <c r="AA2214" s="188">
        <v>4776</v>
      </c>
    </row>
    <row r="2215" spans="1:27">
      <c r="A2215" s="122" t="s">
        <v>56</v>
      </c>
      <c r="B2215" s="226" t="str">
        <f t="shared" si="68"/>
        <v>27AABCM2461K1ZFLMP01250700512</v>
      </c>
      <c r="C2215" s="277">
        <f t="shared" si="69"/>
        <v>2210</v>
      </c>
      <c r="D2215" s="122" t="s">
        <v>443</v>
      </c>
      <c r="E2215" s="122" t="s">
        <v>444</v>
      </c>
      <c r="F2215" s="122" t="s">
        <v>5201</v>
      </c>
      <c r="G2215" s="122" t="s">
        <v>1699</v>
      </c>
      <c r="H2215" s="278">
        <v>45474</v>
      </c>
      <c r="I2215" s="122">
        <v>32926.800000000003</v>
      </c>
      <c r="J2215" s="122" t="s">
        <v>1700</v>
      </c>
      <c r="K2215" s="122" t="s">
        <v>1657</v>
      </c>
      <c r="L2215" s="122">
        <v>18</v>
      </c>
      <c r="M2215" s="287">
        <v>27904.799999999999</v>
      </c>
      <c r="N2215" s="287">
        <v>0</v>
      </c>
      <c r="O2215" s="287">
        <v>2511</v>
      </c>
      <c r="P2215" s="287">
        <v>2511</v>
      </c>
      <c r="Q2215" s="122">
        <v>0</v>
      </c>
      <c r="R2215" s="188" t="s">
        <v>5196</v>
      </c>
      <c r="S2215" s="188" t="s">
        <v>5199</v>
      </c>
      <c r="T2215" s="188" t="s">
        <v>1703</v>
      </c>
      <c r="U2215" s="188"/>
      <c r="V2215" s="188" t="s">
        <v>1704</v>
      </c>
      <c r="W2215" s="188" t="s">
        <v>1726</v>
      </c>
      <c r="X2215" s="188" t="s">
        <v>5202</v>
      </c>
      <c r="Y2215" s="188" t="s">
        <v>4666</v>
      </c>
      <c r="Z2215" s="188"/>
      <c r="AA2215" s="188">
        <v>5022</v>
      </c>
    </row>
    <row r="2216" spans="1:27">
      <c r="A2216" s="122" t="s">
        <v>56</v>
      </c>
      <c r="B2216" s="226" t="str">
        <f t="shared" si="68"/>
        <v>27AABCM2461K1ZFLMP01250700513</v>
      </c>
      <c r="C2216" s="277">
        <f t="shared" si="69"/>
        <v>2211</v>
      </c>
      <c r="D2216" s="122" t="s">
        <v>443</v>
      </c>
      <c r="E2216" s="122" t="s">
        <v>444</v>
      </c>
      <c r="F2216" s="122" t="s">
        <v>5203</v>
      </c>
      <c r="G2216" s="122" t="s">
        <v>1699</v>
      </c>
      <c r="H2216" s="278">
        <v>45474</v>
      </c>
      <c r="I2216" s="122">
        <v>32926.800000000003</v>
      </c>
      <c r="J2216" s="122" t="s">
        <v>1700</v>
      </c>
      <c r="K2216" s="122" t="s">
        <v>1657</v>
      </c>
      <c r="L2216" s="122">
        <v>18</v>
      </c>
      <c r="M2216" s="287">
        <v>27904.799999999999</v>
      </c>
      <c r="N2216" s="287">
        <v>0</v>
      </c>
      <c r="O2216" s="287">
        <v>2511</v>
      </c>
      <c r="P2216" s="287">
        <v>2511</v>
      </c>
      <c r="Q2216" s="122">
        <v>0</v>
      </c>
      <c r="R2216" s="188" t="s">
        <v>5196</v>
      </c>
      <c r="S2216" s="188" t="s">
        <v>5199</v>
      </c>
      <c r="T2216" s="188" t="s">
        <v>1703</v>
      </c>
      <c r="U2216" s="188"/>
      <c r="V2216" s="188" t="s">
        <v>1704</v>
      </c>
      <c r="W2216" s="188" t="s">
        <v>1726</v>
      </c>
      <c r="X2216" s="188" t="s">
        <v>5204</v>
      </c>
      <c r="Y2216" s="188" t="s">
        <v>4666</v>
      </c>
      <c r="Z2216" s="188"/>
      <c r="AA2216" s="188">
        <v>5022</v>
      </c>
    </row>
    <row r="2217" spans="1:27">
      <c r="A2217" s="122" t="s">
        <v>56</v>
      </c>
      <c r="B2217" s="226" t="str">
        <f t="shared" si="68"/>
        <v>27AABCM2461K1ZFLMP01250700514</v>
      </c>
      <c r="C2217" s="277">
        <f t="shared" si="69"/>
        <v>2212</v>
      </c>
      <c r="D2217" s="122" t="s">
        <v>443</v>
      </c>
      <c r="E2217" s="122" t="s">
        <v>444</v>
      </c>
      <c r="F2217" s="122" t="s">
        <v>5205</v>
      </c>
      <c r="G2217" s="122" t="s">
        <v>1699</v>
      </c>
      <c r="H2217" s="278">
        <v>45474</v>
      </c>
      <c r="I2217" s="122">
        <v>31306.6</v>
      </c>
      <c r="J2217" s="122" t="s">
        <v>1700</v>
      </c>
      <c r="K2217" s="122" t="s">
        <v>1657</v>
      </c>
      <c r="L2217" s="122">
        <v>18</v>
      </c>
      <c r="M2217" s="287">
        <v>26530.6</v>
      </c>
      <c r="N2217" s="287">
        <v>0</v>
      </c>
      <c r="O2217" s="287">
        <v>2388</v>
      </c>
      <c r="P2217" s="287">
        <v>2388</v>
      </c>
      <c r="Q2217" s="122">
        <v>0</v>
      </c>
      <c r="R2217" s="188" t="s">
        <v>5196</v>
      </c>
      <c r="S2217" s="188" t="s">
        <v>5199</v>
      </c>
      <c r="T2217" s="188" t="s">
        <v>1703</v>
      </c>
      <c r="U2217" s="188"/>
      <c r="V2217" s="188" t="s">
        <v>1704</v>
      </c>
      <c r="W2217" s="188" t="s">
        <v>1726</v>
      </c>
      <c r="X2217" s="188" t="s">
        <v>5206</v>
      </c>
      <c r="Y2217" s="188" t="s">
        <v>4666</v>
      </c>
      <c r="Z2217" s="188"/>
      <c r="AA2217" s="188">
        <v>4776</v>
      </c>
    </row>
    <row r="2218" spans="1:27">
      <c r="A2218" s="122" t="s">
        <v>56</v>
      </c>
      <c r="B2218" s="226" t="str">
        <f t="shared" si="68"/>
        <v>27AABCM2461K1ZFPM012507/014238</v>
      </c>
      <c r="C2218" s="277">
        <f t="shared" si="69"/>
        <v>2213</v>
      </c>
      <c r="D2218" s="122" t="s">
        <v>443</v>
      </c>
      <c r="E2218" s="122" t="s">
        <v>444</v>
      </c>
      <c r="F2218" s="122" t="s">
        <v>5207</v>
      </c>
      <c r="G2218" s="122" t="s">
        <v>1699</v>
      </c>
      <c r="H2218" s="278">
        <v>45474</v>
      </c>
      <c r="I2218" s="122">
        <v>1391.2</v>
      </c>
      <c r="J2218" s="122" t="s">
        <v>1700</v>
      </c>
      <c r="K2218" s="122" t="s">
        <v>1657</v>
      </c>
      <c r="L2218" s="122">
        <v>18</v>
      </c>
      <c r="M2218" s="287">
        <v>1179.2</v>
      </c>
      <c r="N2218" s="287">
        <v>0</v>
      </c>
      <c r="O2218" s="287">
        <v>106</v>
      </c>
      <c r="P2218" s="287">
        <v>106</v>
      </c>
      <c r="Q2218" s="122">
        <v>0</v>
      </c>
      <c r="R2218" s="188" t="s">
        <v>5196</v>
      </c>
      <c r="S2218" s="188" t="s">
        <v>5199</v>
      </c>
      <c r="T2218" s="188" t="s">
        <v>1703</v>
      </c>
      <c r="U2218" s="188"/>
      <c r="V2218" s="188" t="s">
        <v>1704</v>
      </c>
      <c r="W2218" s="188" t="s">
        <v>1726</v>
      </c>
      <c r="X2218" s="188" t="s">
        <v>5208</v>
      </c>
      <c r="Y2218" s="188" t="s">
        <v>5209</v>
      </c>
      <c r="Z2218" s="188"/>
      <c r="AA2218" s="188">
        <v>212</v>
      </c>
    </row>
    <row r="2219" spans="1:27">
      <c r="A2219" s="122" t="s">
        <v>56</v>
      </c>
      <c r="B2219" s="226" t="str">
        <f t="shared" si="68"/>
        <v>27AABCM2461K1ZFPM012507/014239</v>
      </c>
      <c r="C2219" s="277">
        <f t="shared" si="69"/>
        <v>2214</v>
      </c>
      <c r="D2219" s="122" t="s">
        <v>443</v>
      </c>
      <c r="E2219" s="122" t="s">
        <v>444</v>
      </c>
      <c r="F2219" s="122" t="s">
        <v>5210</v>
      </c>
      <c r="G2219" s="122" t="s">
        <v>1699</v>
      </c>
      <c r="H2219" s="278">
        <v>45474</v>
      </c>
      <c r="I2219" s="122">
        <v>632</v>
      </c>
      <c r="J2219" s="122" t="s">
        <v>1700</v>
      </c>
      <c r="K2219" s="122" t="s">
        <v>1657</v>
      </c>
      <c r="L2219" s="122">
        <v>18</v>
      </c>
      <c r="M2219" s="287">
        <v>536</v>
      </c>
      <c r="N2219" s="287">
        <v>0</v>
      </c>
      <c r="O2219" s="287">
        <v>48</v>
      </c>
      <c r="P2219" s="287">
        <v>48</v>
      </c>
      <c r="Q2219" s="122">
        <v>0</v>
      </c>
      <c r="R2219" s="188" t="s">
        <v>5196</v>
      </c>
      <c r="S2219" s="188" t="s">
        <v>5199</v>
      </c>
      <c r="T2219" s="188" t="s">
        <v>1703</v>
      </c>
      <c r="U2219" s="188"/>
      <c r="V2219" s="188" t="s">
        <v>1704</v>
      </c>
      <c r="W2219" s="188" t="s">
        <v>1726</v>
      </c>
      <c r="X2219" s="188" t="s">
        <v>5211</v>
      </c>
      <c r="Y2219" s="188" t="s">
        <v>5209</v>
      </c>
      <c r="Z2219" s="188"/>
      <c r="AA2219" s="188">
        <v>96</v>
      </c>
    </row>
    <row r="2220" spans="1:27">
      <c r="A2220" s="122" t="s">
        <v>56</v>
      </c>
      <c r="B2220" s="226" t="str">
        <f t="shared" si="68"/>
        <v>27AABCM2461K1ZFPM012507/014240</v>
      </c>
      <c r="C2220" s="277">
        <f t="shared" si="69"/>
        <v>2215</v>
      </c>
      <c r="D2220" s="122" t="s">
        <v>443</v>
      </c>
      <c r="E2220" s="122" t="s">
        <v>444</v>
      </c>
      <c r="F2220" s="122" t="s">
        <v>5212</v>
      </c>
      <c r="G2220" s="122" t="s">
        <v>1699</v>
      </c>
      <c r="H2220" s="278">
        <v>45474</v>
      </c>
      <c r="I2220" s="122">
        <v>1391.2</v>
      </c>
      <c r="J2220" s="122" t="s">
        <v>1700</v>
      </c>
      <c r="K2220" s="122" t="s">
        <v>1657</v>
      </c>
      <c r="L2220" s="122">
        <v>18</v>
      </c>
      <c r="M2220" s="287">
        <v>1179.2</v>
      </c>
      <c r="N2220" s="287">
        <v>0</v>
      </c>
      <c r="O2220" s="287">
        <v>106</v>
      </c>
      <c r="P2220" s="287">
        <v>106</v>
      </c>
      <c r="Q2220" s="122">
        <v>0</v>
      </c>
      <c r="R2220" s="188" t="s">
        <v>5196</v>
      </c>
      <c r="S2220" s="188" t="s">
        <v>5199</v>
      </c>
      <c r="T2220" s="188" t="s">
        <v>1703</v>
      </c>
      <c r="U2220" s="188"/>
      <c r="V2220" s="188" t="s">
        <v>1704</v>
      </c>
      <c r="W2220" s="188" t="s">
        <v>1726</v>
      </c>
      <c r="X2220" s="188" t="s">
        <v>5213</v>
      </c>
      <c r="Y2220" s="188" t="s">
        <v>5209</v>
      </c>
      <c r="Z2220" s="188"/>
      <c r="AA2220" s="188">
        <v>212</v>
      </c>
    </row>
    <row r="2221" spans="1:27">
      <c r="A2221" s="122" t="s">
        <v>56</v>
      </c>
      <c r="B2221" s="226" t="str">
        <f t="shared" si="68"/>
        <v>27AABCM2461K1ZFPM012507/014241</v>
      </c>
      <c r="C2221" s="277">
        <f t="shared" si="69"/>
        <v>2216</v>
      </c>
      <c r="D2221" s="122" t="s">
        <v>443</v>
      </c>
      <c r="E2221" s="122" t="s">
        <v>444</v>
      </c>
      <c r="F2221" s="122" t="s">
        <v>5214</v>
      </c>
      <c r="G2221" s="122" t="s">
        <v>1699</v>
      </c>
      <c r="H2221" s="278">
        <v>45474</v>
      </c>
      <c r="I2221" s="122">
        <v>506.8</v>
      </c>
      <c r="J2221" s="122" t="s">
        <v>1700</v>
      </c>
      <c r="K2221" s="122" t="s">
        <v>1657</v>
      </c>
      <c r="L2221" s="122">
        <v>18</v>
      </c>
      <c r="M2221" s="287">
        <v>428.8</v>
      </c>
      <c r="N2221" s="287">
        <v>0</v>
      </c>
      <c r="O2221" s="287">
        <v>39</v>
      </c>
      <c r="P2221" s="287">
        <v>39</v>
      </c>
      <c r="Q2221" s="122">
        <v>0</v>
      </c>
      <c r="R2221" s="188" t="s">
        <v>5196</v>
      </c>
      <c r="S2221" s="188" t="s">
        <v>5199</v>
      </c>
      <c r="T2221" s="188" t="s">
        <v>1703</v>
      </c>
      <c r="U2221" s="188"/>
      <c r="V2221" s="188" t="s">
        <v>1704</v>
      </c>
      <c r="W2221" s="188" t="s">
        <v>1726</v>
      </c>
      <c r="X2221" s="188" t="s">
        <v>5215</v>
      </c>
      <c r="Y2221" s="188" t="s">
        <v>5209</v>
      </c>
      <c r="Z2221" s="188"/>
      <c r="AA2221" s="188">
        <v>78</v>
      </c>
    </row>
    <row r="2222" spans="1:27">
      <c r="A2222" s="122" t="s">
        <v>56</v>
      </c>
      <c r="B2222" s="226" t="str">
        <f t="shared" si="68"/>
        <v>27ABDFM9588P2Z4SOFT/18/24-25</v>
      </c>
      <c r="C2222" s="277">
        <f t="shared" si="69"/>
        <v>2217</v>
      </c>
      <c r="D2222" s="122" t="s">
        <v>5216</v>
      </c>
      <c r="E2222" s="122" t="s">
        <v>5217</v>
      </c>
      <c r="F2222" s="122" t="s">
        <v>5218</v>
      </c>
      <c r="G2222" s="122" t="s">
        <v>1699</v>
      </c>
      <c r="H2222" s="278">
        <v>45388</v>
      </c>
      <c r="I2222" s="122">
        <v>57</v>
      </c>
      <c r="J2222" s="122" t="s">
        <v>1700</v>
      </c>
      <c r="K2222" s="122" t="s">
        <v>1657</v>
      </c>
      <c r="L2222" s="122">
        <v>18</v>
      </c>
      <c r="M2222" s="287">
        <v>48</v>
      </c>
      <c r="N2222" s="287">
        <v>0</v>
      </c>
      <c r="O2222" s="287">
        <v>4.32</v>
      </c>
      <c r="P2222" s="287">
        <v>4.32</v>
      </c>
      <c r="Q2222" s="122">
        <v>0</v>
      </c>
      <c r="R2222" s="188" t="s">
        <v>4481</v>
      </c>
      <c r="S2222" s="188" t="s">
        <v>5219</v>
      </c>
      <c r="T2222" s="188" t="s">
        <v>1703</v>
      </c>
      <c r="U2222" s="188"/>
      <c r="V2222" s="188" t="s">
        <v>1704</v>
      </c>
      <c r="W2222" s="188" t="s">
        <v>1195</v>
      </c>
      <c r="X2222" s="188" t="s">
        <v>1195</v>
      </c>
      <c r="Y2222" s="188" t="s">
        <v>1195</v>
      </c>
      <c r="Z2222" s="188"/>
      <c r="AA2222" s="188">
        <v>8.64</v>
      </c>
    </row>
    <row r="2223" spans="1:27">
      <c r="A2223" s="122" t="s">
        <v>56</v>
      </c>
      <c r="B2223" s="226" t="str">
        <f t="shared" si="68"/>
        <v>27ABDFM9588P2Z4SOFT/20/24-25</v>
      </c>
      <c r="C2223" s="277">
        <f t="shared" si="69"/>
        <v>2218</v>
      </c>
      <c r="D2223" s="122" t="s">
        <v>5216</v>
      </c>
      <c r="E2223" s="122" t="s">
        <v>5217</v>
      </c>
      <c r="F2223" s="122" t="s">
        <v>5220</v>
      </c>
      <c r="G2223" s="122" t="s">
        <v>1699</v>
      </c>
      <c r="H2223" s="278">
        <v>45388</v>
      </c>
      <c r="I2223" s="122">
        <v>1682</v>
      </c>
      <c r="J2223" s="122" t="s">
        <v>1700</v>
      </c>
      <c r="K2223" s="122" t="s">
        <v>1657</v>
      </c>
      <c r="L2223" s="122">
        <v>18</v>
      </c>
      <c r="M2223" s="287">
        <v>1425</v>
      </c>
      <c r="N2223" s="287">
        <v>0</v>
      </c>
      <c r="O2223" s="287">
        <v>128.25</v>
      </c>
      <c r="P2223" s="287">
        <v>128.25</v>
      </c>
      <c r="Q2223" s="122">
        <v>0</v>
      </c>
      <c r="R2223" s="188" t="s">
        <v>4481</v>
      </c>
      <c r="S2223" s="188" t="s">
        <v>5219</v>
      </c>
      <c r="T2223" s="188" t="s">
        <v>1703</v>
      </c>
      <c r="U2223" s="188"/>
      <c r="V2223" s="188" t="s">
        <v>1704</v>
      </c>
      <c r="W2223" s="188" t="s">
        <v>1195</v>
      </c>
      <c r="X2223" s="188" t="s">
        <v>1195</v>
      </c>
      <c r="Y2223" s="188" t="s">
        <v>1195</v>
      </c>
      <c r="Z2223" s="188"/>
      <c r="AA2223" s="188">
        <v>256.5</v>
      </c>
    </row>
    <row r="2224" spans="1:27">
      <c r="A2224" s="122" t="s">
        <v>56</v>
      </c>
      <c r="B2224" s="226" t="str">
        <f t="shared" si="68"/>
        <v>27ABDFM9588P2Z4SOFT/33/24-25</v>
      </c>
      <c r="C2224" s="277">
        <f t="shared" si="69"/>
        <v>2219</v>
      </c>
      <c r="D2224" s="122" t="s">
        <v>5216</v>
      </c>
      <c r="E2224" s="122" t="s">
        <v>5217</v>
      </c>
      <c r="F2224" s="122" t="s">
        <v>5221</v>
      </c>
      <c r="G2224" s="122" t="s">
        <v>1699</v>
      </c>
      <c r="H2224" s="278">
        <v>45397</v>
      </c>
      <c r="I2224" s="122">
        <v>17405</v>
      </c>
      <c r="J2224" s="122" t="s">
        <v>1700</v>
      </c>
      <c r="K2224" s="122" t="s">
        <v>1657</v>
      </c>
      <c r="L2224" s="122">
        <v>18</v>
      </c>
      <c r="M2224" s="287">
        <v>14750</v>
      </c>
      <c r="N2224" s="287">
        <v>0</v>
      </c>
      <c r="O2224" s="287">
        <v>1327.5</v>
      </c>
      <c r="P2224" s="287">
        <v>1327.5</v>
      </c>
      <c r="Q2224" s="122">
        <v>0</v>
      </c>
      <c r="R2224" s="188" t="s">
        <v>4481</v>
      </c>
      <c r="S2224" s="188" t="s">
        <v>5219</v>
      </c>
      <c r="T2224" s="188" t="s">
        <v>1703</v>
      </c>
      <c r="U2224" s="188"/>
      <c r="V2224" s="188" t="s">
        <v>1704</v>
      </c>
      <c r="W2224" s="188" t="s">
        <v>1195</v>
      </c>
      <c r="X2224" s="188" t="s">
        <v>1195</v>
      </c>
      <c r="Y2224" s="188" t="s">
        <v>1195</v>
      </c>
      <c r="Z2224" s="188"/>
      <c r="AA2224" s="188">
        <v>2655</v>
      </c>
    </row>
    <row r="2225" spans="1:27">
      <c r="A2225" s="122" t="s">
        <v>56</v>
      </c>
      <c r="B2225" s="226" t="str">
        <f t="shared" si="68"/>
        <v>27ABDFM9588P2Z4SOFT/34/24-25</v>
      </c>
      <c r="C2225" s="277">
        <f t="shared" si="69"/>
        <v>2220</v>
      </c>
      <c r="D2225" s="122" t="s">
        <v>5216</v>
      </c>
      <c r="E2225" s="122" t="s">
        <v>5217</v>
      </c>
      <c r="F2225" s="122" t="s">
        <v>5222</v>
      </c>
      <c r="G2225" s="122" t="s">
        <v>1699</v>
      </c>
      <c r="H2225" s="278">
        <v>45397</v>
      </c>
      <c r="I2225" s="122">
        <v>826</v>
      </c>
      <c r="J2225" s="122" t="s">
        <v>1700</v>
      </c>
      <c r="K2225" s="122" t="s">
        <v>1657</v>
      </c>
      <c r="L2225" s="122">
        <v>18</v>
      </c>
      <c r="M2225" s="287">
        <v>700</v>
      </c>
      <c r="N2225" s="287">
        <v>0</v>
      </c>
      <c r="O2225" s="287">
        <v>63</v>
      </c>
      <c r="P2225" s="287">
        <v>63</v>
      </c>
      <c r="Q2225" s="122">
        <v>0</v>
      </c>
      <c r="R2225" s="188" t="s">
        <v>4481</v>
      </c>
      <c r="S2225" s="188" t="s">
        <v>5219</v>
      </c>
      <c r="T2225" s="188" t="s">
        <v>1703</v>
      </c>
      <c r="U2225" s="188"/>
      <c r="V2225" s="188" t="s">
        <v>1704</v>
      </c>
      <c r="W2225" s="188" t="s">
        <v>1195</v>
      </c>
      <c r="X2225" s="188" t="s">
        <v>1195</v>
      </c>
      <c r="Y2225" s="188" t="s">
        <v>1195</v>
      </c>
      <c r="Z2225" s="188"/>
      <c r="AA2225" s="188">
        <v>126</v>
      </c>
    </row>
    <row r="2226" spans="1:27">
      <c r="A2226" s="122" t="s">
        <v>56</v>
      </c>
      <c r="B2226" s="226" t="str">
        <f t="shared" si="68"/>
        <v>27ABDFM9588P2Z4SOFT/38/24-25</v>
      </c>
      <c r="C2226" s="277">
        <f t="shared" si="69"/>
        <v>2221</v>
      </c>
      <c r="D2226" s="122" t="s">
        <v>5216</v>
      </c>
      <c r="E2226" s="122" t="s">
        <v>5217</v>
      </c>
      <c r="F2226" s="122" t="s">
        <v>5223</v>
      </c>
      <c r="G2226" s="122" t="s">
        <v>1699</v>
      </c>
      <c r="H2226" s="278">
        <v>45399</v>
      </c>
      <c r="I2226" s="122">
        <v>2201</v>
      </c>
      <c r="J2226" s="122" t="s">
        <v>1700</v>
      </c>
      <c r="K2226" s="122" t="s">
        <v>1657</v>
      </c>
      <c r="L2226" s="122">
        <v>18</v>
      </c>
      <c r="M2226" s="287">
        <v>1865</v>
      </c>
      <c r="N2226" s="287">
        <v>0</v>
      </c>
      <c r="O2226" s="287">
        <v>167.85</v>
      </c>
      <c r="P2226" s="287">
        <v>167.85</v>
      </c>
      <c r="Q2226" s="122">
        <v>0</v>
      </c>
      <c r="R2226" s="188" t="s">
        <v>4481</v>
      </c>
      <c r="S2226" s="188" t="s">
        <v>5219</v>
      </c>
      <c r="T2226" s="188" t="s">
        <v>1703</v>
      </c>
      <c r="U2226" s="188"/>
      <c r="V2226" s="188" t="s">
        <v>1704</v>
      </c>
      <c r="W2226" s="188" t="s">
        <v>1195</v>
      </c>
      <c r="X2226" s="188" t="s">
        <v>1195</v>
      </c>
      <c r="Y2226" s="188" t="s">
        <v>1195</v>
      </c>
      <c r="Z2226" s="188"/>
      <c r="AA2226" s="188">
        <v>335.7</v>
      </c>
    </row>
    <row r="2227" spans="1:27">
      <c r="A2227" s="122" t="s">
        <v>56</v>
      </c>
      <c r="B2227" s="226" t="str">
        <f t="shared" si="68"/>
        <v>27ABDFM9588P2Z4SOFT/59/24-25</v>
      </c>
      <c r="C2227" s="277">
        <f t="shared" si="69"/>
        <v>2222</v>
      </c>
      <c r="D2227" s="122" t="s">
        <v>5216</v>
      </c>
      <c r="E2227" s="122" t="s">
        <v>5217</v>
      </c>
      <c r="F2227" s="122" t="s">
        <v>5224</v>
      </c>
      <c r="G2227" s="122" t="s">
        <v>1699</v>
      </c>
      <c r="H2227" s="278">
        <v>45406</v>
      </c>
      <c r="I2227" s="122">
        <v>100</v>
      </c>
      <c r="J2227" s="122" t="s">
        <v>1700</v>
      </c>
      <c r="K2227" s="122" t="s">
        <v>1657</v>
      </c>
      <c r="L2227" s="122">
        <v>18</v>
      </c>
      <c r="M2227" s="287">
        <v>85</v>
      </c>
      <c r="N2227" s="287">
        <v>0</v>
      </c>
      <c r="O2227" s="287">
        <v>7.65</v>
      </c>
      <c r="P2227" s="287">
        <v>7.65</v>
      </c>
      <c r="Q2227" s="122">
        <v>0</v>
      </c>
      <c r="R2227" s="188" t="s">
        <v>4481</v>
      </c>
      <c r="S2227" s="188" t="s">
        <v>5219</v>
      </c>
      <c r="T2227" s="188" t="s">
        <v>1703</v>
      </c>
      <c r="U2227" s="188"/>
      <c r="V2227" s="188" t="s">
        <v>1704</v>
      </c>
      <c r="W2227" s="188" t="s">
        <v>1195</v>
      </c>
      <c r="X2227" s="188" t="s">
        <v>1195</v>
      </c>
      <c r="Y2227" s="188" t="s">
        <v>1195</v>
      </c>
      <c r="Z2227" s="188"/>
      <c r="AA2227" s="188">
        <v>15.3</v>
      </c>
    </row>
    <row r="2228" spans="1:27">
      <c r="A2228" s="122" t="s">
        <v>56</v>
      </c>
      <c r="B2228" s="226" t="str">
        <f t="shared" si="68"/>
        <v>27AEDPP7132H1ZGNS074</v>
      </c>
      <c r="C2228" s="277">
        <f t="shared" si="69"/>
        <v>2223</v>
      </c>
      <c r="D2228" s="122" t="s">
        <v>3421</v>
      </c>
      <c r="E2228" s="122" t="s">
        <v>3422</v>
      </c>
      <c r="F2228" s="122" t="s">
        <v>5225</v>
      </c>
      <c r="G2228" s="122" t="s">
        <v>1699</v>
      </c>
      <c r="H2228" s="278">
        <v>45488</v>
      </c>
      <c r="I2228" s="122">
        <v>33040</v>
      </c>
      <c r="J2228" s="122" t="s">
        <v>1700</v>
      </c>
      <c r="K2228" s="122" t="s">
        <v>1657</v>
      </c>
      <c r="L2228" s="122">
        <v>18</v>
      </c>
      <c r="M2228" s="287">
        <v>28000</v>
      </c>
      <c r="N2228" s="287">
        <v>0</v>
      </c>
      <c r="O2228" s="287">
        <v>2520</v>
      </c>
      <c r="P2228" s="287">
        <v>2520</v>
      </c>
      <c r="Q2228" s="122">
        <v>0</v>
      </c>
      <c r="R2228" s="188" t="s">
        <v>5196</v>
      </c>
      <c r="S2228" s="188" t="s">
        <v>5226</v>
      </c>
      <c r="T2228" s="188" t="s">
        <v>1703</v>
      </c>
      <c r="U2228" s="188"/>
      <c r="V2228" s="188" t="s">
        <v>1704</v>
      </c>
      <c r="W2228" s="188" t="s">
        <v>1195</v>
      </c>
      <c r="X2228" s="188" t="s">
        <v>1195</v>
      </c>
      <c r="Y2228" s="188" t="s">
        <v>1195</v>
      </c>
      <c r="Z2228" s="188"/>
      <c r="AA2228" s="188">
        <v>5040</v>
      </c>
    </row>
    <row r="2229" spans="1:27">
      <c r="A2229" s="122" t="s">
        <v>56</v>
      </c>
      <c r="B2229" s="226" t="str">
        <f t="shared" si="68"/>
        <v>06AAACM5586C1ZLTIO25HR100452436</v>
      </c>
      <c r="C2229" s="277">
        <f t="shared" si="69"/>
        <v>2224</v>
      </c>
      <c r="D2229" s="122" t="s">
        <v>334</v>
      </c>
      <c r="E2229" s="122" t="s">
        <v>335</v>
      </c>
      <c r="F2229" s="122" t="s">
        <v>5227</v>
      </c>
      <c r="G2229" s="122" t="s">
        <v>1699</v>
      </c>
      <c r="H2229" s="278">
        <v>45476</v>
      </c>
      <c r="I2229" s="122">
        <v>35329.199999999997</v>
      </c>
      <c r="J2229" s="122" t="s">
        <v>1700</v>
      </c>
      <c r="K2229" s="122" t="s">
        <v>1657</v>
      </c>
      <c r="L2229" s="122">
        <v>18</v>
      </c>
      <c r="M2229" s="287">
        <v>29940</v>
      </c>
      <c r="N2229" s="287">
        <v>5389.2</v>
      </c>
      <c r="O2229" s="287">
        <v>0</v>
      </c>
      <c r="P2229" s="287">
        <v>0</v>
      </c>
      <c r="Q2229" s="122">
        <v>0</v>
      </c>
      <c r="R2229" s="188" t="s">
        <v>5196</v>
      </c>
      <c r="S2229" s="188" t="s">
        <v>5199</v>
      </c>
      <c r="T2229" s="188" t="s">
        <v>1703</v>
      </c>
      <c r="U2229" s="188"/>
      <c r="V2229" s="188" t="s">
        <v>1704</v>
      </c>
      <c r="W2229" s="188" t="s">
        <v>1195</v>
      </c>
      <c r="X2229" s="188" t="s">
        <v>1195</v>
      </c>
      <c r="Y2229" s="188" t="s">
        <v>1195</v>
      </c>
      <c r="Z2229" s="188"/>
      <c r="AA2229" s="188">
        <v>5389.2</v>
      </c>
    </row>
    <row r="2230" spans="1:27">
      <c r="A2230" s="122" t="s">
        <v>56</v>
      </c>
      <c r="B2230" s="226" t="str">
        <f t="shared" si="68"/>
        <v>06AAACM5586C1ZLTIO25HR100536487</v>
      </c>
      <c r="C2230" s="277">
        <f t="shared" si="69"/>
        <v>2225</v>
      </c>
      <c r="D2230" s="122" t="s">
        <v>334</v>
      </c>
      <c r="E2230" s="122" t="s">
        <v>335</v>
      </c>
      <c r="F2230" s="122" t="s">
        <v>5228</v>
      </c>
      <c r="G2230" s="122" t="s">
        <v>1699</v>
      </c>
      <c r="H2230" s="278">
        <v>45493</v>
      </c>
      <c r="I2230" s="122">
        <v>4957.4399999999996</v>
      </c>
      <c r="J2230" s="122" t="s">
        <v>1700</v>
      </c>
      <c r="K2230" s="122" t="s">
        <v>1657</v>
      </c>
      <c r="L2230" s="122">
        <v>18</v>
      </c>
      <c r="M2230" s="287">
        <v>4201.2299999999996</v>
      </c>
      <c r="N2230" s="287">
        <v>756.21</v>
      </c>
      <c r="O2230" s="287">
        <v>0</v>
      </c>
      <c r="P2230" s="287">
        <v>0</v>
      </c>
      <c r="Q2230" s="122">
        <v>0</v>
      </c>
      <c r="R2230" s="188" t="s">
        <v>5196</v>
      </c>
      <c r="S2230" s="188" t="s">
        <v>5199</v>
      </c>
      <c r="T2230" s="188" t="s">
        <v>1703</v>
      </c>
      <c r="U2230" s="188"/>
      <c r="V2230" s="188" t="s">
        <v>1704</v>
      </c>
      <c r="W2230" s="188" t="s">
        <v>1195</v>
      </c>
      <c r="X2230" s="188" t="s">
        <v>1195</v>
      </c>
      <c r="Y2230" s="188" t="s">
        <v>1195</v>
      </c>
      <c r="Z2230" s="188"/>
      <c r="AA2230" s="188">
        <v>756.21</v>
      </c>
    </row>
    <row r="2231" spans="1:27">
      <c r="A2231" s="122" t="s">
        <v>56</v>
      </c>
      <c r="B2231" s="226" t="str">
        <f t="shared" si="68"/>
        <v>27AAACB2100P1ZXMHI1407488504859</v>
      </c>
      <c r="C2231" s="277">
        <f t="shared" si="69"/>
        <v>2226</v>
      </c>
      <c r="D2231" s="122" t="s">
        <v>314</v>
      </c>
      <c r="E2231" s="122" t="s">
        <v>315</v>
      </c>
      <c r="F2231" s="122" t="s">
        <v>5229</v>
      </c>
      <c r="G2231" s="122" t="s">
        <v>1699</v>
      </c>
      <c r="H2231" s="278">
        <v>45487</v>
      </c>
      <c r="I2231" s="122">
        <v>411.82</v>
      </c>
      <c r="J2231" s="122" t="s">
        <v>1700</v>
      </c>
      <c r="K2231" s="122" t="s">
        <v>1657</v>
      </c>
      <c r="L2231" s="122">
        <v>18</v>
      </c>
      <c r="M2231" s="287">
        <v>349</v>
      </c>
      <c r="N2231" s="287">
        <v>0</v>
      </c>
      <c r="O2231" s="287">
        <v>31.41</v>
      </c>
      <c r="P2231" s="287">
        <v>31.41</v>
      </c>
      <c r="Q2231" s="122">
        <v>0</v>
      </c>
      <c r="R2231" s="188" t="s">
        <v>5196</v>
      </c>
      <c r="S2231" s="188" t="s">
        <v>5197</v>
      </c>
      <c r="T2231" s="188" t="s">
        <v>1703</v>
      </c>
      <c r="U2231" s="188"/>
      <c r="V2231" s="188" t="s">
        <v>1704</v>
      </c>
      <c r="W2231" s="188" t="s">
        <v>1726</v>
      </c>
      <c r="X2231" s="188" t="s">
        <v>5230</v>
      </c>
      <c r="Y2231" s="188" t="s">
        <v>5231</v>
      </c>
      <c r="Z2231" s="188"/>
      <c r="AA2231" s="188">
        <v>62.82</v>
      </c>
    </row>
    <row r="2232" spans="1:27">
      <c r="A2232" s="122" t="s">
        <v>56</v>
      </c>
      <c r="B2232" s="226" t="str">
        <f t="shared" si="68"/>
        <v>27AAMFS2232C1ZGSK/1632/2425</v>
      </c>
      <c r="C2232" s="277">
        <f t="shared" si="69"/>
        <v>2227</v>
      </c>
      <c r="D2232" s="122" t="s">
        <v>562</v>
      </c>
      <c r="E2232" s="122" t="s">
        <v>563</v>
      </c>
      <c r="F2232" s="122" t="s">
        <v>5232</v>
      </c>
      <c r="G2232" s="122" t="s">
        <v>1699</v>
      </c>
      <c r="H2232" s="278">
        <v>45488</v>
      </c>
      <c r="I2232" s="122">
        <v>8850</v>
      </c>
      <c r="J2232" s="122" t="s">
        <v>1700</v>
      </c>
      <c r="K2232" s="122" t="s">
        <v>1657</v>
      </c>
      <c r="L2232" s="122">
        <v>18</v>
      </c>
      <c r="M2232" s="287">
        <v>7500</v>
      </c>
      <c r="N2232" s="287">
        <v>0</v>
      </c>
      <c r="O2232" s="287">
        <v>675</v>
      </c>
      <c r="P2232" s="287">
        <v>675</v>
      </c>
      <c r="Q2232" s="122">
        <v>0</v>
      </c>
      <c r="R2232" s="188" t="s">
        <v>5196</v>
      </c>
      <c r="S2232" s="188" t="s">
        <v>5226</v>
      </c>
      <c r="T2232" s="188" t="s">
        <v>1703</v>
      </c>
      <c r="U2232" s="188"/>
      <c r="V2232" s="188" t="s">
        <v>1704</v>
      </c>
      <c r="W2232" s="188" t="s">
        <v>1726</v>
      </c>
      <c r="X2232" s="188" t="s">
        <v>5233</v>
      </c>
      <c r="Y2232" s="188" t="s">
        <v>5219</v>
      </c>
      <c r="Z2232" s="188"/>
      <c r="AA2232" s="188">
        <v>1350</v>
      </c>
    </row>
    <row r="2233" spans="1:27">
      <c r="A2233" s="122" t="s">
        <v>56</v>
      </c>
      <c r="B2233" s="226" t="str">
        <f t="shared" si="68"/>
        <v>27AKFPD9137N1ZRINV/VD/2425/04</v>
      </c>
      <c r="C2233" s="277">
        <f t="shared" si="69"/>
        <v>2228</v>
      </c>
      <c r="D2233" s="122" t="s">
        <v>4647</v>
      </c>
      <c r="E2233" s="122" t="s">
        <v>4648</v>
      </c>
      <c r="F2233" s="122" t="s">
        <v>5234</v>
      </c>
      <c r="G2233" s="122" t="s">
        <v>1699</v>
      </c>
      <c r="H2233" s="278">
        <v>45504</v>
      </c>
      <c r="I2233" s="122">
        <v>453120</v>
      </c>
      <c r="J2233" s="122" t="s">
        <v>1700</v>
      </c>
      <c r="K2233" s="122" t="s">
        <v>1657</v>
      </c>
      <c r="L2233" s="122">
        <v>18</v>
      </c>
      <c r="M2233" s="287">
        <v>384000</v>
      </c>
      <c r="N2233" s="287">
        <v>0</v>
      </c>
      <c r="O2233" s="287">
        <v>34560</v>
      </c>
      <c r="P2233" s="287">
        <v>34560</v>
      </c>
      <c r="Q2233" s="122">
        <v>0</v>
      </c>
      <c r="R2233" s="188" t="s">
        <v>5196</v>
      </c>
      <c r="S2233" s="188" t="s">
        <v>5235</v>
      </c>
      <c r="T2233" s="188" t="s">
        <v>1703</v>
      </c>
      <c r="U2233" s="188"/>
      <c r="V2233" s="188" t="s">
        <v>1704</v>
      </c>
      <c r="W2233" s="188" t="s">
        <v>1195</v>
      </c>
      <c r="X2233" s="188" t="s">
        <v>1195</v>
      </c>
      <c r="Y2233" s="188" t="s">
        <v>1195</v>
      </c>
      <c r="Z2233" s="188"/>
      <c r="AA2233" s="188">
        <v>69120</v>
      </c>
    </row>
    <row r="2234" spans="1:27">
      <c r="A2234" s="122" t="s">
        <v>56</v>
      </c>
      <c r="B2234" s="226" t="str">
        <f t="shared" si="68"/>
        <v>29AASCA6403C1ZPAINR-24250349-SI</v>
      </c>
      <c r="C2234" s="277">
        <f t="shared" si="69"/>
        <v>2229</v>
      </c>
      <c r="D2234" s="122" t="s">
        <v>4499</v>
      </c>
      <c r="E2234" s="122" t="s">
        <v>4500</v>
      </c>
      <c r="F2234" s="122" t="s">
        <v>5236</v>
      </c>
      <c r="G2234" s="122" t="s">
        <v>1699</v>
      </c>
      <c r="H2234" s="278">
        <v>45485</v>
      </c>
      <c r="I2234" s="122">
        <v>30090</v>
      </c>
      <c r="J2234" s="122" t="s">
        <v>1700</v>
      </c>
      <c r="K2234" s="122" t="s">
        <v>1657</v>
      </c>
      <c r="L2234" s="122">
        <v>18</v>
      </c>
      <c r="M2234" s="287">
        <v>25500</v>
      </c>
      <c r="N2234" s="287">
        <v>4590</v>
      </c>
      <c r="O2234" s="287">
        <v>0</v>
      </c>
      <c r="P2234" s="287">
        <v>0</v>
      </c>
      <c r="Q2234" s="122">
        <v>0</v>
      </c>
      <c r="R2234" s="188" t="s">
        <v>5196</v>
      </c>
      <c r="S2234" s="188" t="s">
        <v>5199</v>
      </c>
      <c r="T2234" s="188" t="s">
        <v>1703</v>
      </c>
      <c r="U2234" s="188"/>
      <c r="V2234" s="188" t="s">
        <v>1704</v>
      </c>
      <c r="W2234" s="188" t="s">
        <v>1726</v>
      </c>
      <c r="X2234" s="188" t="s">
        <v>5237</v>
      </c>
      <c r="Y2234" s="188" t="s">
        <v>5238</v>
      </c>
      <c r="Z2234" s="188"/>
      <c r="AA2234" s="188">
        <v>4590</v>
      </c>
    </row>
    <row r="2235" spans="1:27">
      <c r="A2235" s="122" t="s">
        <v>56</v>
      </c>
      <c r="B2235" s="226" t="str">
        <f t="shared" si="68"/>
        <v>29AASCA6403C1ZPAINR-24250368-SI</v>
      </c>
      <c r="C2235" s="277">
        <f t="shared" si="69"/>
        <v>2230</v>
      </c>
      <c r="D2235" s="122" t="s">
        <v>4499</v>
      </c>
      <c r="E2235" s="122" t="s">
        <v>4500</v>
      </c>
      <c r="F2235" s="122" t="s">
        <v>5239</v>
      </c>
      <c r="G2235" s="122" t="s">
        <v>1699</v>
      </c>
      <c r="H2235" s="278">
        <v>45492</v>
      </c>
      <c r="I2235" s="122">
        <v>210630</v>
      </c>
      <c r="J2235" s="122" t="s">
        <v>1700</v>
      </c>
      <c r="K2235" s="122" t="s">
        <v>1657</v>
      </c>
      <c r="L2235" s="122">
        <v>18</v>
      </c>
      <c r="M2235" s="287">
        <v>178500</v>
      </c>
      <c r="N2235" s="287">
        <v>32130</v>
      </c>
      <c r="O2235" s="287">
        <v>0</v>
      </c>
      <c r="P2235" s="287">
        <v>0</v>
      </c>
      <c r="Q2235" s="122">
        <v>0</v>
      </c>
      <c r="R2235" s="188" t="s">
        <v>5196</v>
      </c>
      <c r="S2235" s="188" t="s">
        <v>5199</v>
      </c>
      <c r="T2235" s="188" t="s">
        <v>1703</v>
      </c>
      <c r="U2235" s="188"/>
      <c r="V2235" s="188" t="s">
        <v>1704</v>
      </c>
      <c r="W2235" s="188" t="s">
        <v>1726</v>
      </c>
      <c r="X2235" s="188" t="s">
        <v>5240</v>
      </c>
      <c r="Y2235" s="188" t="s">
        <v>5241</v>
      </c>
      <c r="Z2235" s="188"/>
      <c r="AA2235" s="188">
        <v>32130</v>
      </c>
    </row>
    <row r="2236" spans="1:27">
      <c r="A2236" s="122" t="s">
        <v>56</v>
      </c>
      <c r="B2236" s="226" t="str">
        <f t="shared" si="68"/>
        <v>27AAACB4624J1ZSA02P2425-0005625</v>
      </c>
      <c r="C2236" s="277">
        <f t="shared" si="69"/>
        <v>2231</v>
      </c>
      <c r="D2236" s="122" t="s">
        <v>2143</v>
      </c>
      <c r="E2236" s="122" t="s">
        <v>2144</v>
      </c>
      <c r="F2236" s="122" t="s">
        <v>5242</v>
      </c>
      <c r="G2236" s="122" t="s">
        <v>1699</v>
      </c>
      <c r="H2236" s="278">
        <v>45490</v>
      </c>
      <c r="I2236" s="122">
        <v>2400.0100000000002</v>
      </c>
      <c r="J2236" s="122" t="s">
        <v>1700</v>
      </c>
      <c r="K2236" s="122" t="s">
        <v>1657</v>
      </c>
      <c r="L2236" s="122">
        <v>12</v>
      </c>
      <c r="M2236" s="287">
        <v>2142.86</v>
      </c>
      <c r="N2236" s="287">
        <v>0</v>
      </c>
      <c r="O2236" s="287">
        <v>128.57</v>
      </c>
      <c r="P2236" s="287">
        <v>128.57</v>
      </c>
      <c r="Q2236" s="122">
        <v>0</v>
      </c>
      <c r="R2236" s="188" t="s">
        <v>5196</v>
      </c>
      <c r="S2236" s="188" t="s">
        <v>5199</v>
      </c>
      <c r="T2236" s="188" t="s">
        <v>1703</v>
      </c>
      <c r="U2236" s="188"/>
      <c r="V2236" s="188" t="s">
        <v>1704</v>
      </c>
      <c r="W2236" s="188" t="s">
        <v>1195</v>
      </c>
      <c r="X2236" s="188" t="s">
        <v>1195</v>
      </c>
      <c r="Y2236" s="188" t="s">
        <v>1195</v>
      </c>
      <c r="Z2236" s="188"/>
      <c r="AA2236" s="188">
        <v>257.14</v>
      </c>
    </row>
    <row r="2237" spans="1:27">
      <c r="A2237" s="122" t="s">
        <v>56</v>
      </c>
      <c r="B2237" s="226" t="str">
        <f t="shared" si="68"/>
        <v>27AAACB4624J1ZSA02P2425-0005625</v>
      </c>
      <c r="C2237" s="277">
        <f t="shared" si="69"/>
        <v>2232</v>
      </c>
      <c r="D2237" s="122" t="s">
        <v>2143</v>
      </c>
      <c r="E2237" s="122" t="s">
        <v>2144</v>
      </c>
      <c r="F2237" s="122" t="s">
        <v>5242</v>
      </c>
      <c r="G2237" s="122" t="s">
        <v>1699</v>
      </c>
      <c r="H2237" s="278">
        <v>45490</v>
      </c>
      <c r="I2237" s="122">
        <v>2400.0100000000002</v>
      </c>
      <c r="J2237" s="122" t="s">
        <v>1700</v>
      </c>
      <c r="K2237" s="122" t="s">
        <v>1657</v>
      </c>
      <c r="L2237" s="122">
        <v>18</v>
      </c>
      <c r="M2237" s="287">
        <v>0.01</v>
      </c>
      <c r="N2237" s="287">
        <v>0</v>
      </c>
      <c r="O2237" s="287">
        <v>0</v>
      </c>
      <c r="P2237" s="287">
        <v>0</v>
      </c>
      <c r="Q2237" s="122">
        <v>0</v>
      </c>
      <c r="R2237" s="188" t="s">
        <v>5196</v>
      </c>
      <c r="S2237" s="188" t="s">
        <v>5199</v>
      </c>
      <c r="T2237" s="188" t="s">
        <v>1703</v>
      </c>
      <c r="U2237" s="188"/>
      <c r="V2237" s="188" t="s">
        <v>1704</v>
      </c>
      <c r="W2237" s="188" t="s">
        <v>1195</v>
      </c>
      <c r="X2237" s="188" t="s">
        <v>1195</v>
      </c>
      <c r="Y2237" s="188" t="s">
        <v>1195</v>
      </c>
      <c r="Z2237" s="188"/>
      <c r="AA2237" s="188">
        <v>0</v>
      </c>
    </row>
    <row r="2238" spans="1:27">
      <c r="A2238" s="122" t="s">
        <v>56</v>
      </c>
      <c r="B2238" s="226" t="str">
        <f t="shared" si="68"/>
        <v>27AAECG2483J1ZEGNR/R/24-25/1676</v>
      </c>
      <c r="C2238" s="277">
        <f t="shared" si="69"/>
        <v>2233</v>
      </c>
      <c r="D2238" s="122" t="s">
        <v>487</v>
      </c>
      <c r="E2238" s="122" t="s">
        <v>488</v>
      </c>
      <c r="F2238" s="122" t="s">
        <v>5243</v>
      </c>
      <c r="G2238" s="122" t="s">
        <v>1699</v>
      </c>
      <c r="H2238" s="278">
        <v>45483</v>
      </c>
      <c r="I2238" s="122">
        <v>1671</v>
      </c>
      <c r="J2238" s="122" t="s">
        <v>1700</v>
      </c>
      <c r="K2238" s="122" t="s">
        <v>1657</v>
      </c>
      <c r="L2238" s="122">
        <v>18</v>
      </c>
      <c r="M2238" s="287">
        <v>1416</v>
      </c>
      <c r="N2238" s="287">
        <v>0</v>
      </c>
      <c r="O2238" s="287">
        <v>127.44</v>
      </c>
      <c r="P2238" s="287">
        <v>127.44</v>
      </c>
      <c r="Q2238" s="122">
        <v>0</v>
      </c>
      <c r="R2238" s="188" t="s">
        <v>5196</v>
      </c>
      <c r="S2238" s="188" t="s">
        <v>5197</v>
      </c>
      <c r="T2238" s="188" t="s">
        <v>1703</v>
      </c>
      <c r="U2238" s="188"/>
      <c r="V2238" s="188" t="s">
        <v>1704</v>
      </c>
      <c r="W2238" s="188" t="s">
        <v>1726</v>
      </c>
      <c r="X2238" s="188" t="s">
        <v>5244</v>
      </c>
      <c r="Y2238" s="188" t="s">
        <v>4674</v>
      </c>
      <c r="Z2238" s="188"/>
      <c r="AA2238" s="188">
        <v>254.88</v>
      </c>
    </row>
    <row r="2239" spans="1:27">
      <c r="A2239" s="122" t="s">
        <v>56</v>
      </c>
      <c r="B2239" s="226" t="str">
        <f t="shared" si="68"/>
        <v>27AAECG2483J1ZEGNR/R/24-25/1677</v>
      </c>
      <c r="C2239" s="277">
        <f t="shared" si="69"/>
        <v>2234</v>
      </c>
      <c r="D2239" s="122" t="s">
        <v>487</v>
      </c>
      <c r="E2239" s="122" t="s">
        <v>488</v>
      </c>
      <c r="F2239" s="122" t="s">
        <v>5245</v>
      </c>
      <c r="G2239" s="122" t="s">
        <v>1699</v>
      </c>
      <c r="H2239" s="278">
        <v>45483</v>
      </c>
      <c r="I2239" s="122">
        <v>7080</v>
      </c>
      <c r="J2239" s="122" t="s">
        <v>1700</v>
      </c>
      <c r="K2239" s="122" t="s">
        <v>1657</v>
      </c>
      <c r="L2239" s="122">
        <v>18</v>
      </c>
      <c r="M2239" s="287">
        <v>6000</v>
      </c>
      <c r="N2239" s="287">
        <v>0</v>
      </c>
      <c r="O2239" s="287">
        <v>540</v>
      </c>
      <c r="P2239" s="287">
        <v>540</v>
      </c>
      <c r="Q2239" s="122">
        <v>0</v>
      </c>
      <c r="R2239" s="188" t="s">
        <v>5196</v>
      </c>
      <c r="S2239" s="188" t="s">
        <v>5197</v>
      </c>
      <c r="T2239" s="188" t="s">
        <v>1703</v>
      </c>
      <c r="U2239" s="188"/>
      <c r="V2239" s="188" t="s">
        <v>1704</v>
      </c>
      <c r="W2239" s="188" t="s">
        <v>1726</v>
      </c>
      <c r="X2239" s="188" t="s">
        <v>5246</v>
      </c>
      <c r="Y2239" s="188" t="s">
        <v>4674</v>
      </c>
      <c r="Z2239" s="188"/>
      <c r="AA2239" s="188">
        <v>1080</v>
      </c>
    </row>
    <row r="2240" spans="1:27">
      <c r="A2240" s="122" t="s">
        <v>56</v>
      </c>
      <c r="B2240" s="226" t="str">
        <f t="shared" si="68"/>
        <v>27AAECG2483J1ZEGNR/R/24-25/1678</v>
      </c>
      <c r="C2240" s="277">
        <f t="shared" si="69"/>
        <v>2235</v>
      </c>
      <c r="D2240" s="122" t="s">
        <v>487</v>
      </c>
      <c r="E2240" s="122" t="s">
        <v>488</v>
      </c>
      <c r="F2240" s="122" t="s">
        <v>5247</v>
      </c>
      <c r="G2240" s="122" t="s">
        <v>1699</v>
      </c>
      <c r="H2240" s="278">
        <v>45483</v>
      </c>
      <c r="I2240" s="122">
        <v>18644</v>
      </c>
      <c r="J2240" s="122" t="s">
        <v>1700</v>
      </c>
      <c r="K2240" s="122" t="s">
        <v>1657</v>
      </c>
      <c r="L2240" s="122">
        <v>18</v>
      </c>
      <c r="M2240" s="287">
        <v>15800</v>
      </c>
      <c r="N2240" s="287">
        <v>0</v>
      </c>
      <c r="O2240" s="287">
        <v>1422</v>
      </c>
      <c r="P2240" s="287">
        <v>1422</v>
      </c>
      <c r="Q2240" s="122">
        <v>0</v>
      </c>
      <c r="R2240" s="188" t="s">
        <v>5196</v>
      </c>
      <c r="S2240" s="188" t="s">
        <v>5197</v>
      </c>
      <c r="T2240" s="188" t="s">
        <v>1703</v>
      </c>
      <c r="U2240" s="188"/>
      <c r="V2240" s="188" t="s">
        <v>1704</v>
      </c>
      <c r="W2240" s="188" t="s">
        <v>1726</v>
      </c>
      <c r="X2240" s="188" t="s">
        <v>5248</v>
      </c>
      <c r="Y2240" s="188" t="s">
        <v>4674</v>
      </c>
      <c r="Z2240" s="188"/>
      <c r="AA2240" s="188">
        <v>2844</v>
      </c>
    </row>
    <row r="2241" spans="1:27">
      <c r="A2241" s="122" t="s">
        <v>56</v>
      </c>
      <c r="B2241" s="226" t="str">
        <f t="shared" si="68"/>
        <v>27AAECG2483J1ZEGNR/R/24-25/1695</v>
      </c>
      <c r="C2241" s="277">
        <f t="shared" si="69"/>
        <v>2236</v>
      </c>
      <c r="D2241" s="122" t="s">
        <v>487</v>
      </c>
      <c r="E2241" s="122" t="s">
        <v>488</v>
      </c>
      <c r="F2241" s="122" t="s">
        <v>5249</v>
      </c>
      <c r="G2241" s="122" t="s">
        <v>1699</v>
      </c>
      <c r="H2241" s="278">
        <v>45483</v>
      </c>
      <c r="I2241" s="122">
        <v>548456</v>
      </c>
      <c r="J2241" s="122" t="s">
        <v>1700</v>
      </c>
      <c r="K2241" s="122" t="s">
        <v>1657</v>
      </c>
      <c r="L2241" s="122">
        <v>18</v>
      </c>
      <c r="M2241" s="287">
        <v>464793</v>
      </c>
      <c r="N2241" s="287">
        <v>0</v>
      </c>
      <c r="O2241" s="287">
        <v>41831.370000000003</v>
      </c>
      <c r="P2241" s="287">
        <v>41831.370000000003</v>
      </c>
      <c r="Q2241" s="122">
        <v>0</v>
      </c>
      <c r="R2241" s="188" t="s">
        <v>5196</v>
      </c>
      <c r="S2241" s="188" t="s">
        <v>5197</v>
      </c>
      <c r="T2241" s="188" t="s">
        <v>1703</v>
      </c>
      <c r="U2241" s="188"/>
      <c r="V2241" s="188" t="s">
        <v>1704</v>
      </c>
      <c r="W2241" s="188" t="s">
        <v>1726</v>
      </c>
      <c r="X2241" s="188" t="s">
        <v>5250</v>
      </c>
      <c r="Y2241" s="188" t="s">
        <v>4674</v>
      </c>
      <c r="Z2241" s="188"/>
      <c r="AA2241" s="188">
        <v>83662.740000000005</v>
      </c>
    </row>
    <row r="2242" spans="1:27">
      <c r="A2242" s="122" t="s">
        <v>56</v>
      </c>
      <c r="B2242" s="226" t="str">
        <f t="shared" si="68"/>
        <v>27AAECG2483J1ZEGNR/S/24-25/1547</v>
      </c>
      <c r="C2242" s="277">
        <f t="shared" si="69"/>
        <v>2237</v>
      </c>
      <c r="D2242" s="122" t="s">
        <v>487</v>
      </c>
      <c r="E2242" s="122" t="s">
        <v>488</v>
      </c>
      <c r="F2242" s="122" t="s">
        <v>5251</v>
      </c>
      <c r="G2242" s="122" t="s">
        <v>1699</v>
      </c>
      <c r="H2242" s="278">
        <v>45486</v>
      </c>
      <c r="I2242" s="122">
        <v>1121</v>
      </c>
      <c r="J2242" s="122" t="s">
        <v>1700</v>
      </c>
      <c r="K2242" s="122" t="s">
        <v>1657</v>
      </c>
      <c r="L2242" s="122">
        <v>18</v>
      </c>
      <c r="M2242" s="287">
        <v>950</v>
      </c>
      <c r="N2242" s="287">
        <v>0</v>
      </c>
      <c r="O2242" s="287">
        <v>85.5</v>
      </c>
      <c r="P2242" s="287">
        <v>85.5</v>
      </c>
      <c r="Q2242" s="122">
        <v>0</v>
      </c>
      <c r="R2242" s="188" t="s">
        <v>5196</v>
      </c>
      <c r="S2242" s="188" t="s">
        <v>5197</v>
      </c>
      <c r="T2242" s="188" t="s">
        <v>1703</v>
      </c>
      <c r="U2242" s="188"/>
      <c r="V2242" s="188" t="s">
        <v>1704</v>
      </c>
      <c r="W2242" s="188" t="s">
        <v>1726</v>
      </c>
      <c r="X2242" s="188" t="s">
        <v>5252</v>
      </c>
      <c r="Y2242" s="188" t="s">
        <v>4699</v>
      </c>
      <c r="Z2242" s="188"/>
      <c r="AA2242" s="188">
        <v>171</v>
      </c>
    </row>
    <row r="2243" spans="1:27">
      <c r="A2243" s="122" t="s">
        <v>56</v>
      </c>
      <c r="B2243" s="226" t="str">
        <f t="shared" si="68"/>
        <v>27AAECG2483J1ZEGNR/S/24-25/1548</v>
      </c>
      <c r="C2243" s="277">
        <f t="shared" si="69"/>
        <v>2238</v>
      </c>
      <c r="D2243" s="122" t="s">
        <v>487</v>
      </c>
      <c r="E2243" s="122" t="s">
        <v>488</v>
      </c>
      <c r="F2243" s="122" t="s">
        <v>5253</v>
      </c>
      <c r="G2243" s="122" t="s">
        <v>1699</v>
      </c>
      <c r="H2243" s="278">
        <v>45486</v>
      </c>
      <c r="I2243" s="122">
        <v>4691</v>
      </c>
      <c r="J2243" s="122" t="s">
        <v>1700</v>
      </c>
      <c r="K2243" s="122" t="s">
        <v>1657</v>
      </c>
      <c r="L2243" s="122">
        <v>18</v>
      </c>
      <c r="M2243" s="287">
        <v>3975</v>
      </c>
      <c r="N2243" s="287">
        <v>0</v>
      </c>
      <c r="O2243" s="287">
        <v>357.75</v>
      </c>
      <c r="P2243" s="287">
        <v>357.75</v>
      </c>
      <c r="Q2243" s="122">
        <v>0</v>
      </c>
      <c r="R2243" s="188" t="s">
        <v>5196</v>
      </c>
      <c r="S2243" s="188" t="s">
        <v>5197</v>
      </c>
      <c r="T2243" s="188" t="s">
        <v>1703</v>
      </c>
      <c r="U2243" s="188"/>
      <c r="V2243" s="188" t="s">
        <v>1704</v>
      </c>
      <c r="W2243" s="188" t="s">
        <v>1726</v>
      </c>
      <c r="X2243" s="188" t="s">
        <v>5254</v>
      </c>
      <c r="Y2243" s="188" t="s">
        <v>4699</v>
      </c>
      <c r="Z2243" s="188"/>
      <c r="AA2243" s="188">
        <v>715.5</v>
      </c>
    </row>
    <row r="2244" spans="1:27">
      <c r="A2244" s="122" t="s">
        <v>56</v>
      </c>
      <c r="B2244" s="226" t="str">
        <f t="shared" si="68"/>
        <v>27AAECG2483J1ZEGNR/S/24-25/1723</v>
      </c>
      <c r="C2244" s="277">
        <f t="shared" si="69"/>
        <v>2239</v>
      </c>
      <c r="D2244" s="122" t="s">
        <v>487</v>
      </c>
      <c r="E2244" s="122" t="s">
        <v>488</v>
      </c>
      <c r="F2244" s="122" t="s">
        <v>5255</v>
      </c>
      <c r="G2244" s="122" t="s">
        <v>1699</v>
      </c>
      <c r="H2244" s="278">
        <v>45497</v>
      </c>
      <c r="I2244" s="122">
        <v>708</v>
      </c>
      <c r="J2244" s="122" t="s">
        <v>1700</v>
      </c>
      <c r="K2244" s="122" t="s">
        <v>1657</v>
      </c>
      <c r="L2244" s="122">
        <v>18</v>
      </c>
      <c r="M2244" s="287">
        <v>600</v>
      </c>
      <c r="N2244" s="287">
        <v>0</v>
      </c>
      <c r="O2244" s="287">
        <v>54</v>
      </c>
      <c r="P2244" s="287">
        <v>54</v>
      </c>
      <c r="Q2244" s="122">
        <v>0</v>
      </c>
      <c r="R2244" s="188" t="s">
        <v>5196</v>
      </c>
      <c r="S2244" s="188" t="s">
        <v>5197</v>
      </c>
      <c r="T2244" s="188" t="s">
        <v>1703</v>
      </c>
      <c r="U2244" s="188"/>
      <c r="V2244" s="188" t="s">
        <v>1704</v>
      </c>
      <c r="W2244" s="188" t="s">
        <v>1726</v>
      </c>
      <c r="X2244" s="188" t="s">
        <v>5256</v>
      </c>
      <c r="Y2244" s="188" t="s">
        <v>5257</v>
      </c>
      <c r="Z2244" s="188"/>
      <c r="AA2244" s="188">
        <v>108</v>
      </c>
    </row>
    <row r="2245" spans="1:27">
      <c r="A2245" s="122" t="s">
        <v>56</v>
      </c>
      <c r="B2245" s="226" t="str">
        <f t="shared" si="68"/>
        <v>27ABDFM9588P2Z4SOFT/104/24-25</v>
      </c>
      <c r="C2245" s="277">
        <f t="shared" si="69"/>
        <v>2240</v>
      </c>
      <c r="D2245" s="122" t="s">
        <v>5216</v>
      </c>
      <c r="E2245" s="122" t="s">
        <v>5217</v>
      </c>
      <c r="F2245" s="122" t="s">
        <v>5258</v>
      </c>
      <c r="G2245" s="122" t="s">
        <v>1699</v>
      </c>
      <c r="H2245" s="278">
        <v>45430</v>
      </c>
      <c r="I2245" s="122">
        <v>100</v>
      </c>
      <c r="J2245" s="122" t="s">
        <v>1700</v>
      </c>
      <c r="K2245" s="122" t="s">
        <v>1657</v>
      </c>
      <c r="L2245" s="122">
        <v>18</v>
      </c>
      <c r="M2245" s="287">
        <v>85</v>
      </c>
      <c r="N2245" s="287">
        <v>0</v>
      </c>
      <c r="O2245" s="287">
        <v>7.65</v>
      </c>
      <c r="P2245" s="287">
        <v>7.65</v>
      </c>
      <c r="Q2245" s="122">
        <v>0</v>
      </c>
      <c r="R2245" s="188" t="s">
        <v>4994</v>
      </c>
      <c r="S2245" s="188" t="s">
        <v>5259</v>
      </c>
      <c r="T2245" s="188" t="s">
        <v>1703</v>
      </c>
      <c r="U2245" s="188"/>
      <c r="V2245" s="188" t="s">
        <v>1704</v>
      </c>
      <c r="W2245" s="188" t="s">
        <v>1195</v>
      </c>
      <c r="X2245" s="188" t="s">
        <v>1195</v>
      </c>
      <c r="Y2245" s="188" t="s">
        <v>1195</v>
      </c>
      <c r="Z2245" s="188"/>
      <c r="AA2245" s="188">
        <v>15.3</v>
      </c>
    </row>
    <row r="2246" spans="1:27">
      <c r="A2246" s="122" t="s">
        <v>56</v>
      </c>
      <c r="B2246" s="226" t="str">
        <f t="shared" ref="B2246:B2309" si="70">CONCATENATE(D2246,F2246)</f>
        <v>27ABDFM9588P2Z4SOFT/86/24-25</v>
      </c>
      <c r="C2246" s="277">
        <f t="shared" si="69"/>
        <v>2241</v>
      </c>
      <c r="D2246" s="122" t="s">
        <v>5216</v>
      </c>
      <c r="E2246" s="122" t="s">
        <v>5217</v>
      </c>
      <c r="F2246" s="122" t="s">
        <v>5260</v>
      </c>
      <c r="G2246" s="122" t="s">
        <v>1699</v>
      </c>
      <c r="H2246" s="278">
        <v>45420</v>
      </c>
      <c r="I2246" s="122">
        <v>413</v>
      </c>
      <c r="J2246" s="122" t="s">
        <v>1700</v>
      </c>
      <c r="K2246" s="122" t="s">
        <v>1657</v>
      </c>
      <c r="L2246" s="122">
        <v>18</v>
      </c>
      <c r="M2246" s="287">
        <v>350</v>
      </c>
      <c r="N2246" s="287">
        <v>0</v>
      </c>
      <c r="O2246" s="287">
        <v>31.5</v>
      </c>
      <c r="P2246" s="287">
        <v>31.5</v>
      </c>
      <c r="Q2246" s="122">
        <v>0</v>
      </c>
      <c r="R2246" s="188" t="s">
        <v>4994</v>
      </c>
      <c r="S2246" s="188" t="s">
        <v>5259</v>
      </c>
      <c r="T2246" s="188" t="s">
        <v>1703</v>
      </c>
      <c r="U2246" s="188"/>
      <c r="V2246" s="188" t="s">
        <v>1704</v>
      </c>
      <c r="W2246" s="188" t="s">
        <v>1195</v>
      </c>
      <c r="X2246" s="188" t="s">
        <v>1195</v>
      </c>
      <c r="Y2246" s="188" t="s">
        <v>1195</v>
      </c>
      <c r="Z2246" s="188"/>
      <c r="AA2246" s="188">
        <v>63</v>
      </c>
    </row>
    <row r="2247" spans="1:27">
      <c r="A2247" s="122" t="s">
        <v>56</v>
      </c>
      <c r="B2247" s="226" t="str">
        <f t="shared" si="70"/>
        <v>27ABDFM9588P2Z4SOFT/87/24-25</v>
      </c>
      <c r="C2247" s="277">
        <f t="shared" ref="C2247:C2310" si="71">C2246+1</f>
        <v>2242</v>
      </c>
      <c r="D2247" s="122" t="s">
        <v>5216</v>
      </c>
      <c r="E2247" s="122" t="s">
        <v>5217</v>
      </c>
      <c r="F2247" s="122" t="s">
        <v>5261</v>
      </c>
      <c r="G2247" s="122" t="s">
        <v>1699</v>
      </c>
      <c r="H2247" s="278">
        <v>45420</v>
      </c>
      <c r="I2247" s="122">
        <v>248</v>
      </c>
      <c r="J2247" s="122" t="s">
        <v>1700</v>
      </c>
      <c r="K2247" s="122" t="s">
        <v>1657</v>
      </c>
      <c r="L2247" s="122">
        <v>18</v>
      </c>
      <c r="M2247" s="287">
        <v>210</v>
      </c>
      <c r="N2247" s="287">
        <v>0</v>
      </c>
      <c r="O2247" s="287">
        <v>18.899999999999999</v>
      </c>
      <c r="P2247" s="287">
        <v>18.899999999999999</v>
      </c>
      <c r="Q2247" s="122">
        <v>0</v>
      </c>
      <c r="R2247" s="188" t="s">
        <v>4994</v>
      </c>
      <c r="S2247" s="188" t="s">
        <v>5259</v>
      </c>
      <c r="T2247" s="188" t="s">
        <v>1703</v>
      </c>
      <c r="U2247" s="188"/>
      <c r="V2247" s="188" t="s">
        <v>1704</v>
      </c>
      <c r="W2247" s="188" t="s">
        <v>1195</v>
      </c>
      <c r="X2247" s="188" t="s">
        <v>1195</v>
      </c>
      <c r="Y2247" s="188" t="s">
        <v>1195</v>
      </c>
      <c r="Z2247" s="188"/>
      <c r="AA2247" s="188">
        <v>37.799999999999997</v>
      </c>
    </row>
    <row r="2248" spans="1:27">
      <c r="A2248" s="122" t="s">
        <v>56</v>
      </c>
      <c r="B2248" s="226" t="str">
        <f t="shared" si="70"/>
        <v>27ABDFM9588P2Z4SOFT/98/24-25</v>
      </c>
      <c r="C2248" s="277">
        <f t="shared" si="71"/>
        <v>2243</v>
      </c>
      <c r="D2248" s="122" t="s">
        <v>5216</v>
      </c>
      <c r="E2248" s="122" t="s">
        <v>5217</v>
      </c>
      <c r="F2248" s="122" t="s">
        <v>5262</v>
      </c>
      <c r="G2248" s="122" t="s">
        <v>1699</v>
      </c>
      <c r="H2248" s="278">
        <v>45427</v>
      </c>
      <c r="I2248" s="122">
        <v>94</v>
      </c>
      <c r="J2248" s="122" t="s">
        <v>1700</v>
      </c>
      <c r="K2248" s="122" t="s">
        <v>1657</v>
      </c>
      <c r="L2248" s="122">
        <v>18</v>
      </c>
      <c r="M2248" s="287">
        <v>80</v>
      </c>
      <c r="N2248" s="287">
        <v>0</v>
      </c>
      <c r="O2248" s="287">
        <v>7.2</v>
      </c>
      <c r="P2248" s="287">
        <v>7.2</v>
      </c>
      <c r="Q2248" s="122">
        <v>0</v>
      </c>
      <c r="R2248" s="188" t="s">
        <v>4994</v>
      </c>
      <c r="S2248" s="188" t="s">
        <v>5259</v>
      </c>
      <c r="T2248" s="188" t="s">
        <v>1703</v>
      </c>
      <c r="U2248" s="188"/>
      <c r="V2248" s="188" t="s">
        <v>1704</v>
      </c>
      <c r="W2248" s="188" t="s">
        <v>1195</v>
      </c>
      <c r="X2248" s="188" t="s">
        <v>1195</v>
      </c>
      <c r="Y2248" s="188" t="s">
        <v>1195</v>
      </c>
      <c r="Z2248" s="188"/>
      <c r="AA2248" s="188">
        <v>14.4</v>
      </c>
    </row>
    <row r="2249" spans="1:27">
      <c r="A2249" s="122" t="s">
        <v>56</v>
      </c>
      <c r="B2249" s="226" t="str">
        <f t="shared" si="70"/>
        <v>27AADCP7742E1ZDPDS-24073</v>
      </c>
      <c r="C2249" s="277">
        <f t="shared" si="71"/>
        <v>2244</v>
      </c>
      <c r="D2249" s="122" t="s">
        <v>517</v>
      </c>
      <c r="E2249" s="122" t="s">
        <v>518</v>
      </c>
      <c r="F2249" s="122" t="s">
        <v>5263</v>
      </c>
      <c r="G2249" s="122" t="s">
        <v>1699</v>
      </c>
      <c r="H2249" s="278">
        <v>45476</v>
      </c>
      <c r="I2249" s="122">
        <v>612774</v>
      </c>
      <c r="J2249" s="122" t="s">
        <v>1700</v>
      </c>
      <c r="K2249" s="122" t="s">
        <v>1657</v>
      </c>
      <c r="L2249" s="122">
        <v>18</v>
      </c>
      <c r="M2249" s="287">
        <v>519300</v>
      </c>
      <c r="N2249" s="287">
        <v>0</v>
      </c>
      <c r="O2249" s="287">
        <v>46737</v>
      </c>
      <c r="P2249" s="287">
        <v>46737</v>
      </c>
      <c r="Q2249" s="122">
        <v>0</v>
      </c>
      <c r="R2249" s="188" t="s">
        <v>5196</v>
      </c>
      <c r="S2249" s="188" t="s">
        <v>5264</v>
      </c>
      <c r="T2249" s="188" t="s">
        <v>1703</v>
      </c>
      <c r="U2249" s="188"/>
      <c r="V2249" s="188" t="s">
        <v>1704</v>
      </c>
      <c r="W2249" s="188" t="s">
        <v>1726</v>
      </c>
      <c r="X2249" s="188" t="s">
        <v>5265</v>
      </c>
      <c r="Y2249" s="188" t="s">
        <v>4976</v>
      </c>
      <c r="Z2249" s="188"/>
      <c r="AA2249" s="188">
        <v>93474</v>
      </c>
    </row>
    <row r="2250" spans="1:27">
      <c r="A2250" s="122" t="s">
        <v>56</v>
      </c>
      <c r="B2250" s="226" t="str">
        <f t="shared" si="70"/>
        <v>36AEUPV4314A1ZE07/2024-2025</v>
      </c>
      <c r="C2250" s="277">
        <f t="shared" si="71"/>
        <v>2245</v>
      </c>
      <c r="D2250" s="122" t="s">
        <v>320</v>
      </c>
      <c r="E2250" s="122" t="s">
        <v>321</v>
      </c>
      <c r="F2250" s="122" t="s">
        <v>5266</v>
      </c>
      <c r="G2250" s="122" t="s">
        <v>1699</v>
      </c>
      <c r="H2250" s="278">
        <v>45502</v>
      </c>
      <c r="I2250" s="122">
        <v>339250</v>
      </c>
      <c r="J2250" s="122" t="s">
        <v>1700</v>
      </c>
      <c r="K2250" s="122" t="s">
        <v>1657</v>
      </c>
      <c r="L2250" s="122">
        <v>18</v>
      </c>
      <c r="M2250" s="287">
        <v>287500</v>
      </c>
      <c r="N2250" s="287">
        <v>51750</v>
      </c>
      <c r="O2250" s="287">
        <v>0</v>
      </c>
      <c r="P2250" s="287">
        <v>0</v>
      </c>
      <c r="Q2250" s="122">
        <v>0</v>
      </c>
      <c r="R2250" s="188" t="s">
        <v>5196</v>
      </c>
      <c r="S2250" s="188" t="s">
        <v>5197</v>
      </c>
      <c r="T2250" s="188" t="s">
        <v>1703</v>
      </c>
      <c r="U2250" s="188"/>
      <c r="V2250" s="188" t="s">
        <v>1704</v>
      </c>
      <c r="W2250" s="188" t="s">
        <v>1195</v>
      </c>
      <c r="X2250" s="188" t="s">
        <v>1195</v>
      </c>
      <c r="Y2250" s="188" t="s">
        <v>1195</v>
      </c>
      <c r="Z2250" s="188"/>
      <c r="AA2250" s="188">
        <v>51750</v>
      </c>
    </row>
    <row r="2251" spans="1:27">
      <c r="A2251" s="122" t="s">
        <v>56</v>
      </c>
      <c r="B2251" s="226" t="str">
        <f t="shared" si="70"/>
        <v>27AAACA4269Q1Z6B1MH2425/002626</v>
      </c>
      <c r="C2251" s="277">
        <f t="shared" si="71"/>
        <v>2246</v>
      </c>
      <c r="D2251" s="122" t="s">
        <v>467</v>
      </c>
      <c r="E2251" s="122" t="s">
        <v>1839</v>
      </c>
      <c r="F2251" s="122" t="s">
        <v>5267</v>
      </c>
      <c r="G2251" s="122" t="s">
        <v>1699</v>
      </c>
      <c r="H2251" s="278">
        <v>45474</v>
      </c>
      <c r="I2251" s="122">
        <v>6136.43</v>
      </c>
      <c r="J2251" s="122" t="s">
        <v>1700</v>
      </c>
      <c r="K2251" s="122" t="s">
        <v>1657</v>
      </c>
      <c r="L2251" s="122">
        <v>18</v>
      </c>
      <c r="M2251" s="287">
        <v>563</v>
      </c>
      <c r="N2251" s="287">
        <v>0</v>
      </c>
      <c r="O2251" s="287">
        <v>50.67</v>
      </c>
      <c r="P2251" s="287">
        <v>50.67</v>
      </c>
      <c r="Q2251" s="122">
        <v>0</v>
      </c>
      <c r="R2251" s="188" t="s">
        <v>5196</v>
      </c>
      <c r="S2251" s="188" t="s">
        <v>5226</v>
      </c>
      <c r="T2251" s="188" t="s">
        <v>1703</v>
      </c>
      <c r="U2251" s="188"/>
      <c r="V2251" s="188" t="s">
        <v>1704</v>
      </c>
      <c r="W2251" s="188" t="s">
        <v>1195</v>
      </c>
      <c r="X2251" s="188" t="s">
        <v>1195</v>
      </c>
      <c r="Y2251" s="188" t="s">
        <v>1195</v>
      </c>
      <c r="Z2251" s="188"/>
      <c r="AA2251" s="188">
        <v>101.34</v>
      </c>
    </row>
    <row r="2252" spans="1:27">
      <c r="A2252" s="122" t="s">
        <v>56</v>
      </c>
      <c r="B2252" s="226" t="str">
        <f t="shared" si="70"/>
        <v>27AAACA4269Q1Z6B1MH2425/002626</v>
      </c>
      <c r="C2252" s="277">
        <f t="shared" si="71"/>
        <v>2247</v>
      </c>
      <c r="D2252" s="122" t="s">
        <v>467</v>
      </c>
      <c r="E2252" s="122" t="s">
        <v>1839</v>
      </c>
      <c r="F2252" s="122" t="s">
        <v>5267</v>
      </c>
      <c r="G2252" s="122" t="s">
        <v>1699</v>
      </c>
      <c r="H2252" s="278">
        <v>45474</v>
      </c>
      <c r="I2252" s="122">
        <v>6136.43</v>
      </c>
      <c r="J2252" s="122" t="s">
        <v>1700</v>
      </c>
      <c r="K2252" s="122" t="s">
        <v>1657</v>
      </c>
      <c r="L2252" s="122">
        <v>28</v>
      </c>
      <c r="M2252" s="287">
        <v>4275.07</v>
      </c>
      <c r="N2252" s="287">
        <v>0</v>
      </c>
      <c r="O2252" s="287">
        <v>598.51</v>
      </c>
      <c r="P2252" s="287">
        <v>598.51</v>
      </c>
      <c r="Q2252" s="122">
        <v>0</v>
      </c>
      <c r="R2252" s="188" t="s">
        <v>5196</v>
      </c>
      <c r="S2252" s="188" t="s">
        <v>5226</v>
      </c>
      <c r="T2252" s="188" t="s">
        <v>1703</v>
      </c>
      <c r="U2252" s="188"/>
      <c r="V2252" s="188" t="s">
        <v>1704</v>
      </c>
      <c r="W2252" s="188" t="s">
        <v>1195</v>
      </c>
      <c r="X2252" s="188" t="s">
        <v>1195</v>
      </c>
      <c r="Y2252" s="188" t="s">
        <v>1195</v>
      </c>
      <c r="Z2252" s="188"/>
      <c r="AA2252" s="188">
        <v>1197.02</v>
      </c>
    </row>
    <row r="2253" spans="1:27">
      <c r="A2253" s="122" t="s">
        <v>56</v>
      </c>
      <c r="B2253" s="226" t="str">
        <f t="shared" si="70"/>
        <v>27AAACA4269Q1Z6B1MH2425/002680</v>
      </c>
      <c r="C2253" s="277">
        <f t="shared" si="71"/>
        <v>2248</v>
      </c>
      <c r="D2253" s="122" t="s">
        <v>467</v>
      </c>
      <c r="E2253" s="122" t="s">
        <v>1839</v>
      </c>
      <c r="F2253" s="122" t="s">
        <v>5268</v>
      </c>
      <c r="G2253" s="122" t="s">
        <v>1699</v>
      </c>
      <c r="H2253" s="278">
        <v>45474</v>
      </c>
      <c r="I2253" s="122">
        <v>11595.86</v>
      </c>
      <c r="J2253" s="122" t="s">
        <v>1700</v>
      </c>
      <c r="K2253" s="122" t="s">
        <v>1657</v>
      </c>
      <c r="L2253" s="122">
        <v>18</v>
      </c>
      <c r="M2253" s="287">
        <v>9827</v>
      </c>
      <c r="N2253" s="287">
        <v>0</v>
      </c>
      <c r="O2253" s="287">
        <v>884.43</v>
      </c>
      <c r="P2253" s="287">
        <v>884.43</v>
      </c>
      <c r="Q2253" s="122">
        <v>0</v>
      </c>
      <c r="R2253" s="188" t="s">
        <v>5196</v>
      </c>
      <c r="S2253" s="188" t="s">
        <v>5226</v>
      </c>
      <c r="T2253" s="188" t="s">
        <v>1703</v>
      </c>
      <c r="U2253" s="188"/>
      <c r="V2253" s="188" t="s">
        <v>1704</v>
      </c>
      <c r="W2253" s="188" t="s">
        <v>1195</v>
      </c>
      <c r="X2253" s="188" t="s">
        <v>1195</v>
      </c>
      <c r="Y2253" s="188" t="s">
        <v>1195</v>
      </c>
      <c r="Z2253" s="188"/>
      <c r="AA2253" s="188">
        <v>1768.86</v>
      </c>
    </row>
    <row r="2254" spans="1:27">
      <c r="A2254" s="122" t="s">
        <v>56</v>
      </c>
      <c r="B2254" s="226" t="str">
        <f t="shared" si="70"/>
        <v>27AAACA4269Q1Z6B1MH2425/002681</v>
      </c>
      <c r="C2254" s="277">
        <f t="shared" si="71"/>
        <v>2249</v>
      </c>
      <c r="D2254" s="122" t="s">
        <v>467</v>
      </c>
      <c r="E2254" s="122" t="s">
        <v>1839</v>
      </c>
      <c r="F2254" s="122" t="s">
        <v>5269</v>
      </c>
      <c r="G2254" s="122" t="s">
        <v>1699</v>
      </c>
      <c r="H2254" s="278">
        <v>45474</v>
      </c>
      <c r="I2254" s="122">
        <v>18659.73</v>
      </c>
      <c r="J2254" s="122" t="s">
        <v>1700</v>
      </c>
      <c r="K2254" s="122" t="s">
        <v>1657</v>
      </c>
      <c r="L2254" s="122">
        <v>18</v>
      </c>
      <c r="M2254" s="287">
        <v>15813.33</v>
      </c>
      <c r="N2254" s="287">
        <v>0</v>
      </c>
      <c r="O2254" s="287">
        <v>1423.2</v>
      </c>
      <c r="P2254" s="287">
        <v>1423.2</v>
      </c>
      <c r="Q2254" s="122">
        <v>0</v>
      </c>
      <c r="R2254" s="188" t="s">
        <v>5196</v>
      </c>
      <c r="S2254" s="188" t="s">
        <v>5226</v>
      </c>
      <c r="T2254" s="188" t="s">
        <v>1703</v>
      </c>
      <c r="U2254" s="188"/>
      <c r="V2254" s="188" t="s">
        <v>1704</v>
      </c>
      <c r="W2254" s="188" t="s">
        <v>1195</v>
      </c>
      <c r="X2254" s="188" t="s">
        <v>1195</v>
      </c>
      <c r="Y2254" s="188" t="s">
        <v>1195</v>
      </c>
      <c r="Z2254" s="188"/>
      <c r="AA2254" s="188">
        <v>2846.4</v>
      </c>
    </row>
    <row r="2255" spans="1:27">
      <c r="A2255" s="122" t="s">
        <v>56</v>
      </c>
      <c r="B2255" s="226" t="str">
        <f t="shared" si="70"/>
        <v>27AAACA4269Q1Z6B1MH2425/002682</v>
      </c>
      <c r="C2255" s="277">
        <f t="shared" si="71"/>
        <v>2250</v>
      </c>
      <c r="D2255" s="122" t="s">
        <v>467</v>
      </c>
      <c r="E2255" s="122" t="s">
        <v>1839</v>
      </c>
      <c r="F2255" s="122" t="s">
        <v>5270</v>
      </c>
      <c r="G2255" s="122" t="s">
        <v>1699</v>
      </c>
      <c r="H2255" s="278">
        <v>45474</v>
      </c>
      <c r="I2255" s="122">
        <v>19133.310000000001</v>
      </c>
      <c r="J2255" s="122" t="s">
        <v>1700</v>
      </c>
      <c r="K2255" s="122" t="s">
        <v>1657</v>
      </c>
      <c r="L2255" s="122">
        <v>18</v>
      </c>
      <c r="M2255" s="287">
        <v>16214.67</v>
      </c>
      <c r="N2255" s="287">
        <v>0</v>
      </c>
      <c r="O2255" s="287">
        <v>1459.32</v>
      </c>
      <c r="P2255" s="287">
        <v>1459.32</v>
      </c>
      <c r="Q2255" s="122">
        <v>0</v>
      </c>
      <c r="R2255" s="188" t="s">
        <v>5196</v>
      </c>
      <c r="S2255" s="188" t="s">
        <v>5226</v>
      </c>
      <c r="T2255" s="188" t="s">
        <v>1703</v>
      </c>
      <c r="U2255" s="188"/>
      <c r="V2255" s="188" t="s">
        <v>1704</v>
      </c>
      <c r="W2255" s="188" t="s">
        <v>1195</v>
      </c>
      <c r="X2255" s="188" t="s">
        <v>1195</v>
      </c>
      <c r="Y2255" s="188" t="s">
        <v>1195</v>
      </c>
      <c r="Z2255" s="188"/>
      <c r="AA2255" s="188">
        <v>2918.64</v>
      </c>
    </row>
    <row r="2256" spans="1:27">
      <c r="A2256" s="122" t="s">
        <v>56</v>
      </c>
      <c r="B2256" s="226" t="str">
        <f t="shared" si="70"/>
        <v>27AAACA4269Q1Z6B1MH2425/002683</v>
      </c>
      <c r="C2256" s="277">
        <f t="shared" si="71"/>
        <v>2251</v>
      </c>
      <c r="D2256" s="122" t="s">
        <v>467</v>
      </c>
      <c r="E2256" s="122" t="s">
        <v>1839</v>
      </c>
      <c r="F2256" s="122" t="s">
        <v>5271</v>
      </c>
      <c r="G2256" s="122" t="s">
        <v>1699</v>
      </c>
      <c r="H2256" s="278">
        <v>45474</v>
      </c>
      <c r="I2256" s="122">
        <v>383426.65</v>
      </c>
      <c r="J2256" s="122" t="s">
        <v>1700</v>
      </c>
      <c r="K2256" s="122" t="s">
        <v>1657</v>
      </c>
      <c r="L2256" s="122">
        <v>18</v>
      </c>
      <c r="M2256" s="287">
        <v>193607.44</v>
      </c>
      <c r="N2256" s="287">
        <v>0</v>
      </c>
      <c r="O2256" s="287">
        <v>17424.669999999998</v>
      </c>
      <c r="P2256" s="287">
        <v>17424.669999999998</v>
      </c>
      <c r="Q2256" s="122">
        <v>0</v>
      </c>
      <c r="R2256" s="188" t="s">
        <v>5196</v>
      </c>
      <c r="S2256" s="188" t="s">
        <v>5226</v>
      </c>
      <c r="T2256" s="188" t="s">
        <v>1703</v>
      </c>
      <c r="U2256" s="188"/>
      <c r="V2256" s="188" t="s">
        <v>1704</v>
      </c>
      <c r="W2256" s="188" t="s">
        <v>1195</v>
      </c>
      <c r="X2256" s="188" t="s">
        <v>1195</v>
      </c>
      <c r="Y2256" s="188" t="s">
        <v>1195</v>
      </c>
      <c r="Z2256" s="188"/>
      <c r="AA2256" s="188">
        <v>34849.339999999997</v>
      </c>
    </row>
    <row r="2257" spans="1:27">
      <c r="A2257" s="122" t="s">
        <v>56</v>
      </c>
      <c r="B2257" s="226" t="str">
        <f t="shared" si="70"/>
        <v>27AAACA4269Q1Z6B1MH2425/002683</v>
      </c>
      <c r="C2257" s="277">
        <f t="shared" si="71"/>
        <v>2252</v>
      </c>
      <c r="D2257" s="122" t="s">
        <v>467</v>
      </c>
      <c r="E2257" s="122" t="s">
        <v>1839</v>
      </c>
      <c r="F2257" s="122" t="s">
        <v>5271</v>
      </c>
      <c r="G2257" s="122" t="s">
        <v>1699</v>
      </c>
      <c r="H2257" s="278">
        <v>45474</v>
      </c>
      <c r="I2257" s="122">
        <v>383426.65</v>
      </c>
      <c r="J2257" s="122" t="s">
        <v>1700</v>
      </c>
      <c r="K2257" s="122" t="s">
        <v>1657</v>
      </c>
      <c r="L2257" s="122">
        <v>28</v>
      </c>
      <c r="M2257" s="287">
        <v>121070.21</v>
      </c>
      <c r="N2257" s="287">
        <v>0</v>
      </c>
      <c r="O2257" s="287">
        <v>16949.830000000002</v>
      </c>
      <c r="P2257" s="287">
        <v>16949.830000000002</v>
      </c>
      <c r="Q2257" s="122">
        <v>0</v>
      </c>
      <c r="R2257" s="188" t="s">
        <v>5196</v>
      </c>
      <c r="S2257" s="188" t="s">
        <v>5226</v>
      </c>
      <c r="T2257" s="188" t="s">
        <v>1703</v>
      </c>
      <c r="U2257" s="188"/>
      <c r="V2257" s="188" t="s">
        <v>1704</v>
      </c>
      <c r="W2257" s="188" t="s">
        <v>1195</v>
      </c>
      <c r="X2257" s="188" t="s">
        <v>1195</v>
      </c>
      <c r="Y2257" s="188" t="s">
        <v>1195</v>
      </c>
      <c r="Z2257" s="188"/>
      <c r="AA2257" s="188">
        <v>33899.660000000003</v>
      </c>
    </row>
    <row r="2258" spans="1:27">
      <c r="A2258" s="122" t="s">
        <v>56</v>
      </c>
      <c r="B2258" s="226" t="str">
        <f t="shared" si="70"/>
        <v>27AAACA4269Q1Z6B1MH2425/002685</v>
      </c>
      <c r="C2258" s="277">
        <f t="shared" si="71"/>
        <v>2253</v>
      </c>
      <c r="D2258" s="122" t="s">
        <v>467</v>
      </c>
      <c r="E2258" s="122" t="s">
        <v>1839</v>
      </c>
      <c r="F2258" s="122" t="s">
        <v>5272</v>
      </c>
      <c r="G2258" s="122" t="s">
        <v>1699</v>
      </c>
      <c r="H2258" s="278">
        <v>45474</v>
      </c>
      <c r="I2258" s="122">
        <v>48703.71</v>
      </c>
      <c r="J2258" s="122" t="s">
        <v>1700</v>
      </c>
      <c r="K2258" s="122" t="s">
        <v>1657</v>
      </c>
      <c r="L2258" s="122">
        <v>18</v>
      </c>
      <c r="M2258" s="287">
        <v>41274.33</v>
      </c>
      <c r="N2258" s="287">
        <v>0</v>
      </c>
      <c r="O2258" s="287">
        <v>3714.69</v>
      </c>
      <c r="P2258" s="287">
        <v>3714.69</v>
      </c>
      <c r="Q2258" s="122">
        <v>0</v>
      </c>
      <c r="R2258" s="188" t="s">
        <v>5196</v>
      </c>
      <c r="S2258" s="188" t="s">
        <v>5226</v>
      </c>
      <c r="T2258" s="188" t="s">
        <v>1703</v>
      </c>
      <c r="U2258" s="188"/>
      <c r="V2258" s="188" t="s">
        <v>1704</v>
      </c>
      <c r="W2258" s="188" t="s">
        <v>1195</v>
      </c>
      <c r="X2258" s="188" t="s">
        <v>1195</v>
      </c>
      <c r="Y2258" s="188" t="s">
        <v>1195</v>
      </c>
      <c r="Z2258" s="188"/>
      <c r="AA2258" s="188">
        <v>7429.38</v>
      </c>
    </row>
    <row r="2259" spans="1:27">
      <c r="A2259" s="122" t="s">
        <v>56</v>
      </c>
      <c r="B2259" s="226" t="str">
        <f t="shared" si="70"/>
        <v>27AAACA4269Q1Z6B1MH2425/002686</v>
      </c>
      <c r="C2259" s="277">
        <f t="shared" si="71"/>
        <v>2254</v>
      </c>
      <c r="D2259" s="122" t="s">
        <v>467</v>
      </c>
      <c r="E2259" s="122" t="s">
        <v>1839</v>
      </c>
      <c r="F2259" s="122" t="s">
        <v>5273</v>
      </c>
      <c r="G2259" s="122" t="s">
        <v>1699</v>
      </c>
      <c r="H2259" s="278">
        <v>45474</v>
      </c>
      <c r="I2259" s="122">
        <v>95303.88</v>
      </c>
      <c r="J2259" s="122" t="s">
        <v>1700</v>
      </c>
      <c r="K2259" s="122" t="s">
        <v>1657</v>
      </c>
      <c r="L2259" s="122">
        <v>18</v>
      </c>
      <c r="M2259" s="287">
        <v>80766</v>
      </c>
      <c r="N2259" s="287">
        <v>0</v>
      </c>
      <c r="O2259" s="287">
        <v>7268.94</v>
      </c>
      <c r="P2259" s="287">
        <v>7268.94</v>
      </c>
      <c r="Q2259" s="122">
        <v>0</v>
      </c>
      <c r="R2259" s="188" t="s">
        <v>5196</v>
      </c>
      <c r="S2259" s="188" t="s">
        <v>5226</v>
      </c>
      <c r="T2259" s="188" t="s">
        <v>1703</v>
      </c>
      <c r="U2259" s="188"/>
      <c r="V2259" s="188" t="s">
        <v>1704</v>
      </c>
      <c r="W2259" s="188" t="s">
        <v>1195</v>
      </c>
      <c r="X2259" s="188" t="s">
        <v>1195</v>
      </c>
      <c r="Y2259" s="188" t="s">
        <v>1195</v>
      </c>
      <c r="Z2259" s="188"/>
      <c r="AA2259" s="188">
        <v>14537.88</v>
      </c>
    </row>
    <row r="2260" spans="1:27">
      <c r="A2260" s="122" t="s">
        <v>56</v>
      </c>
      <c r="B2260" s="226" t="str">
        <f t="shared" si="70"/>
        <v>27AAACA4269Q1Z6B1MH2425/002731</v>
      </c>
      <c r="C2260" s="277">
        <f t="shared" si="71"/>
        <v>2255</v>
      </c>
      <c r="D2260" s="122" t="s">
        <v>467</v>
      </c>
      <c r="E2260" s="122" t="s">
        <v>1839</v>
      </c>
      <c r="F2260" s="122" t="s">
        <v>5274</v>
      </c>
      <c r="G2260" s="122" t="s">
        <v>1699</v>
      </c>
      <c r="H2260" s="278">
        <v>45474</v>
      </c>
      <c r="I2260" s="122">
        <v>834440.41</v>
      </c>
      <c r="J2260" s="122" t="s">
        <v>1700</v>
      </c>
      <c r="K2260" s="122" t="s">
        <v>1657</v>
      </c>
      <c r="L2260" s="122">
        <v>18</v>
      </c>
      <c r="M2260" s="287">
        <v>707152.89</v>
      </c>
      <c r="N2260" s="287">
        <v>0</v>
      </c>
      <c r="O2260" s="287">
        <v>63643.76</v>
      </c>
      <c r="P2260" s="287">
        <v>63643.76</v>
      </c>
      <c r="Q2260" s="122">
        <v>0</v>
      </c>
      <c r="R2260" s="188" t="s">
        <v>5196</v>
      </c>
      <c r="S2260" s="188" t="s">
        <v>5226</v>
      </c>
      <c r="T2260" s="188" t="s">
        <v>1703</v>
      </c>
      <c r="U2260" s="188"/>
      <c r="V2260" s="188" t="s">
        <v>1704</v>
      </c>
      <c r="W2260" s="188" t="s">
        <v>1195</v>
      </c>
      <c r="X2260" s="188" t="s">
        <v>1195</v>
      </c>
      <c r="Y2260" s="188" t="s">
        <v>1195</v>
      </c>
      <c r="Z2260" s="188"/>
      <c r="AA2260" s="188">
        <v>127287.52</v>
      </c>
    </row>
    <row r="2261" spans="1:27">
      <c r="A2261" s="122" t="s">
        <v>56</v>
      </c>
      <c r="B2261" s="226" t="str">
        <f t="shared" si="70"/>
        <v>27AAACA4269Q1Z6B1MH2425/002779</v>
      </c>
      <c r="C2261" s="277">
        <f t="shared" si="71"/>
        <v>2256</v>
      </c>
      <c r="D2261" s="122" t="s">
        <v>467</v>
      </c>
      <c r="E2261" s="122" t="s">
        <v>1839</v>
      </c>
      <c r="F2261" s="122" t="s">
        <v>5275</v>
      </c>
      <c r="G2261" s="122" t="s">
        <v>1699</v>
      </c>
      <c r="H2261" s="278">
        <v>45474</v>
      </c>
      <c r="I2261" s="122">
        <v>17840.810000000001</v>
      </c>
      <c r="J2261" s="122" t="s">
        <v>1700</v>
      </c>
      <c r="K2261" s="122" t="s">
        <v>1657</v>
      </c>
      <c r="L2261" s="122">
        <v>18</v>
      </c>
      <c r="M2261" s="287">
        <v>15119.33</v>
      </c>
      <c r="N2261" s="287">
        <v>0</v>
      </c>
      <c r="O2261" s="287">
        <v>1360.74</v>
      </c>
      <c r="P2261" s="287">
        <v>1360.74</v>
      </c>
      <c r="Q2261" s="122">
        <v>0</v>
      </c>
      <c r="R2261" s="188" t="s">
        <v>5196</v>
      </c>
      <c r="S2261" s="188" t="s">
        <v>5226</v>
      </c>
      <c r="T2261" s="188" t="s">
        <v>1703</v>
      </c>
      <c r="U2261" s="188"/>
      <c r="V2261" s="188" t="s">
        <v>1704</v>
      </c>
      <c r="W2261" s="188" t="s">
        <v>1195</v>
      </c>
      <c r="X2261" s="188" t="s">
        <v>1195</v>
      </c>
      <c r="Y2261" s="188" t="s">
        <v>1195</v>
      </c>
      <c r="Z2261" s="188"/>
      <c r="AA2261" s="188">
        <v>2721.48</v>
      </c>
    </row>
    <row r="2262" spans="1:27">
      <c r="A2262" s="122" t="s">
        <v>56</v>
      </c>
      <c r="B2262" s="226" t="str">
        <f t="shared" si="70"/>
        <v>27AAACA4269Q1Z6B1MH2425/002780</v>
      </c>
      <c r="C2262" s="277">
        <f t="shared" si="71"/>
        <v>2257</v>
      </c>
      <c r="D2262" s="122" t="s">
        <v>467</v>
      </c>
      <c r="E2262" s="122" t="s">
        <v>1839</v>
      </c>
      <c r="F2262" s="122" t="s">
        <v>5276</v>
      </c>
      <c r="G2262" s="122" t="s">
        <v>1699</v>
      </c>
      <c r="H2262" s="278">
        <v>45474</v>
      </c>
      <c r="I2262" s="122">
        <v>30113.08</v>
      </c>
      <c r="J2262" s="122" t="s">
        <v>1700</v>
      </c>
      <c r="K2262" s="122" t="s">
        <v>1657</v>
      </c>
      <c r="L2262" s="122">
        <v>18</v>
      </c>
      <c r="M2262" s="287">
        <v>25519.56</v>
      </c>
      <c r="N2262" s="287">
        <v>0</v>
      </c>
      <c r="O2262" s="287">
        <v>2296.7600000000002</v>
      </c>
      <c r="P2262" s="287">
        <v>2296.7600000000002</v>
      </c>
      <c r="Q2262" s="122">
        <v>0</v>
      </c>
      <c r="R2262" s="188" t="s">
        <v>5196</v>
      </c>
      <c r="S2262" s="188" t="s">
        <v>5226</v>
      </c>
      <c r="T2262" s="188" t="s">
        <v>1703</v>
      </c>
      <c r="U2262" s="188"/>
      <c r="V2262" s="188" t="s">
        <v>1704</v>
      </c>
      <c r="W2262" s="188" t="s">
        <v>1195</v>
      </c>
      <c r="X2262" s="188" t="s">
        <v>1195</v>
      </c>
      <c r="Y2262" s="188" t="s">
        <v>1195</v>
      </c>
      <c r="Z2262" s="188"/>
      <c r="AA2262" s="188">
        <v>4593.5200000000004</v>
      </c>
    </row>
    <row r="2263" spans="1:27">
      <c r="A2263" s="122" t="s">
        <v>56</v>
      </c>
      <c r="B2263" s="226" t="str">
        <f t="shared" si="70"/>
        <v>27AAPFK1026M1Z2PUN/24-25/348</v>
      </c>
      <c r="C2263" s="277">
        <f t="shared" si="71"/>
        <v>2258</v>
      </c>
      <c r="D2263" s="122" t="s">
        <v>3561</v>
      </c>
      <c r="E2263" s="122" t="s">
        <v>3562</v>
      </c>
      <c r="F2263" s="122" t="s">
        <v>5277</v>
      </c>
      <c r="G2263" s="122" t="s">
        <v>1699</v>
      </c>
      <c r="H2263" s="278">
        <v>45474</v>
      </c>
      <c r="I2263" s="122">
        <v>81420</v>
      </c>
      <c r="J2263" s="122" t="s">
        <v>1700</v>
      </c>
      <c r="K2263" s="122" t="s">
        <v>1657</v>
      </c>
      <c r="L2263" s="122">
        <v>18</v>
      </c>
      <c r="M2263" s="287">
        <v>69000</v>
      </c>
      <c r="N2263" s="287">
        <v>0</v>
      </c>
      <c r="O2263" s="287">
        <v>6210</v>
      </c>
      <c r="P2263" s="287">
        <v>6210</v>
      </c>
      <c r="Q2263" s="122">
        <v>0</v>
      </c>
      <c r="R2263" s="188" t="s">
        <v>5196</v>
      </c>
      <c r="S2263" s="188" t="s">
        <v>5199</v>
      </c>
      <c r="T2263" s="188" t="s">
        <v>1703</v>
      </c>
      <c r="U2263" s="188"/>
      <c r="V2263" s="188" t="s">
        <v>1704</v>
      </c>
      <c r="W2263" s="188" t="s">
        <v>1726</v>
      </c>
      <c r="X2263" s="188" t="s">
        <v>5278</v>
      </c>
      <c r="Y2263" s="188" t="s">
        <v>4804</v>
      </c>
      <c r="Z2263" s="188"/>
      <c r="AA2263" s="188">
        <v>12420</v>
      </c>
    </row>
    <row r="2264" spans="1:27">
      <c r="A2264" s="122" t="s">
        <v>56</v>
      </c>
      <c r="B2264" s="226" t="str">
        <f t="shared" si="70"/>
        <v>27AAPFK1026M1Z2PUN/24-25/350</v>
      </c>
      <c r="C2264" s="277">
        <f t="shared" si="71"/>
        <v>2259</v>
      </c>
      <c r="D2264" s="122" t="s">
        <v>3561</v>
      </c>
      <c r="E2264" s="122" t="s">
        <v>3562</v>
      </c>
      <c r="F2264" s="122" t="s">
        <v>5279</v>
      </c>
      <c r="G2264" s="122" t="s">
        <v>1699</v>
      </c>
      <c r="H2264" s="278">
        <v>45474</v>
      </c>
      <c r="I2264" s="122">
        <v>23600</v>
      </c>
      <c r="J2264" s="122" t="s">
        <v>1700</v>
      </c>
      <c r="K2264" s="122" t="s">
        <v>1657</v>
      </c>
      <c r="L2264" s="122">
        <v>18</v>
      </c>
      <c r="M2264" s="287">
        <v>20000</v>
      </c>
      <c r="N2264" s="287">
        <v>0</v>
      </c>
      <c r="O2264" s="287">
        <v>1800</v>
      </c>
      <c r="P2264" s="287">
        <v>1800</v>
      </c>
      <c r="Q2264" s="122">
        <v>0</v>
      </c>
      <c r="R2264" s="188" t="s">
        <v>5196</v>
      </c>
      <c r="S2264" s="188" t="s">
        <v>5199</v>
      </c>
      <c r="T2264" s="188" t="s">
        <v>1703</v>
      </c>
      <c r="U2264" s="188"/>
      <c r="V2264" s="188" t="s">
        <v>1704</v>
      </c>
      <c r="W2264" s="188" t="s">
        <v>1726</v>
      </c>
      <c r="X2264" s="188" t="s">
        <v>5280</v>
      </c>
      <c r="Y2264" s="188" t="s">
        <v>4804</v>
      </c>
      <c r="Z2264" s="188"/>
      <c r="AA2264" s="188">
        <v>3600</v>
      </c>
    </row>
    <row r="2265" spans="1:27">
      <c r="A2265" s="122" t="s">
        <v>56</v>
      </c>
      <c r="B2265" s="226" t="str">
        <f t="shared" si="70"/>
        <v>27AABCF6516A1Z3BOM-C-198686</v>
      </c>
      <c r="C2265" s="277">
        <f t="shared" si="71"/>
        <v>2260</v>
      </c>
      <c r="D2265" s="122" t="s">
        <v>330</v>
      </c>
      <c r="E2265" s="122" t="s">
        <v>331</v>
      </c>
      <c r="F2265" s="122" t="s">
        <v>5281</v>
      </c>
      <c r="G2265" s="122" t="s">
        <v>1699</v>
      </c>
      <c r="H2265" s="278">
        <v>45485</v>
      </c>
      <c r="I2265" s="122">
        <v>52079.3</v>
      </c>
      <c r="J2265" s="122" t="s">
        <v>1700</v>
      </c>
      <c r="K2265" s="122" t="s">
        <v>1657</v>
      </c>
      <c r="L2265" s="122">
        <v>18</v>
      </c>
      <c r="M2265" s="287">
        <v>3642.62</v>
      </c>
      <c r="N2265" s="287">
        <v>0</v>
      </c>
      <c r="O2265" s="287">
        <v>327.84</v>
      </c>
      <c r="P2265" s="287">
        <v>327.84</v>
      </c>
      <c r="Q2265" s="122">
        <v>0</v>
      </c>
      <c r="R2265" s="188" t="s">
        <v>5196</v>
      </c>
      <c r="S2265" s="188" t="s">
        <v>5282</v>
      </c>
      <c r="T2265" s="188" t="s">
        <v>1703</v>
      </c>
      <c r="U2265" s="188"/>
      <c r="V2265" s="188" t="s">
        <v>1704</v>
      </c>
      <c r="W2265" s="188" t="s">
        <v>1726</v>
      </c>
      <c r="X2265" s="188" t="s">
        <v>5283</v>
      </c>
      <c r="Y2265" s="188" t="s">
        <v>4658</v>
      </c>
      <c r="Z2265" s="188"/>
      <c r="AA2265" s="188">
        <v>655.68</v>
      </c>
    </row>
    <row r="2266" spans="1:27">
      <c r="A2266" s="122" t="s">
        <v>56</v>
      </c>
      <c r="B2266" s="226" t="str">
        <f t="shared" si="70"/>
        <v>27AAICC1247J1ZM202323042</v>
      </c>
      <c r="C2266" s="277">
        <f t="shared" si="71"/>
        <v>2261</v>
      </c>
      <c r="D2266" s="122" t="s">
        <v>1517</v>
      </c>
      <c r="E2266" s="122" t="s">
        <v>1518</v>
      </c>
      <c r="F2266" s="122">
        <v>202323042</v>
      </c>
      <c r="G2266" s="122" t="s">
        <v>1699</v>
      </c>
      <c r="H2266" s="278">
        <v>45476</v>
      </c>
      <c r="I2266" s="122">
        <v>88500</v>
      </c>
      <c r="J2266" s="122" t="s">
        <v>1700</v>
      </c>
      <c r="K2266" s="122" t="s">
        <v>1657</v>
      </c>
      <c r="L2266" s="122">
        <v>18</v>
      </c>
      <c r="M2266" s="287">
        <v>75000</v>
      </c>
      <c r="N2266" s="287">
        <v>0</v>
      </c>
      <c r="O2266" s="287">
        <v>6750</v>
      </c>
      <c r="P2266" s="287">
        <v>6750</v>
      </c>
      <c r="Q2266" s="122">
        <v>0</v>
      </c>
      <c r="R2266" s="188" t="s">
        <v>5196</v>
      </c>
      <c r="S2266" s="188" t="s">
        <v>5197</v>
      </c>
      <c r="T2266" s="188" t="s">
        <v>1703</v>
      </c>
      <c r="U2266" s="188"/>
      <c r="V2266" s="188" t="s">
        <v>1704</v>
      </c>
      <c r="W2266" s="188" t="s">
        <v>1726</v>
      </c>
      <c r="X2266" s="188" t="s">
        <v>5284</v>
      </c>
      <c r="Y2266" s="188" t="s">
        <v>4976</v>
      </c>
      <c r="Z2266" s="188"/>
      <c r="AA2266" s="188">
        <v>13500</v>
      </c>
    </row>
    <row r="2267" spans="1:27">
      <c r="A2267" s="122" t="s">
        <v>56</v>
      </c>
      <c r="B2267" s="226" t="str">
        <f t="shared" si="70"/>
        <v>27AABCD3611Q1ZIBOM826075</v>
      </c>
      <c r="C2267" s="277">
        <f t="shared" si="71"/>
        <v>2262</v>
      </c>
      <c r="D2267" s="122" t="s">
        <v>339</v>
      </c>
      <c r="E2267" s="122" t="s">
        <v>340</v>
      </c>
      <c r="F2267" s="122" t="s">
        <v>5285</v>
      </c>
      <c r="G2267" s="122" t="s">
        <v>1699</v>
      </c>
      <c r="H2267" s="278">
        <v>45474</v>
      </c>
      <c r="I2267" s="122">
        <v>3096.8</v>
      </c>
      <c r="J2267" s="122" t="s">
        <v>1700</v>
      </c>
      <c r="K2267" s="122" t="s">
        <v>1657</v>
      </c>
      <c r="L2267" s="122">
        <v>18</v>
      </c>
      <c r="M2267" s="287">
        <v>1110</v>
      </c>
      <c r="N2267" s="287">
        <v>0</v>
      </c>
      <c r="O2267" s="287">
        <v>99.9</v>
      </c>
      <c r="P2267" s="287">
        <v>99.9</v>
      </c>
      <c r="Q2267" s="122">
        <v>0</v>
      </c>
      <c r="R2267" s="188" t="s">
        <v>5196</v>
      </c>
      <c r="S2267" s="188" t="s">
        <v>5197</v>
      </c>
      <c r="T2267" s="188" t="s">
        <v>1703</v>
      </c>
      <c r="U2267" s="188"/>
      <c r="V2267" s="188" t="s">
        <v>1704</v>
      </c>
      <c r="W2267" s="188" t="s">
        <v>1195</v>
      </c>
      <c r="X2267" s="188" t="s">
        <v>1195</v>
      </c>
      <c r="Y2267" s="188" t="s">
        <v>1195</v>
      </c>
      <c r="Z2267" s="188"/>
      <c r="AA2267" s="188">
        <v>199.8</v>
      </c>
    </row>
    <row r="2268" spans="1:27">
      <c r="A2268" s="122" t="s">
        <v>56</v>
      </c>
      <c r="B2268" s="226" t="str">
        <f t="shared" si="70"/>
        <v>27AABCD3611Q1ZIBOM842393</v>
      </c>
      <c r="C2268" s="277">
        <f t="shared" si="71"/>
        <v>2263</v>
      </c>
      <c r="D2268" s="122" t="s">
        <v>339</v>
      </c>
      <c r="E2268" s="122" t="s">
        <v>340</v>
      </c>
      <c r="F2268" s="122" t="s">
        <v>5286</v>
      </c>
      <c r="G2268" s="122" t="s">
        <v>1699</v>
      </c>
      <c r="H2268" s="278">
        <v>45498</v>
      </c>
      <c r="I2268" s="122">
        <v>8373.6</v>
      </c>
      <c r="J2268" s="122" t="s">
        <v>1700</v>
      </c>
      <c r="K2268" s="122" t="s">
        <v>1657</v>
      </c>
      <c r="L2268" s="122">
        <v>18</v>
      </c>
      <c r="M2268" s="287">
        <v>1070</v>
      </c>
      <c r="N2268" s="287">
        <v>0</v>
      </c>
      <c r="O2268" s="287">
        <v>96.3</v>
      </c>
      <c r="P2268" s="287">
        <v>96.3</v>
      </c>
      <c r="Q2268" s="122">
        <v>0</v>
      </c>
      <c r="R2268" s="188" t="s">
        <v>5196</v>
      </c>
      <c r="S2268" s="188" t="s">
        <v>5197</v>
      </c>
      <c r="T2268" s="188" t="s">
        <v>1703</v>
      </c>
      <c r="U2268" s="188"/>
      <c r="V2268" s="188" t="s">
        <v>1704</v>
      </c>
      <c r="W2268" s="188" t="s">
        <v>1195</v>
      </c>
      <c r="X2268" s="188" t="s">
        <v>1195</v>
      </c>
      <c r="Y2268" s="188" t="s">
        <v>1195</v>
      </c>
      <c r="Z2268" s="188"/>
      <c r="AA2268" s="188">
        <v>192.6</v>
      </c>
    </row>
    <row r="2269" spans="1:27">
      <c r="A2269" s="122" t="s">
        <v>56</v>
      </c>
      <c r="B2269" s="226" t="str">
        <f t="shared" si="70"/>
        <v>27CZCPK9758G1ZV20</v>
      </c>
      <c r="C2269" s="277">
        <f t="shared" si="71"/>
        <v>2264</v>
      </c>
      <c r="D2269" s="122" t="s">
        <v>4094</v>
      </c>
      <c r="E2269" s="122" t="s">
        <v>4095</v>
      </c>
      <c r="F2269" s="122">
        <v>20</v>
      </c>
      <c r="G2269" s="122" t="s">
        <v>1699</v>
      </c>
      <c r="H2269" s="278">
        <v>45452</v>
      </c>
      <c r="I2269" s="122">
        <v>57348</v>
      </c>
      <c r="J2269" s="122" t="s">
        <v>1700</v>
      </c>
      <c r="K2269" s="122" t="s">
        <v>1657</v>
      </c>
      <c r="L2269" s="122">
        <v>18</v>
      </c>
      <c r="M2269" s="287">
        <v>48600</v>
      </c>
      <c r="N2269" s="287">
        <v>0</v>
      </c>
      <c r="O2269" s="287">
        <v>4374</v>
      </c>
      <c r="P2269" s="287">
        <v>4374</v>
      </c>
      <c r="Q2269" s="122">
        <v>0</v>
      </c>
      <c r="R2269" s="188" t="s">
        <v>4657</v>
      </c>
      <c r="S2269" s="188" t="s">
        <v>4658</v>
      </c>
      <c r="T2269" s="188" t="s">
        <v>1703</v>
      </c>
      <c r="U2269" s="188"/>
      <c r="V2269" s="188" t="s">
        <v>1704</v>
      </c>
      <c r="W2269" s="188" t="s">
        <v>1195</v>
      </c>
      <c r="X2269" s="188" t="s">
        <v>1195</v>
      </c>
      <c r="Y2269" s="188" t="s">
        <v>1195</v>
      </c>
      <c r="Z2269" s="188"/>
      <c r="AA2269" s="188">
        <v>8748</v>
      </c>
    </row>
    <row r="2270" spans="1:27">
      <c r="A2270" s="122" t="s">
        <v>56</v>
      </c>
      <c r="B2270" s="226" t="str">
        <f t="shared" si="70"/>
        <v>27CZCPK9758G1ZV21</v>
      </c>
      <c r="C2270" s="277">
        <f t="shared" si="71"/>
        <v>2265</v>
      </c>
      <c r="D2270" s="122" t="s">
        <v>4094</v>
      </c>
      <c r="E2270" s="122" t="s">
        <v>4095</v>
      </c>
      <c r="F2270" s="122">
        <v>21</v>
      </c>
      <c r="G2270" s="122" t="s">
        <v>1699</v>
      </c>
      <c r="H2270" s="278">
        <v>45459</v>
      </c>
      <c r="I2270" s="122">
        <v>20709</v>
      </c>
      <c r="J2270" s="122" t="s">
        <v>1700</v>
      </c>
      <c r="K2270" s="122" t="s">
        <v>1657</v>
      </c>
      <c r="L2270" s="122">
        <v>18</v>
      </c>
      <c r="M2270" s="287">
        <v>17550</v>
      </c>
      <c r="N2270" s="287">
        <v>0</v>
      </c>
      <c r="O2270" s="287">
        <v>1579.5</v>
      </c>
      <c r="P2270" s="287">
        <v>1579.5</v>
      </c>
      <c r="Q2270" s="122">
        <v>0</v>
      </c>
      <c r="R2270" s="188" t="s">
        <v>4657</v>
      </c>
      <c r="S2270" s="188" t="s">
        <v>4658</v>
      </c>
      <c r="T2270" s="188" t="s">
        <v>1703</v>
      </c>
      <c r="U2270" s="188"/>
      <c r="V2270" s="188" t="s">
        <v>1704</v>
      </c>
      <c r="W2270" s="188" t="s">
        <v>1195</v>
      </c>
      <c r="X2270" s="188" t="s">
        <v>1195</v>
      </c>
      <c r="Y2270" s="188" t="s">
        <v>1195</v>
      </c>
      <c r="Z2270" s="188"/>
      <c r="AA2270" s="188">
        <v>3159</v>
      </c>
    </row>
    <row r="2271" spans="1:27">
      <c r="A2271" s="122" t="s">
        <v>56</v>
      </c>
      <c r="B2271" s="226" t="str">
        <f t="shared" si="70"/>
        <v>09AAACI1838D1ZUNK09I0725/017235</v>
      </c>
      <c r="C2271" s="277">
        <f t="shared" si="71"/>
        <v>2266</v>
      </c>
      <c r="D2271" s="122" t="s">
        <v>2722</v>
      </c>
      <c r="E2271" s="122" t="s">
        <v>2723</v>
      </c>
      <c r="F2271" s="122" t="s">
        <v>5287</v>
      </c>
      <c r="G2271" s="122" t="s">
        <v>1699</v>
      </c>
      <c r="H2271" s="278">
        <v>45504</v>
      </c>
      <c r="I2271" s="122">
        <v>601799.99</v>
      </c>
      <c r="J2271" s="122" t="s">
        <v>1700</v>
      </c>
      <c r="K2271" s="122" t="s">
        <v>1657</v>
      </c>
      <c r="L2271" s="122">
        <v>18</v>
      </c>
      <c r="M2271" s="287">
        <v>509999.99</v>
      </c>
      <c r="N2271" s="287">
        <v>91800</v>
      </c>
      <c r="O2271" s="287">
        <v>0</v>
      </c>
      <c r="P2271" s="287">
        <v>0</v>
      </c>
      <c r="Q2271" s="122">
        <v>0</v>
      </c>
      <c r="R2271" s="188" t="s">
        <v>5196</v>
      </c>
      <c r="S2271" s="188" t="s">
        <v>5282</v>
      </c>
      <c r="T2271" s="188" t="s">
        <v>1703</v>
      </c>
      <c r="U2271" s="188"/>
      <c r="V2271" s="188" t="s">
        <v>1704</v>
      </c>
      <c r="W2271" s="188" t="s">
        <v>1726</v>
      </c>
      <c r="X2271" s="188" t="s">
        <v>5288</v>
      </c>
      <c r="Y2271" s="188" t="s">
        <v>5289</v>
      </c>
      <c r="Z2271" s="188"/>
      <c r="AA2271" s="188">
        <v>91800</v>
      </c>
    </row>
    <row r="2272" spans="1:27">
      <c r="A2272" s="122" t="s">
        <v>56</v>
      </c>
      <c r="B2272" s="226" t="str">
        <f t="shared" si="70"/>
        <v>27ABJCS6128G1Z4180/2024-25</v>
      </c>
      <c r="C2272" s="277">
        <f t="shared" si="71"/>
        <v>2267</v>
      </c>
      <c r="D2272" s="122" t="s">
        <v>535</v>
      </c>
      <c r="E2272" s="122" t="s">
        <v>536</v>
      </c>
      <c r="F2272" s="122" t="s">
        <v>5290</v>
      </c>
      <c r="G2272" s="122" t="s">
        <v>1699</v>
      </c>
      <c r="H2272" s="278">
        <v>45476</v>
      </c>
      <c r="I2272" s="122">
        <v>462.56</v>
      </c>
      <c r="J2272" s="122" t="s">
        <v>1700</v>
      </c>
      <c r="K2272" s="122" t="s">
        <v>1657</v>
      </c>
      <c r="L2272" s="122">
        <v>18</v>
      </c>
      <c r="M2272" s="287">
        <v>392</v>
      </c>
      <c r="N2272" s="287">
        <v>0</v>
      </c>
      <c r="O2272" s="287">
        <v>35.28</v>
      </c>
      <c r="P2272" s="287">
        <v>35.28</v>
      </c>
      <c r="Q2272" s="122">
        <v>0</v>
      </c>
      <c r="R2272" s="188" t="s">
        <v>5196</v>
      </c>
      <c r="S2272" s="188" t="s">
        <v>5199</v>
      </c>
      <c r="T2272" s="188" t="s">
        <v>1703</v>
      </c>
      <c r="U2272" s="188"/>
      <c r="V2272" s="188" t="s">
        <v>1704</v>
      </c>
      <c r="W2272" s="188" t="s">
        <v>1195</v>
      </c>
      <c r="X2272" s="188" t="s">
        <v>1195</v>
      </c>
      <c r="Y2272" s="188" t="s">
        <v>1195</v>
      </c>
      <c r="Z2272" s="188"/>
      <c r="AA2272" s="188">
        <v>70.56</v>
      </c>
    </row>
    <row r="2273" spans="1:27">
      <c r="A2273" s="122" t="s">
        <v>56</v>
      </c>
      <c r="B2273" s="226" t="str">
        <f t="shared" si="70"/>
        <v>27AAACI1195H1ZM135240702013210</v>
      </c>
      <c r="C2273" s="277">
        <f t="shared" si="71"/>
        <v>2268</v>
      </c>
      <c r="D2273" s="122" t="s">
        <v>412</v>
      </c>
      <c r="E2273" s="122" t="s">
        <v>413</v>
      </c>
      <c r="F2273" s="292">
        <v>135240702013210</v>
      </c>
      <c r="G2273" s="122" t="s">
        <v>1699</v>
      </c>
      <c r="H2273" s="278">
        <v>45475</v>
      </c>
      <c r="I2273" s="122">
        <v>25103.55</v>
      </c>
      <c r="J2273" s="122" t="s">
        <v>1700</v>
      </c>
      <c r="K2273" s="122" t="s">
        <v>1657</v>
      </c>
      <c r="L2273" s="122">
        <v>18</v>
      </c>
      <c r="M2273" s="287">
        <v>21274.19</v>
      </c>
      <c r="N2273" s="287">
        <v>0</v>
      </c>
      <c r="O2273" s="287">
        <v>1914.68</v>
      </c>
      <c r="P2273" s="287">
        <v>1914.68</v>
      </c>
      <c r="Q2273" s="122">
        <v>0</v>
      </c>
      <c r="R2273" s="188" t="s">
        <v>5196</v>
      </c>
      <c r="S2273" s="188" t="s">
        <v>5199</v>
      </c>
      <c r="T2273" s="188" t="s">
        <v>1703</v>
      </c>
      <c r="U2273" s="188"/>
      <c r="V2273" s="188" t="s">
        <v>1704</v>
      </c>
      <c r="W2273" s="188" t="s">
        <v>1195</v>
      </c>
      <c r="X2273" s="188" t="s">
        <v>1195</v>
      </c>
      <c r="Y2273" s="188" t="s">
        <v>1195</v>
      </c>
      <c r="Z2273" s="188"/>
      <c r="AA2273" s="188">
        <v>3829.36</v>
      </c>
    </row>
    <row r="2274" spans="1:27">
      <c r="A2274" s="122" t="s">
        <v>56</v>
      </c>
      <c r="B2274" s="226" t="str">
        <f t="shared" si="70"/>
        <v>27AAACI1195H1ZM135240711057435</v>
      </c>
      <c r="C2274" s="277">
        <f t="shared" si="71"/>
        <v>2269</v>
      </c>
      <c r="D2274" s="122" t="s">
        <v>412</v>
      </c>
      <c r="E2274" s="122" t="s">
        <v>413</v>
      </c>
      <c r="F2274" s="292">
        <v>135240711057435</v>
      </c>
      <c r="G2274" s="122" t="s">
        <v>1699</v>
      </c>
      <c r="H2274" s="278">
        <v>45484</v>
      </c>
      <c r="I2274" s="122">
        <v>26378.37</v>
      </c>
      <c r="J2274" s="122" t="s">
        <v>1700</v>
      </c>
      <c r="K2274" s="122" t="s">
        <v>1657</v>
      </c>
      <c r="L2274" s="122">
        <v>18</v>
      </c>
      <c r="M2274" s="287">
        <v>22354.55</v>
      </c>
      <c r="N2274" s="287">
        <v>0</v>
      </c>
      <c r="O2274" s="287">
        <v>2011.91</v>
      </c>
      <c r="P2274" s="287">
        <v>2011.91</v>
      </c>
      <c r="Q2274" s="122">
        <v>0</v>
      </c>
      <c r="R2274" s="188" t="s">
        <v>5196</v>
      </c>
      <c r="S2274" s="188" t="s">
        <v>5199</v>
      </c>
      <c r="T2274" s="188" t="s">
        <v>1703</v>
      </c>
      <c r="U2274" s="188"/>
      <c r="V2274" s="188" t="s">
        <v>1704</v>
      </c>
      <c r="W2274" s="188" t="s">
        <v>1195</v>
      </c>
      <c r="X2274" s="188" t="s">
        <v>1195</v>
      </c>
      <c r="Y2274" s="188" t="s">
        <v>1195</v>
      </c>
      <c r="Z2274" s="188"/>
      <c r="AA2274" s="188">
        <v>4023.82</v>
      </c>
    </row>
    <row r="2275" spans="1:27">
      <c r="A2275" s="122" t="s">
        <v>56</v>
      </c>
      <c r="B2275" s="226" t="str">
        <f t="shared" si="70"/>
        <v>27AAACI1195H1ZM135240716074470</v>
      </c>
      <c r="C2275" s="277">
        <f t="shared" si="71"/>
        <v>2270</v>
      </c>
      <c r="D2275" s="122" t="s">
        <v>412</v>
      </c>
      <c r="E2275" s="122" t="s">
        <v>413</v>
      </c>
      <c r="F2275" s="292">
        <v>135240716074470</v>
      </c>
      <c r="G2275" s="122" t="s">
        <v>1699</v>
      </c>
      <c r="H2275" s="278">
        <v>45489</v>
      </c>
      <c r="I2275" s="122">
        <v>12797.51</v>
      </c>
      <c r="J2275" s="122" t="s">
        <v>1700</v>
      </c>
      <c r="K2275" s="122" t="s">
        <v>1657</v>
      </c>
      <c r="L2275" s="122">
        <v>18</v>
      </c>
      <c r="M2275" s="287">
        <v>10845.35</v>
      </c>
      <c r="N2275" s="287">
        <v>0</v>
      </c>
      <c r="O2275" s="287">
        <v>976.08</v>
      </c>
      <c r="P2275" s="287">
        <v>976.08</v>
      </c>
      <c r="Q2275" s="122">
        <v>0</v>
      </c>
      <c r="R2275" s="188" t="s">
        <v>5196</v>
      </c>
      <c r="S2275" s="188" t="s">
        <v>5199</v>
      </c>
      <c r="T2275" s="188" t="s">
        <v>1703</v>
      </c>
      <c r="U2275" s="188"/>
      <c r="V2275" s="188" t="s">
        <v>1704</v>
      </c>
      <c r="W2275" s="188" t="s">
        <v>1195</v>
      </c>
      <c r="X2275" s="188" t="s">
        <v>1195</v>
      </c>
      <c r="Y2275" s="188" t="s">
        <v>1195</v>
      </c>
      <c r="Z2275" s="188"/>
      <c r="AA2275" s="188">
        <v>1952.16</v>
      </c>
    </row>
    <row r="2276" spans="1:27">
      <c r="A2276" s="122" t="s">
        <v>56</v>
      </c>
      <c r="B2276" s="226" t="str">
        <f t="shared" si="70"/>
        <v>27AAACI1195H1ZM135240724113182</v>
      </c>
      <c r="C2276" s="277">
        <f t="shared" si="71"/>
        <v>2271</v>
      </c>
      <c r="D2276" s="122" t="s">
        <v>412</v>
      </c>
      <c r="E2276" s="122" t="s">
        <v>413</v>
      </c>
      <c r="F2276" s="292">
        <v>135240724113182</v>
      </c>
      <c r="G2276" s="122" t="s">
        <v>1699</v>
      </c>
      <c r="H2276" s="278">
        <v>45497</v>
      </c>
      <c r="I2276" s="122">
        <v>20702.52</v>
      </c>
      <c r="J2276" s="122" t="s">
        <v>1700</v>
      </c>
      <c r="K2276" s="122" t="s">
        <v>1657</v>
      </c>
      <c r="L2276" s="122">
        <v>18</v>
      </c>
      <c r="M2276" s="287">
        <v>17544.5</v>
      </c>
      <c r="N2276" s="287">
        <v>0</v>
      </c>
      <c r="O2276" s="287">
        <v>1579.01</v>
      </c>
      <c r="P2276" s="287">
        <v>1579.01</v>
      </c>
      <c r="Q2276" s="122">
        <v>0</v>
      </c>
      <c r="R2276" s="188" t="s">
        <v>5196</v>
      </c>
      <c r="S2276" s="188" t="s">
        <v>5199</v>
      </c>
      <c r="T2276" s="188" t="s">
        <v>1703</v>
      </c>
      <c r="U2276" s="188"/>
      <c r="V2276" s="188" t="s">
        <v>1704</v>
      </c>
      <c r="W2276" s="188" t="s">
        <v>1195</v>
      </c>
      <c r="X2276" s="188" t="s">
        <v>1195</v>
      </c>
      <c r="Y2276" s="188" t="s">
        <v>1195</v>
      </c>
      <c r="Z2276" s="188"/>
      <c r="AA2276" s="188">
        <v>3158.02</v>
      </c>
    </row>
    <row r="2277" spans="1:27">
      <c r="A2277" s="122" t="s">
        <v>56</v>
      </c>
      <c r="B2277" s="226" t="str">
        <f t="shared" si="70"/>
        <v>27AAACI1195H1ZM135240730136575</v>
      </c>
      <c r="C2277" s="277">
        <f t="shared" si="71"/>
        <v>2272</v>
      </c>
      <c r="D2277" s="122" t="s">
        <v>412</v>
      </c>
      <c r="E2277" s="122" t="s">
        <v>413</v>
      </c>
      <c r="F2277" s="292">
        <v>135240730136575</v>
      </c>
      <c r="G2277" s="122" t="s">
        <v>1699</v>
      </c>
      <c r="H2277" s="278">
        <v>45503</v>
      </c>
      <c r="I2277" s="122">
        <v>10273.1</v>
      </c>
      <c r="J2277" s="122" t="s">
        <v>1700</v>
      </c>
      <c r="K2277" s="122" t="s">
        <v>1657</v>
      </c>
      <c r="L2277" s="122">
        <v>18</v>
      </c>
      <c r="M2277" s="287">
        <v>8706.02</v>
      </c>
      <c r="N2277" s="287">
        <v>0</v>
      </c>
      <c r="O2277" s="287">
        <v>783.54</v>
      </c>
      <c r="P2277" s="287">
        <v>783.54</v>
      </c>
      <c r="Q2277" s="122">
        <v>0</v>
      </c>
      <c r="R2277" s="188" t="s">
        <v>5196</v>
      </c>
      <c r="S2277" s="188" t="s">
        <v>5199</v>
      </c>
      <c r="T2277" s="188" t="s">
        <v>1703</v>
      </c>
      <c r="U2277" s="188"/>
      <c r="V2277" s="188" t="s">
        <v>1704</v>
      </c>
      <c r="W2277" s="188" t="s">
        <v>1195</v>
      </c>
      <c r="X2277" s="188" t="s">
        <v>1195</v>
      </c>
      <c r="Y2277" s="188" t="s">
        <v>1195</v>
      </c>
      <c r="Z2277" s="188"/>
      <c r="AA2277" s="188">
        <v>1567.08</v>
      </c>
    </row>
    <row r="2278" spans="1:27">
      <c r="A2278" s="122" t="s">
        <v>56</v>
      </c>
      <c r="B2278" s="226" t="str">
        <f t="shared" si="70"/>
        <v>27AAACI1195H1ZM135240731142338</v>
      </c>
      <c r="C2278" s="277">
        <f t="shared" si="71"/>
        <v>2273</v>
      </c>
      <c r="D2278" s="122" t="s">
        <v>412</v>
      </c>
      <c r="E2278" s="122" t="s">
        <v>413</v>
      </c>
      <c r="F2278" s="292">
        <v>135240731142338</v>
      </c>
      <c r="G2278" s="122" t="s">
        <v>1699</v>
      </c>
      <c r="H2278" s="278">
        <v>45504</v>
      </c>
      <c r="I2278" s="122">
        <v>8862.09</v>
      </c>
      <c r="J2278" s="122" t="s">
        <v>1700</v>
      </c>
      <c r="K2278" s="122" t="s">
        <v>1657</v>
      </c>
      <c r="L2278" s="122">
        <v>18</v>
      </c>
      <c r="M2278" s="287">
        <v>7510.25</v>
      </c>
      <c r="N2278" s="287">
        <v>0</v>
      </c>
      <c r="O2278" s="287">
        <v>675.92</v>
      </c>
      <c r="P2278" s="287">
        <v>675.92</v>
      </c>
      <c r="Q2278" s="122">
        <v>0</v>
      </c>
      <c r="R2278" s="188" t="s">
        <v>5196</v>
      </c>
      <c r="S2278" s="188" t="s">
        <v>5199</v>
      </c>
      <c r="T2278" s="188" t="s">
        <v>1703</v>
      </c>
      <c r="U2278" s="188"/>
      <c r="V2278" s="188" t="s">
        <v>1704</v>
      </c>
      <c r="W2278" s="188" t="s">
        <v>1195</v>
      </c>
      <c r="X2278" s="188" t="s">
        <v>1195</v>
      </c>
      <c r="Y2278" s="188" t="s">
        <v>1195</v>
      </c>
      <c r="Z2278" s="188"/>
      <c r="AA2278" s="188">
        <v>1351.84</v>
      </c>
    </row>
    <row r="2279" spans="1:27">
      <c r="A2279" s="122" t="s">
        <v>56</v>
      </c>
      <c r="B2279" s="226" t="str">
        <f t="shared" si="70"/>
        <v>27AAACH1458C1ZZ2170351415</v>
      </c>
      <c r="C2279" s="277">
        <f t="shared" si="71"/>
        <v>2274</v>
      </c>
      <c r="D2279" s="122" t="s">
        <v>540</v>
      </c>
      <c r="E2279" s="122" t="s">
        <v>541</v>
      </c>
      <c r="F2279" s="122">
        <v>2170351415</v>
      </c>
      <c r="G2279" s="122" t="s">
        <v>1699</v>
      </c>
      <c r="H2279" s="278">
        <v>45476</v>
      </c>
      <c r="I2279" s="122">
        <v>18570.84</v>
      </c>
      <c r="J2279" s="122" t="s">
        <v>1700</v>
      </c>
      <c r="K2279" s="122" t="s">
        <v>1657</v>
      </c>
      <c r="L2279" s="122">
        <v>18</v>
      </c>
      <c r="M2279" s="287">
        <v>15738</v>
      </c>
      <c r="N2279" s="287">
        <v>0</v>
      </c>
      <c r="O2279" s="287">
        <v>1416.42</v>
      </c>
      <c r="P2279" s="287">
        <v>1416.42</v>
      </c>
      <c r="Q2279" s="122">
        <v>0</v>
      </c>
      <c r="R2279" s="188" t="s">
        <v>5196</v>
      </c>
      <c r="S2279" s="188" t="s">
        <v>5282</v>
      </c>
      <c r="T2279" s="188" t="s">
        <v>1703</v>
      </c>
      <c r="U2279" s="188"/>
      <c r="V2279" s="188" t="s">
        <v>1704</v>
      </c>
      <c r="W2279" s="188" t="s">
        <v>1195</v>
      </c>
      <c r="X2279" s="188" t="s">
        <v>1195</v>
      </c>
      <c r="Y2279" s="188" t="s">
        <v>1195</v>
      </c>
      <c r="Z2279" s="188"/>
      <c r="AA2279" s="188">
        <v>2832.84</v>
      </c>
    </row>
    <row r="2280" spans="1:27">
      <c r="A2280" s="122" t="s">
        <v>56</v>
      </c>
      <c r="B2280" s="226" t="str">
        <f t="shared" si="70"/>
        <v>27AAACH1458C1ZZ2170380793</v>
      </c>
      <c r="C2280" s="277">
        <f t="shared" si="71"/>
        <v>2275</v>
      </c>
      <c r="D2280" s="122" t="s">
        <v>540</v>
      </c>
      <c r="E2280" s="122" t="s">
        <v>541</v>
      </c>
      <c r="F2280" s="122">
        <v>2170380793</v>
      </c>
      <c r="G2280" s="122" t="s">
        <v>1699</v>
      </c>
      <c r="H2280" s="278">
        <v>45488</v>
      </c>
      <c r="I2280" s="122">
        <v>6478.2</v>
      </c>
      <c r="J2280" s="122" t="s">
        <v>1700</v>
      </c>
      <c r="K2280" s="122" t="s">
        <v>1657</v>
      </c>
      <c r="L2280" s="122">
        <v>18</v>
      </c>
      <c r="M2280" s="287">
        <v>5490</v>
      </c>
      <c r="N2280" s="287">
        <v>0</v>
      </c>
      <c r="O2280" s="287">
        <v>494.1</v>
      </c>
      <c r="P2280" s="287">
        <v>494.1</v>
      </c>
      <c r="Q2280" s="122">
        <v>0</v>
      </c>
      <c r="R2280" s="188" t="s">
        <v>5196</v>
      </c>
      <c r="S2280" s="188" t="s">
        <v>5282</v>
      </c>
      <c r="T2280" s="188" t="s">
        <v>1703</v>
      </c>
      <c r="U2280" s="188"/>
      <c r="V2280" s="188" t="s">
        <v>1704</v>
      </c>
      <c r="W2280" s="188" t="s">
        <v>1195</v>
      </c>
      <c r="X2280" s="188" t="s">
        <v>1195</v>
      </c>
      <c r="Y2280" s="188" t="s">
        <v>1195</v>
      </c>
      <c r="Z2280" s="188"/>
      <c r="AA2280" s="188">
        <v>988.2</v>
      </c>
    </row>
    <row r="2281" spans="1:27">
      <c r="A2281" s="122" t="s">
        <v>56</v>
      </c>
      <c r="B2281" s="226" t="str">
        <f t="shared" si="70"/>
        <v>33AABCI2726B1Z9TN1242507AT85606</v>
      </c>
      <c r="C2281" s="277">
        <f t="shared" si="71"/>
        <v>2276</v>
      </c>
      <c r="D2281" s="122" t="s">
        <v>1374</v>
      </c>
      <c r="E2281" s="122" t="s">
        <v>1042</v>
      </c>
      <c r="F2281" s="122" t="s">
        <v>5291</v>
      </c>
      <c r="G2281" s="122" t="s">
        <v>1699</v>
      </c>
      <c r="H2281" s="278">
        <v>45496</v>
      </c>
      <c r="I2281" s="122">
        <v>11338</v>
      </c>
      <c r="J2281" s="122" t="s">
        <v>1700</v>
      </c>
      <c r="K2281" s="122" t="s">
        <v>1657</v>
      </c>
      <c r="L2281" s="122">
        <v>5</v>
      </c>
      <c r="M2281" s="287">
        <v>10798</v>
      </c>
      <c r="N2281" s="287">
        <v>540</v>
      </c>
      <c r="O2281" s="287">
        <v>0</v>
      </c>
      <c r="P2281" s="287">
        <v>0</v>
      </c>
      <c r="Q2281" s="122">
        <v>0</v>
      </c>
      <c r="R2281" s="188" t="s">
        <v>5196</v>
      </c>
      <c r="S2281" s="188" t="s">
        <v>5282</v>
      </c>
      <c r="T2281" s="188" t="s">
        <v>1703</v>
      </c>
      <c r="U2281" s="188"/>
      <c r="V2281" s="188" t="s">
        <v>1704</v>
      </c>
      <c r="W2281" s="188" t="s">
        <v>1195</v>
      </c>
      <c r="X2281" s="188" t="s">
        <v>1195</v>
      </c>
      <c r="Y2281" s="188" t="s">
        <v>1195</v>
      </c>
      <c r="Z2281" s="188"/>
      <c r="AA2281" s="188">
        <v>540</v>
      </c>
    </row>
    <row r="2282" spans="1:27">
      <c r="A2282" s="122" t="s">
        <v>56</v>
      </c>
      <c r="B2282" s="226" t="str">
        <f t="shared" si="70"/>
        <v>33AABCI2726B1Z9TN1242507AU29196</v>
      </c>
      <c r="C2282" s="277">
        <f t="shared" si="71"/>
        <v>2277</v>
      </c>
      <c r="D2282" s="122" t="s">
        <v>1374</v>
      </c>
      <c r="E2282" s="122" t="s">
        <v>1042</v>
      </c>
      <c r="F2282" s="122" t="s">
        <v>5292</v>
      </c>
      <c r="G2282" s="122" t="s">
        <v>1699</v>
      </c>
      <c r="H2282" s="278">
        <v>45498</v>
      </c>
      <c r="I2282" s="122">
        <v>14738</v>
      </c>
      <c r="J2282" s="122" t="s">
        <v>1700</v>
      </c>
      <c r="K2282" s="122" t="s">
        <v>1657</v>
      </c>
      <c r="L2282" s="122">
        <v>5</v>
      </c>
      <c r="M2282" s="287">
        <v>14036</v>
      </c>
      <c r="N2282" s="287">
        <v>702</v>
      </c>
      <c r="O2282" s="287">
        <v>0</v>
      </c>
      <c r="P2282" s="287">
        <v>0</v>
      </c>
      <c r="Q2282" s="122">
        <v>0</v>
      </c>
      <c r="R2282" s="188" t="s">
        <v>5196</v>
      </c>
      <c r="S2282" s="188" t="s">
        <v>5282</v>
      </c>
      <c r="T2282" s="188" t="s">
        <v>1703</v>
      </c>
      <c r="U2282" s="188"/>
      <c r="V2282" s="188" t="s">
        <v>1704</v>
      </c>
      <c r="W2282" s="188" t="s">
        <v>1195</v>
      </c>
      <c r="X2282" s="188" t="s">
        <v>1195</v>
      </c>
      <c r="Y2282" s="188" t="s">
        <v>1195</v>
      </c>
      <c r="Z2282" s="188"/>
      <c r="AA2282" s="188">
        <v>702</v>
      </c>
    </row>
    <row r="2283" spans="1:27">
      <c r="A2283" s="122" t="s">
        <v>56</v>
      </c>
      <c r="B2283" s="226" t="str">
        <f t="shared" si="70"/>
        <v>36AAFCK5835K1Z6K06613-0004</v>
      </c>
      <c r="C2283" s="277">
        <f t="shared" si="71"/>
        <v>2278</v>
      </c>
      <c r="D2283" s="122" t="s">
        <v>547</v>
      </c>
      <c r="E2283" s="122" t="s">
        <v>548</v>
      </c>
      <c r="F2283" s="122" t="s">
        <v>5293</v>
      </c>
      <c r="G2283" s="122" t="s">
        <v>1699</v>
      </c>
      <c r="H2283" s="278">
        <v>45504</v>
      </c>
      <c r="I2283" s="122">
        <v>253213</v>
      </c>
      <c r="J2283" s="122" t="s">
        <v>1700</v>
      </c>
      <c r="K2283" s="122" t="s">
        <v>1657</v>
      </c>
      <c r="L2283" s="122">
        <v>18</v>
      </c>
      <c r="M2283" s="287">
        <v>214587.3</v>
      </c>
      <c r="N2283" s="287">
        <v>38625.71</v>
      </c>
      <c r="O2283" s="287">
        <v>0</v>
      </c>
      <c r="P2283" s="287">
        <v>0</v>
      </c>
      <c r="Q2283" s="122">
        <v>0</v>
      </c>
      <c r="R2283" s="188" t="s">
        <v>5196</v>
      </c>
      <c r="S2283" s="188" t="s">
        <v>5197</v>
      </c>
      <c r="T2283" s="188" t="s">
        <v>1703</v>
      </c>
      <c r="U2283" s="188"/>
      <c r="V2283" s="188" t="s">
        <v>1704</v>
      </c>
      <c r="W2283" s="188" t="s">
        <v>1726</v>
      </c>
      <c r="X2283" s="188" t="s">
        <v>5294</v>
      </c>
      <c r="Y2283" s="188" t="s">
        <v>5289</v>
      </c>
      <c r="Z2283" s="188"/>
      <c r="AA2283" s="188">
        <v>38625.71</v>
      </c>
    </row>
    <row r="2284" spans="1:27">
      <c r="A2284" s="122" t="s">
        <v>56</v>
      </c>
      <c r="B2284" s="226" t="str">
        <f t="shared" si="70"/>
        <v>27AAACI7904G1ZN1007243206498</v>
      </c>
      <c r="C2284" s="277">
        <f t="shared" si="71"/>
        <v>2279</v>
      </c>
      <c r="D2284" s="122" t="s">
        <v>855</v>
      </c>
      <c r="E2284" s="122" t="s">
        <v>856</v>
      </c>
      <c r="F2284" s="122">
        <v>1007243206498</v>
      </c>
      <c r="G2284" s="122" t="s">
        <v>1699</v>
      </c>
      <c r="H2284" s="278">
        <v>45454</v>
      </c>
      <c r="I2284" s="122">
        <v>299.72000000000003</v>
      </c>
      <c r="J2284" s="122" t="s">
        <v>1700</v>
      </c>
      <c r="K2284" s="122" t="s">
        <v>1657</v>
      </c>
      <c r="L2284" s="122">
        <v>18</v>
      </c>
      <c r="M2284" s="287">
        <v>254</v>
      </c>
      <c r="N2284" s="287">
        <v>0</v>
      </c>
      <c r="O2284" s="287">
        <v>22.86</v>
      </c>
      <c r="P2284" s="287">
        <v>22.86</v>
      </c>
      <c r="Q2284" s="122">
        <v>0</v>
      </c>
      <c r="R2284" s="188" t="s">
        <v>5196</v>
      </c>
      <c r="S2284" s="188" t="s">
        <v>5197</v>
      </c>
      <c r="T2284" s="188" t="s">
        <v>1703</v>
      </c>
      <c r="U2284" s="188"/>
      <c r="V2284" s="188" t="s">
        <v>1704</v>
      </c>
      <c r="W2284" s="188" t="s">
        <v>1195</v>
      </c>
      <c r="X2284" s="188" t="s">
        <v>1195</v>
      </c>
      <c r="Y2284" s="188" t="s">
        <v>1195</v>
      </c>
      <c r="Z2284" s="188"/>
      <c r="AA2284" s="188">
        <v>45.72</v>
      </c>
    </row>
    <row r="2285" spans="1:27">
      <c r="A2285" s="122" t="s">
        <v>56</v>
      </c>
      <c r="B2285" s="226" t="str">
        <f t="shared" si="70"/>
        <v>27AANCA4062G1ZN252230000946A016</v>
      </c>
      <c r="C2285" s="277">
        <f t="shared" si="71"/>
        <v>2280</v>
      </c>
      <c r="D2285" s="122" t="s">
        <v>787</v>
      </c>
      <c r="E2285" s="122" t="s">
        <v>788</v>
      </c>
      <c r="F2285" s="122" t="s">
        <v>5295</v>
      </c>
      <c r="G2285" s="122" t="s">
        <v>1699</v>
      </c>
      <c r="H2285" s="278">
        <v>45504</v>
      </c>
      <c r="I2285" s="122">
        <v>413.02</v>
      </c>
      <c r="J2285" s="122" t="s">
        <v>1700</v>
      </c>
      <c r="K2285" s="122" t="s">
        <v>1657</v>
      </c>
      <c r="L2285" s="122">
        <v>18</v>
      </c>
      <c r="M2285" s="287">
        <v>350.02</v>
      </c>
      <c r="N2285" s="287">
        <v>0</v>
      </c>
      <c r="O2285" s="287">
        <v>31.5</v>
      </c>
      <c r="P2285" s="287">
        <v>31.5</v>
      </c>
      <c r="Q2285" s="122">
        <v>0</v>
      </c>
      <c r="R2285" s="188" t="s">
        <v>5196</v>
      </c>
      <c r="S2285" s="188" t="s">
        <v>5197</v>
      </c>
      <c r="T2285" s="188" t="s">
        <v>1703</v>
      </c>
      <c r="U2285" s="188"/>
      <c r="V2285" s="188" t="s">
        <v>1704</v>
      </c>
      <c r="W2285" s="188" t="s">
        <v>1195</v>
      </c>
      <c r="X2285" s="188" t="s">
        <v>1195</v>
      </c>
      <c r="Y2285" s="188" t="s">
        <v>1195</v>
      </c>
      <c r="Z2285" s="188"/>
      <c r="AA2285" s="188">
        <v>63</v>
      </c>
    </row>
    <row r="2286" spans="1:27">
      <c r="A2286" s="122" t="s">
        <v>56</v>
      </c>
      <c r="B2286" s="226" t="str">
        <f t="shared" si="70"/>
        <v>27AANCA4062G1ZN281230001433000</v>
      </c>
      <c r="C2286" s="277">
        <f t="shared" si="71"/>
        <v>2281</v>
      </c>
      <c r="D2286" s="122" t="s">
        <v>787</v>
      </c>
      <c r="E2286" s="122" t="s">
        <v>788</v>
      </c>
      <c r="F2286" s="122">
        <v>281230001433000</v>
      </c>
      <c r="G2286" s="122" t="s">
        <v>1699</v>
      </c>
      <c r="H2286" s="278">
        <v>45504</v>
      </c>
      <c r="I2286" s="122">
        <v>21409.919999999998</v>
      </c>
      <c r="J2286" s="122" t="s">
        <v>1700</v>
      </c>
      <c r="K2286" s="122" t="s">
        <v>1657</v>
      </c>
      <c r="L2286" s="122">
        <v>18</v>
      </c>
      <c r="M2286" s="287">
        <v>18144</v>
      </c>
      <c r="N2286" s="287">
        <v>0</v>
      </c>
      <c r="O2286" s="287">
        <v>1632.96</v>
      </c>
      <c r="P2286" s="287">
        <v>1632.96</v>
      </c>
      <c r="Q2286" s="122">
        <v>0</v>
      </c>
      <c r="R2286" s="188" t="s">
        <v>5196</v>
      </c>
      <c r="S2286" s="188" t="s">
        <v>5197</v>
      </c>
      <c r="T2286" s="188" t="s">
        <v>1703</v>
      </c>
      <c r="U2286" s="188"/>
      <c r="V2286" s="188" t="s">
        <v>1704</v>
      </c>
      <c r="W2286" s="188" t="s">
        <v>1195</v>
      </c>
      <c r="X2286" s="188" t="s">
        <v>1195</v>
      </c>
      <c r="Y2286" s="188" t="s">
        <v>1195</v>
      </c>
      <c r="Z2286" s="188"/>
      <c r="AA2286" s="188">
        <v>3265.92</v>
      </c>
    </row>
    <row r="2287" spans="1:27">
      <c r="A2287" s="122" t="s">
        <v>56</v>
      </c>
      <c r="B2287" s="226" t="str">
        <f t="shared" si="70"/>
        <v>27AANCA4062G1ZN281230001433A039</v>
      </c>
      <c r="C2287" s="277">
        <f t="shared" si="71"/>
        <v>2282</v>
      </c>
      <c r="D2287" s="122" t="s">
        <v>787</v>
      </c>
      <c r="E2287" s="122" t="s">
        <v>788</v>
      </c>
      <c r="F2287" s="122" t="s">
        <v>5296</v>
      </c>
      <c r="G2287" s="122" t="s">
        <v>1699</v>
      </c>
      <c r="H2287" s="278">
        <v>45504</v>
      </c>
      <c r="I2287" s="122">
        <v>9905.48</v>
      </c>
      <c r="J2287" s="122" t="s">
        <v>1700</v>
      </c>
      <c r="K2287" s="122" t="s">
        <v>1657</v>
      </c>
      <c r="L2287" s="122">
        <v>18</v>
      </c>
      <c r="M2287" s="287">
        <v>8394.48</v>
      </c>
      <c r="N2287" s="287">
        <v>0</v>
      </c>
      <c r="O2287" s="287">
        <v>755.5</v>
      </c>
      <c r="P2287" s="287">
        <v>755.5</v>
      </c>
      <c r="Q2287" s="122">
        <v>0</v>
      </c>
      <c r="R2287" s="188" t="s">
        <v>5196</v>
      </c>
      <c r="S2287" s="188" t="s">
        <v>5197</v>
      </c>
      <c r="T2287" s="188" t="s">
        <v>1703</v>
      </c>
      <c r="U2287" s="188"/>
      <c r="V2287" s="188" t="s">
        <v>1704</v>
      </c>
      <c r="W2287" s="188" t="s">
        <v>1195</v>
      </c>
      <c r="X2287" s="188" t="s">
        <v>1195</v>
      </c>
      <c r="Y2287" s="188" t="s">
        <v>1195</v>
      </c>
      <c r="Z2287" s="188"/>
      <c r="AA2287" s="188">
        <v>1511</v>
      </c>
    </row>
    <row r="2288" spans="1:27">
      <c r="A2288" s="122" t="s">
        <v>56</v>
      </c>
      <c r="B2288" s="226" t="str">
        <f t="shared" si="70"/>
        <v>27AANCA4062G1ZN28123001433AE040</v>
      </c>
      <c r="C2288" s="277">
        <f t="shared" si="71"/>
        <v>2283</v>
      </c>
      <c r="D2288" s="122" t="s">
        <v>787</v>
      </c>
      <c r="E2288" s="122" t="s">
        <v>788</v>
      </c>
      <c r="F2288" s="122" t="s">
        <v>5297</v>
      </c>
      <c r="G2288" s="122" t="s">
        <v>1699</v>
      </c>
      <c r="H2288" s="278">
        <v>45504</v>
      </c>
      <c r="I2288" s="122">
        <v>10704.96</v>
      </c>
      <c r="J2288" s="122" t="s">
        <v>1700</v>
      </c>
      <c r="K2288" s="122" t="s">
        <v>1657</v>
      </c>
      <c r="L2288" s="122">
        <v>18</v>
      </c>
      <c r="M2288" s="287">
        <v>9072</v>
      </c>
      <c r="N2288" s="287">
        <v>0</v>
      </c>
      <c r="O2288" s="287">
        <v>816.48</v>
      </c>
      <c r="P2288" s="287">
        <v>816.48</v>
      </c>
      <c r="Q2288" s="122">
        <v>0</v>
      </c>
      <c r="R2288" s="188" t="s">
        <v>5196</v>
      </c>
      <c r="S2288" s="188" t="s">
        <v>5197</v>
      </c>
      <c r="T2288" s="188" t="s">
        <v>1703</v>
      </c>
      <c r="U2288" s="188"/>
      <c r="V2288" s="188" t="s">
        <v>1704</v>
      </c>
      <c r="W2288" s="188" t="s">
        <v>1195</v>
      </c>
      <c r="X2288" s="188" t="s">
        <v>1195</v>
      </c>
      <c r="Y2288" s="188" t="s">
        <v>1195</v>
      </c>
      <c r="Z2288" s="188"/>
      <c r="AA2288" s="188">
        <v>1632.96</v>
      </c>
    </row>
    <row r="2289" spans="1:27">
      <c r="A2289" s="122" t="s">
        <v>56</v>
      </c>
      <c r="B2289" s="226" t="str">
        <f t="shared" si="70"/>
        <v>27DBRPP0459R1ZK2024-25/377</v>
      </c>
      <c r="C2289" s="277">
        <f t="shared" si="71"/>
        <v>2284</v>
      </c>
      <c r="D2289" s="122" t="s">
        <v>357</v>
      </c>
      <c r="E2289" s="122" t="s">
        <v>358</v>
      </c>
      <c r="F2289" s="122" t="s">
        <v>5298</v>
      </c>
      <c r="G2289" s="122" t="s">
        <v>1699</v>
      </c>
      <c r="H2289" s="278">
        <v>45473</v>
      </c>
      <c r="I2289" s="122">
        <v>467</v>
      </c>
      <c r="J2289" s="122" t="s">
        <v>1700</v>
      </c>
      <c r="K2289" s="122" t="s">
        <v>1657</v>
      </c>
      <c r="L2289" s="122">
        <v>5</v>
      </c>
      <c r="M2289" s="287">
        <v>445</v>
      </c>
      <c r="N2289" s="287">
        <v>0</v>
      </c>
      <c r="O2289" s="287">
        <v>11.13</v>
      </c>
      <c r="P2289" s="287">
        <v>11.13</v>
      </c>
      <c r="Q2289" s="122">
        <v>0</v>
      </c>
      <c r="R2289" s="188" t="s">
        <v>4657</v>
      </c>
      <c r="S2289" s="188" t="s">
        <v>5299</v>
      </c>
      <c r="T2289" s="188" t="s">
        <v>1703</v>
      </c>
      <c r="U2289" s="188"/>
      <c r="V2289" s="188" t="s">
        <v>1704</v>
      </c>
      <c r="W2289" s="188" t="s">
        <v>1195</v>
      </c>
      <c r="X2289" s="188" t="s">
        <v>1195</v>
      </c>
      <c r="Y2289" s="188" t="s">
        <v>1195</v>
      </c>
      <c r="Z2289" s="188"/>
      <c r="AA2289" s="188">
        <v>22.26</v>
      </c>
    </row>
    <row r="2290" spans="1:27">
      <c r="A2290" s="122" t="s">
        <v>56</v>
      </c>
      <c r="B2290" s="226" t="str">
        <f t="shared" si="70"/>
        <v>27AAACM3692H1ZCSAPV06/0048/2425</v>
      </c>
      <c r="C2290" s="277">
        <f t="shared" si="71"/>
        <v>2285</v>
      </c>
      <c r="D2290" s="122" t="s">
        <v>580</v>
      </c>
      <c r="E2290" s="122" t="s">
        <v>581</v>
      </c>
      <c r="F2290" s="122" t="s">
        <v>5300</v>
      </c>
      <c r="G2290" s="122" t="s">
        <v>1699</v>
      </c>
      <c r="H2290" s="278">
        <v>45478</v>
      </c>
      <c r="I2290" s="122">
        <v>67564</v>
      </c>
      <c r="J2290" s="122" t="s">
        <v>1700</v>
      </c>
      <c r="K2290" s="122" t="s">
        <v>1657</v>
      </c>
      <c r="L2290" s="122">
        <v>18</v>
      </c>
      <c r="M2290" s="287">
        <v>57258</v>
      </c>
      <c r="N2290" s="287">
        <v>0</v>
      </c>
      <c r="O2290" s="287">
        <v>5153.22</v>
      </c>
      <c r="P2290" s="287">
        <v>5153.22</v>
      </c>
      <c r="Q2290" s="122">
        <v>0</v>
      </c>
      <c r="R2290" s="188" t="s">
        <v>5196</v>
      </c>
      <c r="S2290" s="188" t="s">
        <v>5199</v>
      </c>
      <c r="T2290" s="188" t="s">
        <v>1703</v>
      </c>
      <c r="U2290" s="188"/>
      <c r="V2290" s="188" t="s">
        <v>1704</v>
      </c>
      <c r="W2290" s="188" t="s">
        <v>1726</v>
      </c>
      <c r="X2290" s="188" t="s">
        <v>5301</v>
      </c>
      <c r="Y2290" s="188" t="s">
        <v>5302</v>
      </c>
      <c r="Z2290" s="188"/>
      <c r="AA2290" s="188">
        <v>10306.44</v>
      </c>
    </row>
    <row r="2291" spans="1:27">
      <c r="A2291" s="122" t="s">
        <v>56</v>
      </c>
      <c r="B2291" s="226" t="str">
        <f t="shared" si="70"/>
        <v>27AAACM3692H1ZCSAPV06/0049/2425</v>
      </c>
      <c r="C2291" s="277">
        <f t="shared" si="71"/>
        <v>2286</v>
      </c>
      <c r="D2291" s="122" t="s">
        <v>580</v>
      </c>
      <c r="E2291" s="122" t="s">
        <v>581</v>
      </c>
      <c r="F2291" s="122" t="s">
        <v>5303</v>
      </c>
      <c r="G2291" s="122" t="s">
        <v>1699</v>
      </c>
      <c r="H2291" s="278">
        <v>45478</v>
      </c>
      <c r="I2291" s="122">
        <v>36593</v>
      </c>
      <c r="J2291" s="122" t="s">
        <v>1700</v>
      </c>
      <c r="K2291" s="122" t="s">
        <v>1657</v>
      </c>
      <c r="L2291" s="122">
        <v>18</v>
      </c>
      <c r="M2291" s="287">
        <v>31010.93</v>
      </c>
      <c r="N2291" s="287">
        <v>0</v>
      </c>
      <c r="O2291" s="287">
        <v>2790.98</v>
      </c>
      <c r="P2291" s="287">
        <v>2790.98</v>
      </c>
      <c r="Q2291" s="122">
        <v>0</v>
      </c>
      <c r="R2291" s="188" t="s">
        <v>5196</v>
      </c>
      <c r="S2291" s="188" t="s">
        <v>5199</v>
      </c>
      <c r="T2291" s="188" t="s">
        <v>1703</v>
      </c>
      <c r="U2291" s="188"/>
      <c r="V2291" s="188" t="s">
        <v>1704</v>
      </c>
      <c r="W2291" s="188" t="s">
        <v>1726</v>
      </c>
      <c r="X2291" s="188" t="s">
        <v>5304</v>
      </c>
      <c r="Y2291" s="188" t="s">
        <v>5302</v>
      </c>
      <c r="Z2291" s="188"/>
      <c r="AA2291" s="188">
        <v>5581.96</v>
      </c>
    </row>
    <row r="2292" spans="1:27">
      <c r="A2292" s="122" t="s">
        <v>56</v>
      </c>
      <c r="B2292" s="226" t="str">
        <f t="shared" si="70"/>
        <v>27AJRPM4271F2ZVBH/24-25/1479</v>
      </c>
      <c r="C2292" s="277">
        <f t="shared" si="71"/>
        <v>2287</v>
      </c>
      <c r="D2292" s="122" t="s">
        <v>3518</v>
      </c>
      <c r="E2292" s="122" t="s">
        <v>3519</v>
      </c>
      <c r="F2292" s="122" t="s">
        <v>5305</v>
      </c>
      <c r="G2292" s="122" t="s">
        <v>1699</v>
      </c>
      <c r="H2292" s="278">
        <v>45477</v>
      </c>
      <c r="I2292" s="122">
        <v>2301</v>
      </c>
      <c r="J2292" s="122" t="s">
        <v>1700</v>
      </c>
      <c r="K2292" s="122" t="s">
        <v>1657</v>
      </c>
      <c r="L2292" s="122">
        <v>18</v>
      </c>
      <c r="M2292" s="287">
        <v>1950</v>
      </c>
      <c r="N2292" s="287">
        <v>0</v>
      </c>
      <c r="O2292" s="287">
        <v>175.5</v>
      </c>
      <c r="P2292" s="287">
        <v>175.5</v>
      </c>
      <c r="Q2292" s="122">
        <v>0</v>
      </c>
      <c r="R2292" s="188" t="s">
        <v>5196</v>
      </c>
      <c r="S2292" s="188" t="s">
        <v>5226</v>
      </c>
      <c r="T2292" s="188" t="s">
        <v>1703</v>
      </c>
      <c r="U2292" s="188"/>
      <c r="V2292" s="188" t="s">
        <v>1704</v>
      </c>
      <c r="W2292" s="188" t="s">
        <v>1195</v>
      </c>
      <c r="X2292" s="188" t="s">
        <v>1195</v>
      </c>
      <c r="Y2292" s="188" t="s">
        <v>1195</v>
      </c>
      <c r="Z2292" s="188"/>
      <c r="AA2292" s="188">
        <v>351</v>
      </c>
    </row>
    <row r="2293" spans="1:27">
      <c r="A2293" s="122" t="s">
        <v>56</v>
      </c>
      <c r="B2293" s="226" t="str">
        <f t="shared" si="70"/>
        <v>27AAACE6958L1Z4MEGSI25/20317</v>
      </c>
      <c r="C2293" s="277">
        <f t="shared" si="71"/>
        <v>2288</v>
      </c>
      <c r="D2293" s="122" t="s">
        <v>543</v>
      </c>
      <c r="E2293" s="122" t="s">
        <v>544</v>
      </c>
      <c r="F2293" s="122" t="s">
        <v>5306</v>
      </c>
      <c r="G2293" s="122" t="s">
        <v>1699</v>
      </c>
      <c r="H2293" s="278">
        <v>45499</v>
      </c>
      <c r="I2293" s="122">
        <v>221671.56</v>
      </c>
      <c r="J2293" s="122" t="s">
        <v>1700</v>
      </c>
      <c r="K2293" s="122" t="s">
        <v>1657</v>
      </c>
      <c r="L2293" s="122">
        <v>18</v>
      </c>
      <c r="M2293" s="287">
        <v>187857.26</v>
      </c>
      <c r="N2293" s="287">
        <v>0</v>
      </c>
      <c r="O2293" s="287">
        <v>16907.150000000001</v>
      </c>
      <c r="P2293" s="287">
        <v>16907.150000000001</v>
      </c>
      <c r="Q2293" s="122">
        <v>0</v>
      </c>
      <c r="R2293" s="188" t="s">
        <v>5196</v>
      </c>
      <c r="S2293" s="188" t="s">
        <v>5226</v>
      </c>
      <c r="T2293" s="188" t="s">
        <v>1703</v>
      </c>
      <c r="U2293" s="188"/>
      <c r="V2293" s="188" t="s">
        <v>1704</v>
      </c>
      <c r="W2293" s="188" t="s">
        <v>1195</v>
      </c>
      <c r="X2293" s="188" t="s">
        <v>1195</v>
      </c>
      <c r="Y2293" s="188" t="s">
        <v>1195</v>
      </c>
      <c r="Z2293" s="188"/>
      <c r="AA2293" s="188">
        <v>33814.300000000003</v>
      </c>
    </row>
    <row r="2294" spans="1:27">
      <c r="A2294" s="122" t="s">
        <v>56</v>
      </c>
      <c r="B2294" s="226" t="str">
        <f t="shared" si="70"/>
        <v>27AEZFS4307M1Z6INV-00018</v>
      </c>
      <c r="C2294" s="277">
        <f t="shared" si="71"/>
        <v>2289</v>
      </c>
      <c r="D2294" s="122" t="s">
        <v>3141</v>
      </c>
      <c r="E2294" s="122" t="s">
        <v>3142</v>
      </c>
      <c r="F2294" s="122" t="s">
        <v>5307</v>
      </c>
      <c r="G2294" s="122" t="s">
        <v>1699</v>
      </c>
      <c r="H2294" s="278">
        <v>45485</v>
      </c>
      <c r="I2294" s="122">
        <v>41300</v>
      </c>
      <c r="J2294" s="122" t="s">
        <v>1700</v>
      </c>
      <c r="K2294" s="122" t="s">
        <v>1657</v>
      </c>
      <c r="L2294" s="122">
        <v>18</v>
      </c>
      <c r="M2294" s="287">
        <v>35000</v>
      </c>
      <c r="N2294" s="287">
        <v>0</v>
      </c>
      <c r="O2294" s="287">
        <v>3150</v>
      </c>
      <c r="P2294" s="287">
        <v>3150</v>
      </c>
      <c r="Q2294" s="122">
        <v>0</v>
      </c>
      <c r="R2294" s="188" t="s">
        <v>5196</v>
      </c>
      <c r="S2294" s="188" t="s">
        <v>5308</v>
      </c>
      <c r="T2294" s="188" t="s">
        <v>1703</v>
      </c>
      <c r="U2294" s="188"/>
      <c r="V2294" s="188" t="s">
        <v>1704</v>
      </c>
      <c r="W2294" s="188" t="s">
        <v>1195</v>
      </c>
      <c r="X2294" s="188" t="s">
        <v>1195</v>
      </c>
      <c r="Y2294" s="188" t="s">
        <v>1195</v>
      </c>
      <c r="Z2294" s="188"/>
      <c r="AA2294" s="188">
        <v>6300</v>
      </c>
    </row>
    <row r="2295" spans="1:27">
      <c r="A2295" s="122" t="s">
        <v>56</v>
      </c>
      <c r="B2295" s="226" t="str">
        <f t="shared" si="70"/>
        <v>27AEZFS4307M1Z6INV-00019</v>
      </c>
      <c r="C2295" s="277">
        <f t="shared" si="71"/>
        <v>2290</v>
      </c>
      <c r="D2295" s="122" t="s">
        <v>3141</v>
      </c>
      <c r="E2295" s="122" t="s">
        <v>3142</v>
      </c>
      <c r="F2295" s="122" t="s">
        <v>5309</v>
      </c>
      <c r="G2295" s="122" t="s">
        <v>1699</v>
      </c>
      <c r="H2295" s="278">
        <v>45485</v>
      </c>
      <c r="I2295" s="122">
        <v>38350</v>
      </c>
      <c r="J2295" s="122" t="s">
        <v>1700</v>
      </c>
      <c r="K2295" s="122" t="s">
        <v>1657</v>
      </c>
      <c r="L2295" s="122">
        <v>18</v>
      </c>
      <c r="M2295" s="287">
        <v>32500</v>
      </c>
      <c r="N2295" s="287">
        <v>0</v>
      </c>
      <c r="O2295" s="287">
        <v>2925</v>
      </c>
      <c r="P2295" s="287">
        <v>2925</v>
      </c>
      <c r="Q2295" s="122">
        <v>0</v>
      </c>
      <c r="R2295" s="188" t="s">
        <v>5196</v>
      </c>
      <c r="S2295" s="188" t="s">
        <v>5308</v>
      </c>
      <c r="T2295" s="188" t="s">
        <v>1703</v>
      </c>
      <c r="U2295" s="188"/>
      <c r="V2295" s="188" t="s">
        <v>1704</v>
      </c>
      <c r="W2295" s="188" t="s">
        <v>1195</v>
      </c>
      <c r="X2295" s="188" t="s">
        <v>1195</v>
      </c>
      <c r="Y2295" s="188" t="s">
        <v>1195</v>
      </c>
      <c r="Z2295" s="188"/>
      <c r="AA2295" s="188">
        <v>5850</v>
      </c>
    </row>
    <row r="2296" spans="1:27">
      <c r="A2296" s="122" t="s">
        <v>56</v>
      </c>
      <c r="B2296" s="226" t="str">
        <f t="shared" si="70"/>
        <v>07GIHPS4288B1ZXIN-2394</v>
      </c>
      <c r="C2296" s="277">
        <f t="shared" si="71"/>
        <v>2291</v>
      </c>
      <c r="D2296" s="122" t="s">
        <v>5310</v>
      </c>
      <c r="E2296" s="122" t="s">
        <v>5311</v>
      </c>
      <c r="F2296" s="122" t="s">
        <v>5312</v>
      </c>
      <c r="G2296" s="122" t="s">
        <v>1699</v>
      </c>
      <c r="H2296" s="278">
        <v>45455</v>
      </c>
      <c r="I2296" s="122">
        <v>199</v>
      </c>
      <c r="J2296" s="122" t="s">
        <v>1700</v>
      </c>
      <c r="K2296" s="122" t="s">
        <v>1657</v>
      </c>
      <c r="L2296" s="122">
        <v>18</v>
      </c>
      <c r="M2296" s="287">
        <v>168.64</v>
      </c>
      <c r="N2296" s="287">
        <v>30.36</v>
      </c>
      <c r="O2296" s="287">
        <v>0</v>
      </c>
      <c r="P2296" s="287">
        <v>0</v>
      </c>
      <c r="Q2296" s="122">
        <v>0</v>
      </c>
      <c r="R2296" s="188" t="s">
        <v>4657</v>
      </c>
      <c r="S2296" s="188" t="s">
        <v>5231</v>
      </c>
      <c r="T2296" s="188" t="s">
        <v>1703</v>
      </c>
      <c r="U2296" s="188"/>
      <c r="V2296" s="188" t="s">
        <v>1704</v>
      </c>
      <c r="W2296" s="188" t="s">
        <v>1195</v>
      </c>
      <c r="X2296" s="188" t="s">
        <v>1195</v>
      </c>
      <c r="Y2296" s="188" t="s">
        <v>1195</v>
      </c>
      <c r="Z2296" s="188"/>
      <c r="AA2296" s="188">
        <v>30.36</v>
      </c>
    </row>
    <row r="2297" spans="1:27">
      <c r="A2297" s="122" t="s">
        <v>56</v>
      </c>
      <c r="B2297" s="226" t="str">
        <f t="shared" si="70"/>
        <v>07AAJCA9880A1ZLAIN2425001114420</v>
      </c>
      <c r="C2297" s="277">
        <f t="shared" si="71"/>
        <v>2292</v>
      </c>
      <c r="D2297" s="122" t="s">
        <v>552</v>
      </c>
      <c r="E2297" s="122" t="s">
        <v>553</v>
      </c>
      <c r="F2297" s="122" t="s">
        <v>5313</v>
      </c>
      <c r="G2297" s="122" t="s">
        <v>1699</v>
      </c>
      <c r="H2297" s="278">
        <v>45475</v>
      </c>
      <c r="I2297" s="122">
        <v>233550.01</v>
      </c>
      <c r="J2297" s="122" t="s">
        <v>1700</v>
      </c>
      <c r="K2297" s="122" t="s">
        <v>1657</v>
      </c>
      <c r="L2297" s="122">
        <v>18</v>
      </c>
      <c r="M2297" s="287">
        <v>197923.74</v>
      </c>
      <c r="N2297" s="287">
        <v>35626.269999999997</v>
      </c>
      <c r="O2297" s="287">
        <v>0</v>
      </c>
      <c r="P2297" s="287">
        <v>0</v>
      </c>
      <c r="Q2297" s="122">
        <v>0</v>
      </c>
      <c r="R2297" s="188" t="s">
        <v>5196</v>
      </c>
      <c r="S2297" s="188" t="s">
        <v>5197</v>
      </c>
      <c r="T2297" s="188" t="s">
        <v>1703</v>
      </c>
      <c r="U2297" s="188"/>
      <c r="V2297" s="188" t="s">
        <v>1704</v>
      </c>
      <c r="W2297" s="188" t="s">
        <v>1726</v>
      </c>
      <c r="X2297" s="188" t="s">
        <v>5314</v>
      </c>
      <c r="Y2297" s="188" t="s">
        <v>4804</v>
      </c>
      <c r="Z2297" s="188"/>
      <c r="AA2297" s="188">
        <v>35626.269999999997</v>
      </c>
    </row>
    <row r="2298" spans="1:27">
      <c r="A2298" s="122" t="s">
        <v>56</v>
      </c>
      <c r="B2298" s="226" t="str">
        <f t="shared" si="70"/>
        <v>07AAJCA9880A1ZLAIN2425001314710</v>
      </c>
      <c r="C2298" s="277">
        <f t="shared" si="71"/>
        <v>2293</v>
      </c>
      <c r="D2298" s="122" t="s">
        <v>552</v>
      </c>
      <c r="E2298" s="122" t="s">
        <v>553</v>
      </c>
      <c r="F2298" s="122" t="s">
        <v>5315</v>
      </c>
      <c r="G2298" s="122" t="s">
        <v>1699</v>
      </c>
      <c r="H2298" s="278">
        <v>45476</v>
      </c>
      <c r="I2298" s="122">
        <v>100396.71</v>
      </c>
      <c r="J2298" s="122" t="s">
        <v>1700</v>
      </c>
      <c r="K2298" s="122" t="s">
        <v>1657</v>
      </c>
      <c r="L2298" s="122">
        <v>18</v>
      </c>
      <c r="M2298" s="287">
        <v>85081.96</v>
      </c>
      <c r="N2298" s="287">
        <v>15314.75</v>
      </c>
      <c r="O2298" s="287">
        <v>0</v>
      </c>
      <c r="P2298" s="287">
        <v>0</v>
      </c>
      <c r="Q2298" s="122">
        <v>0</v>
      </c>
      <c r="R2298" s="188" t="s">
        <v>5196</v>
      </c>
      <c r="S2298" s="188" t="s">
        <v>5197</v>
      </c>
      <c r="T2298" s="188" t="s">
        <v>1703</v>
      </c>
      <c r="U2298" s="188"/>
      <c r="V2298" s="188" t="s">
        <v>1704</v>
      </c>
      <c r="W2298" s="188" t="s">
        <v>1726</v>
      </c>
      <c r="X2298" s="188" t="s">
        <v>5316</v>
      </c>
      <c r="Y2298" s="188" t="s">
        <v>4976</v>
      </c>
      <c r="Z2298" s="188"/>
      <c r="AA2298" s="188">
        <v>15314.75</v>
      </c>
    </row>
    <row r="2299" spans="1:27">
      <c r="A2299" s="122" t="s">
        <v>56</v>
      </c>
      <c r="B2299" s="226" t="str">
        <f t="shared" si="70"/>
        <v>07AAJCA9880A1ZLAIN2425001393627</v>
      </c>
      <c r="C2299" s="277">
        <f t="shared" si="71"/>
        <v>2294</v>
      </c>
      <c r="D2299" s="122" t="s">
        <v>552</v>
      </c>
      <c r="E2299" s="122" t="s">
        <v>553</v>
      </c>
      <c r="F2299" s="122" t="s">
        <v>5317</v>
      </c>
      <c r="G2299" s="122" t="s">
        <v>1699</v>
      </c>
      <c r="H2299" s="278">
        <v>45476</v>
      </c>
      <c r="I2299" s="122">
        <v>16874.13</v>
      </c>
      <c r="J2299" s="122" t="s">
        <v>1700</v>
      </c>
      <c r="K2299" s="122" t="s">
        <v>1657</v>
      </c>
      <c r="L2299" s="122">
        <v>18</v>
      </c>
      <c r="M2299" s="287">
        <v>14300.11</v>
      </c>
      <c r="N2299" s="287">
        <v>2574.02</v>
      </c>
      <c r="O2299" s="287">
        <v>0</v>
      </c>
      <c r="P2299" s="287">
        <v>0</v>
      </c>
      <c r="Q2299" s="122">
        <v>0</v>
      </c>
      <c r="R2299" s="188" t="s">
        <v>5196</v>
      </c>
      <c r="S2299" s="188" t="s">
        <v>5197</v>
      </c>
      <c r="T2299" s="188" t="s">
        <v>1703</v>
      </c>
      <c r="U2299" s="188"/>
      <c r="V2299" s="188" t="s">
        <v>1704</v>
      </c>
      <c r="W2299" s="188" t="s">
        <v>1726</v>
      </c>
      <c r="X2299" s="188" t="s">
        <v>5318</v>
      </c>
      <c r="Y2299" s="188" t="s">
        <v>4976</v>
      </c>
      <c r="Z2299" s="188"/>
      <c r="AA2299" s="188">
        <v>2574.02</v>
      </c>
    </row>
    <row r="2300" spans="1:27">
      <c r="A2300" s="122" t="s">
        <v>56</v>
      </c>
      <c r="B2300" s="226" t="str">
        <f t="shared" si="70"/>
        <v>27DBRPP0459R1ZK2024-25/378</v>
      </c>
      <c r="C2300" s="277">
        <f t="shared" si="71"/>
        <v>2295</v>
      </c>
      <c r="D2300" s="122" t="s">
        <v>357</v>
      </c>
      <c r="E2300" s="122" t="s">
        <v>358</v>
      </c>
      <c r="F2300" s="122" t="s">
        <v>5319</v>
      </c>
      <c r="G2300" s="122" t="s">
        <v>1699</v>
      </c>
      <c r="H2300" s="278">
        <v>45478</v>
      </c>
      <c r="I2300" s="122">
        <v>993</v>
      </c>
      <c r="J2300" s="122" t="s">
        <v>1700</v>
      </c>
      <c r="K2300" s="122" t="s">
        <v>1657</v>
      </c>
      <c r="L2300" s="122">
        <v>5</v>
      </c>
      <c r="M2300" s="287">
        <v>945</v>
      </c>
      <c r="N2300" s="287">
        <v>0</v>
      </c>
      <c r="O2300" s="287">
        <v>23.63</v>
      </c>
      <c r="P2300" s="287">
        <v>23.63</v>
      </c>
      <c r="Q2300" s="122">
        <v>0</v>
      </c>
      <c r="R2300" s="188" t="s">
        <v>5196</v>
      </c>
      <c r="S2300" s="188" t="s">
        <v>5299</v>
      </c>
      <c r="T2300" s="188" t="s">
        <v>1703</v>
      </c>
      <c r="U2300" s="188"/>
      <c r="V2300" s="188" t="s">
        <v>1704</v>
      </c>
      <c r="W2300" s="188" t="s">
        <v>1195</v>
      </c>
      <c r="X2300" s="188" t="s">
        <v>1195</v>
      </c>
      <c r="Y2300" s="188" t="s">
        <v>1195</v>
      </c>
      <c r="Z2300" s="188"/>
      <c r="AA2300" s="188">
        <v>47.26</v>
      </c>
    </row>
    <row r="2301" spans="1:27">
      <c r="A2301" s="122" t="s">
        <v>56</v>
      </c>
      <c r="B2301" s="226" t="str">
        <f t="shared" si="70"/>
        <v>27DBRPP0459R1ZK2024-25/385</v>
      </c>
      <c r="C2301" s="277">
        <f t="shared" si="71"/>
        <v>2296</v>
      </c>
      <c r="D2301" s="122" t="s">
        <v>357</v>
      </c>
      <c r="E2301" s="122" t="s">
        <v>358</v>
      </c>
      <c r="F2301" s="122" t="s">
        <v>5320</v>
      </c>
      <c r="G2301" s="122" t="s">
        <v>1699</v>
      </c>
      <c r="H2301" s="278">
        <v>45504</v>
      </c>
      <c r="I2301" s="122">
        <v>3848</v>
      </c>
      <c r="J2301" s="122" t="s">
        <v>1700</v>
      </c>
      <c r="K2301" s="122" t="s">
        <v>1657</v>
      </c>
      <c r="L2301" s="122">
        <v>5</v>
      </c>
      <c r="M2301" s="287">
        <v>3664</v>
      </c>
      <c r="N2301" s="287">
        <v>0</v>
      </c>
      <c r="O2301" s="287">
        <v>91.6</v>
      </c>
      <c r="P2301" s="287">
        <v>91.6</v>
      </c>
      <c r="Q2301" s="122">
        <v>0</v>
      </c>
      <c r="R2301" s="188" t="s">
        <v>5196</v>
      </c>
      <c r="S2301" s="188" t="s">
        <v>5299</v>
      </c>
      <c r="T2301" s="188" t="s">
        <v>1703</v>
      </c>
      <c r="U2301" s="188"/>
      <c r="V2301" s="188" t="s">
        <v>1704</v>
      </c>
      <c r="W2301" s="188" t="s">
        <v>1195</v>
      </c>
      <c r="X2301" s="188" t="s">
        <v>1195</v>
      </c>
      <c r="Y2301" s="188" t="s">
        <v>1195</v>
      </c>
      <c r="Z2301" s="188"/>
      <c r="AA2301" s="188">
        <v>183.2</v>
      </c>
    </row>
    <row r="2302" spans="1:27">
      <c r="A2302" s="122" t="s">
        <v>56</v>
      </c>
      <c r="B2302" s="226" t="str">
        <f t="shared" si="70"/>
        <v>27AAACB0446L1ZS240727RT48300</v>
      </c>
      <c r="C2302" s="277">
        <f t="shared" si="71"/>
        <v>2297</v>
      </c>
      <c r="D2302" s="122" t="s">
        <v>5321</v>
      </c>
      <c r="E2302" s="122" t="s">
        <v>5322</v>
      </c>
      <c r="F2302" s="122" t="s">
        <v>5323</v>
      </c>
      <c r="G2302" s="122" t="s">
        <v>1699</v>
      </c>
      <c r="H2302" s="278">
        <v>45500</v>
      </c>
      <c r="I2302" s="122">
        <v>550.01</v>
      </c>
      <c r="J2302" s="122" t="s">
        <v>1700</v>
      </c>
      <c r="K2302" s="122" t="s">
        <v>1657</v>
      </c>
      <c r="L2302" s="122">
        <v>18</v>
      </c>
      <c r="M2302" s="287">
        <v>466.11</v>
      </c>
      <c r="N2302" s="287">
        <v>0</v>
      </c>
      <c r="O2302" s="287">
        <v>41.95</v>
      </c>
      <c r="P2302" s="287">
        <v>41.95</v>
      </c>
      <c r="Q2302" s="122">
        <v>0</v>
      </c>
      <c r="R2302" s="188" t="s">
        <v>5196</v>
      </c>
      <c r="S2302" s="188" t="s">
        <v>5282</v>
      </c>
      <c r="T2302" s="188" t="s">
        <v>1703</v>
      </c>
      <c r="U2302" s="188"/>
      <c r="V2302" s="188" t="s">
        <v>1704</v>
      </c>
      <c r="W2302" s="188" t="s">
        <v>1195</v>
      </c>
      <c r="X2302" s="188" t="s">
        <v>1195</v>
      </c>
      <c r="Y2302" s="188" t="s">
        <v>1195</v>
      </c>
      <c r="Z2302" s="188"/>
      <c r="AA2302" s="188">
        <v>83.9</v>
      </c>
    </row>
    <row r="2303" spans="1:27">
      <c r="A2303" s="122" t="s">
        <v>56</v>
      </c>
      <c r="B2303" s="226" t="str">
        <f t="shared" si="70"/>
        <v>27AACPD4787D1ZU115/2024-25</v>
      </c>
      <c r="C2303" s="277">
        <f t="shared" si="71"/>
        <v>2298</v>
      </c>
      <c r="D2303" s="122" t="s">
        <v>984</v>
      </c>
      <c r="E2303" s="122" t="s">
        <v>985</v>
      </c>
      <c r="F2303" s="122" t="s">
        <v>5324</v>
      </c>
      <c r="G2303" s="122" t="s">
        <v>1699</v>
      </c>
      <c r="H2303" s="278">
        <v>45504</v>
      </c>
      <c r="I2303" s="122">
        <v>180540</v>
      </c>
      <c r="J2303" s="122" t="s">
        <v>1700</v>
      </c>
      <c r="K2303" s="122" t="s">
        <v>1657</v>
      </c>
      <c r="L2303" s="122">
        <v>18</v>
      </c>
      <c r="M2303" s="287">
        <v>153000</v>
      </c>
      <c r="N2303" s="287">
        <v>0</v>
      </c>
      <c r="O2303" s="287">
        <v>13770</v>
      </c>
      <c r="P2303" s="287">
        <v>13770</v>
      </c>
      <c r="Q2303" s="122">
        <v>0</v>
      </c>
      <c r="R2303" s="188" t="s">
        <v>5196</v>
      </c>
      <c r="S2303" s="188" t="s">
        <v>5197</v>
      </c>
      <c r="T2303" s="188" t="s">
        <v>1703</v>
      </c>
      <c r="U2303" s="188"/>
      <c r="V2303" s="188" t="s">
        <v>1704</v>
      </c>
      <c r="W2303" s="188" t="s">
        <v>1195</v>
      </c>
      <c r="X2303" s="188" t="s">
        <v>1195</v>
      </c>
      <c r="Y2303" s="188" t="s">
        <v>1195</v>
      </c>
      <c r="Z2303" s="188"/>
      <c r="AA2303" s="188">
        <v>27540</v>
      </c>
    </row>
    <row r="2304" spans="1:27">
      <c r="A2304" s="122" t="s">
        <v>56</v>
      </c>
      <c r="B2304" s="226" t="str">
        <f t="shared" si="70"/>
        <v>27AACCG1281A1Z5IVS27-2425-00456</v>
      </c>
      <c r="C2304" s="277">
        <f t="shared" si="71"/>
        <v>2299</v>
      </c>
      <c r="D2304" s="122" t="s">
        <v>4563</v>
      </c>
      <c r="E2304" s="122" t="s">
        <v>4564</v>
      </c>
      <c r="F2304" s="122" t="s">
        <v>5325</v>
      </c>
      <c r="G2304" s="122" t="s">
        <v>1699</v>
      </c>
      <c r="H2304" s="278">
        <v>45489</v>
      </c>
      <c r="I2304" s="122">
        <v>10861.9</v>
      </c>
      <c r="J2304" s="122" t="s">
        <v>1700</v>
      </c>
      <c r="K2304" s="122" t="s">
        <v>1657</v>
      </c>
      <c r="L2304" s="122">
        <v>18</v>
      </c>
      <c r="M2304" s="287">
        <v>9205</v>
      </c>
      <c r="N2304" s="287">
        <v>0</v>
      </c>
      <c r="O2304" s="287">
        <v>828.45</v>
      </c>
      <c r="P2304" s="287">
        <v>828.45</v>
      </c>
      <c r="Q2304" s="122">
        <v>0</v>
      </c>
      <c r="R2304" s="188" t="s">
        <v>5196</v>
      </c>
      <c r="S2304" s="188" t="s">
        <v>5197</v>
      </c>
      <c r="T2304" s="188" t="s">
        <v>1703</v>
      </c>
      <c r="U2304" s="188"/>
      <c r="V2304" s="188" t="s">
        <v>1704</v>
      </c>
      <c r="W2304" s="188" t="s">
        <v>1726</v>
      </c>
      <c r="X2304" s="188" t="s">
        <v>5326</v>
      </c>
      <c r="Y2304" s="188" t="s">
        <v>5327</v>
      </c>
      <c r="Z2304" s="188"/>
      <c r="AA2304" s="188">
        <v>1656.9</v>
      </c>
    </row>
    <row r="2305" spans="1:27">
      <c r="A2305" s="122" t="s">
        <v>56</v>
      </c>
      <c r="B2305" s="226" t="str">
        <f t="shared" si="70"/>
        <v>29AACCP2486Q1ZMFY2425/KA/01289</v>
      </c>
      <c r="C2305" s="277">
        <f t="shared" si="71"/>
        <v>2300</v>
      </c>
      <c r="D2305" s="122" t="s">
        <v>617</v>
      </c>
      <c r="E2305" s="122" t="s">
        <v>618</v>
      </c>
      <c r="F2305" s="122" t="s">
        <v>5328</v>
      </c>
      <c r="G2305" s="122" t="s">
        <v>1699</v>
      </c>
      <c r="H2305" s="278">
        <v>45477</v>
      </c>
      <c r="I2305" s="122">
        <v>32602</v>
      </c>
      <c r="J2305" s="122" t="s">
        <v>1700</v>
      </c>
      <c r="K2305" s="122" t="s">
        <v>1657</v>
      </c>
      <c r="L2305" s="122">
        <v>18</v>
      </c>
      <c r="M2305" s="287">
        <v>27415</v>
      </c>
      <c r="N2305" s="287">
        <v>4934.7</v>
      </c>
      <c r="O2305" s="287">
        <v>0</v>
      </c>
      <c r="P2305" s="287">
        <v>0</v>
      </c>
      <c r="Q2305" s="122">
        <v>0</v>
      </c>
      <c r="R2305" s="188" t="s">
        <v>5196</v>
      </c>
      <c r="S2305" s="188" t="s">
        <v>5264</v>
      </c>
      <c r="T2305" s="188" t="s">
        <v>1703</v>
      </c>
      <c r="U2305" s="188"/>
      <c r="V2305" s="188" t="s">
        <v>1704</v>
      </c>
      <c r="W2305" s="188" t="s">
        <v>1726</v>
      </c>
      <c r="X2305" s="188" t="s">
        <v>5329</v>
      </c>
      <c r="Y2305" s="188" t="s">
        <v>4811</v>
      </c>
      <c r="Z2305" s="188"/>
      <c r="AA2305" s="188">
        <v>4934.7</v>
      </c>
    </row>
    <row r="2306" spans="1:27">
      <c r="A2306" s="122" t="s">
        <v>56</v>
      </c>
      <c r="B2306" s="226" t="str">
        <f t="shared" si="70"/>
        <v>07AAATC0188R1ZB7CO24-25SL02367</v>
      </c>
      <c r="C2306" s="277">
        <f t="shared" si="71"/>
        <v>2301</v>
      </c>
      <c r="D2306" s="122" t="s">
        <v>5330</v>
      </c>
      <c r="E2306" s="122" t="s">
        <v>5331</v>
      </c>
      <c r="F2306" s="122" t="s">
        <v>5332</v>
      </c>
      <c r="G2306" s="122" t="s">
        <v>1699</v>
      </c>
      <c r="H2306" s="278">
        <v>45504</v>
      </c>
      <c r="I2306" s="122">
        <v>35400</v>
      </c>
      <c r="J2306" s="122" t="s">
        <v>5333</v>
      </c>
      <c r="K2306" s="122" t="s">
        <v>1657</v>
      </c>
      <c r="L2306" s="122">
        <v>18</v>
      </c>
      <c r="M2306" s="287">
        <v>30000</v>
      </c>
      <c r="N2306" s="287">
        <v>5400</v>
      </c>
      <c r="O2306" s="287">
        <v>0</v>
      </c>
      <c r="P2306" s="287">
        <v>0</v>
      </c>
      <c r="Q2306" s="122">
        <v>0</v>
      </c>
      <c r="R2306" s="188" t="s">
        <v>5196</v>
      </c>
      <c r="S2306" s="188" t="s">
        <v>5197</v>
      </c>
      <c r="T2306" s="188" t="s">
        <v>1703</v>
      </c>
      <c r="U2306" s="188"/>
      <c r="V2306" s="188" t="s">
        <v>1704</v>
      </c>
      <c r="W2306" s="188" t="s">
        <v>1195</v>
      </c>
      <c r="X2306" s="188" t="s">
        <v>1195</v>
      </c>
      <c r="Y2306" s="188" t="s">
        <v>1195</v>
      </c>
      <c r="Z2306" s="188"/>
      <c r="AA2306" s="188">
        <v>5400</v>
      </c>
    </row>
    <row r="2307" spans="1:27">
      <c r="A2307" s="122" t="s">
        <v>56</v>
      </c>
      <c r="B2307" s="226" t="str">
        <f t="shared" si="70"/>
        <v>27DLQPP2518L1ZGNE/2425/058</v>
      </c>
      <c r="C2307" s="277">
        <f t="shared" si="71"/>
        <v>2302</v>
      </c>
      <c r="D2307" s="122" t="s">
        <v>1789</v>
      </c>
      <c r="E2307" s="122" t="s">
        <v>1790</v>
      </c>
      <c r="F2307" s="122" t="s">
        <v>5334</v>
      </c>
      <c r="G2307" s="122" t="s">
        <v>1699</v>
      </c>
      <c r="H2307" s="278">
        <v>45500</v>
      </c>
      <c r="I2307" s="122">
        <v>2065</v>
      </c>
      <c r="J2307" s="122" t="s">
        <v>1700</v>
      </c>
      <c r="K2307" s="122" t="s">
        <v>1657</v>
      </c>
      <c r="L2307" s="122">
        <v>18</v>
      </c>
      <c r="M2307" s="287">
        <v>1750</v>
      </c>
      <c r="N2307" s="287">
        <v>0</v>
      </c>
      <c r="O2307" s="287">
        <v>157.5</v>
      </c>
      <c r="P2307" s="287">
        <v>157.5</v>
      </c>
      <c r="Q2307" s="122">
        <v>0</v>
      </c>
      <c r="R2307" s="188" t="s">
        <v>5196</v>
      </c>
      <c r="S2307" s="188" t="s">
        <v>5199</v>
      </c>
      <c r="T2307" s="188" t="s">
        <v>1703</v>
      </c>
      <c r="U2307" s="188"/>
      <c r="V2307" s="188" t="s">
        <v>1704</v>
      </c>
      <c r="W2307" s="188" t="s">
        <v>1195</v>
      </c>
      <c r="X2307" s="188" t="s">
        <v>1195</v>
      </c>
      <c r="Y2307" s="188" t="s">
        <v>1195</v>
      </c>
      <c r="Z2307" s="188"/>
      <c r="AA2307" s="188">
        <v>315</v>
      </c>
    </row>
    <row r="2308" spans="1:27">
      <c r="A2308" s="122" t="s">
        <v>56</v>
      </c>
      <c r="B2308" s="226" t="str">
        <f t="shared" si="70"/>
        <v>36AAJCA3639B1ZXAE-INV-2425-0395</v>
      </c>
      <c r="C2308" s="277">
        <f t="shared" si="71"/>
        <v>2303</v>
      </c>
      <c r="D2308" s="122" t="s">
        <v>432</v>
      </c>
      <c r="E2308" s="122" t="s">
        <v>433</v>
      </c>
      <c r="F2308" s="122" t="s">
        <v>5335</v>
      </c>
      <c r="G2308" s="122" t="s">
        <v>1699</v>
      </c>
      <c r="H2308" s="278">
        <v>45504</v>
      </c>
      <c r="I2308" s="122">
        <v>215232</v>
      </c>
      <c r="J2308" s="122" t="s">
        <v>1700</v>
      </c>
      <c r="K2308" s="122" t="s">
        <v>1657</v>
      </c>
      <c r="L2308" s="122">
        <v>18</v>
      </c>
      <c r="M2308" s="287">
        <v>182400</v>
      </c>
      <c r="N2308" s="287">
        <v>32832</v>
      </c>
      <c r="O2308" s="287">
        <v>0</v>
      </c>
      <c r="P2308" s="287">
        <v>0</v>
      </c>
      <c r="Q2308" s="122">
        <v>0</v>
      </c>
      <c r="R2308" s="188" t="s">
        <v>5196</v>
      </c>
      <c r="S2308" s="188" t="s">
        <v>5197</v>
      </c>
      <c r="T2308" s="188" t="s">
        <v>1703</v>
      </c>
      <c r="U2308" s="188"/>
      <c r="V2308" s="188" t="s">
        <v>1704</v>
      </c>
      <c r="W2308" s="188" t="s">
        <v>1726</v>
      </c>
      <c r="X2308" s="188" t="s">
        <v>5336</v>
      </c>
      <c r="Y2308" s="188" t="s">
        <v>5337</v>
      </c>
      <c r="Z2308" s="188"/>
      <c r="AA2308" s="188">
        <v>32832</v>
      </c>
    </row>
    <row r="2309" spans="1:27">
      <c r="A2309" s="122" t="s">
        <v>56</v>
      </c>
      <c r="B2309" s="226" t="str">
        <f t="shared" si="70"/>
        <v>27AAIFR9573K1ZEHCA18466</v>
      </c>
      <c r="C2309" s="277">
        <f t="shared" si="71"/>
        <v>2304</v>
      </c>
      <c r="D2309" s="122" t="s">
        <v>428</v>
      </c>
      <c r="E2309" s="122" t="s">
        <v>429</v>
      </c>
      <c r="F2309" s="122" t="s">
        <v>5338</v>
      </c>
      <c r="G2309" s="122" t="s">
        <v>1699</v>
      </c>
      <c r="H2309" s="278">
        <v>45492</v>
      </c>
      <c r="I2309" s="122">
        <v>168</v>
      </c>
      <c r="J2309" s="122" t="s">
        <v>1700</v>
      </c>
      <c r="K2309" s="122" t="s">
        <v>1657</v>
      </c>
      <c r="L2309" s="122">
        <v>18</v>
      </c>
      <c r="M2309" s="287">
        <v>142.5</v>
      </c>
      <c r="N2309" s="287">
        <v>0</v>
      </c>
      <c r="O2309" s="287">
        <v>12.83</v>
      </c>
      <c r="P2309" s="287">
        <v>12.83</v>
      </c>
      <c r="Q2309" s="122">
        <v>0</v>
      </c>
      <c r="R2309" s="188" t="s">
        <v>5196</v>
      </c>
      <c r="S2309" s="188" t="s">
        <v>5197</v>
      </c>
      <c r="T2309" s="188" t="s">
        <v>1703</v>
      </c>
      <c r="U2309" s="188"/>
      <c r="V2309" s="188" t="s">
        <v>1704</v>
      </c>
      <c r="W2309" s="188" t="s">
        <v>1195</v>
      </c>
      <c r="X2309" s="188" t="s">
        <v>1195</v>
      </c>
      <c r="Y2309" s="188" t="s">
        <v>1195</v>
      </c>
      <c r="Z2309" s="188"/>
      <c r="AA2309" s="188">
        <v>25.66</v>
      </c>
    </row>
    <row r="2310" spans="1:27">
      <c r="A2310" s="122" t="s">
        <v>56</v>
      </c>
      <c r="B2310" s="226" t="str">
        <f t="shared" ref="B2310:B2373" si="72">CONCATENATE(D2310,F2310)</f>
        <v>27AAIFR9573K1ZEHCA18750</v>
      </c>
      <c r="C2310" s="277">
        <f t="shared" si="71"/>
        <v>2305</v>
      </c>
      <c r="D2310" s="122" t="s">
        <v>428</v>
      </c>
      <c r="E2310" s="122" t="s">
        <v>429</v>
      </c>
      <c r="F2310" s="122" t="s">
        <v>5339</v>
      </c>
      <c r="G2310" s="122" t="s">
        <v>1699</v>
      </c>
      <c r="H2310" s="278">
        <v>45491</v>
      </c>
      <c r="I2310" s="122">
        <v>366</v>
      </c>
      <c r="J2310" s="122" t="s">
        <v>1700</v>
      </c>
      <c r="K2310" s="122" t="s">
        <v>1657</v>
      </c>
      <c r="L2310" s="122">
        <v>18</v>
      </c>
      <c r="M2310" s="287">
        <v>310</v>
      </c>
      <c r="N2310" s="287">
        <v>0</v>
      </c>
      <c r="O2310" s="287">
        <v>27.9</v>
      </c>
      <c r="P2310" s="287">
        <v>27.9</v>
      </c>
      <c r="Q2310" s="122">
        <v>0</v>
      </c>
      <c r="R2310" s="188" t="s">
        <v>5196</v>
      </c>
      <c r="S2310" s="188" t="s">
        <v>5197</v>
      </c>
      <c r="T2310" s="188" t="s">
        <v>1703</v>
      </c>
      <c r="U2310" s="188"/>
      <c r="V2310" s="188" t="s">
        <v>1704</v>
      </c>
      <c r="W2310" s="188" t="s">
        <v>1195</v>
      </c>
      <c r="X2310" s="188" t="s">
        <v>1195</v>
      </c>
      <c r="Y2310" s="188" t="s">
        <v>1195</v>
      </c>
      <c r="Z2310" s="188"/>
      <c r="AA2310" s="188">
        <v>55.8</v>
      </c>
    </row>
    <row r="2311" spans="1:27">
      <c r="A2311" s="122" t="s">
        <v>56</v>
      </c>
      <c r="B2311" s="226" t="str">
        <f t="shared" si="72"/>
        <v>27AATPE1292M1Z7JUL-2024-301</v>
      </c>
      <c r="C2311" s="277">
        <f t="shared" ref="C2311:C2374" si="73">C2310+1</f>
        <v>2306</v>
      </c>
      <c r="D2311" s="122" t="s">
        <v>523</v>
      </c>
      <c r="E2311" s="122" t="s">
        <v>524</v>
      </c>
      <c r="F2311" s="122" t="s">
        <v>5340</v>
      </c>
      <c r="G2311" s="122" t="s">
        <v>1699</v>
      </c>
      <c r="H2311" s="278">
        <v>45474</v>
      </c>
      <c r="I2311" s="122">
        <v>393497</v>
      </c>
      <c r="J2311" s="122" t="s">
        <v>1700</v>
      </c>
      <c r="K2311" s="122" t="s">
        <v>1657</v>
      </c>
      <c r="L2311" s="122">
        <v>18</v>
      </c>
      <c r="M2311" s="287">
        <v>333472</v>
      </c>
      <c r="N2311" s="287">
        <v>0</v>
      </c>
      <c r="O2311" s="287">
        <v>30012.48</v>
      </c>
      <c r="P2311" s="287">
        <v>30012.48</v>
      </c>
      <c r="Q2311" s="122">
        <v>0</v>
      </c>
      <c r="R2311" s="188" t="s">
        <v>5196</v>
      </c>
      <c r="S2311" s="188" t="s">
        <v>5341</v>
      </c>
      <c r="T2311" s="188" t="s">
        <v>1703</v>
      </c>
      <c r="U2311" s="188"/>
      <c r="V2311" s="188" t="s">
        <v>1704</v>
      </c>
      <c r="W2311" s="188" t="s">
        <v>1195</v>
      </c>
      <c r="X2311" s="188" t="s">
        <v>1195</v>
      </c>
      <c r="Y2311" s="188" t="s">
        <v>1195</v>
      </c>
      <c r="Z2311" s="188"/>
      <c r="AA2311" s="188">
        <v>60024.959999999999</v>
      </c>
    </row>
    <row r="2312" spans="1:27">
      <c r="A2312" s="122" t="s">
        <v>56</v>
      </c>
      <c r="B2312" s="226" t="str">
        <f t="shared" si="72"/>
        <v>27AATPE1292M1Z7JUL-2024-302</v>
      </c>
      <c r="C2312" s="277">
        <f t="shared" si="73"/>
        <v>2307</v>
      </c>
      <c r="D2312" s="122" t="s">
        <v>523</v>
      </c>
      <c r="E2312" s="122" t="s">
        <v>524</v>
      </c>
      <c r="F2312" s="122" t="s">
        <v>5342</v>
      </c>
      <c r="G2312" s="122" t="s">
        <v>1699</v>
      </c>
      <c r="H2312" s="278">
        <v>45474</v>
      </c>
      <c r="I2312" s="122">
        <v>413878</v>
      </c>
      <c r="J2312" s="122" t="s">
        <v>1700</v>
      </c>
      <c r="K2312" s="122" t="s">
        <v>1657</v>
      </c>
      <c r="L2312" s="122">
        <v>18</v>
      </c>
      <c r="M2312" s="287">
        <v>350744</v>
      </c>
      <c r="N2312" s="287">
        <v>0</v>
      </c>
      <c r="O2312" s="287">
        <v>31566.959999999999</v>
      </c>
      <c r="P2312" s="287">
        <v>31566.959999999999</v>
      </c>
      <c r="Q2312" s="122">
        <v>0</v>
      </c>
      <c r="R2312" s="188" t="s">
        <v>5196</v>
      </c>
      <c r="S2312" s="188" t="s">
        <v>5341</v>
      </c>
      <c r="T2312" s="188" t="s">
        <v>1703</v>
      </c>
      <c r="U2312" s="188"/>
      <c r="V2312" s="188" t="s">
        <v>1704</v>
      </c>
      <c r="W2312" s="188" t="s">
        <v>1195</v>
      </c>
      <c r="X2312" s="188" t="s">
        <v>1195</v>
      </c>
      <c r="Y2312" s="188" t="s">
        <v>1195</v>
      </c>
      <c r="Z2312" s="188"/>
      <c r="AA2312" s="188">
        <v>63133.919999999998</v>
      </c>
    </row>
    <row r="2313" spans="1:27">
      <c r="A2313" s="122" t="s">
        <v>56</v>
      </c>
      <c r="B2313" s="226" t="str">
        <f t="shared" si="72"/>
        <v>29AABCF1609A1Z7884349</v>
      </c>
      <c r="C2313" s="277">
        <f t="shared" si="73"/>
        <v>2308</v>
      </c>
      <c r="D2313" s="122" t="s">
        <v>3134</v>
      </c>
      <c r="E2313" s="122" t="s">
        <v>3135</v>
      </c>
      <c r="F2313" s="122">
        <v>884349</v>
      </c>
      <c r="G2313" s="122" t="s">
        <v>1699</v>
      </c>
      <c r="H2313" s="278">
        <v>45495</v>
      </c>
      <c r="I2313" s="122">
        <v>310.10000000000002</v>
      </c>
      <c r="J2313" s="122" t="s">
        <v>1700</v>
      </c>
      <c r="K2313" s="122" t="s">
        <v>1657</v>
      </c>
      <c r="L2313" s="122">
        <v>18</v>
      </c>
      <c r="M2313" s="287">
        <v>262.8</v>
      </c>
      <c r="N2313" s="287">
        <v>47.3</v>
      </c>
      <c r="O2313" s="287">
        <v>0</v>
      </c>
      <c r="P2313" s="287">
        <v>0</v>
      </c>
      <c r="Q2313" s="122">
        <v>0</v>
      </c>
      <c r="R2313" s="188" t="s">
        <v>5196</v>
      </c>
      <c r="S2313" s="188" t="s">
        <v>5197</v>
      </c>
      <c r="T2313" s="188" t="s">
        <v>1703</v>
      </c>
      <c r="U2313" s="188"/>
      <c r="V2313" s="188" t="s">
        <v>1704</v>
      </c>
      <c r="W2313" s="188" t="s">
        <v>1726</v>
      </c>
      <c r="X2313" s="188" t="s">
        <v>5343</v>
      </c>
      <c r="Y2313" s="188" t="s">
        <v>5259</v>
      </c>
      <c r="Z2313" s="188"/>
      <c r="AA2313" s="188">
        <v>47.3</v>
      </c>
    </row>
    <row r="2314" spans="1:27">
      <c r="A2314" s="122" t="s">
        <v>56</v>
      </c>
      <c r="B2314" s="226" t="str">
        <f t="shared" si="72"/>
        <v>07AAFCR8634R1ZJE202425000223</v>
      </c>
      <c r="C2314" s="277">
        <f t="shared" si="73"/>
        <v>2309</v>
      </c>
      <c r="D2314" s="122" t="s">
        <v>4689</v>
      </c>
      <c r="E2314" s="122" t="s">
        <v>4690</v>
      </c>
      <c r="F2314" s="122" t="s">
        <v>5344</v>
      </c>
      <c r="G2314" s="122" t="s">
        <v>1699</v>
      </c>
      <c r="H2314" s="278">
        <v>45475</v>
      </c>
      <c r="I2314" s="122">
        <v>5309</v>
      </c>
      <c r="J2314" s="122" t="s">
        <v>1700</v>
      </c>
      <c r="K2314" s="122" t="s">
        <v>1657</v>
      </c>
      <c r="L2314" s="122">
        <v>18</v>
      </c>
      <c r="M2314" s="287">
        <v>4499</v>
      </c>
      <c r="N2314" s="287">
        <v>810</v>
      </c>
      <c r="O2314" s="287">
        <v>0</v>
      </c>
      <c r="P2314" s="287">
        <v>0</v>
      </c>
      <c r="Q2314" s="122">
        <v>0</v>
      </c>
      <c r="R2314" s="188" t="s">
        <v>5196</v>
      </c>
      <c r="S2314" s="188" t="s">
        <v>5197</v>
      </c>
      <c r="T2314" s="188" t="s">
        <v>1703</v>
      </c>
      <c r="U2314" s="188"/>
      <c r="V2314" s="188" t="s">
        <v>1704</v>
      </c>
      <c r="W2314" s="188" t="s">
        <v>1726</v>
      </c>
      <c r="X2314" s="188" t="s">
        <v>5345</v>
      </c>
      <c r="Y2314" s="188" t="s">
        <v>5346</v>
      </c>
      <c r="Z2314" s="188"/>
      <c r="AA2314" s="188">
        <v>810</v>
      </c>
    </row>
    <row r="2315" spans="1:27">
      <c r="A2315" s="122" t="s">
        <v>56</v>
      </c>
      <c r="B2315" s="226" t="str">
        <f t="shared" si="72"/>
        <v>27AABCR0111M1ZNROCP-24-256438</v>
      </c>
      <c r="C2315" s="277">
        <f t="shared" si="73"/>
        <v>2310</v>
      </c>
      <c r="D2315" s="122" t="s">
        <v>399</v>
      </c>
      <c r="E2315" s="122" t="s">
        <v>400</v>
      </c>
      <c r="F2315" s="122" t="s">
        <v>5347</v>
      </c>
      <c r="G2315" s="122" t="s">
        <v>1699</v>
      </c>
      <c r="H2315" s="278">
        <v>45484</v>
      </c>
      <c r="I2315" s="122">
        <v>127680</v>
      </c>
      <c r="J2315" s="122" t="s">
        <v>1700</v>
      </c>
      <c r="K2315" s="122" t="s">
        <v>1657</v>
      </c>
      <c r="L2315" s="122">
        <v>12</v>
      </c>
      <c r="M2315" s="287">
        <v>114000</v>
      </c>
      <c r="N2315" s="287">
        <v>0</v>
      </c>
      <c r="O2315" s="287">
        <v>6840</v>
      </c>
      <c r="P2315" s="287">
        <v>6840</v>
      </c>
      <c r="Q2315" s="122">
        <v>0</v>
      </c>
      <c r="R2315" s="188" t="s">
        <v>5196</v>
      </c>
      <c r="S2315" s="188" t="s">
        <v>5197</v>
      </c>
      <c r="T2315" s="188" t="s">
        <v>1703</v>
      </c>
      <c r="U2315" s="188"/>
      <c r="V2315" s="188" t="s">
        <v>1704</v>
      </c>
      <c r="W2315" s="188" t="s">
        <v>1726</v>
      </c>
      <c r="X2315" s="188" t="s">
        <v>5348</v>
      </c>
      <c r="Y2315" s="188" t="s">
        <v>4668</v>
      </c>
      <c r="Z2315" s="188"/>
      <c r="AA2315" s="188">
        <v>13680</v>
      </c>
    </row>
    <row r="2316" spans="1:27">
      <c r="A2316" s="122" t="s">
        <v>56</v>
      </c>
      <c r="B2316" s="226" t="str">
        <f t="shared" si="72"/>
        <v>27AALCS9822Q1ZC2425CI0000389911</v>
      </c>
      <c r="C2316" s="277">
        <f t="shared" si="73"/>
        <v>2311</v>
      </c>
      <c r="D2316" s="122" t="s">
        <v>631</v>
      </c>
      <c r="E2316" s="122" t="s">
        <v>632</v>
      </c>
      <c r="F2316" s="122" t="s">
        <v>5349</v>
      </c>
      <c r="G2316" s="122" t="s">
        <v>1699</v>
      </c>
      <c r="H2316" s="278">
        <v>45504</v>
      </c>
      <c r="I2316" s="122">
        <v>2324.6799999999998</v>
      </c>
      <c r="J2316" s="122" t="s">
        <v>1700</v>
      </c>
      <c r="K2316" s="122" t="s">
        <v>1657</v>
      </c>
      <c r="L2316" s="122">
        <v>18</v>
      </c>
      <c r="M2316" s="287">
        <v>1970.06</v>
      </c>
      <c r="N2316" s="287">
        <v>0</v>
      </c>
      <c r="O2316" s="287">
        <v>177.31</v>
      </c>
      <c r="P2316" s="287">
        <v>177.31</v>
      </c>
      <c r="Q2316" s="122">
        <v>0</v>
      </c>
      <c r="R2316" s="188" t="s">
        <v>5196</v>
      </c>
      <c r="S2316" s="188" t="s">
        <v>5197</v>
      </c>
      <c r="T2316" s="188" t="s">
        <v>1703</v>
      </c>
      <c r="U2316" s="188"/>
      <c r="V2316" s="188" t="s">
        <v>1704</v>
      </c>
      <c r="W2316" s="188" t="s">
        <v>1726</v>
      </c>
      <c r="X2316" s="188" t="s">
        <v>5350</v>
      </c>
      <c r="Y2316" s="188" t="s">
        <v>5289</v>
      </c>
      <c r="Z2316" s="188"/>
      <c r="AA2316" s="188">
        <v>354.62</v>
      </c>
    </row>
    <row r="2317" spans="1:27">
      <c r="A2317" s="122" t="s">
        <v>56</v>
      </c>
      <c r="B2317" s="226" t="str">
        <f t="shared" si="72"/>
        <v>27AAACU4322N1Z6427100298547</v>
      </c>
      <c r="C2317" s="277">
        <f t="shared" si="73"/>
        <v>2312</v>
      </c>
      <c r="D2317" s="122" t="s">
        <v>277</v>
      </c>
      <c r="E2317" s="122" t="s">
        <v>278</v>
      </c>
      <c r="F2317" s="122">
        <v>427100298547</v>
      </c>
      <c r="G2317" s="122" t="s">
        <v>1699</v>
      </c>
      <c r="H2317" s="278">
        <v>45475</v>
      </c>
      <c r="I2317" s="122">
        <v>929.84</v>
      </c>
      <c r="J2317" s="122" t="s">
        <v>1700</v>
      </c>
      <c r="K2317" s="122" t="s">
        <v>1657</v>
      </c>
      <c r="L2317" s="122">
        <v>18</v>
      </c>
      <c r="M2317" s="287">
        <v>788</v>
      </c>
      <c r="N2317" s="287">
        <v>0</v>
      </c>
      <c r="O2317" s="287">
        <v>70.92</v>
      </c>
      <c r="P2317" s="287">
        <v>70.92</v>
      </c>
      <c r="Q2317" s="122">
        <v>0</v>
      </c>
      <c r="R2317" s="188" t="s">
        <v>5196</v>
      </c>
      <c r="S2317" s="188" t="s">
        <v>5199</v>
      </c>
      <c r="T2317" s="188" t="s">
        <v>1703</v>
      </c>
      <c r="U2317" s="188"/>
      <c r="V2317" s="188" t="s">
        <v>1704</v>
      </c>
      <c r="W2317" s="188" t="s">
        <v>1195</v>
      </c>
      <c r="X2317" s="188" t="s">
        <v>1195</v>
      </c>
      <c r="Y2317" s="188" t="s">
        <v>1195</v>
      </c>
      <c r="Z2317" s="188"/>
      <c r="AA2317" s="188">
        <v>141.84</v>
      </c>
    </row>
    <row r="2318" spans="1:27">
      <c r="A2318" s="122" t="s">
        <v>56</v>
      </c>
      <c r="B2318" s="226" t="str">
        <f t="shared" si="72"/>
        <v>27AAACU4322N1Z6427100298731</v>
      </c>
      <c r="C2318" s="277">
        <f t="shared" si="73"/>
        <v>2313</v>
      </c>
      <c r="D2318" s="122" t="s">
        <v>277</v>
      </c>
      <c r="E2318" s="122" t="s">
        <v>278</v>
      </c>
      <c r="F2318" s="122">
        <v>427100298731</v>
      </c>
      <c r="G2318" s="122" t="s">
        <v>1699</v>
      </c>
      <c r="H2318" s="278">
        <v>45476</v>
      </c>
      <c r="I2318" s="122">
        <v>945.18</v>
      </c>
      <c r="J2318" s="122" t="s">
        <v>1700</v>
      </c>
      <c r="K2318" s="122" t="s">
        <v>1657</v>
      </c>
      <c r="L2318" s="122">
        <v>18</v>
      </c>
      <c r="M2318" s="287">
        <v>801</v>
      </c>
      <c r="N2318" s="287">
        <v>0</v>
      </c>
      <c r="O2318" s="287">
        <v>72.09</v>
      </c>
      <c r="P2318" s="287">
        <v>72.09</v>
      </c>
      <c r="Q2318" s="122">
        <v>0</v>
      </c>
      <c r="R2318" s="188" t="s">
        <v>5196</v>
      </c>
      <c r="S2318" s="188" t="s">
        <v>5199</v>
      </c>
      <c r="T2318" s="188" t="s">
        <v>1703</v>
      </c>
      <c r="U2318" s="188"/>
      <c r="V2318" s="188" t="s">
        <v>1704</v>
      </c>
      <c r="W2318" s="188" t="s">
        <v>1195</v>
      </c>
      <c r="X2318" s="188" t="s">
        <v>1195</v>
      </c>
      <c r="Y2318" s="188" t="s">
        <v>1195</v>
      </c>
      <c r="Z2318" s="188"/>
      <c r="AA2318" s="188">
        <v>144.18</v>
      </c>
    </row>
    <row r="2319" spans="1:27">
      <c r="A2319" s="122" t="s">
        <v>56</v>
      </c>
      <c r="B2319" s="226" t="str">
        <f t="shared" si="72"/>
        <v>27AAOFA7053K1Z215860</v>
      </c>
      <c r="C2319" s="277">
        <f t="shared" si="73"/>
        <v>2314</v>
      </c>
      <c r="D2319" s="122" t="s">
        <v>958</v>
      </c>
      <c r="E2319" s="122" t="s">
        <v>959</v>
      </c>
      <c r="F2319" s="122">
        <v>15860</v>
      </c>
      <c r="G2319" s="122" t="s">
        <v>1699</v>
      </c>
      <c r="H2319" s="278">
        <v>45497</v>
      </c>
      <c r="I2319" s="122">
        <v>23600</v>
      </c>
      <c r="J2319" s="122" t="s">
        <v>1700</v>
      </c>
      <c r="K2319" s="122" t="s">
        <v>1657</v>
      </c>
      <c r="L2319" s="122">
        <v>18</v>
      </c>
      <c r="M2319" s="287">
        <v>20000</v>
      </c>
      <c r="N2319" s="287">
        <v>0</v>
      </c>
      <c r="O2319" s="287">
        <v>1800</v>
      </c>
      <c r="P2319" s="287">
        <v>1800</v>
      </c>
      <c r="Q2319" s="122">
        <v>0</v>
      </c>
      <c r="R2319" s="188" t="s">
        <v>5196</v>
      </c>
      <c r="S2319" s="188" t="s">
        <v>5197</v>
      </c>
      <c r="T2319" s="188" t="s">
        <v>1703</v>
      </c>
      <c r="U2319" s="188"/>
      <c r="V2319" s="188" t="s">
        <v>1704</v>
      </c>
      <c r="W2319" s="188" t="s">
        <v>1726</v>
      </c>
      <c r="X2319" s="188" t="s">
        <v>5351</v>
      </c>
      <c r="Y2319" s="188" t="s">
        <v>5257</v>
      </c>
      <c r="Z2319" s="188"/>
      <c r="AA2319" s="188">
        <v>3600</v>
      </c>
    </row>
    <row r="2320" spans="1:27">
      <c r="A2320" s="122" t="s">
        <v>56</v>
      </c>
      <c r="B2320" s="226" t="str">
        <f t="shared" si="72"/>
        <v>29AABCD1683Q1Z2XSPJ-111989</v>
      </c>
      <c r="C2320" s="277">
        <f t="shared" si="73"/>
        <v>2315</v>
      </c>
      <c r="D2320" s="122" t="s">
        <v>5352</v>
      </c>
      <c r="E2320" s="122" t="s">
        <v>5353</v>
      </c>
      <c r="F2320" s="122" t="s">
        <v>5354</v>
      </c>
      <c r="G2320" s="122" t="s">
        <v>1699</v>
      </c>
      <c r="H2320" s="278">
        <v>45497</v>
      </c>
      <c r="I2320" s="122">
        <v>772.99</v>
      </c>
      <c r="J2320" s="122" t="s">
        <v>1700</v>
      </c>
      <c r="K2320" s="122" t="s">
        <v>1657</v>
      </c>
      <c r="L2320" s="122">
        <v>18</v>
      </c>
      <c r="M2320" s="287">
        <v>655.08000000000004</v>
      </c>
      <c r="N2320" s="287">
        <v>117.91</v>
      </c>
      <c r="O2320" s="287">
        <v>0</v>
      </c>
      <c r="P2320" s="287">
        <v>0</v>
      </c>
      <c r="Q2320" s="122">
        <v>0</v>
      </c>
      <c r="R2320" s="188" t="s">
        <v>5196</v>
      </c>
      <c r="S2320" s="188" t="s">
        <v>5282</v>
      </c>
      <c r="T2320" s="188" t="s">
        <v>1703</v>
      </c>
      <c r="U2320" s="188"/>
      <c r="V2320" s="188" t="s">
        <v>1704</v>
      </c>
      <c r="W2320" s="188" t="s">
        <v>1726</v>
      </c>
      <c r="X2320" s="188" t="s">
        <v>5355</v>
      </c>
      <c r="Y2320" s="188" t="s">
        <v>5257</v>
      </c>
      <c r="Z2320" s="188"/>
      <c r="AA2320" s="188">
        <v>117.91</v>
      </c>
    </row>
    <row r="2321" spans="1:27">
      <c r="A2321" s="122" t="s">
        <v>56</v>
      </c>
      <c r="B2321" s="226" t="str">
        <f t="shared" si="72"/>
        <v>27AABCI2726B1Z2MH1242507BM11161</v>
      </c>
      <c r="C2321" s="277">
        <f t="shared" si="73"/>
        <v>2316</v>
      </c>
      <c r="D2321" s="122" t="s">
        <v>1041</v>
      </c>
      <c r="E2321" s="122" t="s">
        <v>1042</v>
      </c>
      <c r="F2321" s="122" t="s">
        <v>5356</v>
      </c>
      <c r="G2321" s="122" t="s">
        <v>1699</v>
      </c>
      <c r="H2321" s="278">
        <v>45498</v>
      </c>
      <c r="I2321" s="122">
        <v>11456</v>
      </c>
      <c r="J2321" s="122" t="s">
        <v>1700</v>
      </c>
      <c r="K2321" s="122" t="s">
        <v>1657</v>
      </c>
      <c r="L2321" s="122">
        <v>5</v>
      </c>
      <c r="M2321" s="287">
        <v>10910</v>
      </c>
      <c r="N2321" s="287">
        <v>0</v>
      </c>
      <c r="O2321" s="287">
        <v>273</v>
      </c>
      <c r="P2321" s="287">
        <v>273</v>
      </c>
      <c r="Q2321" s="122">
        <v>0</v>
      </c>
      <c r="R2321" s="188" t="s">
        <v>5196</v>
      </c>
      <c r="S2321" s="188" t="s">
        <v>5282</v>
      </c>
      <c r="T2321" s="188" t="s">
        <v>1703</v>
      </c>
      <c r="U2321" s="188"/>
      <c r="V2321" s="188" t="s">
        <v>1704</v>
      </c>
      <c r="W2321" s="188" t="s">
        <v>1195</v>
      </c>
      <c r="X2321" s="188" t="s">
        <v>1195</v>
      </c>
      <c r="Y2321" s="188" t="s">
        <v>1195</v>
      </c>
      <c r="Z2321" s="188"/>
      <c r="AA2321" s="188">
        <v>546</v>
      </c>
    </row>
    <row r="2322" spans="1:27">
      <c r="A2322" s="122" t="s">
        <v>56</v>
      </c>
      <c r="B2322" s="226" t="str">
        <f t="shared" si="72"/>
        <v>27AAWCS5258F1ZQPUN06/SC24/00307</v>
      </c>
      <c r="C2322" s="277">
        <f t="shared" si="73"/>
        <v>2317</v>
      </c>
      <c r="D2322" s="122" t="s">
        <v>299</v>
      </c>
      <c r="E2322" s="122" t="s">
        <v>4601</v>
      </c>
      <c r="F2322" s="122" t="s">
        <v>5357</v>
      </c>
      <c r="G2322" s="122" t="s">
        <v>1699</v>
      </c>
      <c r="H2322" s="278">
        <v>45493</v>
      </c>
      <c r="I2322" s="122">
        <v>3242294.26</v>
      </c>
      <c r="J2322" s="122" t="s">
        <v>1700</v>
      </c>
      <c r="K2322" s="122" t="s">
        <v>1657</v>
      </c>
      <c r="L2322" s="122">
        <v>18</v>
      </c>
      <c r="M2322" s="287">
        <v>2747707</v>
      </c>
      <c r="N2322" s="287">
        <v>0</v>
      </c>
      <c r="O2322" s="287">
        <v>247293.63</v>
      </c>
      <c r="P2322" s="287">
        <v>247293.63</v>
      </c>
      <c r="Q2322" s="122">
        <v>0</v>
      </c>
      <c r="R2322" s="188" t="s">
        <v>5196</v>
      </c>
      <c r="S2322" s="188" t="s">
        <v>5197</v>
      </c>
      <c r="T2322" s="188" t="s">
        <v>1703</v>
      </c>
      <c r="U2322" s="188"/>
      <c r="V2322" s="188" t="s">
        <v>1704</v>
      </c>
      <c r="W2322" s="188" t="s">
        <v>1726</v>
      </c>
      <c r="X2322" s="188" t="s">
        <v>5358</v>
      </c>
      <c r="Y2322" s="188" t="s">
        <v>5359</v>
      </c>
      <c r="Z2322" s="188"/>
      <c r="AA2322" s="188">
        <v>494587.26</v>
      </c>
    </row>
    <row r="2323" spans="1:27">
      <c r="A2323" s="122" t="s">
        <v>56</v>
      </c>
      <c r="B2323" s="226" t="str">
        <f t="shared" si="72"/>
        <v>27AADCP6098D1Z839R6K-125595</v>
      </c>
      <c r="C2323" s="277">
        <f t="shared" si="73"/>
        <v>2318</v>
      </c>
      <c r="D2323" s="122" t="s">
        <v>5114</v>
      </c>
      <c r="E2323" s="122" t="s">
        <v>5115</v>
      </c>
      <c r="F2323" s="122" t="s">
        <v>5360</v>
      </c>
      <c r="G2323" s="122" t="s">
        <v>1699</v>
      </c>
      <c r="H2323" s="278">
        <v>45495</v>
      </c>
      <c r="I2323" s="122">
        <v>5959</v>
      </c>
      <c r="J2323" s="122" t="s">
        <v>1700</v>
      </c>
      <c r="K2323" s="122" t="s">
        <v>1657</v>
      </c>
      <c r="L2323" s="122">
        <v>18</v>
      </c>
      <c r="M2323" s="287">
        <v>5050</v>
      </c>
      <c r="N2323" s="287">
        <v>0</v>
      </c>
      <c r="O2323" s="287">
        <v>454.5</v>
      </c>
      <c r="P2323" s="287">
        <v>454.5</v>
      </c>
      <c r="Q2323" s="122">
        <v>0</v>
      </c>
      <c r="R2323" s="188" t="s">
        <v>5196</v>
      </c>
      <c r="S2323" s="188" t="s">
        <v>5199</v>
      </c>
      <c r="T2323" s="188" t="s">
        <v>1703</v>
      </c>
      <c r="U2323" s="188"/>
      <c r="V2323" s="188" t="s">
        <v>1704</v>
      </c>
      <c r="W2323" s="188" t="s">
        <v>1726</v>
      </c>
      <c r="X2323" s="188" t="s">
        <v>5361</v>
      </c>
      <c r="Y2323" s="188" t="s">
        <v>5362</v>
      </c>
      <c r="Z2323" s="188"/>
      <c r="AA2323" s="188">
        <v>909</v>
      </c>
    </row>
    <row r="2324" spans="1:27">
      <c r="A2324" s="122" t="s">
        <v>56</v>
      </c>
      <c r="B2324" s="226" t="str">
        <f t="shared" si="72"/>
        <v>27AABCK3418J1ZKPNQ4100302</v>
      </c>
      <c r="C2324" s="277">
        <f t="shared" si="73"/>
        <v>2319</v>
      </c>
      <c r="D2324" s="122" t="s">
        <v>449</v>
      </c>
      <c r="E2324" s="122" t="s">
        <v>450</v>
      </c>
      <c r="F2324" s="122" t="s">
        <v>5363</v>
      </c>
      <c r="G2324" s="122" t="s">
        <v>1699</v>
      </c>
      <c r="H2324" s="278">
        <v>45483</v>
      </c>
      <c r="I2324" s="122">
        <v>27891.7</v>
      </c>
      <c r="J2324" s="122" t="s">
        <v>1700</v>
      </c>
      <c r="K2324" s="122" t="s">
        <v>1657</v>
      </c>
      <c r="L2324" s="122">
        <v>18</v>
      </c>
      <c r="M2324" s="287">
        <v>279.42</v>
      </c>
      <c r="N2324" s="287">
        <v>0</v>
      </c>
      <c r="O2324" s="287">
        <v>25.15</v>
      </c>
      <c r="P2324" s="287">
        <v>25.15</v>
      </c>
      <c r="Q2324" s="122">
        <v>0</v>
      </c>
      <c r="R2324" s="188" t="s">
        <v>5196</v>
      </c>
      <c r="S2324" s="188" t="s">
        <v>5341</v>
      </c>
      <c r="T2324" s="188" t="s">
        <v>1703</v>
      </c>
      <c r="U2324" s="188"/>
      <c r="V2324" s="188" t="s">
        <v>1704</v>
      </c>
      <c r="W2324" s="188" t="s">
        <v>1195</v>
      </c>
      <c r="X2324" s="188" t="s">
        <v>1195</v>
      </c>
      <c r="Y2324" s="188" t="s">
        <v>1195</v>
      </c>
      <c r="Z2324" s="188"/>
      <c r="AA2324" s="188">
        <v>50.3</v>
      </c>
    </row>
    <row r="2325" spans="1:27">
      <c r="A2325" s="122" t="s">
        <v>56</v>
      </c>
      <c r="B2325" s="226" t="str">
        <f t="shared" si="72"/>
        <v>27AABCK3418J1ZKPNQ4100367</v>
      </c>
      <c r="C2325" s="277">
        <f t="shared" si="73"/>
        <v>2320</v>
      </c>
      <c r="D2325" s="122" t="s">
        <v>449</v>
      </c>
      <c r="E2325" s="122" t="s">
        <v>450</v>
      </c>
      <c r="F2325" s="122" t="s">
        <v>5364</v>
      </c>
      <c r="G2325" s="122" t="s">
        <v>1699</v>
      </c>
      <c r="H2325" s="278">
        <v>45502</v>
      </c>
      <c r="I2325" s="122">
        <v>60776.4</v>
      </c>
      <c r="J2325" s="122" t="s">
        <v>1700</v>
      </c>
      <c r="K2325" s="122" t="s">
        <v>1657</v>
      </c>
      <c r="L2325" s="122">
        <v>18</v>
      </c>
      <c r="M2325" s="287">
        <v>608.86</v>
      </c>
      <c r="N2325" s="287">
        <v>0</v>
      </c>
      <c r="O2325" s="287">
        <v>54.8</v>
      </c>
      <c r="P2325" s="287">
        <v>54.8</v>
      </c>
      <c r="Q2325" s="122">
        <v>0</v>
      </c>
      <c r="R2325" s="188" t="s">
        <v>5196</v>
      </c>
      <c r="S2325" s="188" t="s">
        <v>5341</v>
      </c>
      <c r="T2325" s="188" t="s">
        <v>1703</v>
      </c>
      <c r="U2325" s="188"/>
      <c r="V2325" s="188" t="s">
        <v>1704</v>
      </c>
      <c r="W2325" s="188" t="s">
        <v>1195</v>
      </c>
      <c r="X2325" s="188" t="s">
        <v>1195</v>
      </c>
      <c r="Y2325" s="188" t="s">
        <v>1195</v>
      </c>
      <c r="Z2325" s="188"/>
      <c r="AA2325" s="188">
        <v>109.6</v>
      </c>
    </row>
    <row r="2326" spans="1:27">
      <c r="A2326" s="122" t="s">
        <v>56</v>
      </c>
      <c r="B2326" s="226" t="str">
        <f t="shared" si="72"/>
        <v>27AABCK3418J1ZKPNQ4100369</v>
      </c>
      <c r="C2326" s="277">
        <f t="shared" si="73"/>
        <v>2321</v>
      </c>
      <c r="D2326" s="122" t="s">
        <v>449</v>
      </c>
      <c r="E2326" s="122" t="s">
        <v>450</v>
      </c>
      <c r="F2326" s="122" t="s">
        <v>5365</v>
      </c>
      <c r="G2326" s="122" t="s">
        <v>1699</v>
      </c>
      <c r="H2326" s="278">
        <v>45502</v>
      </c>
      <c r="I2326" s="122">
        <v>118303.36</v>
      </c>
      <c r="J2326" s="122" t="s">
        <v>1700</v>
      </c>
      <c r="K2326" s="122" t="s">
        <v>1657</v>
      </c>
      <c r="L2326" s="122">
        <v>18</v>
      </c>
      <c r="M2326" s="287">
        <v>1092.5</v>
      </c>
      <c r="N2326" s="287">
        <v>0</v>
      </c>
      <c r="O2326" s="287">
        <v>98.32</v>
      </c>
      <c r="P2326" s="287">
        <v>98.32</v>
      </c>
      <c r="Q2326" s="122">
        <v>0</v>
      </c>
      <c r="R2326" s="188" t="s">
        <v>5196</v>
      </c>
      <c r="S2326" s="188" t="s">
        <v>5341</v>
      </c>
      <c r="T2326" s="188" t="s">
        <v>1703</v>
      </c>
      <c r="U2326" s="188"/>
      <c r="V2326" s="188" t="s">
        <v>1704</v>
      </c>
      <c r="W2326" s="188" t="s">
        <v>1195</v>
      </c>
      <c r="X2326" s="188" t="s">
        <v>1195</v>
      </c>
      <c r="Y2326" s="188" t="s">
        <v>1195</v>
      </c>
      <c r="Z2326" s="188"/>
      <c r="AA2326" s="188">
        <v>196.64</v>
      </c>
    </row>
    <row r="2327" spans="1:27">
      <c r="A2327" s="122" t="s">
        <v>56</v>
      </c>
      <c r="B2327" s="226" t="str">
        <f t="shared" si="72"/>
        <v>27AABCK3418J1ZKPNQ4200805</v>
      </c>
      <c r="C2327" s="277">
        <f t="shared" si="73"/>
        <v>2322</v>
      </c>
      <c r="D2327" s="122" t="s">
        <v>449</v>
      </c>
      <c r="E2327" s="122" t="s">
        <v>450</v>
      </c>
      <c r="F2327" s="122" t="s">
        <v>5366</v>
      </c>
      <c r="G2327" s="122" t="s">
        <v>1699</v>
      </c>
      <c r="H2327" s="278">
        <v>45478</v>
      </c>
      <c r="I2327" s="122">
        <v>152146.72</v>
      </c>
      <c r="J2327" s="122" t="s">
        <v>1700</v>
      </c>
      <c r="K2327" s="122" t="s">
        <v>1657</v>
      </c>
      <c r="L2327" s="122">
        <v>18</v>
      </c>
      <c r="M2327" s="287">
        <v>1259.5999999999999</v>
      </c>
      <c r="N2327" s="287">
        <v>0</v>
      </c>
      <c r="O2327" s="287">
        <v>113.36</v>
      </c>
      <c r="P2327" s="287">
        <v>113.36</v>
      </c>
      <c r="Q2327" s="122">
        <v>0</v>
      </c>
      <c r="R2327" s="188" t="s">
        <v>5196</v>
      </c>
      <c r="S2327" s="188" t="s">
        <v>5341</v>
      </c>
      <c r="T2327" s="188" t="s">
        <v>1703</v>
      </c>
      <c r="U2327" s="188"/>
      <c r="V2327" s="188" t="s">
        <v>1704</v>
      </c>
      <c r="W2327" s="188" t="s">
        <v>1195</v>
      </c>
      <c r="X2327" s="188" t="s">
        <v>1195</v>
      </c>
      <c r="Y2327" s="188" t="s">
        <v>1195</v>
      </c>
      <c r="Z2327" s="188"/>
      <c r="AA2327" s="188">
        <v>226.72</v>
      </c>
    </row>
    <row r="2328" spans="1:27">
      <c r="A2328" s="122" t="s">
        <v>56</v>
      </c>
      <c r="B2328" s="226" t="str">
        <f t="shared" si="72"/>
        <v>27AABCK3418J1ZKPNQ4200882</v>
      </c>
      <c r="C2328" s="277">
        <f t="shared" si="73"/>
        <v>2323</v>
      </c>
      <c r="D2328" s="122" t="s">
        <v>449</v>
      </c>
      <c r="E2328" s="122" t="s">
        <v>450</v>
      </c>
      <c r="F2328" s="122" t="s">
        <v>5367</v>
      </c>
      <c r="G2328" s="122" t="s">
        <v>1699</v>
      </c>
      <c r="H2328" s="278">
        <v>45485</v>
      </c>
      <c r="I2328" s="122">
        <v>42301</v>
      </c>
      <c r="J2328" s="122" t="s">
        <v>1700</v>
      </c>
      <c r="K2328" s="122" t="s">
        <v>1657</v>
      </c>
      <c r="L2328" s="122">
        <v>18</v>
      </c>
      <c r="M2328" s="287">
        <v>422.25</v>
      </c>
      <c r="N2328" s="287">
        <v>0</v>
      </c>
      <c r="O2328" s="287">
        <v>38</v>
      </c>
      <c r="P2328" s="287">
        <v>38</v>
      </c>
      <c r="Q2328" s="122">
        <v>0</v>
      </c>
      <c r="R2328" s="188" t="s">
        <v>5196</v>
      </c>
      <c r="S2328" s="188" t="s">
        <v>5341</v>
      </c>
      <c r="T2328" s="188" t="s">
        <v>1703</v>
      </c>
      <c r="U2328" s="188"/>
      <c r="V2328" s="188" t="s">
        <v>1704</v>
      </c>
      <c r="W2328" s="188" t="s">
        <v>1195</v>
      </c>
      <c r="X2328" s="188" t="s">
        <v>1195</v>
      </c>
      <c r="Y2328" s="188" t="s">
        <v>1195</v>
      </c>
      <c r="Z2328" s="188"/>
      <c r="AA2328" s="188">
        <v>76</v>
      </c>
    </row>
    <row r="2329" spans="1:27">
      <c r="A2329" s="122" t="s">
        <v>56</v>
      </c>
      <c r="B2329" s="226" t="str">
        <f t="shared" si="72"/>
        <v>27AABCK3418J1ZKPNQ4200955</v>
      </c>
      <c r="C2329" s="277">
        <f t="shared" si="73"/>
        <v>2324</v>
      </c>
      <c r="D2329" s="122" t="s">
        <v>449</v>
      </c>
      <c r="E2329" s="122" t="s">
        <v>450</v>
      </c>
      <c r="F2329" s="122" t="s">
        <v>5368</v>
      </c>
      <c r="G2329" s="122" t="s">
        <v>1699</v>
      </c>
      <c r="H2329" s="278">
        <v>45503</v>
      </c>
      <c r="I2329" s="122">
        <v>111189.9</v>
      </c>
      <c r="J2329" s="122" t="s">
        <v>1700</v>
      </c>
      <c r="K2329" s="122" t="s">
        <v>1657</v>
      </c>
      <c r="L2329" s="122">
        <v>18</v>
      </c>
      <c r="M2329" s="287">
        <v>1055</v>
      </c>
      <c r="N2329" s="287">
        <v>0</v>
      </c>
      <c r="O2329" s="287">
        <v>94.95</v>
      </c>
      <c r="P2329" s="287">
        <v>94.95</v>
      </c>
      <c r="Q2329" s="122">
        <v>0</v>
      </c>
      <c r="R2329" s="188" t="s">
        <v>5196</v>
      </c>
      <c r="S2329" s="188" t="s">
        <v>5341</v>
      </c>
      <c r="T2329" s="188" t="s">
        <v>1703</v>
      </c>
      <c r="U2329" s="188"/>
      <c r="V2329" s="188" t="s">
        <v>1704</v>
      </c>
      <c r="W2329" s="188" t="s">
        <v>1195</v>
      </c>
      <c r="X2329" s="188" t="s">
        <v>1195</v>
      </c>
      <c r="Y2329" s="188" t="s">
        <v>1195</v>
      </c>
      <c r="Z2329" s="188"/>
      <c r="AA2329" s="188">
        <v>189.9</v>
      </c>
    </row>
    <row r="2330" spans="1:27">
      <c r="A2330" s="122" t="s">
        <v>56</v>
      </c>
      <c r="B2330" s="226" t="str">
        <f t="shared" si="72"/>
        <v>07AAACJ0054A1ZDDP412871</v>
      </c>
      <c r="C2330" s="277">
        <f t="shared" si="73"/>
        <v>2325</v>
      </c>
      <c r="D2330" s="122" t="s">
        <v>283</v>
      </c>
      <c r="E2330" s="122" t="s">
        <v>284</v>
      </c>
      <c r="F2330" s="122" t="s">
        <v>5369</v>
      </c>
      <c r="G2330" s="122" t="s">
        <v>1699</v>
      </c>
      <c r="H2330" s="278">
        <v>45495</v>
      </c>
      <c r="I2330" s="122">
        <v>7450</v>
      </c>
      <c r="J2330" s="122" t="s">
        <v>1700</v>
      </c>
      <c r="K2330" s="122" t="s">
        <v>1657</v>
      </c>
      <c r="L2330" s="122">
        <v>18</v>
      </c>
      <c r="M2330" s="287">
        <v>100</v>
      </c>
      <c r="N2330" s="287">
        <v>18</v>
      </c>
      <c r="O2330" s="287">
        <v>0</v>
      </c>
      <c r="P2330" s="287">
        <v>0</v>
      </c>
      <c r="Q2330" s="122">
        <v>0</v>
      </c>
      <c r="R2330" s="188" t="s">
        <v>5196</v>
      </c>
      <c r="S2330" s="188" t="s">
        <v>5282</v>
      </c>
      <c r="T2330" s="188" t="s">
        <v>1703</v>
      </c>
      <c r="U2330" s="188"/>
      <c r="V2330" s="188" t="s">
        <v>1704</v>
      </c>
      <c r="W2330" s="188" t="s">
        <v>1726</v>
      </c>
      <c r="X2330" s="188" t="s">
        <v>5370</v>
      </c>
      <c r="Y2330" s="188" t="s">
        <v>5226</v>
      </c>
      <c r="Z2330" s="188"/>
      <c r="AA2330" s="188">
        <v>18</v>
      </c>
    </row>
    <row r="2331" spans="1:27">
      <c r="A2331" s="122" t="s">
        <v>56</v>
      </c>
      <c r="B2331" s="226" t="str">
        <f t="shared" si="72"/>
        <v>07AAACJ0054A1ZDDP413076</v>
      </c>
      <c r="C2331" s="277">
        <f t="shared" si="73"/>
        <v>2326</v>
      </c>
      <c r="D2331" s="122" t="s">
        <v>283</v>
      </c>
      <c r="E2331" s="122" t="s">
        <v>284</v>
      </c>
      <c r="F2331" s="122" t="s">
        <v>5371</v>
      </c>
      <c r="G2331" s="122" t="s">
        <v>1699</v>
      </c>
      <c r="H2331" s="278">
        <v>45497</v>
      </c>
      <c r="I2331" s="122">
        <v>6539</v>
      </c>
      <c r="J2331" s="122" t="s">
        <v>1700</v>
      </c>
      <c r="K2331" s="122" t="s">
        <v>1657</v>
      </c>
      <c r="L2331" s="122">
        <v>18</v>
      </c>
      <c r="M2331" s="287">
        <v>100</v>
      </c>
      <c r="N2331" s="287">
        <v>18</v>
      </c>
      <c r="O2331" s="287">
        <v>0</v>
      </c>
      <c r="P2331" s="287">
        <v>0</v>
      </c>
      <c r="Q2331" s="122">
        <v>0</v>
      </c>
      <c r="R2331" s="188" t="s">
        <v>5196</v>
      </c>
      <c r="S2331" s="188" t="s">
        <v>5282</v>
      </c>
      <c r="T2331" s="188" t="s">
        <v>1703</v>
      </c>
      <c r="U2331" s="188"/>
      <c r="V2331" s="188" t="s">
        <v>1704</v>
      </c>
      <c r="W2331" s="188" t="s">
        <v>1726</v>
      </c>
      <c r="X2331" s="188" t="s">
        <v>5372</v>
      </c>
      <c r="Y2331" s="188" t="s">
        <v>5226</v>
      </c>
      <c r="Z2331" s="188"/>
      <c r="AA2331" s="188">
        <v>18</v>
      </c>
    </row>
    <row r="2332" spans="1:27">
      <c r="A2332" s="122" t="s">
        <v>56</v>
      </c>
      <c r="B2332" s="226" t="str">
        <f t="shared" si="72"/>
        <v>07AAACJ0054A1ZDDP413077</v>
      </c>
      <c r="C2332" s="277">
        <f t="shared" si="73"/>
        <v>2327</v>
      </c>
      <c r="D2332" s="122" t="s">
        <v>283</v>
      </c>
      <c r="E2332" s="122" t="s">
        <v>284</v>
      </c>
      <c r="F2332" s="122" t="s">
        <v>5373</v>
      </c>
      <c r="G2332" s="122" t="s">
        <v>1699</v>
      </c>
      <c r="H2332" s="278">
        <v>45497</v>
      </c>
      <c r="I2332" s="122">
        <v>6539</v>
      </c>
      <c r="J2332" s="122" t="s">
        <v>1700</v>
      </c>
      <c r="K2332" s="122" t="s">
        <v>1657</v>
      </c>
      <c r="L2332" s="122">
        <v>18</v>
      </c>
      <c r="M2332" s="287">
        <v>100</v>
      </c>
      <c r="N2332" s="287">
        <v>18</v>
      </c>
      <c r="O2332" s="287">
        <v>0</v>
      </c>
      <c r="P2332" s="287">
        <v>0</v>
      </c>
      <c r="Q2332" s="122">
        <v>0</v>
      </c>
      <c r="R2332" s="188" t="s">
        <v>5196</v>
      </c>
      <c r="S2332" s="188" t="s">
        <v>5282</v>
      </c>
      <c r="T2332" s="188" t="s">
        <v>1703</v>
      </c>
      <c r="U2332" s="188"/>
      <c r="V2332" s="188" t="s">
        <v>1704</v>
      </c>
      <c r="W2332" s="188" t="s">
        <v>1726</v>
      </c>
      <c r="X2332" s="188" t="s">
        <v>5374</v>
      </c>
      <c r="Y2332" s="188" t="s">
        <v>5226</v>
      </c>
      <c r="Z2332" s="188"/>
      <c r="AA2332" s="188">
        <v>18</v>
      </c>
    </row>
    <row r="2333" spans="1:27">
      <c r="A2333" s="122" t="s">
        <v>56</v>
      </c>
      <c r="B2333" s="226" t="str">
        <f t="shared" si="72"/>
        <v>07AAACJ0054A1ZDDP413078</v>
      </c>
      <c r="C2333" s="277">
        <f t="shared" si="73"/>
        <v>2328</v>
      </c>
      <c r="D2333" s="122" t="s">
        <v>283</v>
      </c>
      <c r="E2333" s="122" t="s">
        <v>284</v>
      </c>
      <c r="F2333" s="122" t="s">
        <v>5375</v>
      </c>
      <c r="G2333" s="122" t="s">
        <v>1699</v>
      </c>
      <c r="H2333" s="278">
        <v>45497</v>
      </c>
      <c r="I2333" s="122">
        <v>8189</v>
      </c>
      <c r="J2333" s="122" t="s">
        <v>1700</v>
      </c>
      <c r="K2333" s="122" t="s">
        <v>1657</v>
      </c>
      <c r="L2333" s="122">
        <v>18</v>
      </c>
      <c r="M2333" s="287">
        <v>100</v>
      </c>
      <c r="N2333" s="287">
        <v>18</v>
      </c>
      <c r="O2333" s="287">
        <v>0</v>
      </c>
      <c r="P2333" s="287">
        <v>0</v>
      </c>
      <c r="Q2333" s="122">
        <v>0</v>
      </c>
      <c r="R2333" s="188" t="s">
        <v>5196</v>
      </c>
      <c r="S2333" s="188" t="s">
        <v>5282</v>
      </c>
      <c r="T2333" s="188" t="s">
        <v>1703</v>
      </c>
      <c r="U2333" s="188"/>
      <c r="V2333" s="188" t="s">
        <v>1704</v>
      </c>
      <c r="W2333" s="188" t="s">
        <v>1726</v>
      </c>
      <c r="X2333" s="188" t="s">
        <v>5376</v>
      </c>
      <c r="Y2333" s="188" t="s">
        <v>5226</v>
      </c>
      <c r="Z2333" s="188"/>
      <c r="AA2333" s="188">
        <v>18</v>
      </c>
    </row>
    <row r="2334" spans="1:27">
      <c r="A2334" s="122" t="s">
        <v>56</v>
      </c>
      <c r="B2334" s="226" t="str">
        <f t="shared" si="72"/>
        <v>07AAACJ0054A1ZDDP413079</v>
      </c>
      <c r="C2334" s="277">
        <f t="shared" si="73"/>
        <v>2329</v>
      </c>
      <c r="D2334" s="122" t="s">
        <v>283</v>
      </c>
      <c r="E2334" s="122" t="s">
        <v>284</v>
      </c>
      <c r="F2334" s="122" t="s">
        <v>5377</v>
      </c>
      <c r="G2334" s="122" t="s">
        <v>1699</v>
      </c>
      <c r="H2334" s="278">
        <v>45497</v>
      </c>
      <c r="I2334" s="122">
        <v>8189</v>
      </c>
      <c r="J2334" s="122" t="s">
        <v>1700</v>
      </c>
      <c r="K2334" s="122" t="s">
        <v>1657</v>
      </c>
      <c r="L2334" s="122">
        <v>18</v>
      </c>
      <c r="M2334" s="287">
        <v>100</v>
      </c>
      <c r="N2334" s="287">
        <v>18</v>
      </c>
      <c r="O2334" s="287">
        <v>0</v>
      </c>
      <c r="P2334" s="287">
        <v>0</v>
      </c>
      <c r="Q2334" s="122">
        <v>0</v>
      </c>
      <c r="R2334" s="188" t="s">
        <v>5196</v>
      </c>
      <c r="S2334" s="188" t="s">
        <v>5282</v>
      </c>
      <c r="T2334" s="188" t="s">
        <v>1703</v>
      </c>
      <c r="U2334" s="188"/>
      <c r="V2334" s="188" t="s">
        <v>1704</v>
      </c>
      <c r="W2334" s="188" t="s">
        <v>1726</v>
      </c>
      <c r="X2334" s="188" t="s">
        <v>5378</v>
      </c>
      <c r="Y2334" s="188" t="s">
        <v>5226</v>
      </c>
      <c r="Z2334" s="188"/>
      <c r="AA2334" s="188">
        <v>18</v>
      </c>
    </row>
    <row r="2335" spans="1:27">
      <c r="A2335" s="122" t="s">
        <v>56</v>
      </c>
      <c r="B2335" s="226" t="str">
        <f t="shared" si="72"/>
        <v>07AAACJ0054A1ZDHP400605</v>
      </c>
      <c r="C2335" s="277">
        <f t="shared" si="73"/>
        <v>2330</v>
      </c>
      <c r="D2335" s="122" t="s">
        <v>283</v>
      </c>
      <c r="E2335" s="122" t="s">
        <v>284</v>
      </c>
      <c r="F2335" s="122" t="s">
        <v>5379</v>
      </c>
      <c r="G2335" s="122" t="s">
        <v>1699</v>
      </c>
      <c r="H2335" s="278">
        <v>45486</v>
      </c>
      <c r="I2335" s="122">
        <v>5428</v>
      </c>
      <c r="J2335" s="122" t="s">
        <v>1700</v>
      </c>
      <c r="K2335" s="122" t="s">
        <v>1657</v>
      </c>
      <c r="L2335" s="122">
        <v>18</v>
      </c>
      <c r="M2335" s="287">
        <v>4600</v>
      </c>
      <c r="N2335" s="287">
        <v>828</v>
      </c>
      <c r="O2335" s="287">
        <v>0</v>
      </c>
      <c r="P2335" s="287">
        <v>0</v>
      </c>
      <c r="Q2335" s="122">
        <v>0</v>
      </c>
      <c r="R2335" s="188" t="s">
        <v>5196</v>
      </c>
      <c r="S2335" s="188" t="s">
        <v>5282</v>
      </c>
      <c r="T2335" s="188" t="s">
        <v>1703</v>
      </c>
      <c r="U2335" s="188"/>
      <c r="V2335" s="188" t="s">
        <v>1704</v>
      </c>
      <c r="W2335" s="188" t="s">
        <v>1726</v>
      </c>
      <c r="X2335" s="188" t="s">
        <v>5380</v>
      </c>
      <c r="Y2335" s="188" t="s">
        <v>5199</v>
      </c>
      <c r="Z2335" s="188"/>
      <c r="AA2335" s="188">
        <v>828</v>
      </c>
    </row>
    <row r="2336" spans="1:27">
      <c r="A2336" s="122" t="s">
        <v>56</v>
      </c>
      <c r="B2336" s="226" t="str">
        <f t="shared" si="72"/>
        <v>07AAACJ0054A1ZDHP400607</v>
      </c>
      <c r="C2336" s="277">
        <f t="shared" si="73"/>
        <v>2331</v>
      </c>
      <c r="D2336" s="122" t="s">
        <v>283</v>
      </c>
      <c r="E2336" s="122" t="s">
        <v>284</v>
      </c>
      <c r="F2336" s="122" t="s">
        <v>5381</v>
      </c>
      <c r="G2336" s="122" t="s">
        <v>1699</v>
      </c>
      <c r="H2336" s="278">
        <v>45486</v>
      </c>
      <c r="I2336" s="122">
        <v>190512</v>
      </c>
      <c r="J2336" s="122" t="s">
        <v>1700</v>
      </c>
      <c r="K2336" s="122" t="s">
        <v>1657</v>
      </c>
      <c r="L2336" s="122">
        <v>5</v>
      </c>
      <c r="M2336" s="287">
        <v>151200</v>
      </c>
      <c r="N2336" s="287">
        <v>7560</v>
      </c>
      <c r="O2336" s="287">
        <v>0</v>
      </c>
      <c r="P2336" s="287">
        <v>0</v>
      </c>
      <c r="Q2336" s="122">
        <v>0</v>
      </c>
      <c r="R2336" s="188" t="s">
        <v>5196</v>
      </c>
      <c r="S2336" s="188" t="s">
        <v>5282</v>
      </c>
      <c r="T2336" s="188" t="s">
        <v>1703</v>
      </c>
      <c r="U2336" s="188"/>
      <c r="V2336" s="188" t="s">
        <v>1704</v>
      </c>
      <c r="W2336" s="188" t="s">
        <v>1726</v>
      </c>
      <c r="X2336" s="188" t="s">
        <v>5382</v>
      </c>
      <c r="Y2336" s="188" t="s">
        <v>5199</v>
      </c>
      <c r="Z2336" s="188"/>
      <c r="AA2336" s="188">
        <v>7560</v>
      </c>
    </row>
    <row r="2337" spans="1:27">
      <c r="A2337" s="122" t="s">
        <v>56</v>
      </c>
      <c r="B2337" s="226" t="str">
        <f t="shared" si="72"/>
        <v>07AAACJ0054A1ZDHP400632</v>
      </c>
      <c r="C2337" s="277">
        <f t="shared" si="73"/>
        <v>2332</v>
      </c>
      <c r="D2337" s="122" t="s">
        <v>283</v>
      </c>
      <c r="E2337" s="122" t="s">
        <v>284</v>
      </c>
      <c r="F2337" s="122" t="s">
        <v>5383</v>
      </c>
      <c r="G2337" s="122" t="s">
        <v>1699</v>
      </c>
      <c r="H2337" s="278">
        <v>45491</v>
      </c>
      <c r="I2337" s="122">
        <v>7788</v>
      </c>
      <c r="J2337" s="122" t="s">
        <v>1700</v>
      </c>
      <c r="K2337" s="122" t="s">
        <v>1657</v>
      </c>
      <c r="L2337" s="122">
        <v>18</v>
      </c>
      <c r="M2337" s="287">
        <v>6600</v>
      </c>
      <c r="N2337" s="287">
        <v>1188</v>
      </c>
      <c r="O2337" s="287">
        <v>0</v>
      </c>
      <c r="P2337" s="287">
        <v>0</v>
      </c>
      <c r="Q2337" s="122">
        <v>0</v>
      </c>
      <c r="R2337" s="188" t="s">
        <v>5196</v>
      </c>
      <c r="S2337" s="188" t="s">
        <v>5282</v>
      </c>
      <c r="T2337" s="188" t="s">
        <v>1703</v>
      </c>
      <c r="U2337" s="188"/>
      <c r="V2337" s="188" t="s">
        <v>1704</v>
      </c>
      <c r="W2337" s="188" t="s">
        <v>1726</v>
      </c>
      <c r="X2337" s="188" t="s">
        <v>5384</v>
      </c>
      <c r="Y2337" s="188" t="s">
        <v>5264</v>
      </c>
      <c r="Z2337" s="188"/>
      <c r="AA2337" s="188">
        <v>1188</v>
      </c>
    </row>
    <row r="2338" spans="1:27">
      <c r="A2338" s="122" t="s">
        <v>56</v>
      </c>
      <c r="B2338" s="226" t="str">
        <f t="shared" si="72"/>
        <v>07AAACJ0054A1ZDHP400648</v>
      </c>
      <c r="C2338" s="277">
        <f t="shared" si="73"/>
        <v>2333</v>
      </c>
      <c r="D2338" s="122" t="s">
        <v>283</v>
      </c>
      <c r="E2338" s="122" t="s">
        <v>284</v>
      </c>
      <c r="F2338" s="122" t="s">
        <v>5385</v>
      </c>
      <c r="G2338" s="122" t="s">
        <v>1699</v>
      </c>
      <c r="H2338" s="278">
        <v>45493</v>
      </c>
      <c r="I2338" s="122">
        <v>22491</v>
      </c>
      <c r="J2338" s="122" t="s">
        <v>1700</v>
      </c>
      <c r="K2338" s="122" t="s">
        <v>1657</v>
      </c>
      <c r="L2338" s="122">
        <v>5</v>
      </c>
      <c r="M2338" s="287">
        <v>17850</v>
      </c>
      <c r="N2338" s="287">
        <v>892.5</v>
      </c>
      <c r="O2338" s="287">
        <v>0</v>
      </c>
      <c r="P2338" s="287">
        <v>0</v>
      </c>
      <c r="Q2338" s="122">
        <v>0</v>
      </c>
      <c r="R2338" s="188" t="s">
        <v>5196</v>
      </c>
      <c r="S2338" s="188" t="s">
        <v>5282</v>
      </c>
      <c r="T2338" s="188" t="s">
        <v>1703</v>
      </c>
      <c r="U2338" s="188"/>
      <c r="V2338" s="188" t="s">
        <v>1704</v>
      </c>
      <c r="W2338" s="188" t="s">
        <v>1726</v>
      </c>
      <c r="X2338" s="188" t="s">
        <v>5386</v>
      </c>
      <c r="Y2338" s="188" t="s">
        <v>5264</v>
      </c>
      <c r="Z2338" s="188"/>
      <c r="AA2338" s="188">
        <v>892.5</v>
      </c>
    </row>
    <row r="2339" spans="1:27">
      <c r="A2339" s="122" t="s">
        <v>56</v>
      </c>
      <c r="B2339" s="226" t="str">
        <f t="shared" si="72"/>
        <v>07AAACJ0054A1ZDIP401341</v>
      </c>
      <c r="C2339" s="277">
        <f t="shared" si="73"/>
        <v>2334</v>
      </c>
      <c r="D2339" s="122" t="s">
        <v>283</v>
      </c>
      <c r="E2339" s="122" t="s">
        <v>284</v>
      </c>
      <c r="F2339" s="122" t="s">
        <v>5387</v>
      </c>
      <c r="G2339" s="122" t="s">
        <v>1699</v>
      </c>
      <c r="H2339" s="278">
        <v>45479</v>
      </c>
      <c r="I2339" s="122">
        <v>105891</v>
      </c>
      <c r="J2339" s="122" t="s">
        <v>1700</v>
      </c>
      <c r="K2339" s="122" t="s">
        <v>1657</v>
      </c>
      <c r="L2339" s="122">
        <v>18</v>
      </c>
      <c r="M2339" s="287">
        <v>700</v>
      </c>
      <c r="N2339" s="287">
        <v>126</v>
      </c>
      <c r="O2339" s="287">
        <v>0</v>
      </c>
      <c r="P2339" s="287">
        <v>0</v>
      </c>
      <c r="Q2339" s="122">
        <v>0</v>
      </c>
      <c r="R2339" s="188" t="s">
        <v>5196</v>
      </c>
      <c r="S2339" s="188" t="s">
        <v>5282</v>
      </c>
      <c r="T2339" s="188" t="s">
        <v>1703</v>
      </c>
      <c r="U2339" s="188"/>
      <c r="V2339" s="188" t="s">
        <v>1704</v>
      </c>
      <c r="W2339" s="188" t="s">
        <v>1726</v>
      </c>
      <c r="X2339" s="188" t="s">
        <v>5388</v>
      </c>
      <c r="Y2339" s="188" t="s">
        <v>5389</v>
      </c>
      <c r="Z2339" s="188"/>
      <c r="AA2339" s="188">
        <v>126</v>
      </c>
    </row>
    <row r="2340" spans="1:27">
      <c r="A2340" s="122" t="s">
        <v>56</v>
      </c>
      <c r="B2340" s="226" t="str">
        <f t="shared" si="72"/>
        <v>07AAACJ0054A1ZDIP401418</v>
      </c>
      <c r="C2340" s="277">
        <f t="shared" si="73"/>
        <v>2335</v>
      </c>
      <c r="D2340" s="122" t="s">
        <v>283</v>
      </c>
      <c r="E2340" s="122" t="s">
        <v>284</v>
      </c>
      <c r="F2340" s="122" t="s">
        <v>5390</v>
      </c>
      <c r="G2340" s="122" t="s">
        <v>1699</v>
      </c>
      <c r="H2340" s="278">
        <v>45484</v>
      </c>
      <c r="I2340" s="122">
        <v>60049</v>
      </c>
      <c r="J2340" s="122" t="s">
        <v>1700</v>
      </c>
      <c r="K2340" s="122" t="s">
        <v>1657</v>
      </c>
      <c r="L2340" s="122">
        <v>18</v>
      </c>
      <c r="M2340" s="287">
        <v>700</v>
      </c>
      <c r="N2340" s="287">
        <v>126</v>
      </c>
      <c r="O2340" s="287">
        <v>0</v>
      </c>
      <c r="P2340" s="287">
        <v>0</v>
      </c>
      <c r="Q2340" s="122">
        <v>0</v>
      </c>
      <c r="R2340" s="188" t="s">
        <v>5196</v>
      </c>
      <c r="S2340" s="188" t="s">
        <v>5282</v>
      </c>
      <c r="T2340" s="188" t="s">
        <v>1703</v>
      </c>
      <c r="U2340" s="188"/>
      <c r="V2340" s="188" t="s">
        <v>1704</v>
      </c>
      <c r="W2340" s="188" t="s">
        <v>1726</v>
      </c>
      <c r="X2340" s="188" t="s">
        <v>5391</v>
      </c>
      <c r="Y2340" s="188" t="s">
        <v>5389</v>
      </c>
      <c r="Z2340" s="188"/>
      <c r="AA2340" s="188">
        <v>126</v>
      </c>
    </row>
    <row r="2341" spans="1:27">
      <c r="A2341" s="122" t="s">
        <v>56</v>
      </c>
      <c r="B2341" s="226" t="str">
        <f t="shared" si="72"/>
        <v>07AAACJ0054A1ZDIP401492</v>
      </c>
      <c r="C2341" s="277">
        <f t="shared" si="73"/>
        <v>2336</v>
      </c>
      <c r="D2341" s="122" t="s">
        <v>283</v>
      </c>
      <c r="E2341" s="122" t="s">
        <v>284</v>
      </c>
      <c r="F2341" s="122" t="s">
        <v>5392</v>
      </c>
      <c r="G2341" s="122" t="s">
        <v>1699</v>
      </c>
      <c r="H2341" s="278">
        <v>45491</v>
      </c>
      <c r="I2341" s="122">
        <v>10535</v>
      </c>
      <c r="J2341" s="122" t="s">
        <v>1700</v>
      </c>
      <c r="K2341" s="122" t="s">
        <v>1657</v>
      </c>
      <c r="L2341" s="122">
        <v>18</v>
      </c>
      <c r="M2341" s="287">
        <v>700</v>
      </c>
      <c r="N2341" s="287">
        <v>126</v>
      </c>
      <c r="O2341" s="287">
        <v>0</v>
      </c>
      <c r="P2341" s="287">
        <v>0</v>
      </c>
      <c r="Q2341" s="122">
        <v>0</v>
      </c>
      <c r="R2341" s="188" t="s">
        <v>5196</v>
      </c>
      <c r="S2341" s="188" t="s">
        <v>5282</v>
      </c>
      <c r="T2341" s="188" t="s">
        <v>1703</v>
      </c>
      <c r="U2341" s="188"/>
      <c r="V2341" s="188" t="s">
        <v>1704</v>
      </c>
      <c r="W2341" s="188" t="s">
        <v>1726</v>
      </c>
      <c r="X2341" s="188" t="s">
        <v>5393</v>
      </c>
      <c r="Y2341" s="188" t="s">
        <v>5264</v>
      </c>
      <c r="Z2341" s="188"/>
      <c r="AA2341" s="188">
        <v>126</v>
      </c>
    </row>
    <row r="2342" spans="1:27">
      <c r="A2342" s="122" t="s">
        <v>56</v>
      </c>
      <c r="B2342" s="226" t="str">
        <f t="shared" si="72"/>
        <v>07AAACJ0054A1ZDIP401523</v>
      </c>
      <c r="C2342" s="277">
        <f t="shared" si="73"/>
        <v>2337</v>
      </c>
      <c r="D2342" s="122" t="s">
        <v>283</v>
      </c>
      <c r="E2342" s="122" t="s">
        <v>284</v>
      </c>
      <c r="F2342" s="122" t="s">
        <v>5394</v>
      </c>
      <c r="G2342" s="122" t="s">
        <v>1699</v>
      </c>
      <c r="H2342" s="278">
        <v>45496</v>
      </c>
      <c r="I2342" s="122">
        <v>78456</v>
      </c>
      <c r="J2342" s="122" t="s">
        <v>1700</v>
      </c>
      <c r="K2342" s="122" t="s">
        <v>1657</v>
      </c>
      <c r="L2342" s="122">
        <v>18</v>
      </c>
      <c r="M2342" s="287">
        <v>700</v>
      </c>
      <c r="N2342" s="287">
        <v>126</v>
      </c>
      <c r="O2342" s="287">
        <v>0</v>
      </c>
      <c r="P2342" s="287">
        <v>0</v>
      </c>
      <c r="Q2342" s="122">
        <v>0</v>
      </c>
      <c r="R2342" s="188" t="s">
        <v>5196</v>
      </c>
      <c r="S2342" s="188" t="s">
        <v>5282</v>
      </c>
      <c r="T2342" s="188" t="s">
        <v>1703</v>
      </c>
      <c r="U2342" s="188"/>
      <c r="V2342" s="188" t="s">
        <v>1704</v>
      </c>
      <c r="W2342" s="188" t="s">
        <v>1726</v>
      </c>
      <c r="X2342" s="188" t="s">
        <v>5395</v>
      </c>
      <c r="Y2342" s="188" t="s">
        <v>5226</v>
      </c>
      <c r="Z2342" s="188"/>
      <c r="AA2342" s="188">
        <v>126</v>
      </c>
    </row>
    <row r="2343" spans="1:27">
      <c r="A2343" s="122" t="s">
        <v>56</v>
      </c>
      <c r="B2343" s="226" t="str">
        <f t="shared" si="72"/>
        <v>07AAACJ0054A1ZDIP401612</v>
      </c>
      <c r="C2343" s="277">
        <f t="shared" si="73"/>
        <v>2338</v>
      </c>
      <c r="D2343" s="122" t="s">
        <v>283</v>
      </c>
      <c r="E2343" s="122" t="s">
        <v>284</v>
      </c>
      <c r="F2343" s="122" t="s">
        <v>5396</v>
      </c>
      <c r="G2343" s="122" t="s">
        <v>1699</v>
      </c>
      <c r="H2343" s="278">
        <v>45504</v>
      </c>
      <c r="I2343" s="122">
        <v>160712</v>
      </c>
      <c r="J2343" s="122" t="s">
        <v>1700</v>
      </c>
      <c r="K2343" s="122" t="s">
        <v>1657</v>
      </c>
      <c r="L2343" s="122">
        <v>18</v>
      </c>
      <c r="M2343" s="287">
        <v>700</v>
      </c>
      <c r="N2343" s="287">
        <v>126</v>
      </c>
      <c r="O2343" s="287">
        <v>0</v>
      </c>
      <c r="P2343" s="287">
        <v>0</v>
      </c>
      <c r="Q2343" s="122">
        <v>0</v>
      </c>
      <c r="R2343" s="188" t="s">
        <v>5196</v>
      </c>
      <c r="S2343" s="188" t="s">
        <v>5282</v>
      </c>
      <c r="T2343" s="188" t="s">
        <v>1703</v>
      </c>
      <c r="U2343" s="188"/>
      <c r="V2343" s="188" t="s">
        <v>1704</v>
      </c>
      <c r="W2343" s="188" t="s">
        <v>1726</v>
      </c>
      <c r="X2343" s="188" t="s">
        <v>5397</v>
      </c>
      <c r="Y2343" s="188" t="s">
        <v>5199</v>
      </c>
      <c r="Z2343" s="188"/>
      <c r="AA2343" s="188">
        <v>126</v>
      </c>
    </row>
    <row r="2344" spans="1:27">
      <c r="A2344" s="122" t="s">
        <v>56</v>
      </c>
      <c r="B2344" s="226" t="str">
        <f t="shared" si="72"/>
        <v>27AATPE1295N1Z2JUL-2024-303</v>
      </c>
      <c r="C2344" s="277">
        <f t="shared" si="73"/>
        <v>2339</v>
      </c>
      <c r="D2344" s="122" t="s">
        <v>527</v>
      </c>
      <c r="E2344" s="122" t="s">
        <v>528</v>
      </c>
      <c r="F2344" s="122" t="s">
        <v>5398</v>
      </c>
      <c r="G2344" s="122" t="s">
        <v>1699</v>
      </c>
      <c r="H2344" s="278">
        <v>45474</v>
      </c>
      <c r="I2344" s="122">
        <v>413878</v>
      </c>
      <c r="J2344" s="122" t="s">
        <v>1700</v>
      </c>
      <c r="K2344" s="122" t="s">
        <v>1657</v>
      </c>
      <c r="L2344" s="122">
        <v>18</v>
      </c>
      <c r="M2344" s="287">
        <v>350744</v>
      </c>
      <c r="N2344" s="287">
        <v>0</v>
      </c>
      <c r="O2344" s="287">
        <v>31566.959999999999</v>
      </c>
      <c r="P2344" s="287">
        <v>31566.959999999999</v>
      </c>
      <c r="Q2344" s="122">
        <v>0</v>
      </c>
      <c r="R2344" s="188" t="s">
        <v>5196</v>
      </c>
      <c r="S2344" s="188" t="s">
        <v>5341</v>
      </c>
      <c r="T2344" s="188" t="s">
        <v>1703</v>
      </c>
      <c r="U2344" s="188"/>
      <c r="V2344" s="188" t="s">
        <v>1704</v>
      </c>
      <c r="W2344" s="188" t="s">
        <v>1195</v>
      </c>
      <c r="X2344" s="188" t="s">
        <v>1195</v>
      </c>
      <c r="Y2344" s="188" t="s">
        <v>1195</v>
      </c>
      <c r="Z2344" s="188"/>
      <c r="AA2344" s="188">
        <v>63133.919999999998</v>
      </c>
    </row>
    <row r="2345" spans="1:27">
      <c r="A2345" s="122" t="s">
        <v>56</v>
      </c>
      <c r="B2345" s="226" t="str">
        <f t="shared" si="72"/>
        <v>27AATPE1295N1Z2JUL-2024-304</v>
      </c>
      <c r="C2345" s="277">
        <f t="shared" si="73"/>
        <v>2340</v>
      </c>
      <c r="D2345" s="122" t="s">
        <v>527</v>
      </c>
      <c r="E2345" s="122" t="s">
        <v>528</v>
      </c>
      <c r="F2345" s="122" t="s">
        <v>5399</v>
      </c>
      <c r="G2345" s="122" t="s">
        <v>1699</v>
      </c>
      <c r="H2345" s="278">
        <v>45474</v>
      </c>
      <c r="I2345" s="122">
        <v>393497</v>
      </c>
      <c r="J2345" s="122" t="s">
        <v>1700</v>
      </c>
      <c r="K2345" s="122" t="s">
        <v>1657</v>
      </c>
      <c r="L2345" s="122">
        <v>18</v>
      </c>
      <c r="M2345" s="287">
        <v>333472</v>
      </c>
      <c r="N2345" s="287">
        <v>0</v>
      </c>
      <c r="O2345" s="287">
        <v>30012.48</v>
      </c>
      <c r="P2345" s="287">
        <v>30012.48</v>
      </c>
      <c r="Q2345" s="122">
        <v>0</v>
      </c>
      <c r="R2345" s="188" t="s">
        <v>5196</v>
      </c>
      <c r="S2345" s="188" t="s">
        <v>5341</v>
      </c>
      <c r="T2345" s="188" t="s">
        <v>1703</v>
      </c>
      <c r="U2345" s="188"/>
      <c r="V2345" s="188" t="s">
        <v>1704</v>
      </c>
      <c r="W2345" s="188" t="s">
        <v>1195</v>
      </c>
      <c r="X2345" s="188" t="s">
        <v>1195</v>
      </c>
      <c r="Y2345" s="188" t="s">
        <v>1195</v>
      </c>
      <c r="Z2345" s="188"/>
      <c r="AA2345" s="188">
        <v>60024.959999999999</v>
      </c>
    </row>
    <row r="2346" spans="1:27">
      <c r="A2346" s="122" t="s">
        <v>56</v>
      </c>
      <c r="B2346" s="226" t="str">
        <f t="shared" si="72"/>
        <v>27AAJCM5637R1ZLMCSS/24-25/624</v>
      </c>
      <c r="C2346" s="277">
        <f t="shared" si="73"/>
        <v>2341</v>
      </c>
      <c r="D2346" s="122" t="s">
        <v>2051</v>
      </c>
      <c r="E2346" s="122" t="s">
        <v>2052</v>
      </c>
      <c r="F2346" s="122" t="s">
        <v>5400</v>
      </c>
      <c r="G2346" s="122" t="s">
        <v>1699</v>
      </c>
      <c r="H2346" s="278">
        <v>45476</v>
      </c>
      <c r="I2346" s="122">
        <v>50880</v>
      </c>
      <c r="J2346" s="122" t="s">
        <v>1700</v>
      </c>
      <c r="K2346" s="122" t="s">
        <v>1657</v>
      </c>
      <c r="L2346" s="122">
        <v>18</v>
      </c>
      <c r="M2346" s="287">
        <v>43119</v>
      </c>
      <c r="N2346" s="287">
        <v>0</v>
      </c>
      <c r="O2346" s="287">
        <v>3880.71</v>
      </c>
      <c r="P2346" s="287">
        <v>3880.71</v>
      </c>
      <c r="Q2346" s="122">
        <v>0</v>
      </c>
      <c r="R2346" s="188" t="s">
        <v>5196</v>
      </c>
      <c r="S2346" s="188" t="s">
        <v>5197</v>
      </c>
      <c r="T2346" s="188" t="s">
        <v>1703</v>
      </c>
      <c r="U2346" s="188"/>
      <c r="V2346" s="188" t="s">
        <v>1704</v>
      </c>
      <c r="W2346" s="188" t="s">
        <v>1726</v>
      </c>
      <c r="X2346" s="188" t="s">
        <v>5401</v>
      </c>
      <c r="Y2346" s="188" t="s">
        <v>4976</v>
      </c>
      <c r="Z2346" s="188"/>
      <c r="AA2346" s="188">
        <v>7761.42</v>
      </c>
    </row>
    <row r="2347" spans="1:27">
      <c r="A2347" s="122" t="s">
        <v>56</v>
      </c>
      <c r="B2347" s="226" t="str">
        <f t="shared" si="72"/>
        <v>27AAJCM5637R1ZLMCSS/24-25/625</v>
      </c>
      <c r="C2347" s="277">
        <f t="shared" si="73"/>
        <v>2342</v>
      </c>
      <c r="D2347" s="122" t="s">
        <v>2051</v>
      </c>
      <c r="E2347" s="122" t="s">
        <v>2052</v>
      </c>
      <c r="F2347" s="122" t="s">
        <v>5402</v>
      </c>
      <c r="G2347" s="122" t="s">
        <v>1699</v>
      </c>
      <c r="H2347" s="278">
        <v>45476</v>
      </c>
      <c r="I2347" s="122">
        <v>21281</v>
      </c>
      <c r="J2347" s="122" t="s">
        <v>1700</v>
      </c>
      <c r="K2347" s="122" t="s">
        <v>1657</v>
      </c>
      <c r="L2347" s="122">
        <v>18</v>
      </c>
      <c r="M2347" s="287">
        <v>18035.099999999999</v>
      </c>
      <c r="N2347" s="287">
        <v>0</v>
      </c>
      <c r="O2347" s="287">
        <v>1623.16</v>
      </c>
      <c r="P2347" s="287">
        <v>1623.16</v>
      </c>
      <c r="Q2347" s="122">
        <v>0</v>
      </c>
      <c r="R2347" s="188" t="s">
        <v>5196</v>
      </c>
      <c r="S2347" s="188" t="s">
        <v>5197</v>
      </c>
      <c r="T2347" s="188" t="s">
        <v>1703</v>
      </c>
      <c r="U2347" s="188"/>
      <c r="V2347" s="188" t="s">
        <v>1704</v>
      </c>
      <c r="W2347" s="188" t="s">
        <v>1726</v>
      </c>
      <c r="X2347" s="188" t="s">
        <v>5403</v>
      </c>
      <c r="Y2347" s="188" t="s">
        <v>4976</v>
      </c>
      <c r="Z2347" s="188"/>
      <c r="AA2347" s="188">
        <v>3246.32</v>
      </c>
    </row>
    <row r="2348" spans="1:27">
      <c r="A2348" s="122" t="s">
        <v>56</v>
      </c>
      <c r="B2348" s="226" t="str">
        <f t="shared" si="72"/>
        <v>29AABCF1609A1Z7895455</v>
      </c>
      <c r="C2348" s="277">
        <f t="shared" si="73"/>
        <v>2343</v>
      </c>
      <c r="D2348" s="122" t="s">
        <v>3134</v>
      </c>
      <c r="E2348" s="122" t="s">
        <v>3135</v>
      </c>
      <c r="F2348" s="122">
        <v>895455</v>
      </c>
      <c r="G2348" s="122" t="s">
        <v>1699</v>
      </c>
      <c r="H2348" s="278">
        <v>45537</v>
      </c>
      <c r="I2348" s="122">
        <v>1388.27</v>
      </c>
      <c r="J2348" s="122" t="s">
        <v>1700</v>
      </c>
      <c r="K2348" s="122" t="s">
        <v>1657</v>
      </c>
      <c r="L2348" s="122">
        <v>18</v>
      </c>
      <c r="M2348" s="287">
        <v>1176.5</v>
      </c>
      <c r="N2348" s="287">
        <v>211.77</v>
      </c>
      <c r="O2348" s="287">
        <v>0</v>
      </c>
      <c r="P2348" s="287">
        <v>0</v>
      </c>
      <c r="Q2348" s="122">
        <v>0</v>
      </c>
      <c r="R2348" s="188" t="s">
        <v>3124</v>
      </c>
      <c r="S2348" s="188" t="s">
        <v>3107</v>
      </c>
      <c r="T2348" s="188" t="s">
        <v>1703</v>
      </c>
      <c r="U2348" s="188"/>
      <c r="V2348" s="188" t="s">
        <v>1704</v>
      </c>
      <c r="W2348" s="188" t="s">
        <v>1726</v>
      </c>
      <c r="X2348" s="188" t="s">
        <v>5404</v>
      </c>
      <c r="Y2348" s="188" t="s">
        <v>5405</v>
      </c>
      <c r="Z2348" s="188"/>
      <c r="AA2348" s="188">
        <v>211.77</v>
      </c>
    </row>
    <row r="2349" spans="1:27">
      <c r="A2349" s="122" t="s">
        <v>56</v>
      </c>
      <c r="B2349" s="226" t="str">
        <f t="shared" si="72"/>
        <v>29AABCF1609A1Z7899263</v>
      </c>
      <c r="C2349" s="277">
        <f t="shared" si="73"/>
        <v>2344</v>
      </c>
      <c r="D2349" s="122" t="s">
        <v>3134</v>
      </c>
      <c r="E2349" s="122" t="s">
        <v>3135</v>
      </c>
      <c r="F2349" s="122">
        <v>899263</v>
      </c>
      <c r="G2349" s="122" t="s">
        <v>1699</v>
      </c>
      <c r="H2349" s="278">
        <v>45551</v>
      </c>
      <c r="I2349" s="122">
        <v>2252.71</v>
      </c>
      <c r="J2349" s="122" t="s">
        <v>1700</v>
      </c>
      <c r="K2349" s="122" t="s">
        <v>1657</v>
      </c>
      <c r="L2349" s="122">
        <v>18</v>
      </c>
      <c r="M2349" s="287">
        <v>1909.08</v>
      </c>
      <c r="N2349" s="287">
        <v>343.63</v>
      </c>
      <c r="O2349" s="287">
        <v>0</v>
      </c>
      <c r="P2349" s="287">
        <v>0</v>
      </c>
      <c r="Q2349" s="122">
        <v>0</v>
      </c>
      <c r="R2349" s="188" t="s">
        <v>3124</v>
      </c>
      <c r="S2349" s="188" t="s">
        <v>3107</v>
      </c>
      <c r="T2349" s="188" t="s">
        <v>1703</v>
      </c>
      <c r="U2349" s="188"/>
      <c r="V2349" s="188" t="s">
        <v>1704</v>
      </c>
      <c r="W2349" s="188" t="s">
        <v>1726</v>
      </c>
      <c r="X2349" s="188" t="s">
        <v>5406</v>
      </c>
      <c r="Y2349" s="188" t="s">
        <v>5407</v>
      </c>
      <c r="Z2349" s="188"/>
      <c r="AA2349" s="188">
        <v>343.63</v>
      </c>
    </row>
    <row r="2350" spans="1:27">
      <c r="A2350" s="122" t="s">
        <v>56</v>
      </c>
      <c r="B2350" s="226" t="str">
        <f t="shared" si="72"/>
        <v>29AAICT4883B1Z22080328</v>
      </c>
      <c r="C2350" s="277">
        <f t="shared" si="73"/>
        <v>2345</v>
      </c>
      <c r="D2350" s="122" t="s">
        <v>5408</v>
      </c>
      <c r="E2350" s="122" t="s">
        <v>5409</v>
      </c>
      <c r="F2350" s="122">
        <v>2080328</v>
      </c>
      <c r="G2350" s="122" t="s">
        <v>1699</v>
      </c>
      <c r="H2350" s="278">
        <v>45559</v>
      </c>
      <c r="I2350" s="122">
        <v>7538.19</v>
      </c>
      <c r="J2350" s="122" t="s">
        <v>1700</v>
      </c>
      <c r="K2350" s="122" t="s">
        <v>1657</v>
      </c>
      <c r="L2350" s="122">
        <v>18</v>
      </c>
      <c r="M2350" s="287">
        <v>6388.3</v>
      </c>
      <c r="N2350" s="287">
        <v>1149.8900000000001</v>
      </c>
      <c r="O2350" s="287">
        <v>0</v>
      </c>
      <c r="P2350" s="287">
        <v>0</v>
      </c>
      <c r="Q2350" s="122">
        <v>0</v>
      </c>
      <c r="R2350" s="188" t="s">
        <v>3124</v>
      </c>
      <c r="S2350" s="188" t="s">
        <v>3071</v>
      </c>
      <c r="T2350" s="188" t="s">
        <v>1703</v>
      </c>
      <c r="U2350" s="188"/>
      <c r="V2350" s="188" t="s">
        <v>1704</v>
      </c>
      <c r="W2350" s="188" t="s">
        <v>1726</v>
      </c>
      <c r="X2350" s="188" t="s">
        <v>5410</v>
      </c>
      <c r="Y2350" s="188" t="s">
        <v>5411</v>
      </c>
      <c r="Z2350" s="188"/>
      <c r="AA2350" s="188">
        <v>1149.8900000000001</v>
      </c>
    </row>
    <row r="2351" spans="1:27">
      <c r="A2351" s="122" t="s">
        <v>56</v>
      </c>
      <c r="B2351" s="226" t="str">
        <f t="shared" si="72"/>
        <v>27AAGFO4867R1ZAINV/24-25/168</v>
      </c>
      <c r="C2351" s="277">
        <f t="shared" si="73"/>
        <v>2346</v>
      </c>
      <c r="D2351" s="122" t="s">
        <v>685</v>
      </c>
      <c r="E2351" s="122" t="s">
        <v>686</v>
      </c>
      <c r="F2351" s="122" t="s">
        <v>5412</v>
      </c>
      <c r="G2351" s="122" t="s">
        <v>1699</v>
      </c>
      <c r="H2351" s="278">
        <v>45504</v>
      </c>
      <c r="I2351" s="122">
        <v>222265</v>
      </c>
      <c r="J2351" s="122" t="s">
        <v>1700</v>
      </c>
      <c r="K2351" s="122" t="s">
        <v>1657</v>
      </c>
      <c r="L2351" s="122">
        <v>18</v>
      </c>
      <c r="M2351" s="287">
        <v>188361</v>
      </c>
      <c r="N2351" s="287">
        <v>0</v>
      </c>
      <c r="O2351" s="287">
        <v>16952</v>
      </c>
      <c r="P2351" s="287">
        <v>16952</v>
      </c>
      <c r="Q2351" s="122">
        <v>0</v>
      </c>
      <c r="R2351" s="188" t="s">
        <v>3124</v>
      </c>
      <c r="S2351" s="188" t="s">
        <v>5413</v>
      </c>
      <c r="T2351" s="188" t="s">
        <v>1703</v>
      </c>
      <c r="U2351" s="188"/>
      <c r="V2351" s="188" t="s">
        <v>1704</v>
      </c>
      <c r="W2351" s="188" t="s">
        <v>1195</v>
      </c>
      <c r="X2351" s="188" t="s">
        <v>1195</v>
      </c>
      <c r="Y2351" s="188" t="s">
        <v>1195</v>
      </c>
      <c r="Z2351" s="188"/>
      <c r="AA2351" s="188">
        <v>33904</v>
      </c>
    </row>
    <row r="2352" spans="1:27">
      <c r="A2352" s="122" t="s">
        <v>56</v>
      </c>
      <c r="B2352" s="226" t="str">
        <f t="shared" si="72"/>
        <v>27AAGFO4867R1ZAINV/24-25/211</v>
      </c>
      <c r="C2352" s="277">
        <f t="shared" si="73"/>
        <v>2347</v>
      </c>
      <c r="D2352" s="122" t="s">
        <v>685</v>
      </c>
      <c r="E2352" s="122" t="s">
        <v>686</v>
      </c>
      <c r="F2352" s="122" t="s">
        <v>5414</v>
      </c>
      <c r="G2352" s="122" t="s">
        <v>1699</v>
      </c>
      <c r="H2352" s="278">
        <v>45535</v>
      </c>
      <c r="I2352" s="122">
        <v>218017</v>
      </c>
      <c r="J2352" s="122" t="s">
        <v>1700</v>
      </c>
      <c r="K2352" s="122" t="s">
        <v>1657</v>
      </c>
      <c r="L2352" s="122">
        <v>18</v>
      </c>
      <c r="M2352" s="287">
        <v>184759</v>
      </c>
      <c r="N2352" s="287">
        <v>0</v>
      </c>
      <c r="O2352" s="287">
        <v>16629</v>
      </c>
      <c r="P2352" s="287">
        <v>16629</v>
      </c>
      <c r="Q2352" s="122">
        <v>0</v>
      </c>
      <c r="R2352" s="188" t="s">
        <v>3124</v>
      </c>
      <c r="S2352" s="188" t="s">
        <v>5413</v>
      </c>
      <c r="T2352" s="188" t="s">
        <v>1703</v>
      </c>
      <c r="U2352" s="188"/>
      <c r="V2352" s="188" t="s">
        <v>1704</v>
      </c>
      <c r="W2352" s="188" t="s">
        <v>1195</v>
      </c>
      <c r="X2352" s="188" t="s">
        <v>1195</v>
      </c>
      <c r="Y2352" s="188" t="s">
        <v>1195</v>
      </c>
      <c r="Z2352" s="188"/>
      <c r="AA2352" s="188">
        <v>33258</v>
      </c>
    </row>
    <row r="2353" spans="1:27">
      <c r="A2353" s="122" t="s">
        <v>56</v>
      </c>
      <c r="B2353" s="226" t="str">
        <f t="shared" si="72"/>
        <v>27AAGFO4867R1ZAINV/24-25/257</v>
      </c>
      <c r="C2353" s="277">
        <f t="shared" si="73"/>
        <v>2348</v>
      </c>
      <c r="D2353" s="122" t="s">
        <v>685</v>
      </c>
      <c r="E2353" s="122" t="s">
        <v>686</v>
      </c>
      <c r="F2353" s="122" t="s">
        <v>5415</v>
      </c>
      <c r="G2353" s="122" t="s">
        <v>1699</v>
      </c>
      <c r="H2353" s="278">
        <v>45565</v>
      </c>
      <c r="I2353" s="122">
        <v>176257</v>
      </c>
      <c r="J2353" s="122" t="s">
        <v>1700</v>
      </c>
      <c r="K2353" s="122" t="s">
        <v>1657</v>
      </c>
      <c r="L2353" s="122">
        <v>18</v>
      </c>
      <c r="M2353" s="287">
        <v>149369</v>
      </c>
      <c r="N2353" s="287">
        <v>0</v>
      </c>
      <c r="O2353" s="287">
        <v>13444</v>
      </c>
      <c r="P2353" s="287">
        <v>13444</v>
      </c>
      <c r="Q2353" s="122">
        <v>0</v>
      </c>
      <c r="R2353" s="188" t="s">
        <v>3124</v>
      </c>
      <c r="S2353" s="188" t="s">
        <v>5413</v>
      </c>
      <c r="T2353" s="188" t="s">
        <v>1703</v>
      </c>
      <c r="U2353" s="188"/>
      <c r="V2353" s="188" t="s">
        <v>1704</v>
      </c>
      <c r="W2353" s="188" t="s">
        <v>1195</v>
      </c>
      <c r="X2353" s="188" t="s">
        <v>1195</v>
      </c>
      <c r="Y2353" s="188" t="s">
        <v>1195</v>
      </c>
      <c r="Z2353" s="188"/>
      <c r="AA2353" s="188">
        <v>26888</v>
      </c>
    </row>
    <row r="2354" spans="1:27">
      <c r="A2354" s="122" t="s">
        <v>56</v>
      </c>
      <c r="B2354" s="226" t="str">
        <f t="shared" si="72"/>
        <v>27AACCN6194P1ZP272512BP09AAR561</v>
      </c>
      <c r="C2354" s="277">
        <f t="shared" si="73"/>
        <v>2349</v>
      </c>
      <c r="D2354" s="122" t="s">
        <v>499</v>
      </c>
      <c r="E2354" s="122" t="s">
        <v>500</v>
      </c>
      <c r="F2354" s="122" t="s">
        <v>5416</v>
      </c>
      <c r="G2354" s="122" t="s">
        <v>1699</v>
      </c>
      <c r="H2354" s="278">
        <v>45544</v>
      </c>
      <c r="I2354" s="122">
        <v>8187</v>
      </c>
      <c r="J2354" s="122" t="s">
        <v>1700</v>
      </c>
      <c r="K2354" s="122" t="s">
        <v>1657</v>
      </c>
      <c r="L2354" s="122">
        <v>5</v>
      </c>
      <c r="M2354" s="287">
        <v>7137</v>
      </c>
      <c r="N2354" s="287">
        <v>0</v>
      </c>
      <c r="O2354" s="287">
        <v>178.5</v>
      </c>
      <c r="P2354" s="287">
        <v>178.5</v>
      </c>
      <c r="Q2354" s="122">
        <v>0</v>
      </c>
      <c r="R2354" s="188" t="s">
        <v>3124</v>
      </c>
      <c r="S2354" s="188" t="s">
        <v>5413</v>
      </c>
      <c r="T2354" s="188" t="s">
        <v>1703</v>
      </c>
      <c r="U2354" s="188"/>
      <c r="V2354" s="188" t="s">
        <v>1704</v>
      </c>
      <c r="W2354" s="188" t="s">
        <v>1195</v>
      </c>
      <c r="X2354" s="188" t="s">
        <v>1195</v>
      </c>
      <c r="Y2354" s="188" t="s">
        <v>1195</v>
      </c>
      <c r="Z2354" s="188"/>
      <c r="AA2354" s="188">
        <v>357</v>
      </c>
    </row>
    <row r="2355" spans="1:27">
      <c r="A2355" s="122" t="s">
        <v>56</v>
      </c>
      <c r="B2355" s="226" t="str">
        <f t="shared" si="72"/>
        <v>27AAFCV0171M1Z3VB-1203/24-25</v>
      </c>
      <c r="C2355" s="277">
        <f t="shared" si="73"/>
        <v>2350</v>
      </c>
      <c r="D2355" s="122" t="s">
        <v>1816</v>
      </c>
      <c r="E2355" s="122" t="s">
        <v>1817</v>
      </c>
      <c r="F2355" s="122" t="s">
        <v>5417</v>
      </c>
      <c r="G2355" s="122" t="s">
        <v>1699</v>
      </c>
      <c r="H2355" s="278">
        <v>45537</v>
      </c>
      <c r="I2355" s="122">
        <v>2159</v>
      </c>
      <c r="J2355" s="122" t="s">
        <v>1700</v>
      </c>
      <c r="K2355" s="122" t="s">
        <v>1657</v>
      </c>
      <c r="L2355" s="122">
        <v>18</v>
      </c>
      <c r="M2355" s="287">
        <v>1830</v>
      </c>
      <c r="N2355" s="287">
        <v>0</v>
      </c>
      <c r="O2355" s="287">
        <v>164.7</v>
      </c>
      <c r="P2355" s="287">
        <v>164.7</v>
      </c>
      <c r="Q2355" s="122">
        <v>0</v>
      </c>
      <c r="R2355" s="188" t="s">
        <v>3124</v>
      </c>
      <c r="S2355" s="188" t="s">
        <v>5413</v>
      </c>
      <c r="T2355" s="188" t="s">
        <v>1703</v>
      </c>
      <c r="U2355" s="188"/>
      <c r="V2355" s="188" t="s">
        <v>1704</v>
      </c>
      <c r="W2355" s="188" t="s">
        <v>1726</v>
      </c>
      <c r="X2355" s="188" t="s">
        <v>5418</v>
      </c>
      <c r="Y2355" s="188" t="s">
        <v>5405</v>
      </c>
      <c r="Z2355" s="188"/>
      <c r="AA2355" s="188">
        <v>329.4</v>
      </c>
    </row>
    <row r="2356" spans="1:27">
      <c r="A2356" s="122" t="s">
        <v>56</v>
      </c>
      <c r="B2356" s="226" t="str">
        <f t="shared" si="72"/>
        <v>27AAICC1247J1ZM202323281</v>
      </c>
      <c r="C2356" s="277">
        <f t="shared" si="73"/>
        <v>2351</v>
      </c>
      <c r="D2356" s="122" t="s">
        <v>1517</v>
      </c>
      <c r="E2356" s="122" t="s">
        <v>1518</v>
      </c>
      <c r="F2356" s="122">
        <v>202323281</v>
      </c>
      <c r="G2356" s="122" t="s">
        <v>1699</v>
      </c>
      <c r="H2356" s="278">
        <v>45536</v>
      </c>
      <c r="I2356" s="122">
        <v>324500</v>
      </c>
      <c r="J2356" s="122" t="s">
        <v>1700</v>
      </c>
      <c r="K2356" s="122" t="s">
        <v>1657</v>
      </c>
      <c r="L2356" s="122">
        <v>18</v>
      </c>
      <c r="M2356" s="287">
        <v>275000</v>
      </c>
      <c r="N2356" s="287">
        <v>0</v>
      </c>
      <c r="O2356" s="287">
        <v>24750</v>
      </c>
      <c r="P2356" s="287">
        <v>24750</v>
      </c>
      <c r="Q2356" s="122">
        <v>0</v>
      </c>
      <c r="R2356" s="188" t="s">
        <v>3124</v>
      </c>
      <c r="S2356" s="188" t="s">
        <v>5413</v>
      </c>
      <c r="T2356" s="188" t="s">
        <v>1703</v>
      </c>
      <c r="U2356" s="188"/>
      <c r="V2356" s="188" t="s">
        <v>1704</v>
      </c>
      <c r="W2356" s="188" t="s">
        <v>1726</v>
      </c>
      <c r="X2356" s="188" t="s">
        <v>5419</v>
      </c>
      <c r="Y2356" s="188" t="s">
        <v>5420</v>
      </c>
      <c r="Z2356" s="188"/>
      <c r="AA2356" s="188">
        <v>49500</v>
      </c>
    </row>
    <row r="2357" spans="1:27">
      <c r="A2357" s="122" t="s">
        <v>56</v>
      </c>
      <c r="B2357" s="226" t="str">
        <f t="shared" si="72"/>
        <v>27AAICC1247J1ZM202323377</v>
      </c>
      <c r="C2357" s="277">
        <f t="shared" si="73"/>
        <v>2352</v>
      </c>
      <c r="D2357" s="122" t="s">
        <v>1517</v>
      </c>
      <c r="E2357" s="122" t="s">
        <v>1518</v>
      </c>
      <c r="F2357" s="122">
        <v>202323377</v>
      </c>
      <c r="G2357" s="122" t="s">
        <v>1699</v>
      </c>
      <c r="H2357" s="278">
        <v>45536</v>
      </c>
      <c r="I2357" s="122">
        <v>88500</v>
      </c>
      <c r="J2357" s="122" t="s">
        <v>1700</v>
      </c>
      <c r="K2357" s="122" t="s">
        <v>1657</v>
      </c>
      <c r="L2357" s="122">
        <v>18</v>
      </c>
      <c r="M2357" s="287">
        <v>75000</v>
      </c>
      <c r="N2357" s="287">
        <v>0</v>
      </c>
      <c r="O2357" s="287">
        <v>6750</v>
      </c>
      <c r="P2357" s="287">
        <v>6750</v>
      </c>
      <c r="Q2357" s="122">
        <v>0</v>
      </c>
      <c r="R2357" s="188" t="s">
        <v>3124</v>
      </c>
      <c r="S2357" s="188" t="s">
        <v>5413</v>
      </c>
      <c r="T2357" s="188" t="s">
        <v>1703</v>
      </c>
      <c r="U2357" s="188"/>
      <c r="V2357" s="188" t="s">
        <v>1704</v>
      </c>
      <c r="W2357" s="188" t="s">
        <v>1726</v>
      </c>
      <c r="X2357" s="188" t="s">
        <v>5421</v>
      </c>
      <c r="Y2357" s="188" t="s">
        <v>5420</v>
      </c>
      <c r="Z2357" s="188"/>
      <c r="AA2357" s="188">
        <v>13500</v>
      </c>
    </row>
    <row r="2358" spans="1:27">
      <c r="A2358" s="122" t="s">
        <v>56</v>
      </c>
      <c r="B2358" s="226" t="str">
        <f t="shared" si="72"/>
        <v>27AAICC1247J1ZM202323437</v>
      </c>
      <c r="C2358" s="277">
        <f t="shared" si="73"/>
        <v>2353</v>
      </c>
      <c r="D2358" s="122" t="s">
        <v>1517</v>
      </c>
      <c r="E2358" s="122" t="s">
        <v>1518</v>
      </c>
      <c r="F2358" s="122">
        <v>202323437</v>
      </c>
      <c r="G2358" s="122" t="s">
        <v>1699</v>
      </c>
      <c r="H2358" s="278">
        <v>45561</v>
      </c>
      <c r="I2358" s="122">
        <v>88500</v>
      </c>
      <c r="J2358" s="122" t="s">
        <v>1700</v>
      </c>
      <c r="K2358" s="122" t="s">
        <v>1657</v>
      </c>
      <c r="L2358" s="122">
        <v>18</v>
      </c>
      <c r="M2358" s="287">
        <v>75000</v>
      </c>
      <c r="N2358" s="287">
        <v>0</v>
      </c>
      <c r="O2358" s="287">
        <v>6750</v>
      </c>
      <c r="P2358" s="287">
        <v>6750</v>
      </c>
      <c r="Q2358" s="122">
        <v>0</v>
      </c>
      <c r="R2358" s="188" t="s">
        <v>3124</v>
      </c>
      <c r="S2358" s="188" t="s">
        <v>5413</v>
      </c>
      <c r="T2358" s="188" t="s">
        <v>1703</v>
      </c>
      <c r="U2358" s="188"/>
      <c r="V2358" s="188" t="s">
        <v>1704</v>
      </c>
      <c r="W2358" s="188" t="s">
        <v>1726</v>
      </c>
      <c r="X2358" s="188" t="s">
        <v>5422</v>
      </c>
      <c r="Y2358" s="188" t="s">
        <v>5423</v>
      </c>
      <c r="Z2358" s="188"/>
      <c r="AA2358" s="188">
        <v>13500</v>
      </c>
    </row>
    <row r="2359" spans="1:27">
      <c r="A2359" s="122" t="s">
        <v>56</v>
      </c>
      <c r="B2359" s="226" t="str">
        <f t="shared" si="72"/>
        <v>27AAICC1247J1ZM202323440</v>
      </c>
      <c r="C2359" s="277">
        <f t="shared" si="73"/>
        <v>2354</v>
      </c>
      <c r="D2359" s="122" t="s">
        <v>1517</v>
      </c>
      <c r="E2359" s="122" t="s">
        <v>1518</v>
      </c>
      <c r="F2359" s="122">
        <v>202323440</v>
      </c>
      <c r="G2359" s="122" t="s">
        <v>1699</v>
      </c>
      <c r="H2359" s="278">
        <v>45561</v>
      </c>
      <c r="I2359" s="122">
        <v>19478.09</v>
      </c>
      <c r="J2359" s="122" t="s">
        <v>1700</v>
      </c>
      <c r="K2359" s="122" t="s">
        <v>1657</v>
      </c>
      <c r="L2359" s="122">
        <v>18</v>
      </c>
      <c r="M2359" s="287">
        <v>16506.849999999999</v>
      </c>
      <c r="N2359" s="287">
        <v>0</v>
      </c>
      <c r="O2359" s="287">
        <v>1485.62</v>
      </c>
      <c r="P2359" s="287">
        <v>1485.62</v>
      </c>
      <c r="Q2359" s="122">
        <v>0</v>
      </c>
      <c r="R2359" s="188" t="s">
        <v>3124</v>
      </c>
      <c r="S2359" s="188" t="s">
        <v>5413</v>
      </c>
      <c r="T2359" s="188" t="s">
        <v>1703</v>
      </c>
      <c r="U2359" s="188"/>
      <c r="V2359" s="188" t="s">
        <v>1704</v>
      </c>
      <c r="W2359" s="188" t="s">
        <v>1726</v>
      </c>
      <c r="X2359" s="188" t="s">
        <v>5424</v>
      </c>
      <c r="Y2359" s="188" t="s">
        <v>5423</v>
      </c>
      <c r="Z2359" s="188"/>
      <c r="AA2359" s="188">
        <v>2971.24</v>
      </c>
    </row>
    <row r="2360" spans="1:27">
      <c r="A2360" s="122" t="s">
        <v>56</v>
      </c>
      <c r="B2360" s="226" t="str">
        <f t="shared" si="72"/>
        <v>27AAACS5547H1Z8PNQ3-18293</v>
      </c>
      <c r="C2360" s="277">
        <f t="shared" si="73"/>
        <v>2355</v>
      </c>
      <c r="D2360" s="122" t="s">
        <v>5425</v>
      </c>
      <c r="E2360" s="122" t="s">
        <v>5426</v>
      </c>
      <c r="F2360" s="122" t="s">
        <v>5427</v>
      </c>
      <c r="G2360" s="122" t="s">
        <v>1699</v>
      </c>
      <c r="H2360" s="278">
        <v>45545</v>
      </c>
      <c r="I2360" s="122">
        <v>26998.98</v>
      </c>
      <c r="J2360" s="122" t="s">
        <v>1700</v>
      </c>
      <c r="K2360" s="122" t="s">
        <v>1657</v>
      </c>
      <c r="L2360" s="122">
        <v>18</v>
      </c>
      <c r="M2360" s="287">
        <v>22880.5</v>
      </c>
      <c r="N2360" s="287">
        <v>0</v>
      </c>
      <c r="O2360" s="287">
        <v>2059.2399999999998</v>
      </c>
      <c r="P2360" s="287">
        <v>2059.2399999999998</v>
      </c>
      <c r="Q2360" s="122">
        <v>0</v>
      </c>
      <c r="R2360" s="188" t="s">
        <v>3124</v>
      </c>
      <c r="S2360" s="188" t="s">
        <v>5413</v>
      </c>
      <c r="T2360" s="188" t="s">
        <v>1703</v>
      </c>
      <c r="U2360" s="188"/>
      <c r="V2360" s="188" t="s">
        <v>1704</v>
      </c>
      <c r="W2360" s="188" t="s">
        <v>1726</v>
      </c>
      <c r="X2360" s="188" t="s">
        <v>5428</v>
      </c>
      <c r="Y2360" s="188" t="s">
        <v>5429</v>
      </c>
      <c r="Z2360" s="188"/>
      <c r="AA2360" s="188">
        <v>4118.4799999999996</v>
      </c>
    </row>
    <row r="2361" spans="1:27">
      <c r="A2361" s="122" t="s">
        <v>56</v>
      </c>
      <c r="B2361" s="226" t="str">
        <f t="shared" si="72"/>
        <v>27AALCM3536H1ZAINV2425/162888</v>
      </c>
      <c r="C2361" s="277">
        <f t="shared" si="73"/>
        <v>2356</v>
      </c>
      <c r="D2361" s="122" t="s">
        <v>383</v>
      </c>
      <c r="E2361" s="122" t="s">
        <v>384</v>
      </c>
      <c r="F2361" s="122" t="s">
        <v>5430</v>
      </c>
      <c r="G2361" s="122" t="s">
        <v>1699</v>
      </c>
      <c r="H2361" s="278">
        <v>45555</v>
      </c>
      <c r="I2361" s="122">
        <v>477</v>
      </c>
      <c r="J2361" s="122" t="s">
        <v>1700</v>
      </c>
      <c r="K2361" s="122" t="s">
        <v>1657</v>
      </c>
      <c r="L2361" s="122">
        <v>18</v>
      </c>
      <c r="M2361" s="287">
        <v>404.23</v>
      </c>
      <c r="N2361" s="287">
        <v>0</v>
      </c>
      <c r="O2361" s="287">
        <v>36.4</v>
      </c>
      <c r="P2361" s="287">
        <v>36.4</v>
      </c>
      <c r="Q2361" s="122">
        <v>0</v>
      </c>
      <c r="R2361" s="188" t="s">
        <v>3124</v>
      </c>
      <c r="S2361" s="188" t="s">
        <v>3107</v>
      </c>
      <c r="T2361" s="188" t="s">
        <v>1703</v>
      </c>
      <c r="U2361" s="188"/>
      <c r="V2361" s="188" t="s">
        <v>1704</v>
      </c>
      <c r="W2361" s="188" t="s">
        <v>1726</v>
      </c>
      <c r="X2361" s="188" t="s">
        <v>5431</v>
      </c>
      <c r="Y2361" s="188" t="s">
        <v>5432</v>
      </c>
      <c r="Z2361" s="188"/>
      <c r="AA2361" s="188">
        <v>72.8</v>
      </c>
    </row>
    <row r="2362" spans="1:27">
      <c r="A2362" s="122" t="s">
        <v>56</v>
      </c>
      <c r="B2362" s="226" t="str">
        <f t="shared" si="72"/>
        <v>27AALCM3536H1ZAINV2425/168313</v>
      </c>
      <c r="C2362" s="277">
        <f t="shared" si="73"/>
        <v>2357</v>
      </c>
      <c r="D2362" s="122" t="s">
        <v>383</v>
      </c>
      <c r="E2362" s="122" t="s">
        <v>384</v>
      </c>
      <c r="F2362" s="122" t="s">
        <v>5433</v>
      </c>
      <c r="G2362" s="122" t="s">
        <v>1699</v>
      </c>
      <c r="H2362" s="278">
        <v>45561</v>
      </c>
      <c r="I2362" s="122">
        <v>248</v>
      </c>
      <c r="J2362" s="122" t="s">
        <v>1700</v>
      </c>
      <c r="K2362" s="122" t="s">
        <v>1657</v>
      </c>
      <c r="L2362" s="122">
        <v>18</v>
      </c>
      <c r="M2362" s="287">
        <v>210.17</v>
      </c>
      <c r="N2362" s="287">
        <v>0</v>
      </c>
      <c r="O2362" s="287">
        <v>18.920000000000002</v>
      </c>
      <c r="P2362" s="287">
        <v>18.920000000000002</v>
      </c>
      <c r="Q2362" s="122">
        <v>0</v>
      </c>
      <c r="R2362" s="188" t="s">
        <v>3124</v>
      </c>
      <c r="S2362" s="188" t="s">
        <v>3107</v>
      </c>
      <c r="T2362" s="188" t="s">
        <v>1703</v>
      </c>
      <c r="U2362" s="188"/>
      <c r="V2362" s="188" t="s">
        <v>1704</v>
      </c>
      <c r="W2362" s="188" t="s">
        <v>1726</v>
      </c>
      <c r="X2362" s="188" t="s">
        <v>5434</v>
      </c>
      <c r="Y2362" s="188" t="s">
        <v>5423</v>
      </c>
      <c r="Z2362" s="188"/>
      <c r="AA2362" s="188">
        <v>37.840000000000003</v>
      </c>
    </row>
    <row r="2363" spans="1:27">
      <c r="A2363" s="122" t="s">
        <v>56</v>
      </c>
      <c r="B2363" s="226" t="str">
        <f t="shared" si="72"/>
        <v>27AAACA4136A1ZDIS/228</v>
      </c>
      <c r="C2363" s="277">
        <f t="shared" si="73"/>
        <v>2358</v>
      </c>
      <c r="D2363" s="122" t="s">
        <v>717</v>
      </c>
      <c r="E2363" s="122" t="s">
        <v>718</v>
      </c>
      <c r="F2363" s="122" t="s">
        <v>5435</v>
      </c>
      <c r="G2363" s="122" t="s">
        <v>1699</v>
      </c>
      <c r="H2363" s="278">
        <v>45540</v>
      </c>
      <c r="I2363" s="122">
        <v>1180</v>
      </c>
      <c r="J2363" s="122" t="s">
        <v>1700</v>
      </c>
      <c r="K2363" s="122" t="s">
        <v>1657</v>
      </c>
      <c r="L2363" s="122">
        <v>18</v>
      </c>
      <c r="M2363" s="287">
        <v>1000</v>
      </c>
      <c r="N2363" s="287">
        <v>0</v>
      </c>
      <c r="O2363" s="287">
        <v>90</v>
      </c>
      <c r="P2363" s="287">
        <v>90</v>
      </c>
      <c r="Q2363" s="122">
        <v>0</v>
      </c>
      <c r="R2363" s="188" t="s">
        <v>3124</v>
      </c>
      <c r="S2363" s="188" t="s">
        <v>3112</v>
      </c>
      <c r="T2363" s="188" t="s">
        <v>1703</v>
      </c>
      <c r="U2363" s="188"/>
      <c r="V2363" s="188" t="s">
        <v>1704</v>
      </c>
      <c r="W2363" s="188" t="s">
        <v>1195</v>
      </c>
      <c r="X2363" s="188" t="s">
        <v>1195</v>
      </c>
      <c r="Y2363" s="188" t="s">
        <v>1195</v>
      </c>
      <c r="Z2363" s="188"/>
      <c r="AA2363" s="188">
        <v>180</v>
      </c>
    </row>
    <row r="2364" spans="1:27">
      <c r="A2364" s="122" t="s">
        <v>56</v>
      </c>
      <c r="B2364" s="226" t="str">
        <f t="shared" si="72"/>
        <v>27AAACA4136A1ZDIS/241</v>
      </c>
      <c r="C2364" s="277">
        <f t="shared" si="73"/>
        <v>2359</v>
      </c>
      <c r="D2364" s="122" t="s">
        <v>717</v>
      </c>
      <c r="E2364" s="122" t="s">
        <v>718</v>
      </c>
      <c r="F2364" s="122" t="s">
        <v>5436</v>
      </c>
      <c r="G2364" s="122" t="s">
        <v>1699</v>
      </c>
      <c r="H2364" s="278">
        <v>45548</v>
      </c>
      <c r="I2364" s="122">
        <v>1180</v>
      </c>
      <c r="J2364" s="122" t="s">
        <v>1700</v>
      </c>
      <c r="K2364" s="122" t="s">
        <v>1657</v>
      </c>
      <c r="L2364" s="122">
        <v>18</v>
      </c>
      <c r="M2364" s="287">
        <v>1000</v>
      </c>
      <c r="N2364" s="287">
        <v>0</v>
      </c>
      <c r="O2364" s="287">
        <v>90</v>
      </c>
      <c r="P2364" s="287">
        <v>90</v>
      </c>
      <c r="Q2364" s="122">
        <v>0</v>
      </c>
      <c r="R2364" s="188" t="s">
        <v>3124</v>
      </c>
      <c r="S2364" s="188" t="s">
        <v>3112</v>
      </c>
      <c r="T2364" s="188" t="s">
        <v>1703</v>
      </c>
      <c r="U2364" s="188"/>
      <c r="V2364" s="188" t="s">
        <v>1704</v>
      </c>
      <c r="W2364" s="188" t="s">
        <v>1195</v>
      </c>
      <c r="X2364" s="188" t="s">
        <v>1195</v>
      </c>
      <c r="Y2364" s="188" t="s">
        <v>1195</v>
      </c>
      <c r="Z2364" s="188"/>
      <c r="AA2364" s="188">
        <v>180</v>
      </c>
    </row>
    <row r="2365" spans="1:27">
      <c r="A2365" s="122" t="s">
        <v>56</v>
      </c>
      <c r="B2365" s="226" t="str">
        <f t="shared" si="72"/>
        <v>27AAACA4136A1ZDMS/209</v>
      </c>
      <c r="C2365" s="277">
        <f t="shared" si="73"/>
        <v>2360</v>
      </c>
      <c r="D2365" s="122" t="s">
        <v>717</v>
      </c>
      <c r="E2365" s="122" t="s">
        <v>718</v>
      </c>
      <c r="F2365" s="122" t="s">
        <v>5437</v>
      </c>
      <c r="G2365" s="122" t="s">
        <v>1699</v>
      </c>
      <c r="H2365" s="278">
        <v>45560</v>
      </c>
      <c r="I2365" s="122">
        <v>1770</v>
      </c>
      <c r="J2365" s="122" t="s">
        <v>1700</v>
      </c>
      <c r="K2365" s="122" t="s">
        <v>1657</v>
      </c>
      <c r="L2365" s="122">
        <v>18</v>
      </c>
      <c r="M2365" s="287">
        <v>1500</v>
      </c>
      <c r="N2365" s="287">
        <v>0</v>
      </c>
      <c r="O2365" s="287">
        <v>135</v>
      </c>
      <c r="P2365" s="287">
        <v>135</v>
      </c>
      <c r="Q2365" s="122">
        <v>0</v>
      </c>
      <c r="R2365" s="188" t="s">
        <v>3124</v>
      </c>
      <c r="S2365" s="188" t="s">
        <v>3112</v>
      </c>
      <c r="T2365" s="188" t="s">
        <v>1703</v>
      </c>
      <c r="U2365" s="188"/>
      <c r="V2365" s="188" t="s">
        <v>1704</v>
      </c>
      <c r="W2365" s="188" t="s">
        <v>1195</v>
      </c>
      <c r="X2365" s="188" t="s">
        <v>1195</v>
      </c>
      <c r="Y2365" s="188" t="s">
        <v>1195</v>
      </c>
      <c r="Z2365" s="188"/>
      <c r="AA2365" s="188">
        <v>270</v>
      </c>
    </row>
    <row r="2366" spans="1:27">
      <c r="A2366" s="122" t="s">
        <v>56</v>
      </c>
      <c r="B2366" s="226" t="str">
        <f t="shared" si="72"/>
        <v>07AAACJ0054A1ZDDP417866</v>
      </c>
      <c r="C2366" s="277">
        <f t="shared" si="73"/>
        <v>2361</v>
      </c>
      <c r="D2366" s="122" t="s">
        <v>283</v>
      </c>
      <c r="E2366" s="122" t="s">
        <v>284</v>
      </c>
      <c r="F2366" s="122" t="s">
        <v>5438</v>
      </c>
      <c r="G2366" s="122" t="s">
        <v>1699</v>
      </c>
      <c r="H2366" s="278">
        <v>45544</v>
      </c>
      <c r="I2366" s="122">
        <v>8305</v>
      </c>
      <c r="J2366" s="122" t="s">
        <v>1700</v>
      </c>
      <c r="K2366" s="122" t="s">
        <v>1657</v>
      </c>
      <c r="L2366" s="122">
        <v>18</v>
      </c>
      <c r="M2366" s="287">
        <v>100</v>
      </c>
      <c r="N2366" s="287">
        <v>18</v>
      </c>
      <c r="O2366" s="287">
        <v>0</v>
      </c>
      <c r="P2366" s="287">
        <v>0</v>
      </c>
      <c r="Q2366" s="122">
        <v>0</v>
      </c>
      <c r="R2366" s="188" t="s">
        <v>3124</v>
      </c>
      <c r="S2366" s="188" t="s">
        <v>5413</v>
      </c>
      <c r="T2366" s="188" t="s">
        <v>1703</v>
      </c>
      <c r="U2366" s="188"/>
      <c r="V2366" s="188" t="s">
        <v>1704</v>
      </c>
      <c r="W2366" s="188" t="s">
        <v>1726</v>
      </c>
      <c r="X2366" s="188" t="s">
        <v>5439</v>
      </c>
      <c r="Y2366" s="188" t="s">
        <v>3153</v>
      </c>
      <c r="Z2366" s="188"/>
      <c r="AA2366" s="188">
        <v>18</v>
      </c>
    </row>
    <row r="2367" spans="1:27">
      <c r="A2367" s="122" t="s">
        <v>56</v>
      </c>
      <c r="B2367" s="226" t="str">
        <f t="shared" si="72"/>
        <v>07AAACJ0054A1ZDDP417867</v>
      </c>
      <c r="C2367" s="277">
        <f t="shared" si="73"/>
        <v>2362</v>
      </c>
      <c r="D2367" s="122" t="s">
        <v>283</v>
      </c>
      <c r="E2367" s="122" t="s">
        <v>284</v>
      </c>
      <c r="F2367" s="122" t="s">
        <v>5440</v>
      </c>
      <c r="G2367" s="122" t="s">
        <v>1699</v>
      </c>
      <c r="H2367" s="278">
        <v>45544</v>
      </c>
      <c r="I2367" s="122">
        <v>7091</v>
      </c>
      <c r="J2367" s="122" t="s">
        <v>1700</v>
      </c>
      <c r="K2367" s="122" t="s">
        <v>1657</v>
      </c>
      <c r="L2367" s="122">
        <v>18</v>
      </c>
      <c r="M2367" s="287">
        <v>100</v>
      </c>
      <c r="N2367" s="287">
        <v>18</v>
      </c>
      <c r="O2367" s="287">
        <v>0</v>
      </c>
      <c r="P2367" s="287">
        <v>0</v>
      </c>
      <c r="Q2367" s="122">
        <v>0</v>
      </c>
      <c r="R2367" s="188" t="s">
        <v>3124</v>
      </c>
      <c r="S2367" s="188" t="s">
        <v>5413</v>
      </c>
      <c r="T2367" s="188" t="s">
        <v>1703</v>
      </c>
      <c r="U2367" s="188"/>
      <c r="V2367" s="188" t="s">
        <v>1704</v>
      </c>
      <c r="W2367" s="188" t="s">
        <v>1726</v>
      </c>
      <c r="X2367" s="188" t="s">
        <v>5441</v>
      </c>
      <c r="Y2367" s="188" t="s">
        <v>3153</v>
      </c>
      <c r="Z2367" s="188"/>
      <c r="AA2367" s="188">
        <v>18</v>
      </c>
    </row>
    <row r="2368" spans="1:27">
      <c r="A2368" s="122" t="s">
        <v>56</v>
      </c>
      <c r="B2368" s="226" t="str">
        <f t="shared" si="72"/>
        <v>07AAACJ0054A1ZDDP420241</v>
      </c>
      <c r="C2368" s="277">
        <f t="shared" si="73"/>
        <v>2363</v>
      </c>
      <c r="D2368" s="122" t="s">
        <v>283</v>
      </c>
      <c r="E2368" s="122" t="s">
        <v>284</v>
      </c>
      <c r="F2368" s="122" t="s">
        <v>5442</v>
      </c>
      <c r="G2368" s="122" t="s">
        <v>1699</v>
      </c>
      <c r="H2368" s="278">
        <v>45561</v>
      </c>
      <c r="I2368" s="122">
        <v>4720</v>
      </c>
      <c r="J2368" s="122" t="s">
        <v>1700</v>
      </c>
      <c r="K2368" s="122" t="s">
        <v>1657</v>
      </c>
      <c r="L2368" s="122">
        <v>18</v>
      </c>
      <c r="M2368" s="287">
        <v>100</v>
      </c>
      <c r="N2368" s="287">
        <v>18</v>
      </c>
      <c r="O2368" s="287">
        <v>0</v>
      </c>
      <c r="P2368" s="287">
        <v>0</v>
      </c>
      <c r="Q2368" s="122">
        <v>0</v>
      </c>
      <c r="R2368" s="188" t="s">
        <v>3124</v>
      </c>
      <c r="S2368" s="188" t="s">
        <v>5413</v>
      </c>
      <c r="T2368" s="188" t="s">
        <v>1703</v>
      </c>
      <c r="U2368" s="188"/>
      <c r="V2368" s="188" t="s">
        <v>1704</v>
      </c>
      <c r="W2368" s="188" t="s">
        <v>1726</v>
      </c>
      <c r="X2368" s="188" t="s">
        <v>5443</v>
      </c>
      <c r="Y2368" s="188" t="s">
        <v>3071</v>
      </c>
      <c r="Z2368" s="188"/>
      <c r="AA2368" s="188">
        <v>18</v>
      </c>
    </row>
    <row r="2369" spans="1:27">
      <c r="A2369" s="122" t="s">
        <v>56</v>
      </c>
      <c r="B2369" s="226" t="str">
        <f t="shared" si="72"/>
        <v>07AAACJ0054A1ZDHP401032</v>
      </c>
      <c r="C2369" s="277">
        <f t="shared" si="73"/>
        <v>2364</v>
      </c>
      <c r="D2369" s="122" t="s">
        <v>283</v>
      </c>
      <c r="E2369" s="122" t="s">
        <v>284</v>
      </c>
      <c r="F2369" s="122" t="s">
        <v>5444</v>
      </c>
      <c r="G2369" s="122" t="s">
        <v>1699</v>
      </c>
      <c r="H2369" s="278">
        <v>45556</v>
      </c>
      <c r="I2369" s="122">
        <v>4720</v>
      </c>
      <c r="J2369" s="122" t="s">
        <v>1700</v>
      </c>
      <c r="K2369" s="122" t="s">
        <v>1657</v>
      </c>
      <c r="L2369" s="122">
        <v>18</v>
      </c>
      <c r="M2369" s="287">
        <v>4000</v>
      </c>
      <c r="N2369" s="287">
        <v>720</v>
      </c>
      <c r="O2369" s="287">
        <v>0</v>
      </c>
      <c r="P2369" s="287">
        <v>0</v>
      </c>
      <c r="Q2369" s="122">
        <v>0</v>
      </c>
      <c r="R2369" s="188" t="s">
        <v>3124</v>
      </c>
      <c r="S2369" s="188" t="s">
        <v>5413</v>
      </c>
      <c r="T2369" s="188" t="s">
        <v>1703</v>
      </c>
      <c r="U2369" s="188"/>
      <c r="V2369" s="188" t="s">
        <v>1704</v>
      </c>
      <c r="W2369" s="188" t="s">
        <v>1726</v>
      </c>
      <c r="X2369" s="188" t="s">
        <v>5445</v>
      </c>
      <c r="Y2369" s="188" t="s">
        <v>3071</v>
      </c>
      <c r="Z2369" s="188"/>
      <c r="AA2369" s="188">
        <v>720</v>
      </c>
    </row>
    <row r="2370" spans="1:27">
      <c r="A2370" s="122" t="s">
        <v>56</v>
      </c>
      <c r="B2370" s="226" t="str">
        <f t="shared" si="72"/>
        <v>07AAACJ0054A1ZDIP402186</v>
      </c>
      <c r="C2370" s="277">
        <f t="shared" si="73"/>
        <v>2365</v>
      </c>
      <c r="D2370" s="122" t="s">
        <v>283</v>
      </c>
      <c r="E2370" s="122" t="s">
        <v>284</v>
      </c>
      <c r="F2370" s="122" t="s">
        <v>5446</v>
      </c>
      <c r="G2370" s="122" t="s">
        <v>1699</v>
      </c>
      <c r="H2370" s="278">
        <v>45551</v>
      </c>
      <c r="I2370" s="122">
        <v>117749</v>
      </c>
      <c r="J2370" s="122" t="s">
        <v>1700</v>
      </c>
      <c r="K2370" s="122" t="s">
        <v>1657</v>
      </c>
      <c r="L2370" s="122">
        <v>18</v>
      </c>
      <c r="M2370" s="287">
        <v>700</v>
      </c>
      <c r="N2370" s="287">
        <v>126</v>
      </c>
      <c r="O2370" s="287">
        <v>0</v>
      </c>
      <c r="P2370" s="287">
        <v>0</v>
      </c>
      <c r="Q2370" s="122">
        <v>0</v>
      </c>
      <c r="R2370" s="188" t="s">
        <v>3124</v>
      </c>
      <c r="S2370" s="188" t="s">
        <v>5413</v>
      </c>
      <c r="T2370" s="188" t="s">
        <v>1703</v>
      </c>
      <c r="U2370" s="188"/>
      <c r="V2370" s="188" t="s">
        <v>1704</v>
      </c>
      <c r="W2370" s="188" t="s">
        <v>1726</v>
      </c>
      <c r="X2370" s="188" t="s">
        <v>5447</v>
      </c>
      <c r="Y2370" s="188" t="s">
        <v>3071</v>
      </c>
      <c r="Z2370" s="188"/>
      <c r="AA2370" s="188">
        <v>126</v>
      </c>
    </row>
    <row r="2371" spans="1:27">
      <c r="A2371" s="122" t="s">
        <v>56</v>
      </c>
      <c r="B2371" s="226" t="str">
        <f t="shared" si="72"/>
        <v>07AAACJ0054A1ZDIP402311</v>
      </c>
      <c r="C2371" s="277">
        <f t="shared" si="73"/>
        <v>2366</v>
      </c>
      <c r="D2371" s="122" t="s">
        <v>283</v>
      </c>
      <c r="E2371" s="122" t="s">
        <v>284</v>
      </c>
      <c r="F2371" s="122" t="s">
        <v>5448</v>
      </c>
      <c r="G2371" s="122" t="s">
        <v>1699</v>
      </c>
      <c r="H2371" s="278">
        <v>45559</v>
      </c>
      <c r="I2371" s="122">
        <v>63372</v>
      </c>
      <c r="J2371" s="122" t="s">
        <v>1700</v>
      </c>
      <c r="K2371" s="122" t="s">
        <v>1657</v>
      </c>
      <c r="L2371" s="122">
        <v>18</v>
      </c>
      <c r="M2371" s="287">
        <v>700</v>
      </c>
      <c r="N2371" s="287">
        <v>126</v>
      </c>
      <c r="O2371" s="287">
        <v>0</v>
      </c>
      <c r="P2371" s="287">
        <v>0</v>
      </c>
      <c r="Q2371" s="122">
        <v>0</v>
      </c>
      <c r="R2371" s="188" t="s">
        <v>3124</v>
      </c>
      <c r="S2371" s="188" t="s">
        <v>5413</v>
      </c>
      <c r="T2371" s="188" t="s">
        <v>1703</v>
      </c>
      <c r="U2371" s="188"/>
      <c r="V2371" s="188" t="s">
        <v>1704</v>
      </c>
      <c r="W2371" s="188" t="s">
        <v>1726</v>
      </c>
      <c r="X2371" s="188" t="s">
        <v>5449</v>
      </c>
      <c r="Y2371" s="188" t="s">
        <v>3071</v>
      </c>
      <c r="Z2371" s="188"/>
      <c r="AA2371" s="188">
        <v>126</v>
      </c>
    </row>
    <row r="2372" spans="1:27">
      <c r="A2372" s="122" t="s">
        <v>56</v>
      </c>
      <c r="B2372" s="226" t="str">
        <f t="shared" si="72"/>
        <v>07AAACJ0054A1ZDIP402388</v>
      </c>
      <c r="C2372" s="277">
        <f t="shared" si="73"/>
        <v>2367</v>
      </c>
      <c r="D2372" s="122" t="s">
        <v>283</v>
      </c>
      <c r="E2372" s="122" t="s">
        <v>284</v>
      </c>
      <c r="F2372" s="122" t="s">
        <v>5450</v>
      </c>
      <c r="G2372" s="122" t="s">
        <v>1699</v>
      </c>
      <c r="H2372" s="278">
        <v>45565</v>
      </c>
      <c r="I2372" s="122">
        <v>84286</v>
      </c>
      <c r="J2372" s="122" t="s">
        <v>1700</v>
      </c>
      <c r="K2372" s="122" t="s">
        <v>1657</v>
      </c>
      <c r="L2372" s="122">
        <v>18</v>
      </c>
      <c r="M2372" s="287">
        <v>700</v>
      </c>
      <c r="N2372" s="287">
        <v>126</v>
      </c>
      <c r="O2372" s="287">
        <v>0</v>
      </c>
      <c r="P2372" s="287">
        <v>0</v>
      </c>
      <c r="Q2372" s="122">
        <v>0</v>
      </c>
      <c r="R2372" s="188" t="s">
        <v>3124</v>
      </c>
      <c r="S2372" s="188" t="s">
        <v>5413</v>
      </c>
      <c r="T2372" s="188" t="s">
        <v>1703</v>
      </c>
      <c r="U2372" s="188"/>
      <c r="V2372" s="188" t="s">
        <v>1704</v>
      </c>
      <c r="W2372" s="188" t="s">
        <v>1726</v>
      </c>
      <c r="X2372" s="188" t="s">
        <v>5451</v>
      </c>
      <c r="Y2372" s="188" t="s">
        <v>3071</v>
      </c>
      <c r="Z2372" s="188"/>
      <c r="AA2372" s="188">
        <v>126</v>
      </c>
    </row>
    <row r="2373" spans="1:27">
      <c r="A2373" s="122" t="s">
        <v>56</v>
      </c>
      <c r="B2373" s="226" t="str">
        <f t="shared" si="72"/>
        <v>07AAACJ0054A1ZDRP401221</v>
      </c>
      <c r="C2373" s="277">
        <f t="shared" si="73"/>
        <v>2368</v>
      </c>
      <c r="D2373" s="122" t="s">
        <v>283</v>
      </c>
      <c r="E2373" s="122" t="s">
        <v>284</v>
      </c>
      <c r="F2373" s="122" t="s">
        <v>5452</v>
      </c>
      <c r="G2373" s="122" t="s">
        <v>1699</v>
      </c>
      <c r="H2373" s="278">
        <v>45559</v>
      </c>
      <c r="I2373" s="122">
        <v>1625</v>
      </c>
      <c r="J2373" s="122" t="s">
        <v>1700</v>
      </c>
      <c r="K2373" s="122" t="s">
        <v>1657</v>
      </c>
      <c r="L2373" s="122">
        <v>18</v>
      </c>
      <c r="M2373" s="287">
        <v>100</v>
      </c>
      <c r="N2373" s="287">
        <v>18</v>
      </c>
      <c r="O2373" s="287">
        <v>0</v>
      </c>
      <c r="P2373" s="287">
        <v>0</v>
      </c>
      <c r="Q2373" s="122">
        <v>0</v>
      </c>
      <c r="R2373" s="188" t="s">
        <v>3124</v>
      </c>
      <c r="S2373" s="188" t="s">
        <v>5413</v>
      </c>
      <c r="T2373" s="188" t="s">
        <v>1703</v>
      </c>
      <c r="U2373" s="188"/>
      <c r="V2373" s="188" t="s">
        <v>1704</v>
      </c>
      <c r="W2373" s="188" t="s">
        <v>1726</v>
      </c>
      <c r="X2373" s="188" t="s">
        <v>5453</v>
      </c>
      <c r="Y2373" s="188" t="s">
        <v>3120</v>
      </c>
      <c r="Z2373" s="188"/>
      <c r="AA2373" s="188">
        <v>18</v>
      </c>
    </row>
    <row r="2374" spans="1:27">
      <c r="A2374" s="122" t="s">
        <v>56</v>
      </c>
      <c r="B2374" s="226" t="str">
        <f t="shared" ref="B2374:B2437" si="74">CONCATENATE(D2374,F2374)</f>
        <v>27AAACV2808C1ZP272409G10111626</v>
      </c>
      <c r="C2374" s="277">
        <f t="shared" si="73"/>
        <v>2369</v>
      </c>
      <c r="D2374" s="122" t="s">
        <v>2318</v>
      </c>
      <c r="E2374" s="122" t="s">
        <v>2319</v>
      </c>
      <c r="F2374" s="122" t="s">
        <v>5454</v>
      </c>
      <c r="G2374" s="122" t="s">
        <v>1699</v>
      </c>
      <c r="H2374" s="278">
        <v>45536</v>
      </c>
      <c r="I2374" s="122">
        <v>169624.98</v>
      </c>
      <c r="J2374" s="122" t="s">
        <v>1700</v>
      </c>
      <c r="K2374" s="122" t="s">
        <v>1657</v>
      </c>
      <c r="L2374" s="122">
        <v>18</v>
      </c>
      <c r="M2374" s="287">
        <v>143749.98000000001</v>
      </c>
      <c r="N2374" s="287">
        <v>0</v>
      </c>
      <c r="O2374" s="287">
        <v>12937.5</v>
      </c>
      <c r="P2374" s="287">
        <v>12937.5</v>
      </c>
      <c r="Q2374" s="122">
        <v>0</v>
      </c>
      <c r="R2374" s="188" t="s">
        <v>3124</v>
      </c>
      <c r="S2374" s="188" t="s">
        <v>3107</v>
      </c>
      <c r="T2374" s="188" t="s">
        <v>1703</v>
      </c>
      <c r="U2374" s="188"/>
      <c r="V2374" s="188" t="s">
        <v>1704</v>
      </c>
      <c r="W2374" s="188" t="s">
        <v>1726</v>
      </c>
      <c r="X2374" s="188" t="s">
        <v>5455</v>
      </c>
      <c r="Y2374" s="188" t="s">
        <v>5405</v>
      </c>
      <c r="Z2374" s="188"/>
      <c r="AA2374" s="188">
        <v>25875</v>
      </c>
    </row>
    <row r="2375" spans="1:27">
      <c r="A2375" s="122" t="s">
        <v>56</v>
      </c>
      <c r="B2375" s="226" t="str">
        <f t="shared" si="74"/>
        <v>27AABCK3418J1ZKFORT4202768</v>
      </c>
      <c r="C2375" s="277">
        <f t="shared" ref="C2375:C2438" si="75">C2374+1</f>
        <v>2370</v>
      </c>
      <c r="D2375" s="122" t="s">
        <v>449</v>
      </c>
      <c r="E2375" s="122" t="s">
        <v>450</v>
      </c>
      <c r="F2375" s="122" t="s">
        <v>5456</v>
      </c>
      <c r="G2375" s="122" t="s">
        <v>1699</v>
      </c>
      <c r="H2375" s="278">
        <v>45539</v>
      </c>
      <c r="I2375" s="122">
        <v>21345</v>
      </c>
      <c r="J2375" s="122" t="s">
        <v>1700</v>
      </c>
      <c r="K2375" s="122" t="s">
        <v>1657</v>
      </c>
      <c r="L2375" s="122">
        <v>18</v>
      </c>
      <c r="M2375" s="287">
        <v>250</v>
      </c>
      <c r="N2375" s="287">
        <v>0</v>
      </c>
      <c r="O2375" s="287">
        <v>22.5</v>
      </c>
      <c r="P2375" s="287">
        <v>22.5</v>
      </c>
      <c r="Q2375" s="122">
        <v>0</v>
      </c>
      <c r="R2375" s="188" t="s">
        <v>3124</v>
      </c>
      <c r="S2375" s="188" t="s">
        <v>3107</v>
      </c>
      <c r="T2375" s="188" t="s">
        <v>1703</v>
      </c>
      <c r="U2375" s="188"/>
      <c r="V2375" s="188" t="s">
        <v>1704</v>
      </c>
      <c r="W2375" s="188" t="s">
        <v>1195</v>
      </c>
      <c r="X2375" s="188" t="s">
        <v>1195</v>
      </c>
      <c r="Y2375" s="188" t="s">
        <v>1195</v>
      </c>
      <c r="Z2375" s="188"/>
      <c r="AA2375" s="188">
        <v>45</v>
      </c>
    </row>
    <row r="2376" spans="1:27">
      <c r="A2376" s="122" t="s">
        <v>56</v>
      </c>
      <c r="B2376" s="226" t="str">
        <f t="shared" si="74"/>
        <v>27AABCK3418J1ZKPNQ4100509</v>
      </c>
      <c r="C2376" s="277">
        <f t="shared" si="75"/>
        <v>2371</v>
      </c>
      <c r="D2376" s="122" t="s">
        <v>449</v>
      </c>
      <c r="E2376" s="122" t="s">
        <v>450</v>
      </c>
      <c r="F2376" s="122" t="s">
        <v>5457</v>
      </c>
      <c r="G2376" s="122" t="s">
        <v>1699</v>
      </c>
      <c r="H2376" s="278">
        <v>45555</v>
      </c>
      <c r="I2376" s="122">
        <v>68896.759999999995</v>
      </c>
      <c r="J2376" s="122" t="s">
        <v>1700</v>
      </c>
      <c r="K2376" s="122" t="s">
        <v>1657</v>
      </c>
      <c r="L2376" s="122">
        <v>18</v>
      </c>
      <c r="M2376" s="287">
        <v>690.21</v>
      </c>
      <c r="N2376" s="287">
        <v>0</v>
      </c>
      <c r="O2376" s="287">
        <v>62.12</v>
      </c>
      <c r="P2376" s="287">
        <v>62.12</v>
      </c>
      <c r="Q2376" s="122">
        <v>0</v>
      </c>
      <c r="R2376" s="188" t="s">
        <v>3124</v>
      </c>
      <c r="S2376" s="188" t="s">
        <v>3107</v>
      </c>
      <c r="T2376" s="188" t="s">
        <v>1703</v>
      </c>
      <c r="U2376" s="188"/>
      <c r="V2376" s="188" t="s">
        <v>1704</v>
      </c>
      <c r="W2376" s="188" t="s">
        <v>1195</v>
      </c>
      <c r="X2376" s="188" t="s">
        <v>1195</v>
      </c>
      <c r="Y2376" s="188" t="s">
        <v>1195</v>
      </c>
      <c r="Z2376" s="188"/>
      <c r="AA2376" s="188">
        <v>124.24</v>
      </c>
    </row>
    <row r="2377" spans="1:27">
      <c r="A2377" s="122" t="s">
        <v>56</v>
      </c>
      <c r="B2377" s="226" t="str">
        <f t="shared" si="74"/>
        <v>27AABCK3418J1ZKPNQ4201366</v>
      </c>
      <c r="C2377" s="277">
        <f t="shared" si="75"/>
        <v>2372</v>
      </c>
      <c r="D2377" s="122" t="s">
        <v>449</v>
      </c>
      <c r="E2377" s="122" t="s">
        <v>450</v>
      </c>
      <c r="F2377" s="122" t="s">
        <v>5458</v>
      </c>
      <c r="G2377" s="122" t="s">
        <v>1699</v>
      </c>
      <c r="H2377" s="278">
        <v>45554</v>
      </c>
      <c r="I2377" s="122">
        <v>127029.14</v>
      </c>
      <c r="J2377" s="122" t="s">
        <v>1700</v>
      </c>
      <c r="K2377" s="122" t="s">
        <v>1657</v>
      </c>
      <c r="L2377" s="122">
        <v>18</v>
      </c>
      <c r="M2377" s="287">
        <v>1134.1300000000001</v>
      </c>
      <c r="N2377" s="287">
        <v>0</v>
      </c>
      <c r="O2377" s="287">
        <v>102.07</v>
      </c>
      <c r="P2377" s="287">
        <v>102.07</v>
      </c>
      <c r="Q2377" s="122">
        <v>0</v>
      </c>
      <c r="R2377" s="188" t="s">
        <v>3124</v>
      </c>
      <c r="S2377" s="188" t="s">
        <v>3107</v>
      </c>
      <c r="T2377" s="188" t="s">
        <v>1703</v>
      </c>
      <c r="U2377" s="188"/>
      <c r="V2377" s="188" t="s">
        <v>1704</v>
      </c>
      <c r="W2377" s="188" t="s">
        <v>1195</v>
      </c>
      <c r="X2377" s="188" t="s">
        <v>1195</v>
      </c>
      <c r="Y2377" s="188" t="s">
        <v>1195</v>
      </c>
      <c r="Z2377" s="188"/>
      <c r="AA2377" s="188">
        <v>204.14</v>
      </c>
    </row>
    <row r="2378" spans="1:27">
      <c r="A2378" s="122" t="s">
        <v>56</v>
      </c>
      <c r="B2378" s="226" t="str">
        <f t="shared" si="74"/>
        <v>27AABCK3418J1ZKPNQ4201382</v>
      </c>
      <c r="C2378" s="277">
        <f t="shared" si="75"/>
        <v>2373</v>
      </c>
      <c r="D2378" s="122" t="s">
        <v>449</v>
      </c>
      <c r="E2378" s="122" t="s">
        <v>450</v>
      </c>
      <c r="F2378" s="122" t="s">
        <v>5459</v>
      </c>
      <c r="G2378" s="122" t="s">
        <v>1699</v>
      </c>
      <c r="H2378" s="278">
        <v>45555</v>
      </c>
      <c r="I2378" s="122">
        <v>43688.5</v>
      </c>
      <c r="J2378" s="122" t="s">
        <v>1700</v>
      </c>
      <c r="K2378" s="122" t="s">
        <v>1657</v>
      </c>
      <c r="L2378" s="122">
        <v>18</v>
      </c>
      <c r="M2378" s="287">
        <v>436.1</v>
      </c>
      <c r="N2378" s="287">
        <v>0</v>
      </c>
      <c r="O2378" s="287">
        <v>39.25</v>
      </c>
      <c r="P2378" s="287">
        <v>39.25</v>
      </c>
      <c r="Q2378" s="122">
        <v>0</v>
      </c>
      <c r="R2378" s="188" t="s">
        <v>3124</v>
      </c>
      <c r="S2378" s="188" t="s">
        <v>3107</v>
      </c>
      <c r="T2378" s="188" t="s">
        <v>1703</v>
      </c>
      <c r="U2378" s="188"/>
      <c r="V2378" s="188" t="s">
        <v>1704</v>
      </c>
      <c r="W2378" s="188" t="s">
        <v>1195</v>
      </c>
      <c r="X2378" s="188" t="s">
        <v>1195</v>
      </c>
      <c r="Y2378" s="188" t="s">
        <v>1195</v>
      </c>
      <c r="Z2378" s="188"/>
      <c r="AA2378" s="188">
        <v>78.5</v>
      </c>
    </row>
    <row r="2379" spans="1:27">
      <c r="A2379" s="122" t="s">
        <v>56</v>
      </c>
      <c r="B2379" s="226" t="str">
        <f t="shared" si="74"/>
        <v>27AABCK3418J1ZKPNQ4201430</v>
      </c>
      <c r="C2379" s="277">
        <f t="shared" si="75"/>
        <v>2374</v>
      </c>
      <c r="D2379" s="122" t="s">
        <v>449</v>
      </c>
      <c r="E2379" s="122" t="s">
        <v>450</v>
      </c>
      <c r="F2379" s="122" t="s">
        <v>5460</v>
      </c>
      <c r="G2379" s="122" t="s">
        <v>1699</v>
      </c>
      <c r="H2379" s="278">
        <v>45562</v>
      </c>
      <c r="I2379" s="122">
        <v>143869.28</v>
      </c>
      <c r="J2379" s="122" t="s">
        <v>1700</v>
      </c>
      <c r="K2379" s="122" t="s">
        <v>1657</v>
      </c>
      <c r="L2379" s="122">
        <v>18</v>
      </c>
      <c r="M2379" s="287">
        <v>1218.25</v>
      </c>
      <c r="N2379" s="287">
        <v>0</v>
      </c>
      <c r="O2379" s="287">
        <v>109.64</v>
      </c>
      <c r="P2379" s="287">
        <v>109.64</v>
      </c>
      <c r="Q2379" s="122">
        <v>0</v>
      </c>
      <c r="R2379" s="188" t="s">
        <v>3124</v>
      </c>
      <c r="S2379" s="188" t="s">
        <v>3107</v>
      </c>
      <c r="T2379" s="188" t="s">
        <v>1703</v>
      </c>
      <c r="U2379" s="188"/>
      <c r="V2379" s="188" t="s">
        <v>1704</v>
      </c>
      <c r="W2379" s="188" t="s">
        <v>1195</v>
      </c>
      <c r="X2379" s="188" t="s">
        <v>1195</v>
      </c>
      <c r="Y2379" s="188" t="s">
        <v>1195</v>
      </c>
      <c r="Z2379" s="188"/>
      <c r="AA2379" s="188">
        <v>219.28</v>
      </c>
    </row>
    <row r="2380" spans="1:27">
      <c r="A2380" s="122" t="s">
        <v>56</v>
      </c>
      <c r="B2380" s="226" t="str">
        <f t="shared" si="74"/>
        <v>27AAACD1798F2ZLDEL/24-25/004</v>
      </c>
      <c r="C2380" s="277">
        <f t="shared" si="75"/>
        <v>2375</v>
      </c>
      <c r="D2380" s="122" t="s">
        <v>1337</v>
      </c>
      <c r="E2380" s="122" t="s">
        <v>2292</v>
      </c>
      <c r="F2380" s="122" t="s">
        <v>5461</v>
      </c>
      <c r="G2380" s="122" t="s">
        <v>1699</v>
      </c>
      <c r="H2380" s="278">
        <v>45502</v>
      </c>
      <c r="I2380" s="122">
        <v>590000</v>
      </c>
      <c r="J2380" s="122" t="s">
        <v>1700</v>
      </c>
      <c r="K2380" s="122" t="s">
        <v>1657</v>
      </c>
      <c r="L2380" s="122">
        <v>18</v>
      </c>
      <c r="M2380" s="287">
        <v>500000</v>
      </c>
      <c r="N2380" s="287">
        <v>0</v>
      </c>
      <c r="O2380" s="287">
        <v>45000</v>
      </c>
      <c r="P2380" s="287">
        <v>45000</v>
      </c>
      <c r="Q2380" s="122">
        <v>0</v>
      </c>
      <c r="R2380" s="188" t="s">
        <v>3124</v>
      </c>
      <c r="S2380" s="188" t="s">
        <v>5413</v>
      </c>
      <c r="T2380" s="188" t="s">
        <v>1703</v>
      </c>
      <c r="U2380" s="188"/>
      <c r="V2380" s="188" t="s">
        <v>1704</v>
      </c>
      <c r="W2380" s="188" t="s">
        <v>1195</v>
      </c>
      <c r="X2380" s="188" t="s">
        <v>1195</v>
      </c>
      <c r="Y2380" s="188" t="s">
        <v>1195</v>
      </c>
      <c r="Z2380" s="188"/>
      <c r="AA2380" s="188">
        <v>90000</v>
      </c>
    </row>
    <row r="2381" spans="1:27">
      <c r="A2381" s="122" t="s">
        <v>56</v>
      </c>
      <c r="B2381" s="226" t="str">
        <f t="shared" si="74"/>
        <v>27AAACD1798F2ZLDEL/24-25/005</v>
      </c>
      <c r="C2381" s="277">
        <f t="shared" si="75"/>
        <v>2376</v>
      </c>
      <c r="D2381" s="122" t="s">
        <v>1337</v>
      </c>
      <c r="E2381" s="122" t="s">
        <v>2292</v>
      </c>
      <c r="F2381" s="122" t="s">
        <v>5462</v>
      </c>
      <c r="G2381" s="122" t="s">
        <v>1699</v>
      </c>
      <c r="H2381" s="278">
        <v>45526</v>
      </c>
      <c r="I2381" s="122">
        <v>590000</v>
      </c>
      <c r="J2381" s="122" t="s">
        <v>1700</v>
      </c>
      <c r="K2381" s="122" t="s">
        <v>1657</v>
      </c>
      <c r="L2381" s="122">
        <v>18</v>
      </c>
      <c r="M2381" s="287">
        <v>500000</v>
      </c>
      <c r="N2381" s="287">
        <v>0</v>
      </c>
      <c r="O2381" s="287">
        <v>45000</v>
      </c>
      <c r="P2381" s="287">
        <v>45000</v>
      </c>
      <c r="Q2381" s="122">
        <v>0</v>
      </c>
      <c r="R2381" s="188" t="s">
        <v>3124</v>
      </c>
      <c r="S2381" s="188" t="s">
        <v>5413</v>
      </c>
      <c r="T2381" s="188" t="s">
        <v>1703</v>
      </c>
      <c r="U2381" s="188"/>
      <c r="V2381" s="188" t="s">
        <v>1704</v>
      </c>
      <c r="W2381" s="188" t="s">
        <v>1195</v>
      </c>
      <c r="X2381" s="188" t="s">
        <v>1195</v>
      </c>
      <c r="Y2381" s="188" t="s">
        <v>1195</v>
      </c>
      <c r="Z2381" s="188"/>
      <c r="AA2381" s="188">
        <v>90000</v>
      </c>
    </row>
    <row r="2382" spans="1:27">
      <c r="A2382" s="122" t="s">
        <v>56</v>
      </c>
      <c r="B2382" s="226" t="str">
        <f t="shared" si="74"/>
        <v>27AAACD1798F2ZLDEL/24-25/006</v>
      </c>
      <c r="C2382" s="277">
        <f t="shared" si="75"/>
        <v>2377</v>
      </c>
      <c r="D2382" s="122" t="s">
        <v>1337</v>
      </c>
      <c r="E2382" s="122" t="s">
        <v>2292</v>
      </c>
      <c r="F2382" s="122" t="s">
        <v>5463</v>
      </c>
      <c r="G2382" s="122" t="s">
        <v>1699</v>
      </c>
      <c r="H2382" s="278">
        <v>45555</v>
      </c>
      <c r="I2382" s="122">
        <v>590000</v>
      </c>
      <c r="J2382" s="122" t="s">
        <v>1700</v>
      </c>
      <c r="K2382" s="122" t="s">
        <v>1657</v>
      </c>
      <c r="L2382" s="122">
        <v>18</v>
      </c>
      <c r="M2382" s="287">
        <v>500000</v>
      </c>
      <c r="N2382" s="287">
        <v>0</v>
      </c>
      <c r="O2382" s="287">
        <v>45000</v>
      </c>
      <c r="P2382" s="287">
        <v>45000</v>
      </c>
      <c r="Q2382" s="122">
        <v>0</v>
      </c>
      <c r="R2382" s="188" t="s">
        <v>3124</v>
      </c>
      <c r="S2382" s="188" t="s">
        <v>5413</v>
      </c>
      <c r="T2382" s="188" t="s">
        <v>1703</v>
      </c>
      <c r="U2382" s="188"/>
      <c r="V2382" s="188" t="s">
        <v>1704</v>
      </c>
      <c r="W2382" s="188" t="s">
        <v>1195</v>
      </c>
      <c r="X2382" s="188" t="s">
        <v>1195</v>
      </c>
      <c r="Y2382" s="188" t="s">
        <v>1195</v>
      </c>
      <c r="Z2382" s="188"/>
      <c r="AA2382" s="188">
        <v>90000</v>
      </c>
    </row>
    <row r="2383" spans="1:27">
      <c r="A2383" s="122" t="s">
        <v>56</v>
      </c>
      <c r="B2383" s="226" t="str">
        <f t="shared" si="74"/>
        <v>27AAJCV6293Q1Z8VRSPL/24-25/0321</v>
      </c>
      <c r="C2383" s="277">
        <f t="shared" si="75"/>
        <v>2378</v>
      </c>
      <c r="D2383" s="122" t="s">
        <v>367</v>
      </c>
      <c r="E2383" s="122" t="s">
        <v>368</v>
      </c>
      <c r="F2383" s="122" t="s">
        <v>5464</v>
      </c>
      <c r="G2383" s="122" t="s">
        <v>1699</v>
      </c>
      <c r="H2383" s="278">
        <v>45537</v>
      </c>
      <c r="I2383" s="122">
        <v>1951</v>
      </c>
      <c r="J2383" s="122" t="s">
        <v>1700</v>
      </c>
      <c r="K2383" s="122" t="s">
        <v>1657</v>
      </c>
      <c r="L2383" s="122">
        <v>18</v>
      </c>
      <c r="M2383" s="287">
        <v>1653.33</v>
      </c>
      <c r="N2383" s="287">
        <v>0</v>
      </c>
      <c r="O2383" s="287">
        <v>148.80000000000001</v>
      </c>
      <c r="P2383" s="287">
        <v>148.80000000000001</v>
      </c>
      <c r="Q2383" s="122">
        <v>0</v>
      </c>
      <c r="R2383" s="188" t="s">
        <v>3124</v>
      </c>
      <c r="S2383" s="188" t="s">
        <v>3112</v>
      </c>
      <c r="T2383" s="188" t="s">
        <v>1703</v>
      </c>
      <c r="U2383" s="188"/>
      <c r="V2383" s="188" t="s">
        <v>1704</v>
      </c>
      <c r="W2383" s="188" t="s">
        <v>1195</v>
      </c>
      <c r="X2383" s="188" t="s">
        <v>1195</v>
      </c>
      <c r="Y2383" s="188" t="s">
        <v>1195</v>
      </c>
      <c r="Z2383" s="188"/>
      <c r="AA2383" s="188">
        <v>297.60000000000002</v>
      </c>
    </row>
    <row r="2384" spans="1:27">
      <c r="A2384" s="122" t="s">
        <v>56</v>
      </c>
      <c r="B2384" s="226" t="str">
        <f t="shared" si="74"/>
        <v>27AANCP4234F1ZCCASHMEMO-3650</v>
      </c>
      <c r="C2384" s="277">
        <f t="shared" si="75"/>
        <v>2379</v>
      </c>
      <c r="D2384" s="122" t="s">
        <v>1831</v>
      </c>
      <c r="E2384" s="122" t="s">
        <v>1832</v>
      </c>
      <c r="F2384" s="122" t="s">
        <v>5465</v>
      </c>
      <c r="G2384" s="122" t="s">
        <v>1699</v>
      </c>
      <c r="H2384" s="278">
        <v>45551</v>
      </c>
      <c r="I2384" s="122">
        <v>578</v>
      </c>
      <c r="J2384" s="122" t="s">
        <v>1700</v>
      </c>
      <c r="K2384" s="122" t="s">
        <v>1657</v>
      </c>
      <c r="L2384" s="122">
        <v>18</v>
      </c>
      <c r="M2384" s="287">
        <v>490</v>
      </c>
      <c r="N2384" s="287">
        <v>0</v>
      </c>
      <c r="O2384" s="287">
        <v>44.1</v>
      </c>
      <c r="P2384" s="287">
        <v>44.1</v>
      </c>
      <c r="Q2384" s="122">
        <v>0</v>
      </c>
      <c r="R2384" s="188" t="s">
        <v>3124</v>
      </c>
      <c r="S2384" s="188" t="s">
        <v>5413</v>
      </c>
      <c r="T2384" s="188" t="s">
        <v>1703</v>
      </c>
      <c r="U2384" s="188"/>
      <c r="V2384" s="188" t="s">
        <v>1704</v>
      </c>
      <c r="W2384" s="188" t="s">
        <v>1726</v>
      </c>
      <c r="X2384" s="188" t="s">
        <v>5466</v>
      </c>
      <c r="Y2384" s="188" t="s">
        <v>5467</v>
      </c>
      <c r="Z2384" s="188"/>
      <c r="AA2384" s="188">
        <v>88.2</v>
      </c>
    </row>
    <row r="2385" spans="1:27">
      <c r="A2385" s="122" t="s">
        <v>56</v>
      </c>
      <c r="B2385" s="226" t="str">
        <f t="shared" si="74"/>
        <v>07AAJCT0778J1ZWINV24-25/09-48</v>
      </c>
      <c r="C2385" s="277">
        <f t="shared" si="75"/>
        <v>2380</v>
      </c>
      <c r="D2385" s="122" t="s">
        <v>5468</v>
      </c>
      <c r="E2385" s="122" t="s">
        <v>5469</v>
      </c>
      <c r="F2385" s="122" t="s">
        <v>5470</v>
      </c>
      <c r="G2385" s="122" t="s">
        <v>1699</v>
      </c>
      <c r="H2385" s="278">
        <v>45544</v>
      </c>
      <c r="I2385" s="122">
        <v>21240</v>
      </c>
      <c r="J2385" s="122" t="s">
        <v>1700</v>
      </c>
      <c r="K2385" s="122" t="s">
        <v>1657</v>
      </c>
      <c r="L2385" s="122">
        <v>18</v>
      </c>
      <c r="M2385" s="287">
        <v>18000</v>
      </c>
      <c r="N2385" s="287">
        <v>3240</v>
      </c>
      <c r="O2385" s="287">
        <v>0</v>
      </c>
      <c r="P2385" s="287">
        <v>0</v>
      </c>
      <c r="Q2385" s="122">
        <v>0</v>
      </c>
      <c r="R2385" s="188" t="s">
        <v>3124</v>
      </c>
      <c r="S2385" s="188" t="s">
        <v>3071</v>
      </c>
      <c r="T2385" s="188" t="s">
        <v>1703</v>
      </c>
      <c r="U2385" s="188"/>
      <c r="V2385" s="188" t="s">
        <v>1704</v>
      </c>
      <c r="W2385" s="188" t="s">
        <v>1726</v>
      </c>
      <c r="X2385" s="188" t="s">
        <v>5471</v>
      </c>
      <c r="Y2385" s="188" t="s">
        <v>5472</v>
      </c>
      <c r="Z2385" s="188"/>
      <c r="AA2385" s="188">
        <v>3240</v>
      </c>
    </row>
    <row r="2386" spans="1:27">
      <c r="A2386" s="122" t="s">
        <v>56</v>
      </c>
      <c r="B2386" s="226" t="str">
        <f t="shared" si="74"/>
        <v>27AAACH1458C1ZZ2170547705</v>
      </c>
      <c r="C2386" s="277">
        <f t="shared" si="75"/>
        <v>2381</v>
      </c>
      <c r="D2386" s="122" t="s">
        <v>540</v>
      </c>
      <c r="E2386" s="122" t="s">
        <v>541</v>
      </c>
      <c r="F2386" s="122">
        <v>2170547705</v>
      </c>
      <c r="G2386" s="122" t="s">
        <v>1699</v>
      </c>
      <c r="H2386" s="278">
        <v>45538</v>
      </c>
      <c r="I2386" s="122">
        <v>19132.52</v>
      </c>
      <c r="J2386" s="122" t="s">
        <v>1700</v>
      </c>
      <c r="K2386" s="122" t="s">
        <v>1657</v>
      </c>
      <c r="L2386" s="122">
        <v>18</v>
      </c>
      <c r="M2386" s="287">
        <v>16214</v>
      </c>
      <c r="N2386" s="287">
        <v>0</v>
      </c>
      <c r="O2386" s="287">
        <v>1459.26</v>
      </c>
      <c r="P2386" s="287">
        <v>1459.26</v>
      </c>
      <c r="Q2386" s="122">
        <v>0</v>
      </c>
      <c r="R2386" s="188" t="s">
        <v>3124</v>
      </c>
      <c r="S2386" s="188" t="s">
        <v>5413</v>
      </c>
      <c r="T2386" s="188" t="s">
        <v>1703</v>
      </c>
      <c r="U2386" s="188"/>
      <c r="V2386" s="188" t="s">
        <v>1704</v>
      </c>
      <c r="W2386" s="188" t="s">
        <v>1195</v>
      </c>
      <c r="X2386" s="188" t="s">
        <v>1195</v>
      </c>
      <c r="Y2386" s="188" t="s">
        <v>1195</v>
      </c>
      <c r="Z2386" s="188"/>
      <c r="AA2386" s="188">
        <v>2918.52</v>
      </c>
    </row>
    <row r="2387" spans="1:27">
      <c r="A2387" s="122" t="s">
        <v>56</v>
      </c>
      <c r="B2387" s="226" t="str">
        <f t="shared" si="74"/>
        <v>27AAACH1458C1ZZ2170577455</v>
      </c>
      <c r="C2387" s="277">
        <f t="shared" si="75"/>
        <v>2382</v>
      </c>
      <c r="D2387" s="122" t="s">
        <v>540</v>
      </c>
      <c r="E2387" s="122" t="s">
        <v>541</v>
      </c>
      <c r="F2387" s="122">
        <v>2170577455</v>
      </c>
      <c r="G2387" s="122" t="s">
        <v>1699</v>
      </c>
      <c r="H2387" s="278">
        <v>45550</v>
      </c>
      <c r="I2387" s="122">
        <v>6478.2</v>
      </c>
      <c r="J2387" s="122" t="s">
        <v>1700</v>
      </c>
      <c r="K2387" s="122" t="s">
        <v>1657</v>
      </c>
      <c r="L2387" s="122">
        <v>18</v>
      </c>
      <c r="M2387" s="287">
        <v>5490</v>
      </c>
      <c r="N2387" s="287">
        <v>0</v>
      </c>
      <c r="O2387" s="287">
        <v>494.1</v>
      </c>
      <c r="P2387" s="287">
        <v>494.1</v>
      </c>
      <c r="Q2387" s="122">
        <v>0</v>
      </c>
      <c r="R2387" s="188" t="s">
        <v>3124</v>
      </c>
      <c r="S2387" s="188" t="s">
        <v>5413</v>
      </c>
      <c r="T2387" s="188" t="s">
        <v>1703</v>
      </c>
      <c r="U2387" s="188"/>
      <c r="V2387" s="188" t="s">
        <v>1704</v>
      </c>
      <c r="W2387" s="188" t="s">
        <v>1195</v>
      </c>
      <c r="X2387" s="188" t="s">
        <v>1195</v>
      </c>
      <c r="Y2387" s="188" t="s">
        <v>1195</v>
      </c>
      <c r="Z2387" s="188"/>
      <c r="AA2387" s="188">
        <v>988.2</v>
      </c>
    </row>
    <row r="2388" spans="1:27">
      <c r="A2388" s="122" t="s">
        <v>56</v>
      </c>
      <c r="B2388" s="226" t="str">
        <f t="shared" si="74"/>
        <v>27AAJCM5637R1ZLMCSS/24-25/979</v>
      </c>
      <c r="C2388" s="277">
        <f t="shared" si="75"/>
        <v>2383</v>
      </c>
      <c r="D2388" s="122" t="s">
        <v>2051</v>
      </c>
      <c r="E2388" s="122" t="s">
        <v>2052</v>
      </c>
      <c r="F2388" s="122" t="s">
        <v>5473</v>
      </c>
      <c r="G2388" s="122" t="s">
        <v>1699</v>
      </c>
      <c r="H2388" s="278">
        <v>45538</v>
      </c>
      <c r="I2388" s="122">
        <v>52252</v>
      </c>
      <c r="J2388" s="122" t="s">
        <v>1700</v>
      </c>
      <c r="K2388" s="122" t="s">
        <v>1657</v>
      </c>
      <c r="L2388" s="122">
        <v>18</v>
      </c>
      <c r="M2388" s="287">
        <v>44281.32</v>
      </c>
      <c r="N2388" s="287">
        <v>0</v>
      </c>
      <c r="O2388" s="287">
        <v>3985.32</v>
      </c>
      <c r="P2388" s="287">
        <v>3985.32</v>
      </c>
      <c r="Q2388" s="122">
        <v>0</v>
      </c>
      <c r="R2388" s="188" t="s">
        <v>3124</v>
      </c>
      <c r="S2388" s="188" t="s">
        <v>3107</v>
      </c>
      <c r="T2388" s="188" t="s">
        <v>1703</v>
      </c>
      <c r="U2388" s="188"/>
      <c r="V2388" s="188" t="s">
        <v>1704</v>
      </c>
      <c r="W2388" s="188" t="s">
        <v>1726</v>
      </c>
      <c r="X2388" s="188" t="s">
        <v>5474</v>
      </c>
      <c r="Y2388" s="188" t="s">
        <v>5475</v>
      </c>
      <c r="Z2388" s="188"/>
      <c r="AA2388" s="188">
        <v>7970.64</v>
      </c>
    </row>
    <row r="2389" spans="1:27">
      <c r="A2389" s="122" t="s">
        <v>56</v>
      </c>
      <c r="B2389" s="226" t="str">
        <f t="shared" si="74"/>
        <v>27AAJCM5637R1ZLMCSS/24-25/980</v>
      </c>
      <c r="C2389" s="277">
        <f t="shared" si="75"/>
        <v>2384</v>
      </c>
      <c r="D2389" s="122" t="s">
        <v>2051</v>
      </c>
      <c r="E2389" s="122" t="s">
        <v>2052</v>
      </c>
      <c r="F2389" s="122" t="s">
        <v>5476</v>
      </c>
      <c r="G2389" s="122" t="s">
        <v>1699</v>
      </c>
      <c r="H2389" s="278">
        <v>45538</v>
      </c>
      <c r="I2389" s="122">
        <v>21851</v>
      </c>
      <c r="J2389" s="122" t="s">
        <v>1700</v>
      </c>
      <c r="K2389" s="122" t="s">
        <v>1657</v>
      </c>
      <c r="L2389" s="122">
        <v>18</v>
      </c>
      <c r="M2389" s="287">
        <v>18518</v>
      </c>
      <c r="N2389" s="287">
        <v>0</v>
      </c>
      <c r="O2389" s="287">
        <v>1666.62</v>
      </c>
      <c r="P2389" s="287">
        <v>1666.62</v>
      </c>
      <c r="Q2389" s="122">
        <v>0</v>
      </c>
      <c r="R2389" s="188" t="s">
        <v>3124</v>
      </c>
      <c r="S2389" s="188" t="s">
        <v>3107</v>
      </c>
      <c r="T2389" s="188" t="s">
        <v>1703</v>
      </c>
      <c r="U2389" s="188"/>
      <c r="V2389" s="188" t="s">
        <v>1704</v>
      </c>
      <c r="W2389" s="188" t="s">
        <v>1726</v>
      </c>
      <c r="X2389" s="188" t="s">
        <v>5477</v>
      </c>
      <c r="Y2389" s="188" t="s">
        <v>5475</v>
      </c>
      <c r="Z2389" s="188"/>
      <c r="AA2389" s="188">
        <v>3333.24</v>
      </c>
    </row>
    <row r="2390" spans="1:27">
      <c r="A2390" s="122" t="s">
        <v>56</v>
      </c>
      <c r="B2390" s="226" t="str">
        <f t="shared" si="74"/>
        <v>27AATPE1295N1Z2SEP-2024-303</v>
      </c>
      <c r="C2390" s="277">
        <f t="shared" si="75"/>
        <v>2385</v>
      </c>
      <c r="D2390" s="122" t="s">
        <v>527</v>
      </c>
      <c r="E2390" s="122" t="s">
        <v>528</v>
      </c>
      <c r="F2390" s="122" t="s">
        <v>5478</v>
      </c>
      <c r="G2390" s="122" t="s">
        <v>1699</v>
      </c>
      <c r="H2390" s="278">
        <v>45537</v>
      </c>
      <c r="I2390" s="122">
        <v>413878</v>
      </c>
      <c r="J2390" s="122" t="s">
        <v>1700</v>
      </c>
      <c r="K2390" s="122" t="s">
        <v>1657</v>
      </c>
      <c r="L2390" s="122">
        <v>18</v>
      </c>
      <c r="M2390" s="287">
        <v>350744</v>
      </c>
      <c r="N2390" s="287">
        <v>0</v>
      </c>
      <c r="O2390" s="287">
        <v>31566.959999999999</v>
      </c>
      <c r="P2390" s="287">
        <v>31566.959999999999</v>
      </c>
      <c r="Q2390" s="122">
        <v>0</v>
      </c>
      <c r="R2390" s="188" t="s">
        <v>3124</v>
      </c>
      <c r="S2390" s="188" t="s">
        <v>3120</v>
      </c>
      <c r="T2390" s="188" t="s">
        <v>1703</v>
      </c>
      <c r="U2390" s="188"/>
      <c r="V2390" s="188" t="s">
        <v>1704</v>
      </c>
      <c r="W2390" s="188" t="s">
        <v>1195</v>
      </c>
      <c r="X2390" s="188" t="s">
        <v>1195</v>
      </c>
      <c r="Y2390" s="188" t="s">
        <v>1195</v>
      </c>
      <c r="Z2390" s="188"/>
      <c r="AA2390" s="188">
        <v>63133.919999999998</v>
      </c>
    </row>
    <row r="2391" spans="1:27">
      <c r="A2391" s="122" t="s">
        <v>56</v>
      </c>
      <c r="B2391" s="226" t="str">
        <f t="shared" si="74"/>
        <v>27AATPE1295N1Z2SEP-2024-304</v>
      </c>
      <c r="C2391" s="277">
        <f t="shared" si="75"/>
        <v>2386</v>
      </c>
      <c r="D2391" s="122" t="s">
        <v>527</v>
      </c>
      <c r="E2391" s="122" t="s">
        <v>528</v>
      </c>
      <c r="F2391" s="122" t="s">
        <v>5479</v>
      </c>
      <c r="G2391" s="122" t="s">
        <v>1699</v>
      </c>
      <c r="H2391" s="278">
        <v>45537</v>
      </c>
      <c r="I2391" s="122">
        <v>393497</v>
      </c>
      <c r="J2391" s="122" t="s">
        <v>1700</v>
      </c>
      <c r="K2391" s="122" t="s">
        <v>1657</v>
      </c>
      <c r="L2391" s="122">
        <v>18</v>
      </c>
      <c r="M2391" s="287">
        <v>333472</v>
      </c>
      <c r="N2391" s="287">
        <v>0</v>
      </c>
      <c r="O2391" s="287">
        <v>30012.48</v>
      </c>
      <c r="P2391" s="287">
        <v>30012.48</v>
      </c>
      <c r="Q2391" s="122">
        <v>0</v>
      </c>
      <c r="R2391" s="188" t="s">
        <v>3124</v>
      </c>
      <c r="S2391" s="188" t="s">
        <v>3120</v>
      </c>
      <c r="T2391" s="188" t="s">
        <v>1703</v>
      </c>
      <c r="U2391" s="188"/>
      <c r="V2391" s="188" t="s">
        <v>1704</v>
      </c>
      <c r="W2391" s="188" t="s">
        <v>1195</v>
      </c>
      <c r="X2391" s="188" t="s">
        <v>1195</v>
      </c>
      <c r="Y2391" s="188" t="s">
        <v>1195</v>
      </c>
      <c r="Z2391" s="188"/>
      <c r="AA2391" s="188">
        <v>60024.959999999999</v>
      </c>
    </row>
    <row r="2392" spans="1:27">
      <c r="A2392" s="122" t="s">
        <v>56</v>
      </c>
      <c r="B2392" s="226" t="str">
        <f t="shared" si="74"/>
        <v>29AAECM8948G1ZXKW24258</v>
      </c>
      <c r="C2392" s="277">
        <f t="shared" si="75"/>
        <v>2387</v>
      </c>
      <c r="D2392" s="122" t="s">
        <v>699</v>
      </c>
      <c r="E2392" s="122" t="s">
        <v>700</v>
      </c>
      <c r="F2392" s="122" t="s">
        <v>5480</v>
      </c>
      <c r="G2392" s="122" t="s">
        <v>1699</v>
      </c>
      <c r="H2392" s="278">
        <v>45544</v>
      </c>
      <c r="I2392" s="122">
        <v>1901245.5</v>
      </c>
      <c r="J2392" s="122" t="s">
        <v>1700</v>
      </c>
      <c r="K2392" s="122" t="s">
        <v>1657</v>
      </c>
      <c r="L2392" s="122">
        <v>18</v>
      </c>
      <c r="M2392" s="287">
        <v>1611225</v>
      </c>
      <c r="N2392" s="287">
        <v>290020.5</v>
      </c>
      <c r="O2392" s="287">
        <v>0</v>
      </c>
      <c r="P2392" s="287">
        <v>0</v>
      </c>
      <c r="Q2392" s="122">
        <v>0</v>
      </c>
      <c r="R2392" s="188" t="s">
        <v>3124</v>
      </c>
      <c r="S2392" s="188" t="s">
        <v>5481</v>
      </c>
      <c r="T2392" s="188" t="s">
        <v>1703</v>
      </c>
      <c r="U2392" s="188"/>
      <c r="V2392" s="188" t="s">
        <v>1704</v>
      </c>
      <c r="W2392" s="188" t="s">
        <v>1726</v>
      </c>
      <c r="X2392" s="188" t="s">
        <v>5482</v>
      </c>
      <c r="Y2392" s="188" t="s">
        <v>5472</v>
      </c>
      <c r="Z2392" s="188"/>
      <c r="AA2392" s="188">
        <v>290020.5</v>
      </c>
    </row>
    <row r="2393" spans="1:27">
      <c r="A2393" s="122" t="s">
        <v>56</v>
      </c>
      <c r="B2393" s="226" t="str">
        <f t="shared" si="74"/>
        <v>29AAECM8948G1ZXMend/24-25/3</v>
      </c>
      <c r="C2393" s="277">
        <f t="shared" si="75"/>
        <v>2388</v>
      </c>
      <c r="D2393" s="122" t="s">
        <v>699</v>
      </c>
      <c r="E2393" s="122" t="s">
        <v>700</v>
      </c>
      <c r="F2393" s="122" t="s">
        <v>5483</v>
      </c>
      <c r="G2393" s="122" t="s">
        <v>1699</v>
      </c>
      <c r="H2393" s="278">
        <v>45544</v>
      </c>
      <c r="I2393" s="122">
        <v>1911600</v>
      </c>
      <c r="J2393" s="122" t="s">
        <v>1700</v>
      </c>
      <c r="K2393" s="122" t="s">
        <v>1657</v>
      </c>
      <c r="L2393" s="122">
        <v>18</v>
      </c>
      <c r="M2393" s="287">
        <v>1620000</v>
      </c>
      <c r="N2393" s="287">
        <v>291600</v>
      </c>
      <c r="O2393" s="287">
        <v>0</v>
      </c>
      <c r="P2393" s="287">
        <v>0</v>
      </c>
      <c r="Q2393" s="122">
        <v>0</v>
      </c>
      <c r="R2393" s="188" t="s">
        <v>3124</v>
      </c>
      <c r="S2393" s="188" t="s">
        <v>5481</v>
      </c>
      <c r="T2393" s="188" t="s">
        <v>1703</v>
      </c>
      <c r="U2393" s="188"/>
      <c r="V2393" s="188" t="s">
        <v>1704</v>
      </c>
      <c r="W2393" s="188" t="s">
        <v>1726</v>
      </c>
      <c r="X2393" s="188" t="s">
        <v>5484</v>
      </c>
      <c r="Y2393" s="188" t="s">
        <v>5472</v>
      </c>
      <c r="Z2393" s="188"/>
      <c r="AA2393" s="188">
        <v>291600</v>
      </c>
    </row>
    <row r="2394" spans="1:27">
      <c r="A2394" s="122" t="s">
        <v>56</v>
      </c>
      <c r="B2394" s="226" t="str">
        <f t="shared" si="74"/>
        <v>27AAACB2100P1ZXMHSO140924826424</v>
      </c>
      <c r="C2394" s="277">
        <f t="shared" si="75"/>
        <v>2389</v>
      </c>
      <c r="D2394" s="122" t="s">
        <v>314</v>
      </c>
      <c r="E2394" s="122" t="s">
        <v>315</v>
      </c>
      <c r="F2394" s="122" t="s">
        <v>5485</v>
      </c>
      <c r="G2394" s="122" t="s">
        <v>1699</v>
      </c>
      <c r="H2394" s="278">
        <v>45549</v>
      </c>
      <c r="I2394" s="122">
        <v>516.34</v>
      </c>
      <c r="J2394" s="122" t="s">
        <v>1700</v>
      </c>
      <c r="K2394" s="122" t="s">
        <v>1657</v>
      </c>
      <c r="L2394" s="122">
        <v>18</v>
      </c>
      <c r="M2394" s="287">
        <v>437.58</v>
      </c>
      <c r="N2394" s="287">
        <v>0</v>
      </c>
      <c r="O2394" s="287">
        <v>39.380000000000003</v>
      </c>
      <c r="P2394" s="287">
        <v>39.380000000000003</v>
      </c>
      <c r="Q2394" s="122">
        <v>0</v>
      </c>
      <c r="R2394" s="188" t="s">
        <v>3124</v>
      </c>
      <c r="S2394" s="188" t="s">
        <v>3107</v>
      </c>
      <c r="T2394" s="188" t="s">
        <v>1703</v>
      </c>
      <c r="U2394" s="188"/>
      <c r="V2394" s="188" t="s">
        <v>1704</v>
      </c>
      <c r="W2394" s="188" t="s">
        <v>1726</v>
      </c>
      <c r="X2394" s="188" t="s">
        <v>5486</v>
      </c>
      <c r="Y2394" s="188" t="s">
        <v>5487</v>
      </c>
      <c r="Z2394" s="188"/>
      <c r="AA2394" s="188">
        <v>78.760000000000005</v>
      </c>
    </row>
    <row r="2395" spans="1:27">
      <c r="A2395" s="122" t="s">
        <v>56</v>
      </c>
      <c r="B2395" s="226" t="str">
        <f t="shared" si="74"/>
        <v>27AAECT8346F1Z4I270000014007168</v>
      </c>
      <c r="C2395" s="277">
        <f t="shared" si="75"/>
        <v>2390</v>
      </c>
      <c r="D2395" s="122" t="s">
        <v>4573</v>
      </c>
      <c r="E2395" s="122" t="s">
        <v>3161</v>
      </c>
      <c r="F2395" s="122" t="s">
        <v>5488</v>
      </c>
      <c r="G2395" s="122" t="s">
        <v>1699</v>
      </c>
      <c r="H2395" s="278">
        <v>45542</v>
      </c>
      <c r="I2395" s="122">
        <v>39788</v>
      </c>
      <c r="J2395" s="122" t="s">
        <v>1700</v>
      </c>
      <c r="K2395" s="122" t="s">
        <v>1657</v>
      </c>
      <c r="L2395" s="122">
        <v>12</v>
      </c>
      <c r="M2395" s="287">
        <v>35525</v>
      </c>
      <c r="N2395" s="287">
        <v>0</v>
      </c>
      <c r="O2395" s="287">
        <v>2131.5</v>
      </c>
      <c r="P2395" s="287">
        <v>2131.5</v>
      </c>
      <c r="Q2395" s="122">
        <v>0</v>
      </c>
      <c r="R2395" s="188" t="s">
        <v>3124</v>
      </c>
      <c r="S2395" s="188" t="s">
        <v>5413</v>
      </c>
      <c r="T2395" s="188" t="s">
        <v>1703</v>
      </c>
      <c r="U2395" s="188"/>
      <c r="V2395" s="188" t="s">
        <v>1704</v>
      </c>
      <c r="W2395" s="188" t="s">
        <v>1195</v>
      </c>
      <c r="X2395" s="188" t="s">
        <v>1195</v>
      </c>
      <c r="Y2395" s="188" t="s">
        <v>1195</v>
      </c>
      <c r="Z2395" s="188"/>
      <c r="AA2395" s="188">
        <v>4263</v>
      </c>
    </row>
    <row r="2396" spans="1:27">
      <c r="A2396" s="122" t="s">
        <v>56</v>
      </c>
      <c r="B2396" s="226" t="str">
        <f t="shared" si="74"/>
        <v>27AANCA4062G1ZN252240001264000</v>
      </c>
      <c r="C2396" s="277">
        <f t="shared" si="75"/>
        <v>2391</v>
      </c>
      <c r="D2396" s="122" t="s">
        <v>787</v>
      </c>
      <c r="E2396" s="122" t="s">
        <v>788</v>
      </c>
      <c r="F2396" s="122">
        <v>252240001264000</v>
      </c>
      <c r="G2396" s="122" t="s">
        <v>1699</v>
      </c>
      <c r="H2396" s="278">
        <v>45560</v>
      </c>
      <c r="I2396" s="122">
        <v>279929.18</v>
      </c>
      <c r="J2396" s="122" t="s">
        <v>1700</v>
      </c>
      <c r="K2396" s="122" t="s">
        <v>1657</v>
      </c>
      <c r="L2396" s="122">
        <v>18</v>
      </c>
      <c r="M2396" s="287">
        <v>237228.12</v>
      </c>
      <c r="N2396" s="287">
        <v>0</v>
      </c>
      <c r="O2396" s="287">
        <v>21350.53</v>
      </c>
      <c r="P2396" s="287">
        <v>21350.53</v>
      </c>
      <c r="Q2396" s="122">
        <v>0</v>
      </c>
      <c r="R2396" s="188" t="s">
        <v>3124</v>
      </c>
      <c r="S2396" s="188" t="s">
        <v>5413</v>
      </c>
      <c r="T2396" s="188" t="s">
        <v>1703</v>
      </c>
      <c r="U2396" s="188"/>
      <c r="V2396" s="188" t="s">
        <v>1704</v>
      </c>
      <c r="W2396" s="188" t="s">
        <v>1195</v>
      </c>
      <c r="X2396" s="188" t="s">
        <v>1195</v>
      </c>
      <c r="Y2396" s="188" t="s">
        <v>1195</v>
      </c>
      <c r="Z2396" s="188"/>
      <c r="AA2396" s="188">
        <v>42701.06</v>
      </c>
    </row>
    <row r="2397" spans="1:27">
      <c r="A2397" s="122" t="s">
        <v>56</v>
      </c>
      <c r="B2397" s="226" t="str">
        <f t="shared" si="74"/>
        <v>27AANCA4062G1ZN281240001894000</v>
      </c>
      <c r="C2397" s="277">
        <f t="shared" si="75"/>
        <v>2392</v>
      </c>
      <c r="D2397" s="122" t="s">
        <v>787</v>
      </c>
      <c r="E2397" s="122" t="s">
        <v>788</v>
      </c>
      <c r="F2397" s="122">
        <v>281240001894000</v>
      </c>
      <c r="G2397" s="122" t="s">
        <v>1699</v>
      </c>
      <c r="H2397" s="278">
        <v>45561</v>
      </c>
      <c r="I2397" s="122">
        <v>1747578.52</v>
      </c>
      <c r="J2397" s="122" t="s">
        <v>1700</v>
      </c>
      <c r="K2397" s="122" t="s">
        <v>1657</v>
      </c>
      <c r="L2397" s="122">
        <v>18</v>
      </c>
      <c r="M2397" s="287">
        <v>1480998.75</v>
      </c>
      <c r="N2397" s="287">
        <v>0</v>
      </c>
      <c r="O2397" s="287">
        <v>133289.88</v>
      </c>
      <c r="P2397" s="287">
        <v>133289.88</v>
      </c>
      <c r="Q2397" s="122">
        <v>0</v>
      </c>
      <c r="R2397" s="188" t="s">
        <v>3124</v>
      </c>
      <c r="S2397" s="188" t="s">
        <v>5413</v>
      </c>
      <c r="T2397" s="188" t="s">
        <v>1703</v>
      </c>
      <c r="U2397" s="188"/>
      <c r="V2397" s="188" t="s">
        <v>1704</v>
      </c>
      <c r="W2397" s="188" t="s">
        <v>1195</v>
      </c>
      <c r="X2397" s="188" t="s">
        <v>1195</v>
      </c>
      <c r="Y2397" s="188" t="s">
        <v>1195</v>
      </c>
      <c r="Z2397" s="188"/>
      <c r="AA2397" s="188">
        <v>266579.76</v>
      </c>
    </row>
    <row r="2398" spans="1:27">
      <c r="A2398" s="122" t="s">
        <v>56</v>
      </c>
      <c r="B2398" s="226" t="str">
        <f t="shared" si="74"/>
        <v>27AAACB4624J1ZSA02P2425-0009016</v>
      </c>
      <c r="C2398" s="277">
        <f t="shared" si="75"/>
        <v>2393</v>
      </c>
      <c r="D2398" s="122" t="s">
        <v>2143</v>
      </c>
      <c r="E2398" s="122" t="s">
        <v>2144</v>
      </c>
      <c r="F2398" s="122" t="s">
        <v>5489</v>
      </c>
      <c r="G2398" s="122" t="s">
        <v>1699</v>
      </c>
      <c r="H2398" s="278">
        <v>45550</v>
      </c>
      <c r="I2398" s="122">
        <v>2400.0100000000002</v>
      </c>
      <c r="J2398" s="122" t="s">
        <v>1700</v>
      </c>
      <c r="K2398" s="122" t="s">
        <v>1657</v>
      </c>
      <c r="L2398" s="122">
        <v>12</v>
      </c>
      <c r="M2398" s="287">
        <v>2142.87</v>
      </c>
      <c r="N2398" s="287">
        <v>0</v>
      </c>
      <c r="O2398" s="287">
        <v>128.57</v>
      </c>
      <c r="P2398" s="287">
        <v>128.57</v>
      </c>
      <c r="Q2398" s="122">
        <v>0</v>
      </c>
      <c r="R2398" s="188" t="s">
        <v>3124</v>
      </c>
      <c r="S2398" s="188" t="s">
        <v>3071</v>
      </c>
      <c r="T2398" s="188" t="s">
        <v>1703</v>
      </c>
      <c r="U2398" s="188"/>
      <c r="V2398" s="188" t="s">
        <v>1704</v>
      </c>
      <c r="W2398" s="188" t="s">
        <v>1195</v>
      </c>
      <c r="X2398" s="188" t="s">
        <v>1195</v>
      </c>
      <c r="Y2398" s="188" t="s">
        <v>1195</v>
      </c>
      <c r="Z2398" s="188"/>
      <c r="AA2398" s="188">
        <v>257.14</v>
      </c>
    </row>
    <row r="2399" spans="1:27">
      <c r="A2399" s="122" t="s">
        <v>56</v>
      </c>
      <c r="B2399" s="226" t="str">
        <f t="shared" si="74"/>
        <v>27AAACM3692H1ZCSAPV08/0059/2425</v>
      </c>
      <c r="C2399" s="277">
        <f t="shared" si="75"/>
        <v>2394</v>
      </c>
      <c r="D2399" s="122" t="s">
        <v>580</v>
      </c>
      <c r="E2399" s="122" t="s">
        <v>581</v>
      </c>
      <c r="F2399" s="122" t="s">
        <v>5490</v>
      </c>
      <c r="G2399" s="122" t="s">
        <v>1699</v>
      </c>
      <c r="H2399" s="278">
        <v>45540</v>
      </c>
      <c r="I2399" s="122">
        <v>67564</v>
      </c>
      <c r="J2399" s="122" t="s">
        <v>1700</v>
      </c>
      <c r="K2399" s="122" t="s">
        <v>1657</v>
      </c>
      <c r="L2399" s="122">
        <v>18</v>
      </c>
      <c r="M2399" s="287">
        <v>57258</v>
      </c>
      <c r="N2399" s="287">
        <v>0</v>
      </c>
      <c r="O2399" s="287">
        <v>5153.22</v>
      </c>
      <c r="P2399" s="287">
        <v>5153.22</v>
      </c>
      <c r="Q2399" s="122">
        <v>0</v>
      </c>
      <c r="R2399" s="188" t="s">
        <v>3124</v>
      </c>
      <c r="S2399" s="188" t="s">
        <v>5413</v>
      </c>
      <c r="T2399" s="188" t="s">
        <v>1703</v>
      </c>
      <c r="U2399" s="188"/>
      <c r="V2399" s="188" t="s">
        <v>1704</v>
      </c>
      <c r="W2399" s="188" t="s">
        <v>1726</v>
      </c>
      <c r="X2399" s="188" t="s">
        <v>5491</v>
      </c>
      <c r="Y2399" s="188" t="s">
        <v>5472</v>
      </c>
      <c r="Z2399" s="188"/>
      <c r="AA2399" s="188">
        <v>10306.44</v>
      </c>
    </row>
    <row r="2400" spans="1:27">
      <c r="A2400" s="122" t="s">
        <v>56</v>
      </c>
      <c r="B2400" s="226" t="str">
        <f t="shared" si="74"/>
        <v>27AAACM3692H1ZCSAPV08/0060/2425</v>
      </c>
      <c r="C2400" s="277">
        <f t="shared" si="75"/>
        <v>2395</v>
      </c>
      <c r="D2400" s="122" t="s">
        <v>580</v>
      </c>
      <c r="E2400" s="122" t="s">
        <v>581</v>
      </c>
      <c r="F2400" s="122" t="s">
        <v>5492</v>
      </c>
      <c r="G2400" s="122" t="s">
        <v>1699</v>
      </c>
      <c r="H2400" s="278">
        <v>45540</v>
      </c>
      <c r="I2400" s="122">
        <v>36597</v>
      </c>
      <c r="J2400" s="122" t="s">
        <v>1700</v>
      </c>
      <c r="K2400" s="122" t="s">
        <v>1657</v>
      </c>
      <c r="L2400" s="122">
        <v>18</v>
      </c>
      <c r="M2400" s="287">
        <v>31014.75</v>
      </c>
      <c r="N2400" s="287">
        <v>0</v>
      </c>
      <c r="O2400" s="287">
        <v>2791.33</v>
      </c>
      <c r="P2400" s="287">
        <v>2791.33</v>
      </c>
      <c r="Q2400" s="122">
        <v>0</v>
      </c>
      <c r="R2400" s="188" t="s">
        <v>3124</v>
      </c>
      <c r="S2400" s="188" t="s">
        <v>5413</v>
      </c>
      <c r="T2400" s="188" t="s">
        <v>1703</v>
      </c>
      <c r="U2400" s="188"/>
      <c r="V2400" s="188" t="s">
        <v>1704</v>
      </c>
      <c r="W2400" s="188" t="s">
        <v>1726</v>
      </c>
      <c r="X2400" s="188" t="s">
        <v>5493</v>
      </c>
      <c r="Y2400" s="188" t="s">
        <v>5472</v>
      </c>
      <c r="Z2400" s="188"/>
      <c r="AA2400" s="188">
        <v>5582.66</v>
      </c>
    </row>
    <row r="2401" spans="1:27">
      <c r="A2401" s="122" t="s">
        <v>56</v>
      </c>
      <c r="B2401" s="226" t="str">
        <f t="shared" si="74"/>
        <v>27AADCS9203M1Z1SRAJ2425-1337</v>
      </c>
      <c r="C2401" s="277">
        <f t="shared" si="75"/>
        <v>2396</v>
      </c>
      <c r="D2401" s="122" t="s">
        <v>938</v>
      </c>
      <c r="E2401" s="122" t="s">
        <v>939</v>
      </c>
      <c r="F2401" s="122" t="s">
        <v>5494</v>
      </c>
      <c r="G2401" s="122" t="s">
        <v>1699</v>
      </c>
      <c r="H2401" s="278">
        <v>45544</v>
      </c>
      <c r="I2401" s="122">
        <v>13983</v>
      </c>
      <c r="J2401" s="122" t="s">
        <v>1700</v>
      </c>
      <c r="K2401" s="122" t="s">
        <v>1657</v>
      </c>
      <c r="L2401" s="122">
        <v>18</v>
      </c>
      <c r="M2401" s="287">
        <v>11850</v>
      </c>
      <c r="N2401" s="287">
        <v>0</v>
      </c>
      <c r="O2401" s="287">
        <v>1066.5</v>
      </c>
      <c r="P2401" s="287">
        <v>1066.5</v>
      </c>
      <c r="Q2401" s="122">
        <v>0</v>
      </c>
      <c r="R2401" s="188" t="s">
        <v>3124</v>
      </c>
      <c r="S2401" s="188" t="s">
        <v>5413</v>
      </c>
      <c r="T2401" s="188" t="s">
        <v>1703</v>
      </c>
      <c r="U2401" s="188"/>
      <c r="V2401" s="188" t="s">
        <v>1704</v>
      </c>
      <c r="W2401" s="188" t="s">
        <v>1726</v>
      </c>
      <c r="X2401" s="188" t="s">
        <v>5495</v>
      </c>
      <c r="Y2401" s="188" t="s">
        <v>5496</v>
      </c>
      <c r="Z2401" s="188"/>
      <c r="AA2401" s="188">
        <v>2133</v>
      </c>
    </row>
    <row r="2402" spans="1:27">
      <c r="A2402" s="122" t="s">
        <v>56</v>
      </c>
      <c r="B2402" s="226" t="str">
        <f t="shared" si="74"/>
        <v>27AADCS9203M1Z1SRAJ2425-1443</v>
      </c>
      <c r="C2402" s="277">
        <f t="shared" si="75"/>
        <v>2397</v>
      </c>
      <c r="D2402" s="122" t="s">
        <v>938</v>
      </c>
      <c r="E2402" s="122" t="s">
        <v>939</v>
      </c>
      <c r="F2402" s="122" t="s">
        <v>5497</v>
      </c>
      <c r="G2402" s="122" t="s">
        <v>1699</v>
      </c>
      <c r="H2402" s="278">
        <v>45556</v>
      </c>
      <c r="I2402" s="122">
        <v>527048</v>
      </c>
      <c r="J2402" s="122" t="s">
        <v>1700</v>
      </c>
      <c r="K2402" s="122" t="s">
        <v>1657</v>
      </c>
      <c r="L2402" s="122">
        <v>18</v>
      </c>
      <c r="M2402" s="287">
        <v>446651</v>
      </c>
      <c r="N2402" s="287">
        <v>0</v>
      </c>
      <c r="O2402" s="287">
        <v>40198.589999999997</v>
      </c>
      <c r="P2402" s="287">
        <v>40198.589999999997</v>
      </c>
      <c r="Q2402" s="122">
        <v>0</v>
      </c>
      <c r="R2402" s="188" t="s">
        <v>3124</v>
      </c>
      <c r="S2402" s="188" t="s">
        <v>5413</v>
      </c>
      <c r="T2402" s="188" t="s">
        <v>1703</v>
      </c>
      <c r="U2402" s="188"/>
      <c r="V2402" s="188" t="s">
        <v>1704</v>
      </c>
      <c r="W2402" s="188" t="s">
        <v>1726</v>
      </c>
      <c r="X2402" s="188" t="s">
        <v>5498</v>
      </c>
      <c r="Y2402" s="188" t="s">
        <v>5496</v>
      </c>
      <c r="Z2402" s="188"/>
      <c r="AA2402" s="188">
        <v>80397.179999999993</v>
      </c>
    </row>
    <row r="2403" spans="1:27">
      <c r="A2403" s="122" t="s">
        <v>56</v>
      </c>
      <c r="B2403" s="226" t="str">
        <f t="shared" si="74"/>
        <v>27AABCM2461K1ZFLMP01250900775</v>
      </c>
      <c r="C2403" s="277">
        <f t="shared" si="75"/>
        <v>2398</v>
      </c>
      <c r="D2403" s="122" t="s">
        <v>443</v>
      </c>
      <c r="E2403" s="122" t="s">
        <v>444</v>
      </c>
      <c r="F2403" s="122" t="s">
        <v>5499</v>
      </c>
      <c r="G2403" s="122" t="s">
        <v>1699</v>
      </c>
      <c r="H2403" s="278">
        <v>45536</v>
      </c>
      <c r="I2403" s="122">
        <v>31306.6</v>
      </c>
      <c r="J2403" s="122" t="s">
        <v>1700</v>
      </c>
      <c r="K2403" s="122" t="s">
        <v>1657</v>
      </c>
      <c r="L2403" s="122">
        <v>18</v>
      </c>
      <c r="M2403" s="287">
        <v>26530.6</v>
      </c>
      <c r="N2403" s="287">
        <v>0</v>
      </c>
      <c r="O2403" s="287">
        <v>2388</v>
      </c>
      <c r="P2403" s="287">
        <v>2388</v>
      </c>
      <c r="Q2403" s="122">
        <v>0</v>
      </c>
      <c r="R2403" s="188" t="s">
        <v>3124</v>
      </c>
      <c r="S2403" s="188" t="s">
        <v>3112</v>
      </c>
      <c r="T2403" s="188" t="s">
        <v>1703</v>
      </c>
      <c r="U2403" s="188"/>
      <c r="V2403" s="188" t="s">
        <v>1704</v>
      </c>
      <c r="W2403" s="188" t="s">
        <v>1726</v>
      </c>
      <c r="X2403" s="188" t="s">
        <v>5500</v>
      </c>
      <c r="Y2403" s="188" t="s">
        <v>5405</v>
      </c>
      <c r="Z2403" s="188"/>
      <c r="AA2403" s="188">
        <v>4776</v>
      </c>
    </row>
    <row r="2404" spans="1:27">
      <c r="A2404" s="122" t="s">
        <v>56</v>
      </c>
      <c r="B2404" s="226" t="str">
        <f t="shared" si="74"/>
        <v>27AABCM2461K1ZFLMP01250900776</v>
      </c>
      <c r="C2404" s="277">
        <f t="shared" si="75"/>
        <v>2399</v>
      </c>
      <c r="D2404" s="122" t="s">
        <v>443</v>
      </c>
      <c r="E2404" s="122" t="s">
        <v>444</v>
      </c>
      <c r="F2404" s="122" t="s">
        <v>5501</v>
      </c>
      <c r="G2404" s="122" t="s">
        <v>1699</v>
      </c>
      <c r="H2404" s="278">
        <v>45536</v>
      </c>
      <c r="I2404" s="122">
        <v>32926.800000000003</v>
      </c>
      <c r="J2404" s="122" t="s">
        <v>1700</v>
      </c>
      <c r="K2404" s="122" t="s">
        <v>1657</v>
      </c>
      <c r="L2404" s="122">
        <v>18</v>
      </c>
      <c r="M2404" s="287">
        <v>27904.799999999999</v>
      </c>
      <c r="N2404" s="287">
        <v>0</v>
      </c>
      <c r="O2404" s="287">
        <v>2511</v>
      </c>
      <c r="P2404" s="287">
        <v>2511</v>
      </c>
      <c r="Q2404" s="122">
        <v>0</v>
      </c>
      <c r="R2404" s="188" t="s">
        <v>3124</v>
      </c>
      <c r="S2404" s="188" t="s">
        <v>3112</v>
      </c>
      <c r="T2404" s="188" t="s">
        <v>1703</v>
      </c>
      <c r="U2404" s="188"/>
      <c r="V2404" s="188" t="s">
        <v>1704</v>
      </c>
      <c r="W2404" s="188" t="s">
        <v>1726</v>
      </c>
      <c r="X2404" s="188" t="s">
        <v>5502</v>
      </c>
      <c r="Y2404" s="188" t="s">
        <v>5405</v>
      </c>
      <c r="Z2404" s="188"/>
      <c r="AA2404" s="188">
        <v>5022</v>
      </c>
    </row>
    <row r="2405" spans="1:27">
      <c r="A2405" s="122" t="s">
        <v>56</v>
      </c>
      <c r="B2405" s="226" t="str">
        <f t="shared" si="74"/>
        <v>27AABCM2461K1ZFLMP01250900777</v>
      </c>
      <c r="C2405" s="277">
        <f t="shared" si="75"/>
        <v>2400</v>
      </c>
      <c r="D2405" s="122" t="s">
        <v>443</v>
      </c>
      <c r="E2405" s="122" t="s">
        <v>444</v>
      </c>
      <c r="F2405" s="122" t="s">
        <v>5503</v>
      </c>
      <c r="G2405" s="122" t="s">
        <v>1699</v>
      </c>
      <c r="H2405" s="278">
        <v>45536</v>
      </c>
      <c r="I2405" s="122">
        <v>32926.800000000003</v>
      </c>
      <c r="J2405" s="122" t="s">
        <v>1700</v>
      </c>
      <c r="K2405" s="122" t="s">
        <v>1657</v>
      </c>
      <c r="L2405" s="122">
        <v>18</v>
      </c>
      <c r="M2405" s="287">
        <v>27904.799999999999</v>
      </c>
      <c r="N2405" s="287">
        <v>0</v>
      </c>
      <c r="O2405" s="287">
        <v>2511</v>
      </c>
      <c r="P2405" s="287">
        <v>2511</v>
      </c>
      <c r="Q2405" s="122">
        <v>0</v>
      </c>
      <c r="R2405" s="188" t="s">
        <v>3124</v>
      </c>
      <c r="S2405" s="188" t="s">
        <v>3112</v>
      </c>
      <c r="T2405" s="188" t="s">
        <v>1703</v>
      </c>
      <c r="U2405" s="188"/>
      <c r="V2405" s="188" t="s">
        <v>1704</v>
      </c>
      <c r="W2405" s="188" t="s">
        <v>1726</v>
      </c>
      <c r="X2405" s="188" t="s">
        <v>5504</v>
      </c>
      <c r="Y2405" s="188" t="s">
        <v>5405</v>
      </c>
      <c r="Z2405" s="188"/>
      <c r="AA2405" s="188">
        <v>5022</v>
      </c>
    </row>
    <row r="2406" spans="1:27">
      <c r="A2406" s="122" t="s">
        <v>56</v>
      </c>
      <c r="B2406" s="226" t="str">
        <f t="shared" si="74"/>
        <v>27AABCM2461K1ZFLMP01250900778</v>
      </c>
      <c r="C2406" s="277">
        <f t="shared" si="75"/>
        <v>2401</v>
      </c>
      <c r="D2406" s="122" t="s">
        <v>443</v>
      </c>
      <c r="E2406" s="122" t="s">
        <v>444</v>
      </c>
      <c r="F2406" s="122" t="s">
        <v>5505</v>
      </c>
      <c r="G2406" s="122" t="s">
        <v>1699</v>
      </c>
      <c r="H2406" s="278">
        <v>45536</v>
      </c>
      <c r="I2406" s="122">
        <v>31306.6</v>
      </c>
      <c r="J2406" s="122" t="s">
        <v>1700</v>
      </c>
      <c r="K2406" s="122" t="s">
        <v>1657</v>
      </c>
      <c r="L2406" s="122">
        <v>18</v>
      </c>
      <c r="M2406" s="287">
        <v>26530.6</v>
      </c>
      <c r="N2406" s="287">
        <v>0</v>
      </c>
      <c r="O2406" s="287">
        <v>2388</v>
      </c>
      <c r="P2406" s="287">
        <v>2388</v>
      </c>
      <c r="Q2406" s="122">
        <v>0</v>
      </c>
      <c r="R2406" s="188" t="s">
        <v>3124</v>
      </c>
      <c r="S2406" s="188" t="s">
        <v>3112</v>
      </c>
      <c r="T2406" s="188" t="s">
        <v>1703</v>
      </c>
      <c r="U2406" s="188"/>
      <c r="V2406" s="188" t="s">
        <v>1704</v>
      </c>
      <c r="W2406" s="188" t="s">
        <v>1726</v>
      </c>
      <c r="X2406" s="188" t="s">
        <v>5506</v>
      </c>
      <c r="Y2406" s="188" t="s">
        <v>5405</v>
      </c>
      <c r="Z2406" s="188"/>
      <c r="AA2406" s="188">
        <v>4776</v>
      </c>
    </row>
    <row r="2407" spans="1:27">
      <c r="A2407" s="122" t="s">
        <v>56</v>
      </c>
      <c r="B2407" s="226" t="str">
        <f t="shared" si="74"/>
        <v>27AABCM2461K1ZFPM012509/023255</v>
      </c>
      <c r="C2407" s="277">
        <f t="shared" si="75"/>
        <v>2402</v>
      </c>
      <c r="D2407" s="122" t="s">
        <v>443</v>
      </c>
      <c r="E2407" s="122" t="s">
        <v>444</v>
      </c>
      <c r="F2407" s="122" t="s">
        <v>5507</v>
      </c>
      <c r="G2407" s="122" t="s">
        <v>1699</v>
      </c>
      <c r="H2407" s="278">
        <v>45537</v>
      </c>
      <c r="I2407" s="122">
        <v>4932.8</v>
      </c>
      <c r="J2407" s="122" t="s">
        <v>1700</v>
      </c>
      <c r="K2407" s="122" t="s">
        <v>1657</v>
      </c>
      <c r="L2407" s="122">
        <v>18</v>
      </c>
      <c r="M2407" s="287">
        <v>4180.8</v>
      </c>
      <c r="N2407" s="287">
        <v>0</v>
      </c>
      <c r="O2407" s="287">
        <v>376</v>
      </c>
      <c r="P2407" s="287">
        <v>376</v>
      </c>
      <c r="Q2407" s="122">
        <v>0</v>
      </c>
      <c r="R2407" s="188" t="s">
        <v>3124</v>
      </c>
      <c r="S2407" s="188" t="s">
        <v>3112</v>
      </c>
      <c r="T2407" s="188" t="s">
        <v>1703</v>
      </c>
      <c r="U2407" s="188"/>
      <c r="V2407" s="188" t="s">
        <v>1704</v>
      </c>
      <c r="W2407" s="188" t="s">
        <v>1726</v>
      </c>
      <c r="X2407" s="188" t="s">
        <v>5508</v>
      </c>
      <c r="Y2407" s="188" t="s">
        <v>5509</v>
      </c>
      <c r="Z2407" s="188"/>
      <c r="AA2407" s="188">
        <v>752</v>
      </c>
    </row>
    <row r="2408" spans="1:27">
      <c r="A2408" s="122" t="s">
        <v>56</v>
      </c>
      <c r="B2408" s="226" t="str">
        <f t="shared" si="74"/>
        <v>27AABCM2461K1ZFPM012509/023256</v>
      </c>
      <c r="C2408" s="277">
        <f t="shared" si="75"/>
        <v>2403</v>
      </c>
      <c r="D2408" s="122" t="s">
        <v>443</v>
      </c>
      <c r="E2408" s="122" t="s">
        <v>444</v>
      </c>
      <c r="F2408" s="122" t="s">
        <v>5510</v>
      </c>
      <c r="G2408" s="122" t="s">
        <v>1699</v>
      </c>
      <c r="H2408" s="278">
        <v>45537</v>
      </c>
      <c r="I2408" s="122">
        <v>379.6</v>
      </c>
      <c r="J2408" s="122" t="s">
        <v>1700</v>
      </c>
      <c r="K2408" s="122" t="s">
        <v>1657</v>
      </c>
      <c r="L2408" s="122">
        <v>18</v>
      </c>
      <c r="M2408" s="287">
        <v>321.60000000000002</v>
      </c>
      <c r="N2408" s="287">
        <v>0</v>
      </c>
      <c r="O2408" s="287">
        <v>29</v>
      </c>
      <c r="P2408" s="287">
        <v>29</v>
      </c>
      <c r="Q2408" s="122">
        <v>0</v>
      </c>
      <c r="R2408" s="188" t="s">
        <v>3124</v>
      </c>
      <c r="S2408" s="188" t="s">
        <v>3112</v>
      </c>
      <c r="T2408" s="188" t="s">
        <v>1703</v>
      </c>
      <c r="U2408" s="188"/>
      <c r="V2408" s="188" t="s">
        <v>1704</v>
      </c>
      <c r="W2408" s="188" t="s">
        <v>1726</v>
      </c>
      <c r="X2408" s="188" t="s">
        <v>5511</v>
      </c>
      <c r="Y2408" s="188" t="s">
        <v>5509</v>
      </c>
      <c r="Z2408" s="188"/>
      <c r="AA2408" s="188">
        <v>58</v>
      </c>
    </row>
    <row r="2409" spans="1:27">
      <c r="A2409" s="122" t="s">
        <v>56</v>
      </c>
      <c r="B2409" s="226" t="str">
        <f t="shared" si="74"/>
        <v>27AABCM2461K1ZFPM012509/023257</v>
      </c>
      <c r="C2409" s="277">
        <f t="shared" si="75"/>
        <v>2404</v>
      </c>
      <c r="D2409" s="122" t="s">
        <v>443</v>
      </c>
      <c r="E2409" s="122" t="s">
        <v>444</v>
      </c>
      <c r="F2409" s="122" t="s">
        <v>5512</v>
      </c>
      <c r="G2409" s="122" t="s">
        <v>1699</v>
      </c>
      <c r="H2409" s="278">
        <v>45537</v>
      </c>
      <c r="I2409" s="122">
        <v>506.8</v>
      </c>
      <c r="J2409" s="122" t="s">
        <v>1700</v>
      </c>
      <c r="K2409" s="122" t="s">
        <v>1657</v>
      </c>
      <c r="L2409" s="122">
        <v>18</v>
      </c>
      <c r="M2409" s="287">
        <v>428.8</v>
      </c>
      <c r="N2409" s="287">
        <v>0</v>
      </c>
      <c r="O2409" s="287">
        <v>39</v>
      </c>
      <c r="P2409" s="287">
        <v>39</v>
      </c>
      <c r="Q2409" s="122">
        <v>0</v>
      </c>
      <c r="R2409" s="188" t="s">
        <v>3124</v>
      </c>
      <c r="S2409" s="188" t="s">
        <v>3112</v>
      </c>
      <c r="T2409" s="188" t="s">
        <v>1703</v>
      </c>
      <c r="U2409" s="188"/>
      <c r="V2409" s="188" t="s">
        <v>1704</v>
      </c>
      <c r="W2409" s="188" t="s">
        <v>1726</v>
      </c>
      <c r="X2409" s="188" t="s">
        <v>5513</v>
      </c>
      <c r="Y2409" s="188" t="s">
        <v>5509</v>
      </c>
      <c r="Z2409" s="188"/>
      <c r="AA2409" s="188">
        <v>78</v>
      </c>
    </row>
    <row r="2410" spans="1:27">
      <c r="A2410" s="122" t="s">
        <v>56</v>
      </c>
      <c r="B2410" s="226" t="str">
        <f t="shared" si="74"/>
        <v>27AABCM2461K1ZFPM012509/023258</v>
      </c>
      <c r="C2410" s="277">
        <f t="shared" si="75"/>
        <v>2405</v>
      </c>
      <c r="D2410" s="122" t="s">
        <v>443</v>
      </c>
      <c r="E2410" s="122" t="s">
        <v>444</v>
      </c>
      <c r="F2410" s="122" t="s">
        <v>5514</v>
      </c>
      <c r="G2410" s="122" t="s">
        <v>1699</v>
      </c>
      <c r="H2410" s="278">
        <v>45537</v>
      </c>
      <c r="I2410" s="122">
        <v>4300.8</v>
      </c>
      <c r="J2410" s="122" t="s">
        <v>1700</v>
      </c>
      <c r="K2410" s="122" t="s">
        <v>1657</v>
      </c>
      <c r="L2410" s="122">
        <v>18</v>
      </c>
      <c r="M2410" s="287">
        <v>3644.8</v>
      </c>
      <c r="N2410" s="287">
        <v>0</v>
      </c>
      <c r="O2410" s="287">
        <v>328</v>
      </c>
      <c r="P2410" s="287">
        <v>328</v>
      </c>
      <c r="Q2410" s="122">
        <v>0</v>
      </c>
      <c r="R2410" s="188" t="s">
        <v>3124</v>
      </c>
      <c r="S2410" s="188" t="s">
        <v>3112</v>
      </c>
      <c r="T2410" s="188" t="s">
        <v>1703</v>
      </c>
      <c r="U2410" s="188"/>
      <c r="V2410" s="188" t="s">
        <v>1704</v>
      </c>
      <c r="W2410" s="188" t="s">
        <v>1726</v>
      </c>
      <c r="X2410" s="188" t="s">
        <v>5515</v>
      </c>
      <c r="Y2410" s="188" t="s">
        <v>5509</v>
      </c>
      <c r="Z2410" s="188"/>
      <c r="AA2410" s="188">
        <v>656</v>
      </c>
    </row>
    <row r="2411" spans="1:27">
      <c r="A2411" s="122" t="s">
        <v>56</v>
      </c>
      <c r="B2411" s="226" t="str">
        <f t="shared" si="74"/>
        <v>29AACCP2486Q1ZMFY2425/KA/02075</v>
      </c>
      <c r="C2411" s="277">
        <f t="shared" si="75"/>
        <v>2406</v>
      </c>
      <c r="D2411" s="122" t="s">
        <v>617</v>
      </c>
      <c r="E2411" s="122" t="s">
        <v>618</v>
      </c>
      <c r="F2411" s="122" t="s">
        <v>5516</v>
      </c>
      <c r="G2411" s="122" t="s">
        <v>1699</v>
      </c>
      <c r="H2411" s="278">
        <v>45541</v>
      </c>
      <c r="I2411" s="122">
        <v>31772.98</v>
      </c>
      <c r="J2411" s="122" t="s">
        <v>1700</v>
      </c>
      <c r="K2411" s="122" t="s">
        <v>1657</v>
      </c>
      <c r="L2411" s="122">
        <v>18</v>
      </c>
      <c r="M2411" s="287">
        <v>26926.25</v>
      </c>
      <c r="N2411" s="287">
        <v>4846.7299999999996</v>
      </c>
      <c r="O2411" s="287">
        <v>0</v>
      </c>
      <c r="P2411" s="287">
        <v>0</v>
      </c>
      <c r="Q2411" s="122">
        <v>0</v>
      </c>
      <c r="R2411" s="188" t="s">
        <v>3124</v>
      </c>
      <c r="S2411" s="188" t="s">
        <v>3107</v>
      </c>
      <c r="T2411" s="188" t="s">
        <v>1703</v>
      </c>
      <c r="U2411" s="188"/>
      <c r="V2411" s="188" t="s">
        <v>1704</v>
      </c>
      <c r="W2411" s="188" t="s">
        <v>1726</v>
      </c>
      <c r="X2411" s="188" t="s">
        <v>5517</v>
      </c>
      <c r="Y2411" s="188" t="s">
        <v>5518</v>
      </c>
      <c r="Z2411" s="188"/>
      <c r="AA2411" s="188">
        <v>4846.7299999999996</v>
      </c>
    </row>
    <row r="2412" spans="1:27">
      <c r="A2412" s="122" t="s">
        <v>56</v>
      </c>
      <c r="B2412" s="226" t="str">
        <f t="shared" si="74"/>
        <v>27AAECI7859N1ZQSOFT/105/24-25</v>
      </c>
      <c r="C2412" s="277">
        <f t="shared" si="75"/>
        <v>2407</v>
      </c>
      <c r="D2412" s="122" t="s">
        <v>344</v>
      </c>
      <c r="E2412" s="122" t="s">
        <v>345</v>
      </c>
      <c r="F2412" s="122" t="s">
        <v>5519</v>
      </c>
      <c r="G2412" s="122" t="s">
        <v>1699</v>
      </c>
      <c r="H2412" s="278">
        <v>45477</v>
      </c>
      <c r="I2412" s="122">
        <v>200.6</v>
      </c>
      <c r="J2412" s="122" t="s">
        <v>1700</v>
      </c>
      <c r="K2412" s="122" t="s">
        <v>1657</v>
      </c>
      <c r="L2412" s="122">
        <v>18</v>
      </c>
      <c r="M2412" s="287">
        <v>170</v>
      </c>
      <c r="N2412" s="287">
        <v>0</v>
      </c>
      <c r="O2412" s="287">
        <v>15.3</v>
      </c>
      <c r="P2412" s="287">
        <v>15.3</v>
      </c>
      <c r="Q2412" s="122">
        <v>0</v>
      </c>
      <c r="R2412" s="188" t="s">
        <v>5196</v>
      </c>
      <c r="S2412" s="188" t="s">
        <v>5520</v>
      </c>
      <c r="T2412" s="188" t="s">
        <v>1703</v>
      </c>
      <c r="U2412" s="188"/>
      <c r="V2412" s="188" t="s">
        <v>1704</v>
      </c>
      <c r="W2412" s="188" t="s">
        <v>1195</v>
      </c>
      <c r="X2412" s="188" t="s">
        <v>1195</v>
      </c>
      <c r="Y2412" s="188" t="s">
        <v>1195</v>
      </c>
      <c r="Z2412" s="188"/>
      <c r="AA2412" s="188">
        <v>30.6</v>
      </c>
    </row>
    <row r="2413" spans="1:27">
      <c r="A2413" s="122" t="s">
        <v>56</v>
      </c>
      <c r="B2413" s="226" t="str">
        <f t="shared" si="74"/>
        <v>27AAECI7859N1ZQSOFT/116/24-25</v>
      </c>
      <c r="C2413" s="277">
        <f t="shared" si="75"/>
        <v>2408</v>
      </c>
      <c r="D2413" s="122" t="s">
        <v>344</v>
      </c>
      <c r="E2413" s="122" t="s">
        <v>345</v>
      </c>
      <c r="F2413" s="122" t="s">
        <v>5521</v>
      </c>
      <c r="G2413" s="122" t="s">
        <v>1699</v>
      </c>
      <c r="H2413" s="278">
        <v>45483</v>
      </c>
      <c r="I2413" s="122">
        <v>200.6</v>
      </c>
      <c r="J2413" s="122" t="s">
        <v>1700</v>
      </c>
      <c r="K2413" s="122" t="s">
        <v>1657</v>
      </c>
      <c r="L2413" s="122">
        <v>18</v>
      </c>
      <c r="M2413" s="287">
        <v>170</v>
      </c>
      <c r="N2413" s="287">
        <v>0</v>
      </c>
      <c r="O2413" s="287">
        <v>15.3</v>
      </c>
      <c r="P2413" s="287">
        <v>15.3</v>
      </c>
      <c r="Q2413" s="122">
        <v>0</v>
      </c>
      <c r="R2413" s="188" t="s">
        <v>5196</v>
      </c>
      <c r="S2413" s="188" t="s">
        <v>5520</v>
      </c>
      <c r="T2413" s="188" t="s">
        <v>1703</v>
      </c>
      <c r="U2413" s="188"/>
      <c r="V2413" s="188" t="s">
        <v>1704</v>
      </c>
      <c r="W2413" s="188" t="s">
        <v>1195</v>
      </c>
      <c r="X2413" s="188" t="s">
        <v>1195</v>
      </c>
      <c r="Y2413" s="188" t="s">
        <v>1195</v>
      </c>
      <c r="Z2413" s="188"/>
      <c r="AA2413" s="188">
        <v>30.6</v>
      </c>
    </row>
    <row r="2414" spans="1:27">
      <c r="A2414" s="122" t="s">
        <v>56</v>
      </c>
      <c r="B2414" s="226" t="str">
        <f t="shared" si="74"/>
        <v>27AAECI7859N1ZQSOFT/138/24-25</v>
      </c>
      <c r="C2414" s="277">
        <f t="shared" si="75"/>
        <v>2409</v>
      </c>
      <c r="D2414" s="122" t="s">
        <v>344</v>
      </c>
      <c r="E2414" s="122" t="s">
        <v>345</v>
      </c>
      <c r="F2414" s="122" t="s">
        <v>5522</v>
      </c>
      <c r="G2414" s="122" t="s">
        <v>1699</v>
      </c>
      <c r="H2414" s="278">
        <v>45490</v>
      </c>
      <c r="I2414" s="122">
        <v>501.5</v>
      </c>
      <c r="J2414" s="122" t="s">
        <v>1700</v>
      </c>
      <c r="K2414" s="122" t="s">
        <v>1657</v>
      </c>
      <c r="L2414" s="122">
        <v>18</v>
      </c>
      <c r="M2414" s="287">
        <v>425</v>
      </c>
      <c r="N2414" s="287">
        <v>0</v>
      </c>
      <c r="O2414" s="287">
        <v>38.25</v>
      </c>
      <c r="P2414" s="287">
        <v>38.25</v>
      </c>
      <c r="Q2414" s="122">
        <v>0</v>
      </c>
      <c r="R2414" s="188" t="s">
        <v>5196</v>
      </c>
      <c r="S2414" s="188" t="s">
        <v>5520</v>
      </c>
      <c r="T2414" s="188" t="s">
        <v>1703</v>
      </c>
      <c r="U2414" s="188"/>
      <c r="V2414" s="188" t="s">
        <v>1704</v>
      </c>
      <c r="W2414" s="188" t="s">
        <v>1195</v>
      </c>
      <c r="X2414" s="188" t="s">
        <v>1195</v>
      </c>
      <c r="Y2414" s="188" t="s">
        <v>1195</v>
      </c>
      <c r="Z2414" s="188"/>
      <c r="AA2414" s="188">
        <v>76.5</v>
      </c>
    </row>
    <row r="2415" spans="1:27">
      <c r="A2415" s="122" t="s">
        <v>56</v>
      </c>
      <c r="B2415" s="226" t="str">
        <f t="shared" si="74"/>
        <v>27AAECI7859N1ZQSOFT/99/24-25</v>
      </c>
      <c r="C2415" s="277">
        <f t="shared" si="75"/>
        <v>2410</v>
      </c>
      <c r="D2415" s="122" t="s">
        <v>344</v>
      </c>
      <c r="E2415" s="122" t="s">
        <v>345</v>
      </c>
      <c r="F2415" s="122" t="s">
        <v>5523</v>
      </c>
      <c r="G2415" s="122" t="s">
        <v>1699</v>
      </c>
      <c r="H2415" s="278">
        <v>45475</v>
      </c>
      <c r="I2415" s="122">
        <v>472</v>
      </c>
      <c r="J2415" s="122" t="s">
        <v>1700</v>
      </c>
      <c r="K2415" s="122" t="s">
        <v>1657</v>
      </c>
      <c r="L2415" s="122">
        <v>18</v>
      </c>
      <c r="M2415" s="287">
        <v>400</v>
      </c>
      <c r="N2415" s="287">
        <v>0</v>
      </c>
      <c r="O2415" s="287">
        <v>36</v>
      </c>
      <c r="P2415" s="287">
        <v>36</v>
      </c>
      <c r="Q2415" s="122">
        <v>0</v>
      </c>
      <c r="R2415" s="188" t="s">
        <v>5196</v>
      </c>
      <c r="S2415" s="188" t="s">
        <v>5520</v>
      </c>
      <c r="T2415" s="188" t="s">
        <v>1703</v>
      </c>
      <c r="U2415" s="188"/>
      <c r="V2415" s="188" t="s">
        <v>1704</v>
      </c>
      <c r="W2415" s="188" t="s">
        <v>1195</v>
      </c>
      <c r="X2415" s="188" t="s">
        <v>1195</v>
      </c>
      <c r="Y2415" s="188" t="s">
        <v>1195</v>
      </c>
      <c r="Z2415" s="188"/>
      <c r="AA2415" s="188">
        <v>72</v>
      </c>
    </row>
    <row r="2416" spans="1:27">
      <c r="A2416" s="122" t="s">
        <v>56</v>
      </c>
      <c r="B2416" s="226" t="str">
        <f t="shared" si="74"/>
        <v>27AAEFU8529J1ZNUTLLP/24-25/059</v>
      </c>
      <c r="C2416" s="277">
        <f t="shared" si="75"/>
        <v>2411</v>
      </c>
      <c r="D2416" s="122" t="s">
        <v>160</v>
      </c>
      <c r="E2416" s="122" t="s">
        <v>689</v>
      </c>
      <c r="F2416" s="122" t="s">
        <v>5524</v>
      </c>
      <c r="G2416" s="122" t="s">
        <v>1699</v>
      </c>
      <c r="H2416" s="278">
        <v>45492</v>
      </c>
      <c r="I2416" s="122">
        <v>149403</v>
      </c>
      <c r="J2416" s="122" t="s">
        <v>1700</v>
      </c>
      <c r="K2416" s="122" t="s">
        <v>1657</v>
      </c>
      <c r="L2416" s="122">
        <v>18</v>
      </c>
      <c r="M2416" s="287">
        <v>126613</v>
      </c>
      <c r="N2416" s="287">
        <v>0</v>
      </c>
      <c r="O2416" s="287">
        <v>11395.17</v>
      </c>
      <c r="P2416" s="287">
        <v>11395.17</v>
      </c>
      <c r="Q2416" s="122">
        <v>0</v>
      </c>
      <c r="R2416" s="188" t="s">
        <v>3124</v>
      </c>
      <c r="S2416" s="188" t="s">
        <v>5413</v>
      </c>
      <c r="T2416" s="188" t="s">
        <v>1703</v>
      </c>
      <c r="U2416" s="188"/>
      <c r="V2416" s="188" t="s">
        <v>1704</v>
      </c>
      <c r="W2416" s="188" t="s">
        <v>1195</v>
      </c>
      <c r="X2416" s="188" t="s">
        <v>1195</v>
      </c>
      <c r="Y2416" s="188" t="s">
        <v>1195</v>
      </c>
      <c r="Z2416" s="188"/>
      <c r="AA2416" s="188">
        <v>22790.34</v>
      </c>
    </row>
    <row r="2417" spans="1:27">
      <c r="A2417" s="122" t="s">
        <v>56</v>
      </c>
      <c r="B2417" s="226" t="str">
        <f t="shared" si="74"/>
        <v>27AAEFU8529J1ZNUTLLP/24-25/060</v>
      </c>
      <c r="C2417" s="277">
        <f t="shared" si="75"/>
        <v>2412</v>
      </c>
      <c r="D2417" s="122" t="s">
        <v>160</v>
      </c>
      <c r="E2417" s="122" t="s">
        <v>689</v>
      </c>
      <c r="F2417" s="122" t="s">
        <v>5525</v>
      </c>
      <c r="G2417" s="122" t="s">
        <v>1699</v>
      </c>
      <c r="H2417" s="278">
        <v>45502</v>
      </c>
      <c r="I2417" s="122">
        <v>51417</v>
      </c>
      <c r="J2417" s="122" t="s">
        <v>1700</v>
      </c>
      <c r="K2417" s="122" t="s">
        <v>1657</v>
      </c>
      <c r="L2417" s="122">
        <v>18</v>
      </c>
      <c r="M2417" s="287">
        <v>43574</v>
      </c>
      <c r="N2417" s="287">
        <v>0</v>
      </c>
      <c r="O2417" s="287">
        <v>3921.66</v>
      </c>
      <c r="P2417" s="287">
        <v>3921.66</v>
      </c>
      <c r="Q2417" s="122">
        <v>0</v>
      </c>
      <c r="R2417" s="188" t="s">
        <v>3124</v>
      </c>
      <c r="S2417" s="188" t="s">
        <v>5413</v>
      </c>
      <c r="T2417" s="188" t="s">
        <v>1703</v>
      </c>
      <c r="U2417" s="188"/>
      <c r="V2417" s="188" t="s">
        <v>1704</v>
      </c>
      <c r="W2417" s="188" t="s">
        <v>1195</v>
      </c>
      <c r="X2417" s="188" t="s">
        <v>1195</v>
      </c>
      <c r="Y2417" s="188" t="s">
        <v>1195</v>
      </c>
      <c r="Z2417" s="188"/>
      <c r="AA2417" s="188">
        <v>7843.32</v>
      </c>
    </row>
    <row r="2418" spans="1:27">
      <c r="A2418" s="122" t="s">
        <v>56</v>
      </c>
      <c r="B2418" s="226" t="str">
        <f t="shared" si="74"/>
        <v>27AAEFU8529J1ZNUTLLP/24-25/061</v>
      </c>
      <c r="C2418" s="277">
        <f t="shared" si="75"/>
        <v>2413</v>
      </c>
      <c r="D2418" s="122" t="s">
        <v>160</v>
      </c>
      <c r="E2418" s="122" t="s">
        <v>689</v>
      </c>
      <c r="F2418" s="122" t="s">
        <v>5526</v>
      </c>
      <c r="G2418" s="122" t="s">
        <v>1699</v>
      </c>
      <c r="H2418" s="278">
        <v>45502</v>
      </c>
      <c r="I2418" s="122">
        <v>130294</v>
      </c>
      <c r="J2418" s="122" t="s">
        <v>1700</v>
      </c>
      <c r="K2418" s="122" t="s">
        <v>1657</v>
      </c>
      <c r="L2418" s="122">
        <v>18</v>
      </c>
      <c r="M2418" s="287">
        <v>110419</v>
      </c>
      <c r="N2418" s="287">
        <v>0</v>
      </c>
      <c r="O2418" s="287">
        <v>9937.7099999999991</v>
      </c>
      <c r="P2418" s="287">
        <v>9937.7099999999991</v>
      </c>
      <c r="Q2418" s="122">
        <v>0</v>
      </c>
      <c r="R2418" s="188" t="s">
        <v>3124</v>
      </c>
      <c r="S2418" s="188" t="s">
        <v>5413</v>
      </c>
      <c r="T2418" s="188" t="s">
        <v>1703</v>
      </c>
      <c r="U2418" s="188"/>
      <c r="V2418" s="188" t="s">
        <v>1704</v>
      </c>
      <c r="W2418" s="188" t="s">
        <v>1195</v>
      </c>
      <c r="X2418" s="188" t="s">
        <v>1195</v>
      </c>
      <c r="Y2418" s="188" t="s">
        <v>1195</v>
      </c>
      <c r="Z2418" s="188"/>
      <c r="AA2418" s="188">
        <v>19875.419999999998</v>
      </c>
    </row>
    <row r="2419" spans="1:27">
      <c r="A2419" s="122" t="s">
        <v>56</v>
      </c>
      <c r="B2419" s="226" t="str">
        <f t="shared" si="74"/>
        <v>27AAEFU8529J1ZNUTLLP/24-25/062</v>
      </c>
      <c r="C2419" s="277">
        <f t="shared" si="75"/>
        <v>2414</v>
      </c>
      <c r="D2419" s="122" t="s">
        <v>160</v>
      </c>
      <c r="E2419" s="122" t="s">
        <v>689</v>
      </c>
      <c r="F2419" s="122" t="s">
        <v>5527</v>
      </c>
      <c r="G2419" s="122" t="s">
        <v>1699</v>
      </c>
      <c r="H2419" s="278">
        <v>45502</v>
      </c>
      <c r="I2419" s="122">
        <v>188936</v>
      </c>
      <c r="J2419" s="122" t="s">
        <v>1700</v>
      </c>
      <c r="K2419" s="122" t="s">
        <v>1657</v>
      </c>
      <c r="L2419" s="122">
        <v>18</v>
      </c>
      <c r="M2419" s="287">
        <v>160115</v>
      </c>
      <c r="N2419" s="287">
        <v>0</v>
      </c>
      <c r="O2419" s="287">
        <v>14410.35</v>
      </c>
      <c r="P2419" s="287">
        <v>14410.35</v>
      </c>
      <c r="Q2419" s="122">
        <v>0</v>
      </c>
      <c r="R2419" s="188" t="s">
        <v>3124</v>
      </c>
      <c r="S2419" s="188" t="s">
        <v>5413</v>
      </c>
      <c r="T2419" s="188" t="s">
        <v>1703</v>
      </c>
      <c r="U2419" s="188"/>
      <c r="V2419" s="188" t="s">
        <v>1704</v>
      </c>
      <c r="W2419" s="188" t="s">
        <v>1195</v>
      </c>
      <c r="X2419" s="188" t="s">
        <v>1195</v>
      </c>
      <c r="Y2419" s="188" t="s">
        <v>1195</v>
      </c>
      <c r="Z2419" s="188"/>
      <c r="AA2419" s="188">
        <v>28820.7</v>
      </c>
    </row>
    <row r="2420" spans="1:27">
      <c r="A2420" s="122" t="s">
        <v>56</v>
      </c>
      <c r="B2420" s="226" t="str">
        <f t="shared" si="74"/>
        <v>27AAEFU8529J1ZNUTLLP/24-25/063</v>
      </c>
      <c r="C2420" s="277">
        <f t="shared" si="75"/>
        <v>2415</v>
      </c>
      <c r="D2420" s="122" t="s">
        <v>160</v>
      </c>
      <c r="E2420" s="122" t="s">
        <v>689</v>
      </c>
      <c r="F2420" s="122" t="s">
        <v>5528</v>
      </c>
      <c r="G2420" s="122" t="s">
        <v>1699</v>
      </c>
      <c r="H2420" s="278">
        <v>45502</v>
      </c>
      <c r="I2420" s="122">
        <v>28692</v>
      </c>
      <c r="J2420" s="122" t="s">
        <v>1700</v>
      </c>
      <c r="K2420" s="122" t="s">
        <v>1657</v>
      </c>
      <c r="L2420" s="122">
        <v>18</v>
      </c>
      <c r="M2420" s="287">
        <v>24315</v>
      </c>
      <c r="N2420" s="287">
        <v>0</v>
      </c>
      <c r="O2420" s="287">
        <v>2188.35</v>
      </c>
      <c r="P2420" s="287">
        <v>2188.35</v>
      </c>
      <c r="Q2420" s="122">
        <v>0</v>
      </c>
      <c r="R2420" s="188" t="s">
        <v>3124</v>
      </c>
      <c r="S2420" s="188" t="s">
        <v>5413</v>
      </c>
      <c r="T2420" s="188" t="s">
        <v>1703</v>
      </c>
      <c r="U2420" s="188"/>
      <c r="V2420" s="188" t="s">
        <v>1704</v>
      </c>
      <c r="W2420" s="188" t="s">
        <v>1195</v>
      </c>
      <c r="X2420" s="188" t="s">
        <v>1195</v>
      </c>
      <c r="Y2420" s="188" t="s">
        <v>1195</v>
      </c>
      <c r="Z2420" s="188"/>
      <c r="AA2420" s="188">
        <v>4376.7</v>
      </c>
    </row>
    <row r="2421" spans="1:27">
      <c r="A2421" s="122" t="s">
        <v>56</v>
      </c>
      <c r="B2421" s="226" t="str">
        <f t="shared" si="74"/>
        <v>27AAEFU8529J1ZNUTLLP/24-25/064</v>
      </c>
      <c r="C2421" s="277">
        <f t="shared" si="75"/>
        <v>2416</v>
      </c>
      <c r="D2421" s="122" t="s">
        <v>160</v>
      </c>
      <c r="E2421" s="122" t="s">
        <v>689</v>
      </c>
      <c r="F2421" s="122" t="s">
        <v>5529</v>
      </c>
      <c r="G2421" s="122" t="s">
        <v>1699</v>
      </c>
      <c r="H2421" s="278">
        <v>45502</v>
      </c>
      <c r="I2421" s="122">
        <v>314666</v>
      </c>
      <c r="J2421" s="122" t="s">
        <v>1700</v>
      </c>
      <c r="K2421" s="122" t="s">
        <v>1657</v>
      </c>
      <c r="L2421" s="122">
        <v>18</v>
      </c>
      <c r="M2421" s="287">
        <v>266666</v>
      </c>
      <c r="N2421" s="287">
        <v>0</v>
      </c>
      <c r="O2421" s="287">
        <v>23999.94</v>
      </c>
      <c r="P2421" s="287">
        <v>23999.94</v>
      </c>
      <c r="Q2421" s="122">
        <v>0</v>
      </c>
      <c r="R2421" s="188" t="s">
        <v>3124</v>
      </c>
      <c r="S2421" s="188" t="s">
        <v>5413</v>
      </c>
      <c r="T2421" s="188" t="s">
        <v>1703</v>
      </c>
      <c r="U2421" s="188"/>
      <c r="V2421" s="188" t="s">
        <v>1704</v>
      </c>
      <c r="W2421" s="188" t="s">
        <v>1195</v>
      </c>
      <c r="X2421" s="188" t="s">
        <v>1195</v>
      </c>
      <c r="Y2421" s="188" t="s">
        <v>1195</v>
      </c>
      <c r="Z2421" s="188"/>
      <c r="AA2421" s="188">
        <v>47999.88</v>
      </c>
    </row>
    <row r="2422" spans="1:27">
      <c r="A2422" s="122" t="s">
        <v>56</v>
      </c>
      <c r="B2422" s="226" t="str">
        <f t="shared" si="74"/>
        <v>27AAEFU8529J1ZNUTLLP/24-25/065</v>
      </c>
      <c r="C2422" s="277">
        <f t="shared" si="75"/>
        <v>2417</v>
      </c>
      <c r="D2422" s="122" t="s">
        <v>160</v>
      </c>
      <c r="E2422" s="122" t="s">
        <v>689</v>
      </c>
      <c r="F2422" s="122" t="s">
        <v>5530</v>
      </c>
      <c r="G2422" s="122" t="s">
        <v>1699</v>
      </c>
      <c r="H2422" s="278">
        <v>45502</v>
      </c>
      <c r="I2422" s="122">
        <v>265500</v>
      </c>
      <c r="J2422" s="122" t="s">
        <v>1700</v>
      </c>
      <c r="K2422" s="122" t="s">
        <v>1657</v>
      </c>
      <c r="L2422" s="122">
        <v>18</v>
      </c>
      <c r="M2422" s="287">
        <v>225000</v>
      </c>
      <c r="N2422" s="287">
        <v>0</v>
      </c>
      <c r="O2422" s="287">
        <v>20250</v>
      </c>
      <c r="P2422" s="287">
        <v>20250</v>
      </c>
      <c r="Q2422" s="122">
        <v>0</v>
      </c>
      <c r="R2422" s="188" t="s">
        <v>3124</v>
      </c>
      <c r="S2422" s="188" t="s">
        <v>5413</v>
      </c>
      <c r="T2422" s="188" t="s">
        <v>1703</v>
      </c>
      <c r="U2422" s="188"/>
      <c r="V2422" s="188" t="s">
        <v>1704</v>
      </c>
      <c r="W2422" s="188" t="s">
        <v>1195</v>
      </c>
      <c r="X2422" s="188" t="s">
        <v>1195</v>
      </c>
      <c r="Y2422" s="188" t="s">
        <v>1195</v>
      </c>
      <c r="Z2422" s="188"/>
      <c r="AA2422" s="188">
        <v>40500</v>
      </c>
    </row>
    <row r="2423" spans="1:27">
      <c r="A2423" s="122" t="s">
        <v>56</v>
      </c>
      <c r="B2423" s="226" t="str">
        <f t="shared" si="74"/>
        <v>27AAEFU8529J1ZNUTLLP/24-25/075</v>
      </c>
      <c r="C2423" s="277">
        <f t="shared" si="75"/>
        <v>2418</v>
      </c>
      <c r="D2423" s="122" t="s">
        <v>160</v>
      </c>
      <c r="E2423" s="122" t="s">
        <v>689</v>
      </c>
      <c r="F2423" s="122" t="s">
        <v>5531</v>
      </c>
      <c r="G2423" s="122" t="s">
        <v>1699</v>
      </c>
      <c r="H2423" s="278">
        <v>45526</v>
      </c>
      <c r="I2423" s="122">
        <v>149403</v>
      </c>
      <c r="J2423" s="122" t="s">
        <v>1700</v>
      </c>
      <c r="K2423" s="122" t="s">
        <v>1657</v>
      </c>
      <c r="L2423" s="122">
        <v>18</v>
      </c>
      <c r="M2423" s="287">
        <v>126613</v>
      </c>
      <c r="N2423" s="287">
        <v>0</v>
      </c>
      <c r="O2423" s="287">
        <v>11395.17</v>
      </c>
      <c r="P2423" s="287">
        <v>11395.17</v>
      </c>
      <c r="Q2423" s="122">
        <v>0</v>
      </c>
      <c r="R2423" s="188" t="s">
        <v>3124</v>
      </c>
      <c r="S2423" s="188" t="s">
        <v>5413</v>
      </c>
      <c r="T2423" s="188" t="s">
        <v>1703</v>
      </c>
      <c r="U2423" s="188"/>
      <c r="V2423" s="188" t="s">
        <v>1704</v>
      </c>
      <c r="W2423" s="188" t="s">
        <v>1195</v>
      </c>
      <c r="X2423" s="188" t="s">
        <v>1195</v>
      </c>
      <c r="Y2423" s="188" t="s">
        <v>1195</v>
      </c>
      <c r="Z2423" s="188"/>
      <c r="AA2423" s="188">
        <v>22790.34</v>
      </c>
    </row>
    <row r="2424" spans="1:27">
      <c r="A2424" s="122" t="s">
        <v>56</v>
      </c>
      <c r="B2424" s="226" t="str">
        <f t="shared" si="74"/>
        <v>27AAEFU8529J1ZNUTLLP/24-25/076</v>
      </c>
      <c r="C2424" s="277">
        <f t="shared" si="75"/>
        <v>2419</v>
      </c>
      <c r="D2424" s="122" t="s">
        <v>160</v>
      </c>
      <c r="E2424" s="122" t="s">
        <v>689</v>
      </c>
      <c r="F2424" s="122" t="s">
        <v>5532</v>
      </c>
      <c r="G2424" s="122" t="s">
        <v>1699</v>
      </c>
      <c r="H2424" s="278">
        <v>45526</v>
      </c>
      <c r="I2424" s="122">
        <v>939799</v>
      </c>
      <c r="J2424" s="122" t="s">
        <v>1700</v>
      </c>
      <c r="K2424" s="122" t="s">
        <v>1657</v>
      </c>
      <c r="L2424" s="122">
        <v>18</v>
      </c>
      <c r="M2424" s="287">
        <v>796440</v>
      </c>
      <c r="N2424" s="287">
        <v>0</v>
      </c>
      <c r="O2424" s="287">
        <v>71679.600000000006</v>
      </c>
      <c r="P2424" s="287">
        <v>71679.600000000006</v>
      </c>
      <c r="Q2424" s="122">
        <v>0</v>
      </c>
      <c r="R2424" s="188" t="s">
        <v>3124</v>
      </c>
      <c r="S2424" s="188" t="s">
        <v>5413</v>
      </c>
      <c r="T2424" s="188" t="s">
        <v>1703</v>
      </c>
      <c r="U2424" s="188"/>
      <c r="V2424" s="188" t="s">
        <v>1704</v>
      </c>
      <c r="W2424" s="188" t="s">
        <v>1195</v>
      </c>
      <c r="X2424" s="188" t="s">
        <v>1195</v>
      </c>
      <c r="Y2424" s="188" t="s">
        <v>1195</v>
      </c>
      <c r="Z2424" s="188"/>
      <c r="AA2424" s="188">
        <v>143359.20000000001</v>
      </c>
    </row>
    <row r="2425" spans="1:27">
      <c r="A2425" s="122" t="s">
        <v>56</v>
      </c>
      <c r="B2425" s="226" t="str">
        <f t="shared" si="74"/>
        <v>27AAEFU8529J1ZNUTLLP/24-25/080</v>
      </c>
      <c r="C2425" s="277">
        <f t="shared" si="75"/>
        <v>2420</v>
      </c>
      <c r="D2425" s="122" t="s">
        <v>160</v>
      </c>
      <c r="E2425" s="122" t="s">
        <v>689</v>
      </c>
      <c r="F2425" s="122" t="s">
        <v>5533</v>
      </c>
      <c r="G2425" s="122" t="s">
        <v>1699</v>
      </c>
      <c r="H2425" s="278">
        <v>45555</v>
      </c>
      <c r="I2425" s="122">
        <v>149403</v>
      </c>
      <c r="J2425" s="122" t="s">
        <v>1700</v>
      </c>
      <c r="K2425" s="122" t="s">
        <v>1657</v>
      </c>
      <c r="L2425" s="122">
        <v>18</v>
      </c>
      <c r="M2425" s="287">
        <v>126613</v>
      </c>
      <c r="N2425" s="287">
        <v>0</v>
      </c>
      <c r="O2425" s="287">
        <v>11395.17</v>
      </c>
      <c r="P2425" s="287">
        <v>11395.17</v>
      </c>
      <c r="Q2425" s="122">
        <v>0</v>
      </c>
      <c r="R2425" s="188" t="s">
        <v>3124</v>
      </c>
      <c r="S2425" s="188" t="s">
        <v>5413</v>
      </c>
      <c r="T2425" s="188" t="s">
        <v>1703</v>
      </c>
      <c r="U2425" s="188"/>
      <c r="V2425" s="188" t="s">
        <v>1704</v>
      </c>
      <c r="W2425" s="188" t="s">
        <v>1195</v>
      </c>
      <c r="X2425" s="188" t="s">
        <v>1195</v>
      </c>
      <c r="Y2425" s="188" t="s">
        <v>1195</v>
      </c>
      <c r="Z2425" s="188"/>
      <c r="AA2425" s="188">
        <v>22790.34</v>
      </c>
    </row>
    <row r="2426" spans="1:27">
      <c r="A2426" s="122" t="s">
        <v>56</v>
      </c>
      <c r="B2426" s="226" t="str">
        <f t="shared" si="74"/>
        <v>27AAEFU8529J1ZNUTLLP/24-25/081</v>
      </c>
      <c r="C2426" s="277">
        <f t="shared" si="75"/>
        <v>2421</v>
      </c>
      <c r="D2426" s="122" t="s">
        <v>160</v>
      </c>
      <c r="E2426" s="122" t="s">
        <v>689</v>
      </c>
      <c r="F2426" s="122" t="s">
        <v>5534</v>
      </c>
      <c r="G2426" s="122" t="s">
        <v>1699</v>
      </c>
      <c r="H2426" s="278">
        <v>45555</v>
      </c>
      <c r="I2426" s="122">
        <v>1407976</v>
      </c>
      <c r="J2426" s="122" t="s">
        <v>1700</v>
      </c>
      <c r="K2426" s="122" t="s">
        <v>1657</v>
      </c>
      <c r="L2426" s="122">
        <v>18</v>
      </c>
      <c r="M2426" s="287">
        <v>1193200</v>
      </c>
      <c r="N2426" s="287">
        <v>0</v>
      </c>
      <c r="O2426" s="287">
        <v>107388</v>
      </c>
      <c r="P2426" s="287">
        <v>107388</v>
      </c>
      <c r="Q2426" s="122">
        <v>0</v>
      </c>
      <c r="R2426" s="188" t="s">
        <v>3124</v>
      </c>
      <c r="S2426" s="188" t="s">
        <v>5413</v>
      </c>
      <c r="T2426" s="188" t="s">
        <v>1703</v>
      </c>
      <c r="U2426" s="188"/>
      <c r="V2426" s="188" t="s">
        <v>1704</v>
      </c>
      <c r="W2426" s="188" t="s">
        <v>1195</v>
      </c>
      <c r="X2426" s="188" t="s">
        <v>1195</v>
      </c>
      <c r="Y2426" s="188" t="s">
        <v>1195</v>
      </c>
      <c r="Z2426" s="188"/>
      <c r="AA2426" s="188">
        <v>214776</v>
      </c>
    </row>
    <row r="2427" spans="1:27">
      <c r="A2427" s="122" t="s">
        <v>56</v>
      </c>
      <c r="B2427" s="226" t="str">
        <f t="shared" si="74"/>
        <v>27AAEFU8529J1ZNUTLLP/24-25/085</v>
      </c>
      <c r="C2427" s="277">
        <f t="shared" si="75"/>
        <v>2422</v>
      </c>
      <c r="D2427" s="122" t="s">
        <v>160</v>
      </c>
      <c r="E2427" s="122" t="s">
        <v>689</v>
      </c>
      <c r="F2427" s="122" t="s">
        <v>5535</v>
      </c>
      <c r="G2427" s="122" t="s">
        <v>1699</v>
      </c>
      <c r="H2427" s="278">
        <v>45555</v>
      </c>
      <c r="I2427" s="122">
        <v>13178.83</v>
      </c>
      <c r="J2427" s="122" t="s">
        <v>1700</v>
      </c>
      <c r="K2427" s="122" t="s">
        <v>1657</v>
      </c>
      <c r="L2427" s="122">
        <v>18</v>
      </c>
      <c r="M2427" s="287">
        <v>11168.5</v>
      </c>
      <c r="N2427" s="287">
        <v>0</v>
      </c>
      <c r="O2427" s="287">
        <v>1005.17</v>
      </c>
      <c r="P2427" s="287">
        <v>1005.17</v>
      </c>
      <c r="Q2427" s="122">
        <v>0</v>
      </c>
      <c r="R2427" s="188" t="s">
        <v>3124</v>
      </c>
      <c r="S2427" s="188" t="s">
        <v>5413</v>
      </c>
      <c r="T2427" s="188" t="s">
        <v>1703</v>
      </c>
      <c r="U2427" s="188"/>
      <c r="V2427" s="188" t="s">
        <v>1704</v>
      </c>
      <c r="W2427" s="188" t="s">
        <v>1195</v>
      </c>
      <c r="X2427" s="188" t="s">
        <v>1195</v>
      </c>
      <c r="Y2427" s="188" t="s">
        <v>1195</v>
      </c>
      <c r="Z2427" s="188"/>
      <c r="AA2427" s="188">
        <v>2010.34</v>
      </c>
    </row>
    <row r="2428" spans="1:27">
      <c r="A2428" s="122" t="s">
        <v>56</v>
      </c>
      <c r="B2428" s="226" t="str">
        <f t="shared" si="74"/>
        <v>27AAEFU8529J1ZNUTLLP/24-25/087</v>
      </c>
      <c r="C2428" s="277">
        <f t="shared" si="75"/>
        <v>2423</v>
      </c>
      <c r="D2428" s="122" t="s">
        <v>160</v>
      </c>
      <c r="E2428" s="122" t="s">
        <v>689</v>
      </c>
      <c r="F2428" s="122" t="s">
        <v>5536</v>
      </c>
      <c r="G2428" s="122" t="s">
        <v>1699</v>
      </c>
      <c r="H2428" s="278">
        <v>45565</v>
      </c>
      <c r="I2428" s="122">
        <v>73829</v>
      </c>
      <c r="J2428" s="122" t="s">
        <v>1700</v>
      </c>
      <c r="K2428" s="122" t="s">
        <v>1657</v>
      </c>
      <c r="L2428" s="122">
        <v>18</v>
      </c>
      <c r="M2428" s="287">
        <v>62567</v>
      </c>
      <c r="N2428" s="287">
        <v>0</v>
      </c>
      <c r="O2428" s="287">
        <v>5631.03</v>
      </c>
      <c r="P2428" s="287">
        <v>5631.03</v>
      </c>
      <c r="Q2428" s="122">
        <v>0</v>
      </c>
      <c r="R2428" s="188" t="s">
        <v>3124</v>
      </c>
      <c r="S2428" s="188" t="s">
        <v>5413</v>
      </c>
      <c r="T2428" s="188" t="s">
        <v>1703</v>
      </c>
      <c r="U2428" s="188"/>
      <c r="V2428" s="188" t="s">
        <v>1704</v>
      </c>
      <c r="W2428" s="188" t="s">
        <v>1195</v>
      </c>
      <c r="X2428" s="188" t="s">
        <v>1195</v>
      </c>
      <c r="Y2428" s="188" t="s">
        <v>1195</v>
      </c>
      <c r="Z2428" s="188"/>
      <c r="AA2428" s="188">
        <v>11262.06</v>
      </c>
    </row>
    <row r="2429" spans="1:27">
      <c r="A2429" s="122" t="s">
        <v>56</v>
      </c>
      <c r="B2429" s="226" t="str">
        <f t="shared" si="74"/>
        <v>27AAEFU8529J1ZNUTLLP/24-25/088</v>
      </c>
      <c r="C2429" s="277">
        <f t="shared" si="75"/>
        <v>2424</v>
      </c>
      <c r="D2429" s="122" t="s">
        <v>160</v>
      </c>
      <c r="E2429" s="122" t="s">
        <v>689</v>
      </c>
      <c r="F2429" s="122" t="s">
        <v>5537</v>
      </c>
      <c r="G2429" s="122" t="s">
        <v>1699</v>
      </c>
      <c r="H2429" s="278">
        <v>45565</v>
      </c>
      <c r="I2429" s="122">
        <v>6868</v>
      </c>
      <c r="J2429" s="122" t="s">
        <v>1700</v>
      </c>
      <c r="K2429" s="122" t="s">
        <v>1657</v>
      </c>
      <c r="L2429" s="122">
        <v>18</v>
      </c>
      <c r="M2429" s="287">
        <v>5820</v>
      </c>
      <c r="N2429" s="287">
        <v>0</v>
      </c>
      <c r="O2429" s="287">
        <v>523.79999999999995</v>
      </c>
      <c r="P2429" s="287">
        <v>523.79999999999995</v>
      </c>
      <c r="Q2429" s="122">
        <v>0</v>
      </c>
      <c r="R2429" s="188" t="s">
        <v>3124</v>
      </c>
      <c r="S2429" s="188" t="s">
        <v>5413</v>
      </c>
      <c r="T2429" s="188" t="s">
        <v>1703</v>
      </c>
      <c r="U2429" s="188"/>
      <c r="V2429" s="188" t="s">
        <v>1704</v>
      </c>
      <c r="W2429" s="188" t="s">
        <v>1195</v>
      </c>
      <c r="X2429" s="188" t="s">
        <v>1195</v>
      </c>
      <c r="Y2429" s="188" t="s">
        <v>1195</v>
      </c>
      <c r="Z2429" s="188"/>
      <c r="AA2429" s="188">
        <v>1047.5999999999999</v>
      </c>
    </row>
    <row r="2430" spans="1:27">
      <c r="A2430" s="122" t="s">
        <v>56</v>
      </c>
      <c r="B2430" s="226" t="str">
        <f t="shared" si="74"/>
        <v>27AAEFU8529J1ZNUTLLP/24-25/089</v>
      </c>
      <c r="C2430" s="277">
        <f t="shared" si="75"/>
        <v>2425</v>
      </c>
      <c r="D2430" s="122" t="s">
        <v>160</v>
      </c>
      <c r="E2430" s="122" t="s">
        <v>689</v>
      </c>
      <c r="F2430" s="122" t="s">
        <v>5538</v>
      </c>
      <c r="G2430" s="122" t="s">
        <v>1699</v>
      </c>
      <c r="H2430" s="278">
        <v>45565</v>
      </c>
      <c r="I2430" s="122">
        <v>94400</v>
      </c>
      <c r="J2430" s="122" t="s">
        <v>1700</v>
      </c>
      <c r="K2430" s="122" t="s">
        <v>1657</v>
      </c>
      <c r="L2430" s="122">
        <v>18</v>
      </c>
      <c r="M2430" s="287">
        <v>80000</v>
      </c>
      <c r="N2430" s="287">
        <v>0</v>
      </c>
      <c r="O2430" s="287">
        <v>7200</v>
      </c>
      <c r="P2430" s="287">
        <v>7200</v>
      </c>
      <c r="Q2430" s="122">
        <v>0</v>
      </c>
      <c r="R2430" s="188" t="s">
        <v>3124</v>
      </c>
      <c r="S2430" s="188" t="s">
        <v>5413</v>
      </c>
      <c r="T2430" s="188" t="s">
        <v>1703</v>
      </c>
      <c r="U2430" s="188"/>
      <c r="V2430" s="188" t="s">
        <v>1704</v>
      </c>
      <c r="W2430" s="188" t="s">
        <v>1195</v>
      </c>
      <c r="X2430" s="188" t="s">
        <v>1195</v>
      </c>
      <c r="Y2430" s="188" t="s">
        <v>1195</v>
      </c>
      <c r="Z2430" s="188"/>
      <c r="AA2430" s="188">
        <v>14400</v>
      </c>
    </row>
    <row r="2431" spans="1:27">
      <c r="A2431" s="122" t="s">
        <v>56</v>
      </c>
      <c r="B2431" s="226" t="str">
        <f t="shared" si="74"/>
        <v>07AABCI2726B1Z4DL1242509BZ03365</v>
      </c>
      <c r="C2431" s="277">
        <f t="shared" si="75"/>
        <v>2426</v>
      </c>
      <c r="D2431" s="122" t="s">
        <v>1941</v>
      </c>
      <c r="E2431" s="122" t="s">
        <v>1942</v>
      </c>
      <c r="F2431" s="122" t="s">
        <v>5539</v>
      </c>
      <c r="G2431" s="122" t="s">
        <v>1699</v>
      </c>
      <c r="H2431" s="278">
        <v>45561</v>
      </c>
      <c r="I2431" s="122">
        <v>4214</v>
      </c>
      <c r="J2431" s="122" t="s">
        <v>1700</v>
      </c>
      <c r="K2431" s="122" t="s">
        <v>1657</v>
      </c>
      <c r="L2431" s="122">
        <v>5</v>
      </c>
      <c r="M2431" s="287">
        <v>4013</v>
      </c>
      <c r="N2431" s="287">
        <v>201</v>
      </c>
      <c r="O2431" s="287">
        <v>0</v>
      </c>
      <c r="P2431" s="287">
        <v>0</v>
      </c>
      <c r="Q2431" s="122">
        <v>0</v>
      </c>
      <c r="R2431" s="188" t="s">
        <v>3124</v>
      </c>
      <c r="S2431" s="188" t="s">
        <v>5413</v>
      </c>
      <c r="T2431" s="188" t="s">
        <v>1703</v>
      </c>
      <c r="U2431" s="188"/>
      <c r="V2431" s="188" t="s">
        <v>1704</v>
      </c>
      <c r="W2431" s="188" t="s">
        <v>1195</v>
      </c>
      <c r="X2431" s="188" t="s">
        <v>1195</v>
      </c>
      <c r="Y2431" s="188" t="s">
        <v>1195</v>
      </c>
      <c r="Z2431" s="188"/>
      <c r="AA2431" s="188">
        <v>201</v>
      </c>
    </row>
    <row r="2432" spans="1:27">
      <c r="A2432" s="122" t="s">
        <v>56</v>
      </c>
      <c r="B2432" s="226" t="str">
        <f t="shared" si="74"/>
        <v>27AAACT2209D2ZTMH2425013630</v>
      </c>
      <c r="C2432" s="277">
        <f t="shared" si="75"/>
        <v>2427</v>
      </c>
      <c r="D2432" s="122" t="s">
        <v>463</v>
      </c>
      <c r="E2432" s="122" t="s">
        <v>464</v>
      </c>
      <c r="F2432" s="122" t="s">
        <v>5540</v>
      </c>
      <c r="G2432" s="122" t="s">
        <v>1699</v>
      </c>
      <c r="H2432" s="278">
        <v>45555</v>
      </c>
      <c r="I2432" s="122">
        <v>606992</v>
      </c>
      <c r="J2432" s="122" t="s">
        <v>1700</v>
      </c>
      <c r="K2432" s="122" t="s">
        <v>1657</v>
      </c>
      <c r="L2432" s="122">
        <v>18</v>
      </c>
      <c r="M2432" s="287">
        <v>514400</v>
      </c>
      <c r="N2432" s="287">
        <v>0</v>
      </c>
      <c r="O2432" s="287">
        <v>46296</v>
      </c>
      <c r="P2432" s="287">
        <v>46296</v>
      </c>
      <c r="Q2432" s="122">
        <v>0</v>
      </c>
      <c r="R2432" s="188" t="s">
        <v>3124</v>
      </c>
      <c r="S2432" s="188" t="s">
        <v>5413</v>
      </c>
      <c r="T2432" s="188" t="s">
        <v>1703</v>
      </c>
      <c r="U2432" s="188"/>
      <c r="V2432" s="188" t="s">
        <v>1704</v>
      </c>
      <c r="W2432" s="188" t="s">
        <v>1726</v>
      </c>
      <c r="X2432" s="188" t="s">
        <v>5541</v>
      </c>
      <c r="Y2432" s="188" t="s">
        <v>5432</v>
      </c>
      <c r="Z2432" s="188"/>
      <c r="AA2432" s="188">
        <v>92592</v>
      </c>
    </row>
    <row r="2433" spans="1:27">
      <c r="A2433" s="122" t="s">
        <v>56</v>
      </c>
      <c r="B2433" s="226" t="str">
        <f t="shared" si="74"/>
        <v>27AABCJ9086F1ZA654101751</v>
      </c>
      <c r="C2433" s="277">
        <f t="shared" si="75"/>
        <v>2428</v>
      </c>
      <c r="D2433" s="122" t="s">
        <v>4178</v>
      </c>
      <c r="E2433" s="122" t="s">
        <v>4179</v>
      </c>
      <c r="F2433" s="122">
        <v>654101751</v>
      </c>
      <c r="G2433" s="122" t="s">
        <v>1699</v>
      </c>
      <c r="H2433" s="278">
        <v>45562</v>
      </c>
      <c r="I2433" s="122">
        <v>28910</v>
      </c>
      <c r="J2433" s="122" t="s">
        <v>1700</v>
      </c>
      <c r="K2433" s="122" t="s">
        <v>1657</v>
      </c>
      <c r="L2433" s="122">
        <v>18</v>
      </c>
      <c r="M2433" s="287">
        <v>24500</v>
      </c>
      <c r="N2433" s="287">
        <v>0</v>
      </c>
      <c r="O2433" s="287">
        <v>2205</v>
      </c>
      <c r="P2433" s="287">
        <v>2205</v>
      </c>
      <c r="Q2433" s="122">
        <v>0</v>
      </c>
      <c r="R2433" s="188" t="s">
        <v>3124</v>
      </c>
      <c r="S2433" s="188" t="s">
        <v>5413</v>
      </c>
      <c r="T2433" s="188" t="s">
        <v>1703</v>
      </c>
      <c r="U2433" s="188"/>
      <c r="V2433" s="188" t="s">
        <v>1704</v>
      </c>
      <c r="W2433" s="188" t="s">
        <v>1195</v>
      </c>
      <c r="X2433" s="188" t="s">
        <v>1195</v>
      </c>
      <c r="Y2433" s="188" t="s">
        <v>1195</v>
      </c>
      <c r="Z2433" s="188"/>
      <c r="AA2433" s="188">
        <v>4410</v>
      </c>
    </row>
    <row r="2434" spans="1:27">
      <c r="A2434" s="122" t="s">
        <v>56</v>
      </c>
      <c r="B2434" s="226" t="str">
        <f t="shared" si="74"/>
        <v>36AEUPV4314A1ZE11/2024-2025</v>
      </c>
      <c r="C2434" s="277">
        <f t="shared" si="75"/>
        <v>2429</v>
      </c>
      <c r="D2434" s="122" t="s">
        <v>320</v>
      </c>
      <c r="E2434" s="122" t="s">
        <v>321</v>
      </c>
      <c r="F2434" s="122" t="s">
        <v>5542</v>
      </c>
      <c r="G2434" s="122" t="s">
        <v>1699</v>
      </c>
      <c r="H2434" s="278">
        <v>45565</v>
      </c>
      <c r="I2434" s="122">
        <v>309750</v>
      </c>
      <c r="J2434" s="122" t="s">
        <v>1700</v>
      </c>
      <c r="K2434" s="122" t="s">
        <v>1657</v>
      </c>
      <c r="L2434" s="122">
        <v>18</v>
      </c>
      <c r="M2434" s="287">
        <v>262500</v>
      </c>
      <c r="N2434" s="287">
        <v>47250</v>
      </c>
      <c r="O2434" s="287">
        <v>0</v>
      </c>
      <c r="P2434" s="287">
        <v>0</v>
      </c>
      <c r="Q2434" s="122">
        <v>0</v>
      </c>
      <c r="R2434" s="188" t="s">
        <v>3124</v>
      </c>
      <c r="S2434" s="188" t="s">
        <v>5413</v>
      </c>
      <c r="T2434" s="188" t="s">
        <v>1703</v>
      </c>
      <c r="U2434" s="188"/>
      <c r="V2434" s="188" t="s">
        <v>1704</v>
      </c>
      <c r="W2434" s="188" t="s">
        <v>1195</v>
      </c>
      <c r="X2434" s="188" t="s">
        <v>1195</v>
      </c>
      <c r="Y2434" s="188" t="s">
        <v>1195</v>
      </c>
      <c r="Z2434" s="188"/>
      <c r="AA2434" s="188">
        <v>47250</v>
      </c>
    </row>
    <row r="2435" spans="1:27">
      <c r="A2435" s="122" t="s">
        <v>56</v>
      </c>
      <c r="B2435" s="226" t="str">
        <f t="shared" si="74"/>
        <v>27AAPFK1026M1Z2PUN/24-25/818</v>
      </c>
      <c r="C2435" s="277">
        <f t="shared" si="75"/>
        <v>2430</v>
      </c>
      <c r="D2435" s="122" t="s">
        <v>3561</v>
      </c>
      <c r="E2435" s="122" t="s">
        <v>3562</v>
      </c>
      <c r="F2435" s="122" t="s">
        <v>5543</v>
      </c>
      <c r="G2435" s="122" t="s">
        <v>1699</v>
      </c>
      <c r="H2435" s="278">
        <v>45539</v>
      </c>
      <c r="I2435" s="122">
        <v>11800</v>
      </c>
      <c r="J2435" s="122" t="s">
        <v>1700</v>
      </c>
      <c r="K2435" s="122" t="s">
        <v>1657</v>
      </c>
      <c r="L2435" s="122">
        <v>18</v>
      </c>
      <c r="M2435" s="287">
        <v>10000</v>
      </c>
      <c r="N2435" s="287">
        <v>0</v>
      </c>
      <c r="O2435" s="287">
        <v>900</v>
      </c>
      <c r="P2435" s="287">
        <v>900</v>
      </c>
      <c r="Q2435" s="122">
        <v>0</v>
      </c>
      <c r="R2435" s="188" t="s">
        <v>3124</v>
      </c>
      <c r="S2435" s="188" t="s">
        <v>3112</v>
      </c>
      <c r="T2435" s="188" t="s">
        <v>1703</v>
      </c>
      <c r="U2435" s="188"/>
      <c r="V2435" s="188" t="s">
        <v>1704</v>
      </c>
      <c r="W2435" s="188" t="s">
        <v>1726</v>
      </c>
      <c r="X2435" s="188" t="s">
        <v>5544</v>
      </c>
      <c r="Y2435" s="188" t="s">
        <v>5545</v>
      </c>
      <c r="Z2435" s="188"/>
      <c r="AA2435" s="188">
        <v>1800</v>
      </c>
    </row>
    <row r="2436" spans="1:27">
      <c r="A2436" s="122" t="s">
        <v>56</v>
      </c>
      <c r="B2436" s="226" t="str">
        <f t="shared" si="74"/>
        <v>27AAOFA7053K1Z216611</v>
      </c>
      <c r="C2436" s="277">
        <f t="shared" si="75"/>
        <v>2431</v>
      </c>
      <c r="D2436" s="122" t="s">
        <v>958</v>
      </c>
      <c r="E2436" s="122" t="s">
        <v>959</v>
      </c>
      <c r="F2436" s="122">
        <v>16611</v>
      </c>
      <c r="G2436" s="122" t="s">
        <v>1699</v>
      </c>
      <c r="H2436" s="278">
        <v>45545</v>
      </c>
      <c r="I2436" s="122">
        <v>95555</v>
      </c>
      <c r="J2436" s="122" t="s">
        <v>1700</v>
      </c>
      <c r="K2436" s="122" t="s">
        <v>1657</v>
      </c>
      <c r="L2436" s="122">
        <v>18</v>
      </c>
      <c r="M2436" s="287">
        <v>80979</v>
      </c>
      <c r="N2436" s="287">
        <v>0</v>
      </c>
      <c r="O2436" s="287">
        <v>7288.11</v>
      </c>
      <c r="P2436" s="287">
        <v>7288.11</v>
      </c>
      <c r="Q2436" s="122">
        <v>0</v>
      </c>
      <c r="R2436" s="188" t="s">
        <v>3124</v>
      </c>
      <c r="S2436" s="188" t="s">
        <v>5413</v>
      </c>
      <c r="T2436" s="188" t="s">
        <v>1703</v>
      </c>
      <c r="U2436" s="188"/>
      <c r="V2436" s="188" t="s">
        <v>1704</v>
      </c>
      <c r="W2436" s="188" t="s">
        <v>1726</v>
      </c>
      <c r="X2436" s="188" t="s">
        <v>5546</v>
      </c>
      <c r="Y2436" s="188" t="s">
        <v>5429</v>
      </c>
      <c r="Z2436" s="188"/>
      <c r="AA2436" s="188">
        <v>14576.22</v>
      </c>
    </row>
    <row r="2437" spans="1:27">
      <c r="A2437" s="122" t="s">
        <v>56</v>
      </c>
      <c r="B2437" s="226" t="str">
        <f t="shared" si="74"/>
        <v>27AAACA5284B1Z0IN27/2409/01553</v>
      </c>
      <c r="C2437" s="277">
        <f t="shared" si="75"/>
        <v>2432</v>
      </c>
      <c r="D2437" s="122" t="s">
        <v>3257</v>
      </c>
      <c r="E2437" s="122" t="s">
        <v>3258</v>
      </c>
      <c r="F2437" s="122" t="s">
        <v>5547</v>
      </c>
      <c r="G2437" s="122" t="s">
        <v>1699</v>
      </c>
      <c r="H2437" s="278">
        <v>45565</v>
      </c>
      <c r="I2437" s="122">
        <v>104061.3</v>
      </c>
      <c r="J2437" s="122" t="s">
        <v>1700</v>
      </c>
      <c r="K2437" s="122" t="s">
        <v>1657</v>
      </c>
      <c r="L2437" s="122">
        <v>5</v>
      </c>
      <c r="M2437" s="287">
        <v>99106</v>
      </c>
      <c r="N2437" s="287">
        <v>0</v>
      </c>
      <c r="O2437" s="287">
        <v>2477.65</v>
      </c>
      <c r="P2437" s="287">
        <v>2477.65</v>
      </c>
      <c r="Q2437" s="122">
        <v>0</v>
      </c>
      <c r="R2437" s="188" t="s">
        <v>3124</v>
      </c>
      <c r="S2437" s="188" t="s">
        <v>5413</v>
      </c>
      <c r="T2437" s="188" t="s">
        <v>1703</v>
      </c>
      <c r="U2437" s="188"/>
      <c r="V2437" s="188" t="s">
        <v>1704</v>
      </c>
      <c r="W2437" s="188" t="s">
        <v>1195</v>
      </c>
      <c r="X2437" s="188" t="s">
        <v>1195</v>
      </c>
      <c r="Y2437" s="188" t="s">
        <v>1195</v>
      </c>
      <c r="Z2437" s="188"/>
      <c r="AA2437" s="188">
        <v>4955.3</v>
      </c>
    </row>
    <row r="2438" spans="1:27">
      <c r="A2438" s="122" t="s">
        <v>56</v>
      </c>
      <c r="B2438" s="226" t="str">
        <f t="shared" ref="B2438:B2501" si="76">CONCATENATE(D2438,F2438)</f>
        <v>29BJLPJ0100M1Z9VWLD-7</v>
      </c>
      <c r="C2438" s="277">
        <f t="shared" si="75"/>
        <v>2433</v>
      </c>
      <c r="D2438" s="122" t="s">
        <v>4747</v>
      </c>
      <c r="E2438" s="122" t="s">
        <v>4748</v>
      </c>
      <c r="F2438" s="122" t="s">
        <v>5548</v>
      </c>
      <c r="G2438" s="122" t="s">
        <v>1699</v>
      </c>
      <c r="H2438" s="278">
        <v>45474</v>
      </c>
      <c r="I2438" s="122">
        <v>699</v>
      </c>
      <c r="J2438" s="122" t="s">
        <v>1700</v>
      </c>
      <c r="K2438" s="122" t="s">
        <v>1657</v>
      </c>
      <c r="L2438" s="122">
        <v>18</v>
      </c>
      <c r="M2438" s="287">
        <v>592.37</v>
      </c>
      <c r="N2438" s="287">
        <v>106.63</v>
      </c>
      <c r="O2438" s="287">
        <v>0</v>
      </c>
      <c r="P2438" s="287">
        <v>0</v>
      </c>
      <c r="Q2438" s="122">
        <v>0</v>
      </c>
      <c r="R2438" s="188" t="s">
        <v>3124</v>
      </c>
      <c r="S2438" s="188" t="s">
        <v>5413</v>
      </c>
      <c r="T2438" s="188" t="s">
        <v>1703</v>
      </c>
      <c r="U2438" s="188"/>
      <c r="V2438" s="188" t="s">
        <v>1704</v>
      </c>
      <c r="W2438" s="188" t="s">
        <v>1195</v>
      </c>
      <c r="X2438" s="188" t="s">
        <v>1195</v>
      </c>
      <c r="Y2438" s="188" t="s">
        <v>1195</v>
      </c>
      <c r="Z2438" s="188"/>
      <c r="AA2438" s="188">
        <v>106.63</v>
      </c>
    </row>
    <row r="2439" spans="1:27">
      <c r="A2439" s="122" t="s">
        <v>56</v>
      </c>
      <c r="B2439" s="226" t="str">
        <f t="shared" si="76"/>
        <v>27AAWCS5258F1ZQPUN06/SC24/00494</v>
      </c>
      <c r="C2439" s="277">
        <f t="shared" ref="C2439:C2502" si="77">C2438+1</f>
        <v>2434</v>
      </c>
      <c r="D2439" s="122" t="s">
        <v>299</v>
      </c>
      <c r="E2439" s="122" t="s">
        <v>4601</v>
      </c>
      <c r="F2439" s="122" t="s">
        <v>5549</v>
      </c>
      <c r="G2439" s="122" t="s">
        <v>1699</v>
      </c>
      <c r="H2439" s="278">
        <v>45555</v>
      </c>
      <c r="I2439" s="122">
        <v>3242294.26</v>
      </c>
      <c r="J2439" s="122" t="s">
        <v>1700</v>
      </c>
      <c r="K2439" s="122" t="s">
        <v>1657</v>
      </c>
      <c r="L2439" s="122">
        <v>18</v>
      </c>
      <c r="M2439" s="287">
        <v>2747707</v>
      </c>
      <c r="N2439" s="287">
        <v>0</v>
      </c>
      <c r="O2439" s="287">
        <v>247293.63</v>
      </c>
      <c r="P2439" s="287">
        <v>247293.63</v>
      </c>
      <c r="Q2439" s="122">
        <v>0</v>
      </c>
      <c r="R2439" s="188" t="s">
        <v>3124</v>
      </c>
      <c r="S2439" s="188" t="s">
        <v>3112</v>
      </c>
      <c r="T2439" s="188" t="s">
        <v>1703</v>
      </c>
      <c r="U2439" s="188"/>
      <c r="V2439" s="188" t="s">
        <v>1704</v>
      </c>
      <c r="W2439" s="188" t="s">
        <v>1195</v>
      </c>
      <c r="X2439" s="188" t="s">
        <v>1195</v>
      </c>
      <c r="Y2439" s="188" t="s">
        <v>1195</v>
      </c>
      <c r="Z2439" s="188"/>
      <c r="AA2439" s="188">
        <v>494587.26</v>
      </c>
    </row>
    <row r="2440" spans="1:27">
      <c r="A2440" s="122" t="s">
        <v>56</v>
      </c>
      <c r="B2440" s="226" t="str">
        <f t="shared" si="76"/>
        <v>07AACCN6194P2ZQ072512BP09AAX707</v>
      </c>
      <c r="C2440" s="277">
        <f t="shared" si="77"/>
        <v>2435</v>
      </c>
      <c r="D2440" s="122" t="s">
        <v>503</v>
      </c>
      <c r="E2440" s="122" t="s">
        <v>500</v>
      </c>
      <c r="F2440" s="122" t="s">
        <v>5550</v>
      </c>
      <c r="G2440" s="122" t="s">
        <v>1699</v>
      </c>
      <c r="H2440" s="278">
        <v>45544</v>
      </c>
      <c r="I2440" s="122">
        <v>6973</v>
      </c>
      <c r="J2440" s="122" t="s">
        <v>1700</v>
      </c>
      <c r="K2440" s="122" t="s">
        <v>1657</v>
      </c>
      <c r="L2440" s="122">
        <v>5</v>
      </c>
      <c r="M2440" s="287">
        <v>6270</v>
      </c>
      <c r="N2440" s="287">
        <v>314</v>
      </c>
      <c r="O2440" s="287">
        <v>0</v>
      </c>
      <c r="P2440" s="287">
        <v>0</v>
      </c>
      <c r="Q2440" s="122">
        <v>0</v>
      </c>
      <c r="R2440" s="188" t="s">
        <v>3124</v>
      </c>
      <c r="S2440" s="188" t="s">
        <v>5413</v>
      </c>
      <c r="T2440" s="188" t="s">
        <v>1703</v>
      </c>
      <c r="U2440" s="188"/>
      <c r="V2440" s="188" t="s">
        <v>1704</v>
      </c>
      <c r="W2440" s="188" t="s">
        <v>1195</v>
      </c>
      <c r="X2440" s="188" t="s">
        <v>1195</v>
      </c>
      <c r="Y2440" s="188" t="s">
        <v>1195</v>
      </c>
      <c r="Z2440" s="188"/>
      <c r="AA2440" s="188">
        <v>314</v>
      </c>
    </row>
    <row r="2441" spans="1:27">
      <c r="A2441" s="122" t="s">
        <v>56</v>
      </c>
      <c r="B2441" s="226" t="str">
        <f t="shared" si="76"/>
        <v>27AAACI1195H1ZM135240903007123</v>
      </c>
      <c r="C2441" s="277">
        <f t="shared" si="77"/>
        <v>2436</v>
      </c>
      <c r="D2441" s="122" t="s">
        <v>412</v>
      </c>
      <c r="E2441" s="122" t="s">
        <v>413</v>
      </c>
      <c r="F2441" s="292">
        <v>135240903007123</v>
      </c>
      <c r="G2441" s="122" t="s">
        <v>1699</v>
      </c>
      <c r="H2441" s="278">
        <v>45538</v>
      </c>
      <c r="I2441" s="122">
        <v>12496.16</v>
      </c>
      <c r="J2441" s="122" t="s">
        <v>1700</v>
      </c>
      <c r="K2441" s="122" t="s">
        <v>1657</v>
      </c>
      <c r="L2441" s="122">
        <v>18</v>
      </c>
      <c r="M2441" s="287">
        <v>10589.96</v>
      </c>
      <c r="N2441" s="287">
        <v>0</v>
      </c>
      <c r="O2441" s="287">
        <v>953.1</v>
      </c>
      <c r="P2441" s="287">
        <v>953.1</v>
      </c>
      <c r="Q2441" s="122">
        <v>0</v>
      </c>
      <c r="R2441" s="188" t="s">
        <v>3124</v>
      </c>
      <c r="S2441" s="188" t="s">
        <v>5413</v>
      </c>
      <c r="T2441" s="188" t="s">
        <v>1703</v>
      </c>
      <c r="U2441" s="188"/>
      <c r="V2441" s="188" t="s">
        <v>1704</v>
      </c>
      <c r="W2441" s="188" t="s">
        <v>1195</v>
      </c>
      <c r="X2441" s="188" t="s">
        <v>1195</v>
      </c>
      <c r="Y2441" s="188" t="s">
        <v>1195</v>
      </c>
      <c r="Z2441" s="188"/>
      <c r="AA2441" s="188">
        <v>1906.2</v>
      </c>
    </row>
    <row r="2442" spans="1:27">
      <c r="A2442" s="122" t="s">
        <v>56</v>
      </c>
      <c r="B2442" s="226" t="str">
        <f t="shared" si="76"/>
        <v>27AAACI1195H1ZM135240905026138</v>
      </c>
      <c r="C2442" s="277">
        <f t="shared" si="77"/>
        <v>2437</v>
      </c>
      <c r="D2442" s="122" t="s">
        <v>412</v>
      </c>
      <c r="E2442" s="122" t="s">
        <v>413</v>
      </c>
      <c r="F2442" s="292">
        <v>135240905026138</v>
      </c>
      <c r="G2442" s="122" t="s">
        <v>1699</v>
      </c>
      <c r="H2442" s="278">
        <v>45540</v>
      </c>
      <c r="I2442" s="122">
        <v>19761.939999999999</v>
      </c>
      <c r="J2442" s="122" t="s">
        <v>1700</v>
      </c>
      <c r="K2442" s="122" t="s">
        <v>1657</v>
      </c>
      <c r="L2442" s="122">
        <v>18</v>
      </c>
      <c r="M2442" s="287">
        <v>16747.400000000001</v>
      </c>
      <c r="N2442" s="287">
        <v>0</v>
      </c>
      <c r="O2442" s="287">
        <v>1507.27</v>
      </c>
      <c r="P2442" s="287">
        <v>1507.27</v>
      </c>
      <c r="Q2442" s="122">
        <v>0</v>
      </c>
      <c r="R2442" s="188" t="s">
        <v>3124</v>
      </c>
      <c r="S2442" s="188" t="s">
        <v>5413</v>
      </c>
      <c r="T2442" s="188" t="s">
        <v>1703</v>
      </c>
      <c r="U2442" s="188"/>
      <c r="V2442" s="188" t="s">
        <v>1704</v>
      </c>
      <c r="W2442" s="188" t="s">
        <v>1195</v>
      </c>
      <c r="X2442" s="188" t="s">
        <v>1195</v>
      </c>
      <c r="Y2442" s="188" t="s">
        <v>1195</v>
      </c>
      <c r="Z2442" s="188"/>
      <c r="AA2442" s="188">
        <v>3014.54</v>
      </c>
    </row>
    <row r="2443" spans="1:27">
      <c r="A2443" s="122" t="s">
        <v>56</v>
      </c>
      <c r="B2443" s="226" t="str">
        <f t="shared" si="76"/>
        <v>27AAACI1195H1ZM135240912057734</v>
      </c>
      <c r="C2443" s="277">
        <f t="shared" si="77"/>
        <v>2438</v>
      </c>
      <c r="D2443" s="122" t="s">
        <v>412</v>
      </c>
      <c r="E2443" s="122" t="s">
        <v>413</v>
      </c>
      <c r="F2443" s="292">
        <v>135240912057734</v>
      </c>
      <c r="G2443" s="122" t="s">
        <v>1699</v>
      </c>
      <c r="H2443" s="278">
        <v>45547</v>
      </c>
      <c r="I2443" s="122">
        <v>14266.91</v>
      </c>
      <c r="J2443" s="122" t="s">
        <v>1700</v>
      </c>
      <c r="K2443" s="122" t="s">
        <v>1657</v>
      </c>
      <c r="L2443" s="122">
        <v>18</v>
      </c>
      <c r="M2443" s="287">
        <v>12090.61</v>
      </c>
      <c r="N2443" s="287">
        <v>0</v>
      </c>
      <c r="O2443" s="287">
        <v>1088.1500000000001</v>
      </c>
      <c r="P2443" s="287">
        <v>1088.1500000000001</v>
      </c>
      <c r="Q2443" s="122">
        <v>0</v>
      </c>
      <c r="R2443" s="188" t="s">
        <v>3124</v>
      </c>
      <c r="S2443" s="188" t="s">
        <v>5413</v>
      </c>
      <c r="T2443" s="188" t="s">
        <v>1703</v>
      </c>
      <c r="U2443" s="188"/>
      <c r="V2443" s="188" t="s">
        <v>1704</v>
      </c>
      <c r="W2443" s="188" t="s">
        <v>1195</v>
      </c>
      <c r="X2443" s="188" t="s">
        <v>1195</v>
      </c>
      <c r="Y2443" s="188" t="s">
        <v>1195</v>
      </c>
      <c r="Z2443" s="188"/>
      <c r="AA2443" s="188">
        <v>2176.3000000000002</v>
      </c>
    </row>
    <row r="2444" spans="1:27">
      <c r="A2444" s="122" t="s">
        <v>56</v>
      </c>
      <c r="B2444" s="226" t="str">
        <f t="shared" si="76"/>
        <v>27AAACI1195H1ZM135240916069487</v>
      </c>
      <c r="C2444" s="277">
        <f t="shared" si="77"/>
        <v>2439</v>
      </c>
      <c r="D2444" s="122" t="s">
        <v>412</v>
      </c>
      <c r="E2444" s="122" t="s">
        <v>413</v>
      </c>
      <c r="F2444" s="292">
        <v>135240916069487</v>
      </c>
      <c r="G2444" s="122" t="s">
        <v>1699</v>
      </c>
      <c r="H2444" s="278">
        <v>45551</v>
      </c>
      <c r="I2444" s="122">
        <v>18761.060000000001</v>
      </c>
      <c r="J2444" s="122" t="s">
        <v>1700</v>
      </c>
      <c r="K2444" s="122" t="s">
        <v>1657</v>
      </c>
      <c r="L2444" s="122">
        <v>18</v>
      </c>
      <c r="M2444" s="287">
        <v>15899.2</v>
      </c>
      <c r="N2444" s="287">
        <v>0</v>
      </c>
      <c r="O2444" s="287">
        <v>1430.93</v>
      </c>
      <c r="P2444" s="287">
        <v>1430.93</v>
      </c>
      <c r="Q2444" s="122">
        <v>0</v>
      </c>
      <c r="R2444" s="188" t="s">
        <v>3124</v>
      </c>
      <c r="S2444" s="188" t="s">
        <v>5413</v>
      </c>
      <c r="T2444" s="188" t="s">
        <v>1703</v>
      </c>
      <c r="U2444" s="188"/>
      <c r="V2444" s="188" t="s">
        <v>1704</v>
      </c>
      <c r="W2444" s="188" t="s">
        <v>1195</v>
      </c>
      <c r="X2444" s="188" t="s">
        <v>1195</v>
      </c>
      <c r="Y2444" s="188" t="s">
        <v>1195</v>
      </c>
      <c r="Z2444" s="188"/>
      <c r="AA2444" s="188">
        <v>2861.86</v>
      </c>
    </row>
    <row r="2445" spans="1:27">
      <c r="A2445" s="122" t="s">
        <v>56</v>
      </c>
      <c r="B2445" s="226" t="str">
        <f t="shared" si="76"/>
        <v>27AAACI1195H1ZM135240919087688</v>
      </c>
      <c r="C2445" s="277">
        <f t="shared" si="77"/>
        <v>2440</v>
      </c>
      <c r="D2445" s="122" t="s">
        <v>412</v>
      </c>
      <c r="E2445" s="122" t="s">
        <v>413</v>
      </c>
      <c r="F2445" s="292">
        <v>135240919087688</v>
      </c>
      <c r="G2445" s="122" t="s">
        <v>1699</v>
      </c>
      <c r="H2445" s="278">
        <v>45554</v>
      </c>
      <c r="I2445" s="122">
        <v>17733.259999999998</v>
      </c>
      <c r="J2445" s="122" t="s">
        <v>1700</v>
      </c>
      <c r="K2445" s="122" t="s">
        <v>1657</v>
      </c>
      <c r="L2445" s="122">
        <v>18</v>
      </c>
      <c r="M2445" s="287">
        <v>15028.18</v>
      </c>
      <c r="N2445" s="287">
        <v>0</v>
      </c>
      <c r="O2445" s="287">
        <v>1352.54</v>
      </c>
      <c r="P2445" s="287">
        <v>1352.54</v>
      </c>
      <c r="Q2445" s="122">
        <v>0</v>
      </c>
      <c r="R2445" s="188" t="s">
        <v>3124</v>
      </c>
      <c r="S2445" s="188" t="s">
        <v>5413</v>
      </c>
      <c r="T2445" s="188" t="s">
        <v>1703</v>
      </c>
      <c r="U2445" s="188"/>
      <c r="V2445" s="188" t="s">
        <v>1704</v>
      </c>
      <c r="W2445" s="188" t="s">
        <v>1195</v>
      </c>
      <c r="X2445" s="188" t="s">
        <v>1195</v>
      </c>
      <c r="Y2445" s="188" t="s">
        <v>1195</v>
      </c>
      <c r="Z2445" s="188"/>
      <c r="AA2445" s="188">
        <v>2705.08</v>
      </c>
    </row>
    <row r="2446" spans="1:27">
      <c r="A2446" s="122" t="s">
        <v>56</v>
      </c>
      <c r="B2446" s="226" t="str">
        <f t="shared" si="76"/>
        <v>27AAACI1195H1ZM135240919087839</v>
      </c>
      <c r="C2446" s="277">
        <f t="shared" si="77"/>
        <v>2441</v>
      </c>
      <c r="D2446" s="122" t="s">
        <v>412</v>
      </c>
      <c r="E2446" s="122" t="s">
        <v>413</v>
      </c>
      <c r="F2446" s="292">
        <v>135240919087839</v>
      </c>
      <c r="G2446" s="122" t="s">
        <v>1699</v>
      </c>
      <c r="H2446" s="278">
        <v>45554</v>
      </c>
      <c r="I2446" s="122">
        <v>2163.19</v>
      </c>
      <c r="J2446" s="122" t="s">
        <v>1700</v>
      </c>
      <c r="K2446" s="122" t="s">
        <v>1657</v>
      </c>
      <c r="L2446" s="122">
        <v>18</v>
      </c>
      <c r="M2446" s="287">
        <v>1833.21</v>
      </c>
      <c r="N2446" s="287">
        <v>0</v>
      </c>
      <c r="O2446" s="287">
        <v>164.99</v>
      </c>
      <c r="P2446" s="287">
        <v>164.99</v>
      </c>
      <c r="Q2446" s="122">
        <v>0</v>
      </c>
      <c r="R2446" s="188" t="s">
        <v>3124</v>
      </c>
      <c r="S2446" s="188" t="s">
        <v>5413</v>
      </c>
      <c r="T2446" s="188" t="s">
        <v>1703</v>
      </c>
      <c r="U2446" s="188"/>
      <c r="V2446" s="188" t="s">
        <v>1704</v>
      </c>
      <c r="W2446" s="188" t="s">
        <v>1195</v>
      </c>
      <c r="X2446" s="188" t="s">
        <v>1195</v>
      </c>
      <c r="Y2446" s="188" t="s">
        <v>1195</v>
      </c>
      <c r="Z2446" s="188"/>
      <c r="AA2446" s="188">
        <v>329.98</v>
      </c>
    </row>
    <row r="2447" spans="1:27">
      <c r="A2447" s="122" t="s">
        <v>56</v>
      </c>
      <c r="B2447" s="226" t="str">
        <f t="shared" si="76"/>
        <v>27AAACI1195H1ZM135240923104042</v>
      </c>
      <c r="C2447" s="277">
        <f t="shared" si="77"/>
        <v>2442</v>
      </c>
      <c r="D2447" s="122" t="s">
        <v>412</v>
      </c>
      <c r="E2447" s="122" t="s">
        <v>413</v>
      </c>
      <c r="F2447" s="292">
        <v>135240923104042</v>
      </c>
      <c r="G2447" s="122" t="s">
        <v>1699</v>
      </c>
      <c r="H2447" s="278">
        <v>45558</v>
      </c>
      <c r="I2447" s="122">
        <v>14664.43</v>
      </c>
      <c r="J2447" s="122" t="s">
        <v>1700</v>
      </c>
      <c r="K2447" s="122" t="s">
        <v>1657</v>
      </c>
      <c r="L2447" s="122">
        <v>18</v>
      </c>
      <c r="M2447" s="287">
        <v>12427.49</v>
      </c>
      <c r="N2447" s="287">
        <v>0</v>
      </c>
      <c r="O2447" s="287">
        <v>1118.47</v>
      </c>
      <c r="P2447" s="287">
        <v>1118.47</v>
      </c>
      <c r="Q2447" s="122">
        <v>0</v>
      </c>
      <c r="R2447" s="188" t="s">
        <v>3124</v>
      </c>
      <c r="S2447" s="188" t="s">
        <v>5413</v>
      </c>
      <c r="T2447" s="188" t="s">
        <v>1703</v>
      </c>
      <c r="U2447" s="188"/>
      <c r="V2447" s="188" t="s">
        <v>1704</v>
      </c>
      <c r="W2447" s="188" t="s">
        <v>1195</v>
      </c>
      <c r="X2447" s="188" t="s">
        <v>1195</v>
      </c>
      <c r="Y2447" s="188" t="s">
        <v>1195</v>
      </c>
      <c r="Z2447" s="188"/>
      <c r="AA2447" s="188">
        <v>2236.94</v>
      </c>
    </row>
    <row r="2448" spans="1:27">
      <c r="A2448" s="122" t="s">
        <v>56</v>
      </c>
      <c r="B2448" s="226" t="str">
        <f t="shared" si="76"/>
        <v>27AAACI1195H1ZM135240930140500</v>
      </c>
      <c r="C2448" s="277">
        <f t="shared" si="77"/>
        <v>2443</v>
      </c>
      <c r="D2448" s="122" t="s">
        <v>412</v>
      </c>
      <c r="E2448" s="122" t="s">
        <v>413</v>
      </c>
      <c r="F2448" s="292">
        <v>135240930140500</v>
      </c>
      <c r="G2448" s="122" t="s">
        <v>1699</v>
      </c>
      <c r="H2448" s="278">
        <v>45565</v>
      </c>
      <c r="I2448" s="122">
        <v>10342.799999999999</v>
      </c>
      <c r="J2448" s="122" t="s">
        <v>1700</v>
      </c>
      <c r="K2448" s="122" t="s">
        <v>1657</v>
      </c>
      <c r="L2448" s="122">
        <v>18</v>
      </c>
      <c r="M2448" s="287">
        <v>8765.08</v>
      </c>
      <c r="N2448" s="287">
        <v>0</v>
      </c>
      <c r="O2448" s="287">
        <v>788.86</v>
      </c>
      <c r="P2448" s="287">
        <v>788.86</v>
      </c>
      <c r="Q2448" s="122">
        <v>0</v>
      </c>
      <c r="R2448" s="188" t="s">
        <v>3124</v>
      </c>
      <c r="S2448" s="188" t="s">
        <v>5413</v>
      </c>
      <c r="T2448" s="188" t="s">
        <v>1703</v>
      </c>
      <c r="U2448" s="188"/>
      <c r="V2448" s="188" t="s">
        <v>1704</v>
      </c>
      <c r="W2448" s="188" t="s">
        <v>1195</v>
      </c>
      <c r="X2448" s="188" t="s">
        <v>1195</v>
      </c>
      <c r="Y2448" s="188" t="s">
        <v>1195</v>
      </c>
      <c r="Z2448" s="188"/>
      <c r="AA2448" s="188">
        <v>1577.72</v>
      </c>
    </row>
    <row r="2449" spans="1:27">
      <c r="A2449" s="122" t="s">
        <v>56</v>
      </c>
      <c r="B2449" s="226" t="str">
        <f t="shared" si="76"/>
        <v>27AAACI1195H1ZM135240930141473</v>
      </c>
      <c r="C2449" s="277">
        <f t="shared" si="77"/>
        <v>2444</v>
      </c>
      <c r="D2449" s="122" t="s">
        <v>412</v>
      </c>
      <c r="E2449" s="122" t="s">
        <v>413</v>
      </c>
      <c r="F2449" s="292">
        <v>135240930141473</v>
      </c>
      <c r="G2449" s="122" t="s">
        <v>1699</v>
      </c>
      <c r="H2449" s="278">
        <v>45565</v>
      </c>
      <c r="I2449" s="122">
        <v>12678.88</v>
      </c>
      <c r="J2449" s="122" t="s">
        <v>1700</v>
      </c>
      <c r="K2449" s="122" t="s">
        <v>1657</v>
      </c>
      <c r="L2449" s="122">
        <v>18</v>
      </c>
      <c r="M2449" s="287">
        <v>10744.82</v>
      </c>
      <c r="N2449" s="287">
        <v>0</v>
      </c>
      <c r="O2449" s="287">
        <v>967.03</v>
      </c>
      <c r="P2449" s="287">
        <v>967.03</v>
      </c>
      <c r="Q2449" s="122">
        <v>0</v>
      </c>
      <c r="R2449" s="188" t="s">
        <v>3124</v>
      </c>
      <c r="S2449" s="188" t="s">
        <v>5413</v>
      </c>
      <c r="T2449" s="188" t="s">
        <v>1703</v>
      </c>
      <c r="U2449" s="188"/>
      <c r="V2449" s="188" t="s">
        <v>1704</v>
      </c>
      <c r="W2449" s="188" t="s">
        <v>1195</v>
      </c>
      <c r="X2449" s="188" t="s">
        <v>1195</v>
      </c>
      <c r="Y2449" s="188" t="s">
        <v>1195</v>
      </c>
      <c r="Z2449" s="188"/>
      <c r="AA2449" s="188">
        <v>1934.06</v>
      </c>
    </row>
    <row r="2450" spans="1:27">
      <c r="A2450" s="122" t="s">
        <v>56</v>
      </c>
      <c r="B2450" s="226" t="str">
        <f t="shared" si="76"/>
        <v>27AABCD3611Q1ZIBOM878704</v>
      </c>
      <c r="C2450" s="277">
        <f t="shared" si="77"/>
        <v>2445</v>
      </c>
      <c r="D2450" s="122" t="s">
        <v>339</v>
      </c>
      <c r="E2450" s="122" t="s">
        <v>340</v>
      </c>
      <c r="F2450" s="122" t="s">
        <v>5551</v>
      </c>
      <c r="G2450" s="122" t="s">
        <v>1699</v>
      </c>
      <c r="H2450" s="278">
        <v>45549</v>
      </c>
      <c r="I2450" s="122">
        <v>2480.8000000000002</v>
      </c>
      <c r="J2450" s="122" t="s">
        <v>1700</v>
      </c>
      <c r="K2450" s="122" t="s">
        <v>1657</v>
      </c>
      <c r="L2450" s="122">
        <v>18</v>
      </c>
      <c r="M2450" s="287">
        <v>1110</v>
      </c>
      <c r="N2450" s="287">
        <v>0</v>
      </c>
      <c r="O2450" s="287">
        <v>99.9</v>
      </c>
      <c r="P2450" s="287">
        <v>99.9</v>
      </c>
      <c r="Q2450" s="122">
        <v>0</v>
      </c>
      <c r="R2450" s="188" t="s">
        <v>3124</v>
      </c>
      <c r="S2450" s="188" t="s">
        <v>3107</v>
      </c>
      <c r="T2450" s="188" t="s">
        <v>1703</v>
      </c>
      <c r="U2450" s="188"/>
      <c r="V2450" s="188" t="s">
        <v>1704</v>
      </c>
      <c r="W2450" s="188" t="s">
        <v>1195</v>
      </c>
      <c r="X2450" s="188" t="s">
        <v>1195</v>
      </c>
      <c r="Y2450" s="188" t="s">
        <v>1195</v>
      </c>
      <c r="Z2450" s="188"/>
      <c r="AA2450" s="188">
        <v>199.8</v>
      </c>
    </row>
    <row r="2451" spans="1:27">
      <c r="A2451" s="122" t="s">
        <v>56</v>
      </c>
      <c r="B2451" s="226" t="str">
        <f t="shared" si="76"/>
        <v>27ABJCS6128G1Z4360/2024-25</v>
      </c>
      <c r="C2451" s="277">
        <f t="shared" si="77"/>
        <v>2446</v>
      </c>
      <c r="D2451" s="122" t="s">
        <v>535</v>
      </c>
      <c r="E2451" s="122" t="s">
        <v>536</v>
      </c>
      <c r="F2451" s="122" t="s">
        <v>5552</v>
      </c>
      <c r="G2451" s="122" t="s">
        <v>1699</v>
      </c>
      <c r="H2451" s="278">
        <v>45544</v>
      </c>
      <c r="I2451" s="122">
        <v>1856.14</v>
      </c>
      <c r="J2451" s="122" t="s">
        <v>1700</v>
      </c>
      <c r="K2451" s="122" t="s">
        <v>1657</v>
      </c>
      <c r="L2451" s="122">
        <v>18</v>
      </c>
      <c r="M2451" s="287">
        <v>1573</v>
      </c>
      <c r="N2451" s="287">
        <v>0</v>
      </c>
      <c r="O2451" s="287">
        <v>141.57</v>
      </c>
      <c r="P2451" s="287">
        <v>141.57</v>
      </c>
      <c r="Q2451" s="122">
        <v>0</v>
      </c>
      <c r="R2451" s="188" t="s">
        <v>3124</v>
      </c>
      <c r="S2451" s="188" t="s">
        <v>3107</v>
      </c>
      <c r="T2451" s="188" t="s">
        <v>1703</v>
      </c>
      <c r="U2451" s="188"/>
      <c r="V2451" s="188" t="s">
        <v>1704</v>
      </c>
      <c r="W2451" s="188" t="s">
        <v>1195</v>
      </c>
      <c r="X2451" s="188" t="s">
        <v>1195</v>
      </c>
      <c r="Y2451" s="188" t="s">
        <v>1195</v>
      </c>
      <c r="Z2451" s="188"/>
      <c r="AA2451" s="188">
        <v>283.14</v>
      </c>
    </row>
    <row r="2452" spans="1:27">
      <c r="A2452" s="122" t="s">
        <v>56</v>
      </c>
      <c r="B2452" s="226" t="str">
        <f t="shared" si="76"/>
        <v>27ABJCS6128G1Z4361/2024-25</v>
      </c>
      <c r="C2452" s="277">
        <f t="shared" si="77"/>
        <v>2447</v>
      </c>
      <c r="D2452" s="122" t="s">
        <v>535</v>
      </c>
      <c r="E2452" s="122" t="s">
        <v>536</v>
      </c>
      <c r="F2452" s="122" t="s">
        <v>5553</v>
      </c>
      <c r="G2452" s="122" t="s">
        <v>1699</v>
      </c>
      <c r="H2452" s="278">
        <v>45544</v>
      </c>
      <c r="I2452" s="122">
        <v>15786.04</v>
      </c>
      <c r="J2452" s="122" t="s">
        <v>1700</v>
      </c>
      <c r="K2452" s="122" t="s">
        <v>1657</v>
      </c>
      <c r="L2452" s="122">
        <v>18</v>
      </c>
      <c r="M2452" s="287">
        <v>13378</v>
      </c>
      <c r="N2452" s="287">
        <v>0</v>
      </c>
      <c r="O2452" s="287">
        <v>1204.02</v>
      </c>
      <c r="P2452" s="287">
        <v>1204.02</v>
      </c>
      <c r="Q2452" s="122">
        <v>0</v>
      </c>
      <c r="R2452" s="188" t="s">
        <v>3124</v>
      </c>
      <c r="S2452" s="188" t="s">
        <v>3107</v>
      </c>
      <c r="T2452" s="188" t="s">
        <v>1703</v>
      </c>
      <c r="U2452" s="188"/>
      <c r="V2452" s="188" t="s">
        <v>1704</v>
      </c>
      <c r="W2452" s="188" t="s">
        <v>1195</v>
      </c>
      <c r="X2452" s="188" t="s">
        <v>1195</v>
      </c>
      <c r="Y2452" s="188" t="s">
        <v>1195</v>
      </c>
      <c r="Z2452" s="188"/>
      <c r="AA2452" s="188">
        <v>2408.04</v>
      </c>
    </row>
    <row r="2453" spans="1:27">
      <c r="A2453" s="122" t="s">
        <v>56</v>
      </c>
      <c r="B2453" s="226" t="str">
        <f t="shared" si="76"/>
        <v>27AVDPK7565J1Z4INV-33</v>
      </c>
      <c r="C2453" s="277">
        <f t="shared" si="77"/>
        <v>2448</v>
      </c>
      <c r="D2453" s="122" t="s">
        <v>4245</v>
      </c>
      <c r="E2453" s="122" t="s">
        <v>4246</v>
      </c>
      <c r="F2453" s="122" t="s">
        <v>5554</v>
      </c>
      <c r="G2453" s="122" t="s">
        <v>1699</v>
      </c>
      <c r="H2453" s="278">
        <v>45565</v>
      </c>
      <c r="I2453" s="122">
        <v>91379.199999999997</v>
      </c>
      <c r="J2453" s="122" t="s">
        <v>1700</v>
      </c>
      <c r="K2453" s="122" t="s">
        <v>1657</v>
      </c>
      <c r="L2453" s="122">
        <v>18</v>
      </c>
      <c r="M2453" s="287">
        <v>77440</v>
      </c>
      <c r="N2453" s="287">
        <v>0</v>
      </c>
      <c r="O2453" s="287">
        <v>6969.6</v>
      </c>
      <c r="P2453" s="287">
        <v>6969.6</v>
      </c>
      <c r="Q2453" s="122">
        <v>0</v>
      </c>
      <c r="R2453" s="188" t="s">
        <v>3124</v>
      </c>
      <c r="S2453" s="188" t="s">
        <v>5413</v>
      </c>
      <c r="T2453" s="188" t="s">
        <v>1703</v>
      </c>
      <c r="U2453" s="188"/>
      <c r="V2453" s="188" t="s">
        <v>1704</v>
      </c>
      <c r="W2453" s="188" t="s">
        <v>1195</v>
      </c>
      <c r="X2453" s="188" t="s">
        <v>1195</v>
      </c>
      <c r="Y2453" s="188" t="s">
        <v>1195</v>
      </c>
      <c r="Z2453" s="188"/>
      <c r="AA2453" s="188">
        <v>13939.2</v>
      </c>
    </row>
    <row r="2454" spans="1:27">
      <c r="A2454" s="122" t="s">
        <v>56</v>
      </c>
      <c r="B2454" s="226" t="str">
        <f t="shared" si="76"/>
        <v>27AAFCL6396Q1ZIInvoice18</v>
      </c>
      <c r="C2454" s="277">
        <f t="shared" si="77"/>
        <v>2449</v>
      </c>
      <c r="D2454" s="122" t="s">
        <v>1740</v>
      </c>
      <c r="E2454" s="122" t="s">
        <v>1741</v>
      </c>
      <c r="F2454" s="122" t="s">
        <v>5555</v>
      </c>
      <c r="G2454" s="122" t="s">
        <v>1699</v>
      </c>
      <c r="H2454" s="278">
        <v>45548</v>
      </c>
      <c r="I2454" s="122">
        <v>136880</v>
      </c>
      <c r="J2454" s="122" t="s">
        <v>1700</v>
      </c>
      <c r="K2454" s="122" t="s">
        <v>1657</v>
      </c>
      <c r="L2454" s="122">
        <v>18</v>
      </c>
      <c r="M2454" s="287">
        <v>116000</v>
      </c>
      <c r="N2454" s="287">
        <v>0</v>
      </c>
      <c r="O2454" s="287">
        <v>10440</v>
      </c>
      <c r="P2454" s="287">
        <v>10440</v>
      </c>
      <c r="Q2454" s="122">
        <v>0</v>
      </c>
      <c r="R2454" s="188" t="s">
        <v>3124</v>
      </c>
      <c r="S2454" s="188" t="s">
        <v>3107</v>
      </c>
      <c r="T2454" s="188" t="s">
        <v>1703</v>
      </c>
      <c r="U2454" s="188"/>
      <c r="V2454" s="188" t="s">
        <v>1704</v>
      </c>
      <c r="W2454" s="188" t="s">
        <v>1195</v>
      </c>
      <c r="X2454" s="188" t="s">
        <v>1195</v>
      </c>
      <c r="Y2454" s="188" t="s">
        <v>1195</v>
      </c>
      <c r="Z2454" s="188"/>
      <c r="AA2454" s="188">
        <v>20880</v>
      </c>
    </row>
    <row r="2455" spans="1:27">
      <c r="A2455" s="122" t="s">
        <v>56</v>
      </c>
      <c r="B2455" s="226" t="str">
        <f t="shared" si="76"/>
        <v>27AAACE6958L1Z4MEGSI25/20468</v>
      </c>
      <c r="C2455" s="277">
        <f t="shared" si="77"/>
        <v>2450</v>
      </c>
      <c r="D2455" s="122" t="s">
        <v>543</v>
      </c>
      <c r="E2455" s="122" t="s">
        <v>544</v>
      </c>
      <c r="F2455" s="122" t="s">
        <v>5556</v>
      </c>
      <c r="G2455" s="122" t="s">
        <v>1699</v>
      </c>
      <c r="H2455" s="278">
        <v>45565</v>
      </c>
      <c r="I2455" s="122">
        <v>221224.6</v>
      </c>
      <c r="J2455" s="122" t="s">
        <v>1700</v>
      </c>
      <c r="K2455" s="122" t="s">
        <v>1657</v>
      </c>
      <c r="L2455" s="122">
        <v>18</v>
      </c>
      <c r="M2455" s="287">
        <v>187478.48</v>
      </c>
      <c r="N2455" s="287">
        <v>0</v>
      </c>
      <c r="O2455" s="287">
        <v>16873.060000000001</v>
      </c>
      <c r="P2455" s="287">
        <v>16873.060000000001</v>
      </c>
      <c r="Q2455" s="122">
        <v>0</v>
      </c>
      <c r="R2455" s="188" t="s">
        <v>3124</v>
      </c>
      <c r="S2455" s="188" t="s">
        <v>3071</v>
      </c>
      <c r="T2455" s="188" t="s">
        <v>1703</v>
      </c>
      <c r="U2455" s="188"/>
      <c r="V2455" s="188" t="s">
        <v>1704</v>
      </c>
      <c r="W2455" s="188" t="s">
        <v>1195</v>
      </c>
      <c r="X2455" s="188" t="s">
        <v>1195</v>
      </c>
      <c r="Y2455" s="188" t="s">
        <v>1195</v>
      </c>
      <c r="Z2455" s="188"/>
      <c r="AA2455" s="188">
        <v>33746.120000000003</v>
      </c>
    </row>
    <row r="2456" spans="1:27">
      <c r="A2456" s="122" t="s">
        <v>56</v>
      </c>
      <c r="B2456" s="226" t="str">
        <f t="shared" si="76"/>
        <v>27AAACE6958L1Z4MGSI2425/31924</v>
      </c>
      <c r="C2456" s="277">
        <f t="shared" si="77"/>
        <v>2451</v>
      </c>
      <c r="D2456" s="122" t="s">
        <v>543</v>
      </c>
      <c r="E2456" s="122" t="s">
        <v>544</v>
      </c>
      <c r="F2456" s="122" t="s">
        <v>5557</v>
      </c>
      <c r="G2456" s="122" t="s">
        <v>1699</v>
      </c>
      <c r="H2456" s="278">
        <v>45562</v>
      </c>
      <c r="I2456" s="122">
        <v>386745</v>
      </c>
      <c r="J2456" s="122" t="s">
        <v>1700</v>
      </c>
      <c r="K2456" s="122" t="s">
        <v>1657</v>
      </c>
      <c r="L2456" s="122">
        <v>18</v>
      </c>
      <c r="M2456" s="287">
        <v>327750</v>
      </c>
      <c r="N2456" s="287">
        <v>0</v>
      </c>
      <c r="O2456" s="287">
        <v>29497.5</v>
      </c>
      <c r="P2456" s="287">
        <v>29497.5</v>
      </c>
      <c r="Q2456" s="122">
        <v>0</v>
      </c>
      <c r="R2456" s="188" t="s">
        <v>3124</v>
      </c>
      <c r="S2456" s="188" t="s">
        <v>3071</v>
      </c>
      <c r="T2456" s="188" t="s">
        <v>1703</v>
      </c>
      <c r="U2456" s="188"/>
      <c r="V2456" s="188" t="s">
        <v>1704</v>
      </c>
      <c r="W2456" s="188" t="s">
        <v>1195</v>
      </c>
      <c r="X2456" s="188" t="s">
        <v>1195</v>
      </c>
      <c r="Y2456" s="188" t="s">
        <v>1195</v>
      </c>
      <c r="Z2456" s="188"/>
      <c r="AA2456" s="188">
        <v>58995</v>
      </c>
    </row>
    <row r="2457" spans="1:27">
      <c r="A2457" s="122" t="s">
        <v>56</v>
      </c>
      <c r="B2457" s="226" t="str">
        <f t="shared" si="76"/>
        <v>27AAMCA0671Q1Z4WBL8-638</v>
      </c>
      <c r="C2457" s="277">
        <f t="shared" si="77"/>
        <v>2452</v>
      </c>
      <c r="D2457" s="122" t="s">
        <v>5558</v>
      </c>
      <c r="E2457" s="122" t="s">
        <v>5559</v>
      </c>
      <c r="F2457" s="122" t="s">
        <v>5560</v>
      </c>
      <c r="G2457" s="122" t="s">
        <v>1699</v>
      </c>
      <c r="H2457" s="278">
        <v>45565</v>
      </c>
      <c r="I2457" s="122">
        <v>2133.0100000000002</v>
      </c>
      <c r="J2457" s="122" t="s">
        <v>1700</v>
      </c>
      <c r="K2457" s="122" t="s">
        <v>1657</v>
      </c>
      <c r="L2457" s="122">
        <v>18</v>
      </c>
      <c r="M2457" s="287">
        <v>1807.65</v>
      </c>
      <c r="N2457" s="287">
        <v>0</v>
      </c>
      <c r="O2457" s="287">
        <v>162.68</v>
      </c>
      <c r="P2457" s="287">
        <v>162.68</v>
      </c>
      <c r="Q2457" s="122">
        <v>0</v>
      </c>
      <c r="R2457" s="188" t="s">
        <v>3124</v>
      </c>
      <c r="S2457" s="188" t="s">
        <v>3107</v>
      </c>
      <c r="T2457" s="188" t="s">
        <v>1703</v>
      </c>
      <c r="U2457" s="188"/>
      <c r="V2457" s="188" t="s">
        <v>1704</v>
      </c>
      <c r="W2457" s="188" t="s">
        <v>1726</v>
      </c>
      <c r="X2457" s="188" t="s">
        <v>5561</v>
      </c>
      <c r="Y2457" s="188" t="s">
        <v>5562</v>
      </c>
      <c r="Z2457" s="188"/>
      <c r="AA2457" s="188">
        <v>325.36</v>
      </c>
    </row>
    <row r="2458" spans="1:27">
      <c r="A2458" s="122" t="s">
        <v>56</v>
      </c>
      <c r="B2458" s="226" t="str">
        <f t="shared" si="76"/>
        <v>27AJRPM4271F2ZVCH/24-25/3203</v>
      </c>
      <c r="C2458" s="277">
        <f t="shared" si="77"/>
        <v>2453</v>
      </c>
      <c r="D2458" s="122" t="s">
        <v>3518</v>
      </c>
      <c r="E2458" s="122" t="s">
        <v>3519</v>
      </c>
      <c r="F2458" s="122" t="s">
        <v>5563</v>
      </c>
      <c r="G2458" s="122" t="s">
        <v>1699</v>
      </c>
      <c r="H2458" s="278">
        <v>45555</v>
      </c>
      <c r="I2458" s="122">
        <v>1876</v>
      </c>
      <c r="J2458" s="122" t="s">
        <v>1700</v>
      </c>
      <c r="K2458" s="122" t="s">
        <v>1657</v>
      </c>
      <c r="L2458" s="122">
        <v>18</v>
      </c>
      <c r="M2458" s="287">
        <v>1590</v>
      </c>
      <c r="N2458" s="287">
        <v>0</v>
      </c>
      <c r="O2458" s="287">
        <v>143.1</v>
      </c>
      <c r="P2458" s="287">
        <v>143.1</v>
      </c>
      <c r="Q2458" s="122">
        <v>0</v>
      </c>
      <c r="R2458" s="188" t="s">
        <v>3124</v>
      </c>
      <c r="S2458" s="188" t="s">
        <v>3112</v>
      </c>
      <c r="T2458" s="188" t="s">
        <v>1703</v>
      </c>
      <c r="U2458" s="188"/>
      <c r="V2458" s="188" t="s">
        <v>1704</v>
      </c>
      <c r="W2458" s="188" t="s">
        <v>1726</v>
      </c>
      <c r="X2458" s="188" t="s">
        <v>5564</v>
      </c>
      <c r="Y2458" s="188" t="s">
        <v>5432</v>
      </c>
      <c r="Z2458" s="188"/>
      <c r="AA2458" s="188">
        <v>286.2</v>
      </c>
    </row>
    <row r="2459" spans="1:27">
      <c r="A2459" s="122" t="s">
        <v>56</v>
      </c>
      <c r="B2459" s="226" t="str">
        <f t="shared" si="76"/>
        <v>27ABJFS4372H1ZUSE/24-25/007</v>
      </c>
      <c r="C2459" s="277">
        <f t="shared" si="77"/>
        <v>2454</v>
      </c>
      <c r="D2459" s="122" t="s">
        <v>1265</v>
      </c>
      <c r="E2459" s="122" t="s">
        <v>1266</v>
      </c>
      <c r="F2459" s="122" t="s">
        <v>5565</v>
      </c>
      <c r="G2459" s="122" t="s">
        <v>1699</v>
      </c>
      <c r="H2459" s="278">
        <v>45502</v>
      </c>
      <c r="I2459" s="122">
        <v>295000</v>
      </c>
      <c r="J2459" s="122" t="s">
        <v>1700</v>
      </c>
      <c r="K2459" s="122" t="s">
        <v>1657</v>
      </c>
      <c r="L2459" s="122">
        <v>18</v>
      </c>
      <c r="M2459" s="287">
        <v>250000</v>
      </c>
      <c r="N2459" s="287">
        <v>0</v>
      </c>
      <c r="O2459" s="287">
        <v>22500</v>
      </c>
      <c r="P2459" s="287">
        <v>22500</v>
      </c>
      <c r="Q2459" s="122">
        <v>0</v>
      </c>
      <c r="R2459" s="188" t="s">
        <v>3124</v>
      </c>
      <c r="S2459" s="188" t="s">
        <v>5413</v>
      </c>
      <c r="T2459" s="188" t="s">
        <v>1703</v>
      </c>
      <c r="U2459" s="188"/>
      <c r="V2459" s="188" t="s">
        <v>1704</v>
      </c>
      <c r="W2459" s="188" t="s">
        <v>1195</v>
      </c>
      <c r="X2459" s="188" t="s">
        <v>1195</v>
      </c>
      <c r="Y2459" s="188" t="s">
        <v>1195</v>
      </c>
      <c r="Z2459" s="188"/>
      <c r="AA2459" s="188">
        <v>45000</v>
      </c>
    </row>
    <row r="2460" spans="1:27">
      <c r="A2460" s="122" t="s">
        <v>56</v>
      </c>
      <c r="B2460" s="226" t="str">
        <f t="shared" si="76"/>
        <v>27ABJFS4372H1ZUSE/24-25/008</v>
      </c>
      <c r="C2460" s="277">
        <f t="shared" si="77"/>
        <v>2455</v>
      </c>
      <c r="D2460" s="122" t="s">
        <v>1265</v>
      </c>
      <c r="E2460" s="122" t="s">
        <v>1266</v>
      </c>
      <c r="F2460" s="122" t="s">
        <v>5566</v>
      </c>
      <c r="G2460" s="122" t="s">
        <v>1699</v>
      </c>
      <c r="H2460" s="278">
        <v>45502</v>
      </c>
      <c r="I2460" s="122">
        <v>295000</v>
      </c>
      <c r="J2460" s="122" t="s">
        <v>1700</v>
      </c>
      <c r="K2460" s="122" t="s">
        <v>1657</v>
      </c>
      <c r="L2460" s="122">
        <v>18</v>
      </c>
      <c r="M2460" s="287">
        <v>250000</v>
      </c>
      <c r="N2460" s="287">
        <v>0</v>
      </c>
      <c r="O2460" s="287">
        <v>22500</v>
      </c>
      <c r="P2460" s="287">
        <v>22500</v>
      </c>
      <c r="Q2460" s="122">
        <v>0</v>
      </c>
      <c r="R2460" s="188" t="s">
        <v>3124</v>
      </c>
      <c r="S2460" s="188" t="s">
        <v>5413</v>
      </c>
      <c r="T2460" s="188" t="s">
        <v>1703</v>
      </c>
      <c r="U2460" s="188"/>
      <c r="V2460" s="188" t="s">
        <v>1704</v>
      </c>
      <c r="W2460" s="188" t="s">
        <v>1195</v>
      </c>
      <c r="X2460" s="188" t="s">
        <v>1195</v>
      </c>
      <c r="Y2460" s="188" t="s">
        <v>1195</v>
      </c>
      <c r="Z2460" s="188"/>
      <c r="AA2460" s="188">
        <v>45000</v>
      </c>
    </row>
    <row r="2461" spans="1:27">
      <c r="A2461" s="122" t="s">
        <v>56</v>
      </c>
      <c r="B2461" s="226" t="str">
        <f t="shared" si="76"/>
        <v>27ABJFS4372H1ZUSE/24-25/009</v>
      </c>
      <c r="C2461" s="277">
        <f t="shared" si="77"/>
        <v>2456</v>
      </c>
      <c r="D2461" s="122" t="s">
        <v>1265</v>
      </c>
      <c r="E2461" s="122" t="s">
        <v>1266</v>
      </c>
      <c r="F2461" s="122" t="s">
        <v>5567</v>
      </c>
      <c r="G2461" s="122" t="s">
        <v>1699</v>
      </c>
      <c r="H2461" s="278">
        <v>45526</v>
      </c>
      <c r="I2461" s="122">
        <v>295000</v>
      </c>
      <c r="J2461" s="122" t="s">
        <v>1700</v>
      </c>
      <c r="K2461" s="122" t="s">
        <v>1657</v>
      </c>
      <c r="L2461" s="122">
        <v>18</v>
      </c>
      <c r="M2461" s="287">
        <v>250000</v>
      </c>
      <c r="N2461" s="287">
        <v>0</v>
      </c>
      <c r="O2461" s="287">
        <v>22500</v>
      </c>
      <c r="P2461" s="287">
        <v>22500</v>
      </c>
      <c r="Q2461" s="122">
        <v>0</v>
      </c>
      <c r="R2461" s="188" t="s">
        <v>3124</v>
      </c>
      <c r="S2461" s="188" t="s">
        <v>5413</v>
      </c>
      <c r="T2461" s="188" t="s">
        <v>1703</v>
      </c>
      <c r="U2461" s="188"/>
      <c r="V2461" s="188" t="s">
        <v>1704</v>
      </c>
      <c r="W2461" s="188" t="s">
        <v>1195</v>
      </c>
      <c r="X2461" s="188" t="s">
        <v>1195</v>
      </c>
      <c r="Y2461" s="188" t="s">
        <v>1195</v>
      </c>
      <c r="Z2461" s="188"/>
      <c r="AA2461" s="188">
        <v>45000</v>
      </c>
    </row>
    <row r="2462" spans="1:27">
      <c r="A2462" s="122" t="s">
        <v>56</v>
      </c>
      <c r="B2462" s="226" t="str">
        <f t="shared" si="76"/>
        <v>27ABJFS4372H1ZUSE/24-25/010</v>
      </c>
      <c r="C2462" s="277">
        <f t="shared" si="77"/>
        <v>2457</v>
      </c>
      <c r="D2462" s="122" t="s">
        <v>1265</v>
      </c>
      <c r="E2462" s="122" t="s">
        <v>1266</v>
      </c>
      <c r="F2462" s="122" t="s">
        <v>5568</v>
      </c>
      <c r="G2462" s="122" t="s">
        <v>1699</v>
      </c>
      <c r="H2462" s="278">
        <v>45526</v>
      </c>
      <c r="I2462" s="122">
        <v>295000</v>
      </c>
      <c r="J2462" s="122" t="s">
        <v>1700</v>
      </c>
      <c r="K2462" s="122" t="s">
        <v>1657</v>
      </c>
      <c r="L2462" s="122">
        <v>18</v>
      </c>
      <c r="M2462" s="287">
        <v>250000</v>
      </c>
      <c r="N2462" s="287">
        <v>0</v>
      </c>
      <c r="O2462" s="287">
        <v>22500</v>
      </c>
      <c r="P2462" s="287">
        <v>22500</v>
      </c>
      <c r="Q2462" s="122">
        <v>0</v>
      </c>
      <c r="R2462" s="188" t="s">
        <v>3124</v>
      </c>
      <c r="S2462" s="188" t="s">
        <v>5413</v>
      </c>
      <c r="T2462" s="188" t="s">
        <v>1703</v>
      </c>
      <c r="U2462" s="188"/>
      <c r="V2462" s="188" t="s">
        <v>1704</v>
      </c>
      <c r="W2462" s="188" t="s">
        <v>1195</v>
      </c>
      <c r="X2462" s="188" t="s">
        <v>1195</v>
      </c>
      <c r="Y2462" s="188" t="s">
        <v>1195</v>
      </c>
      <c r="Z2462" s="188"/>
      <c r="AA2462" s="188">
        <v>45000</v>
      </c>
    </row>
    <row r="2463" spans="1:27">
      <c r="A2463" s="122" t="s">
        <v>56</v>
      </c>
      <c r="B2463" s="226" t="str">
        <f t="shared" si="76"/>
        <v>27ABJFS4372H1ZUSE/24-25/011</v>
      </c>
      <c r="C2463" s="277">
        <f t="shared" si="77"/>
        <v>2458</v>
      </c>
      <c r="D2463" s="122" t="s">
        <v>1265</v>
      </c>
      <c r="E2463" s="122" t="s">
        <v>1266</v>
      </c>
      <c r="F2463" s="122" t="s">
        <v>5569</v>
      </c>
      <c r="G2463" s="122" t="s">
        <v>1699</v>
      </c>
      <c r="H2463" s="278">
        <v>45555</v>
      </c>
      <c r="I2463" s="122">
        <v>295000</v>
      </c>
      <c r="J2463" s="122" t="s">
        <v>1700</v>
      </c>
      <c r="K2463" s="122" t="s">
        <v>1657</v>
      </c>
      <c r="L2463" s="122">
        <v>18</v>
      </c>
      <c r="M2463" s="287">
        <v>250000</v>
      </c>
      <c r="N2463" s="287">
        <v>0</v>
      </c>
      <c r="O2463" s="287">
        <v>22500</v>
      </c>
      <c r="P2463" s="287">
        <v>22500</v>
      </c>
      <c r="Q2463" s="122">
        <v>0</v>
      </c>
      <c r="R2463" s="188" t="s">
        <v>3124</v>
      </c>
      <c r="S2463" s="188" t="s">
        <v>5413</v>
      </c>
      <c r="T2463" s="188" t="s">
        <v>1703</v>
      </c>
      <c r="U2463" s="188"/>
      <c r="V2463" s="188" t="s">
        <v>1704</v>
      </c>
      <c r="W2463" s="188" t="s">
        <v>1195</v>
      </c>
      <c r="X2463" s="188" t="s">
        <v>1195</v>
      </c>
      <c r="Y2463" s="188" t="s">
        <v>1195</v>
      </c>
      <c r="Z2463" s="188"/>
      <c r="AA2463" s="188">
        <v>45000</v>
      </c>
    </row>
    <row r="2464" spans="1:27">
      <c r="A2464" s="122" t="s">
        <v>56</v>
      </c>
      <c r="B2464" s="226" t="str">
        <f t="shared" si="76"/>
        <v>27ABJFS4372H1ZUSE/24-25/012</v>
      </c>
      <c r="C2464" s="277">
        <f t="shared" si="77"/>
        <v>2459</v>
      </c>
      <c r="D2464" s="122" t="s">
        <v>1265</v>
      </c>
      <c r="E2464" s="122" t="s">
        <v>1266</v>
      </c>
      <c r="F2464" s="122" t="s">
        <v>5570</v>
      </c>
      <c r="G2464" s="122" t="s">
        <v>1699</v>
      </c>
      <c r="H2464" s="278">
        <v>45555</v>
      </c>
      <c r="I2464" s="122">
        <v>295000</v>
      </c>
      <c r="J2464" s="122" t="s">
        <v>1700</v>
      </c>
      <c r="K2464" s="122" t="s">
        <v>1657</v>
      </c>
      <c r="L2464" s="122">
        <v>18</v>
      </c>
      <c r="M2464" s="287">
        <v>250000</v>
      </c>
      <c r="N2464" s="287">
        <v>0</v>
      </c>
      <c r="O2464" s="287">
        <v>22500</v>
      </c>
      <c r="P2464" s="287">
        <v>22500</v>
      </c>
      <c r="Q2464" s="122">
        <v>0</v>
      </c>
      <c r="R2464" s="188" t="s">
        <v>3124</v>
      </c>
      <c r="S2464" s="188" t="s">
        <v>5413</v>
      </c>
      <c r="T2464" s="188" t="s">
        <v>1703</v>
      </c>
      <c r="U2464" s="188"/>
      <c r="V2464" s="188" t="s">
        <v>1704</v>
      </c>
      <c r="W2464" s="188" t="s">
        <v>1195</v>
      </c>
      <c r="X2464" s="188" t="s">
        <v>1195</v>
      </c>
      <c r="Y2464" s="188" t="s">
        <v>1195</v>
      </c>
      <c r="Z2464" s="188"/>
      <c r="AA2464" s="188">
        <v>45000</v>
      </c>
    </row>
    <row r="2465" spans="1:27">
      <c r="A2465" s="122" t="s">
        <v>56</v>
      </c>
      <c r="B2465" s="226" t="str">
        <f t="shared" si="76"/>
        <v>06AADCH6128C1ZZONGRID061677639</v>
      </c>
      <c r="C2465" s="277">
        <f t="shared" si="77"/>
        <v>2460</v>
      </c>
      <c r="D2465" s="122" t="s">
        <v>305</v>
      </c>
      <c r="E2465" s="122" t="s">
        <v>306</v>
      </c>
      <c r="F2465" s="122" t="s">
        <v>5571</v>
      </c>
      <c r="G2465" s="122" t="s">
        <v>1699</v>
      </c>
      <c r="H2465" s="278">
        <v>45552</v>
      </c>
      <c r="I2465" s="122">
        <v>10133.84</v>
      </c>
      <c r="J2465" s="122" t="s">
        <v>1700</v>
      </c>
      <c r="K2465" s="122" t="s">
        <v>1657</v>
      </c>
      <c r="L2465" s="122">
        <v>18</v>
      </c>
      <c r="M2465" s="287">
        <v>8588</v>
      </c>
      <c r="N2465" s="287">
        <v>1545.84</v>
      </c>
      <c r="O2465" s="287">
        <v>0</v>
      </c>
      <c r="P2465" s="287">
        <v>0</v>
      </c>
      <c r="Q2465" s="122">
        <v>0</v>
      </c>
      <c r="R2465" s="188" t="s">
        <v>3124</v>
      </c>
      <c r="S2465" s="188" t="s">
        <v>5413</v>
      </c>
      <c r="T2465" s="188" t="s">
        <v>1703</v>
      </c>
      <c r="U2465" s="188"/>
      <c r="V2465" s="188" t="s">
        <v>1704</v>
      </c>
      <c r="W2465" s="188" t="s">
        <v>1726</v>
      </c>
      <c r="X2465" s="188" t="s">
        <v>5572</v>
      </c>
      <c r="Y2465" s="188" t="s">
        <v>5573</v>
      </c>
      <c r="Z2465" s="188"/>
      <c r="AA2465" s="188">
        <v>1545.84</v>
      </c>
    </row>
    <row r="2466" spans="1:27">
      <c r="A2466" s="122" t="s">
        <v>56</v>
      </c>
      <c r="B2466" s="226" t="str">
        <f t="shared" si="76"/>
        <v>27AAACI7904G1ZN1009241649373</v>
      </c>
      <c r="C2466" s="277">
        <f t="shared" si="77"/>
        <v>2461</v>
      </c>
      <c r="D2466" s="122" t="s">
        <v>855</v>
      </c>
      <c r="E2466" s="122" t="s">
        <v>856</v>
      </c>
      <c r="F2466" s="122">
        <v>1009241649373</v>
      </c>
      <c r="G2466" s="122" t="s">
        <v>1699</v>
      </c>
      <c r="H2466" s="278">
        <v>45541</v>
      </c>
      <c r="I2466" s="122">
        <v>199.42</v>
      </c>
      <c r="J2466" s="122" t="s">
        <v>1700</v>
      </c>
      <c r="K2466" s="122" t="s">
        <v>1657</v>
      </c>
      <c r="L2466" s="122">
        <v>18</v>
      </c>
      <c r="M2466" s="287">
        <v>169</v>
      </c>
      <c r="N2466" s="287">
        <v>0</v>
      </c>
      <c r="O2466" s="287">
        <v>15.21</v>
      </c>
      <c r="P2466" s="287">
        <v>15.21</v>
      </c>
      <c r="Q2466" s="122">
        <v>0</v>
      </c>
      <c r="R2466" s="188" t="s">
        <v>3124</v>
      </c>
      <c r="S2466" s="188" t="s">
        <v>5413</v>
      </c>
      <c r="T2466" s="188" t="s">
        <v>1703</v>
      </c>
      <c r="U2466" s="188"/>
      <c r="V2466" s="188" t="s">
        <v>1704</v>
      </c>
      <c r="W2466" s="188" t="s">
        <v>1195</v>
      </c>
      <c r="X2466" s="188" t="s">
        <v>1195</v>
      </c>
      <c r="Y2466" s="188" t="s">
        <v>1195</v>
      </c>
      <c r="Z2466" s="188"/>
      <c r="AA2466" s="188">
        <v>30.42</v>
      </c>
    </row>
    <row r="2467" spans="1:27">
      <c r="A2467" s="122" t="s">
        <v>56</v>
      </c>
      <c r="B2467" s="226" t="str">
        <f t="shared" si="76"/>
        <v>27AATFG7259G1ZS3057</v>
      </c>
      <c r="C2467" s="277">
        <f t="shared" si="77"/>
        <v>2462</v>
      </c>
      <c r="D2467" s="122" t="s">
        <v>4676</v>
      </c>
      <c r="E2467" s="122" t="s">
        <v>4677</v>
      </c>
      <c r="F2467" s="122">
        <v>3057</v>
      </c>
      <c r="G2467" s="122" t="s">
        <v>1699</v>
      </c>
      <c r="H2467" s="278">
        <v>45524</v>
      </c>
      <c r="I2467" s="122">
        <v>118000</v>
      </c>
      <c r="J2467" s="122" t="s">
        <v>1700</v>
      </c>
      <c r="K2467" s="122" t="s">
        <v>1657</v>
      </c>
      <c r="L2467" s="122">
        <v>18</v>
      </c>
      <c r="M2467" s="287">
        <v>100000</v>
      </c>
      <c r="N2467" s="287">
        <v>0</v>
      </c>
      <c r="O2467" s="287">
        <v>9000</v>
      </c>
      <c r="P2467" s="287">
        <v>9000</v>
      </c>
      <c r="Q2467" s="122">
        <v>0</v>
      </c>
      <c r="R2467" s="188" t="s">
        <v>3124</v>
      </c>
      <c r="S2467" s="188" t="s">
        <v>5574</v>
      </c>
      <c r="T2467" s="188" t="s">
        <v>1703</v>
      </c>
      <c r="U2467" s="188"/>
      <c r="V2467" s="188" t="s">
        <v>1704</v>
      </c>
      <c r="W2467" s="188" t="s">
        <v>1195</v>
      </c>
      <c r="X2467" s="188" t="s">
        <v>1195</v>
      </c>
      <c r="Y2467" s="188" t="s">
        <v>1195</v>
      </c>
      <c r="Z2467" s="188"/>
      <c r="AA2467" s="188">
        <v>18000</v>
      </c>
    </row>
    <row r="2468" spans="1:27">
      <c r="A2468" s="122" t="s">
        <v>56</v>
      </c>
      <c r="B2468" s="226" t="str">
        <f t="shared" si="76"/>
        <v>06AAACM5586C1ZLTIO25HR100836114</v>
      </c>
      <c r="C2468" s="277">
        <f t="shared" si="77"/>
        <v>2463</v>
      </c>
      <c r="D2468" s="122" t="s">
        <v>334</v>
      </c>
      <c r="E2468" s="122" t="s">
        <v>335</v>
      </c>
      <c r="F2468" s="122" t="s">
        <v>5575</v>
      </c>
      <c r="G2468" s="122" t="s">
        <v>1699</v>
      </c>
      <c r="H2468" s="278">
        <v>45555</v>
      </c>
      <c r="I2468" s="122">
        <v>2094.36</v>
      </c>
      <c r="J2468" s="122" t="s">
        <v>1700</v>
      </c>
      <c r="K2468" s="122" t="s">
        <v>1657</v>
      </c>
      <c r="L2468" s="122">
        <v>18</v>
      </c>
      <c r="M2468" s="287">
        <v>1774.88</v>
      </c>
      <c r="N2468" s="287">
        <v>319.48</v>
      </c>
      <c r="O2468" s="287">
        <v>0</v>
      </c>
      <c r="P2468" s="287">
        <v>0</v>
      </c>
      <c r="Q2468" s="122">
        <v>0</v>
      </c>
      <c r="R2468" s="188" t="s">
        <v>3124</v>
      </c>
      <c r="S2468" s="188" t="s">
        <v>3107</v>
      </c>
      <c r="T2468" s="188" t="s">
        <v>1703</v>
      </c>
      <c r="U2468" s="188"/>
      <c r="V2468" s="188" t="s">
        <v>1704</v>
      </c>
      <c r="W2468" s="188" t="s">
        <v>1195</v>
      </c>
      <c r="X2468" s="188" t="s">
        <v>1195</v>
      </c>
      <c r="Y2468" s="188" t="s">
        <v>1195</v>
      </c>
      <c r="Z2468" s="188"/>
      <c r="AA2468" s="188">
        <v>319.48</v>
      </c>
    </row>
    <row r="2469" spans="1:27">
      <c r="A2469" s="122" t="s">
        <v>56</v>
      </c>
      <c r="B2469" s="226" t="str">
        <f t="shared" si="76"/>
        <v>07AABCD3611Q1ZKDEL166270</v>
      </c>
      <c r="C2469" s="277">
        <f t="shared" si="77"/>
        <v>2464</v>
      </c>
      <c r="D2469" s="122" t="s">
        <v>3300</v>
      </c>
      <c r="E2469" s="122" t="s">
        <v>3301</v>
      </c>
      <c r="F2469" s="122" t="s">
        <v>5576</v>
      </c>
      <c r="G2469" s="122" t="s">
        <v>1699</v>
      </c>
      <c r="H2469" s="278">
        <v>45555</v>
      </c>
      <c r="I2469" s="122">
        <v>7434.6</v>
      </c>
      <c r="J2469" s="122" t="s">
        <v>1700</v>
      </c>
      <c r="K2469" s="122" t="s">
        <v>1657</v>
      </c>
      <c r="L2469" s="122">
        <v>18</v>
      </c>
      <c r="M2469" s="287">
        <v>1620</v>
      </c>
      <c r="N2469" s="287">
        <v>291.60000000000002</v>
      </c>
      <c r="O2469" s="287">
        <v>0</v>
      </c>
      <c r="P2469" s="287">
        <v>0</v>
      </c>
      <c r="Q2469" s="122">
        <v>0</v>
      </c>
      <c r="R2469" s="188" t="s">
        <v>3124</v>
      </c>
      <c r="S2469" s="188" t="s">
        <v>3107</v>
      </c>
      <c r="T2469" s="188" t="s">
        <v>1703</v>
      </c>
      <c r="U2469" s="188"/>
      <c r="V2469" s="188" t="s">
        <v>1704</v>
      </c>
      <c r="W2469" s="188" t="s">
        <v>1195</v>
      </c>
      <c r="X2469" s="188" t="s">
        <v>1195</v>
      </c>
      <c r="Y2469" s="188" t="s">
        <v>1195</v>
      </c>
      <c r="Z2469" s="188"/>
      <c r="AA2469" s="188">
        <v>291.60000000000002</v>
      </c>
    </row>
    <row r="2470" spans="1:27">
      <c r="A2470" s="122" t="s">
        <v>56</v>
      </c>
      <c r="B2470" s="226" t="str">
        <f t="shared" si="76"/>
        <v>07AAJCA9880A1ZLAIN2425001841161</v>
      </c>
      <c r="C2470" s="277">
        <f t="shared" si="77"/>
        <v>2465</v>
      </c>
      <c r="D2470" s="122" t="s">
        <v>552</v>
      </c>
      <c r="E2470" s="122" t="s">
        <v>553</v>
      </c>
      <c r="F2470" s="122" t="s">
        <v>5577</v>
      </c>
      <c r="G2470" s="122" t="s">
        <v>1699</v>
      </c>
      <c r="H2470" s="278">
        <v>45537</v>
      </c>
      <c r="I2470" s="122">
        <v>257601.66</v>
      </c>
      <c r="J2470" s="122" t="s">
        <v>1700</v>
      </c>
      <c r="K2470" s="122" t="s">
        <v>1657</v>
      </c>
      <c r="L2470" s="122">
        <v>18</v>
      </c>
      <c r="M2470" s="287">
        <v>218306.49</v>
      </c>
      <c r="N2470" s="287">
        <v>39295.17</v>
      </c>
      <c r="O2470" s="287">
        <v>0</v>
      </c>
      <c r="P2470" s="287">
        <v>0</v>
      </c>
      <c r="Q2470" s="122">
        <v>0</v>
      </c>
      <c r="R2470" s="188" t="s">
        <v>3124</v>
      </c>
      <c r="S2470" s="188" t="s">
        <v>5413</v>
      </c>
      <c r="T2470" s="188" t="s">
        <v>1703</v>
      </c>
      <c r="U2470" s="188"/>
      <c r="V2470" s="188" t="s">
        <v>1704</v>
      </c>
      <c r="W2470" s="188" t="s">
        <v>1726</v>
      </c>
      <c r="X2470" s="188" t="s">
        <v>5578</v>
      </c>
      <c r="Y2470" s="188" t="s">
        <v>5405</v>
      </c>
      <c r="Z2470" s="188"/>
      <c r="AA2470" s="188">
        <v>39295.17</v>
      </c>
    </row>
    <row r="2471" spans="1:27">
      <c r="A2471" s="122" t="s">
        <v>56</v>
      </c>
      <c r="B2471" s="226" t="str">
        <f t="shared" si="76"/>
        <v>07AAJCA9880A1ZLAIN2425001844204</v>
      </c>
      <c r="C2471" s="277">
        <f t="shared" si="77"/>
        <v>2466</v>
      </c>
      <c r="D2471" s="122" t="s">
        <v>552</v>
      </c>
      <c r="E2471" s="122" t="s">
        <v>553</v>
      </c>
      <c r="F2471" s="122" t="s">
        <v>5579</v>
      </c>
      <c r="G2471" s="122" t="s">
        <v>1699</v>
      </c>
      <c r="H2471" s="278">
        <v>45537</v>
      </c>
      <c r="I2471" s="122">
        <v>104156.69</v>
      </c>
      <c r="J2471" s="122" t="s">
        <v>1700</v>
      </c>
      <c r="K2471" s="122" t="s">
        <v>1657</v>
      </c>
      <c r="L2471" s="122">
        <v>18</v>
      </c>
      <c r="M2471" s="287">
        <v>88268.38</v>
      </c>
      <c r="N2471" s="287">
        <v>15888.31</v>
      </c>
      <c r="O2471" s="287">
        <v>0</v>
      </c>
      <c r="P2471" s="287">
        <v>0</v>
      </c>
      <c r="Q2471" s="122">
        <v>0</v>
      </c>
      <c r="R2471" s="188" t="s">
        <v>3124</v>
      </c>
      <c r="S2471" s="188" t="s">
        <v>5413</v>
      </c>
      <c r="T2471" s="188" t="s">
        <v>1703</v>
      </c>
      <c r="U2471" s="188"/>
      <c r="V2471" s="188" t="s">
        <v>1704</v>
      </c>
      <c r="W2471" s="188" t="s">
        <v>1726</v>
      </c>
      <c r="X2471" s="188" t="s">
        <v>5580</v>
      </c>
      <c r="Y2471" s="188" t="s">
        <v>5405</v>
      </c>
      <c r="Z2471" s="188"/>
      <c r="AA2471" s="188">
        <v>15888.31</v>
      </c>
    </row>
    <row r="2472" spans="1:27">
      <c r="A2472" s="122" t="s">
        <v>56</v>
      </c>
      <c r="B2472" s="226" t="str">
        <f t="shared" si="76"/>
        <v>07AAJCA9880A1ZLAIN2425002170404</v>
      </c>
      <c r="C2472" s="277">
        <f t="shared" si="77"/>
        <v>2467</v>
      </c>
      <c r="D2472" s="122" t="s">
        <v>552</v>
      </c>
      <c r="E2472" s="122" t="s">
        <v>553</v>
      </c>
      <c r="F2472" s="122" t="s">
        <v>5581</v>
      </c>
      <c r="G2472" s="122" t="s">
        <v>1699</v>
      </c>
      <c r="H2472" s="278">
        <v>45538</v>
      </c>
      <c r="I2472" s="122">
        <v>17449.21</v>
      </c>
      <c r="J2472" s="122" t="s">
        <v>1700</v>
      </c>
      <c r="K2472" s="122" t="s">
        <v>1657</v>
      </c>
      <c r="L2472" s="122">
        <v>18</v>
      </c>
      <c r="M2472" s="287">
        <v>14787.47</v>
      </c>
      <c r="N2472" s="287">
        <v>2661.74</v>
      </c>
      <c r="O2472" s="287">
        <v>0</v>
      </c>
      <c r="P2472" s="287">
        <v>0</v>
      </c>
      <c r="Q2472" s="122">
        <v>0</v>
      </c>
      <c r="R2472" s="188" t="s">
        <v>3124</v>
      </c>
      <c r="S2472" s="188" t="s">
        <v>5413</v>
      </c>
      <c r="T2472" s="188" t="s">
        <v>1703</v>
      </c>
      <c r="U2472" s="188"/>
      <c r="V2472" s="188" t="s">
        <v>1704</v>
      </c>
      <c r="W2472" s="188" t="s">
        <v>1726</v>
      </c>
      <c r="X2472" s="188" t="s">
        <v>5582</v>
      </c>
      <c r="Y2472" s="188" t="s">
        <v>5475</v>
      </c>
      <c r="Z2472" s="188"/>
      <c r="AA2472" s="188">
        <v>2661.74</v>
      </c>
    </row>
    <row r="2473" spans="1:27">
      <c r="A2473" s="122" t="s">
        <v>56</v>
      </c>
      <c r="B2473" s="226" t="str">
        <f t="shared" si="76"/>
        <v>27AHDPC0233H1ZZ24-25/SEP/83</v>
      </c>
      <c r="C2473" s="277">
        <f t="shared" si="77"/>
        <v>2468</v>
      </c>
      <c r="D2473" s="122" t="s">
        <v>379</v>
      </c>
      <c r="E2473" s="122" t="s">
        <v>380</v>
      </c>
      <c r="F2473" s="122" t="s">
        <v>5583</v>
      </c>
      <c r="G2473" s="122" t="s">
        <v>1699</v>
      </c>
      <c r="H2473" s="278">
        <v>45556</v>
      </c>
      <c r="I2473" s="122">
        <v>496</v>
      </c>
      <c r="J2473" s="122" t="s">
        <v>1700</v>
      </c>
      <c r="K2473" s="122" t="s">
        <v>1657</v>
      </c>
      <c r="L2473" s="122">
        <v>18</v>
      </c>
      <c r="M2473" s="287">
        <v>420</v>
      </c>
      <c r="N2473" s="287">
        <v>0</v>
      </c>
      <c r="O2473" s="287">
        <v>37.799999999999997</v>
      </c>
      <c r="P2473" s="287">
        <v>37.799999999999997</v>
      </c>
      <c r="Q2473" s="122">
        <v>0</v>
      </c>
      <c r="R2473" s="188" t="s">
        <v>3124</v>
      </c>
      <c r="S2473" s="188" t="s">
        <v>5413</v>
      </c>
      <c r="T2473" s="188" t="s">
        <v>1703</v>
      </c>
      <c r="U2473" s="188"/>
      <c r="V2473" s="188" t="s">
        <v>1704</v>
      </c>
      <c r="W2473" s="188" t="s">
        <v>1195</v>
      </c>
      <c r="X2473" s="188" t="s">
        <v>1195</v>
      </c>
      <c r="Y2473" s="188" t="s">
        <v>1195</v>
      </c>
      <c r="Z2473" s="188"/>
      <c r="AA2473" s="188">
        <v>75.599999999999994</v>
      </c>
    </row>
    <row r="2474" spans="1:27">
      <c r="A2474" s="122" t="s">
        <v>56</v>
      </c>
      <c r="B2474" s="226" t="str">
        <f t="shared" si="76"/>
        <v>27AAECG2483J1ZEGNR/R/24-25/2698</v>
      </c>
      <c r="C2474" s="277">
        <f t="shared" si="77"/>
        <v>2469</v>
      </c>
      <c r="D2474" s="122" t="s">
        <v>487</v>
      </c>
      <c r="E2474" s="122" t="s">
        <v>488</v>
      </c>
      <c r="F2474" s="122" t="s">
        <v>5584</v>
      </c>
      <c r="G2474" s="122" t="s">
        <v>1699</v>
      </c>
      <c r="H2474" s="278">
        <v>45545</v>
      </c>
      <c r="I2474" s="122">
        <v>7080</v>
      </c>
      <c r="J2474" s="122" t="s">
        <v>1700</v>
      </c>
      <c r="K2474" s="122" t="s">
        <v>1657</v>
      </c>
      <c r="L2474" s="122">
        <v>18</v>
      </c>
      <c r="M2474" s="287">
        <v>6000</v>
      </c>
      <c r="N2474" s="287">
        <v>0</v>
      </c>
      <c r="O2474" s="287">
        <v>540</v>
      </c>
      <c r="P2474" s="287">
        <v>540</v>
      </c>
      <c r="Q2474" s="122">
        <v>0</v>
      </c>
      <c r="R2474" s="188" t="s">
        <v>3124</v>
      </c>
      <c r="S2474" s="188" t="s">
        <v>3107</v>
      </c>
      <c r="T2474" s="188" t="s">
        <v>1703</v>
      </c>
      <c r="U2474" s="188"/>
      <c r="V2474" s="188" t="s">
        <v>1704</v>
      </c>
      <c r="W2474" s="188" t="s">
        <v>1726</v>
      </c>
      <c r="X2474" s="188" t="s">
        <v>5585</v>
      </c>
      <c r="Y2474" s="188" t="s">
        <v>5429</v>
      </c>
      <c r="Z2474" s="188"/>
      <c r="AA2474" s="188">
        <v>1080</v>
      </c>
    </row>
    <row r="2475" spans="1:27">
      <c r="A2475" s="122" t="s">
        <v>56</v>
      </c>
      <c r="B2475" s="226" t="str">
        <f t="shared" si="76"/>
        <v>27AAECG2483J1ZEGNR/R/24-25/2699</v>
      </c>
      <c r="C2475" s="277">
        <f t="shared" si="77"/>
        <v>2470</v>
      </c>
      <c r="D2475" s="122" t="s">
        <v>487</v>
      </c>
      <c r="E2475" s="122" t="s">
        <v>488</v>
      </c>
      <c r="F2475" s="122" t="s">
        <v>5586</v>
      </c>
      <c r="G2475" s="122" t="s">
        <v>1699</v>
      </c>
      <c r="H2475" s="278">
        <v>45545</v>
      </c>
      <c r="I2475" s="122">
        <v>17597</v>
      </c>
      <c r="J2475" s="122" t="s">
        <v>1700</v>
      </c>
      <c r="K2475" s="122" t="s">
        <v>1657</v>
      </c>
      <c r="L2475" s="122">
        <v>18</v>
      </c>
      <c r="M2475" s="287">
        <v>14913</v>
      </c>
      <c r="N2475" s="287">
        <v>0</v>
      </c>
      <c r="O2475" s="287">
        <v>1342.17</v>
      </c>
      <c r="P2475" s="287">
        <v>1342.17</v>
      </c>
      <c r="Q2475" s="122">
        <v>0</v>
      </c>
      <c r="R2475" s="188" t="s">
        <v>3124</v>
      </c>
      <c r="S2475" s="188" t="s">
        <v>3107</v>
      </c>
      <c r="T2475" s="188" t="s">
        <v>1703</v>
      </c>
      <c r="U2475" s="188"/>
      <c r="V2475" s="188" t="s">
        <v>1704</v>
      </c>
      <c r="W2475" s="188" t="s">
        <v>1726</v>
      </c>
      <c r="X2475" s="188" t="s">
        <v>5587</v>
      </c>
      <c r="Y2475" s="188" t="s">
        <v>5429</v>
      </c>
      <c r="Z2475" s="188"/>
      <c r="AA2475" s="188">
        <v>2684.34</v>
      </c>
    </row>
    <row r="2476" spans="1:27">
      <c r="A2476" s="122" t="s">
        <v>56</v>
      </c>
      <c r="B2476" s="226" t="str">
        <f t="shared" si="76"/>
        <v>27AAECG2483J1ZEGNR/R/24-25/2700</v>
      </c>
      <c r="C2476" s="277">
        <f t="shared" si="77"/>
        <v>2471</v>
      </c>
      <c r="D2476" s="122" t="s">
        <v>487</v>
      </c>
      <c r="E2476" s="122" t="s">
        <v>488</v>
      </c>
      <c r="F2476" s="122" t="s">
        <v>5588</v>
      </c>
      <c r="G2476" s="122" t="s">
        <v>1699</v>
      </c>
      <c r="H2476" s="278">
        <v>45545</v>
      </c>
      <c r="I2476" s="122">
        <v>534790</v>
      </c>
      <c r="J2476" s="122" t="s">
        <v>1700</v>
      </c>
      <c r="K2476" s="122" t="s">
        <v>1657</v>
      </c>
      <c r="L2476" s="122">
        <v>18</v>
      </c>
      <c r="M2476" s="287">
        <v>453212</v>
      </c>
      <c r="N2476" s="287">
        <v>0</v>
      </c>
      <c r="O2476" s="287">
        <v>40789.08</v>
      </c>
      <c r="P2476" s="287">
        <v>40789.08</v>
      </c>
      <c r="Q2476" s="122">
        <v>0</v>
      </c>
      <c r="R2476" s="188" t="s">
        <v>3124</v>
      </c>
      <c r="S2476" s="188" t="s">
        <v>3107</v>
      </c>
      <c r="T2476" s="188" t="s">
        <v>1703</v>
      </c>
      <c r="U2476" s="188"/>
      <c r="V2476" s="188" t="s">
        <v>1704</v>
      </c>
      <c r="W2476" s="188" t="s">
        <v>1726</v>
      </c>
      <c r="X2476" s="188" t="s">
        <v>5589</v>
      </c>
      <c r="Y2476" s="188" t="s">
        <v>5429</v>
      </c>
      <c r="Z2476" s="188"/>
      <c r="AA2476" s="188">
        <v>81578.16</v>
      </c>
    </row>
    <row r="2477" spans="1:27">
      <c r="A2477" s="122" t="s">
        <v>56</v>
      </c>
      <c r="B2477" s="226" t="str">
        <f t="shared" si="76"/>
        <v>27AAECG2483J1ZEGNR/S/24-25/2546</v>
      </c>
      <c r="C2477" s="277">
        <f t="shared" si="77"/>
        <v>2472</v>
      </c>
      <c r="D2477" s="122" t="s">
        <v>487</v>
      </c>
      <c r="E2477" s="122" t="s">
        <v>488</v>
      </c>
      <c r="F2477" s="122" t="s">
        <v>5590</v>
      </c>
      <c r="G2477" s="122" t="s">
        <v>1699</v>
      </c>
      <c r="H2477" s="278">
        <v>45540</v>
      </c>
      <c r="I2477" s="122">
        <v>9381</v>
      </c>
      <c r="J2477" s="122" t="s">
        <v>1700</v>
      </c>
      <c r="K2477" s="122" t="s">
        <v>1657</v>
      </c>
      <c r="L2477" s="122">
        <v>18</v>
      </c>
      <c r="M2477" s="287">
        <v>7950</v>
      </c>
      <c r="N2477" s="287">
        <v>0</v>
      </c>
      <c r="O2477" s="287">
        <v>715.5</v>
      </c>
      <c r="P2477" s="287">
        <v>715.5</v>
      </c>
      <c r="Q2477" s="122">
        <v>0</v>
      </c>
      <c r="R2477" s="188" t="s">
        <v>3124</v>
      </c>
      <c r="S2477" s="188" t="s">
        <v>3107</v>
      </c>
      <c r="T2477" s="188" t="s">
        <v>1703</v>
      </c>
      <c r="U2477" s="188"/>
      <c r="V2477" s="188" t="s">
        <v>1704</v>
      </c>
      <c r="W2477" s="188" t="s">
        <v>1726</v>
      </c>
      <c r="X2477" s="188" t="s">
        <v>5591</v>
      </c>
      <c r="Y2477" s="188" t="s">
        <v>5592</v>
      </c>
      <c r="Z2477" s="188"/>
      <c r="AA2477" s="188">
        <v>1431</v>
      </c>
    </row>
    <row r="2478" spans="1:27">
      <c r="A2478" s="122" t="s">
        <v>56</v>
      </c>
      <c r="B2478" s="226" t="str">
        <f t="shared" si="76"/>
        <v>27AAECG2483J1ZEGNR/S/24-25/2994</v>
      </c>
      <c r="C2478" s="277">
        <f t="shared" si="77"/>
        <v>2473</v>
      </c>
      <c r="D2478" s="122" t="s">
        <v>487</v>
      </c>
      <c r="E2478" s="122" t="s">
        <v>488</v>
      </c>
      <c r="F2478" s="122" t="s">
        <v>5593</v>
      </c>
      <c r="G2478" s="122" t="s">
        <v>1699</v>
      </c>
      <c r="H2478" s="278">
        <v>45565</v>
      </c>
      <c r="I2478" s="122">
        <v>131389</v>
      </c>
      <c r="J2478" s="122" t="s">
        <v>1700</v>
      </c>
      <c r="K2478" s="122" t="s">
        <v>1657</v>
      </c>
      <c r="L2478" s="122">
        <v>18</v>
      </c>
      <c r="M2478" s="287">
        <v>111346.66</v>
      </c>
      <c r="N2478" s="287">
        <v>0</v>
      </c>
      <c r="O2478" s="287">
        <v>10021.200000000001</v>
      </c>
      <c r="P2478" s="287">
        <v>10021.200000000001</v>
      </c>
      <c r="Q2478" s="122">
        <v>0</v>
      </c>
      <c r="R2478" s="188" t="s">
        <v>3124</v>
      </c>
      <c r="S2478" s="188" t="s">
        <v>3107</v>
      </c>
      <c r="T2478" s="188" t="s">
        <v>1703</v>
      </c>
      <c r="U2478" s="188"/>
      <c r="V2478" s="188" t="s">
        <v>1704</v>
      </c>
      <c r="W2478" s="188" t="s">
        <v>1726</v>
      </c>
      <c r="X2478" s="188" t="s">
        <v>5594</v>
      </c>
      <c r="Y2478" s="188" t="s">
        <v>3222</v>
      </c>
      <c r="Z2478" s="188"/>
      <c r="AA2478" s="188">
        <v>20042.400000000001</v>
      </c>
    </row>
    <row r="2479" spans="1:27">
      <c r="A2479" s="122" t="s">
        <v>56</v>
      </c>
      <c r="B2479" s="226" t="str">
        <f t="shared" si="76"/>
        <v>27ACTFS8903M1Z6SIS/2024-25/193</v>
      </c>
      <c r="C2479" s="277">
        <f t="shared" si="77"/>
        <v>2474</v>
      </c>
      <c r="D2479" s="122" t="s">
        <v>1258</v>
      </c>
      <c r="E2479" s="122" t="s">
        <v>1259</v>
      </c>
      <c r="F2479" s="122" t="s">
        <v>5595</v>
      </c>
      <c r="G2479" s="122" t="s">
        <v>1699</v>
      </c>
      <c r="H2479" s="278">
        <v>45539</v>
      </c>
      <c r="I2479" s="122">
        <v>236256.06</v>
      </c>
      <c r="J2479" s="122" t="s">
        <v>1700</v>
      </c>
      <c r="K2479" s="122" t="s">
        <v>1657</v>
      </c>
      <c r="L2479" s="122">
        <v>18</v>
      </c>
      <c r="M2479" s="287">
        <v>200217</v>
      </c>
      <c r="N2479" s="287">
        <v>0</v>
      </c>
      <c r="O2479" s="287">
        <v>18019.53</v>
      </c>
      <c r="P2479" s="287">
        <v>18019.53</v>
      </c>
      <c r="Q2479" s="122">
        <v>0</v>
      </c>
      <c r="R2479" s="188" t="s">
        <v>3124</v>
      </c>
      <c r="S2479" s="188" t="s">
        <v>3112</v>
      </c>
      <c r="T2479" s="188" t="s">
        <v>1703</v>
      </c>
      <c r="U2479" s="188"/>
      <c r="V2479" s="188" t="s">
        <v>1704</v>
      </c>
      <c r="W2479" s="188" t="s">
        <v>1726</v>
      </c>
      <c r="X2479" s="188" t="s">
        <v>5596</v>
      </c>
      <c r="Y2479" s="188" t="s">
        <v>5545</v>
      </c>
      <c r="Z2479" s="188"/>
      <c r="AA2479" s="188">
        <v>36039.06</v>
      </c>
    </row>
    <row r="2480" spans="1:27">
      <c r="A2480" s="122" t="s">
        <v>56</v>
      </c>
      <c r="B2480" s="226" t="str">
        <f t="shared" si="76"/>
        <v>27AALCS9822Q1ZC2425CI0000663267</v>
      </c>
      <c r="C2480" s="277">
        <f t="shared" si="77"/>
        <v>2475</v>
      </c>
      <c r="D2480" s="122" t="s">
        <v>631</v>
      </c>
      <c r="E2480" s="122" t="s">
        <v>632</v>
      </c>
      <c r="F2480" s="122" t="s">
        <v>5597</v>
      </c>
      <c r="G2480" s="122" t="s">
        <v>1699</v>
      </c>
      <c r="H2480" s="278">
        <v>45565</v>
      </c>
      <c r="I2480" s="122">
        <v>2202.2800000000002</v>
      </c>
      <c r="J2480" s="122" t="s">
        <v>1700</v>
      </c>
      <c r="K2480" s="122" t="s">
        <v>1657</v>
      </c>
      <c r="L2480" s="122">
        <v>18</v>
      </c>
      <c r="M2480" s="287">
        <v>1866.34</v>
      </c>
      <c r="N2480" s="287">
        <v>0</v>
      </c>
      <c r="O2480" s="287">
        <v>167.97</v>
      </c>
      <c r="P2480" s="287">
        <v>167.97</v>
      </c>
      <c r="Q2480" s="122">
        <v>0</v>
      </c>
      <c r="R2480" s="188" t="s">
        <v>3124</v>
      </c>
      <c r="S2480" s="188" t="s">
        <v>5413</v>
      </c>
      <c r="T2480" s="188" t="s">
        <v>1703</v>
      </c>
      <c r="U2480" s="188"/>
      <c r="V2480" s="188" t="s">
        <v>1704</v>
      </c>
      <c r="W2480" s="188" t="s">
        <v>1726</v>
      </c>
      <c r="X2480" s="188" t="s">
        <v>5598</v>
      </c>
      <c r="Y2480" s="188" t="s">
        <v>5562</v>
      </c>
      <c r="Z2480" s="188"/>
      <c r="AA2480" s="188">
        <v>335.94</v>
      </c>
    </row>
    <row r="2481" spans="1:27">
      <c r="A2481" s="122" t="s">
        <v>56</v>
      </c>
      <c r="B2481" s="226" t="str">
        <f t="shared" si="76"/>
        <v>27AATPE1292M1Z7SEP-2024-301</v>
      </c>
      <c r="C2481" s="277">
        <f t="shared" si="77"/>
        <v>2476</v>
      </c>
      <c r="D2481" s="122" t="s">
        <v>523</v>
      </c>
      <c r="E2481" s="122" t="s">
        <v>524</v>
      </c>
      <c r="F2481" s="122" t="s">
        <v>5599</v>
      </c>
      <c r="G2481" s="122" t="s">
        <v>1699</v>
      </c>
      <c r="H2481" s="278">
        <v>45537</v>
      </c>
      <c r="I2481" s="122">
        <v>393497</v>
      </c>
      <c r="J2481" s="122" t="s">
        <v>1700</v>
      </c>
      <c r="K2481" s="122" t="s">
        <v>1657</v>
      </c>
      <c r="L2481" s="122">
        <v>18</v>
      </c>
      <c r="M2481" s="287">
        <v>333472</v>
      </c>
      <c r="N2481" s="287">
        <v>0</v>
      </c>
      <c r="O2481" s="287">
        <v>30012.48</v>
      </c>
      <c r="P2481" s="287">
        <v>30012.48</v>
      </c>
      <c r="Q2481" s="122">
        <v>0</v>
      </c>
      <c r="R2481" s="188" t="s">
        <v>3124</v>
      </c>
      <c r="S2481" s="188" t="s">
        <v>3120</v>
      </c>
      <c r="T2481" s="188" t="s">
        <v>1703</v>
      </c>
      <c r="U2481" s="188"/>
      <c r="V2481" s="188" t="s">
        <v>1704</v>
      </c>
      <c r="W2481" s="188" t="s">
        <v>1195</v>
      </c>
      <c r="X2481" s="188" t="s">
        <v>1195</v>
      </c>
      <c r="Y2481" s="188" t="s">
        <v>1195</v>
      </c>
      <c r="Z2481" s="188"/>
      <c r="AA2481" s="188">
        <v>60024.959999999999</v>
      </c>
    </row>
    <row r="2482" spans="1:27">
      <c r="A2482" s="122" t="s">
        <v>56</v>
      </c>
      <c r="B2482" s="226" t="str">
        <f t="shared" si="76"/>
        <v>27AATPE1292M1Z7SEP-2024-302</v>
      </c>
      <c r="C2482" s="277">
        <f t="shared" si="77"/>
        <v>2477</v>
      </c>
      <c r="D2482" s="122" t="s">
        <v>523</v>
      </c>
      <c r="E2482" s="122" t="s">
        <v>524</v>
      </c>
      <c r="F2482" s="122" t="s">
        <v>5600</v>
      </c>
      <c r="G2482" s="122" t="s">
        <v>1699</v>
      </c>
      <c r="H2482" s="278">
        <v>45537</v>
      </c>
      <c r="I2482" s="122">
        <v>413878</v>
      </c>
      <c r="J2482" s="122" t="s">
        <v>1700</v>
      </c>
      <c r="K2482" s="122" t="s">
        <v>1657</v>
      </c>
      <c r="L2482" s="122">
        <v>18</v>
      </c>
      <c r="M2482" s="287">
        <v>350744</v>
      </c>
      <c r="N2482" s="287">
        <v>0</v>
      </c>
      <c r="O2482" s="287">
        <v>31566.959999999999</v>
      </c>
      <c r="P2482" s="287">
        <v>31566.959999999999</v>
      </c>
      <c r="Q2482" s="122">
        <v>0</v>
      </c>
      <c r="R2482" s="188" t="s">
        <v>3124</v>
      </c>
      <c r="S2482" s="188" t="s">
        <v>3120</v>
      </c>
      <c r="T2482" s="188" t="s">
        <v>1703</v>
      </c>
      <c r="U2482" s="188"/>
      <c r="V2482" s="188" t="s">
        <v>1704</v>
      </c>
      <c r="W2482" s="188" t="s">
        <v>1195</v>
      </c>
      <c r="X2482" s="188" t="s">
        <v>1195</v>
      </c>
      <c r="Y2482" s="188" t="s">
        <v>1195</v>
      </c>
      <c r="Z2482" s="188"/>
      <c r="AA2482" s="188">
        <v>63133.919999999998</v>
      </c>
    </row>
    <row r="2483" spans="1:27">
      <c r="A2483" s="122" t="s">
        <v>56</v>
      </c>
      <c r="B2483" s="226" t="str">
        <f t="shared" si="76"/>
        <v>27AAFCR5508L1Z22024/SER/428</v>
      </c>
      <c r="C2483" s="277">
        <f t="shared" si="77"/>
        <v>2478</v>
      </c>
      <c r="D2483" s="122" t="s">
        <v>375</v>
      </c>
      <c r="E2483" s="122" t="s">
        <v>376</v>
      </c>
      <c r="F2483" s="122" t="s">
        <v>5601</v>
      </c>
      <c r="G2483" s="122" t="s">
        <v>1699</v>
      </c>
      <c r="H2483" s="278">
        <v>45561</v>
      </c>
      <c r="I2483" s="122">
        <v>76700</v>
      </c>
      <c r="J2483" s="122" t="s">
        <v>1700</v>
      </c>
      <c r="K2483" s="122" t="s">
        <v>1657</v>
      </c>
      <c r="L2483" s="122">
        <v>18</v>
      </c>
      <c r="M2483" s="287">
        <v>65000</v>
      </c>
      <c r="N2483" s="287">
        <v>0</v>
      </c>
      <c r="O2483" s="287">
        <v>5850</v>
      </c>
      <c r="P2483" s="287">
        <v>5850</v>
      </c>
      <c r="Q2483" s="122">
        <v>0</v>
      </c>
      <c r="R2483" s="188" t="s">
        <v>3124</v>
      </c>
      <c r="S2483" s="188" t="s">
        <v>5413</v>
      </c>
      <c r="T2483" s="188" t="s">
        <v>1703</v>
      </c>
      <c r="U2483" s="188"/>
      <c r="V2483" s="188" t="s">
        <v>1704</v>
      </c>
      <c r="W2483" s="188" t="s">
        <v>1195</v>
      </c>
      <c r="X2483" s="188" t="s">
        <v>1195</v>
      </c>
      <c r="Y2483" s="188" t="s">
        <v>1195</v>
      </c>
      <c r="Z2483" s="188"/>
      <c r="AA2483" s="188">
        <v>11700</v>
      </c>
    </row>
    <row r="2484" spans="1:27">
      <c r="A2484" s="122" t="s">
        <v>56</v>
      </c>
      <c r="B2484" s="226" t="str">
        <f t="shared" si="76"/>
        <v>27AMNPC5524G1Z4BNCT-277/24-25</v>
      </c>
      <c r="C2484" s="277">
        <f t="shared" si="77"/>
        <v>2479</v>
      </c>
      <c r="D2484" s="122" t="s">
        <v>4733</v>
      </c>
      <c r="E2484" s="122" t="s">
        <v>4734</v>
      </c>
      <c r="F2484" s="122" t="s">
        <v>5602</v>
      </c>
      <c r="G2484" s="122" t="s">
        <v>1699</v>
      </c>
      <c r="H2484" s="278">
        <v>45539</v>
      </c>
      <c r="I2484" s="122">
        <v>2301</v>
      </c>
      <c r="J2484" s="122" t="s">
        <v>1700</v>
      </c>
      <c r="K2484" s="122" t="s">
        <v>1657</v>
      </c>
      <c r="L2484" s="122">
        <v>18</v>
      </c>
      <c r="M2484" s="287">
        <v>1950</v>
      </c>
      <c r="N2484" s="287">
        <v>0</v>
      </c>
      <c r="O2484" s="287">
        <v>175.5</v>
      </c>
      <c r="P2484" s="287">
        <v>175.5</v>
      </c>
      <c r="Q2484" s="122">
        <v>0</v>
      </c>
      <c r="R2484" s="188" t="s">
        <v>3124</v>
      </c>
      <c r="S2484" s="188" t="s">
        <v>5413</v>
      </c>
      <c r="T2484" s="188" t="s">
        <v>1703</v>
      </c>
      <c r="U2484" s="188"/>
      <c r="V2484" s="188" t="s">
        <v>1704</v>
      </c>
      <c r="W2484" s="188" t="s">
        <v>1195</v>
      </c>
      <c r="X2484" s="188" t="s">
        <v>1195</v>
      </c>
      <c r="Y2484" s="188" t="s">
        <v>1195</v>
      </c>
      <c r="Z2484" s="188"/>
      <c r="AA2484" s="188">
        <v>351</v>
      </c>
    </row>
    <row r="2485" spans="1:27">
      <c r="A2485" s="122" t="s">
        <v>56</v>
      </c>
      <c r="B2485" s="226" t="str">
        <f t="shared" si="76"/>
        <v>27AAMFS2232C1ZGSK/1917/2425</v>
      </c>
      <c r="C2485" s="277">
        <f t="shared" si="77"/>
        <v>2480</v>
      </c>
      <c r="D2485" s="122" t="s">
        <v>562</v>
      </c>
      <c r="E2485" s="122" t="s">
        <v>563</v>
      </c>
      <c r="F2485" s="122" t="s">
        <v>5603</v>
      </c>
      <c r="G2485" s="122" t="s">
        <v>1699</v>
      </c>
      <c r="H2485" s="278">
        <v>45547</v>
      </c>
      <c r="I2485" s="122">
        <v>8850</v>
      </c>
      <c r="J2485" s="122" t="s">
        <v>1700</v>
      </c>
      <c r="K2485" s="122" t="s">
        <v>1657</v>
      </c>
      <c r="L2485" s="122">
        <v>18</v>
      </c>
      <c r="M2485" s="287">
        <v>7500</v>
      </c>
      <c r="N2485" s="287">
        <v>0</v>
      </c>
      <c r="O2485" s="287">
        <v>675</v>
      </c>
      <c r="P2485" s="287">
        <v>675</v>
      </c>
      <c r="Q2485" s="122">
        <v>0</v>
      </c>
      <c r="R2485" s="188" t="s">
        <v>3124</v>
      </c>
      <c r="S2485" s="188" t="s">
        <v>5413</v>
      </c>
      <c r="T2485" s="188" t="s">
        <v>1703</v>
      </c>
      <c r="U2485" s="188"/>
      <c r="V2485" s="188" t="s">
        <v>1704</v>
      </c>
      <c r="W2485" s="188" t="s">
        <v>1726</v>
      </c>
      <c r="X2485" s="188" t="s">
        <v>5604</v>
      </c>
      <c r="Y2485" s="188" t="s">
        <v>5520</v>
      </c>
      <c r="Z2485" s="188"/>
      <c r="AA2485" s="188">
        <v>1350</v>
      </c>
    </row>
    <row r="2486" spans="1:27">
      <c r="A2486" s="122" t="s">
        <v>56</v>
      </c>
      <c r="B2486" s="226" t="str">
        <f t="shared" si="76"/>
        <v>27AABCK3418J1ZKPNQ4100385</v>
      </c>
      <c r="C2486" s="277">
        <f t="shared" si="77"/>
        <v>2481</v>
      </c>
      <c r="D2486" s="122" t="s">
        <v>449</v>
      </c>
      <c r="E2486" s="122" t="s">
        <v>450</v>
      </c>
      <c r="F2486" s="122" t="s">
        <v>5605</v>
      </c>
      <c r="G2486" s="122" t="s">
        <v>1699</v>
      </c>
      <c r="H2486" s="278">
        <v>45512</v>
      </c>
      <c r="I2486" s="122">
        <v>16978</v>
      </c>
      <c r="J2486" s="122" t="s">
        <v>1700</v>
      </c>
      <c r="K2486" s="122" t="s">
        <v>1657</v>
      </c>
      <c r="L2486" s="122">
        <v>18</v>
      </c>
      <c r="M2486" s="287">
        <v>250</v>
      </c>
      <c r="N2486" s="287">
        <v>0</v>
      </c>
      <c r="O2486" s="287">
        <v>22.5</v>
      </c>
      <c r="P2486" s="287">
        <v>22.5</v>
      </c>
      <c r="Q2486" s="122">
        <v>0</v>
      </c>
      <c r="R2486" s="188" t="s">
        <v>3183</v>
      </c>
      <c r="S2486" s="188" t="s">
        <v>5472</v>
      </c>
      <c r="T2486" s="188" t="s">
        <v>1703</v>
      </c>
      <c r="U2486" s="188"/>
      <c r="V2486" s="188" t="s">
        <v>1704</v>
      </c>
      <c r="W2486" s="188" t="s">
        <v>1195</v>
      </c>
      <c r="X2486" s="188" t="s">
        <v>1195</v>
      </c>
      <c r="Y2486" s="188" t="s">
        <v>1195</v>
      </c>
      <c r="Z2486" s="188"/>
      <c r="AA2486" s="188">
        <v>45</v>
      </c>
    </row>
    <row r="2487" spans="1:27">
      <c r="A2487" s="122" t="s">
        <v>56</v>
      </c>
      <c r="B2487" s="226" t="str">
        <f t="shared" si="76"/>
        <v>27AABCK3418J1ZKPNQ4100420</v>
      </c>
      <c r="C2487" s="277">
        <f t="shared" si="77"/>
        <v>2482</v>
      </c>
      <c r="D2487" s="122" t="s">
        <v>449</v>
      </c>
      <c r="E2487" s="122" t="s">
        <v>450</v>
      </c>
      <c r="F2487" s="122" t="s">
        <v>5606</v>
      </c>
      <c r="G2487" s="122" t="s">
        <v>1699</v>
      </c>
      <c r="H2487" s="278">
        <v>45524</v>
      </c>
      <c r="I2487" s="122">
        <v>25583.86</v>
      </c>
      <c r="J2487" s="122" t="s">
        <v>1700</v>
      </c>
      <c r="K2487" s="122" t="s">
        <v>1657</v>
      </c>
      <c r="L2487" s="122">
        <v>18</v>
      </c>
      <c r="M2487" s="287">
        <v>256.3</v>
      </c>
      <c r="N2487" s="287">
        <v>0</v>
      </c>
      <c r="O2487" s="287">
        <v>23.07</v>
      </c>
      <c r="P2487" s="287">
        <v>23.07</v>
      </c>
      <c r="Q2487" s="122">
        <v>0</v>
      </c>
      <c r="R2487" s="188" t="s">
        <v>3183</v>
      </c>
      <c r="S2487" s="188" t="s">
        <v>5472</v>
      </c>
      <c r="T2487" s="188" t="s">
        <v>1703</v>
      </c>
      <c r="U2487" s="188"/>
      <c r="V2487" s="188" t="s">
        <v>1704</v>
      </c>
      <c r="W2487" s="188" t="s">
        <v>1195</v>
      </c>
      <c r="X2487" s="188" t="s">
        <v>1195</v>
      </c>
      <c r="Y2487" s="188" t="s">
        <v>1195</v>
      </c>
      <c r="Z2487" s="188"/>
      <c r="AA2487" s="188">
        <v>46.14</v>
      </c>
    </row>
    <row r="2488" spans="1:27">
      <c r="A2488" s="122" t="s">
        <v>56</v>
      </c>
      <c r="B2488" s="226" t="str">
        <f t="shared" si="76"/>
        <v>27AABCK3418J1ZKPNQ4100422</v>
      </c>
      <c r="C2488" s="277">
        <f t="shared" si="77"/>
        <v>2483</v>
      </c>
      <c r="D2488" s="122" t="s">
        <v>449</v>
      </c>
      <c r="E2488" s="122" t="s">
        <v>450</v>
      </c>
      <c r="F2488" s="122" t="s">
        <v>5607</v>
      </c>
      <c r="G2488" s="122" t="s">
        <v>1699</v>
      </c>
      <c r="H2488" s="278">
        <v>45524</v>
      </c>
      <c r="I2488" s="122">
        <v>8434</v>
      </c>
      <c r="J2488" s="122" t="s">
        <v>1700</v>
      </c>
      <c r="K2488" s="122" t="s">
        <v>1657</v>
      </c>
      <c r="L2488" s="122">
        <v>18</v>
      </c>
      <c r="M2488" s="287">
        <v>250</v>
      </c>
      <c r="N2488" s="287">
        <v>0</v>
      </c>
      <c r="O2488" s="287">
        <v>22.5</v>
      </c>
      <c r="P2488" s="287">
        <v>22.5</v>
      </c>
      <c r="Q2488" s="122">
        <v>0</v>
      </c>
      <c r="R2488" s="188" t="s">
        <v>3183</v>
      </c>
      <c r="S2488" s="188" t="s">
        <v>5472</v>
      </c>
      <c r="T2488" s="188" t="s">
        <v>1703</v>
      </c>
      <c r="U2488" s="188"/>
      <c r="V2488" s="188" t="s">
        <v>1704</v>
      </c>
      <c r="W2488" s="188" t="s">
        <v>1195</v>
      </c>
      <c r="X2488" s="188" t="s">
        <v>1195</v>
      </c>
      <c r="Y2488" s="188" t="s">
        <v>1195</v>
      </c>
      <c r="Z2488" s="188"/>
      <c r="AA2488" s="188">
        <v>45</v>
      </c>
    </row>
    <row r="2489" spans="1:27">
      <c r="A2489" s="122" t="s">
        <v>56</v>
      </c>
      <c r="B2489" s="226" t="str">
        <f t="shared" si="76"/>
        <v>27AABCK3418J1ZKPNQ4100423</v>
      </c>
      <c r="C2489" s="277">
        <f t="shared" si="77"/>
        <v>2484</v>
      </c>
      <c r="D2489" s="122" t="s">
        <v>449</v>
      </c>
      <c r="E2489" s="122" t="s">
        <v>450</v>
      </c>
      <c r="F2489" s="122" t="s">
        <v>5608</v>
      </c>
      <c r="G2489" s="122" t="s">
        <v>1699</v>
      </c>
      <c r="H2489" s="278">
        <v>45524</v>
      </c>
      <c r="I2489" s="122">
        <v>96157.6</v>
      </c>
      <c r="J2489" s="122" t="s">
        <v>1700</v>
      </c>
      <c r="K2489" s="122" t="s">
        <v>1657</v>
      </c>
      <c r="L2489" s="122">
        <v>18</v>
      </c>
      <c r="M2489" s="287">
        <v>963.31</v>
      </c>
      <c r="N2489" s="287">
        <v>0</v>
      </c>
      <c r="O2489" s="287">
        <v>86.7</v>
      </c>
      <c r="P2489" s="287">
        <v>86.7</v>
      </c>
      <c r="Q2489" s="122">
        <v>0</v>
      </c>
      <c r="R2489" s="188" t="s">
        <v>3183</v>
      </c>
      <c r="S2489" s="188" t="s">
        <v>5472</v>
      </c>
      <c r="T2489" s="188" t="s">
        <v>1703</v>
      </c>
      <c r="U2489" s="188"/>
      <c r="V2489" s="188" t="s">
        <v>1704</v>
      </c>
      <c r="W2489" s="188" t="s">
        <v>1195</v>
      </c>
      <c r="X2489" s="188" t="s">
        <v>1195</v>
      </c>
      <c r="Y2489" s="188" t="s">
        <v>1195</v>
      </c>
      <c r="Z2489" s="188"/>
      <c r="AA2489" s="188">
        <v>173.4</v>
      </c>
    </row>
    <row r="2490" spans="1:27">
      <c r="A2490" s="122" t="s">
        <v>56</v>
      </c>
      <c r="B2490" s="226" t="str">
        <f t="shared" si="76"/>
        <v>27AABCK3418J1ZKPNQ4100428</v>
      </c>
      <c r="C2490" s="277">
        <f t="shared" si="77"/>
        <v>2485</v>
      </c>
      <c r="D2490" s="122" t="s">
        <v>449</v>
      </c>
      <c r="E2490" s="122" t="s">
        <v>450</v>
      </c>
      <c r="F2490" s="122" t="s">
        <v>5609</v>
      </c>
      <c r="G2490" s="122" t="s">
        <v>1699</v>
      </c>
      <c r="H2490" s="278">
        <v>45524</v>
      </c>
      <c r="I2490" s="122">
        <v>7080</v>
      </c>
      <c r="J2490" s="122" t="s">
        <v>1700</v>
      </c>
      <c r="K2490" s="122" t="s">
        <v>1657</v>
      </c>
      <c r="L2490" s="122">
        <v>18</v>
      </c>
      <c r="M2490" s="287">
        <v>250</v>
      </c>
      <c r="N2490" s="287">
        <v>0</v>
      </c>
      <c r="O2490" s="287">
        <v>22.5</v>
      </c>
      <c r="P2490" s="287">
        <v>22.5</v>
      </c>
      <c r="Q2490" s="122">
        <v>0</v>
      </c>
      <c r="R2490" s="188" t="s">
        <v>3183</v>
      </c>
      <c r="S2490" s="188" t="s">
        <v>5472</v>
      </c>
      <c r="T2490" s="188" t="s">
        <v>1703</v>
      </c>
      <c r="U2490" s="188"/>
      <c r="V2490" s="188" t="s">
        <v>1704</v>
      </c>
      <c r="W2490" s="188" t="s">
        <v>1195</v>
      </c>
      <c r="X2490" s="188" t="s">
        <v>1195</v>
      </c>
      <c r="Y2490" s="188" t="s">
        <v>1195</v>
      </c>
      <c r="Z2490" s="188"/>
      <c r="AA2490" s="188">
        <v>45</v>
      </c>
    </row>
    <row r="2491" spans="1:27">
      <c r="A2491" s="122" t="s">
        <v>56</v>
      </c>
      <c r="B2491" s="226" t="str">
        <f t="shared" si="76"/>
        <v>27AABCK3418J1ZKPNQ4201174</v>
      </c>
      <c r="C2491" s="277">
        <f t="shared" si="77"/>
        <v>2486</v>
      </c>
      <c r="D2491" s="122" t="s">
        <v>449</v>
      </c>
      <c r="E2491" s="122" t="s">
        <v>450</v>
      </c>
      <c r="F2491" s="122" t="s">
        <v>5610</v>
      </c>
      <c r="G2491" s="122" t="s">
        <v>1699</v>
      </c>
      <c r="H2491" s="278">
        <v>45532</v>
      </c>
      <c r="I2491" s="122">
        <v>169742.56</v>
      </c>
      <c r="J2491" s="122" t="s">
        <v>1700</v>
      </c>
      <c r="K2491" s="122" t="s">
        <v>1657</v>
      </c>
      <c r="L2491" s="122">
        <v>18</v>
      </c>
      <c r="M2491" s="287">
        <v>1347.5</v>
      </c>
      <c r="N2491" s="287">
        <v>0</v>
      </c>
      <c r="O2491" s="287">
        <v>121.28</v>
      </c>
      <c r="P2491" s="287">
        <v>121.28</v>
      </c>
      <c r="Q2491" s="122">
        <v>0</v>
      </c>
      <c r="R2491" s="188" t="s">
        <v>3183</v>
      </c>
      <c r="S2491" s="188" t="s">
        <v>5472</v>
      </c>
      <c r="T2491" s="188" t="s">
        <v>1703</v>
      </c>
      <c r="U2491" s="188"/>
      <c r="V2491" s="188" t="s">
        <v>1704</v>
      </c>
      <c r="W2491" s="188" t="s">
        <v>1195</v>
      </c>
      <c r="X2491" s="188" t="s">
        <v>1195</v>
      </c>
      <c r="Y2491" s="188" t="s">
        <v>1195</v>
      </c>
      <c r="Z2491" s="188"/>
      <c r="AA2491" s="188">
        <v>242.56</v>
      </c>
    </row>
    <row r="2492" spans="1:27">
      <c r="A2492" s="122" t="s">
        <v>56</v>
      </c>
      <c r="B2492" s="226" t="str">
        <f t="shared" si="76"/>
        <v>27AABCK3418J1ZKPNQ4201195</v>
      </c>
      <c r="C2492" s="277">
        <f t="shared" si="77"/>
        <v>2487</v>
      </c>
      <c r="D2492" s="122" t="s">
        <v>449</v>
      </c>
      <c r="E2492" s="122" t="s">
        <v>450</v>
      </c>
      <c r="F2492" s="122" t="s">
        <v>5611</v>
      </c>
      <c r="G2492" s="122" t="s">
        <v>1699</v>
      </c>
      <c r="H2492" s="278">
        <v>45534</v>
      </c>
      <c r="I2492" s="122">
        <v>62827.88</v>
      </c>
      <c r="J2492" s="122" t="s">
        <v>1700</v>
      </c>
      <c r="K2492" s="122" t="s">
        <v>1657</v>
      </c>
      <c r="L2492" s="122">
        <v>18</v>
      </c>
      <c r="M2492" s="287">
        <v>627.15</v>
      </c>
      <c r="N2492" s="287">
        <v>0</v>
      </c>
      <c r="O2492" s="287">
        <v>56.44</v>
      </c>
      <c r="P2492" s="287">
        <v>56.44</v>
      </c>
      <c r="Q2492" s="122">
        <v>0</v>
      </c>
      <c r="R2492" s="188" t="s">
        <v>3183</v>
      </c>
      <c r="S2492" s="188" t="s">
        <v>5472</v>
      </c>
      <c r="T2492" s="188" t="s">
        <v>1703</v>
      </c>
      <c r="U2492" s="188"/>
      <c r="V2492" s="188" t="s">
        <v>1704</v>
      </c>
      <c r="W2492" s="188" t="s">
        <v>1195</v>
      </c>
      <c r="X2492" s="188" t="s">
        <v>1195</v>
      </c>
      <c r="Y2492" s="188" t="s">
        <v>1195</v>
      </c>
      <c r="Z2492" s="188"/>
      <c r="AA2492" s="188">
        <v>112.88</v>
      </c>
    </row>
    <row r="2493" spans="1:27">
      <c r="A2493" s="122" t="s">
        <v>56</v>
      </c>
      <c r="B2493" s="226" t="str">
        <f t="shared" si="76"/>
        <v>07AAACJ0054A1ZDHP400779</v>
      </c>
      <c r="C2493" s="277">
        <f t="shared" si="77"/>
        <v>2488</v>
      </c>
      <c r="D2493" s="122" t="s">
        <v>283</v>
      </c>
      <c r="E2493" s="122" t="s">
        <v>284</v>
      </c>
      <c r="F2493" s="122" t="s">
        <v>5612</v>
      </c>
      <c r="G2493" s="122" t="s">
        <v>1699</v>
      </c>
      <c r="H2493" s="278">
        <v>45513</v>
      </c>
      <c r="I2493" s="122">
        <v>24072</v>
      </c>
      <c r="J2493" s="122" t="s">
        <v>1700</v>
      </c>
      <c r="K2493" s="122" t="s">
        <v>1657</v>
      </c>
      <c r="L2493" s="122">
        <v>18</v>
      </c>
      <c r="M2493" s="287">
        <v>20400</v>
      </c>
      <c r="N2493" s="287">
        <v>3672</v>
      </c>
      <c r="O2493" s="287">
        <v>0</v>
      </c>
      <c r="P2493" s="287">
        <v>0</v>
      </c>
      <c r="Q2493" s="122">
        <v>0</v>
      </c>
      <c r="R2493" s="188" t="s">
        <v>3183</v>
      </c>
      <c r="S2493" s="188" t="s">
        <v>5509</v>
      </c>
      <c r="T2493" s="188" t="s">
        <v>1703</v>
      </c>
      <c r="U2493" s="188"/>
      <c r="V2493" s="188" t="s">
        <v>1704</v>
      </c>
      <c r="W2493" s="188" t="s">
        <v>1726</v>
      </c>
      <c r="X2493" s="188" t="s">
        <v>5613</v>
      </c>
      <c r="Y2493" s="188" t="s">
        <v>5614</v>
      </c>
      <c r="Z2493" s="188"/>
      <c r="AA2493" s="188">
        <v>3672</v>
      </c>
    </row>
    <row r="2494" spans="1:27">
      <c r="A2494" s="122" t="s">
        <v>56</v>
      </c>
      <c r="B2494" s="226" t="str">
        <f t="shared" si="76"/>
        <v>07AAACJ0054A1ZDHP400780</v>
      </c>
      <c r="C2494" s="277">
        <f t="shared" si="77"/>
        <v>2489</v>
      </c>
      <c r="D2494" s="122" t="s">
        <v>283</v>
      </c>
      <c r="E2494" s="122" t="s">
        <v>284</v>
      </c>
      <c r="F2494" s="122" t="s">
        <v>5615</v>
      </c>
      <c r="G2494" s="122" t="s">
        <v>1699</v>
      </c>
      <c r="H2494" s="278">
        <v>45513</v>
      </c>
      <c r="I2494" s="122">
        <v>24072</v>
      </c>
      <c r="J2494" s="122" t="s">
        <v>1700</v>
      </c>
      <c r="K2494" s="122" t="s">
        <v>1657</v>
      </c>
      <c r="L2494" s="122">
        <v>18</v>
      </c>
      <c r="M2494" s="287">
        <v>20400</v>
      </c>
      <c r="N2494" s="287">
        <v>3672</v>
      </c>
      <c r="O2494" s="287">
        <v>0</v>
      </c>
      <c r="P2494" s="287">
        <v>0</v>
      </c>
      <c r="Q2494" s="122">
        <v>0</v>
      </c>
      <c r="R2494" s="188" t="s">
        <v>3183</v>
      </c>
      <c r="S2494" s="188" t="s">
        <v>5509</v>
      </c>
      <c r="T2494" s="188" t="s">
        <v>1703</v>
      </c>
      <c r="U2494" s="188"/>
      <c r="V2494" s="188" t="s">
        <v>1704</v>
      </c>
      <c r="W2494" s="188" t="s">
        <v>1726</v>
      </c>
      <c r="X2494" s="188" t="s">
        <v>5616</v>
      </c>
      <c r="Y2494" s="188" t="s">
        <v>5614</v>
      </c>
      <c r="Z2494" s="188"/>
      <c r="AA2494" s="188">
        <v>3672</v>
      </c>
    </row>
    <row r="2495" spans="1:27">
      <c r="A2495" s="122" t="s">
        <v>56</v>
      </c>
      <c r="B2495" s="226" t="str">
        <f t="shared" si="76"/>
        <v>07AAACJ0054A1ZDHP400861</v>
      </c>
      <c r="C2495" s="277">
        <f t="shared" si="77"/>
        <v>2490</v>
      </c>
      <c r="D2495" s="122" t="s">
        <v>283</v>
      </c>
      <c r="E2495" s="122" t="s">
        <v>284</v>
      </c>
      <c r="F2495" s="122" t="s">
        <v>5617</v>
      </c>
      <c r="G2495" s="122" t="s">
        <v>1699</v>
      </c>
      <c r="H2495" s="278">
        <v>45530</v>
      </c>
      <c r="I2495" s="122">
        <v>7552</v>
      </c>
      <c r="J2495" s="122" t="s">
        <v>1700</v>
      </c>
      <c r="K2495" s="122" t="s">
        <v>1657</v>
      </c>
      <c r="L2495" s="122">
        <v>18</v>
      </c>
      <c r="M2495" s="287">
        <v>6400</v>
      </c>
      <c r="N2495" s="287">
        <v>1152</v>
      </c>
      <c r="O2495" s="287">
        <v>0</v>
      </c>
      <c r="P2495" s="287">
        <v>0</v>
      </c>
      <c r="Q2495" s="122">
        <v>0</v>
      </c>
      <c r="R2495" s="188" t="s">
        <v>3183</v>
      </c>
      <c r="S2495" s="188" t="s">
        <v>5509</v>
      </c>
      <c r="T2495" s="188" t="s">
        <v>1703</v>
      </c>
      <c r="U2495" s="188"/>
      <c r="V2495" s="188" t="s">
        <v>1704</v>
      </c>
      <c r="W2495" s="188" t="s">
        <v>1726</v>
      </c>
      <c r="X2495" s="188" t="s">
        <v>5618</v>
      </c>
      <c r="Y2495" s="188" t="s">
        <v>5472</v>
      </c>
      <c r="Z2495" s="188"/>
      <c r="AA2495" s="188">
        <v>1152</v>
      </c>
    </row>
    <row r="2496" spans="1:27">
      <c r="A2496" s="122" t="s">
        <v>56</v>
      </c>
      <c r="B2496" s="226" t="str">
        <f t="shared" si="76"/>
        <v>07AAACJ0054A1ZDHP400863</v>
      </c>
      <c r="C2496" s="277">
        <f t="shared" si="77"/>
        <v>2491</v>
      </c>
      <c r="D2496" s="122" t="s">
        <v>283</v>
      </c>
      <c r="E2496" s="122" t="s">
        <v>284</v>
      </c>
      <c r="F2496" s="122" t="s">
        <v>5619</v>
      </c>
      <c r="G2496" s="122" t="s">
        <v>1699</v>
      </c>
      <c r="H2496" s="278">
        <v>45530</v>
      </c>
      <c r="I2496" s="122">
        <v>7552</v>
      </c>
      <c r="J2496" s="122" t="s">
        <v>1700</v>
      </c>
      <c r="K2496" s="122" t="s">
        <v>1657</v>
      </c>
      <c r="L2496" s="122">
        <v>18</v>
      </c>
      <c r="M2496" s="287">
        <v>6400</v>
      </c>
      <c r="N2496" s="287">
        <v>1152</v>
      </c>
      <c r="O2496" s="287">
        <v>0</v>
      </c>
      <c r="P2496" s="287">
        <v>0</v>
      </c>
      <c r="Q2496" s="122">
        <v>0</v>
      </c>
      <c r="R2496" s="188" t="s">
        <v>3183</v>
      </c>
      <c r="S2496" s="188" t="s">
        <v>5509</v>
      </c>
      <c r="T2496" s="188" t="s">
        <v>1703</v>
      </c>
      <c r="U2496" s="188"/>
      <c r="V2496" s="188" t="s">
        <v>1704</v>
      </c>
      <c r="W2496" s="188" t="s">
        <v>1726</v>
      </c>
      <c r="X2496" s="188" t="s">
        <v>5620</v>
      </c>
      <c r="Y2496" s="188" t="s">
        <v>5472</v>
      </c>
      <c r="Z2496" s="188"/>
      <c r="AA2496" s="188">
        <v>1152</v>
      </c>
    </row>
    <row r="2497" spans="1:27">
      <c r="A2497" s="122" t="s">
        <v>56</v>
      </c>
      <c r="B2497" s="226" t="str">
        <f t="shared" si="76"/>
        <v>07AAACJ0054A1ZDHP400927</v>
      </c>
      <c r="C2497" s="277">
        <f t="shared" si="77"/>
        <v>2492</v>
      </c>
      <c r="D2497" s="122" t="s">
        <v>283</v>
      </c>
      <c r="E2497" s="122" t="s">
        <v>284</v>
      </c>
      <c r="F2497" s="122" t="s">
        <v>5621</v>
      </c>
      <c r="G2497" s="122" t="s">
        <v>1699</v>
      </c>
      <c r="H2497" s="278">
        <v>45530</v>
      </c>
      <c r="I2497" s="122">
        <v>7552</v>
      </c>
      <c r="J2497" s="122" t="s">
        <v>1700</v>
      </c>
      <c r="K2497" s="122" t="s">
        <v>1657</v>
      </c>
      <c r="L2497" s="122">
        <v>18</v>
      </c>
      <c r="M2497" s="287">
        <v>6400</v>
      </c>
      <c r="N2497" s="287">
        <v>1152</v>
      </c>
      <c r="O2497" s="287">
        <v>0</v>
      </c>
      <c r="P2497" s="287">
        <v>0</v>
      </c>
      <c r="Q2497" s="122">
        <v>0</v>
      </c>
      <c r="R2497" s="188" t="s">
        <v>3183</v>
      </c>
      <c r="S2497" s="188" t="s">
        <v>5509</v>
      </c>
      <c r="T2497" s="188" t="s">
        <v>1703</v>
      </c>
      <c r="U2497" s="188"/>
      <c r="V2497" s="188" t="s">
        <v>1704</v>
      </c>
      <c r="W2497" s="188" t="s">
        <v>1726</v>
      </c>
      <c r="X2497" s="188" t="s">
        <v>5622</v>
      </c>
      <c r="Y2497" s="188" t="s">
        <v>5472</v>
      </c>
      <c r="Z2497" s="188"/>
      <c r="AA2497" s="188">
        <v>1152</v>
      </c>
    </row>
    <row r="2498" spans="1:27">
      <c r="A2498" s="122" t="s">
        <v>56</v>
      </c>
      <c r="B2498" s="226" t="str">
        <f t="shared" si="76"/>
        <v>07AAACJ0054A1ZDIP401891</v>
      </c>
      <c r="C2498" s="277">
        <f t="shared" si="77"/>
        <v>2493</v>
      </c>
      <c r="D2498" s="122" t="s">
        <v>283</v>
      </c>
      <c r="E2498" s="122" t="s">
        <v>284</v>
      </c>
      <c r="F2498" s="122" t="s">
        <v>5623</v>
      </c>
      <c r="G2498" s="122" t="s">
        <v>1699</v>
      </c>
      <c r="H2498" s="278">
        <v>45530</v>
      </c>
      <c r="I2498" s="122">
        <v>31353</v>
      </c>
      <c r="J2498" s="122" t="s">
        <v>1700</v>
      </c>
      <c r="K2498" s="122" t="s">
        <v>1657</v>
      </c>
      <c r="L2498" s="122">
        <v>18</v>
      </c>
      <c r="M2498" s="287">
        <v>700</v>
      </c>
      <c r="N2498" s="287">
        <v>126</v>
      </c>
      <c r="O2498" s="287">
        <v>0</v>
      </c>
      <c r="P2498" s="287">
        <v>0</v>
      </c>
      <c r="Q2498" s="122">
        <v>0</v>
      </c>
      <c r="R2498" s="188" t="s">
        <v>3183</v>
      </c>
      <c r="S2498" s="188" t="s">
        <v>5509</v>
      </c>
      <c r="T2498" s="188" t="s">
        <v>1703</v>
      </c>
      <c r="U2498" s="188"/>
      <c r="V2498" s="188" t="s">
        <v>1704</v>
      </c>
      <c r="W2498" s="188" t="s">
        <v>1726</v>
      </c>
      <c r="X2498" s="188" t="s">
        <v>5624</v>
      </c>
      <c r="Y2498" s="188" t="s">
        <v>5472</v>
      </c>
      <c r="Z2498" s="188"/>
      <c r="AA2498" s="188">
        <v>126</v>
      </c>
    </row>
    <row r="2499" spans="1:27">
      <c r="A2499" s="122" t="s">
        <v>56</v>
      </c>
      <c r="B2499" s="226" t="str">
        <f t="shared" si="76"/>
        <v>27AAACS5269A1ZJIN27/2408/04677</v>
      </c>
      <c r="C2499" s="277">
        <f t="shared" si="77"/>
        <v>2494</v>
      </c>
      <c r="D2499" s="122" t="s">
        <v>762</v>
      </c>
      <c r="E2499" s="122" t="s">
        <v>763</v>
      </c>
      <c r="F2499" s="122" t="s">
        <v>5625</v>
      </c>
      <c r="G2499" s="122" t="s">
        <v>1699</v>
      </c>
      <c r="H2499" s="278">
        <v>45519</v>
      </c>
      <c r="I2499" s="122">
        <v>148652</v>
      </c>
      <c r="J2499" s="122" t="s">
        <v>1700</v>
      </c>
      <c r="K2499" s="122" t="s">
        <v>1657</v>
      </c>
      <c r="L2499" s="122">
        <v>12</v>
      </c>
      <c r="M2499" s="287">
        <v>125279</v>
      </c>
      <c r="N2499" s="287">
        <v>0</v>
      </c>
      <c r="O2499" s="287">
        <v>7517</v>
      </c>
      <c r="P2499" s="287">
        <v>7517</v>
      </c>
      <c r="Q2499" s="122">
        <v>0</v>
      </c>
      <c r="R2499" s="188" t="s">
        <v>3183</v>
      </c>
      <c r="S2499" s="188" t="s">
        <v>5509</v>
      </c>
      <c r="T2499" s="188" t="s">
        <v>1703</v>
      </c>
      <c r="U2499" s="188"/>
      <c r="V2499" s="188" t="s">
        <v>1704</v>
      </c>
      <c r="W2499" s="188" t="s">
        <v>1195</v>
      </c>
      <c r="X2499" s="188" t="s">
        <v>1195</v>
      </c>
      <c r="Y2499" s="188" t="s">
        <v>1195</v>
      </c>
      <c r="Z2499" s="188"/>
      <c r="AA2499" s="188">
        <v>15034</v>
      </c>
    </row>
    <row r="2500" spans="1:27">
      <c r="A2500" s="122" t="s">
        <v>56</v>
      </c>
      <c r="B2500" s="226" t="str">
        <f t="shared" si="76"/>
        <v>27AAACI1195H1ZM135240807033578</v>
      </c>
      <c r="C2500" s="277">
        <f t="shared" si="77"/>
        <v>2495</v>
      </c>
      <c r="D2500" s="122" t="s">
        <v>412</v>
      </c>
      <c r="E2500" s="122" t="s">
        <v>413</v>
      </c>
      <c r="F2500" s="292">
        <v>135240807033578</v>
      </c>
      <c r="G2500" s="122" t="s">
        <v>1699</v>
      </c>
      <c r="H2500" s="278">
        <v>45511</v>
      </c>
      <c r="I2500" s="122">
        <v>25692.14</v>
      </c>
      <c r="J2500" s="122" t="s">
        <v>1700</v>
      </c>
      <c r="K2500" s="122" t="s">
        <v>1657</v>
      </c>
      <c r="L2500" s="122">
        <v>18</v>
      </c>
      <c r="M2500" s="287">
        <v>21773</v>
      </c>
      <c r="N2500" s="287">
        <v>0</v>
      </c>
      <c r="O2500" s="287">
        <v>1959.57</v>
      </c>
      <c r="P2500" s="287">
        <v>1959.57</v>
      </c>
      <c r="Q2500" s="122">
        <v>0</v>
      </c>
      <c r="R2500" s="188" t="s">
        <v>3183</v>
      </c>
      <c r="S2500" s="188" t="s">
        <v>5509</v>
      </c>
      <c r="T2500" s="188" t="s">
        <v>1703</v>
      </c>
      <c r="U2500" s="188"/>
      <c r="V2500" s="188" t="s">
        <v>1704</v>
      </c>
      <c r="W2500" s="188" t="s">
        <v>1195</v>
      </c>
      <c r="X2500" s="188" t="s">
        <v>1195</v>
      </c>
      <c r="Y2500" s="188" t="s">
        <v>1195</v>
      </c>
      <c r="Z2500" s="188"/>
      <c r="AA2500" s="188">
        <v>3919.14</v>
      </c>
    </row>
    <row r="2501" spans="1:27">
      <c r="A2501" s="122" t="s">
        <v>56</v>
      </c>
      <c r="B2501" s="226" t="str">
        <f t="shared" si="76"/>
        <v>27AAACI1195H1ZM135240808040207</v>
      </c>
      <c r="C2501" s="277">
        <f t="shared" si="77"/>
        <v>2496</v>
      </c>
      <c r="D2501" s="122" t="s">
        <v>412</v>
      </c>
      <c r="E2501" s="122" t="s">
        <v>413</v>
      </c>
      <c r="F2501" s="292">
        <v>135240808040207</v>
      </c>
      <c r="G2501" s="122" t="s">
        <v>1699</v>
      </c>
      <c r="H2501" s="278">
        <v>45512</v>
      </c>
      <c r="I2501" s="122">
        <v>15839.78</v>
      </c>
      <c r="J2501" s="122" t="s">
        <v>1700</v>
      </c>
      <c r="K2501" s="122" t="s">
        <v>1657</v>
      </c>
      <c r="L2501" s="122">
        <v>18</v>
      </c>
      <c r="M2501" s="287">
        <v>13423.54</v>
      </c>
      <c r="N2501" s="287">
        <v>0</v>
      </c>
      <c r="O2501" s="287">
        <v>1208.1199999999999</v>
      </c>
      <c r="P2501" s="287">
        <v>1208.1199999999999</v>
      </c>
      <c r="Q2501" s="122">
        <v>0</v>
      </c>
      <c r="R2501" s="188" t="s">
        <v>3183</v>
      </c>
      <c r="S2501" s="188" t="s">
        <v>5509</v>
      </c>
      <c r="T2501" s="188" t="s">
        <v>1703</v>
      </c>
      <c r="U2501" s="188"/>
      <c r="V2501" s="188" t="s">
        <v>1704</v>
      </c>
      <c r="W2501" s="188" t="s">
        <v>1195</v>
      </c>
      <c r="X2501" s="188" t="s">
        <v>1195</v>
      </c>
      <c r="Y2501" s="188" t="s">
        <v>1195</v>
      </c>
      <c r="Z2501" s="188"/>
      <c r="AA2501" s="188">
        <v>2416.2399999999998</v>
      </c>
    </row>
    <row r="2502" spans="1:27">
      <c r="A2502" s="122" t="s">
        <v>56</v>
      </c>
      <c r="B2502" s="226" t="str">
        <f t="shared" ref="B2502:B2565" si="78">CONCATENATE(D2502,F2502)</f>
        <v>27AAACI1195H1ZM135240816069148</v>
      </c>
      <c r="C2502" s="277">
        <f t="shared" si="77"/>
        <v>2497</v>
      </c>
      <c r="D2502" s="122" t="s">
        <v>412</v>
      </c>
      <c r="E2502" s="122" t="s">
        <v>413</v>
      </c>
      <c r="F2502" s="292">
        <v>135240816069148</v>
      </c>
      <c r="G2502" s="122" t="s">
        <v>1699</v>
      </c>
      <c r="H2502" s="278">
        <v>45520</v>
      </c>
      <c r="I2502" s="122">
        <v>16788.919999999998</v>
      </c>
      <c r="J2502" s="122" t="s">
        <v>1700</v>
      </c>
      <c r="K2502" s="122" t="s">
        <v>1657</v>
      </c>
      <c r="L2502" s="122">
        <v>18</v>
      </c>
      <c r="M2502" s="287">
        <v>14227.9</v>
      </c>
      <c r="N2502" s="287">
        <v>0</v>
      </c>
      <c r="O2502" s="287">
        <v>1280.51</v>
      </c>
      <c r="P2502" s="287">
        <v>1280.51</v>
      </c>
      <c r="Q2502" s="122">
        <v>0</v>
      </c>
      <c r="R2502" s="188" t="s">
        <v>3183</v>
      </c>
      <c r="S2502" s="188" t="s">
        <v>5509</v>
      </c>
      <c r="T2502" s="188" t="s">
        <v>1703</v>
      </c>
      <c r="U2502" s="188"/>
      <c r="V2502" s="188" t="s">
        <v>1704</v>
      </c>
      <c r="W2502" s="188" t="s">
        <v>1195</v>
      </c>
      <c r="X2502" s="188" t="s">
        <v>1195</v>
      </c>
      <c r="Y2502" s="188" t="s">
        <v>1195</v>
      </c>
      <c r="Z2502" s="188"/>
      <c r="AA2502" s="188">
        <v>2561.02</v>
      </c>
    </row>
    <row r="2503" spans="1:27">
      <c r="A2503" s="122" t="s">
        <v>56</v>
      </c>
      <c r="B2503" s="226" t="str">
        <f t="shared" si="78"/>
        <v>27AAACI1195H1ZM135240820082102</v>
      </c>
      <c r="C2503" s="277">
        <f t="shared" ref="C2503:C2566" si="79">C2502+1</f>
        <v>2498</v>
      </c>
      <c r="D2503" s="122" t="s">
        <v>412</v>
      </c>
      <c r="E2503" s="122" t="s">
        <v>413</v>
      </c>
      <c r="F2503" s="292">
        <v>135240820082102</v>
      </c>
      <c r="G2503" s="122" t="s">
        <v>1699</v>
      </c>
      <c r="H2503" s="278">
        <v>45524</v>
      </c>
      <c r="I2503" s="122">
        <v>20730.84</v>
      </c>
      <c r="J2503" s="122" t="s">
        <v>1700</v>
      </c>
      <c r="K2503" s="122" t="s">
        <v>1657</v>
      </c>
      <c r="L2503" s="122">
        <v>18</v>
      </c>
      <c r="M2503" s="287">
        <v>17568.5</v>
      </c>
      <c r="N2503" s="287">
        <v>0</v>
      </c>
      <c r="O2503" s="287">
        <v>1581.17</v>
      </c>
      <c r="P2503" s="287">
        <v>1581.17</v>
      </c>
      <c r="Q2503" s="122">
        <v>0</v>
      </c>
      <c r="R2503" s="188" t="s">
        <v>3183</v>
      </c>
      <c r="S2503" s="188" t="s">
        <v>5509</v>
      </c>
      <c r="T2503" s="188" t="s">
        <v>1703</v>
      </c>
      <c r="U2503" s="188"/>
      <c r="V2503" s="188" t="s">
        <v>1704</v>
      </c>
      <c r="W2503" s="188" t="s">
        <v>1195</v>
      </c>
      <c r="X2503" s="188" t="s">
        <v>1195</v>
      </c>
      <c r="Y2503" s="188" t="s">
        <v>1195</v>
      </c>
      <c r="Z2503" s="188"/>
      <c r="AA2503" s="188">
        <v>3162.34</v>
      </c>
    </row>
    <row r="2504" spans="1:27">
      <c r="A2504" s="122" t="s">
        <v>56</v>
      </c>
      <c r="B2504" s="226" t="str">
        <f t="shared" si="78"/>
        <v>27AAACI1195H1ZM135240821087830</v>
      </c>
      <c r="C2504" s="277">
        <f t="shared" si="79"/>
        <v>2499</v>
      </c>
      <c r="D2504" s="122" t="s">
        <v>412</v>
      </c>
      <c r="E2504" s="122" t="s">
        <v>413</v>
      </c>
      <c r="F2504" s="292">
        <v>135240821087830</v>
      </c>
      <c r="G2504" s="122" t="s">
        <v>1699</v>
      </c>
      <c r="H2504" s="278">
        <v>45525</v>
      </c>
      <c r="I2504" s="122">
        <v>10843.41</v>
      </c>
      <c r="J2504" s="122" t="s">
        <v>1700</v>
      </c>
      <c r="K2504" s="122" t="s">
        <v>1657</v>
      </c>
      <c r="L2504" s="122">
        <v>18</v>
      </c>
      <c r="M2504" s="287">
        <v>9189.33</v>
      </c>
      <c r="N2504" s="287">
        <v>0</v>
      </c>
      <c r="O2504" s="287">
        <v>827.04</v>
      </c>
      <c r="P2504" s="287">
        <v>827.04</v>
      </c>
      <c r="Q2504" s="122">
        <v>0</v>
      </c>
      <c r="R2504" s="188" t="s">
        <v>3183</v>
      </c>
      <c r="S2504" s="188" t="s">
        <v>5509</v>
      </c>
      <c r="T2504" s="188" t="s">
        <v>1703</v>
      </c>
      <c r="U2504" s="188"/>
      <c r="V2504" s="188" t="s">
        <v>1704</v>
      </c>
      <c r="W2504" s="188" t="s">
        <v>1195</v>
      </c>
      <c r="X2504" s="188" t="s">
        <v>1195</v>
      </c>
      <c r="Y2504" s="188" t="s">
        <v>1195</v>
      </c>
      <c r="Z2504" s="188"/>
      <c r="AA2504" s="188">
        <v>1654.08</v>
      </c>
    </row>
    <row r="2505" spans="1:27">
      <c r="A2505" s="122" t="s">
        <v>56</v>
      </c>
      <c r="B2505" s="226" t="str">
        <f t="shared" si="78"/>
        <v>27AAACI1195H1ZM135240826107304</v>
      </c>
      <c r="C2505" s="277">
        <f t="shared" si="79"/>
        <v>2500</v>
      </c>
      <c r="D2505" s="122" t="s">
        <v>412</v>
      </c>
      <c r="E2505" s="122" t="s">
        <v>413</v>
      </c>
      <c r="F2505" s="292">
        <v>135240826107304</v>
      </c>
      <c r="G2505" s="122" t="s">
        <v>1699</v>
      </c>
      <c r="H2505" s="278">
        <v>45530</v>
      </c>
      <c r="I2505" s="122">
        <v>20730.84</v>
      </c>
      <c r="J2505" s="122" t="s">
        <v>1700</v>
      </c>
      <c r="K2505" s="122" t="s">
        <v>1657</v>
      </c>
      <c r="L2505" s="122">
        <v>18</v>
      </c>
      <c r="M2505" s="287">
        <v>17568.5</v>
      </c>
      <c r="N2505" s="287">
        <v>0</v>
      </c>
      <c r="O2505" s="287">
        <v>1581.17</v>
      </c>
      <c r="P2505" s="287">
        <v>1581.17</v>
      </c>
      <c r="Q2505" s="122">
        <v>0</v>
      </c>
      <c r="R2505" s="188" t="s">
        <v>3183</v>
      </c>
      <c r="S2505" s="188" t="s">
        <v>5509</v>
      </c>
      <c r="T2505" s="188" t="s">
        <v>1703</v>
      </c>
      <c r="U2505" s="188"/>
      <c r="V2505" s="188" t="s">
        <v>1704</v>
      </c>
      <c r="W2505" s="188" t="s">
        <v>1195</v>
      </c>
      <c r="X2505" s="188" t="s">
        <v>1195</v>
      </c>
      <c r="Y2505" s="188" t="s">
        <v>1195</v>
      </c>
      <c r="Z2505" s="188"/>
      <c r="AA2505" s="188">
        <v>3162.34</v>
      </c>
    </row>
    <row r="2506" spans="1:27">
      <c r="A2506" s="122" t="s">
        <v>56</v>
      </c>
      <c r="B2506" s="226" t="str">
        <f t="shared" si="78"/>
        <v>27AAACI1195H1ZM135240830133382</v>
      </c>
      <c r="C2506" s="277">
        <f t="shared" si="79"/>
        <v>2501</v>
      </c>
      <c r="D2506" s="122" t="s">
        <v>412</v>
      </c>
      <c r="E2506" s="122" t="s">
        <v>413</v>
      </c>
      <c r="F2506" s="292">
        <v>135240830133382</v>
      </c>
      <c r="G2506" s="122" t="s">
        <v>1699</v>
      </c>
      <c r="H2506" s="278">
        <v>45534</v>
      </c>
      <c r="I2506" s="122">
        <v>17764.400000000001</v>
      </c>
      <c r="J2506" s="122" t="s">
        <v>1700</v>
      </c>
      <c r="K2506" s="122" t="s">
        <v>1657</v>
      </c>
      <c r="L2506" s="122">
        <v>18</v>
      </c>
      <c r="M2506" s="287">
        <v>15054.58</v>
      </c>
      <c r="N2506" s="287">
        <v>0</v>
      </c>
      <c r="O2506" s="287">
        <v>1354.91</v>
      </c>
      <c r="P2506" s="287">
        <v>1354.91</v>
      </c>
      <c r="Q2506" s="122">
        <v>0</v>
      </c>
      <c r="R2506" s="188" t="s">
        <v>3183</v>
      </c>
      <c r="S2506" s="188" t="s">
        <v>5509</v>
      </c>
      <c r="T2506" s="188" t="s">
        <v>1703</v>
      </c>
      <c r="U2506" s="188"/>
      <c r="V2506" s="188" t="s">
        <v>1704</v>
      </c>
      <c r="W2506" s="188" t="s">
        <v>1195</v>
      </c>
      <c r="X2506" s="188" t="s">
        <v>1195</v>
      </c>
      <c r="Y2506" s="188" t="s">
        <v>1195</v>
      </c>
      <c r="Z2506" s="188"/>
      <c r="AA2506" s="188">
        <v>2709.82</v>
      </c>
    </row>
    <row r="2507" spans="1:27">
      <c r="A2507" s="122" t="s">
        <v>56</v>
      </c>
      <c r="B2507" s="226" t="str">
        <f t="shared" si="78"/>
        <v>27AAICP4248A1ZLPVIPL/24-25/0338</v>
      </c>
      <c r="C2507" s="277">
        <f t="shared" si="79"/>
        <v>2502</v>
      </c>
      <c r="D2507" s="122" t="s">
        <v>1536</v>
      </c>
      <c r="E2507" s="122" t="s">
        <v>1537</v>
      </c>
      <c r="F2507" s="122" t="s">
        <v>5626</v>
      </c>
      <c r="G2507" s="122" t="s">
        <v>1699</v>
      </c>
      <c r="H2507" s="278">
        <v>45509</v>
      </c>
      <c r="I2507" s="122">
        <v>32487</v>
      </c>
      <c r="J2507" s="122" t="s">
        <v>1700</v>
      </c>
      <c r="K2507" s="122" t="s">
        <v>1657</v>
      </c>
      <c r="L2507" s="122">
        <v>18</v>
      </c>
      <c r="M2507" s="287">
        <v>27531.25</v>
      </c>
      <c r="N2507" s="287">
        <v>0</v>
      </c>
      <c r="O2507" s="287">
        <v>2477.81</v>
      </c>
      <c r="P2507" s="287">
        <v>2477.81</v>
      </c>
      <c r="Q2507" s="122">
        <v>0</v>
      </c>
      <c r="R2507" s="188" t="s">
        <v>3183</v>
      </c>
      <c r="S2507" s="188" t="s">
        <v>5509</v>
      </c>
      <c r="T2507" s="188" t="s">
        <v>1703</v>
      </c>
      <c r="U2507" s="188"/>
      <c r="V2507" s="188" t="s">
        <v>1704</v>
      </c>
      <c r="W2507" s="188" t="s">
        <v>1726</v>
      </c>
      <c r="X2507" s="188" t="s">
        <v>5627</v>
      </c>
      <c r="Y2507" s="188" t="s">
        <v>5341</v>
      </c>
      <c r="Z2507" s="188"/>
      <c r="AA2507" s="188">
        <v>4955.62</v>
      </c>
    </row>
    <row r="2508" spans="1:27">
      <c r="A2508" s="122" t="s">
        <v>56</v>
      </c>
      <c r="B2508" s="226" t="str">
        <f t="shared" si="78"/>
        <v>27AAECG2483J1ZEGNR/R/24-25/2249</v>
      </c>
      <c r="C2508" s="277">
        <f t="shared" si="79"/>
        <v>2503</v>
      </c>
      <c r="D2508" s="122" t="s">
        <v>487</v>
      </c>
      <c r="E2508" s="122" t="s">
        <v>488</v>
      </c>
      <c r="F2508" s="122" t="s">
        <v>5628</v>
      </c>
      <c r="G2508" s="122" t="s">
        <v>1699</v>
      </c>
      <c r="H2508" s="278">
        <v>45518</v>
      </c>
      <c r="I2508" s="122">
        <v>7080</v>
      </c>
      <c r="J2508" s="122" t="s">
        <v>1700</v>
      </c>
      <c r="K2508" s="122" t="s">
        <v>1657</v>
      </c>
      <c r="L2508" s="122">
        <v>18</v>
      </c>
      <c r="M2508" s="287">
        <v>6000</v>
      </c>
      <c r="N2508" s="287">
        <v>0</v>
      </c>
      <c r="O2508" s="287">
        <v>540</v>
      </c>
      <c r="P2508" s="287">
        <v>540</v>
      </c>
      <c r="Q2508" s="122">
        <v>0</v>
      </c>
      <c r="R2508" s="188" t="s">
        <v>3183</v>
      </c>
      <c r="S2508" s="188" t="s">
        <v>5429</v>
      </c>
      <c r="T2508" s="188" t="s">
        <v>1703</v>
      </c>
      <c r="U2508" s="188"/>
      <c r="V2508" s="188" t="s">
        <v>1704</v>
      </c>
      <c r="W2508" s="188" t="s">
        <v>1726</v>
      </c>
      <c r="X2508" s="188" t="s">
        <v>5629</v>
      </c>
      <c r="Y2508" s="188" t="s">
        <v>5630</v>
      </c>
      <c r="Z2508" s="188"/>
      <c r="AA2508" s="188">
        <v>1080</v>
      </c>
    </row>
    <row r="2509" spans="1:27">
      <c r="A2509" s="122" t="s">
        <v>56</v>
      </c>
      <c r="B2509" s="226" t="str">
        <f t="shared" si="78"/>
        <v>27AAECG2483J1ZEGNR/R/24-25/2250</v>
      </c>
      <c r="C2509" s="277">
        <f t="shared" si="79"/>
        <v>2504</v>
      </c>
      <c r="D2509" s="122" t="s">
        <v>487</v>
      </c>
      <c r="E2509" s="122" t="s">
        <v>488</v>
      </c>
      <c r="F2509" s="122" t="s">
        <v>5631</v>
      </c>
      <c r="G2509" s="122" t="s">
        <v>1699</v>
      </c>
      <c r="H2509" s="278">
        <v>45518</v>
      </c>
      <c r="I2509" s="122">
        <v>18644</v>
      </c>
      <c r="J2509" s="122" t="s">
        <v>1700</v>
      </c>
      <c r="K2509" s="122" t="s">
        <v>1657</v>
      </c>
      <c r="L2509" s="122">
        <v>18</v>
      </c>
      <c r="M2509" s="287">
        <v>15800</v>
      </c>
      <c r="N2509" s="287">
        <v>0</v>
      </c>
      <c r="O2509" s="287">
        <v>1422</v>
      </c>
      <c r="P2509" s="287">
        <v>1422</v>
      </c>
      <c r="Q2509" s="122">
        <v>0</v>
      </c>
      <c r="R2509" s="188" t="s">
        <v>3183</v>
      </c>
      <c r="S2509" s="188" t="s">
        <v>5429</v>
      </c>
      <c r="T2509" s="188" t="s">
        <v>1703</v>
      </c>
      <c r="U2509" s="188"/>
      <c r="V2509" s="188" t="s">
        <v>1704</v>
      </c>
      <c r="W2509" s="188" t="s">
        <v>1726</v>
      </c>
      <c r="X2509" s="188" t="s">
        <v>5632</v>
      </c>
      <c r="Y2509" s="188" t="s">
        <v>5630</v>
      </c>
      <c r="Z2509" s="188"/>
      <c r="AA2509" s="188">
        <v>2844</v>
      </c>
    </row>
    <row r="2510" spans="1:27">
      <c r="A2510" s="122" t="s">
        <v>56</v>
      </c>
      <c r="B2510" s="226" t="str">
        <f t="shared" si="78"/>
        <v>27AAECG2483J1ZEGNR/R/24-25/2251</v>
      </c>
      <c r="C2510" s="277">
        <f t="shared" si="79"/>
        <v>2505</v>
      </c>
      <c r="D2510" s="122" t="s">
        <v>487</v>
      </c>
      <c r="E2510" s="122" t="s">
        <v>488</v>
      </c>
      <c r="F2510" s="122" t="s">
        <v>5633</v>
      </c>
      <c r="G2510" s="122" t="s">
        <v>1699</v>
      </c>
      <c r="H2510" s="278">
        <v>45518</v>
      </c>
      <c r="I2510" s="122">
        <v>561365</v>
      </c>
      <c r="J2510" s="122" t="s">
        <v>1700</v>
      </c>
      <c r="K2510" s="122" t="s">
        <v>1657</v>
      </c>
      <c r="L2510" s="122">
        <v>18</v>
      </c>
      <c r="M2510" s="287">
        <v>475733</v>
      </c>
      <c r="N2510" s="287">
        <v>0</v>
      </c>
      <c r="O2510" s="287">
        <v>42815.97</v>
      </c>
      <c r="P2510" s="287">
        <v>42815.97</v>
      </c>
      <c r="Q2510" s="122">
        <v>0</v>
      </c>
      <c r="R2510" s="188" t="s">
        <v>3183</v>
      </c>
      <c r="S2510" s="188" t="s">
        <v>5429</v>
      </c>
      <c r="T2510" s="188" t="s">
        <v>1703</v>
      </c>
      <c r="U2510" s="188"/>
      <c r="V2510" s="188" t="s">
        <v>1704</v>
      </c>
      <c r="W2510" s="188" t="s">
        <v>1726</v>
      </c>
      <c r="X2510" s="188" t="s">
        <v>5634</v>
      </c>
      <c r="Y2510" s="188" t="s">
        <v>5630</v>
      </c>
      <c r="Z2510" s="188"/>
      <c r="AA2510" s="188">
        <v>85631.94</v>
      </c>
    </row>
    <row r="2511" spans="1:27">
      <c r="A2511" s="122" t="s">
        <v>56</v>
      </c>
      <c r="B2511" s="226" t="str">
        <f t="shared" si="78"/>
        <v>27AAECG2483J1ZEGNR/S/24-25/2139</v>
      </c>
      <c r="C2511" s="277">
        <f t="shared" si="79"/>
        <v>2506</v>
      </c>
      <c r="D2511" s="122" t="s">
        <v>487</v>
      </c>
      <c r="E2511" s="122" t="s">
        <v>488</v>
      </c>
      <c r="F2511" s="122" t="s">
        <v>5635</v>
      </c>
      <c r="G2511" s="122" t="s">
        <v>1699</v>
      </c>
      <c r="H2511" s="278">
        <v>45518</v>
      </c>
      <c r="I2511" s="122">
        <v>112926</v>
      </c>
      <c r="J2511" s="122" t="s">
        <v>1700</v>
      </c>
      <c r="K2511" s="122" t="s">
        <v>1657</v>
      </c>
      <c r="L2511" s="122">
        <v>18</v>
      </c>
      <c r="M2511" s="287">
        <v>95700</v>
      </c>
      <c r="N2511" s="287">
        <v>0</v>
      </c>
      <c r="O2511" s="287">
        <v>8613</v>
      </c>
      <c r="P2511" s="287">
        <v>8613</v>
      </c>
      <c r="Q2511" s="122">
        <v>0</v>
      </c>
      <c r="R2511" s="188" t="s">
        <v>3183</v>
      </c>
      <c r="S2511" s="188" t="s">
        <v>5429</v>
      </c>
      <c r="T2511" s="188" t="s">
        <v>1703</v>
      </c>
      <c r="U2511" s="188"/>
      <c r="V2511" s="188" t="s">
        <v>1704</v>
      </c>
      <c r="W2511" s="188" t="s">
        <v>1726</v>
      </c>
      <c r="X2511" s="188" t="s">
        <v>5636</v>
      </c>
      <c r="Y2511" s="188" t="s">
        <v>5630</v>
      </c>
      <c r="Z2511" s="188"/>
      <c r="AA2511" s="188">
        <v>17226</v>
      </c>
    </row>
    <row r="2512" spans="1:27">
      <c r="A2512" s="122" t="s">
        <v>56</v>
      </c>
      <c r="B2512" s="226" t="str">
        <f t="shared" si="78"/>
        <v>27AAECG2483J1ZEGNR/S/24-25/2223</v>
      </c>
      <c r="C2512" s="277">
        <f t="shared" si="79"/>
        <v>2507</v>
      </c>
      <c r="D2512" s="122" t="s">
        <v>487</v>
      </c>
      <c r="E2512" s="122" t="s">
        <v>488</v>
      </c>
      <c r="F2512" s="122" t="s">
        <v>5637</v>
      </c>
      <c r="G2512" s="122" t="s">
        <v>1699</v>
      </c>
      <c r="H2512" s="278">
        <v>45525</v>
      </c>
      <c r="I2512" s="122">
        <v>33155</v>
      </c>
      <c r="J2512" s="122" t="s">
        <v>1700</v>
      </c>
      <c r="K2512" s="122" t="s">
        <v>1657</v>
      </c>
      <c r="L2512" s="122">
        <v>18</v>
      </c>
      <c r="M2512" s="287">
        <v>28098</v>
      </c>
      <c r="N2512" s="287">
        <v>0</v>
      </c>
      <c r="O2512" s="287">
        <v>2528.8200000000002</v>
      </c>
      <c r="P2512" s="287">
        <v>2528.8200000000002</v>
      </c>
      <c r="Q2512" s="122">
        <v>0</v>
      </c>
      <c r="R2512" s="188" t="s">
        <v>3183</v>
      </c>
      <c r="S2512" s="188" t="s">
        <v>5429</v>
      </c>
      <c r="T2512" s="188" t="s">
        <v>1703</v>
      </c>
      <c r="U2512" s="188"/>
      <c r="V2512" s="188" t="s">
        <v>1704</v>
      </c>
      <c r="W2512" s="188" t="s">
        <v>1726</v>
      </c>
      <c r="X2512" s="188" t="s">
        <v>5638</v>
      </c>
      <c r="Y2512" s="188" t="s">
        <v>5639</v>
      </c>
      <c r="Z2512" s="188"/>
      <c r="AA2512" s="188">
        <v>5057.6400000000003</v>
      </c>
    </row>
    <row r="2513" spans="1:27">
      <c r="A2513" s="122" t="s">
        <v>56</v>
      </c>
      <c r="B2513" s="226" t="str">
        <f t="shared" si="78"/>
        <v>27AAMFS2232C1ZGSK/1809/2425</v>
      </c>
      <c r="C2513" s="277">
        <f t="shared" si="79"/>
        <v>2508</v>
      </c>
      <c r="D2513" s="122" t="s">
        <v>562</v>
      </c>
      <c r="E2513" s="122" t="s">
        <v>563</v>
      </c>
      <c r="F2513" s="122" t="s">
        <v>5640</v>
      </c>
      <c r="G2513" s="122" t="s">
        <v>1699</v>
      </c>
      <c r="H2513" s="278">
        <v>45521</v>
      </c>
      <c r="I2513" s="122">
        <v>8850</v>
      </c>
      <c r="J2513" s="122" t="s">
        <v>1700</v>
      </c>
      <c r="K2513" s="122" t="s">
        <v>1657</v>
      </c>
      <c r="L2513" s="122">
        <v>18</v>
      </c>
      <c r="M2513" s="287">
        <v>7500</v>
      </c>
      <c r="N2513" s="287">
        <v>0</v>
      </c>
      <c r="O2513" s="287">
        <v>675</v>
      </c>
      <c r="P2513" s="287">
        <v>675</v>
      </c>
      <c r="Q2513" s="122">
        <v>0</v>
      </c>
      <c r="R2513" s="188" t="s">
        <v>3183</v>
      </c>
      <c r="S2513" s="188" t="s">
        <v>5472</v>
      </c>
      <c r="T2513" s="188" t="s">
        <v>1703</v>
      </c>
      <c r="U2513" s="188"/>
      <c r="V2513" s="188" t="s">
        <v>1704</v>
      </c>
      <c r="W2513" s="188" t="s">
        <v>1726</v>
      </c>
      <c r="X2513" s="188" t="s">
        <v>5641</v>
      </c>
      <c r="Y2513" s="188" t="s">
        <v>5642</v>
      </c>
      <c r="Z2513" s="188"/>
      <c r="AA2513" s="188">
        <v>1350</v>
      </c>
    </row>
    <row r="2514" spans="1:27">
      <c r="A2514" s="122" t="s">
        <v>56</v>
      </c>
      <c r="B2514" s="226" t="str">
        <f t="shared" si="78"/>
        <v>27AAJCM5637R1ZLMCSS/24-25/801</v>
      </c>
      <c r="C2514" s="277">
        <f t="shared" si="79"/>
        <v>2509</v>
      </c>
      <c r="D2514" s="122" t="s">
        <v>2051</v>
      </c>
      <c r="E2514" s="122" t="s">
        <v>2052</v>
      </c>
      <c r="F2514" s="122" t="s">
        <v>5643</v>
      </c>
      <c r="G2514" s="122" t="s">
        <v>1699</v>
      </c>
      <c r="H2514" s="278">
        <v>45506</v>
      </c>
      <c r="I2514" s="122">
        <v>50880</v>
      </c>
      <c r="J2514" s="122" t="s">
        <v>1700</v>
      </c>
      <c r="K2514" s="122" t="s">
        <v>1657</v>
      </c>
      <c r="L2514" s="122">
        <v>18</v>
      </c>
      <c r="M2514" s="287">
        <v>43119</v>
      </c>
      <c r="N2514" s="287">
        <v>0</v>
      </c>
      <c r="O2514" s="287">
        <v>3880.71</v>
      </c>
      <c r="P2514" s="287">
        <v>3880.71</v>
      </c>
      <c r="Q2514" s="122">
        <v>0</v>
      </c>
      <c r="R2514" s="188" t="s">
        <v>3183</v>
      </c>
      <c r="S2514" s="188" t="s">
        <v>5509</v>
      </c>
      <c r="T2514" s="188" t="s">
        <v>1703</v>
      </c>
      <c r="U2514" s="188"/>
      <c r="V2514" s="188" t="s">
        <v>1704</v>
      </c>
      <c r="W2514" s="188" t="s">
        <v>1726</v>
      </c>
      <c r="X2514" s="188" t="s">
        <v>5644</v>
      </c>
      <c r="Y2514" s="188" t="s">
        <v>5645</v>
      </c>
      <c r="Z2514" s="188"/>
      <c r="AA2514" s="188">
        <v>7761.42</v>
      </c>
    </row>
    <row r="2515" spans="1:27">
      <c r="A2515" s="122" t="s">
        <v>56</v>
      </c>
      <c r="B2515" s="226" t="str">
        <f t="shared" si="78"/>
        <v>27AAJCM5637R1ZLMCSS/24-25/802</v>
      </c>
      <c r="C2515" s="277">
        <f t="shared" si="79"/>
        <v>2510</v>
      </c>
      <c r="D2515" s="122" t="s">
        <v>2051</v>
      </c>
      <c r="E2515" s="122" t="s">
        <v>2052</v>
      </c>
      <c r="F2515" s="122" t="s">
        <v>5646</v>
      </c>
      <c r="G2515" s="122" t="s">
        <v>1699</v>
      </c>
      <c r="H2515" s="278">
        <v>45506</v>
      </c>
      <c r="I2515" s="122">
        <v>19175</v>
      </c>
      <c r="J2515" s="122" t="s">
        <v>1700</v>
      </c>
      <c r="K2515" s="122" t="s">
        <v>1657</v>
      </c>
      <c r="L2515" s="122">
        <v>18</v>
      </c>
      <c r="M2515" s="287">
        <v>16249.65</v>
      </c>
      <c r="N2515" s="287">
        <v>0</v>
      </c>
      <c r="O2515" s="287">
        <v>1462.47</v>
      </c>
      <c r="P2515" s="287">
        <v>1462.47</v>
      </c>
      <c r="Q2515" s="122">
        <v>0</v>
      </c>
      <c r="R2515" s="188" t="s">
        <v>3183</v>
      </c>
      <c r="S2515" s="188" t="s">
        <v>5509</v>
      </c>
      <c r="T2515" s="188" t="s">
        <v>1703</v>
      </c>
      <c r="U2515" s="188"/>
      <c r="V2515" s="188" t="s">
        <v>1704</v>
      </c>
      <c r="W2515" s="188" t="s">
        <v>1726</v>
      </c>
      <c r="X2515" s="188" t="s">
        <v>5647</v>
      </c>
      <c r="Y2515" s="188" t="s">
        <v>5645</v>
      </c>
      <c r="Z2515" s="188"/>
      <c r="AA2515" s="188">
        <v>2924.94</v>
      </c>
    </row>
    <row r="2516" spans="1:27">
      <c r="A2516" s="122" t="s">
        <v>56</v>
      </c>
      <c r="B2516" s="226" t="str">
        <f t="shared" si="78"/>
        <v>27AAACI7904G1ZN1008241342449</v>
      </c>
      <c r="C2516" s="277">
        <f t="shared" si="79"/>
        <v>2511</v>
      </c>
      <c r="D2516" s="122" t="s">
        <v>855</v>
      </c>
      <c r="E2516" s="122" t="s">
        <v>856</v>
      </c>
      <c r="F2516" s="122">
        <v>1008241342449</v>
      </c>
      <c r="G2516" s="122" t="s">
        <v>1699</v>
      </c>
      <c r="H2516" s="278">
        <v>45511</v>
      </c>
      <c r="I2516" s="122">
        <v>200.6</v>
      </c>
      <c r="J2516" s="122" t="s">
        <v>1700</v>
      </c>
      <c r="K2516" s="122" t="s">
        <v>1657</v>
      </c>
      <c r="L2516" s="122">
        <v>18</v>
      </c>
      <c r="M2516" s="287">
        <v>170</v>
      </c>
      <c r="N2516" s="287">
        <v>0</v>
      </c>
      <c r="O2516" s="287">
        <v>15.3</v>
      </c>
      <c r="P2516" s="287">
        <v>15.3</v>
      </c>
      <c r="Q2516" s="122">
        <v>0</v>
      </c>
      <c r="R2516" s="188" t="s">
        <v>3183</v>
      </c>
      <c r="S2516" s="188" t="s">
        <v>5429</v>
      </c>
      <c r="T2516" s="188" t="s">
        <v>1703</v>
      </c>
      <c r="U2516" s="188"/>
      <c r="V2516" s="188" t="s">
        <v>1704</v>
      </c>
      <c r="W2516" s="188" t="s">
        <v>1195</v>
      </c>
      <c r="X2516" s="188" t="s">
        <v>1195</v>
      </c>
      <c r="Y2516" s="188" t="s">
        <v>1195</v>
      </c>
      <c r="Z2516" s="188"/>
      <c r="AA2516" s="188">
        <v>30.6</v>
      </c>
    </row>
    <row r="2517" spans="1:27">
      <c r="A2517" s="122" t="s">
        <v>56</v>
      </c>
      <c r="B2517" s="226" t="str">
        <f t="shared" si="78"/>
        <v>27AAACI7904G1ZN100824905480</v>
      </c>
      <c r="C2517" s="277">
        <f t="shared" si="79"/>
        <v>2512</v>
      </c>
      <c r="D2517" s="122" t="s">
        <v>855</v>
      </c>
      <c r="E2517" s="122" t="s">
        <v>856</v>
      </c>
      <c r="F2517" s="122">
        <v>100824905480</v>
      </c>
      <c r="G2517" s="122" t="s">
        <v>1699</v>
      </c>
      <c r="H2517" s="278">
        <v>45492</v>
      </c>
      <c r="I2517" s="122">
        <v>284.38</v>
      </c>
      <c r="J2517" s="122" t="s">
        <v>1700</v>
      </c>
      <c r="K2517" s="122" t="s">
        <v>1657</v>
      </c>
      <c r="L2517" s="122">
        <v>18</v>
      </c>
      <c r="M2517" s="287">
        <v>241</v>
      </c>
      <c r="N2517" s="287">
        <v>0</v>
      </c>
      <c r="O2517" s="287">
        <v>21.69</v>
      </c>
      <c r="P2517" s="287">
        <v>21.69</v>
      </c>
      <c r="Q2517" s="122">
        <v>0</v>
      </c>
      <c r="R2517" s="188" t="s">
        <v>3183</v>
      </c>
      <c r="S2517" s="188" t="s">
        <v>5429</v>
      </c>
      <c r="T2517" s="188" t="s">
        <v>1703</v>
      </c>
      <c r="U2517" s="188"/>
      <c r="V2517" s="188" t="s">
        <v>1704</v>
      </c>
      <c r="W2517" s="188" t="s">
        <v>1195</v>
      </c>
      <c r="X2517" s="188" t="s">
        <v>1195</v>
      </c>
      <c r="Y2517" s="188" t="s">
        <v>1195</v>
      </c>
      <c r="Z2517" s="188"/>
      <c r="AA2517" s="188">
        <v>43.38</v>
      </c>
    </row>
    <row r="2518" spans="1:27">
      <c r="A2518" s="122" t="s">
        <v>56</v>
      </c>
      <c r="B2518" s="226" t="str">
        <f t="shared" si="78"/>
        <v>27BMWPD2551E2ZZS0004612</v>
      </c>
      <c r="C2518" s="277">
        <f t="shared" si="79"/>
        <v>2513</v>
      </c>
      <c r="D2518" s="122" t="s">
        <v>511</v>
      </c>
      <c r="E2518" s="122" t="s">
        <v>512</v>
      </c>
      <c r="F2518" s="122" t="s">
        <v>5648</v>
      </c>
      <c r="G2518" s="122" t="s">
        <v>1699</v>
      </c>
      <c r="H2518" s="278">
        <v>45528</v>
      </c>
      <c r="I2518" s="122">
        <v>12546</v>
      </c>
      <c r="J2518" s="122" t="s">
        <v>1700</v>
      </c>
      <c r="K2518" s="122" t="s">
        <v>1657</v>
      </c>
      <c r="L2518" s="122">
        <v>12</v>
      </c>
      <c r="M2518" s="287">
        <v>589</v>
      </c>
      <c r="N2518" s="287">
        <v>0</v>
      </c>
      <c r="O2518" s="287">
        <v>35.340000000000003</v>
      </c>
      <c r="P2518" s="287">
        <v>35.340000000000003</v>
      </c>
      <c r="Q2518" s="122">
        <v>0</v>
      </c>
      <c r="R2518" s="188" t="s">
        <v>3183</v>
      </c>
      <c r="S2518" s="188" t="s">
        <v>5429</v>
      </c>
      <c r="T2518" s="188" t="s">
        <v>1703</v>
      </c>
      <c r="U2518" s="188"/>
      <c r="V2518" s="188" t="s">
        <v>1704</v>
      </c>
      <c r="W2518" s="188" t="s">
        <v>1195</v>
      </c>
      <c r="X2518" s="188" t="s">
        <v>1195</v>
      </c>
      <c r="Y2518" s="188" t="s">
        <v>1195</v>
      </c>
      <c r="Z2518" s="188"/>
      <c r="AA2518" s="188">
        <v>70.680000000000007</v>
      </c>
    </row>
    <row r="2519" spans="1:27">
      <c r="A2519" s="122" t="s">
        <v>56</v>
      </c>
      <c r="B2519" s="226" t="str">
        <f t="shared" si="78"/>
        <v>27BMWPD2551E2ZZS0004612</v>
      </c>
      <c r="C2519" s="277">
        <f t="shared" si="79"/>
        <v>2514</v>
      </c>
      <c r="D2519" s="122" t="s">
        <v>511</v>
      </c>
      <c r="E2519" s="122" t="s">
        <v>512</v>
      </c>
      <c r="F2519" s="122" t="s">
        <v>5648</v>
      </c>
      <c r="G2519" s="122" t="s">
        <v>1699</v>
      </c>
      <c r="H2519" s="278">
        <v>45528</v>
      </c>
      <c r="I2519" s="122">
        <v>12546</v>
      </c>
      <c r="J2519" s="122" t="s">
        <v>1700</v>
      </c>
      <c r="K2519" s="122" t="s">
        <v>1657</v>
      </c>
      <c r="L2519" s="122">
        <v>18</v>
      </c>
      <c r="M2519" s="287">
        <v>10073</v>
      </c>
      <c r="N2519" s="287">
        <v>0</v>
      </c>
      <c r="O2519" s="287">
        <v>906.57</v>
      </c>
      <c r="P2519" s="287">
        <v>906.57</v>
      </c>
      <c r="Q2519" s="122">
        <v>0</v>
      </c>
      <c r="R2519" s="188" t="s">
        <v>3183</v>
      </c>
      <c r="S2519" s="188" t="s">
        <v>5429</v>
      </c>
      <c r="T2519" s="188" t="s">
        <v>1703</v>
      </c>
      <c r="U2519" s="188"/>
      <c r="V2519" s="188" t="s">
        <v>1704</v>
      </c>
      <c r="W2519" s="188" t="s">
        <v>1195</v>
      </c>
      <c r="X2519" s="188" t="s">
        <v>1195</v>
      </c>
      <c r="Y2519" s="188" t="s">
        <v>1195</v>
      </c>
      <c r="Z2519" s="188"/>
      <c r="AA2519" s="188">
        <v>1813.14</v>
      </c>
    </row>
    <row r="2520" spans="1:27">
      <c r="A2520" s="122" t="s">
        <v>56</v>
      </c>
      <c r="B2520" s="226" t="str">
        <f t="shared" si="78"/>
        <v>27BMWPD2551E2ZZS0004613</v>
      </c>
      <c r="C2520" s="277">
        <f t="shared" si="79"/>
        <v>2515</v>
      </c>
      <c r="D2520" s="122" t="s">
        <v>511</v>
      </c>
      <c r="E2520" s="122" t="s">
        <v>512</v>
      </c>
      <c r="F2520" s="122" t="s">
        <v>5649</v>
      </c>
      <c r="G2520" s="122" t="s">
        <v>1699</v>
      </c>
      <c r="H2520" s="278">
        <v>45528</v>
      </c>
      <c r="I2520" s="122">
        <v>2757</v>
      </c>
      <c r="J2520" s="122" t="s">
        <v>1700</v>
      </c>
      <c r="K2520" s="122" t="s">
        <v>1657</v>
      </c>
      <c r="L2520" s="122">
        <v>12</v>
      </c>
      <c r="M2520" s="287">
        <v>135</v>
      </c>
      <c r="N2520" s="287">
        <v>0</v>
      </c>
      <c r="O2520" s="287">
        <v>8.1</v>
      </c>
      <c r="P2520" s="287">
        <v>8.1</v>
      </c>
      <c r="Q2520" s="122">
        <v>0</v>
      </c>
      <c r="R2520" s="188" t="s">
        <v>3183</v>
      </c>
      <c r="S2520" s="188" t="s">
        <v>5429</v>
      </c>
      <c r="T2520" s="188" t="s">
        <v>1703</v>
      </c>
      <c r="U2520" s="188"/>
      <c r="V2520" s="188" t="s">
        <v>1704</v>
      </c>
      <c r="W2520" s="188" t="s">
        <v>1195</v>
      </c>
      <c r="X2520" s="188" t="s">
        <v>1195</v>
      </c>
      <c r="Y2520" s="188" t="s">
        <v>1195</v>
      </c>
      <c r="Z2520" s="188"/>
      <c r="AA2520" s="188">
        <v>16.2</v>
      </c>
    </row>
    <row r="2521" spans="1:27">
      <c r="A2521" s="122" t="s">
        <v>56</v>
      </c>
      <c r="B2521" s="226" t="str">
        <f t="shared" si="78"/>
        <v>27BMWPD2551E2ZZS0004613</v>
      </c>
      <c r="C2521" s="277">
        <f t="shared" si="79"/>
        <v>2516</v>
      </c>
      <c r="D2521" s="122" t="s">
        <v>511</v>
      </c>
      <c r="E2521" s="122" t="s">
        <v>512</v>
      </c>
      <c r="F2521" s="122" t="s">
        <v>5649</v>
      </c>
      <c r="G2521" s="122" t="s">
        <v>1699</v>
      </c>
      <c r="H2521" s="278">
        <v>45528</v>
      </c>
      <c r="I2521" s="122">
        <v>2757</v>
      </c>
      <c r="J2521" s="122" t="s">
        <v>1700</v>
      </c>
      <c r="K2521" s="122" t="s">
        <v>1657</v>
      </c>
      <c r="L2521" s="122">
        <v>18</v>
      </c>
      <c r="M2521" s="287">
        <v>2208</v>
      </c>
      <c r="N2521" s="287">
        <v>0</v>
      </c>
      <c r="O2521" s="287">
        <v>198.72</v>
      </c>
      <c r="P2521" s="287">
        <v>198.72</v>
      </c>
      <c r="Q2521" s="122">
        <v>0</v>
      </c>
      <c r="R2521" s="188" t="s">
        <v>3183</v>
      </c>
      <c r="S2521" s="188" t="s">
        <v>5429</v>
      </c>
      <c r="T2521" s="188" t="s">
        <v>1703</v>
      </c>
      <c r="U2521" s="188"/>
      <c r="V2521" s="188" t="s">
        <v>1704</v>
      </c>
      <c r="W2521" s="188" t="s">
        <v>1195</v>
      </c>
      <c r="X2521" s="188" t="s">
        <v>1195</v>
      </c>
      <c r="Y2521" s="188" t="s">
        <v>1195</v>
      </c>
      <c r="Z2521" s="188"/>
      <c r="AA2521" s="188">
        <v>397.44</v>
      </c>
    </row>
    <row r="2522" spans="1:27">
      <c r="A2522" s="122" t="s">
        <v>56</v>
      </c>
      <c r="B2522" s="226" t="str">
        <f t="shared" si="78"/>
        <v>27AATPE1295N1Z2AUG-2024-303</v>
      </c>
      <c r="C2522" s="277">
        <f t="shared" si="79"/>
        <v>2517</v>
      </c>
      <c r="D2522" s="122" t="s">
        <v>527</v>
      </c>
      <c r="E2522" s="122" t="s">
        <v>528</v>
      </c>
      <c r="F2522" s="122" t="s">
        <v>5650</v>
      </c>
      <c r="G2522" s="122" t="s">
        <v>1699</v>
      </c>
      <c r="H2522" s="278">
        <v>45505</v>
      </c>
      <c r="I2522" s="122">
        <v>413878</v>
      </c>
      <c r="J2522" s="122" t="s">
        <v>1700</v>
      </c>
      <c r="K2522" s="122" t="s">
        <v>1657</v>
      </c>
      <c r="L2522" s="122">
        <v>18</v>
      </c>
      <c r="M2522" s="287">
        <v>350744</v>
      </c>
      <c r="N2522" s="287">
        <v>0</v>
      </c>
      <c r="O2522" s="287">
        <v>31566.959999999999</v>
      </c>
      <c r="P2522" s="287">
        <v>31566.959999999999</v>
      </c>
      <c r="Q2522" s="122">
        <v>0</v>
      </c>
      <c r="R2522" s="188" t="s">
        <v>3183</v>
      </c>
      <c r="S2522" s="188" t="s">
        <v>5545</v>
      </c>
      <c r="T2522" s="188" t="s">
        <v>1703</v>
      </c>
      <c r="U2522" s="188"/>
      <c r="V2522" s="188" t="s">
        <v>1704</v>
      </c>
      <c r="W2522" s="188" t="s">
        <v>1195</v>
      </c>
      <c r="X2522" s="188" t="s">
        <v>1195</v>
      </c>
      <c r="Y2522" s="188" t="s">
        <v>1195</v>
      </c>
      <c r="Z2522" s="188"/>
      <c r="AA2522" s="188">
        <v>63133.919999999998</v>
      </c>
    </row>
    <row r="2523" spans="1:27">
      <c r="A2523" s="122" t="s">
        <v>56</v>
      </c>
      <c r="B2523" s="226" t="str">
        <f t="shared" si="78"/>
        <v>27AATPE1295N1Z2AUG-2024-304</v>
      </c>
      <c r="C2523" s="277">
        <f t="shared" si="79"/>
        <v>2518</v>
      </c>
      <c r="D2523" s="122" t="s">
        <v>527</v>
      </c>
      <c r="E2523" s="122" t="s">
        <v>528</v>
      </c>
      <c r="F2523" s="122" t="s">
        <v>5651</v>
      </c>
      <c r="G2523" s="122" t="s">
        <v>1699</v>
      </c>
      <c r="H2523" s="278">
        <v>45505</v>
      </c>
      <c r="I2523" s="122">
        <v>393497</v>
      </c>
      <c r="J2523" s="122" t="s">
        <v>1700</v>
      </c>
      <c r="K2523" s="122" t="s">
        <v>1657</v>
      </c>
      <c r="L2523" s="122">
        <v>18</v>
      </c>
      <c r="M2523" s="287">
        <v>333472</v>
      </c>
      <c r="N2523" s="287">
        <v>0</v>
      </c>
      <c r="O2523" s="287">
        <v>30012.48</v>
      </c>
      <c r="P2523" s="287">
        <v>30012.48</v>
      </c>
      <c r="Q2523" s="122">
        <v>0</v>
      </c>
      <c r="R2523" s="188" t="s">
        <v>3183</v>
      </c>
      <c r="S2523" s="188" t="s">
        <v>5545</v>
      </c>
      <c r="T2523" s="188" t="s">
        <v>1703</v>
      </c>
      <c r="U2523" s="188"/>
      <c r="V2523" s="188" t="s">
        <v>1704</v>
      </c>
      <c r="W2523" s="188" t="s">
        <v>1195</v>
      </c>
      <c r="X2523" s="188" t="s">
        <v>1195</v>
      </c>
      <c r="Y2523" s="188" t="s">
        <v>1195</v>
      </c>
      <c r="Z2523" s="188"/>
      <c r="AA2523" s="188">
        <v>60024.959999999999</v>
      </c>
    </row>
    <row r="2524" spans="1:27">
      <c r="A2524" s="122" t="s">
        <v>56</v>
      </c>
      <c r="B2524" s="226" t="str">
        <f t="shared" si="78"/>
        <v>06AAACM5586C1ZLTIO25HR100682614</v>
      </c>
      <c r="C2524" s="277">
        <f t="shared" si="79"/>
        <v>2519</v>
      </c>
      <c r="D2524" s="122" t="s">
        <v>334</v>
      </c>
      <c r="E2524" s="122" t="s">
        <v>335</v>
      </c>
      <c r="F2524" s="122" t="s">
        <v>5652</v>
      </c>
      <c r="G2524" s="122" t="s">
        <v>1699</v>
      </c>
      <c r="H2524" s="278">
        <v>45524</v>
      </c>
      <c r="I2524" s="122">
        <v>5447.88</v>
      </c>
      <c r="J2524" s="122" t="s">
        <v>1700</v>
      </c>
      <c r="K2524" s="122" t="s">
        <v>1657</v>
      </c>
      <c r="L2524" s="122">
        <v>18</v>
      </c>
      <c r="M2524" s="287">
        <v>4616.8500000000004</v>
      </c>
      <c r="N2524" s="287">
        <v>831.03</v>
      </c>
      <c r="O2524" s="287">
        <v>0</v>
      </c>
      <c r="P2524" s="287">
        <v>0</v>
      </c>
      <c r="Q2524" s="122">
        <v>0</v>
      </c>
      <c r="R2524" s="188" t="s">
        <v>3183</v>
      </c>
      <c r="S2524" s="188" t="s">
        <v>5509</v>
      </c>
      <c r="T2524" s="188" t="s">
        <v>1703</v>
      </c>
      <c r="U2524" s="188"/>
      <c r="V2524" s="188" t="s">
        <v>1704</v>
      </c>
      <c r="W2524" s="188" t="s">
        <v>1195</v>
      </c>
      <c r="X2524" s="188" t="s">
        <v>1195</v>
      </c>
      <c r="Y2524" s="188" t="s">
        <v>1195</v>
      </c>
      <c r="Z2524" s="188"/>
      <c r="AA2524" s="188">
        <v>831.03</v>
      </c>
    </row>
    <row r="2525" spans="1:27">
      <c r="A2525" s="122" t="s">
        <v>56</v>
      </c>
      <c r="B2525" s="226" t="str">
        <f t="shared" si="78"/>
        <v>27AANCA4062G1ZN2-81001433AE-041</v>
      </c>
      <c r="C2525" s="277">
        <f t="shared" si="79"/>
        <v>2520</v>
      </c>
      <c r="D2525" s="122" t="s">
        <v>787</v>
      </c>
      <c r="E2525" s="122" t="s">
        <v>788</v>
      </c>
      <c r="F2525" s="122" t="s">
        <v>5653</v>
      </c>
      <c r="G2525" s="122" t="s">
        <v>1699</v>
      </c>
      <c r="H2525" s="278">
        <v>45535</v>
      </c>
      <c r="I2525" s="122">
        <v>389.97</v>
      </c>
      <c r="J2525" s="122" t="s">
        <v>1700</v>
      </c>
      <c r="K2525" s="122" t="s">
        <v>1657</v>
      </c>
      <c r="L2525" s="122">
        <v>18</v>
      </c>
      <c r="M2525" s="287">
        <v>330.49</v>
      </c>
      <c r="N2525" s="287">
        <v>0</v>
      </c>
      <c r="O2525" s="287">
        <v>29.74</v>
      </c>
      <c r="P2525" s="287">
        <v>29.74</v>
      </c>
      <c r="Q2525" s="122">
        <v>0</v>
      </c>
      <c r="R2525" s="188" t="s">
        <v>3183</v>
      </c>
      <c r="S2525" s="188" t="s">
        <v>5429</v>
      </c>
      <c r="T2525" s="188" t="s">
        <v>1703</v>
      </c>
      <c r="U2525" s="188"/>
      <c r="V2525" s="188" t="s">
        <v>1704</v>
      </c>
      <c r="W2525" s="188" t="s">
        <v>1195</v>
      </c>
      <c r="X2525" s="188" t="s">
        <v>1195</v>
      </c>
      <c r="Y2525" s="188" t="s">
        <v>1195</v>
      </c>
      <c r="Z2525" s="188"/>
      <c r="AA2525" s="188">
        <v>59.48</v>
      </c>
    </row>
    <row r="2526" spans="1:27">
      <c r="A2526" s="122" t="s">
        <v>56</v>
      </c>
      <c r="B2526" s="226" t="str">
        <f t="shared" si="78"/>
        <v>27AANCA4062G1ZNQU4000-2974218</v>
      </c>
      <c r="C2526" s="277">
        <f t="shared" si="79"/>
        <v>2521</v>
      </c>
      <c r="D2526" s="122" t="s">
        <v>787</v>
      </c>
      <c r="E2526" s="122" t="s">
        <v>788</v>
      </c>
      <c r="F2526" s="122" t="s">
        <v>5654</v>
      </c>
      <c r="G2526" s="122" t="s">
        <v>1699</v>
      </c>
      <c r="H2526" s="278">
        <v>45516</v>
      </c>
      <c r="I2526" s="122">
        <v>282516.78000000003</v>
      </c>
      <c r="J2526" s="122" t="s">
        <v>1700</v>
      </c>
      <c r="K2526" s="122" t="s">
        <v>1657</v>
      </c>
      <c r="L2526" s="122">
        <v>18</v>
      </c>
      <c r="M2526" s="287">
        <v>239421</v>
      </c>
      <c r="N2526" s="287">
        <v>0</v>
      </c>
      <c r="O2526" s="287">
        <v>21547.89</v>
      </c>
      <c r="P2526" s="287">
        <v>21547.89</v>
      </c>
      <c r="Q2526" s="122">
        <v>0</v>
      </c>
      <c r="R2526" s="188" t="s">
        <v>3183</v>
      </c>
      <c r="S2526" s="188" t="s">
        <v>5429</v>
      </c>
      <c r="T2526" s="188" t="s">
        <v>1703</v>
      </c>
      <c r="U2526" s="188"/>
      <c r="V2526" s="188" t="s">
        <v>1704</v>
      </c>
      <c r="W2526" s="188" t="s">
        <v>1195</v>
      </c>
      <c r="X2526" s="188" t="s">
        <v>1195</v>
      </c>
      <c r="Y2526" s="188" t="s">
        <v>1195</v>
      </c>
      <c r="Z2526" s="188"/>
      <c r="AA2526" s="188">
        <v>43095.78</v>
      </c>
    </row>
    <row r="2527" spans="1:27">
      <c r="A2527" s="122" t="s">
        <v>56</v>
      </c>
      <c r="B2527" s="226" t="str">
        <f t="shared" si="78"/>
        <v>27AANCA4062G1ZNQU5211-3073602</v>
      </c>
      <c r="C2527" s="277">
        <f t="shared" si="79"/>
        <v>2522</v>
      </c>
      <c r="D2527" s="122" t="s">
        <v>787</v>
      </c>
      <c r="E2527" s="122" t="s">
        <v>788</v>
      </c>
      <c r="F2527" s="122" t="s">
        <v>5655</v>
      </c>
      <c r="G2527" s="122" t="s">
        <v>1699</v>
      </c>
      <c r="H2527" s="278">
        <v>45517</v>
      </c>
      <c r="I2527" s="122">
        <v>1747578.52</v>
      </c>
      <c r="J2527" s="122" t="s">
        <v>1700</v>
      </c>
      <c r="K2527" s="122" t="s">
        <v>1657</v>
      </c>
      <c r="L2527" s="122">
        <v>18</v>
      </c>
      <c r="M2527" s="287">
        <v>1480998.75</v>
      </c>
      <c r="N2527" s="287">
        <v>0</v>
      </c>
      <c r="O2527" s="287">
        <v>133289.88</v>
      </c>
      <c r="P2527" s="287">
        <v>133289.88</v>
      </c>
      <c r="Q2527" s="122">
        <v>0</v>
      </c>
      <c r="R2527" s="188" t="s">
        <v>3183</v>
      </c>
      <c r="S2527" s="188" t="s">
        <v>5429</v>
      </c>
      <c r="T2527" s="188" t="s">
        <v>1703</v>
      </c>
      <c r="U2527" s="188"/>
      <c r="V2527" s="188" t="s">
        <v>1704</v>
      </c>
      <c r="W2527" s="188" t="s">
        <v>1195</v>
      </c>
      <c r="X2527" s="188" t="s">
        <v>1195</v>
      </c>
      <c r="Y2527" s="188" t="s">
        <v>1195</v>
      </c>
      <c r="Z2527" s="188"/>
      <c r="AA2527" s="188">
        <v>266579.76</v>
      </c>
    </row>
    <row r="2528" spans="1:27">
      <c r="A2528" s="122" t="s">
        <v>56</v>
      </c>
      <c r="B2528" s="226" t="str">
        <f t="shared" si="78"/>
        <v>07AIOPK9104F1Z7IN-8479</v>
      </c>
      <c r="C2528" s="277">
        <f t="shared" si="79"/>
        <v>2523</v>
      </c>
      <c r="D2528" s="122" t="s">
        <v>5656</v>
      </c>
      <c r="E2528" s="122" t="s">
        <v>5657</v>
      </c>
      <c r="F2528" s="122" t="s">
        <v>5658</v>
      </c>
      <c r="G2528" s="122" t="s">
        <v>1699</v>
      </c>
      <c r="H2528" s="278">
        <v>45518</v>
      </c>
      <c r="I2528" s="122">
        <v>224</v>
      </c>
      <c r="J2528" s="122" t="s">
        <v>1700</v>
      </c>
      <c r="K2528" s="122" t="s">
        <v>1657</v>
      </c>
      <c r="L2528" s="122">
        <v>18</v>
      </c>
      <c r="M2528" s="287">
        <v>190.19</v>
      </c>
      <c r="N2528" s="287">
        <v>34.229999999999997</v>
      </c>
      <c r="O2528" s="287">
        <v>0</v>
      </c>
      <c r="P2528" s="287">
        <v>0</v>
      </c>
      <c r="Q2528" s="122">
        <v>0</v>
      </c>
      <c r="R2528" s="188" t="s">
        <v>3183</v>
      </c>
      <c r="S2528" s="188" t="s">
        <v>5659</v>
      </c>
      <c r="T2528" s="188" t="s">
        <v>1703</v>
      </c>
      <c r="U2528" s="188"/>
      <c r="V2528" s="188" t="s">
        <v>1704</v>
      </c>
      <c r="W2528" s="188" t="s">
        <v>1195</v>
      </c>
      <c r="X2528" s="188" t="s">
        <v>1195</v>
      </c>
      <c r="Y2528" s="188" t="s">
        <v>1195</v>
      </c>
      <c r="Z2528" s="188"/>
      <c r="AA2528" s="188">
        <v>34.229999999999997</v>
      </c>
    </row>
    <row r="2529" spans="1:27">
      <c r="A2529" s="122" t="s">
        <v>56</v>
      </c>
      <c r="B2529" s="226" t="str">
        <f t="shared" si="78"/>
        <v>36AABCD1683Q2Z6XEIV-95451</v>
      </c>
      <c r="C2529" s="277">
        <f t="shared" si="79"/>
        <v>2524</v>
      </c>
      <c r="D2529" s="122" t="s">
        <v>5660</v>
      </c>
      <c r="E2529" s="122" t="s">
        <v>5661</v>
      </c>
      <c r="F2529" s="122" t="s">
        <v>5662</v>
      </c>
      <c r="G2529" s="122" t="s">
        <v>1699</v>
      </c>
      <c r="H2529" s="278">
        <v>45512</v>
      </c>
      <c r="I2529" s="122">
        <v>599</v>
      </c>
      <c r="J2529" s="122" t="s">
        <v>1700</v>
      </c>
      <c r="K2529" s="122" t="s">
        <v>1657</v>
      </c>
      <c r="L2529" s="122">
        <v>18</v>
      </c>
      <c r="M2529" s="287">
        <v>507.63</v>
      </c>
      <c r="N2529" s="287">
        <v>91.37</v>
      </c>
      <c r="O2529" s="287">
        <v>0</v>
      </c>
      <c r="P2529" s="287">
        <v>0</v>
      </c>
      <c r="Q2529" s="122">
        <v>0</v>
      </c>
      <c r="R2529" s="188" t="s">
        <v>3183</v>
      </c>
      <c r="S2529" s="188" t="s">
        <v>5429</v>
      </c>
      <c r="T2529" s="188" t="s">
        <v>1703</v>
      </c>
      <c r="U2529" s="188"/>
      <c r="V2529" s="188" t="s">
        <v>1704</v>
      </c>
      <c r="W2529" s="188" t="s">
        <v>1726</v>
      </c>
      <c r="X2529" s="188" t="s">
        <v>5663</v>
      </c>
      <c r="Y2529" s="188" t="s">
        <v>5226</v>
      </c>
      <c r="Z2529" s="188"/>
      <c r="AA2529" s="188">
        <v>91.37</v>
      </c>
    </row>
    <row r="2530" spans="1:27">
      <c r="A2530" s="122" t="s">
        <v>56</v>
      </c>
      <c r="B2530" s="226" t="str">
        <f t="shared" si="78"/>
        <v>36AEUPV4314A1ZE10/2024-2025</v>
      </c>
      <c r="C2530" s="277">
        <f t="shared" si="79"/>
        <v>2525</v>
      </c>
      <c r="D2530" s="122" t="s">
        <v>320</v>
      </c>
      <c r="E2530" s="122" t="s">
        <v>321</v>
      </c>
      <c r="F2530" s="122" t="s">
        <v>5664</v>
      </c>
      <c r="G2530" s="122" t="s">
        <v>1699</v>
      </c>
      <c r="H2530" s="278">
        <v>45533</v>
      </c>
      <c r="I2530" s="122">
        <v>309750</v>
      </c>
      <c r="J2530" s="122" t="s">
        <v>1700</v>
      </c>
      <c r="K2530" s="122" t="s">
        <v>1657</v>
      </c>
      <c r="L2530" s="122">
        <v>18</v>
      </c>
      <c r="M2530" s="287">
        <v>262500</v>
      </c>
      <c r="N2530" s="287">
        <v>47250</v>
      </c>
      <c r="O2530" s="287">
        <v>0</v>
      </c>
      <c r="P2530" s="287">
        <v>0</v>
      </c>
      <c r="Q2530" s="122">
        <v>0</v>
      </c>
      <c r="R2530" s="188" t="s">
        <v>3183</v>
      </c>
      <c r="S2530" s="188" t="s">
        <v>5509</v>
      </c>
      <c r="T2530" s="188" t="s">
        <v>1703</v>
      </c>
      <c r="U2530" s="188"/>
      <c r="V2530" s="188" t="s">
        <v>1704</v>
      </c>
      <c r="W2530" s="188" t="s">
        <v>1195</v>
      </c>
      <c r="X2530" s="188" t="s">
        <v>1195</v>
      </c>
      <c r="Y2530" s="188" t="s">
        <v>1195</v>
      </c>
      <c r="Z2530" s="188"/>
      <c r="AA2530" s="188">
        <v>47250</v>
      </c>
    </row>
    <row r="2531" spans="1:27">
      <c r="A2531" s="122" t="s">
        <v>56</v>
      </c>
      <c r="B2531" s="226" t="str">
        <f t="shared" si="78"/>
        <v>27AACCN6194P1ZP272512BP08ADG965</v>
      </c>
      <c r="C2531" s="277">
        <f t="shared" si="79"/>
        <v>2526</v>
      </c>
      <c r="D2531" s="122" t="s">
        <v>499</v>
      </c>
      <c r="E2531" s="122" t="s">
        <v>500</v>
      </c>
      <c r="F2531" s="122" t="s">
        <v>5665</v>
      </c>
      <c r="G2531" s="122" t="s">
        <v>1699</v>
      </c>
      <c r="H2531" s="278">
        <v>45519</v>
      </c>
      <c r="I2531" s="122">
        <v>301913</v>
      </c>
      <c r="J2531" s="122" t="s">
        <v>1700</v>
      </c>
      <c r="K2531" s="122" t="s">
        <v>1657</v>
      </c>
      <c r="L2531" s="122">
        <v>12</v>
      </c>
      <c r="M2531" s="287">
        <v>261937</v>
      </c>
      <c r="N2531" s="287">
        <v>0</v>
      </c>
      <c r="O2531" s="287">
        <v>15716.5</v>
      </c>
      <c r="P2531" s="287">
        <v>15716.5</v>
      </c>
      <c r="Q2531" s="122">
        <v>0</v>
      </c>
      <c r="R2531" s="188" t="s">
        <v>3183</v>
      </c>
      <c r="S2531" s="188" t="s">
        <v>5509</v>
      </c>
      <c r="T2531" s="188" t="s">
        <v>1703</v>
      </c>
      <c r="U2531" s="188"/>
      <c r="V2531" s="188" t="s">
        <v>1704</v>
      </c>
      <c r="W2531" s="188" t="s">
        <v>1195</v>
      </c>
      <c r="X2531" s="188" t="s">
        <v>1195</v>
      </c>
      <c r="Y2531" s="188" t="s">
        <v>1195</v>
      </c>
      <c r="Z2531" s="188"/>
      <c r="AA2531" s="188">
        <v>31433</v>
      </c>
    </row>
    <row r="2532" spans="1:27">
      <c r="A2532" s="122" t="s">
        <v>56</v>
      </c>
      <c r="B2532" s="226" t="str">
        <f t="shared" si="78"/>
        <v>27DKEPS0430K1Z2IN-342</v>
      </c>
      <c r="C2532" s="277">
        <f t="shared" si="79"/>
        <v>2527</v>
      </c>
      <c r="D2532" s="122" t="s">
        <v>3297</v>
      </c>
      <c r="E2532" s="122" t="s">
        <v>3298</v>
      </c>
      <c r="F2532" s="122" t="s">
        <v>5666</v>
      </c>
      <c r="G2532" s="122" t="s">
        <v>1699</v>
      </c>
      <c r="H2532" s="278">
        <v>45455</v>
      </c>
      <c r="I2532" s="122">
        <v>1169.99</v>
      </c>
      <c r="J2532" s="122" t="s">
        <v>1700</v>
      </c>
      <c r="K2532" s="122" t="s">
        <v>1657</v>
      </c>
      <c r="L2532" s="122">
        <v>18</v>
      </c>
      <c r="M2532" s="287">
        <v>991.52</v>
      </c>
      <c r="N2532" s="287">
        <v>0</v>
      </c>
      <c r="O2532" s="287">
        <v>89.24</v>
      </c>
      <c r="P2532" s="287">
        <v>89.24</v>
      </c>
      <c r="Q2532" s="122">
        <v>0</v>
      </c>
      <c r="R2532" s="188" t="s">
        <v>4657</v>
      </c>
      <c r="S2532" s="188" t="s">
        <v>5667</v>
      </c>
      <c r="T2532" s="188" t="s">
        <v>1703</v>
      </c>
      <c r="U2532" s="188"/>
      <c r="V2532" s="188" t="s">
        <v>1704</v>
      </c>
      <c r="W2532" s="188" t="s">
        <v>1195</v>
      </c>
      <c r="X2532" s="188" t="s">
        <v>1195</v>
      </c>
      <c r="Y2532" s="188" t="s">
        <v>1195</v>
      </c>
      <c r="Z2532" s="188"/>
      <c r="AA2532" s="188">
        <v>178.48</v>
      </c>
    </row>
    <row r="2533" spans="1:27">
      <c r="A2533" s="122" t="s">
        <v>56</v>
      </c>
      <c r="B2533" s="226" t="str">
        <f t="shared" si="78"/>
        <v>27AAACB2100P1ZXMHI1408491034739</v>
      </c>
      <c r="C2533" s="277">
        <f t="shared" si="79"/>
        <v>2528</v>
      </c>
      <c r="D2533" s="122" t="s">
        <v>314</v>
      </c>
      <c r="E2533" s="122" t="s">
        <v>315</v>
      </c>
      <c r="F2533" s="122" t="s">
        <v>5668</v>
      </c>
      <c r="G2533" s="122" t="s">
        <v>1699</v>
      </c>
      <c r="H2533" s="278">
        <v>45518</v>
      </c>
      <c r="I2533" s="122">
        <v>474.36</v>
      </c>
      <c r="J2533" s="122" t="s">
        <v>1700</v>
      </c>
      <c r="K2533" s="122" t="s">
        <v>1657</v>
      </c>
      <c r="L2533" s="122">
        <v>18</v>
      </c>
      <c r="M2533" s="287">
        <v>402</v>
      </c>
      <c r="N2533" s="287">
        <v>0</v>
      </c>
      <c r="O2533" s="287">
        <v>36.18</v>
      </c>
      <c r="P2533" s="287">
        <v>36.18</v>
      </c>
      <c r="Q2533" s="122">
        <v>0</v>
      </c>
      <c r="R2533" s="188" t="s">
        <v>3183</v>
      </c>
      <c r="S2533" s="188" t="s">
        <v>5509</v>
      </c>
      <c r="T2533" s="188" t="s">
        <v>1703</v>
      </c>
      <c r="U2533" s="188"/>
      <c r="V2533" s="188" t="s">
        <v>1704</v>
      </c>
      <c r="W2533" s="188" t="s">
        <v>1726</v>
      </c>
      <c r="X2533" s="188" t="s">
        <v>5669</v>
      </c>
      <c r="Y2533" s="188" t="s">
        <v>5630</v>
      </c>
      <c r="Z2533" s="188"/>
      <c r="AA2533" s="188">
        <v>72.36</v>
      </c>
    </row>
    <row r="2534" spans="1:27">
      <c r="A2534" s="122" t="s">
        <v>56</v>
      </c>
      <c r="B2534" s="226" t="str">
        <f t="shared" si="78"/>
        <v>27AAACE6958L1Z4MEGSI25/20387</v>
      </c>
      <c r="C2534" s="277">
        <f t="shared" si="79"/>
        <v>2529</v>
      </c>
      <c r="D2534" s="122" t="s">
        <v>543</v>
      </c>
      <c r="E2534" s="122" t="s">
        <v>544</v>
      </c>
      <c r="F2534" s="122" t="s">
        <v>5670</v>
      </c>
      <c r="G2534" s="122" t="s">
        <v>1699</v>
      </c>
      <c r="H2534" s="278">
        <v>45533</v>
      </c>
      <c r="I2534" s="122">
        <v>224450.84</v>
      </c>
      <c r="J2534" s="122" t="s">
        <v>1700</v>
      </c>
      <c r="K2534" s="122" t="s">
        <v>1657</v>
      </c>
      <c r="L2534" s="122">
        <v>18</v>
      </c>
      <c r="M2534" s="287">
        <v>190212.58</v>
      </c>
      <c r="N2534" s="287">
        <v>0</v>
      </c>
      <c r="O2534" s="287">
        <v>17119.13</v>
      </c>
      <c r="P2534" s="287">
        <v>17119.13</v>
      </c>
      <c r="Q2534" s="122">
        <v>0</v>
      </c>
      <c r="R2534" s="188" t="s">
        <v>3183</v>
      </c>
      <c r="S2534" s="188" t="s">
        <v>5472</v>
      </c>
      <c r="T2534" s="188" t="s">
        <v>1703</v>
      </c>
      <c r="U2534" s="188"/>
      <c r="V2534" s="188" t="s">
        <v>1704</v>
      </c>
      <c r="W2534" s="188" t="s">
        <v>1195</v>
      </c>
      <c r="X2534" s="188" t="s">
        <v>1195</v>
      </c>
      <c r="Y2534" s="188" t="s">
        <v>1195</v>
      </c>
      <c r="Z2534" s="188"/>
      <c r="AA2534" s="188">
        <v>34238.26</v>
      </c>
    </row>
    <row r="2535" spans="1:27">
      <c r="A2535" s="122" t="s">
        <v>56</v>
      </c>
      <c r="B2535" s="226" t="str">
        <f t="shared" si="78"/>
        <v>27AAACS5547H1Z8BOM7-28209</v>
      </c>
      <c r="C2535" s="277">
        <f t="shared" si="79"/>
        <v>2530</v>
      </c>
      <c r="D2535" s="122" t="s">
        <v>5425</v>
      </c>
      <c r="E2535" s="122" t="s">
        <v>5426</v>
      </c>
      <c r="F2535" s="122" t="s">
        <v>5671</v>
      </c>
      <c r="G2535" s="122" t="s">
        <v>1699</v>
      </c>
      <c r="H2535" s="278">
        <v>45523</v>
      </c>
      <c r="I2535" s="122">
        <v>27998.98</v>
      </c>
      <c r="J2535" s="122" t="s">
        <v>1700</v>
      </c>
      <c r="K2535" s="122" t="s">
        <v>1657</v>
      </c>
      <c r="L2535" s="122">
        <v>18</v>
      </c>
      <c r="M2535" s="287">
        <v>23727.96</v>
      </c>
      <c r="N2535" s="287">
        <v>0</v>
      </c>
      <c r="O2535" s="287">
        <v>2135.5100000000002</v>
      </c>
      <c r="P2535" s="287">
        <v>2135.5100000000002</v>
      </c>
      <c r="Q2535" s="122">
        <v>0</v>
      </c>
      <c r="R2535" s="188" t="s">
        <v>3183</v>
      </c>
      <c r="S2535" s="188" t="s">
        <v>5429</v>
      </c>
      <c r="T2535" s="188" t="s">
        <v>1703</v>
      </c>
      <c r="U2535" s="188"/>
      <c r="V2535" s="188" t="s">
        <v>1704</v>
      </c>
      <c r="W2535" s="188" t="s">
        <v>1726</v>
      </c>
      <c r="X2535" s="188" t="s">
        <v>5672</v>
      </c>
      <c r="Y2535" s="188" t="s">
        <v>5673</v>
      </c>
      <c r="Z2535" s="188"/>
      <c r="AA2535" s="188">
        <v>4271.0200000000004</v>
      </c>
    </row>
    <row r="2536" spans="1:27">
      <c r="A2536" s="122" t="s">
        <v>56</v>
      </c>
      <c r="B2536" s="226" t="str">
        <f t="shared" si="78"/>
        <v>27AAFCV0171M1Z3VB-1024/24-25</v>
      </c>
      <c r="C2536" s="277">
        <f t="shared" si="79"/>
        <v>2531</v>
      </c>
      <c r="D2536" s="122" t="s">
        <v>1816</v>
      </c>
      <c r="E2536" s="122" t="s">
        <v>1817</v>
      </c>
      <c r="F2536" s="122" t="s">
        <v>5674</v>
      </c>
      <c r="G2536" s="122" t="s">
        <v>1699</v>
      </c>
      <c r="H2536" s="278">
        <v>45509</v>
      </c>
      <c r="I2536" s="122">
        <v>6118</v>
      </c>
      <c r="J2536" s="122" t="s">
        <v>1700</v>
      </c>
      <c r="K2536" s="122" t="s">
        <v>1657</v>
      </c>
      <c r="L2536" s="122">
        <v>18</v>
      </c>
      <c r="M2536" s="287">
        <v>5185</v>
      </c>
      <c r="N2536" s="287">
        <v>0</v>
      </c>
      <c r="O2536" s="287">
        <v>466.65</v>
      </c>
      <c r="P2536" s="287">
        <v>466.65</v>
      </c>
      <c r="Q2536" s="122">
        <v>0</v>
      </c>
      <c r="R2536" s="188" t="s">
        <v>3183</v>
      </c>
      <c r="S2536" s="188" t="s">
        <v>5509</v>
      </c>
      <c r="T2536" s="188" t="s">
        <v>1703</v>
      </c>
      <c r="U2536" s="188"/>
      <c r="V2536" s="188" t="s">
        <v>1704</v>
      </c>
      <c r="W2536" s="188" t="s">
        <v>1726</v>
      </c>
      <c r="X2536" s="188" t="s">
        <v>5675</v>
      </c>
      <c r="Y2536" s="188" t="s">
        <v>5341</v>
      </c>
      <c r="Z2536" s="188"/>
      <c r="AA2536" s="188">
        <v>933.3</v>
      </c>
    </row>
    <row r="2537" spans="1:27">
      <c r="A2537" s="122" t="s">
        <v>56</v>
      </c>
      <c r="B2537" s="226" t="str">
        <f t="shared" si="78"/>
        <v>27AAJCC9783E1Z7BOM7-477241</v>
      </c>
      <c r="C2537" s="277">
        <f t="shared" si="79"/>
        <v>2532</v>
      </c>
      <c r="D2537" s="122" t="s">
        <v>1441</v>
      </c>
      <c r="E2537" s="122" t="s">
        <v>1382</v>
      </c>
      <c r="F2537" s="122" t="s">
        <v>5676</v>
      </c>
      <c r="G2537" s="122" t="s">
        <v>1699</v>
      </c>
      <c r="H2537" s="278">
        <v>45523</v>
      </c>
      <c r="I2537" s="122">
        <v>20999</v>
      </c>
      <c r="J2537" s="122" t="s">
        <v>1700</v>
      </c>
      <c r="K2537" s="122" t="s">
        <v>1657</v>
      </c>
      <c r="L2537" s="122">
        <v>18</v>
      </c>
      <c r="M2537" s="287">
        <v>17795.759999999998</v>
      </c>
      <c r="N2537" s="287">
        <v>0</v>
      </c>
      <c r="O2537" s="287">
        <v>1601.62</v>
      </c>
      <c r="P2537" s="287">
        <v>1601.62</v>
      </c>
      <c r="Q2537" s="122">
        <v>0</v>
      </c>
      <c r="R2537" s="188" t="s">
        <v>3183</v>
      </c>
      <c r="S2537" s="188" t="s">
        <v>5509</v>
      </c>
      <c r="T2537" s="188" t="s">
        <v>1703</v>
      </c>
      <c r="U2537" s="188"/>
      <c r="V2537" s="188" t="s">
        <v>1704</v>
      </c>
      <c r="W2537" s="188" t="s">
        <v>1195</v>
      </c>
      <c r="X2537" s="188" t="s">
        <v>1195</v>
      </c>
      <c r="Y2537" s="188" t="s">
        <v>1195</v>
      </c>
      <c r="Z2537" s="188"/>
      <c r="AA2537" s="188">
        <v>3203.24</v>
      </c>
    </row>
    <row r="2538" spans="1:27">
      <c r="A2538" s="122" t="s">
        <v>56</v>
      </c>
      <c r="B2538" s="226" t="str">
        <f t="shared" si="78"/>
        <v>07AAJCA9880A1ZLAIN2425001472342</v>
      </c>
      <c r="C2538" s="277">
        <f t="shared" si="79"/>
        <v>2533</v>
      </c>
      <c r="D2538" s="122" t="s">
        <v>552</v>
      </c>
      <c r="E2538" s="122" t="s">
        <v>553</v>
      </c>
      <c r="F2538" s="122" t="s">
        <v>5677</v>
      </c>
      <c r="G2538" s="122" t="s">
        <v>1699</v>
      </c>
      <c r="H2538" s="278">
        <v>45506</v>
      </c>
      <c r="I2538" s="122">
        <v>236262.99</v>
      </c>
      <c r="J2538" s="122" t="s">
        <v>1700</v>
      </c>
      <c r="K2538" s="122" t="s">
        <v>1657</v>
      </c>
      <c r="L2538" s="122">
        <v>18</v>
      </c>
      <c r="M2538" s="287">
        <v>200222.87</v>
      </c>
      <c r="N2538" s="287">
        <v>36040.120000000003</v>
      </c>
      <c r="O2538" s="287">
        <v>0</v>
      </c>
      <c r="P2538" s="287">
        <v>0</v>
      </c>
      <c r="Q2538" s="122">
        <v>0</v>
      </c>
      <c r="R2538" s="188" t="s">
        <v>3183</v>
      </c>
      <c r="S2538" s="188" t="s">
        <v>5509</v>
      </c>
      <c r="T2538" s="188" t="s">
        <v>1703</v>
      </c>
      <c r="U2538" s="188"/>
      <c r="V2538" s="188" t="s">
        <v>1704</v>
      </c>
      <c r="W2538" s="188" t="s">
        <v>1726</v>
      </c>
      <c r="X2538" s="188" t="s">
        <v>5678</v>
      </c>
      <c r="Y2538" s="188" t="s">
        <v>5645</v>
      </c>
      <c r="Z2538" s="188"/>
      <c r="AA2538" s="188">
        <v>36040.120000000003</v>
      </c>
    </row>
    <row r="2539" spans="1:27">
      <c r="A2539" s="122" t="s">
        <v>56</v>
      </c>
      <c r="B2539" s="226" t="str">
        <f t="shared" si="78"/>
        <v>07AAJCA9880A1ZLAIN2425001477986</v>
      </c>
      <c r="C2539" s="277">
        <f t="shared" si="79"/>
        <v>2534</v>
      </c>
      <c r="D2539" s="122" t="s">
        <v>552</v>
      </c>
      <c r="E2539" s="122" t="s">
        <v>553</v>
      </c>
      <c r="F2539" s="122" t="s">
        <v>5679</v>
      </c>
      <c r="G2539" s="122" t="s">
        <v>1699</v>
      </c>
      <c r="H2539" s="278">
        <v>45506</v>
      </c>
      <c r="I2539" s="122">
        <v>102795.45</v>
      </c>
      <c r="J2539" s="122" t="s">
        <v>1700</v>
      </c>
      <c r="K2539" s="122" t="s">
        <v>1657</v>
      </c>
      <c r="L2539" s="122">
        <v>18</v>
      </c>
      <c r="M2539" s="287">
        <v>87114.79</v>
      </c>
      <c r="N2539" s="287">
        <v>15680.66</v>
      </c>
      <c r="O2539" s="287">
        <v>0</v>
      </c>
      <c r="P2539" s="287">
        <v>0</v>
      </c>
      <c r="Q2539" s="122">
        <v>0</v>
      </c>
      <c r="R2539" s="188" t="s">
        <v>3183</v>
      </c>
      <c r="S2539" s="188" t="s">
        <v>5509</v>
      </c>
      <c r="T2539" s="188" t="s">
        <v>1703</v>
      </c>
      <c r="U2539" s="188"/>
      <c r="V2539" s="188" t="s">
        <v>1704</v>
      </c>
      <c r="W2539" s="188" t="s">
        <v>1726</v>
      </c>
      <c r="X2539" s="188" t="s">
        <v>5680</v>
      </c>
      <c r="Y2539" s="188" t="s">
        <v>5645</v>
      </c>
      <c r="Z2539" s="188"/>
      <c r="AA2539" s="188">
        <v>15680.66</v>
      </c>
    </row>
    <row r="2540" spans="1:27">
      <c r="A2540" s="122" t="s">
        <v>56</v>
      </c>
      <c r="B2540" s="226" t="str">
        <f t="shared" si="78"/>
        <v>07AAJCA9880A1ZLAIN2425001818258</v>
      </c>
      <c r="C2540" s="277">
        <f t="shared" si="79"/>
        <v>2535</v>
      </c>
      <c r="D2540" s="122" t="s">
        <v>552</v>
      </c>
      <c r="E2540" s="122" t="s">
        <v>553</v>
      </c>
      <c r="F2540" s="122" t="s">
        <v>5681</v>
      </c>
      <c r="G2540" s="122" t="s">
        <v>1699</v>
      </c>
      <c r="H2540" s="278">
        <v>45507</v>
      </c>
      <c r="I2540" s="122">
        <v>18010.82</v>
      </c>
      <c r="J2540" s="122" t="s">
        <v>1700</v>
      </c>
      <c r="K2540" s="122" t="s">
        <v>1657</v>
      </c>
      <c r="L2540" s="122">
        <v>18</v>
      </c>
      <c r="M2540" s="287">
        <v>15263.41</v>
      </c>
      <c r="N2540" s="287">
        <v>2747.41</v>
      </c>
      <c r="O2540" s="287">
        <v>0</v>
      </c>
      <c r="P2540" s="287">
        <v>0</v>
      </c>
      <c r="Q2540" s="122">
        <v>0</v>
      </c>
      <c r="R2540" s="188" t="s">
        <v>3183</v>
      </c>
      <c r="S2540" s="188" t="s">
        <v>5509</v>
      </c>
      <c r="T2540" s="188" t="s">
        <v>1703</v>
      </c>
      <c r="U2540" s="188"/>
      <c r="V2540" s="188" t="s">
        <v>1704</v>
      </c>
      <c r="W2540" s="188" t="s">
        <v>1726</v>
      </c>
      <c r="X2540" s="188" t="s">
        <v>5682</v>
      </c>
      <c r="Y2540" s="188" t="s">
        <v>5389</v>
      </c>
      <c r="Z2540" s="188"/>
      <c r="AA2540" s="188">
        <v>2747.41</v>
      </c>
    </row>
    <row r="2541" spans="1:27">
      <c r="A2541" s="122" t="s">
        <v>56</v>
      </c>
      <c r="B2541" s="226" t="str">
        <f t="shared" si="78"/>
        <v>27AAACU4322N1Z6427100305698</v>
      </c>
      <c r="C2541" s="277">
        <f t="shared" si="79"/>
        <v>2536</v>
      </c>
      <c r="D2541" s="122" t="s">
        <v>277</v>
      </c>
      <c r="E2541" s="122" t="s">
        <v>278</v>
      </c>
      <c r="F2541" s="122">
        <v>427100305698</v>
      </c>
      <c r="G2541" s="122" t="s">
        <v>1699</v>
      </c>
      <c r="H2541" s="278">
        <v>45531</v>
      </c>
      <c r="I2541" s="122">
        <v>1761.74</v>
      </c>
      <c r="J2541" s="122" t="s">
        <v>1700</v>
      </c>
      <c r="K2541" s="122" t="s">
        <v>1657</v>
      </c>
      <c r="L2541" s="122">
        <v>18</v>
      </c>
      <c r="M2541" s="287">
        <v>1493</v>
      </c>
      <c r="N2541" s="287">
        <v>0</v>
      </c>
      <c r="O2541" s="287">
        <v>134.37</v>
      </c>
      <c r="P2541" s="287">
        <v>134.37</v>
      </c>
      <c r="Q2541" s="122">
        <v>0</v>
      </c>
      <c r="R2541" s="188" t="s">
        <v>3183</v>
      </c>
      <c r="S2541" s="188" t="s">
        <v>5509</v>
      </c>
      <c r="T2541" s="188" t="s">
        <v>1703</v>
      </c>
      <c r="U2541" s="188"/>
      <c r="V2541" s="188" t="s">
        <v>1704</v>
      </c>
      <c r="W2541" s="188" t="s">
        <v>1195</v>
      </c>
      <c r="X2541" s="188" t="s">
        <v>1195</v>
      </c>
      <c r="Y2541" s="188" t="s">
        <v>1195</v>
      </c>
      <c r="Z2541" s="188"/>
      <c r="AA2541" s="188">
        <v>268.74</v>
      </c>
    </row>
    <row r="2542" spans="1:27">
      <c r="A2542" s="122" t="s">
        <v>56</v>
      </c>
      <c r="B2542" s="226" t="str">
        <f t="shared" si="78"/>
        <v>27AEZFS4307M1Z6INV00022</v>
      </c>
      <c r="C2542" s="277">
        <f t="shared" si="79"/>
        <v>2537</v>
      </c>
      <c r="D2542" s="122" t="s">
        <v>3141</v>
      </c>
      <c r="E2542" s="122" t="s">
        <v>3142</v>
      </c>
      <c r="F2542" s="122" t="s">
        <v>5683</v>
      </c>
      <c r="G2542" s="122" t="s">
        <v>1699</v>
      </c>
      <c r="H2542" s="278">
        <v>45518</v>
      </c>
      <c r="I2542" s="122">
        <v>41300</v>
      </c>
      <c r="J2542" s="122" t="s">
        <v>1700</v>
      </c>
      <c r="K2542" s="122" t="s">
        <v>1657</v>
      </c>
      <c r="L2542" s="122">
        <v>18</v>
      </c>
      <c r="M2542" s="287">
        <v>35000</v>
      </c>
      <c r="N2542" s="287">
        <v>0</v>
      </c>
      <c r="O2542" s="287">
        <v>3150</v>
      </c>
      <c r="P2542" s="287">
        <v>3150</v>
      </c>
      <c r="Q2542" s="122">
        <v>0</v>
      </c>
      <c r="R2542" s="188" t="s">
        <v>3183</v>
      </c>
      <c r="S2542" s="188" t="s">
        <v>5592</v>
      </c>
      <c r="T2542" s="188" t="s">
        <v>1703</v>
      </c>
      <c r="U2542" s="188"/>
      <c r="V2542" s="188" t="s">
        <v>1704</v>
      </c>
      <c r="W2542" s="188" t="s">
        <v>1195</v>
      </c>
      <c r="X2542" s="188" t="s">
        <v>1195</v>
      </c>
      <c r="Y2542" s="188" t="s">
        <v>1195</v>
      </c>
      <c r="Z2542" s="188"/>
      <c r="AA2542" s="188">
        <v>6300</v>
      </c>
    </row>
    <row r="2543" spans="1:27">
      <c r="A2543" s="122" t="s">
        <v>56</v>
      </c>
      <c r="B2543" s="226" t="str">
        <f t="shared" si="78"/>
        <v>27AEZFS4307M1Z6INV00023</v>
      </c>
      <c r="C2543" s="277">
        <f t="shared" si="79"/>
        <v>2538</v>
      </c>
      <c r="D2543" s="122" t="s">
        <v>3141</v>
      </c>
      <c r="E2543" s="122" t="s">
        <v>3142</v>
      </c>
      <c r="F2543" s="122" t="s">
        <v>5684</v>
      </c>
      <c r="G2543" s="122" t="s">
        <v>1699</v>
      </c>
      <c r="H2543" s="278">
        <v>45518</v>
      </c>
      <c r="I2543" s="122">
        <v>38350</v>
      </c>
      <c r="J2543" s="122" t="s">
        <v>1700</v>
      </c>
      <c r="K2543" s="122" t="s">
        <v>1657</v>
      </c>
      <c r="L2543" s="122">
        <v>18</v>
      </c>
      <c r="M2543" s="287">
        <v>32500</v>
      </c>
      <c r="N2543" s="287">
        <v>0</v>
      </c>
      <c r="O2543" s="287">
        <v>2925</v>
      </c>
      <c r="P2543" s="287">
        <v>2925</v>
      </c>
      <c r="Q2543" s="122">
        <v>0</v>
      </c>
      <c r="R2543" s="188" t="s">
        <v>3183</v>
      </c>
      <c r="S2543" s="188" t="s">
        <v>5592</v>
      </c>
      <c r="T2543" s="188" t="s">
        <v>1703</v>
      </c>
      <c r="U2543" s="188"/>
      <c r="V2543" s="188" t="s">
        <v>1704</v>
      </c>
      <c r="W2543" s="188" t="s">
        <v>1195</v>
      </c>
      <c r="X2543" s="188" t="s">
        <v>1195</v>
      </c>
      <c r="Y2543" s="188" t="s">
        <v>1195</v>
      </c>
      <c r="Z2543" s="188"/>
      <c r="AA2543" s="188">
        <v>5850</v>
      </c>
    </row>
    <row r="2544" spans="1:27">
      <c r="A2544" s="122" t="s">
        <v>56</v>
      </c>
      <c r="B2544" s="226" t="str">
        <f t="shared" si="78"/>
        <v>27AEZFS4307M1Z6INV00024</v>
      </c>
      <c r="C2544" s="277">
        <f t="shared" si="79"/>
        <v>2539</v>
      </c>
      <c r="D2544" s="122" t="s">
        <v>3141</v>
      </c>
      <c r="E2544" s="122" t="s">
        <v>3142</v>
      </c>
      <c r="F2544" s="122" t="s">
        <v>5685</v>
      </c>
      <c r="G2544" s="122" t="s">
        <v>1699</v>
      </c>
      <c r="H2544" s="278">
        <v>45518</v>
      </c>
      <c r="I2544" s="122">
        <v>38350</v>
      </c>
      <c r="J2544" s="122" t="s">
        <v>1700</v>
      </c>
      <c r="K2544" s="122" t="s">
        <v>1657</v>
      </c>
      <c r="L2544" s="122">
        <v>18</v>
      </c>
      <c r="M2544" s="287">
        <v>32500</v>
      </c>
      <c r="N2544" s="287">
        <v>0</v>
      </c>
      <c r="O2544" s="287">
        <v>2925</v>
      </c>
      <c r="P2544" s="287">
        <v>2925</v>
      </c>
      <c r="Q2544" s="122">
        <v>0</v>
      </c>
      <c r="R2544" s="188" t="s">
        <v>3183</v>
      </c>
      <c r="S2544" s="188" t="s">
        <v>5592</v>
      </c>
      <c r="T2544" s="188" t="s">
        <v>1703</v>
      </c>
      <c r="U2544" s="188"/>
      <c r="V2544" s="188" t="s">
        <v>1704</v>
      </c>
      <c r="W2544" s="188" t="s">
        <v>1195</v>
      </c>
      <c r="X2544" s="188" t="s">
        <v>1195</v>
      </c>
      <c r="Y2544" s="188" t="s">
        <v>1195</v>
      </c>
      <c r="Z2544" s="188"/>
      <c r="AA2544" s="188">
        <v>5850</v>
      </c>
    </row>
    <row r="2545" spans="1:27">
      <c r="A2545" s="122" t="s">
        <v>56</v>
      </c>
      <c r="B2545" s="226" t="str">
        <f t="shared" si="78"/>
        <v>29AACCP2486Q1ZMFY2425/KA/01654</v>
      </c>
      <c r="C2545" s="277">
        <f t="shared" si="79"/>
        <v>2540</v>
      </c>
      <c r="D2545" s="122" t="s">
        <v>617</v>
      </c>
      <c r="E2545" s="122" t="s">
        <v>618</v>
      </c>
      <c r="F2545" s="122" t="s">
        <v>5686</v>
      </c>
      <c r="G2545" s="122" t="s">
        <v>1699</v>
      </c>
      <c r="H2545" s="278">
        <v>45509</v>
      </c>
      <c r="I2545" s="122">
        <v>32811</v>
      </c>
      <c r="J2545" s="122" t="s">
        <v>1700</v>
      </c>
      <c r="K2545" s="122" t="s">
        <v>1657</v>
      </c>
      <c r="L2545" s="122">
        <v>18</v>
      </c>
      <c r="M2545" s="287">
        <v>27806</v>
      </c>
      <c r="N2545" s="287">
        <v>5005.08</v>
      </c>
      <c r="O2545" s="287">
        <v>0</v>
      </c>
      <c r="P2545" s="287">
        <v>0</v>
      </c>
      <c r="Q2545" s="122">
        <v>0</v>
      </c>
      <c r="R2545" s="188" t="s">
        <v>3183</v>
      </c>
      <c r="S2545" s="188" t="s">
        <v>5592</v>
      </c>
      <c r="T2545" s="188" t="s">
        <v>1703</v>
      </c>
      <c r="U2545" s="188"/>
      <c r="V2545" s="188" t="s">
        <v>1704</v>
      </c>
      <c r="W2545" s="188" t="s">
        <v>1726</v>
      </c>
      <c r="X2545" s="188" t="s">
        <v>5687</v>
      </c>
      <c r="Y2545" s="188" t="s">
        <v>5341</v>
      </c>
      <c r="Z2545" s="188"/>
      <c r="AA2545" s="188">
        <v>5005.08</v>
      </c>
    </row>
    <row r="2546" spans="1:27">
      <c r="A2546" s="122" t="s">
        <v>56</v>
      </c>
      <c r="B2546" s="226" t="str">
        <f t="shared" si="78"/>
        <v>27AAACA4136A1ZDIS/168</v>
      </c>
      <c r="C2546" s="277">
        <f t="shared" si="79"/>
        <v>2541</v>
      </c>
      <c r="D2546" s="122" t="s">
        <v>717</v>
      </c>
      <c r="E2546" s="122" t="s">
        <v>718</v>
      </c>
      <c r="F2546" s="122" t="s">
        <v>5688</v>
      </c>
      <c r="G2546" s="122" t="s">
        <v>1699</v>
      </c>
      <c r="H2546" s="278">
        <v>45513</v>
      </c>
      <c r="I2546" s="122">
        <v>1180</v>
      </c>
      <c r="J2546" s="122" t="s">
        <v>1700</v>
      </c>
      <c r="K2546" s="122" t="s">
        <v>1657</v>
      </c>
      <c r="L2546" s="122">
        <v>18</v>
      </c>
      <c r="M2546" s="287">
        <v>1000</v>
      </c>
      <c r="N2546" s="287">
        <v>0</v>
      </c>
      <c r="O2546" s="287">
        <v>90</v>
      </c>
      <c r="P2546" s="287">
        <v>90</v>
      </c>
      <c r="Q2546" s="122">
        <v>0</v>
      </c>
      <c r="R2546" s="188" t="s">
        <v>3183</v>
      </c>
      <c r="S2546" s="188" t="s">
        <v>5592</v>
      </c>
      <c r="T2546" s="188" t="s">
        <v>1703</v>
      </c>
      <c r="U2546" s="188"/>
      <c r="V2546" s="188" t="s">
        <v>1704</v>
      </c>
      <c r="W2546" s="188" t="s">
        <v>1195</v>
      </c>
      <c r="X2546" s="188" t="s">
        <v>1195</v>
      </c>
      <c r="Y2546" s="188" t="s">
        <v>1195</v>
      </c>
      <c r="Z2546" s="188"/>
      <c r="AA2546" s="188">
        <v>180</v>
      </c>
    </row>
    <row r="2547" spans="1:27">
      <c r="A2547" s="122" t="s">
        <v>56</v>
      </c>
      <c r="B2547" s="226" t="str">
        <f t="shared" si="78"/>
        <v>27AAACA4136A1ZDIS/180</v>
      </c>
      <c r="C2547" s="277">
        <f t="shared" si="79"/>
        <v>2542</v>
      </c>
      <c r="D2547" s="122" t="s">
        <v>717</v>
      </c>
      <c r="E2547" s="122" t="s">
        <v>718</v>
      </c>
      <c r="F2547" s="122" t="s">
        <v>5689</v>
      </c>
      <c r="G2547" s="122" t="s">
        <v>1699</v>
      </c>
      <c r="H2547" s="278">
        <v>45519</v>
      </c>
      <c r="I2547" s="122">
        <v>1180</v>
      </c>
      <c r="J2547" s="122" t="s">
        <v>1700</v>
      </c>
      <c r="K2547" s="122" t="s">
        <v>1657</v>
      </c>
      <c r="L2547" s="122">
        <v>18</v>
      </c>
      <c r="M2547" s="287">
        <v>1000</v>
      </c>
      <c r="N2547" s="287">
        <v>0</v>
      </c>
      <c r="O2547" s="287">
        <v>90</v>
      </c>
      <c r="P2547" s="287">
        <v>90</v>
      </c>
      <c r="Q2547" s="122">
        <v>0</v>
      </c>
      <c r="R2547" s="188" t="s">
        <v>3183</v>
      </c>
      <c r="S2547" s="188" t="s">
        <v>5592</v>
      </c>
      <c r="T2547" s="188" t="s">
        <v>1703</v>
      </c>
      <c r="U2547" s="188"/>
      <c r="V2547" s="188" t="s">
        <v>1704</v>
      </c>
      <c r="W2547" s="188" t="s">
        <v>1195</v>
      </c>
      <c r="X2547" s="188" t="s">
        <v>1195</v>
      </c>
      <c r="Y2547" s="188" t="s">
        <v>1195</v>
      </c>
      <c r="Z2547" s="188"/>
      <c r="AA2547" s="188">
        <v>180</v>
      </c>
    </row>
    <row r="2548" spans="1:27">
      <c r="A2548" s="122" t="s">
        <v>56</v>
      </c>
      <c r="B2548" s="226" t="str">
        <f t="shared" si="78"/>
        <v>27DBRPP0459R1ZK2024-25/391</v>
      </c>
      <c r="C2548" s="277">
        <f t="shared" si="79"/>
        <v>2543</v>
      </c>
      <c r="D2548" s="122" t="s">
        <v>357</v>
      </c>
      <c r="E2548" s="122" t="s">
        <v>358</v>
      </c>
      <c r="F2548" s="122" t="s">
        <v>5690</v>
      </c>
      <c r="G2548" s="122" t="s">
        <v>1699</v>
      </c>
      <c r="H2548" s="278">
        <v>45535</v>
      </c>
      <c r="I2548" s="122">
        <v>1530</v>
      </c>
      <c r="J2548" s="122" t="s">
        <v>1700</v>
      </c>
      <c r="K2548" s="122" t="s">
        <v>1657</v>
      </c>
      <c r="L2548" s="122">
        <v>5</v>
      </c>
      <c r="M2548" s="287">
        <v>1457</v>
      </c>
      <c r="N2548" s="287">
        <v>0</v>
      </c>
      <c r="O2548" s="287">
        <v>36.43</v>
      </c>
      <c r="P2548" s="287">
        <v>36.43</v>
      </c>
      <c r="Q2548" s="122">
        <v>0</v>
      </c>
      <c r="R2548" s="188" t="s">
        <v>3183</v>
      </c>
      <c r="S2548" s="188" t="s">
        <v>5509</v>
      </c>
      <c r="T2548" s="188" t="s">
        <v>1703</v>
      </c>
      <c r="U2548" s="188"/>
      <c r="V2548" s="188" t="s">
        <v>1704</v>
      </c>
      <c r="W2548" s="188" t="s">
        <v>1195</v>
      </c>
      <c r="X2548" s="188" t="s">
        <v>1195</v>
      </c>
      <c r="Y2548" s="188" t="s">
        <v>1195</v>
      </c>
      <c r="Z2548" s="188"/>
      <c r="AA2548" s="188">
        <v>72.86</v>
      </c>
    </row>
    <row r="2549" spans="1:27">
      <c r="A2549" s="122" t="s">
        <v>56</v>
      </c>
      <c r="B2549" s="226" t="str">
        <f t="shared" si="78"/>
        <v>27AAACB4624J1ZSA02P2425-0007772</v>
      </c>
      <c r="C2549" s="277">
        <f t="shared" si="79"/>
        <v>2544</v>
      </c>
      <c r="D2549" s="122" t="s">
        <v>2143</v>
      </c>
      <c r="E2549" s="122" t="s">
        <v>2144</v>
      </c>
      <c r="F2549" s="122" t="s">
        <v>5691</v>
      </c>
      <c r="G2549" s="122" t="s">
        <v>1699</v>
      </c>
      <c r="H2549" s="278">
        <v>45527</v>
      </c>
      <c r="I2549" s="122">
        <v>2400.0100000000002</v>
      </c>
      <c r="J2549" s="122" t="s">
        <v>1700</v>
      </c>
      <c r="K2549" s="122" t="s">
        <v>1657</v>
      </c>
      <c r="L2549" s="122">
        <v>12</v>
      </c>
      <c r="M2549" s="287">
        <v>2142.87</v>
      </c>
      <c r="N2549" s="287">
        <v>0</v>
      </c>
      <c r="O2549" s="287">
        <v>128.57</v>
      </c>
      <c r="P2549" s="287">
        <v>128.57</v>
      </c>
      <c r="Q2549" s="122">
        <v>0</v>
      </c>
      <c r="R2549" s="188" t="s">
        <v>3183</v>
      </c>
      <c r="S2549" s="188" t="s">
        <v>5472</v>
      </c>
      <c r="T2549" s="188" t="s">
        <v>1703</v>
      </c>
      <c r="U2549" s="188"/>
      <c r="V2549" s="188" t="s">
        <v>1704</v>
      </c>
      <c r="W2549" s="188" t="s">
        <v>1195</v>
      </c>
      <c r="X2549" s="188" t="s">
        <v>1195</v>
      </c>
      <c r="Y2549" s="188" t="s">
        <v>1195</v>
      </c>
      <c r="Z2549" s="188"/>
      <c r="AA2549" s="188">
        <v>257.14</v>
      </c>
    </row>
    <row r="2550" spans="1:27">
      <c r="A2550" s="122" t="s">
        <v>56</v>
      </c>
      <c r="B2550" s="226" t="str">
        <f t="shared" si="78"/>
        <v>27AALCA0171E1ZZBOM5-1277896</v>
      </c>
      <c r="C2550" s="277">
        <f t="shared" si="79"/>
        <v>2545</v>
      </c>
      <c r="D2550" s="122" t="s">
        <v>4671</v>
      </c>
      <c r="E2550" s="122" t="s">
        <v>4672</v>
      </c>
      <c r="F2550" s="122" t="s">
        <v>5692</v>
      </c>
      <c r="G2550" s="122" t="s">
        <v>1699</v>
      </c>
      <c r="H2550" s="278">
        <v>45509</v>
      </c>
      <c r="I2550" s="122">
        <v>2093.98</v>
      </c>
      <c r="J2550" s="122" t="s">
        <v>1700</v>
      </c>
      <c r="K2550" s="122" t="s">
        <v>1657</v>
      </c>
      <c r="L2550" s="122">
        <v>18</v>
      </c>
      <c r="M2550" s="287">
        <v>1774.56</v>
      </c>
      <c r="N2550" s="287">
        <v>0</v>
      </c>
      <c r="O2550" s="287">
        <v>159.71</v>
      </c>
      <c r="P2550" s="287">
        <v>159.71</v>
      </c>
      <c r="Q2550" s="122">
        <v>0</v>
      </c>
      <c r="R2550" s="188" t="s">
        <v>3183</v>
      </c>
      <c r="S2550" s="188" t="s">
        <v>5509</v>
      </c>
      <c r="T2550" s="188" t="s">
        <v>1703</v>
      </c>
      <c r="U2550" s="188"/>
      <c r="V2550" s="188" t="s">
        <v>1704</v>
      </c>
      <c r="W2550" s="188" t="s">
        <v>1195</v>
      </c>
      <c r="X2550" s="188" t="s">
        <v>1195</v>
      </c>
      <c r="Y2550" s="188" t="s">
        <v>1195</v>
      </c>
      <c r="Z2550" s="188"/>
      <c r="AA2550" s="188">
        <v>319.42</v>
      </c>
    </row>
    <row r="2551" spans="1:27">
      <c r="A2551" s="122" t="s">
        <v>56</v>
      </c>
      <c r="B2551" s="226" t="str">
        <f t="shared" si="78"/>
        <v>27AALCS9822Q1ZC2425CI0000552983</v>
      </c>
      <c r="C2551" s="277">
        <f t="shared" si="79"/>
        <v>2546</v>
      </c>
      <c r="D2551" s="122" t="s">
        <v>631</v>
      </c>
      <c r="E2551" s="122" t="s">
        <v>632</v>
      </c>
      <c r="F2551" s="122" t="s">
        <v>5693</v>
      </c>
      <c r="G2551" s="122" t="s">
        <v>1699</v>
      </c>
      <c r="H2551" s="278">
        <v>45535</v>
      </c>
      <c r="I2551" s="122">
        <v>2242.62</v>
      </c>
      <c r="J2551" s="122" t="s">
        <v>1700</v>
      </c>
      <c r="K2551" s="122" t="s">
        <v>1657</v>
      </c>
      <c r="L2551" s="122">
        <v>18</v>
      </c>
      <c r="M2551" s="287">
        <v>1900.52</v>
      </c>
      <c r="N2551" s="287">
        <v>0</v>
      </c>
      <c r="O2551" s="287">
        <v>171.05</v>
      </c>
      <c r="P2551" s="287">
        <v>171.05</v>
      </c>
      <c r="Q2551" s="122">
        <v>0</v>
      </c>
      <c r="R2551" s="188" t="s">
        <v>3183</v>
      </c>
      <c r="S2551" s="188" t="s">
        <v>5509</v>
      </c>
      <c r="T2551" s="188" t="s">
        <v>1703</v>
      </c>
      <c r="U2551" s="188"/>
      <c r="V2551" s="188" t="s">
        <v>1704</v>
      </c>
      <c r="W2551" s="188" t="s">
        <v>1726</v>
      </c>
      <c r="X2551" s="188" t="s">
        <v>5694</v>
      </c>
      <c r="Y2551" s="188" t="s">
        <v>5695</v>
      </c>
      <c r="Z2551" s="188"/>
      <c r="AA2551" s="188">
        <v>342.1</v>
      </c>
    </row>
    <row r="2552" spans="1:27">
      <c r="A2552" s="122" t="s">
        <v>56</v>
      </c>
      <c r="B2552" s="226" t="str">
        <f t="shared" si="78"/>
        <v>27AAACH1458C1ZZ2170450477</v>
      </c>
      <c r="C2552" s="277">
        <f t="shared" si="79"/>
        <v>2547</v>
      </c>
      <c r="D2552" s="122" t="s">
        <v>540</v>
      </c>
      <c r="E2552" s="122" t="s">
        <v>541</v>
      </c>
      <c r="F2552" s="122">
        <v>2170450477</v>
      </c>
      <c r="G2552" s="122" t="s">
        <v>1699</v>
      </c>
      <c r="H2552" s="278">
        <v>45507</v>
      </c>
      <c r="I2552" s="122">
        <v>18839.88</v>
      </c>
      <c r="J2552" s="122" t="s">
        <v>1700</v>
      </c>
      <c r="K2552" s="122" t="s">
        <v>1657</v>
      </c>
      <c r="L2552" s="122">
        <v>18</v>
      </c>
      <c r="M2552" s="287">
        <v>15966</v>
      </c>
      <c r="N2552" s="287">
        <v>0</v>
      </c>
      <c r="O2552" s="287">
        <v>1436.94</v>
      </c>
      <c r="P2552" s="287">
        <v>1436.94</v>
      </c>
      <c r="Q2552" s="122">
        <v>0</v>
      </c>
      <c r="R2552" s="188" t="s">
        <v>3183</v>
      </c>
      <c r="S2552" s="188" t="s">
        <v>5429</v>
      </c>
      <c r="T2552" s="188" t="s">
        <v>1703</v>
      </c>
      <c r="U2552" s="188"/>
      <c r="V2552" s="188" t="s">
        <v>1704</v>
      </c>
      <c r="W2552" s="188" t="s">
        <v>1195</v>
      </c>
      <c r="X2552" s="188" t="s">
        <v>1195</v>
      </c>
      <c r="Y2552" s="188" t="s">
        <v>1195</v>
      </c>
      <c r="Z2552" s="188"/>
      <c r="AA2552" s="188">
        <v>2873.88</v>
      </c>
    </row>
    <row r="2553" spans="1:27">
      <c r="A2553" s="122" t="s">
        <v>56</v>
      </c>
      <c r="B2553" s="226" t="str">
        <f t="shared" si="78"/>
        <v>27AAACH1458C1ZZ2170480449</v>
      </c>
      <c r="C2553" s="277">
        <f t="shared" si="79"/>
        <v>2548</v>
      </c>
      <c r="D2553" s="122" t="s">
        <v>540</v>
      </c>
      <c r="E2553" s="122" t="s">
        <v>541</v>
      </c>
      <c r="F2553" s="122">
        <v>2170480449</v>
      </c>
      <c r="G2553" s="122" t="s">
        <v>1699</v>
      </c>
      <c r="H2553" s="278">
        <v>45519</v>
      </c>
      <c r="I2553" s="122">
        <v>6478.2</v>
      </c>
      <c r="J2553" s="122" t="s">
        <v>1700</v>
      </c>
      <c r="K2553" s="122" t="s">
        <v>1657</v>
      </c>
      <c r="L2553" s="122">
        <v>18</v>
      </c>
      <c r="M2553" s="287">
        <v>5490</v>
      </c>
      <c r="N2553" s="287">
        <v>0</v>
      </c>
      <c r="O2553" s="287">
        <v>494.1</v>
      </c>
      <c r="P2553" s="287">
        <v>494.1</v>
      </c>
      <c r="Q2553" s="122">
        <v>0</v>
      </c>
      <c r="R2553" s="188" t="s">
        <v>3183</v>
      </c>
      <c r="S2553" s="188" t="s">
        <v>5429</v>
      </c>
      <c r="T2553" s="188" t="s">
        <v>1703</v>
      </c>
      <c r="U2553" s="188"/>
      <c r="V2553" s="188" t="s">
        <v>1704</v>
      </c>
      <c r="W2553" s="188" t="s">
        <v>1195</v>
      </c>
      <c r="X2553" s="188" t="s">
        <v>1195</v>
      </c>
      <c r="Y2553" s="188" t="s">
        <v>1195</v>
      </c>
      <c r="Z2553" s="188"/>
      <c r="AA2553" s="188">
        <v>988.2</v>
      </c>
    </row>
    <row r="2554" spans="1:27">
      <c r="A2554" s="122" t="s">
        <v>56</v>
      </c>
      <c r="B2554" s="226" t="str">
        <f t="shared" si="78"/>
        <v>27AACCR7526F1ZCS13/24-25/1155</v>
      </c>
      <c r="C2554" s="277">
        <f t="shared" si="79"/>
        <v>2549</v>
      </c>
      <c r="D2554" s="122" t="s">
        <v>1060</v>
      </c>
      <c r="E2554" s="122" t="s">
        <v>1061</v>
      </c>
      <c r="F2554" s="122" t="s">
        <v>5696</v>
      </c>
      <c r="G2554" s="122" t="s">
        <v>1699</v>
      </c>
      <c r="H2554" s="278">
        <v>45505</v>
      </c>
      <c r="I2554" s="122">
        <v>20060</v>
      </c>
      <c r="J2554" s="122" t="s">
        <v>1700</v>
      </c>
      <c r="K2554" s="122" t="s">
        <v>1657</v>
      </c>
      <c r="L2554" s="122">
        <v>18</v>
      </c>
      <c r="M2554" s="287">
        <v>17000</v>
      </c>
      <c r="N2554" s="287">
        <v>0</v>
      </c>
      <c r="O2554" s="287">
        <v>1530</v>
      </c>
      <c r="P2554" s="287">
        <v>1530</v>
      </c>
      <c r="Q2554" s="122">
        <v>0</v>
      </c>
      <c r="R2554" s="188" t="s">
        <v>3183</v>
      </c>
      <c r="S2554" s="188" t="s">
        <v>5509</v>
      </c>
      <c r="T2554" s="188" t="s">
        <v>1703</v>
      </c>
      <c r="U2554" s="188"/>
      <c r="V2554" s="188" t="s">
        <v>1704</v>
      </c>
      <c r="W2554" s="188" t="s">
        <v>1195</v>
      </c>
      <c r="X2554" s="188" t="s">
        <v>1195</v>
      </c>
      <c r="Y2554" s="188" t="s">
        <v>1195</v>
      </c>
      <c r="Z2554" s="188"/>
      <c r="AA2554" s="188">
        <v>3060</v>
      </c>
    </row>
    <row r="2555" spans="1:27">
      <c r="A2555" s="122" t="s">
        <v>56</v>
      </c>
      <c r="B2555" s="226" t="str">
        <f t="shared" si="78"/>
        <v>27AADCP6098D1Z839R6K-126986</v>
      </c>
      <c r="C2555" s="277">
        <f t="shared" si="79"/>
        <v>2550</v>
      </c>
      <c r="D2555" s="122" t="s">
        <v>5114</v>
      </c>
      <c r="E2555" s="122" t="s">
        <v>5115</v>
      </c>
      <c r="F2555" s="122" t="s">
        <v>5697</v>
      </c>
      <c r="G2555" s="122" t="s">
        <v>1699</v>
      </c>
      <c r="H2555" s="278">
        <v>45518</v>
      </c>
      <c r="I2555" s="122">
        <v>3037.32</v>
      </c>
      <c r="J2555" s="122" t="s">
        <v>1700</v>
      </c>
      <c r="K2555" s="122" t="s">
        <v>1657</v>
      </c>
      <c r="L2555" s="122">
        <v>18</v>
      </c>
      <c r="M2555" s="287">
        <v>2574</v>
      </c>
      <c r="N2555" s="287">
        <v>0</v>
      </c>
      <c r="O2555" s="287">
        <v>231.66</v>
      </c>
      <c r="P2555" s="287">
        <v>231.66</v>
      </c>
      <c r="Q2555" s="122">
        <v>0</v>
      </c>
      <c r="R2555" s="188" t="s">
        <v>3183</v>
      </c>
      <c r="S2555" s="188" t="s">
        <v>5509</v>
      </c>
      <c r="T2555" s="188" t="s">
        <v>1703</v>
      </c>
      <c r="U2555" s="188"/>
      <c r="V2555" s="188" t="s">
        <v>1704</v>
      </c>
      <c r="W2555" s="188" t="s">
        <v>1726</v>
      </c>
      <c r="X2555" s="188" t="s">
        <v>5698</v>
      </c>
      <c r="Y2555" s="188" t="s">
        <v>5699</v>
      </c>
      <c r="Z2555" s="188"/>
      <c r="AA2555" s="188">
        <v>463.32</v>
      </c>
    </row>
    <row r="2556" spans="1:27">
      <c r="A2556" s="122" t="s">
        <v>56</v>
      </c>
      <c r="B2556" s="226" t="str">
        <f t="shared" si="78"/>
        <v>27AADCP6098D1Z839R6K-127224</v>
      </c>
      <c r="C2556" s="277">
        <f t="shared" si="79"/>
        <v>2551</v>
      </c>
      <c r="D2556" s="122" t="s">
        <v>5114</v>
      </c>
      <c r="E2556" s="122" t="s">
        <v>5115</v>
      </c>
      <c r="F2556" s="122" t="s">
        <v>5700</v>
      </c>
      <c r="G2556" s="122" t="s">
        <v>1699</v>
      </c>
      <c r="H2556" s="278">
        <v>45524</v>
      </c>
      <c r="I2556" s="122">
        <v>4513.5</v>
      </c>
      <c r="J2556" s="122" t="s">
        <v>1700</v>
      </c>
      <c r="K2556" s="122" t="s">
        <v>1657</v>
      </c>
      <c r="L2556" s="122">
        <v>18</v>
      </c>
      <c r="M2556" s="287">
        <v>3825</v>
      </c>
      <c r="N2556" s="287">
        <v>0</v>
      </c>
      <c r="O2556" s="287">
        <v>344.25</v>
      </c>
      <c r="P2556" s="287">
        <v>344.25</v>
      </c>
      <c r="Q2556" s="122">
        <v>0</v>
      </c>
      <c r="R2556" s="188" t="s">
        <v>3183</v>
      </c>
      <c r="S2556" s="188" t="s">
        <v>5509</v>
      </c>
      <c r="T2556" s="188" t="s">
        <v>1703</v>
      </c>
      <c r="U2556" s="188"/>
      <c r="V2556" s="188" t="s">
        <v>1704</v>
      </c>
      <c r="W2556" s="188" t="s">
        <v>1726</v>
      </c>
      <c r="X2556" s="188" t="s">
        <v>5701</v>
      </c>
      <c r="Y2556" s="188" t="s">
        <v>5639</v>
      </c>
      <c r="Z2556" s="188"/>
      <c r="AA2556" s="188">
        <v>688.5</v>
      </c>
    </row>
    <row r="2557" spans="1:27">
      <c r="A2557" s="122" t="s">
        <v>56</v>
      </c>
      <c r="B2557" s="226" t="str">
        <f t="shared" si="78"/>
        <v>27AAACM3692H1ZCSAPV07/0056/2425</v>
      </c>
      <c r="C2557" s="277">
        <f t="shared" si="79"/>
        <v>2552</v>
      </c>
      <c r="D2557" s="122" t="s">
        <v>580</v>
      </c>
      <c r="E2557" s="122" t="s">
        <v>581</v>
      </c>
      <c r="F2557" s="122" t="s">
        <v>5702</v>
      </c>
      <c r="G2557" s="122" t="s">
        <v>1699</v>
      </c>
      <c r="H2557" s="278">
        <v>45510</v>
      </c>
      <c r="I2557" s="122">
        <v>67564</v>
      </c>
      <c r="J2557" s="122" t="s">
        <v>1700</v>
      </c>
      <c r="K2557" s="122" t="s">
        <v>1657</v>
      </c>
      <c r="L2557" s="122">
        <v>18</v>
      </c>
      <c r="M2557" s="287">
        <v>57258</v>
      </c>
      <c r="N2557" s="287">
        <v>0</v>
      </c>
      <c r="O2557" s="287">
        <v>5153.22</v>
      </c>
      <c r="P2557" s="287">
        <v>5153.22</v>
      </c>
      <c r="Q2557" s="122">
        <v>0</v>
      </c>
      <c r="R2557" s="188" t="s">
        <v>3183</v>
      </c>
      <c r="S2557" s="188" t="s">
        <v>5429</v>
      </c>
      <c r="T2557" s="188" t="s">
        <v>1703</v>
      </c>
      <c r="U2557" s="188"/>
      <c r="V2557" s="188" t="s">
        <v>1704</v>
      </c>
      <c r="W2557" s="188" t="s">
        <v>1726</v>
      </c>
      <c r="X2557" s="188" t="s">
        <v>5703</v>
      </c>
      <c r="Y2557" s="188" t="s">
        <v>5264</v>
      </c>
      <c r="Z2557" s="188"/>
      <c r="AA2557" s="188">
        <v>10306.44</v>
      </c>
    </row>
    <row r="2558" spans="1:27">
      <c r="A2558" s="122" t="s">
        <v>56</v>
      </c>
      <c r="B2558" s="226" t="str">
        <f t="shared" si="78"/>
        <v>27AAACM3692H1ZCSAPV07/0057/2425</v>
      </c>
      <c r="C2558" s="277">
        <f t="shared" si="79"/>
        <v>2553</v>
      </c>
      <c r="D2558" s="122" t="s">
        <v>580</v>
      </c>
      <c r="E2558" s="122" t="s">
        <v>581</v>
      </c>
      <c r="F2558" s="122" t="s">
        <v>5704</v>
      </c>
      <c r="G2558" s="122" t="s">
        <v>1699</v>
      </c>
      <c r="H2558" s="278">
        <v>45510</v>
      </c>
      <c r="I2558" s="122">
        <v>36597</v>
      </c>
      <c r="J2558" s="122" t="s">
        <v>1700</v>
      </c>
      <c r="K2558" s="122" t="s">
        <v>1657</v>
      </c>
      <c r="L2558" s="122">
        <v>18</v>
      </c>
      <c r="M2558" s="287">
        <v>31014.75</v>
      </c>
      <c r="N2558" s="287">
        <v>0</v>
      </c>
      <c r="O2558" s="287">
        <v>2791.33</v>
      </c>
      <c r="P2558" s="287">
        <v>2791.33</v>
      </c>
      <c r="Q2558" s="122">
        <v>0</v>
      </c>
      <c r="R2558" s="188" t="s">
        <v>3183</v>
      </c>
      <c r="S2558" s="188" t="s">
        <v>5429</v>
      </c>
      <c r="T2558" s="188" t="s">
        <v>1703</v>
      </c>
      <c r="U2558" s="188"/>
      <c r="V2558" s="188" t="s">
        <v>1704</v>
      </c>
      <c r="W2558" s="188" t="s">
        <v>1726</v>
      </c>
      <c r="X2558" s="188" t="s">
        <v>5705</v>
      </c>
      <c r="Y2558" s="188" t="s">
        <v>5264</v>
      </c>
      <c r="Z2558" s="188"/>
      <c r="AA2558" s="188">
        <v>5582.66</v>
      </c>
    </row>
    <row r="2559" spans="1:27">
      <c r="A2559" s="122" t="s">
        <v>56</v>
      </c>
      <c r="B2559" s="226" t="str">
        <f t="shared" si="78"/>
        <v>29AABCF1609A1Z7895026</v>
      </c>
      <c r="C2559" s="277">
        <f t="shared" si="79"/>
        <v>2554</v>
      </c>
      <c r="D2559" s="122" t="s">
        <v>3134</v>
      </c>
      <c r="E2559" s="122" t="s">
        <v>3135</v>
      </c>
      <c r="F2559" s="122">
        <v>895026</v>
      </c>
      <c r="G2559" s="122" t="s">
        <v>1699</v>
      </c>
      <c r="H2559" s="278">
        <v>45532</v>
      </c>
      <c r="I2559" s="122">
        <v>965.24</v>
      </c>
      <c r="J2559" s="122" t="s">
        <v>1700</v>
      </c>
      <c r="K2559" s="122" t="s">
        <v>1657</v>
      </c>
      <c r="L2559" s="122">
        <v>18</v>
      </c>
      <c r="M2559" s="287">
        <v>818</v>
      </c>
      <c r="N2559" s="287">
        <v>147.24</v>
      </c>
      <c r="O2559" s="287">
        <v>0</v>
      </c>
      <c r="P2559" s="287">
        <v>0</v>
      </c>
      <c r="Q2559" s="122">
        <v>0</v>
      </c>
      <c r="R2559" s="188" t="s">
        <v>3183</v>
      </c>
      <c r="S2559" s="188" t="s">
        <v>5509</v>
      </c>
      <c r="T2559" s="188" t="s">
        <v>1703</v>
      </c>
      <c r="U2559" s="188"/>
      <c r="V2559" s="188" t="s">
        <v>1704</v>
      </c>
      <c r="W2559" s="188" t="s">
        <v>1726</v>
      </c>
      <c r="X2559" s="188" t="s">
        <v>5706</v>
      </c>
      <c r="Y2559" s="188" t="s">
        <v>5707</v>
      </c>
      <c r="Z2559" s="188"/>
      <c r="AA2559" s="188">
        <v>147.24</v>
      </c>
    </row>
    <row r="2560" spans="1:27">
      <c r="A2560" s="122" t="s">
        <v>56</v>
      </c>
      <c r="B2560" s="226" t="str">
        <f t="shared" si="78"/>
        <v>27AHAPP2656C1ZK001181/24-25</v>
      </c>
      <c r="C2560" s="277">
        <f t="shared" si="79"/>
        <v>2555</v>
      </c>
      <c r="D2560" s="122" t="s">
        <v>5708</v>
      </c>
      <c r="E2560" s="122" t="s">
        <v>5709</v>
      </c>
      <c r="F2560" s="122" t="s">
        <v>5710</v>
      </c>
      <c r="G2560" s="122" t="s">
        <v>1699</v>
      </c>
      <c r="H2560" s="278">
        <v>45535</v>
      </c>
      <c r="I2560" s="122">
        <v>354</v>
      </c>
      <c r="J2560" s="122" t="s">
        <v>1700</v>
      </c>
      <c r="K2560" s="122" t="s">
        <v>1657</v>
      </c>
      <c r="L2560" s="122">
        <v>18</v>
      </c>
      <c r="M2560" s="287">
        <v>300</v>
      </c>
      <c r="N2560" s="287">
        <v>0</v>
      </c>
      <c r="O2560" s="287">
        <v>27</v>
      </c>
      <c r="P2560" s="287">
        <v>27</v>
      </c>
      <c r="Q2560" s="122">
        <v>0</v>
      </c>
      <c r="R2560" s="188" t="s">
        <v>3183</v>
      </c>
      <c r="S2560" s="188" t="s">
        <v>5659</v>
      </c>
      <c r="T2560" s="188" t="s">
        <v>1703</v>
      </c>
      <c r="U2560" s="188"/>
      <c r="V2560" s="188" t="s">
        <v>1704</v>
      </c>
      <c r="W2560" s="188" t="s">
        <v>1195</v>
      </c>
      <c r="X2560" s="188" t="s">
        <v>1195</v>
      </c>
      <c r="Y2560" s="188" t="s">
        <v>1195</v>
      </c>
      <c r="Z2560" s="188"/>
      <c r="AA2560" s="188">
        <v>54</v>
      </c>
    </row>
    <row r="2561" spans="1:27">
      <c r="A2561" s="122" t="s">
        <v>56</v>
      </c>
      <c r="B2561" s="226" t="str">
        <f t="shared" si="78"/>
        <v>27AABCR0111M1ZNROCP-24-259322</v>
      </c>
      <c r="C2561" s="277">
        <f t="shared" si="79"/>
        <v>2556</v>
      </c>
      <c r="D2561" s="122" t="s">
        <v>399</v>
      </c>
      <c r="E2561" s="122" t="s">
        <v>400</v>
      </c>
      <c r="F2561" s="122" t="s">
        <v>5711</v>
      </c>
      <c r="G2561" s="122" t="s">
        <v>1699</v>
      </c>
      <c r="H2561" s="278">
        <v>45528</v>
      </c>
      <c r="I2561" s="122">
        <v>12320</v>
      </c>
      <c r="J2561" s="122" t="s">
        <v>1700</v>
      </c>
      <c r="K2561" s="122" t="s">
        <v>1657</v>
      </c>
      <c r="L2561" s="122">
        <v>12</v>
      </c>
      <c r="M2561" s="287">
        <v>11000</v>
      </c>
      <c r="N2561" s="287">
        <v>0</v>
      </c>
      <c r="O2561" s="287">
        <v>660</v>
      </c>
      <c r="P2561" s="287">
        <v>660</v>
      </c>
      <c r="Q2561" s="122">
        <v>0</v>
      </c>
      <c r="R2561" s="188" t="s">
        <v>3183</v>
      </c>
      <c r="S2561" s="188" t="s">
        <v>5429</v>
      </c>
      <c r="T2561" s="188" t="s">
        <v>1703</v>
      </c>
      <c r="U2561" s="188"/>
      <c r="V2561" s="188" t="s">
        <v>1704</v>
      </c>
      <c r="W2561" s="188" t="s">
        <v>1726</v>
      </c>
      <c r="X2561" s="188" t="s">
        <v>5712</v>
      </c>
      <c r="Y2561" s="188" t="s">
        <v>5713</v>
      </c>
      <c r="Z2561" s="188"/>
      <c r="AA2561" s="188">
        <v>1320</v>
      </c>
    </row>
    <row r="2562" spans="1:27">
      <c r="A2562" s="122" t="s">
        <v>56</v>
      </c>
      <c r="B2562" s="226" t="str">
        <f t="shared" si="78"/>
        <v>27AABCR0111M1ZNROCP-24-259323</v>
      </c>
      <c r="C2562" s="277">
        <f t="shared" si="79"/>
        <v>2557</v>
      </c>
      <c r="D2562" s="122" t="s">
        <v>399</v>
      </c>
      <c r="E2562" s="122" t="s">
        <v>400</v>
      </c>
      <c r="F2562" s="122" t="s">
        <v>5714</v>
      </c>
      <c r="G2562" s="122" t="s">
        <v>1699</v>
      </c>
      <c r="H2562" s="278">
        <v>45528</v>
      </c>
      <c r="I2562" s="122">
        <v>324.5</v>
      </c>
      <c r="J2562" s="122" t="s">
        <v>1700</v>
      </c>
      <c r="K2562" s="122" t="s">
        <v>1657</v>
      </c>
      <c r="L2562" s="122">
        <v>18</v>
      </c>
      <c r="M2562" s="287">
        <v>275</v>
      </c>
      <c r="N2562" s="287">
        <v>0</v>
      </c>
      <c r="O2562" s="287">
        <v>24.75</v>
      </c>
      <c r="P2562" s="287">
        <v>24.75</v>
      </c>
      <c r="Q2562" s="122">
        <v>0</v>
      </c>
      <c r="R2562" s="188" t="s">
        <v>3183</v>
      </c>
      <c r="S2562" s="188" t="s">
        <v>5429</v>
      </c>
      <c r="T2562" s="188" t="s">
        <v>1703</v>
      </c>
      <c r="U2562" s="188"/>
      <c r="V2562" s="188" t="s">
        <v>1704</v>
      </c>
      <c r="W2562" s="188" t="s">
        <v>1726</v>
      </c>
      <c r="X2562" s="188" t="s">
        <v>5715</v>
      </c>
      <c r="Y2562" s="188" t="s">
        <v>5713</v>
      </c>
      <c r="Z2562" s="188"/>
      <c r="AA2562" s="188">
        <v>49.5</v>
      </c>
    </row>
    <row r="2563" spans="1:27">
      <c r="A2563" s="122" t="s">
        <v>56</v>
      </c>
      <c r="B2563" s="226" t="str">
        <f t="shared" si="78"/>
        <v>27AABCR0111M1ZNROCP-24-259325</v>
      </c>
      <c r="C2563" s="277">
        <f t="shared" si="79"/>
        <v>2558</v>
      </c>
      <c r="D2563" s="122" t="s">
        <v>399</v>
      </c>
      <c r="E2563" s="122" t="s">
        <v>400</v>
      </c>
      <c r="F2563" s="122" t="s">
        <v>5716</v>
      </c>
      <c r="G2563" s="122" t="s">
        <v>1699</v>
      </c>
      <c r="H2563" s="278">
        <v>45528</v>
      </c>
      <c r="I2563" s="122">
        <v>12320</v>
      </c>
      <c r="J2563" s="122" t="s">
        <v>1700</v>
      </c>
      <c r="K2563" s="122" t="s">
        <v>1657</v>
      </c>
      <c r="L2563" s="122">
        <v>12</v>
      </c>
      <c r="M2563" s="287">
        <v>11000</v>
      </c>
      <c r="N2563" s="287">
        <v>0</v>
      </c>
      <c r="O2563" s="287">
        <v>660</v>
      </c>
      <c r="P2563" s="287">
        <v>660</v>
      </c>
      <c r="Q2563" s="122">
        <v>0</v>
      </c>
      <c r="R2563" s="188" t="s">
        <v>3183</v>
      </c>
      <c r="S2563" s="188" t="s">
        <v>5429</v>
      </c>
      <c r="T2563" s="188" t="s">
        <v>1703</v>
      </c>
      <c r="U2563" s="188"/>
      <c r="V2563" s="188" t="s">
        <v>1704</v>
      </c>
      <c r="W2563" s="188" t="s">
        <v>1726</v>
      </c>
      <c r="X2563" s="188" t="s">
        <v>5717</v>
      </c>
      <c r="Y2563" s="188" t="s">
        <v>5713</v>
      </c>
      <c r="Z2563" s="188"/>
      <c r="AA2563" s="188">
        <v>1320</v>
      </c>
    </row>
    <row r="2564" spans="1:27">
      <c r="A2564" s="122" t="s">
        <v>56</v>
      </c>
      <c r="B2564" s="226" t="str">
        <f t="shared" si="78"/>
        <v>27AABCR0111M1ZNROCP-24-259326</v>
      </c>
      <c r="C2564" s="277">
        <f t="shared" si="79"/>
        <v>2559</v>
      </c>
      <c r="D2564" s="122" t="s">
        <v>399</v>
      </c>
      <c r="E2564" s="122" t="s">
        <v>400</v>
      </c>
      <c r="F2564" s="122" t="s">
        <v>5718</v>
      </c>
      <c r="G2564" s="122" t="s">
        <v>1699</v>
      </c>
      <c r="H2564" s="278">
        <v>45528</v>
      </c>
      <c r="I2564" s="122">
        <v>12320</v>
      </c>
      <c r="J2564" s="122" t="s">
        <v>1700</v>
      </c>
      <c r="K2564" s="122" t="s">
        <v>1657</v>
      </c>
      <c r="L2564" s="122">
        <v>12</v>
      </c>
      <c r="M2564" s="287">
        <v>11000</v>
      </c>
      <c r="N2564" s="287">
        <v>0</v>
      </c>
      <c r="O2564" s="287">
        <v>660</v>
      </c>
      <c r="P2564" s="287">
        <v>660</v>
      </c>
      <c r="Q2564" s="122">
        <v>0</v>
      </c>
      <c r="R2564" s="188" t="s">
        <v>3183</v>
      </c>
      <c r="S2564" s="188" t="s">
        <v>5429</v>
      </c>
      <c r="T2564" s="188" t="s">
        <v>1703</v>
      </c>
      <c r="U2564" s="188"/>
      <c r="V2564" s="188" t="s">
        <v>1704</v>
      </c>
      <c r="W2564" s="188" t="s">
        <v>1726</v>
      </c>
      <c r="X2564" s="188" t="s">
        <v>5719</v>
      </c>
      <c r="Y2564" s="188" t="s">
        <v>5713</v>
      </c>
      <c r="Z2564" s="188"/>
      <c r="AA2564" s="188">
        <v>1320</v>
      </c>
    </row>
    <row r="2565" spans="1:27">
      <c r="A2565" s="122" t="s">
        <v>56</v>
      </c>
      <c r="B2565" s="226" t="str">
        <f t="shared" si="78"/>
        <v>27AABCR0111M1ZNROCP-24-259328</v>
      </c>
      <c r="C2565" s="277">
        <f t="shared" si="79"/>
        <v>2560</v>
      </c>
      <c r="D2565" s="122" t="s">
        <v>399</v>
      </c>
      <c r="E2565" s="122" t="s">
        <v>400</v>
      </c>
      <c r="F2565" s="122" t="s">
        <v>5720</v>
      </c>
      <c r="G2565" s="122" t="s">
        <v>1699</v>
      </c>
      <c r="H2565" s="278">
        <v>45528</v>
      </c>
      <c r="I2565" s="122">
        <v>778.8</v>
      </c>
      <c r="J2565" s="122" t="s">
        <v>1700</v>
      </c>
      <c r="K2565" s="122" t="s">
        <v>1657</v>
      </c>
      <c r="L2565" s="122">
        <v>18</v>
      </c>
      <c r="M2565" s="287">
        <v>660</v>
      </c>
      <c r="N2565" s="287">
        <v>0</v>
      </c>
      <c r="O2565" s="287">
        <v>59.4</v>
      </c>
      <c r="P2565" s="287">
        <v>59.4</v>
      </c>
      <c r="Q2565" s="122">
        <v>0</v>
      </c>
      <c r="R2565" s="188" t="s">
        <v>3183</v>
      </c>
      <c r="S2565" s="188" t="s">
        <v>5429</v>
      </c>
      <c r="T2565" s="188" t="s">
        <v>1703</v>
      </c>
      <c r="U2565" s="188"/>
      <c r="V2565" s="188" t="s">
        <v>1704</v>
      </c>
      <c r="W2565" s="188" t="s">
        <v>1726</v>
      </c>
      <c r="X2565" s="188" t="s">
        <v>5721</v>
      </c>
      <c r="Y2565" s="188" t="s">
        <v>5713</v>
      </c>
      <c r="Z2565" s="188"/>
      <c r="AA2565" s="188">
        <v>118.8</v>
      </c>
    </row>
    <row r="2566" spans="1:27">
      <c r="A2566" s="122" t="s">
        <v>56</v>
      </c>
      <c r="B2566" s="226" t="str">
        <f t="shared" ref="B2566:B2629" si="80">CONCATENATE(D2566,F2566)</f>
        <v>27AABCR0111M1ZNTA24-25T1--285</v>
      </c>
      <c r="C2566" s="277">
        <f t="shared" si="79"/>
        <v>2561</v>
      </c>
      <c r="D2566" s="122" t="s">
        <v>399</v>
      </c>
      <c r="E2566" s="122" t="s">
        <v>400</v>
      </c>
      <c r="F2566" s="122" t="s">
        <v>5722</v>
      </c>
      <c r="G2566" s="122" t="s">
        <v>1699</v>
      </c>
      <c r="H2566" s="278">
        <v>45527</v>
      </c>
      <c r="I2566" s="122">
        <v>4573</v>
      </c>
      <c r="J2566" s="122" t="s">
        <v>1700</v>
      </c>
      <c r="K2566" s="122" t="s">
        <v>1657</v>
      </c>
      <c r="L2566" s="122">
        <v>18</v>
      </c>
      <c r="M2566" s="287">
        <v>3875</v>
      </c>
      <c r="N2566" s="287">
        <v>0</v>
      </c>
      <c r="O2566" s="287">
        <v>348.75</v>
      </c>
      <c r="P2566" s="287">
        <v>348.75</v>
      </c>
      <c r="Q2566" s="122">
        <v>0</v>
      </c>
      <c r="R2566" s="188" t="s">
        <v>3183</v>
      </c>
      <c r="S2566" s="188" t="s">
        <v>5429</v>
      </c>
      <c r="T2566" s="188" t="s">
        <v>1703</v>
      </c>
      <c r="U2566" s="188"/>
      <c r="V2566" s="188" t="s">
        <v>1704</v>
      </c>
      <c r="W2566" s="188" t="s">
        <v>1726</v>
      </c>
      <c r="X2566" s="188" t="s">
        <v>5723</v>
      </c>
      <c r="Y2566" s="188" t="s">
        <v>5724</v>
      </c>
      <c r="Z2566" s="188"/>
      <c r="AA2566" s="188">
        <v>697.5</v>
      </c>
    </row>
    <row r="2567" spans="1:27">
      <c r="A2567" s="122" t="s">
        <v>56</v>
      </c>
      <c r="B2567" s="226" t="str">
        <f t="shared" si="80"/>
        <v>27AADFG4822B1ZV2024-25/GST/4271</v>
      </c>
      <c r="C2567" s="277">
        <f t="shared" ref="C2567:C2630" si="81">C2566+1</f>
        <v>2562</v>
      </c>
      <c r="D2567" s="122" t="s">
        <v>5725</v>
      </c>
      <c r="E2567" s="122" t="s">
        <v>5726</v>
      </c>
      <c r="F2567" s="122" t="s">
        <v>5727</v>
      </c>
      <c r="G2567" s="122" t="s">
        <v>1699</v>
      </c>
      <c r="H2567" s="278">
        <v>45528</v>
      </c>
      <c r="I2567" s="122">
        <v>1015</v>
      </c>
      <c r="J2567" s="122" t="s">
        <v>1700</v>
      </c>
      <c r="K2567" s="122" t="s">
        <v>1657</v>
      </c>
      <c r="L2567" s="122">
        <v>18</v>
      </c>
      <c r="M2567" s="287">
        <v>860</v>
      </c>
      <c r="N2567" s="287">
        <v>0</v>
      </c>
      <c r="O2567" s="287">
        <v>77.400000000000006</v>
      </c>
      <c r="P2567" s="287">
        <v>77.400000000000006</v>
      </c>
      <c r="Q2567" s="122">
        <v>0</v>
      </c>
      <c r="R2567" s="188" t="s">
        <v>3183</v>
      </c>
      <c r="S2567" s="188" t="s">
        <v>5429</v>
      </c>
      <c r="T2567" s="188" t="s">
        <v>1703</v>
      </c>
      <c r="U2567" s="188"/>
      <c r="V2567" s="188" t="s">
        <v>1704</v>
      </c>
      <c r="W2567" s="188" t="s">
        <v>1195</v>
      </c>
      <c r="X2567" s="188" t="s">
        <v>1195</v>
      </c>
      <c r="Y2567" s="188" t="s">
        <v>1195</v>
      </c>
      <c r="Z2567" s="188"/>
      <c r="AA2567" s="188">
        <v>154.80000000000001</v>
      </c>
    </row>
    <row r="2568" spans="1:27">
      <c r="A2568" s="122" t="s">
        <v>56</v>
      </c>
      <c r="B2568" s="226" t="str">
        <f t="shared" si="80"/>
        <v>27AATPE1292M1Z7AUG-2024-301</v>
      </c>
      <c r="C2568" s="277">
        <f t="shared" si="81"/>
        <v>2563</v>
      </c>
      <c r="D2568" s="122" t="s">
        <v>523</v>
      </c>
      <c r="E2568" s="122" t="s">
        <v>524</v>
      </c>
      <c r="F2568" s="122" t="s">
        <v>5728</v>
      </c>
      <c r="G2568" s="122" t="s">
        <v>1699</v>
      </c>
      <c r="H2568" s="278">
        <v>45505</v>
      </c>
      <c r="I2568" s="122">
        <v>393497</v>
      </c>
      <c r="J2568" s="122" t="s">
        <v>1700</v>
      </c>
      <c r="K2568" s="122" t="s">
        <v>1657</v>
      </c>
      <c r="L2568" s="122">
        <v>18</v>
      </c>
      <c r="M2568" s="287">
        <v>333472</v>
      </c>
      <c r="N2568" s="287">
        <v>0</v>
      </c>
      <c r="O2568" s="287">
        <v>30012.48</v>
      </c>
      <c r="P2568" s="287">
        <v>30012.48</v>
      </c>
      <c r="Q2568" s="122">
        <v>0</v>
      </c>
      <c r="R2568" s="188" t="s">
        <v>3183</v>
      </c>
      <c r="S2568" s="188" t="s">
        <v>5545</v>
      </c>
      <c r="T2568" s="188" t="s">
        <v>1703</v>
      </c>
      <c r="U2568" s="188"/>
      <c r="V2568" s="188" t="s">
        <v>1704</v>
      </c>
      <c r="W2568" s="188" t="s">
        <v>1195</v>
      </c>
      <c r="X2568" s="188" t="s">
        <v>1195</v>
      </c>
      <c r="Y2568" s="188" t="s">
        <v>1195</v>
      </c>
      <c r="Z2568" s="188"/>
      <c r="AA2568" s="188">
        <v>60024.959999999999</v>
      </c>
    </row>
    <row r="2569" spans="1:27">
      <c r="A2569" s="122" t="s">
        <v>56</v>
      </c>
      <c r="B2569" s="226" t="str">
        <f t="shared" si="80"/>
        <v>27AATPE1292M1Z7AUG-2024-302</v>
      </c>
      <c r="C2569" s="277">
        <f t="shared" si="81"/>
        <v>2564</v>
      </c>
      <c r="D2569" s="122" t="s">
        <v>523</v>
      </c>
      <c r="E2569" s="122" t="s">
        <v>524</v>
      </c>
      <c r="F2569" s="122" t="s">
        <v>5729</v>
      </c>
      <c r="G2569" s="122" t="s">
        <v>1699</v>
      </c>
      <c r="H2569" s="278">
        <v>45505</v>
      </c>
      <c r="I2569" s="122">
        <v>413878</v>
      </c>
      <c r="J2569" s="122" t="s">
        <v>1700</v>
      </c>
      <c r="K2569" s="122" t="s">
        <v>1657</v>
      </c>
      <c r="L2569" s="122">
        <v>18</v>
      </c>
      <c r="M2569" s="287">
        <v>350744</v>
      </c>
      <c r="N2569" s="287">
        <v>0</v>
      </c>
      <c r="O2569" s="287">
        <v>31566.959999999999</v>
      </c>
      <c r="P2569" s="287">
        <v>31566.959999999999</v>
      </c>
      <c r="Q2569" s="122">
        <v>0</v>
      </c>
      <c r="R2569" s="188" t="s">
        <v>3183</v>
      </c>
      <c r="S2569" s="188" t="s">
        <v>5545</v>
      </c>
      <c r="T2569" s="188" t="s">
        <v>1703</v>
      </c>
      <c r="U2569" s="188"/>
      <c r="V2569" s="188" t="s">
        <v>1704</v>
      </c>
      <c r="W2569" s="188" t="s">
        <v>1195</v>
      </c>
      <c r="X2569" s="188" t="s">
        <v>1195</v>
      </c>
      <c r="Y2569" s="188" t="s">
        <v>1195</v>
      </c>
      <c r="Z2569" s="188"/>
      <c r="AA2569" s="188">
        <v>63133.919999999998</v>
      </c>
    </row>
    <row r="2570" spans="1:27">
      <c r="A2570" s="122" t="s">
        <v>56</v>
      </c>
      <c r="B2570" s="226" t="str">
        <f t="shared" si="80"/>
        <v>07AAFCR8634R1ZJE202425000324</v>
      </c>
      <c r="C2570" s="277">
        <f t="shared" si="81"/>
        <v>2565</v>
      </c>
      <c r="D2570" s="122" t="s">
        <v>4689</v>
      </c>
      <c r="E2570" s="122" t="s">
        <v>4690</v>
      </c>
      <c r="F2570" s="122" t="s">
        <v>5730</v>
      </c>
      <c r="G2570" s="122" t="s">
        <v>1699</v>
      </c>
      <c r="H2570" s="278">
        <v>45506</v>
      </c>
      <c r="I2570" s="122">
        <v>3121.01</v>
      </c>
      <c r="J2570" s="122" t="s">
        <v>1700</v>
      </c>
      <c r="K2570" s="122" t="s">
        <v>1657</v>
      </c>
      <c r="L2570" s="122">
        <v>18</v>
      </c>
      <c r="M2570" s="287">
        <v>2644.92</v>
      </c>
      <c r="N2570" s="287">
        <v>476.09</v>
      </c>
      <c r="O2570" s="287">
        <v>0</v>
      </c>
      <c r="P2570" s="287">
        <v>0</v>
      </c>
      <c r="Q2570" s="122">
        <v>0</v>
      </c>
      <c r="R2570" s="188" t="s">
        <v>3183</v>
      </c>
      <c r="S2570" s="188" t="s">
        <v>5509</v>
      </c>
      <c r="T2570" s="188" t="s">
        <v>1703</v>
      </c>
      <c r="U2570" s="188"/>
      <c r="V2570" s="188" t="s">
        <v>1704</v>
      </c>
      <c r="W2570" s="188" t="s">
        <v>1195</v>
      </c>
      <c r="X2570" s="188" t="s">
        <v>1195</v>
      </c>
      <c r="Y2570" s="188" t="s">
        <v>1195</v>
      </c>
      <c r="Z2570" s="188"/>
      <c r="AA2570" s="188">
        <v>476.09</v>
      </c>
    </row>
    <row r="2571" spans="1:27">
      <c r="A2571" s="122" t="s">
        <v>56</v>
      </c>
      <c r="B2571" s="226" t="str">
        <f t="shared" si="80"/>
        <v>07AAFCR8634R1ZJE202425000379</v>
      </c>
      <c r="C2571" s="277">
        <f t="shared" si="81"/>
        <v>2566</v>
      </c>
      <c r="D2571" s="122" t="s">
        <v>4689</v>
      </c>
      <c r="E2571" s="122" t="s">
        <v>4690</v>
      </c>
      <c r="F2571" s="122" t="s">
        <v>5731</v>
      </c>
      <c r="G2571" s="122" t="s">
        <v>1699</v>
      </c>
      <c r="H2571" s="278">
        <v>45509</v>
      </c>
      <c r="I2571" s="122">
        <v>8847.64</v>
      </c>
      <c r="J2571" s="122" t="s">
        <v>1700</v>
      </c>
      <c r="K2571" s="122" t="s">
        <v>1657</v>
      </c>
      <c r="L2571" s="122">
        <v>18</v>
      </c>
      <c r="M2571" s="287">
        <v>7498</v>
      </c>
      <c r="N2571" s="287">
        <v>1349.64</v>
      </c>
      <c r="O2571" s="287">
        <v>0</v>
      </c>
      <c r="P2571" s="287">
        <v>0</v>
      </c>
      <c r="Q2571" s="122">
        <v>0</v>
      </c>
      <c r="R2571" s="188" t="s">
        <v>3183</v>
      </c>
      <c r="S2571" s="188" t="s">
        <v>5509</v>
      </c>
      <c r="T2571" s="188" t="s">
        <v>1703</v>
      </c>
      <c r="U2571" s="188"/>
      <c r="V2571" s="188" t="s">
        <v>1704</v>
      </c>
      <c r="W2571" s="188" t="s">
        <v>1195</v>
      </c>
      <c r="X2571" s="188" t="s">
        <v>1195</v>
      </c>
      <c r="Y2571" s="188" t="s">
        <v>1195</v>
      </c>
      <c r="Z2571" s="188"/>
      <c r="AA2571" s="188">
        <v>1349.64</v>
      </c>
    </row>
    <row r="2572" spans="1:27">
      <c r="A2572" s="122" t="s">
        <v>56</v>
      </c>
      <c r="B2572" s="226" t="str">
        <f t="shared" si="80"/>
        <v>27AABCM2461K1ZFLMP01250800644</v>
      </c>
      <c r="C2572" s="277">
        <f t="shared" si="81"/>
        <v>2567</v>
      </c>
      <c r="D2572" s="122" t="s">
        <v>443</v>
      </c>
      <c r="E2572" s="122" t="s">
        <v>444</v>
      </c>
      <c r="F2572" s="122" t="s">
        <v>5732</v>
      </c>
      <c r="G2572" s="122" t="s">
        <v>1699</v>
      </c>
      <c r="H2572" s="278">
        <v>45505</v>
      </c>
      <c r="I2572" s="122">
        <v>31306.6</v>
      </c>
      <c r="J2572" s="122" t="s">
        <v>1700</v>
      </c>
      <c r="K2572" s="122" t="s">
        <v>1657</v>
      </c>
      <c r="L2572" s="122">
        <v>18</v>
      </c>
      <c r="M2572" s="287">
        <v>26530.6</v>
      </c>
      <c r="N2572" s="287">
        <v>0</v>
      </c>
      <c r="O2572" s="287">
        <v>2388</v>
      </c>
      <c r="P2572" s="287">
        <v>2388</v>
      </c>
      <c r="Q2572" s="122">
        <v>0</v>
      </c>
      <c r="R2572" s="188" t="s">
        <v>3183</v>
      </c>
      <c r="S2572" s="188" t="s">
        <v>5429</v>
      </c>
      <c r="T2572" s="188" t="s">
        <v>1703</v>
      </c>
      <c r="U2572" s="188"/>
      <c r="V2572" s="188" t="s">
        <v>1704</v>
      </c>
      <c r="W2572" s="188" t="s">
        <v>1726</v>
      </c>
      <c r="X2572" s="188" t="s">
        <v>5733</v>
      </c>
      <c r="Y2572" s="188" t="s">
        <v>5337</v>
      </c>
      <c r="Z2572" s="188"/>
      <c r="AA2572" s="188">
        <v>4776</v>
      </c>
    </row>
    <row r="2573" spans="1:27">
      <c r="A2573" s="122" t="s">
        <v>56</v>
      </c>
      <c r="B2573" s="226" t="str">
        <f t="shared" si="80"/>
        <v>27AABCM2461K1ZFLMP01250800645</v>
      </c>
      <c r="C2573" s="277">
        <f t="shared" si="81"/>
        <v>2568</v>
      </c>
      <c r="D2573" s="122" t="s">
        <v>443</v>
      </c>
      <c r="E2573" s="122" t="s">
        <v>444</v>
      </c>
      <c r="F2573" s="122" t="s">
        <v>5734</v>
      </c>
      <c r="G2573" s="122" t="s">
        <v>1699</v>
      </c>
      <c r="H2573" s="278">
        <v>45505</v>
      </c>
      <c r="I2573" s="122">
        <v>32926.800000000003</v>
      </c>
      <c r="J2573" s="122" t="s">
        <v>1700</v>
      </c>
      <c r="K2573" s="122" t="s">
        <v>1657</v>
      </c>
      <c r="L2573" s="122">
        <v>18</v>
      </c>
      <c r="M2573" s="287">
        <v>27904.799999999999</v>
      </c>
      <c r="N2573" s="287">
        <v>0</v>
      </c>
      <c r="O2573" s="287">
        <v>2511</v>
      </c>
      <c r="P2573" s="287">
        <v>2511</v>
      </c>
      <c r="Q2573" s="122">
        <v>0</v>
      </c>
      <c r="R2573" s="188" t="s">
        <v>3183</v>
      </c>
      <c r="S2573" s="188" t="s">
        <v>5429</v>
      </c>
      <c r="T2573" s="188" t="s">
        <v>1703</v>
      </c>
      <c r="U2573" s="188"/>
      <c r="V2573" s="188" t="s">
        <v>1704</v>
      </c>
      <c r="W2573" s="188" t="s">
        <v>1726</v>
      </c>
      <c r="X2573" s="188" t="s">
        <v>5735</v>
      </c>
      <c r="Y2573" s="188" t="s">
        <v>5337</v>
      </c>
      <c r="Z2573" s="188"/>
      <c r="AA2573" s="188">
        <v>5022</v>
      </c>
    </row>
    <row r="2574" spans="1:27">
      <c r="A2574" s="122" t="s">
        <v>56</v>
      </c>
      <c r="B2574" s="226" t="str">
        <f t="shared" si="80"/>
        <v>27AABCM2461K1ZFLMP01250800646</v>
      </c>
      <c r="C2574" s="277">
        <f t="shared" si="81"/>
        <v>2569</v>
      </c>
      <c r="D2574" s="122" t="s">
        <v>443</v>
      </c>
      <c r="E2574" s="122" t="s">
        <v>444</v>
      </c>
      <c r="F2574" s="122" t="s">
        <v>5736</v>
      </c>
      <c r="G2574" s="122" t="s">
        <v>1699</v>
      </c>
      <c r="H2574" s="278">
        <v>45505</v>
      </c>
      <c r="I2574" s="122">
        <v>32926.800000000003</v>
      </c>
      <c r="J2574" s="122" t="s">
        <v>1700</v>
      </c>
      <c r="K2574" s="122" t="s">
        <v>1657</v>
      </c>
      <c r="L2574" s="122">
        <v>18</v>
      </c>
      <c r="M2574" s="287">
        <v>27904.799999999999</v>
      </c>
      <c r="N2574" s="287">
        <v>0</v>
      </c>
      <c r="O2574" s="287">
        <v>2511</v>
      </c>
      <c r="P2574" s="287">
        <v>2511</v>
      </c>
      <c r="Q2574" s="122">
        <v>0</v>
      </c>
      <c r="R2574" s="188" t="s">
        <v>3183</v>
      </c>
      <c r="S2574" s="188" t="s">
        <v>5429</v>
      </c>
      <c r="T2574" s="188" t="s">
        <v>1703</v>
      </c>
      <c r="U2574" s="188"/>
      <c r="V2574" s="188" t="s">
        <v>1704</v>
      </c>
      <c r="W2574" s="188" t="s">
        <v>1726</v>
      </c>
      <c r="X2574" s="188" t="s">
        <v>5737</v>
      </c>
      <c r="Y2574" s="188" t="s">
        <v>5337</v>
      </c>
      <c r="Z2574" s="188"/>
      <c r="AA2574" s="188">
        <v>5022</v>
      </c>
    </row>
    <row r="2575" spans="1:27">
      <c r="A2575" s="122" t="s">
        <v>56</v>
      </c>
      <c r="B2575" s="226" t="str">
        <f t="shared" si="80"/>
        <v>27AABCM2461K1ZFLMP01250800647</v>
      </c>
      <c r="C2575" s="277">
        <f t="shared" si="81"/>
        <v>2570</v>
      </c>
      <c r="D2575" s="122" t="s">
        <v>443</v>
      </c>
      <c r="E2575" s="122" t="s">
        <v>444</v>
      </c>
      <c r="F2575" s="122" t="s">
        <v>5738</v>
      </c>
      <c r="G2575" s="122" t="s">
        <v>1699</v>
      </c>
      <c r="H2575" s="278">
        <v>45505</v>
      </c>
      <c r="I2575" s="122">
        <v>31306.6</v>
      </c>
      <c r="J2575" s="122" t="s">
        <v>1700</v>
      </c>
      <c r="K2575" s="122" t="s">
        <v>1657</v>
      </c>
      <c r="L2575" s="122">
        <v>18</v>
      </c>
      <c r="M2575" s="287">
        <v>26530.6</v>
      </c>
      <c r="N2575" s="287">
        <v>0</v>
      </c>
      <c r="O2575" s="287">
        <v>2388</v>
      </c>
      <c r="P2575" s="287">
        <v>2388</v>
      </c>
      <c r="Q2575" s="122">
        <v>0</v>
      </c>
      <c r="R2575" s="188" t="s">
        <v>3183</v>
      </c>
      <c r="S2575" s="188" t="s">
        <v>5429</v>
      </c>
      <c r="T2575" s="188" t="s">
        <v>1703</v>
      </c>
      <c r="U2575" s="188"/>
      <c r="V2575" s="188" t="s">
        <v>1704</v>
      </c>
      <c r="W2575" s="188" t="s">
        <v>1726</v>
      </c>
      <c r="X2575" s="188" t="s">
        <v>5739</v>
      </c>
      <c r="Y2575" s="188" t="s">
        <v>5337</v>
      </c>
      <c r="Z2575" s="188"/>
      <c r="AA2575" s="188">
        <v>4776</v>
      </c>
    </row>
    <row r="2576" spans="1:27">
      <c r="A2576" s="122" t="s">
        <v>56</v>
      </c>
      <c r="B2576" s="226" t="str">
        <f t="shared" si="80"/>
        <v>27AABCM2461K1ZFPM012508/018509</v>
      </c>
      <c r="C2576" s="277">
        <f t="shared" si="81"/>
        <v>2571</v>
      </c>
      <c r="D2576" s="122" t="s">
        <v>443</v>
      </c>
      <c r="E2576" s="122" t="s">
        <v>444</v>
      </c>
      <c r="F2576" s="122" t="s">
        <v>5740</v>
      </c>
      <c r="G2576" s="122" t="s">
        <v>1699</v>
      </c>
      <c r="H2576" s="278">
        <v>45505</v>
      </c>
      <c r="I2576" s="122">
        <v>1264</v>
      </c>
      <c r="J2576" s="122" t="s">
        <v>1700</v>
      </c>
      <c r="K2576" s="122" t="s">
        <v>1657</v>
      </c>
      <c r="L2576" s="122">
        <v>18</v>
      </c>
      <c r="M2576" s="287">
        <v>1072</v>
      </c>
      <c r="N2576" s="287">
        <v>0</v>
      </c>
      <c r="O2576" s="287">
        <v>96</v>
      </c>
      <c r="P2576" s="287">
        <v>96</v>
      </c>
      <c r="Q2576" s="122">
        <v>0</v>
      </c>
      <c r="R2576" s="188" t="s">
        <v>3183</v>
      </c>
      <c r="S2576" s="188" t="s">
        <v>5429</v>
      </c>
      <c r="T2576" s="188" t="s">
        <v>1703</v>
      </c>
      <c r="U2576" s="188"/>
      <c r="V2576" s="188" t="s">
        <v>1704</v>
      </c>
      <c r="W2576" s="188" t="s">
        <v>1726</v>
      </c>
      <c r="X2576" s="188" t="s">
        <v>5741</v>
      </c>
      <c r="Y2576" s="188" t="s">
        <v>5341</v>
      </c>
      <c r="Z2576" s="188"/>
      <c r="AA2576" s="188">
        <v>192</v>
      </c>
    </row>
    <row r="2577" spans="1:27">
      <c r="A2577" s="122" t="s">
        <v>56</v>
      </c>
      <c r="B2577" s="226" t="str">
        <f t="shared" si="80"/>
        <v>27AABCM2461K1ZFPM012508/018510</v>
      </c>
      <c r="C2577" s="277">
        <f t="shared" si="81"/>
        <v>2572</v>
      </c>
      <c r="D2577" s="122" t="s">
        <v>443</v>
      </c>
      <c r="E2577" s="122" t="s">
        <v>444</v>
      </c>
      <c r="F2577" s="122" t="s">
        <v>5742</v>
      </c>
      <c r="G2577" s="122" t="s">
        <v>1699</v>
      </c>
      <c r="H2577" s="278">
        <v>45505</v>
      </c>
      <c r="I2577" s="122">
        <v>632</v>
      </c>
      <c r="J2577" s="122" t="s">
        <v>1700</v>
      </c>
      <c r="K2577" s="122" t="s">
        <v>1657</v>
      </c>
      <c r="L2577" s="122">
        <v>18</v>
      </c>
      <c r="M2577" s="287">
        <v>536</v>
      </c>
      <c r="N2577" s="287">
        <v>0</v>
      </c>
      <c r="O2577" s="287">
        <v>48</v>
      </c>
      <c r="P2577" s="287">
        <v>48</v>
      </c>
      <c r="Q2577" s="122">
        <v>0</v>
      </c>
      <c r="R2577" s="188" t="s">
        <v>3183</v>
      </c>
      <c r="S2577" s="188" t="s">
        <v>5429</v>
      </c>
      <c r="T2577" s="188" t="s">
        <v>1703</v>
      </c>
      <c r="U2577" s="188"/>
      <c r="V2577" s="188" t="s">
        <v>1704</v>
      </c>
      <c r="W2577" s="188" t="s">
        <v>1726</v>
      </c>
      <c r="X2577" s="188" t="s">
        <v>5743</v>
      </c>
      <c r="Y2577" s="188" t="s">
        <v>5341</v>
      </c>
      <c r="Z2577" s="188"/>
      <c r="AA2577" s="188">
        <v>96</v>
      </c>
    </row>
    <row r="2578" spans="1:27">
      <c r="A2578" s="122" t="s">
        <v>56</v>
      </c>
      <c r="B2578" s="226" t="str">
        <f t="shared" si="80"/>
        <v>27AAECI7859N1ZQSOFT/23/24-25</v>
      </c>
      <c r="C2578" s="277">
        <f t="shared" si="81"/>
        <v>2573</v>
      </c>
      <c r="D2578" s="122" t="s">
        <v>344</v>
      </c>
      <c r="E2578" s="122" t="s">
        <v>345</v>
      </c>
      <c r="F2578" s="122" t="s">
        <v>5744</v>
      </c>
      <c r="G2578" s="122" t="s">
        <v>1699</v>
      </c>
      <c r="H2578" s="278">
        <v>45444</v>
      </c>
      <c r="I2578" s="122">
        <v>201</v>
      </c>
      <c r="J2578" s="122" t="s">
        <v>1700</v>
      </c>
      <c r="K2578" s="122" t="s">
        <v>1657</v>
      </c>
      <c r="L2578" s="122">
        <v>18</v>
      </c>
      <c r="M2578" s="287">
        <v>170</v>
      </c>
      <c r="N2578" s="287">
        <v>0</v>
      </c>
      <c r="O2578" s="287">
        <v>15.3</v>
      </c>
      <c r="P2578" s="287">
        <v>15.3</v>
      </c>
      <c r="Q2578" s="122">
        <v>0</v>
      </c>
      <c r="R2578" s="188" t="s">
        <v>4657</v>
      </c>
      <c r="S2578" s="188" t="s">
        <v>5707</v>
      </c>
      <c r="T2578" s="188" t="s">
        <v>1703</v>
      </c>
      <c r="U2578" s="188"/>
      <c r="V2578" s="188" t="s">
        <v>1704</v>
      </c>
      <c r="W2578" s="188" t="s">
        <v>1195</v>
      </c>
      <c r="X2578" s="188" t="s">
        <v>1195</v>
      </c>
      <c r="Y2578" s="188" t="s">
        <v>1195</v>
      </c>
      <c r="Z2578" s="188"/>
      <c r="AA2578" s="188">
        <v>30.6</v>
      </c>
    </row>
    <row r="2579" spans="1:27">
      <c r="A2579" s="122" t="s">
        <v>56</v>
      </c>
      <c r="B2579" s="226" t="str">
        <f t="shared" si="80"/>
        <v>27AAECI7859N1ZQSOFT/29/24-25</v>
      </c>
      <c r="C2579" s="277">
        <f t="shared" si="81"/>
        <v>2574</v>
      </c>
      <c r="D2579" s="122" t="s">
        <v>344</v>
      </c>
      <c r="E2579" s="122" t="s">
        <v>345</v>
      </c>
      <c r="F2579" s="122" t="s">
        <v>5745</v>
      </c>
      <c r="G2579" s="122" t="s">
        <v>1699</v>
      </c>
      <c r="H2579" s="278">
        <v>45446</v>
      </c>
      <c r="I2579" s="122">
        <v>100.3</v>
      </c>
      <c r="J2579" s="122" t="s">
        <v>1700</v>
      </c>
      <c r="K2579" s="122" t="s">
        <v>1657</v>
      </c>
      <c r="L2579" s="122">
        <v>18</v>
      </c>
      <c r="M2579" s="287">
        <v>85</v>
      </c>
      <c r="N2579" s="287">
        <v>0</v>
      </c>
      <c r="O2579" s="287">
        <v>7.65</v>
      </c>
      <c r="P2579" s="287">
        <v>7.65</v>
      </c>
      <c r="Q2579" s="122">
        <v>0</v>
      </c>
      <c r="R2579" s="188" t="s">
        <v>4657</v>
      </c>
      <c r="S2579" s="188" t="s">
        <v>5707</v>
      </c>
      <c r="T2579" s="188" t="s">
        <v>1703</v>
      </c>
      <c r="U2579" s="188"/>
      <c r="V2579" s="188" t="s">
        <v>1704</v>
      </c>
      <c r="W2579" s="188" t="s">
        <v>1195</v>
      </c>
      <c r="X2579" s="188" t="s">
        <v>1195</v>
      </c>
      <c r="Y2579" s="188" t="s">
        <v>1195</v>
      </c>
      <c r="Z2579" s="188"/>
      <c r="AA2579" s="188">
        <v>15.3</v>
      </c>
    </row>
    <row r="2580" spans="1:27">
      <c r="A2580" s="122" t="s">
        <v>56</v>
      </c>
      <c r="B2580" s="226" t="str">
        <f t="shared" si="80"/>
        <v>27AAECI7859N1ZQSOFT/30/24-25</v>
      </c>
      <c r="C2580" s="277">
        <f t="shared" si="81"/>
        <v>2575</v>
      </c>
      <c r="D2580" s="122" t="s">
        <v>344</v>
      </c>
      <c r="E2580" s="122" t="s">
        <v>345</v>
      </c>
      <c r="F2580" s="122" t="s">
        <v>5746</v>
      </c>
      <c r="G2580" s="122" t="s">
        <v>1699</v>
      </c>
      <c r="H2580" s="278">
        <v>45447</v>
      </c>
      <c r="I2580" s="122">
        <v>94</v>
      </c>
      <c r="J2580" s="122" t="s">
        <v>1700</v>
      </c>
      <c r="K2580" s="122" t="s">
        <v>1657</v>
      </c>
      <c r="L2580" s="122">
        <v>18</v>
      </c>
      <c r="M2580" s="287">
        <v>80</v>
      </c>
      <c r="N2580" s="287">
        <v>0</v>
      </c>
      <c r="O2580" s="287">
        <v>7.2</v>
      </c>
      <c r="P2580" s="287">
        <v>7.2</v>
      </c>
      <c r="Q2580" s="122">
        <v>0</v>
      </c>
      <c r="R2580" s="188" t="s">
        <v>4657</v>
      </c>
      <c r="S2580" s="188" t="s">
        <v>5707</v>
      </c>
      <c r="T2580" s="188" t="s">
        <v>1703</v>
      </c>
      <c r="U2580" s="188"/>
      <c r="V2580" s="188" t="s">
        <v>1704</v>
      </c>
      <c r="W2580" s="188" t="s">
        <v>1195</v>
      </c>
      <c r="X2580" s="188" t="s">
        <v>1195</v>
      </c>
      <c r="Y2580" s="188" t="s">
        <v>1195</v>
      </c>
      <c r="Z2580" s="188"/>
      <c r="AA2580" s="188">
        <v>14.4</v>
      </c>
    </row>
    <row r="2581" spans="1:27">
      <c r="A2581" s="122" t="s">
        <v>56</v>
      </c>
      <c r="B2581" s="226" t="str">
        <f t="shared" si="80"/>
        <v>27AAECI7859N1ZQSOFT/31/24-25</v>
      </c>
      <c r="C2581" s="277">
        <f t="shared" si="81"/>
        <v>2576</v>
      </c>
      <c r="D2581" s="122" t="s">
        <v>344</v>
      </c>
      <c r="E2581" s="122" t="s">
        <v>345</v>
      </c>
      <c r="F2581" s="122" t="s">
        <v>5747</v>
      </c>
      <c r="G2581" s="122" t="s">
        <v>1699</v>
      </c>
      <c r="H2581" s="278">
        <v>45447</v>
      </c>
      <c r="I2581" s="122">
        <v>2272</v>
      </c>
      <c r="J2581" s="122" t="s">
        <v>1700</v>
      </c>
      <c r="K2581" s="122" t="s">
        <v>1657</v>
      </c>
      <c r="L2581" s="122">
        <v>18</v>
      </c>
      <c r="M2581" s="287">
        <v>1925</v>
      </c>
      <c r="N2581" s="287">
        <v>0</v>
      </c>
      <c r="O2581" s="287">
        <v>173.25</v>
      </c>
      <c r="P2581" s="287">
        <v>173.25</v>
      </c>
      <c r="Q2581" s="122">
        <v>0</v>
      </c>
      <c r="R2581" s="188" t="s">
        <v>4657</v>
      </c>
      <c r="S2581" s="188" t="s">
        <v>5707</v>
      </c>
      <c r="T2581" s="188" t="s">
        <v>1703</v>
      </c>
      <c r="U2581" s="188"/>
      <c r="V2581" s="188" t="s">
        <v>1704</v>
      </c>
      <c r="W2581" s="188" t="s">
        <v>1195</v>
      </c>
      <c r="X2581" s="188" t="s">
        <v>1195</v>
      </c>
      <c r="Y2581" s="188" t="s">
        <v>1195</v>
      </c>
      <c r="Z2581" s="188"/>
      <c r="AA2581" s="188">
        <v>346.5</v>
      </c>
    </row>
    <row r="2582" spans="1:27">
      <c r="A2582" s="122" t="s">
        <v>56</v>
      </c>
      <c r="B2582" s="226" t="str">
        <f t="shared" si="80"/>
        <v>27AAECI7859N1ZQSOFT/45/24-25</v>
      </c>
      <c r="C2582" s="277">
        <f t="shared" si="81"/>
        <v>2577</v>
      </c>
      <c r="D2582" s="122" t="s">
        <v>344</v>
      </c>
      <c r="E2582" s="122" t="s">
        <v>345</v>
      </c>
      <c r="F2582" s="122" t="s">
        <v>5748</v>
      </c>
      <c r="G2582" s="122" t="s">
        <v>1699</v>
      </c>
      <c r="H2582" s="278">
        <v>45454</v>
      </c>
      <c r="I2582" s="122">
        <v>424.8</v>
      </c>
      <c r="J2582" s="122" t="s">
        <v>1700</v>
      </c>
      <c r="K2582" s="122" t="s">
        <v>1657</v>
      </c>
      <c r="L2582" s="122">
        <v>18</v>
      </c>
      <c r="M2582" s="287">
        <v>360</v>
      </c>
      <c r="N2582" s="287">
        <v>0</v>
      </c>
      <c r="O2582" s="287">
        <v>32.4</v>
      </c>
      <c r="P2582" s="287">
        <v>32.4</v>
      </c>
      <c r="Q2582" s="122">
        <v>0</v>
      </c>
      <c r="R2582" s="188" t="s">
        <v>4657</v>
      </c>
      <c r="S2582" s="188" t="s">
        <v>5707</v>
      </c>
      <c r="T2582" s="188" t="s">
        <v>1703</v>
      </c>
      <c r="U2582" s="188"/>
      <c r="V2582" s="188" t="s">
        <v>1704</v>
      </c>
      <c r="W2582" s="188" t="s">
        <v>1195</v>
      </c>
      <c r="X2582" s="188" t="s">
        <v>1195</v>
      </c>
      <c r="Y2582" s="188" t="s">
        <v>1195</v>
      </c>
      <c r="Z2582" s="188"/>
      <c r="AA2582" s="188">
        <v>64.8</v>
      </c>
    </row>
    <row r="2583" spans="1:27">
      <c r="A2583" s="122" t="s">
        <v>56</v>
      </c>
      <c r="B2583" s="226" t="str">
        <f t="shared" si="80"/>
        <v>27AAECI7859N1ZQSOFT/58/24-25</v>
      </c>
      <c r="C2583" s="277">
        <f t="shared" si="81"/>
        <v>2578</v>
      </c>
      <c r="D2583" s="122" t="s">
        <v>344</v>
      </c>
      <c r="E2583" s="122" t="s">
        <v>345</v>
      </c>
      <c r="F2583" s="122" t="s">
        <v>5749</v>
      </c>
      <c r="G2583" s="122" t="s">
        <v>1699</v>
      </c>
      <c r="H2583" s="278">
        <v>45457</v>
      </c>
      <c r="I2583" s="122">
        <v>501.5</v>
      </c>
      <c r="J2583" s="122" t="s">
        <v>1700</v>
      </c>
      <c r="K2583" s="122" t="s">
        <v>1657</v>
      </c>
      <c r="L2583" s="122">
        <v>18</v>
      </c>
      <c r="M2583" s="287">
        <v>425</v>
      </c>
      <c r="N2583" s="287">
        <v>0</v>
      </c>
      <c r="O2583" s="287">
        <v>38.25</v>
      </c>
      <c r="P2583" s="287">
        <v>38.25</v>
      </c>
      <c r="Q2583" s="122">
        <v>0</v>
      </c>
      <c r="R2583" s="188" t="s">
        <v>4657</v>
      </c>
      <c r="S2583" s="188" t="s">
        <v>5707</v>
      </c>
      <c r="T2583" s="188" t="s">
        <v>1703</v>
      </c>
      <c r="U2583" s="188"/>
      <c r="V2583" s="188" t="s">
        <v>1704</v>
      </c>
      <c r="W2583" s="188" t="s">
        <v>1195</v>
      </c>
      <c r="X2583" s="188" t="s">
        <v>1195</v>
      </c>
      <c r="Y2583" s="188" t="s">
        <v>1195</v>
      </c>
      <c r="Z2583" s="188"/>
      <c r="AA2583" s="188">
        <v>76.5</v>
      </c>
    </row>
    <row r="2584" spans="1:27">
      <c r="A2584" s="122" t="s">
        <v>56</v>
      </c>
      <c r="B2584" s="226" t="str">
        <f t="shared" si="80"/>
        <v>27AAECI7859N1ZQSOFT/66/24-25</v>
      </c>
      <c r="C2584" s="277">
        <f t="shared" si="81"/>
        <v>2579</v>
      </c>
      <c r="D2584" s="122" t="s">
        <v>344</v>
      </c>
      <c r="E2584" s="122" t="s">
        <v>345</v>
      </c>
      <c r="F2584" s="122" t="s">
        <v>5750</v>
      </c>
      <c r="G2584" s="122" t="s">
        <v>1699</v>
      </c>
      <c r="H2584" s="278">
        <v>45463</v>
      </c>
      <c r="I2584" s="122">
        <v>100.3</v>
      </c>
      <c r="J2584" s="122" t="s">
        <v>1700</v>
      </c>
      <c r="K2584" s="122" t="s">
        <v>1657</v>
      </c>
      <c r="L2584" s="122">
        <v>18</v>
      </c>
      <c r="M2584" s="287">
        <v>85</v>
      </c>
      <c r="N2584" s="287">
        <v>0</v>
      </c>
      <c r="O2584" s="287">
        <v>7.65</v>
      </c>
      <c r="P2584" s="287">
        <v>7.65</v>
      </c>
      <c r="Q2584" s="122">
        <v>0</v>
      </c>
      <c r="R2584" s="188" t="s">
        <v>4657</v>
      </c>
      <c r="S2584" s="188" t="s">
        <v>5707</v>
      </c>
      <c r="T2584" s="188" t="s">
        <v>1703</v>
      </c>
      <c r="U2584" s="188"/>
      <c r="V2584" s="188" t="s">
        <v>1704</v>
      </c>
      <c r="W2584" s="188" t="s">
        <v>1195</v>
      </c>
      <c r="X2584" s="188" t="s">
        <v>1195</v>
      </c>
      <c r="Y2584" s="188" t="s">
        <v>1195</v>
      </c>
      <c r="Z2584" s="188"/>
      <c r="AA2584" s="188">
        <v>15.3</v>
      </c>
    </row>
    <row r="2585" spans="1:27">
      <c r="A2585" s="122" t="s">
        <v>56</v>
      </c>
      <c r="B2585" s="226" t="str">
        <f t="shared" si="80"/>
        <v>27AAECI7859N1ZQSOFT/88/24-25</v>
      </c>
      <c r="C2585" s="277">
        <f t="shared" si="81"/>
        <v>2580</v>
      </c>
      <c r="D2585" s="122" t="s">
        <v>344</v>
      </c>
      <c r="E2585" s="122" t="s">
        <v>345</v>
      </c>
      <c r="F2585" s="122" t="s">
        <v>5751</v>
      </c>
      <c r="G2585" s="122" t="s">
        <v>1699</v>
      </c>
      <c r="H2585" s="278">
        <v>45469</v>
      </c>
      <c r="I2585" s="122">
        <v>300.89999999999998</v>
      </c>
      <c r="J2585" s="122" t="s">
        <v>1700</v>
      </c>
      <c r="K2585" s="122" t="s">
        <v>1657</v>
      </c>
      <c r="L2585" s="122">
        <v>18</v>
      </c>
      <c r="M2585" s="287">
        <v>255</v>
      </c>
      <c r="N2585" s="287">
        <v>0</v>
      </c>
      <c r="O2585" s="287">
        <v>22.95</v>
      </c>
      <c r="P2585" s="287">
        <v>22.95</v>
      </c>
      <c r="Q2585" s="122">
        <v>0</v>
      </c>
      <c r="R2585" s="188" t="s">
        <v>4657</v>
      </c>
      <c r="S2585" s="188" t="s">
        <v>5707</v>
      </c>
      <c r="T2585" s="188" t="s">
        <v>1703</v>
      </c>
      <c r="U2585" s="188"/>
      <c r="V2585" s="188" t="s">
        <v>1704</v>
      </c>
      <c r="W2585" s="188" t="s">
        <v>1195</v>
      </c>
      <c r="X2585" s="188" t="s">
        <v>1195</v>
      </c>
      <c r="Y2585" s="188" t="s">
        <v>1195</v>
      </c>
      <c r="Z2585" s="188"/>
      <c r="AA2585" s="188">
        <v>45.9</v>
      </c>
    </row>
    <row r="2586" spans="1:27">
      <c r="A2586" s="122" t="s">
        <v>56</v>
      </c>
      <c r="B2586" s="226" t="str">
        <f t="shared" si="80"/>
        <v>27AAOFA7053K1Z216397</v>
      </c>
      <c r="C2586" s="277">
        <f t="shared" si="81"/>
        <v>2581</v>
      </c>
      <c r="D2586" s="122" t="s">
        <v>958</v>
      </c>
      <c r="E2586" s="122" t="s">
        <v>959</v>
      </c>
      <c r="F2586" s="122">
        <v>16397</v>
      </c>
      <c r="G2586" s="122" t="s">
        <v>1699</v>
      </c>
      <c r="H2586" s="278">
        <v>45526</v>
      </c>
      <c r="I2586" s="122">
        <v>507400</v>
      </c>
      <c r="J2586" s="122" t="s">
        <v>1700</v>
      </c>
      <c r="K2586" s="122" t="s">
        <v>1657</v>
      </c>
      <c r="L2586" s="122">
        <v>18</v>
      </c>
      <c r="M2586" s="287">
        <v>430000</v>
      </c>
      <c r="N2586" s="287">
        <v>0</v>
      </c>
      <c r="O2586" s="287">
        <v>38700</v>
      </c>
      <c r="P2586" s="287">
        <v>38700</v>
      </c>
      <c r="Q2586" s="122">
        <v>0</v>
      </c>
      <c r="R2586" s="188" t="s">
        <v>3183</v>
      </c>
      <c r="S2586" s="188" t="s">
        <v>5509</v>
      </c>
      <c r="T2586" s="188" t="s">
        <v>1703</v>
      </c>
      <c r="U2586" s="188"/>
      <c r="V2586" s="188" t="s">
        <v>1704</v>
      </c>
      <c r="W2586" s="188" t="s">
        <v>1726</v>
      </c>
      <c r="X2586" s="188" t="s">
        <v>5752</v>
      </c>
      <c r="Y2586" s="188" t="s">
        <v>5753</v>
      </c>
      <c r="Z2586" s="188"/>
      <c r="AA2586" s="188">
        <v>77400</v>
      </c>
    </row>
    <row r="2587" spans="1:27">
      <c r="A2587" s="122" t="s">
        <v>56</v>
      </c>
      <c r="B2587" s="226" t="str">
        <f t="shared" si="80"/>
        <v>27AAOFA7053K1Z216398</v>
      </c>
      <c r="C2587" s="277">
        <f t="shared" si="81"/>
        <v>2582</v>
      </c>
      <c r="D2587" s="122" t="s">
        <v>958</v>
      </c>
      <c r="E2587" s="122" t="s">
        <v>959</v>
      </c>
      <c r="F2587" s="122">
        <v>16398</v>
      </c>
      <c r="G2587" s="122" t="s">
        <v>1699</v>
      </c>
      <c r="H2587" s="278">
        <v>45526</v>
      </c>
      <c r="I2587" s="122">
        <v>23600</v>
      </c>
      <c r="J2587" s="122" t="s">
        <v>1700</v>
      </c>
      <c r="K2587" s="122" t="s">
        <v>1657</v>
      </c>
      <c r="L2587" s="122">
        <v>18</v>
      </c>
      <c r="M2587" s="287">
        <v>20000</v>
      </c>
      <c r="N2587" s="287">
        <v>0</v>
      </c>
      <c r="O2587" s="287">
        <v>1800</v>
      </c>
      <c r="P2587" s="287">
        <v>1800</v>
      </c>
      <c r="Q2587" s="122">
        <v>0</v>
      </c>
      <c r="R2587" s="188" t="s">
        <v>3183</v>
      </c>
      <c r="S2587" s="188" t="s">
        <v>5509</v>
      </c>
      <c r="T2587" s="188" t="s">
        <v>1703</v>
      </c>
      <c r="U2587" s="188"/>
      <c r="V2587" s="188" t="s">
        <v>1704</v>
      </c>
      <c r="W2587" s="188" t="s">
        <v>1726</v>
      </c>
      <c r="X2587" s="188" t="s">
        <v>5754</v>
      </c>
      <c r="Y2587" s="188" t="s">
        <v>5753</v>
      </c>
      <c r="Z2587" s="188"/>
      <c r="AA2587" s="188">
        <v>3600</v>
      </c>
    </row>
    <row r="2588" spans="1:27">
      <c r="A2588" s="122" t="s">
        <v>56</v>
      </c>
      <c r="B2588" s="226" t="str">
        <f t="shared" si="80"/>
        <v>27AAOFA7053K1Z216456</v>
      </c>
      <c r="C2588" s="277">
        <f t="shared" si="81"/>
        <v>2583</v>
      </c>
      <c r="D2588" s="122" t="s">
        <v>958</v>
      </c>
      <c r="E2588" s="122" t="s">
        <v>959</v>
      </c>
      <c r="F2588" s="122">
        <v>16456</v>
      </c>
      <c r="G2588" s="122" t="s">
        <v>1699</v>
      </c>
      <c r="H2588" s="278">
        <v>45534</v>
      </c>
      <c r="I2588" s="122">
        <v>83225</v>
      </c>
      <c r="J2588" s="122" t="s">
        <v>1700</v>
      </c>
      <c r="K2588" s="122" t="s">
        <v>1657</v>
      </c>
      <c r="L2588" s="122">
        <v>18</v>
      </c>
      <c r="M2588" s="287">
        <v>70530</v>
      </c>
      <c r="N2588" s="287">
        <v>0</v>
      </c>
      <c r="O2588" s="287">
        <v>6347.7</v>
      </c>
      <c r="P2588" s="287">
        <v>6347.7</v>
      </c>
      <c r="Q2588" s="122">
        <v>0</v>
      </c>
      <c r="R2588" s="188" t="s">
        <v>3183</v>
      </c>
      <c r="S2588" s="188" t="s">
        <v>5509</v>
      </c>
      <c r="T2588" s="188" t="s">
        <v>1703</v>
      </c>
      <c r="U2588" s="188"/>
      <c r="V2588" s="188" t="s">
        <v>1704</v>
      </c>
      <c r="W2588" s="188" t="s">
        <v>1726</v>
      </c>
      <c r="X2588" s="188" t="s">
        <v>5755</v>
      </c>
      <c r="Y2588" s="188" t="s">
        <v>5756</v>
      </c>
      <c r="Z2588" s="188"/>
      <c r="AA2588" s="188">
        <v>12695.4</v>
      </c>
    </row>
    <row r="2589" spans="1:27">
      <c r="A2589" s="122" t="s">
        <v>56</v>
      </c>
      <c r="B2589" s="226" t="str">
        <f t="shared" si="80"/>
        <v>27BMWPD2551E2ZZS0004515</v>
      </c>
      <c r="C2589" s="277">
        <f t="shared" si="81"/>
        <v>2584</v>
      </c>
      <c r="D2589" s="122" t="s">
        <v>511</v>
      </c>
      <c r="E2589" s="122" t="s">
        <v>512</v>
      </c>
      <c r="F2589" s="122" t="s">
        <v>5757</v>
      </c>
      <c r="G2589" s="122" t="s">
        <v>1699</v>
      </c>
      <c r="H2589" s="278">
        <v>45500</v>
      </c>
      <c r="I2589" s="122">
        <v>1176</v>
      </c>
      <c r="J2589" s="122" t="s">
        <v>1700</v>
      </c>
      <c r="K2589" s="122" t="s">
        <v>1657</v>
      </c>
      <c r="L2589" s="122">
        <v>12</v>
      </c>
      <c r="M2589" s="287">
        <v>1050</v>
      </c>
      <c r="N2589" s="287">
        <v>0</v>
      </c>
      <c r="O2589" s="287">
        <v>63</v>
      </c>
      <c r="P2589" s="287">
        <v>63</v>
      </c>
      <c r="Q2589" s="122">
        <v>0</v>
      </c>
      <c r="R2589" s="188" t="s">
        <v>5196</v>
      </c>
      <c r="S2589" s="188" t="s">
        <v>5299</v>
      </c>
      <c r="T2589" s="188" t="s">
        <v>1703</v>
      </c>
      <c r="U2589" s="188"/>
      <c r="V2589" s="188" t="s">
        <v>1704</v>
      </c>
      <c r="W2589" s="188" t="s">
        <v>1195</v>
      </c>
      <c r="X2589" s="188" t="s">
        <v>1195</v>
      </c>
      <c r="Y2589" s="188" t="s">
        <v>1195</v>
      </c>
      <c r="Z2589" s="188"/>
      <c r="AA2589" s="188">
        <v>126</v>
      </c>
    </row>
    <row r="2590" spans="1:27">
      <c r="A2590" s="122" t="s">
        <v>56</v>
      </c>
      <c r="B2590" s="226" t="str">
        <f t="shared" si="80"/>
        <v>27BMWPD2551E2ZZS0004516</v>
      </c>
      <c r="C2590" s="277">
        <f t="shared" si="81"/>
        <v>2585</v>
      </c>
      <c r="D2590" s="122" t="s">
        <v>511</v>
      </c>
      <c r="E2590" s="122" t="s">
        <v>512</v>
      </c>
      <c r="F2590" s="122" t="s">
        <v>5758</v>
      </c>
      <c r="G2590" s="122" t="s">
        <v>1699</v>
      </c>
      <c r="H2590" s="278">
        <v>45500</v>
      </c>
      <c r="I2590" s="122">
        <v>7661</v>
      </c>
      <c r="J2590" s="122" t="s">
        <v>1700</v>
      </c>
      <c r="K2590" s="122" t="s">
        <v>1657</v>
      </c>
      <c r="L2590" s="122">
        <v>12</v>
      </c>
      <c r="M2590" s="287">
        <v>1758</v>
      </c>
      <c r="N2590" s="287">
        <v>0</v>
      </c>
      <c r="O2590" s="287">
        <v>105.48</v>
      </c>
      <c r="P2590" s="287">
        <v>105.48</v>
      </c>
      <c r="Q2590" s="122">
        <v>0</v>
      </c>
      <c r="R2590" s="188" t="s">
        <v>5196</v>
      </c>
      <c r="S2590" s="188" t="s">
        <v>5299</v>
      </c>
      <c r="T2590" s="188" t="s">
        <v>1703</v>
      </c>
      <c r="U2590" s="188"/>
      <c r="V2590" s="188" t="s">
        <v>1704</v>
      </c>
      <c r="W2590" s="188" t="s">
        <v>1195</v>
      </c>
      <c r="X2590" s="188" t="s">
        <v>1195</v>
      </c>
      <c r="Y2590" s="188" t="s">
        <v>1195</v>
      </c>
      <c r="Z2590" s="188"/>
      <c r="AA2590" s="188">
        <v>210.96</v>
      </c>
    </row>
    <row r="2591" spans="1:27">
      <c r="A2591" s="122" t="s">
        <v>56</v>
      </c>
      <c r="B2591" s="226" t="str">
        <f t="shared" si="80"/>
        <v>27BMWPD2551E2ZZS0004516</v>
      </c>
      <c r="C2591" s="277">
        <f t="shared" si="81"/>
        <v>2586</v>
      </c>
      <c r="D2591" s="122" t="s">
        <v>511</v>
      </c>
      <c r="E2591" s="122" t="s">
        <v>512</v>
      </c>
      <c r="F2591" s="122" t="s">
        <v>5758</v>
      </c>
      <c r="G2591" s="122" t="s">
        <v>1699</v>
      </c>
      <c r="H2591" s="278">
        <v>45500</v>
      </c>
      <c r="I2591" s="122">
        <v>7661</v>
      </c>
      <c r="J2591" s="122" t="s">
        <v>1700</v>
      </c>
      <c r="K2591" s="122" t="s">
        <v>1657</v>
      </c>
      <c r="L2591" s="122">
        <v>18</v>
      </c>
      <c r="M2591" s="287">
        <v>4823.5</v>
      </c>
      <c r="N2591" s="287">
        <v>0</v>
      </c>
      <c r="O2591" s="287">
        <v>434.12</v>
      </c>
      <c r="P2591" s="287">
        <v>434.12</v>
      </c>
      <c r="Q2591" s="122">
        <v>0</v>
      </c>
      <c r="R2591" s="188" t="s">
        <v>5196</v>
      </c>
      <c r="S2591" s="188" t="s">
        <v>5299</v>
      </c>
      <c r="T2591" s="188" t="s">
        <v>1703</v>
      </c>
      <c r="U2591" s="188"/>
      <c r="V2591" s="188" t="s">
        <v>1704</v>
      </c>
      <c r="W2591" s="188" t="s">
        <v>1195</v>
      </c>
      <c r="X2591" s="188" t="s">
        <v>1195</v>
      </c>
      <c r="Y2591" s="188" t="s">
        <v>1195</v>
      </c>
      <c r="Z2591" s="188"/>
      <c r="AA2591" s="188">
        <v>868.24</v>
      </c>
    </row>
    <row r="2592" spans="1:27">
      <c r="A2592" s="122" t="s">
        <v>56</v>
      </c>
      <c r="B2592" s="226" t="str">
        <f t="shared" si="80"/>
        <v>27BMWPD2551E2ZZS0004517</v>
      </c>
      <c r="C2592" s="277">
        <f t="shared" si="81"/>
        <v>2587</v>
      </c>
      <c r="D2592" s="122" t="s">
        <v>511</v>
      </c>
      <c r="E2592" s="122" t="s">
        <v>512</v>
      </c>
      <c r="F2592" s="122" t="s">
        <v>5759</v>
      </c>
      <c r="G2592" s="122" t="s">
        <v>1699</v>
      </c>
      <c r="H2592" s="278">
        <v>45500</v>
      </c>
      <c r="I2592" s="122">
        <v>22921</v>
      </c>
      <c r="J2592" s="122" t="s">
        <v>1700</v>
      </c>
      <c r="K2592" s="122" t="s">
        <v>1657</v>
      </c>
      <c r="L2592" s="122">
        <v>5</v>
      </c>
      <c r="M2592" s="287">
        <v>659</v>
      </c>
      <c r="N2592" s="287">
        <v>0</v>
      </c>
      <c r="O2592" s="287">
        <v>16.48</v>
      </c>
      <c r="P2592" s="287">
        <v>16.48</v>
      </c>
      <c r="Q2592" s="122">
        <v>0</v>
      </c>
      <c r="R2592" s="188" t="s">
        <v>5196</v>
      </c>
      <c r="S2592" s="188" t="s">
        <v>5299</v>
      </c>
      <c r="T2592" s="188" t="s">
        <v>1703</v>
      </c>
      <c r="U2592" s="188"/>
      <c r="V2592" s="188" t="s">
        <v>1704</v>
      </c>
      <c r="W2592" s="188" t="s">
        <v>1195</v>
      </c>
      <c r="X2592" s="188" t="s">
        <v>1195</v>
      </c>
      <c r="Y2592" s="188" t="s">
        <v>1195</v>
      </c>
      <c r="Z2592" s="188"/>
      <c r="AA2592" s="188">
        <v>32.96</v>
      </c>
    </row>
    <row r="2593" spans="1:27">
      <c r="A2593" s="122" t="s">
        <v>56</v>
      </c>
      <c r="B2593" s="226" t="str">
        <f t="shared" si="80"/>
        <v>27BMWPD2551E2ZZS0004517</v>
      </c>
      <c r="C2593" s="277">
        <f t="shared" si="81"/>
        <v>2588</v>
      </c>
      <c r="D2593" s="122" t="s">
        <v>511</v>
      </c>
      <c r="E2593" s="122" t="s">
        <v>512</v>
      </c>
      <c r="F2593" s="122" t="s">
        <v>5759</v>
      </c>
      <c r="G2593" s="122" t="s">
        <v>1699</v>
      </c>
      <c r="H2593" s="278">
        <v>45500</v>
      </c>
      <c r="I2593" s="122">
        <v>22921</v>
      </c>
      <c r="J2593" s="122" t="s">
        <v>1700</v>
      </c>
      <c r="K2593" s="122" t="s">
        <v>1657</v>
      </c>
      <c r="L2593" s="122">
        <v>12</v>
      </c>
      <c r="M2593" s="287">
        <v>1838</v>
      </c>
      <c r="N2593" s="287">
        <v>0</v>
      </c>
      <c r="O2593" s="287">
        <v>110.28</v>
      </c>
      <c r="P2593" s="287">
        <v>110.28</v>
      </c>
      <c r="Q2593" s="122">
        <v>0</v>
      </c>
      <c r="R2593" s="188" t="s">
        <v>5196</v>
      </c>
      <c r="S2593" s="188" t="s">
        <v>5299</v>
      </c>
      <c r="T2593" s="188" t="s">
        <v>1703</v>
      </c>
      <c r="U2593" s="188"/>
      <c r="V2593" s="188" t="s">
        <v>1704</v>
      </c>
      <c r="W2593" s="188" t="s">
        <v>1195</v>
      </c>
      <c r="X2593" s="188" t="s">
        <v>1195</v>
      </c>
      <c r="Y2593" s="188" t="s">
        <v>1195</v>
      </c>
      <c r="Z2593" s="188"/>
      <c r="AA2593" s="188">
        <v>220.56</v>
      </c>
    </row>
    <row r="2594" spans="1:27">
      <c r="A2594" s="122" t="s">
        <v>56</v>
      </c>
      <c r="B2594" s="226" t="str">
        <f t="shared" si="80"/>
        <v>27BMWPD2551E2ZZS0004517</v>
      </c>
      <c r="C2594" s="277">
        <f t="shared" si="81"/>
        <v>2589</v>
      </c>
      <c r="D2594" s="122" t="s">
        <v>511</v>
      </c>
      <c r="E2594" s="122" t="s">
        <v>512</v>
      </c>
      <c r="F2594" s="122" t="s">
        <v>5759</v>
      </c>
      <c r="G2594" s="122" t="s">
        <v>1699</v>
      </c>
      <c r="H2594" s="278">
        <v>45500</v>
      </c>
      <c r="I2594" s="122">
        <v>22921</v>
      </c>
      <c r="J2594" s="122" t="s">
        <v>1700</v>
      </c>
      <c r="K2594" s="122" t="s">
        <v>1657</v>
      </c>
      <c r="L2594" s="122">
        <v>18</v>
      </c>
      <c r="M2594" s="287">
        <v>17094</v>
      </c>
      <c r="N2594" s="287">
        <v>0</v>
      </c>
      <c r="O2594" s="287">
        <v>1538.46</v>
      </c>
      <c r="P2594" s="287">
        <v>1538.46</v>
      </c>
      <c r="Q2594" s="122">
        <v>0</v>
      </c>
      <c r="R2594" s="188" t="s">
        <v>5196</v>
      </c>
      <c r="S2594" s="188" t="s">
        <v>5299</v>
      </c>
      <c r="T2594" s="188" t="s">
        <v>1703</v>
      </c>
      <c r="U2594" s="188"/>
      <c r="V2594" s="188" t="s">
        <v>1704</v>
      </c>
      <c r="W2594" s="188" t="s">
        <v>1195</v>
      </c>
      <c r="X2594" s="188" t="s">
        <v>1195</v>
      </c>
      <c r="Y2594" s="188" t="s">
        <v>1195</v>
      </c>
      <c r="Z2594" s="188"/>
      <c r="AA2594" s="188">
        <v>3076.92</v>
      </c>
    </row>
    <row r="2595" spans="1:27">
      <c r="A2595" s="122" t="s">
        <v>56</v>
      </c>
      <c r="B2595" s="226" t="str">
        <f t="shared" si="80"/>
        <v>27ABJCS6128G1Z4264/2024-25</v>
      </c>
      <c r="C2595" s="277">
        <f t="shared" si="81"/>
        <v>2590</v>
      </c>
      <c r="D2595" s="122" t="s">
        <v>535</v>
      </c>
      <c r="E2595" s="122" t="s">
        <v>536</v>
      </c>
      <c r="F2595" s="122" t="s">
        <v>5760</v>
      </c>
      <c r="G2595" s="122" t="s">
        <v>1699</v>
      </c>
      <c r="H2595" s="278">
        <v>45505</v>
      </c>
      <c r="I2595" s="122">
        <v>6890.02</v>
      </c>
      <c r="J2595" s="122" t="s">
        <v>1700</v>
      </c>
      <c r="K2595" s="122" t="s">
        <v>1657</v>
      </c>
      <c r="L2595" s="122">
        <v>18</v>
      </c>
      <c r="M2595" s="287">
        <v>5839</v>
      </c>
      <c r="N2595" s="287">
        <v>0</v>
      </c>
      <c r="O2595" s="287">
        <v>525.51</v>
      </c>
      <c r="P2595" s="287">
        <v>525.51</v>
      </c>
      <c r="Q2595" s="122">
        <v>0</v>
      </c>
      <c r="R2595" s="188" t="s">
        <v>3183</v>
      </c>
      <c r="S2595" s="188" t="s">
        <v>5429</v>
      </c>
      <c r="T2595" s="188" t="s">
        <v>1703</v>
      </c>
      <c r="U2595" s="188"/>
      <c r="V2595" s="188" t="s">
        <v>1704</v>
      </c>
      <c r="W2595" s="188" t="s">
        <v>1195</v>
      </c>
      <c r="X2595" s="188" t="s">
        <v>1195</v>
      </c>
      <c r="Y2595" s="188" t="s">
        <v>1195</v>
      </c>
      <c r="Z2595" s="188"/>
      <c r="AA2595" s="188">
        <v>1051.02</v>
      </c>
    </row>
    <row r="2596" spans="1:27">
      <c r="A2596" s="122" t="s">
        <v>56</v>
      </c>
      <c r="B2596" s="226" t="str">
        <f t="shared" si="80"/>
        <v>27ABJCS6128G1Z4265/2024-25</v>
      </c>
      <c r="C2596" s="277">
        <f t="shared" si="81"/>
        <v>2591</v>
      </c>
      <c r="D2596" s="122" t="s">
        <v>535</v>
      </c>
      <c r="E2596" s="122" t="s">
        <v>536</v>
      </c>
      <c r="F2596" s="122" t="s">
        <v>5761</v>
      </c>
      <c r="G2596" s="122" t="s">
        <v>1699</v>
      </c>
      <c r="H2596" s="278">
        <v>45505</v>
      </c>
      <c r="I2596" s="122">
        <v>3223.76</v>
      </c>
      <c r="J2596" s="122" t="s">
        <v>1700</v>
      </c>
      <c r="K2596" s="122" t="s">
        <v>1657</v>
      </c>
      <c r="L2596" s="122">
        <v>18</v>
      </c>
      <c r="M2596" s="287">
        <v>2732</v>
      </c>
      <c r="N2596" s="287">
        <v>0</v>
      </c>
      <c r="O2596" s="287">
        <v>245.88</v>
      </c>
      <c r="P2596" s="287">
        <v>245.88</v>
      </c>
      <c r="Q2596" s="122">
        <v>0</v>
      </c>
      <c r="R2596" s="188" t="s">
        <v>3183</v>
      </c>
      <c r="S2596" s="188" t="s">
        <v>5429</v>
      </c>
      <c r="T2596" s="188" t="s">
        <v>1703</v>
      </c>
      <c r="U2596" s="188"/>
      <c r="V2596" s="188" t="s">
        <v>1704</v>
      </c>
      <c r="W2596" s="188" t="s">
        <v>1195</v>
      </c>
      <c r="X2596" s="188" t="s">
        <v>1195</v>
      </c>
      <c r="Y2596" s="188" t="s">
        <v>1195</v>
      </c>
      <c r="Z2596" s="188"/>
      <c r="AA2596" s="188">
        <v>491.76</v>
      </c>
    </row>
    <row r="2597" spans="1:27">
      <c r="A2597" s="122" t="s">
        <v>56</v>
      </c>
      <c r="B2597" s="226" t="str">
        <f t="shared" si="80"/>
        <v>27ABJCS6128G1Z4308/2024-25</v>
      </c>
      <c r="C2597" s="277">
        <f t="shared" si="81"/>
        <v>2592</v>
      </c>
      <c r="D2597" s="122" t="s">
        <v>535</v>
      </c>
      <c r="E2597" s="122" t="s">
        <v>536</v>
      </c>
      <c r="F2597" s="122" t="s">
        <v>5762</v>
      </c>
      <c r="G2597" s="122" t="s">
        <v>1699</v>
      </c>
      <c r="H2597" s="278">
        <v>45518</v>
      </c>
      <c r="I2597" s="122">
        <v>8034.62</v>
      </c>
      <c r="J2597" s="122" t="s">
        <v>1700</v>
      </c>
      <c r="K2597" s="122" t="s">
        <v>1657</v>
      </c>
      <c r="L2597" s="122">
        <v>18</v>
      </c>
      <c r="M2597" s="287">
        <v>6809</v>
      </c>
      <c r="N2597" s="287">
        <v>0</v>
      </c>
      <c r="O2597" s="287">
        <v>612.80999999999995</v>
      </c>
      <c r="P2597" s="287">
        <v>612.80999999999995</v>
      </c>
      <c r="Q2597" s="122">
        <v>0</v>
      </c>
      <c r="R2597" s="188" t="s">
        <v>3183</v>
      </c>
      <c r="S2597" s="188" t="s">
        <v>5429</v>
      </c>
      <c r="T2597" s="188" t="s">
        <v>1703</v>
      </c>
      <c r="U2597" s="188"/>
      <c r="V2597" s="188" t="s">
        <v>1704</v>
      </c>
      <c r="W2597" s="188" t="s">
        <v>1195</v>
      </c>
      <c r="X2597" s="188" t="s">
        <v>1195</v>
      </c>
      <c r="Y2597" s="188" t="s">
        <v>1195</v>
      </c>
      <c r="Z2597" s="188"/>
      <c r="AA2597" s="188">
        <v>1225.6199999999999</v>
      </c>
    </row>
    <row r="2598" spans="1:27">
      <c r="A2598" s="122" t="s">
        <v>56</v>
      </c>
      <c r="B2598" s="226" t="str">
        <f t="shared" si="80"/>
        <v>27AAWCS5258F1ZQPUN06/SC24/00381</v>
      </c>
      <c r="C2598" s="277">
        <f t="shared" si="81"/>
        <v>2593</v>
      </c>
      <c r="D2598" s="122" t="s">
        <v>299</v>
      </c>
      <c r="E2598" s="122" t="s">
        <v>4601</v>
      </c>
      <c r="F2598" s="122" t="s">
        <v>5763</v>
      </c>
      <c r="G2598" s="122" t="s">
        <v>1699</v>
      </c>
      <c r="H2598" s="278">
        <v>45506</v>
      </c>
      <c r="I2598" s="122">
        <v>5512.7</v>
      </c>
      <c r="J2598" s="122" t="s">
        <v>1700</v>
      </c>
      <c r="K2598" s="122" t="s">
        <v>1657</v>
      </c>
      <c r="L2598" s="122">
        <v>18</v>
      </c>
      <c r="M2598" s="287">
        <v>4671.78</v>
      </c>
      <c r="N2598" s="287">
        <v>0</v>
      </c>
      <c r="O2598" s="287">
        <v>420.46</v>
      </c>
      <c r="P2598" s="287">
        <v>420.46</v>
      </c>
      <c r="Q2598" s="122">
        <v>0</v>
      </c>
      <c r="R2598" s="188" t="s">
        <v>3183</v>
      </c>
      <c r="S2598" s="188" t="s">
        <v>5509</v>
      </c>
      <c r="T2598" s="188" t="s">
        <v>1703</v>
      </c>
      <c r="U2598" s="188"/>
      <c r="V2598" s="188" t="s">
        <v>1704</v>
      </c>
      <c r="W2598" s="188" t="s">
        <v>1726</v>
      </c>
      <c r="X2598" s="188" t="s">
        <v>5764</v>
      </c>
      <c r="Y2598" s="188" t="s">
        <v>5645</v>
      </c>
      <c r="Z2598" s="188"/>
      <c r="AA2598" s="188">
        <v>840.92</v>
      </c>
    </row>
    <row r="2599" spans="1:27">
      <c r="A2599" s="122" t="s">
        <v>56</v>
      </c>
      <c r="B2599" s="226" t="str">
        <f t="shared" si="80"/>
        <v>27AAWCS5258F1ZQPUN06/SC24/00406</v>
      </c>
      <c r="C2599" s="277">
        <f t="shared" si="81"/>
        <v>2594</v>
      </c>
      <c r="D2599" s="122" t="s">
        <v>299</v>
      </c>
      <c r="E2599" s="122" t="s">
        <v>4601</v>
      </c>
      <c r="F2599" s="122" t="s">
        <v>5765</v>
      </c>
      <c r="G2599" s="122" t="s">
        <v>1699</v>
      </c>
      <c r="H2599" s="278">
        <v>45524</v>
      </c>
      <c r="I2599" s="122">
        <v>3242294.26</v>
      </c>
      <c r="J2599" s="122" t="s">
        <v>1700</v>
      </c>
      <c r="K2599" s="122" t="s">
        <v>1657</v>
      </c>
      <c r="L2599" s="122">
        <v>18</v>
      </c>
      <c r="M2599" s="287">
        <v>2747707</v>
      </c>
      <c r="N2599" s="287">
        <v>0</v>
      </c>
      <c r="O2599" s="287">
        <v>247293.63</v>
      </c>
      <c r="P2599" s="287">
        <v>247293.63</v>
      </c>
      <c r="Q2599" s="122">
        <v>0</v>
      </c>
      <c r="R2599" s="188" t="s">
        <v>3183</v>
      </c>
      <c r="S2599" s="188" t="s">
        <v>5509</v>
      </c>
      <c r="T2599" s="188" t="s">
        <v>1703</v>
      </c>
      <c r="U2599" s="188"/>
      <c r="V2599" s="188" t="s">
        <v>1704</v>
      </c>
      <c r="W2599" s="188" t="s">
        <v>1726</v>
      </c>
      <c r="X2599" s="188" t="s">
        <v>5766</v>
      </c>
      <c r="Y2599" s="188" t="s">
        <v>5767</v>
      </c>
      <c r="Z2599" s="188"/>
      <c r="AA2599" s="188">
        <v>494587.26</v>
      </c>
    </row>
    <row r="2600" spans="1:27">
      <c r="A2600" s="122" t="s">
        <v>56</v>
      </c>
      <c r="B2600" s="226" t="str">
        <f t="shared" si="80"/>
        <v>27AAWCS5258F1ZQPUN06/SC24/00450</v>
      </c>
      <c r="C2600" s="277">
        <f t="shared" si="81"/>
        <v>2595</v>
      </c>
      <c r="D2600" s="122" t="s">
        <v>299</v>
      </c>
      <c r="E2600" s="122" t="s">
        <v>4601</v>
      </c>
      <c r="F2600" s="122" t="s">
        <v>5768</v>
      </c>
      <c r="G2600" s="122" t="s">
        <v>1699</v>
      </c>
      <c r="H2600" s="278">
        <v>45531</v>
      </c>
      <c r="I2600" s="122">
        <v>7640.23</v>
      </c>
      <c r="J2600" s="122" t="s">
        <v>1700</v>
      </c>
      <c r="K2600" s="122" t="s">
        <v>1657</v>
      </c>
      <c r="L2600" s="122">
        <v>18</v>
      </c>
      <c r="M2600" s="287">
        <v>6474.77</v>
      </c>
      <c r="N2600" s="287">
        <v>0</v>
      </c>
      <c r="O2600" s="287">
        <v>582.73</v>
      </c>
      <c r="P2600" s="287">
        <v>582.73</v>
      </c>
      <c r="Q2600" s="122">
        <v>0</v>
      </c>
      <c r="R2600" s="188" t="s">
        <v>3183</v>
      </c>
      <c r="S2600" s="188" t="s">
        <v>5509</v>
      </c>
      <c r="T2600" s="188" t="s">
        <v>1703</v>
      </c>
      <c r="U2600" s="188"/>
      <c r="V2600" s="188" t="s">
        <v>1704</v>
      </c>
      <c r="W2600" s="188" t="s">
        <v>1726</v>
      </c>
      <c r="X2600" s="188" t="s">
        <v>5769</v>
      </c>
      <c r="Y2600" s="188" t="s">
        <v>5770</v>
      </c>
      <c r="Z2600" s="188"/>
      <c r="AA2600" s="188">
        <v>1165.46</v>
      </c>
    </row>
    <row r="2601" spans="1:27">
      <c r="A2601" s="122" t="s">
        <v>56</v>
      </c>
      <c r="B2601" s="226" t="str">
        <f t="shared" si="80"/>
        <v>27AASCS3903K1ZV2526350</v>
      </c>
      <c r="C2601" s="277">
        <f t="shared" si="81"/>
        <v>2596</v>
      </c>
      <c r="D2601" s="334" t="s">
        <v>248</v>
      </c>
      <c r="E2601" s="334" t="s">
        <v>249</v>
      </c>
      <c r="F2601" s="334">
        <v>2526350</v>
      </c>
      <c r="G2601" s="334" t="s">
        <v>1699</v>
      </c>
      <c r="H2601" s="334" t="s">
        <v>250</v>
      </c>
      <c r="I2601" s="335">
        <v>11564</v>
      </c>
      <c r="J2601" s="334" t="s">
        <v>1700</v>
      </c>
      <c r="K2601" s="336" t="s">
        <v>1657</v>
      </c>
      <c r="L2601" s="172"/>
      <c r="M2601" s="335">
        <v>9800</v>
      </c>
      <c r="N2601" s="335">
        <v>0</v>
      </c>
      <c r="O2601" s="335">
        <v>882</v>
      </c>
      <c r="P2601" s="335">
        <v>882</v>
      </c>
      <c r="Q2601" s="335">
        <v>0</v>
      </c>
      <c r="R2601" s="337" t="s">
        <v>5799</v>
      </c>
      <c r="S2601" s="334" t="s">
        <v>875</v>
      </c>
      <c r="T2601" s="336" t="s">
        <v>1703</v>
      </c>
      <c r="U2601" s="334" t="s">
        <v>1195</v>
      </c>
      <c r="V2601" s="172"/>
      <c r="W2601" s="338" t="s">
        <v>1704</v>
      </c>
      <c r="X2601" s="337" t="s">
        <v>1726</v>
      </c>
      <c r="Y2601" s="337" t="s">
        <v>5800</v>
      </c>
      <c r="Z2601" s="337" t="s">
        <v>317</v>
      </c>
      <c r="AA2601" s="172"/>
    </row>
    <row r="2602" spans="1:27">
      <c r="A2602" s="122" t="s">
        <v>56</v>
      </c>
      <c r="B2602" s="226" t="str">
        <f t="shared" si="80"/>
        <v>27AASCS3903K1ZV2526351</v>
      </c>
      <c r="C2602" s="277">
        <f t="shared" si="81"/>
        <v>2597</v>
      </c>
      <c r="D2602" s="334" t="s">
        <v>248</v>
      </c>
      <c r="E2602" s="334" t="s">
        <v>249</v>
      </c>
      <c r="F2602" s="334">
        <v>2526351</v>
      </c>
      <c r="G2602" s="334" t="s">
        <v>1699</v>
      </c>
      <c r="H2602" s="334" t="s">
        <v>250</v>
      </c>
      <c r="I2602" s="335">
        <v>9440</v>
      </c>
      <c r="J2602" s="334" t="s">
        <v>1700</v>
      </c>
      <c r="K2602" s="336" t="s">
        <v>1657</v>
      </c>
      <c r="L2602" s="172"/>
      <c r="M2602" s="335">
        <v>8000</v>
      </c>
      <c r="N2602" s="335">
        <v>0</v>
      </c>
      <c r="O2602" s="335">
        <v>720</v>
      </c>
      <c r="P2602" s="335">
        <v>720</v>
      </c>
      <c r="Q2602" s="335">
        <v>0</v>
      </c>
      <c r="R2602" s="337" t="s">
        <v>5799</v>
      </c>
      <c r="S2602" s="334" t="s">
        <v>875</v>
      </c>
      <c r="T2602" s="336" t="s">
        <v>1703</v>
      </c>
      <c r="U2602" s="334" t="s">
        <v>1195</v>
      </c>
      <c r="V2602" s="172"/>
      <c r="W2602" s="338" t="s">
        <v>1704</v>
      </c>
      <c r="X2602" s="337" t="s">
        <v>1726</v>
      </c>
      <c r="Y2602" s="337" t="s">
        <v>5801</v>
      </c>
      <c r="Z2602" s="337" t="s">
        <v>317</v>
      </c>
      <c r="AA2602" s="172"/>
    </row>
    <row r="2603" spans="1:27">
      <c r="A2603" s="122" t="s">
        <v>56</v>
      </c>
      <c r="B2603" s="226" t="str">
        <f t="shared" si="80"/>
        <v>27AASCS3903K1ZV2526352</v>
      </c>
      <c r="C2603" s="277">
        <f t="shared" si="81"/>
        <v>2598</v>
      </c>
      <c r="D2603" s="334" t="s">
        <v>248</v>
      </c>
      <c r="E2603" s="334" t="s">
        <v>249</v>
      </c>
      <c r="F2603" s="334">
        <v>2526352</v>
      </c>
      <c r="G2603" s="334" t="s">
        <v>1699</v>
      </c>
      <c r="H2603" s="334" t="s">
        <v>250</v>
      </c>
      <c r="I2603" s="335">
        <v>9440</v>
      </c>
      <c r="J2603" s="334" t="s">
        <v>1700</v>
      </c>
      <c r="K2603" s="336" t="s">
        <v>1657</v>
      </c>
      <c r="L2603" s="172"/>
      <c r="M2603" s="335">
        <v>8000</v>
      </c>
      <c r="N2603" s="335">
        <v>0</v>
      </c>
      <c r="O2603" s="335">
        <v>720</v>
      </c>
      <c r="P2603" s="335">
        <v>720</v>
      </c>
      <c r="Q2603" s="335">
        <v>0</v>
      </c>
      <c r="R2603" s="337" t="s">
        <v>5799</v>
      </c>
      <c r="S2603" s="334" t="s">
        <v>875</v>
      </c>
      <c r="T2603" s="336" t="s">
        <v>1703</v>
      </c>
      <c r="U2603" s="334" t="s">
        <v>1195</v>
      </c>
      <c r="V2603" s="172"/>
      <c r="W2603" s="338" t="s">
        <v>1704</v>
      </c>
      <c r="X2603" s="337" t="s">
        <v>1726</v>
      </c>
      <c r="Y2603" s="337" t="s">
        <v>5802</v>
      </c>
      <c r="Z2603" s="337" t="s">
        <v>317</v>
      </c>
      <c r="AA2603" s="172"/>
    </row>
    <row r="2604" spans="1:27">
      <c r="A2604" s="122" t="s">
        <v>56</v>
      </c>
      <c r="B2604" s="226" t="str">
        <f t="shared" si="80"/>
        <v>27AASCS3903K1ZV2526353</v>
      </c>
      <c r="C2604" s="277">
        <f t="shared" si="81"/>
        <v>2599</v>
      </c>
      <c r="D2604" s="334" t="s">
        <v>248</v>
      </c>
      <c r="E2604" s="334" t="s">
        <v>249</v>
      </c>
      <c r="F2604" s="334">
        <v>2526353</v>
      </c>
      <c r="G2604" s="334" t="s">
        <v>1699</v>
      </c>
      <c r="H2604" s="334" t="s">
        <v>250</v>
      </c>
      <c r="I2604" s="335">
        <v>4720</v>
      </c>
      <c r="J2604" s="334" t="s">
        <v>1700</v>
      </c>
      <c r="K2604" s="336" t="s">
        <v>1657</v>
      </c>
      <c r="L2604" s="172"/>
      <c r="M2604" s="335">
        <v>4000</v>
      </c>
      <c r="N2604" s="335">
        <v>0</v>
      </c>
      <c r="O2604" s="335">
        <v>360</v>
      </c>
      <c r="P2604" s="335">
        <v>360</v>
      </c>
      <c r="Q2604" s="335">
        <v>0</v>
      </c>
      <c r="R2604" s="337" t="s">
        <v>5799</v>
      </c>
      <c r="S2604" s="334" t="s">
        <v>875</v>
      </c>
      <c r="T2604" s="336" t="s">
        <v>1703</v>
      </c>
      <c r="U2604" s="334" t="s">
        <v>1195</v>
      </c>
      <c r="V2604" s="172"/>
      <c r="W2604" s="338" t="s">
        <v>1704</v>
      </c>
      <c r="X2604" s="337" t="s">
        <v>1726</v>
      </c>
      <c r="Y2604" s="337" t="s">
        <v>5803</v>
      </c>
      <c r="Z2604" s="337" t="s">
        <v>317</v>
      </c>
      <c r="AA2604" s="172"/>
    </row>
    <row r="2605" spans="1:27">
      <c r="A2605" s="122" t="s">
        <v>56</v>
      </c>
      <c r="B2605" s="226" t="str">
        <f t="shared" si="80"/>
        <v>27AASCS3903K1ZV2526354</v>
      </c>
      <c r="C2605" s="277">
        <f t="shared" si="81"/>
        <v>2600</v>
      </c>
      <c r="D2605" s="334" t="s">
        <v>248</v>
      </c>
      <c r="E2605" s="334" t="s">
        <v>249</v>
      </c>
      <c r="F2605" s="334">
        <v>2526354</v>
      </c>
      <c r="G2605" s="334" t="s">
        <v>1699</v>
      </c>
      <c r="H2605" s="334" t="s">
        <v>250</v>
      </c>
      <c r="I2605" s="335">
        <v>4720</v>
      </c>
      <c r="J2605" s="334" t="s">
        <v>1700</v>
      </c>
      <c r="K2605" s="336" t="s">
        <v>1657</v>
      </c>
      <c r="L2605" s="172"/>
      <c r="M2605" s="335">
        <v>4000</v>
      </c>
      <c r="N2605" s="335">
        <v>0</v>
      </c>
      <c r="O2605" s="335">
        <v>360</v>
      </c>
      <c r="P2605" s="335">
        <v>360</v>
      </c>
      <c r="Q2605" s="335">
        <v>0</v>
      </c>
      <c r="R2605" s="337" t="s">
        <v>5799</v>
      </c>
      <c r="S2605" s="334" t="s">
        <v>875</v>
      </c>
      <c r="T2605" s="336" t="s">
        <v>1703</v>
      </c>
      <c r="U2605" s="334" t="s">
        <v>1195</v>
      </c>
      <c r="V2605" s="172"/>
      <c r="W2605" s="338" t="s">
        <v>1704</v>
      </c>
      <c r="X2605" s="337" t="s">
        <v>1726</v>
      </c>
      <c r="Y2605" s="337" t="s">
        <v>5804</v>
      </c>
      <c r="Z2605" s="337" t="s">
        <v>317</v>
      </c>
      <c r="AA2605" s="172"/>
    </row>
    <row r="2606" spans="1:27">
      <c r="A2606" s="122" t="s">
        <v>56</v>
      </c>
      <c r="B2606" s="226" t="str">
        <f t="shared" si="80"/>
        <v>27AASCS3903K1ZV2526355</v>
      </c>
      <c r="C2606" s="277">
        <f t="shared" si="81"/>
        <v>2601</v>
      </c>
      <c r="D2606" s="334" t="s">
        <v>248</v>
      </c>
      <c r="E2606" s="334" t="s">
        <v>249</v>
      </c>
      <c r="F2606" s="334">
        <v>2526355</v>
      </c>
      <c r="G2606" s="334" t="s">
        <v>1699</v>
      </c>
      <c r="H2606" s="334" t="s">
        <v>250</v>
      </c>
      <c r="I2606" s="335">
        <v>23600</v>
      </c>
      <c r="J2606" s="334" t="s">
        <v>1700</v>
      </c>
      <c r="K2606" s="336" t="s">
        <v>1657</v>
      </c>
      <c r="L2606" s="172"/>
      <c r="M2606" s="335">
        <v>20000</v>
      </c>
      <c r="N2606" s="335">
        <v>0</v>
      </c>
      <c r="O2606" s="335">
        <v>1800</v>
      </c>
      <c r="P2606" s="335">
        <v>1800</v>
      </c>
      <c r="Q2606" s="335">
        <v>0</v>
      </c>
      <c r="R2606" s="337" t="s">
        <v>5799</v>
      </c>
      <c r="S2606" s="334" t="s">
        <v>875</v>
      </c>
      <c r="T2606" s="336" t="s">
        <v>1703</v>
      </c>
      <c r="U2606" s="334" t="s">
        <v>1195</v>
      </c>
      <c r="V2606" s="172"/>
      <c r="W2606" s="338" t="s">
        <v>1704</v>
      </c>
      <c r="X2606" s="337" t="s">
        <v>1726</v>
      </c>
      <c r="Y2606" s="337" t="s">
        <v>5805</v>
      </c>
      <c r="Z2606" s="337" t="s">
        <v>317</v>
      </c>
      <c r="AA2606" s="172"/>
    </row>
    <row r="2607" spans="1:27">
      <c r="A2607" s="122" t="s">
        <v>56</v>
      </c>
      <c r="B2607" s="226" t="str">
        <f t="shared" si="80"/>
        <v>36AAFCK5835K1Z6K06613-0009</v>
      </c>
      <c r="C2607" s="277">
        <f t="shared" si="81"/>
        <v>2602</v>
      </c>
      <c r="D2607" s="334" t="s">
        <v>547</v>
      </c>
      <c r="E2607" s="334" t="s">
        <v>548</v>
      </c>
      <c r="F2607" s="334" t="s">
        <v>549</v>
      </c>
      <c r="G2607" s="334" t="s">
        <v>1699</v>
      </c>
      <c r="H2607" s="334" t="s">
        <v>550</v>
      </c>
      <c r="I2607" s="335">
        <v>271178.51</v>
      </c>
      <c r="J2607" s="334" t="s">
        <v>1700</v>
      </c>
      <c r="K2607" s="336" t="s">
        <v>1657</v>
      </c>
      <c r="L2607" s="172"/>
      <c r="M2607" s="335">
        <v>229812.3</v>
      </c>
      <c r="N2607" s="335">
        <v>41366.21</v>
      </c>
      <c r="O2607" s="335">
        <v>0</v>
      </c>
      <c r="P2607" s="335">
        <v>0</v>
      </c>
      <c r="Q2607" s="335">
        <v>0</v>
      </c>
      <c r="R2607" s="337" t="s">
        <v>5799</v>
      </c>
      <c r="S2607" s="334" t="s">
        <v>922</v>
      </c>
      <c r="T2607" s="336" t="s">
        <v>1703</v>
      </c>
      <c r="U2607" s="334" t="s">
        <v>1195</v>
      </c>
      <c r="V2607" s="172"/>
      <c r="W2607" s="338" t="s">
        <v>1704</v>
      </c>
      <c r="X2607" s="337" t="s">
        <v>1195</v>
      </c>
      <c r="Y2607" s="337" t="s">
        <v>1195</v>
      </c>
      <c r="Z2607" s="337" t="s">
        <v>1195</v>
      </c>
      <c r="AA2607" s="172"/>
    </row>
    <row r="2608" spans="1:27">
      <c r="A2608" s="122" t="s">
        <v>56</v>
      </c>
      <c r="B2608" s="226" t="str">
        <f t="shared" si="80"/>
        <v>27AAACM3692H1ZCSAPV09/0056/2526</v>
      </c>
      <c r="C2608" s="277">
        <f t="shared" si="81"/>
        <v>2603</v>
      </c>
      <c r="D2608" s="334" t="s">
        <v>580</v>
      </c>
      <c r="E2608" s="334" t="s">
        <v>581</v>
      </c>
      <c r="F2608" s="334" t="s">
        <v>582</v>
      </c>
      <c r="G2608" s="334" t="s">
        <v>1699</v>
      </c>
      <c r="H2608" s="334" t="s">
        <v>558</v>
      </c>
      <c r="I2608" s="335">
        <v>71999</v>
      </c>
      <c r="J2608" s="334" t="s">
        <v>1700</v>
      </c>
      <c r="K2608" s="336" t="s">
        <v>1657</v>
      </c>
      <c r="L2608" s="172"/>
      <c r="M2608" s="335">
        <v>61016</v>
      </c>
      <c r="N2608" s="335">
        <v>0</v>
      </c>
      <c r="O2608" s="335">
        <v>5491.44</v>
      </c>
      <c r="P2608" s="335">
        <v>5491.44</v>
      </c>
      <c r="Q2608" s="335">
        <v>0</v>
      </c>
      <c r="R2608" s="337" t="s">
        <v>5799</v>
      </c>
      <c r="S2608" s="334" t="s">
        <v>922</v>
      </c>
      <c r="T2608" s="336" t="s">
        <v>1703</v>
      </c>
      <c r="U2608" s="334" t="s">
        <v>1195</v>
      </c>
      <c r="V2608" s="172"/>
      <c r="W2608" s="338" t="s">
        <v>1704</v>
      </c>
      <c r="X2608" s="337" t="s">
        <v>1726</v>
      </c>
      <c r="Y2608" s="337" t="s">
        <v>5806</v>
      </c>
      <c r="Z2608" s="337" t="s">
        <v>275</v>
      </c>
      <c r="AA2608" s="172"/>
    </row>
    <row r="2609" spans="1:27">
      <c r="A2609" s="122" t="s">
        <v>56</v>
      </c>
      <c r="B2609" s="226" t="str">
        <f t="shared" si="80"/>
        <v>27AAACM3692H1ZCSAPV09/0057/2526</v>
      </c>
      <c r="C2609" s="277">
        <f t="shared" si="81"/>
        <v>2604</v>
      </c>
      <c r="D2609" s="334" t="s">
        <v>580</v>
      </c>
      <c r="E2609" s="334" t="s">
        <v>581</v>
      </c>
      <c r="F2609" s="334" t="s">
        <v>627</v>
      </c>
      <c r="G2609" s="334" t="s">
        <v>1699</v>
      </c>
      <c r="H2609" s="334" t="s">
        <v>558</v>
      </c>
      <c r="I2609" s="335">
        <v>39004</v>
      </c>
      <c r="J2609" s="334" t="s">
        <v>1700</v>
      </c>
      <c r="K2609" s="336" t="s">
        <v>1657</v>
      </c>
      <c r="L2609" s="172"/>
      <c r="M2609" s="335">
        <v>33054.239999999998</v>
      </c>
      <c r="N2609" s="335">
        <v>0</v>
      </c>
      <c r="O2609" s="335">
        <v>2974.88</v>
      </c>
      <c r="P2609" s="335">
        <v>2974.88</v>
      </c>
      <c r="Q2609" s="335">
        <v>0</v>
      </c>
      <c r="R2609" s="337" t="s">
        <v>5799</v>
      </c>
      <c r="S2609" s="334" t="s">
        <v>922</v>
      </c>
      <c r="T2609" s="336" t="s">
        <v>1703</v>
      </c>
      <c r="U2609" s="334" t="s">
        <v>1195</v>
      </c>
      <c r="V2609" s="172"/>
      <c r="W2609" s="338" t="s">
        <v>1704</v>
      </c>
      <c r="X2609" s="337" t="s">
        <v>1726</v>
      </c>
      <c r="Y2609" s="337" t="s">
        <v>5807</v>
      </c>
      <c r="Z2609" s="337" t="s">
        <v>275</v>
      </c>
      <c r="AA2609" s="172"/>
    </row>
    <row r="2610" spans="1:27">
      <c r="A2610" s="122" t="s">
        <v>56</v>
      </c>
      <c r="B2610" s="226" t="str">
        <f t="shared" si="80"/>
        <v>03ACCPS7232A1Z5ES-ECOM-179</v>
      </c>
      <c r="C2610" s="277">
        <f t="shared" si="81"/>
        <v>2605</v>
      </c>
      <c r="D2610" s="334" t="s">
        <v>272</v>
      </c>
      <c r="E2610" s="334" t="s">
        <v>273</v>
      </c>
      <c r="F2610" s="334" t="s">
        <v>274</v>
      </c>
      <c r="G2610" s="334" t="s">
        <v>1699</v>
      </c>
      <c r="H2610" s="334" t="s">
        <v>275</v>
      </c>
      <c r="I2610" s="335">
        <v>1330</v>
      </c>
      <c r="J2610" s="334" t="s">
        <v>1700</v>
      </c>
      <c r="K2610" s="336" t="s">
        <v>1657</v>
      </c>
      <c r="L2610" s="172"/>
      <c r="M2610" s="335">
        <v>1127.1199999999999</v>
      </c>
      <c r="N2610" s="335">
        <v>202.88</v>
      </c>
      <c r="O2610" s="335">
        <v>0</v>
      </c>
      <c r="P2610" s="335">
        <v>0</v>
      </c>
      <c r="Q2610" s="335">
        <v>0</v>
      </c>
      <c r="R2610" s="337" t="s">
        <v>5799</v>
      </c>
      <c r="S2610" s="334" t="s">
        <v>770</v>
      </c>
      <c r="T2610" s="336" t="s">
        <v>1703</v>
      </c>
      <c r="U2610" s="334" t="s">
        <v>1195</v>
      </c>
      <c r="V2610" s="172"/>
      <c r="W2610" s="338" t="s">
        <v>1704</v>
      </c>
      <c r="X2610" s="337" t="s">
        <v>1195</v>
      </c>
      <c r="Y2610" s="337" t="s">
        <v>1195</v>
      </c>
      <c r="Z2610" s="337" t="s">
        <v>1195</v>
      </c>
      <c r="AA2610" s="172"/>
    </row>
    <row r="2611" spans="1:27">
      <c r="A2611" s="122" t="s">
        <v>56</v>
      </c>
      <c r="B2611" s="226" t="str">
        <f t="shared" si="80"/>
        <v>27AZJPG1481H1ZC24-25/027</v>
      </c>
      <c r="C2611" s="277">
        <f t="shared" si="81"/>
        <v>2606</v>
      </c>
      <c r="D2611" s="334" t="s">
        <v>394</v>
      </c>
      <c r="E2611" s="334" t="s">
        <v>395</v>
      </c>
      <c r="F2611" s="334" t="s">
        <v>5808</v>
      </c>
      <c r="G2611" s="334" t="s">
        <v>1699</v>
      </c>
      <c r="H2611" s="334" t="s">
        <v>5809</v>
      </c>
      <c r="I2611" s="335">
        <v>1470</v>
      </c>
      <c r="J2611" s="334" t="s">
        <v>1700</v>
      </c>
      <c r="K2611" s="336" t="s">
        <v>1703</v>
      </c>
      <c r="L2611" s="172"/>
      <c r="M2611" s="335">
        <v>1400</v>
      </c>
      <c r="N2611" s="335">
        <v>0</v>
      </c>
      <c r="O2611" s="335">
        <v>35</v>
      </c>
      <c r="P2611" s="335">
        <v>35</v>
      </c>
      <c r="Q2611" s="335">
        <v>0</v>
      </c>
      <c r="R2611" s="337" t="s">
        <v>2850</v>
      </c>
      <c r="S2611" s="334" t="s">
        <v>5810</v>
      </c>
      <c r="T2611" s="336" t="s">
        <v>1703</v>
      </c>
      <c r="U2611" s="334" t="s">
        <v>1195</v>
      </c>
      <c r="V2611" s="172"/>
      <c r="W2611" s="338" t="s">
        <v>1704</v>
      </c>
      <c r="X2611" s="337" t="s">
        <v>1195</v>
      </c>
      <c r="Y2611" s="337" t="s">
        <v>1195</v>
      </c>
      <c r="Z2611" s="337" t="s">
        <v>1195</v>
      </c>
      <c r="AA2611" s="172"/>
    </row>
    <row r="2612" spans="1:27">
      <c r="A2612" s="122" t="s">
        <v>56</v>
      </c>
      <c r="B2612" s="226" t="str">
        <f t="shared" si="80"/>
        <v>27AZJPG1481H1ZC24-25/028</v>
      </c>
      <c r="C2612" s="277">
        <f t="shared" si="81"/>
        <v>2607</v>
      </c>
      <c r="D2612" s="334" t="s">
        <v>394</v>
      </c>
      <c r="E2612" s="334" t="s">
        <v>395</v>
      </c>
      <c r="F2612" s="334" t="s">
        <v>5811</v>
      </c>
      <c r="G2612" s="334" t="s">
        <v>1699</v>
      </c>
      <c r="H2612" s="334" t="s">
        <v>5809</v>
      </c>
      <c r="I2612" s="335">
        <v>17169</v>
      </c>
      <c r="J2612" s="334" t="s">
        <v>1700</v>
      </c>
      <c r="K2612" s="336" t="s">
        <v>1703</v>
      </c>
      <c r="L2612" s="172"/>
      <c r="M2612" s="335">
        <v>16351</v>
      </c>
      <c r="N2612" s="335">
        <v>0</v>
      </c>
      <c r="O2612" s="335">
        <v>408.78</v>
      </c>
      <c r="P2612" s="335">
        <v>408.78</v>
      </c>
      <c r="Q2612" s="335">
        <v>0</v>
      </c>
      <c r="R2612" s="337" t="s">
        <v>2850</v>
      </c>
      <c r="S2612" s="334" t="s">
        <v>5810</v>
      </c>
      <c r="T2612" s="336" t="s">
        <v>1703</v>
      </c>
      <c r="U2612" s="334" t="s">
        <v>1195</v>
      </c>
      <c r="V2612" s="172"/>
      <c r="W2612" s="338" t="s">
        <v>1704</v>
      </c>
      <c r="X2612" s="337" t="s">
        <v>1195</v>
      </c>
      <c r="Y2612" s="337" t="s">
        <v>1195</v>
      </c>
      <c r="Z2612" s="337" t="s">
        <v>1195</v>
      </c>
      <c r="AA2612" s="172"/>
    </row>
    <row r="2613" spans="1:27">
      <c r="A2613" s="122" t="s">
        <v>56</v>
      </c>
      <c r="B2613" s="226" t="str">
        <f t="shared" si="80"/>
        <v>27AZJPG1481H1ZC24-25/029</v>
      </c>
      <c r="C2613" s="277">
        <f t="shared" si="81"/>
        <v>2608</v>
      </c>
      <c r="D2613" s="334" t="s">
        <v>394</v>
      </c>
      <c r="E2613" s="334" t="s">
        <v>395</v>
      </c>
      <c r="F2613" s="334" t="s">
        <v>5812</v>
      </c>
      <c r="G2613" s="334" t="s">
        <v>1699</v>
      </c>
      <c r="H2613" s="334" t="s">
        <v>5809</v>
      </c>
      <c r="I2613" s="335">
        <v>8197</v>
      </c>
      <c r="J2613" s="334" t="s">
        <v>1700</v>
      </c>
      <c r="K2613" s="336" t="s">
        <v>1703</v>
      </c>
      <c r="L2613" s="172"/>
      <c r="M2613" s="335">
        <v>7807</v>
      </c>
      <c r="N2613" s="335">
        <v>0</v>
      </c>
      <c r="O2613" s="335">
        <v>195.18</v>
      </c>
      <c r="P2613" s="335">
        <v>195.18</v>
      </c>
      <c r="Q2613" s="335">
        <v>0</v>
      </c>
      <c r="R2613" s="337" t="s">
        <v>2850</v>
      </c>
      <c r="S2613" s="334" t="s">
        <v>5810</v>
      </c>
      <c r="T2613" s="336" t="s">
        <v>1703</v>
      </c>
      <c r="U2613" s="334" t="s">
        <v>1195</v>
      </c>
      <c r="V2613" s="172"/>
      <c r="W2613" s="338" t="s">
        <v>1704</v>
      </c>
      <c r="X2613" s="337" t="s">
        <v>1195</v>
      </c>
      <c r="Y2613" s="337" t="s">
        <v>1195</v>
      </c>
      <c r="Z2613" s="337" t="s">
        <v>1195</v>
      </c>
      <c r="AA2613" s="172"/>
    </row>
    <row r="2614" spans="1:27">
      <c r="A2614" s="122" t="s">
        <v>56</v>
      </c>
      <c r="B2614" s="226" t="str">
        <f t="shared" si="80"/>
        <v>27AZJPG1481H1ZC24-25/030</v>
      </c>
      <c r="C2614" s="277">
        <f t="shared" si="81"/>
        <v>2609</v>
      </c>
      <c r="D2614" s="334" t="s">
        <v>394</v>
      </c>
      <c r="E2614" s="334" t="s">
        <v>395</v>
      </c>
      <c r="F2614" s="334" t="s">
        <v>5813</v>
      </c>
      <c r="G2614" s="334" t="s">
        <v>1699</v>
      </c>
      <c r="H2614" s="334" t="s">
        <v>5809</v>
      </c>
      <c r="I2614" s="335">
        <v>1376</v>
      </c>
      <c r="J2614" s="334" t="s">
        <v>1700</v>
      </c>
      <c r="K2614" s="336" t="s">
        <v>1703</v>
      </c>
      <c r="L2614" s="172"/>
      <c r="M2614" s="335">
        <v>1310</v>
      </c>
      <c r="N2614" s="335">
        <v>0</v>
      </c>
      <c r="O2614" s="335">
        <v>32.75</v>
      </c>
      <c r="P2614" s="335">
        <v>32.75</v>
      </c>
      <c r="Q2614" s="335">
        <v>0</v>
      </c>
      <c r="R2614" s="337" t="s">
        <v>2850</v>
      </c>
      <c r="S2614" s="334" t="s">
        <v>5810</v>
      </c>
      <c r="T2614" s="336" t="s">
        <v>1703</v>
      </c>
      <c r="U2614" s="334" t="s">
        <v>1195</v>
      </c>
      <c r="V2614" s="172"/>
      <c r="W2614" s="338" t="s">
        <v>1704</v>
      </c>
      <c r="X2614" s="337" t="s">
        <v>1195</v>
      </c>
      <c r="Y2614" s="337" t="s">
        <v>1195</v>
      </c>
      <c r="Z2614" s="337" t="s">
        <v>1195</v>
      </c>
      <c r="AA2614" s="172"/>
    </row>
    <row r="2615" spans="1:27">
      <c r="A2615" s="122" t="s">
        <v>56</v>
      </c>
      <c r="B2615" s="226" t="str">
        <f t="shared" si="80"/>
        <v>27AZJPG1481H1ZC24-25/031</v>
      </c>
      <c r="C2615" s="277">
        <f t="shared" si="81"/>
        <v>2610</v>
      </c>
      <c r="D2615" s="334" t="s">
        <v>394</v>
      </c>
      <c r="E2615" s="334" t="s">
        <v>395</v>
      </c>
      <c r="F2615" s="334" t="s">
        <v>5814</v>
      </c>
      <c r="G2615" s="334" t="s">
        <v>1699</v>
      </c>
      <c r="H2615" s="334" t="s">
        <v>5809</v>
      </c>
      <c r="I2615" s="335">
        <v>8000</v>
      </c>
      <c r="J2615" s="334" t="s">
        <v>1700</v>
      </c>
      <c r="K2615" s="336" t="s">
        <v>1703</v>
      </c>
      <c r="L2615" s="172"/>
      <c r="M2615" s="335">
        <v>7619</v>
      </c>
      <c r="N2615" s="335">
        <v>0</v>
      </c>
      <c r="O2615" s="335">
        <v>190.48</v>
      </c>
      <c r="P2615" s="335">
        <v>190.48</v>
      </c>
      <c r="Q2615" s="335">
        <v>0</v>
      </c>
      <c r="R2615" s="337" t="s">
        <v>2850</v>
      </c>
      <c r="S2615" s="334" t="s">
        <v>5810</v>
      </c>
      <c r="T2615" s="336" t="s">
        <v>1703</v>
      </c>
      <c r="U2615" s="334" t="s">
        <v>1195</v>
      </c>
      <c r="V2615" s="172"/>
      <c r="W2615" s="338" t="s">
        <v>1704</v>
      </c>
      <c r="X2615" s="337" t="s">
        <v>1195</v>
      </c>
      <c r="Y2615" s="337" t="s">
        <v>1195</v>
      </c>
      <c r="Z2615" s="337" t="s">
        <v>1195</v>
      </c>
      <c r="AA2615" s="172"/>
    </row>
    <row r="2616" spans="1:27">
      <c r="A2616" s="122" t="s">
        <v>56</v>
      </c>
      <c r="B2616" s="226" t="str">
        <f t="shared" si="80"/>
        <v>27AZJPG1481H1ZC24-25/059</v>
      </c>
      <c r="C2616" s="277">
        <f t="shared" si="81"/>
        <v>2611</v>
      </c>
      <c r="D2616" s="334" t="s">
        <v>394</v>
      </c>
      <c r="E2616" s="334" t="s">
        <v>395</v>
      </c>
      <c r="F2616" s="334" t="s">
        <v>5815</v>
      </c>
      <c r="G2616" s="334" t="s">
        <v>1699</v>
      </c>
      <c r="H2616" s="334" t="s">
        <v>5562</v>
      </c>
      <c r="I2616" s="335">
        <v>20727</v>
      </c>
      <c r="J2616" s="334" t="s">
        <v>1700</v>
      </c>
      <c r="K2616" s="336" t="s">
        <v>1703</v>
      </c>
      <c r="L2616" s="172"/>
      <c r="M2616" s="335">
        <v>19740</v>
      </c>
      <c r="N2616" s="335">
        <v>0</v>
      </c>
      <c r="O2616" s="335">
        <v>493.5</v>
      </c>
      <c r="P2616" s="335">
        <v>493.5</v>
      </c>
      <c r="Q2616" s="335">
        <v>0</v>
      </c>
      <c r="R2616" s="337" t="s">
        <v>2850</v>
      </c>
      <c r="S2616" s="334" t="s">
        <v>5810</v>
      </c>
      <c r="T2616" s="336" t="s">
        <v>1703</v>
      </c>
      <c r="U2616" s="334" t="s">
        <v>1195</v>
      </c>
      <c r="V2616" s="172"/>
      <c r="W2616" s="338" t="s">
        <v>1704</v>
      </c>
      <c r="X2616" s="337" t="s">
        <v>1195</v>
      </c>
      <c r="Y2616" s="337" t="s">
        <v>1195</v>
      </c>
      <c r="Z2616" s="337" t="s">
        <v>1195</v>
      </c>
      <c r="AA2616" s="172"/>
    </row>
    <row r="2617" spans="1:27">
      <c r="A2617" s="122" t="s">
        <v>56</v>
      </c>
      <c r="B2617" s="226" t="str">
        <f t="shared" si="80"/>
        <v>27AZJPG1481H1ZC24-25/066</v>
      </c>
      <c r="C2617" s="277">
        <f t="shared" si="81"/>
        <v>2612</v>
      </c>
      <c r="D2617" s="334" t="s">
        <v>394</v>
      </c>
      <c r="E2617" s="334" t="s">
        <v>395</v>
      </c>
      <c r="F2617" s="334" t="s">
        <v>5816</v>
      </c>
      <c r="G2617" s="334" t="s">
        <v>1699</v>
      </c>
      <c r="H2617" s="334" t="s">
        <v>3210</v>
      </c>
      <c r="I2617" s="335">
        <v>44349</v>
      </c>
      <c r="J2617" s="334" t="s">
        <v>1700</v>
      </c>
      <c r="K2617" s="336" t="s">
        <v>1703</v>
      </c>
      <c r="L2617" s="172"/>
      <c r="M2617" s="335">
        <v>42237</v>
      </c>
      <c r="N2617" s="335">
        <v>0</v>
      </c>
      <c r="O2617" s="335">
        <v>1055.93</v>
      </c>
      <c r="P2617" s="335">
        <v>1055.93</v>
      </c>
      <c r="Q2617" s="335">
        <v>0</v>
      </c>
      <c r="R2617" s="337" t="s">
        <v>2850</v>
      </c>
      <c r="S2617" s="334" t="s">
        <v>5810</v>
      </c>
      <c r="T2617" s="336" t="s">
        <v>1703</v>
      </c>
      <c r="U2617" s="334" t="s">
        <v>1195</v>
      </c>
      <c r="V2617" s="172"/>
      <c r="W2617" s="338" t="s">
        <v>1704</v>
      </c>
      <c r="X2617" s="337" t="s">
        <v>1195</v>
      </c>
      <c r="Y2617" s="337" t="s">
        <v>1195</v>
      </c>
      <c r="Z2617" s="337" t="s">
        <v>1195</v>
      </c>
      <c r="AA2617" s="172"/>
    </row>
    <row r="2618" spans="1:27">
      <c r="A2618" s="122" t="s">
        <v>56</v>
      </c>
      <c r="B2618" s="226" t="str">
        <f t="shared" si="80"/>
        <v>27AZJPG1481H1ZC24-25/087</v>
      </c>
      <c r="C2618" s="277">
        <f t="shared" si="81"/>
        <v>2613</v>
      </c>
      <c r="D2618" s="334" t="s">
        <v>394</v>
      </c>
      <c r="E2618" s="334" t="s">
        <v>395</v>
      </c>
      <c r="F2618" s="334" t="s">
        <v>5817</v>
      </c>
      <c r="G2618" s="334" t="s">
        <v>1699</v>
      </c>
      <c r="H2618" s="334" t="s">
        <v>3484</v>
      </c>
      <c r="I2618" s="335">
        <v>7946</v>
      </c>
      <c r="J2618" s="334" t="s">
        <v>1700</v>
      </c>
      <c r="K2618" s="336" t="s">
        <v>1703</v>
      </c>
      <c r="L2618" s="172"/>
      <c r="M2618" s="335">
        <v>7568</v>
      </c>
      <c r="N2618" s="335">
        <v>0</v>
      </c>
      <c r="O2618" s="335">
        <v>189.2</v>
      </c>
      <c r="P2618" s="335">
        <v>189.2</v>
      </c>
      <c r="Q2618" s="335">
        <v>0</v>
      </c>
      <c r="R2618" s="337" t="s">
        <v>2850</v>
      </c>
      <c r="S2618" s="334" t="s">
        <v>5810</v>
      </c>
      <c r="T2618" s="336" t="s">
        <v>1703</v>
      </c>
      <c r="U2618" s="334" t="s">
        <v>1195</v>
      </c>
      <c r="V2618" s="172"/>
      <c r="W2618" s="338" t="s">
        <v>1704</v>
      </c>
      <c r="X2618" s="337" t="s">
        <v>1195</v>
      </c>
      <c r="Y2618" s="337" t="s">
        <v>1195</v>
      </c>
      <c r="Z2618" s="337" t="s">
        <v>1195</v>
      </c>
      <c r="AA2618" s="172"/>
    </row>
    <row r="2619" spans="1:27">
      <c r="A2619" s="122" t="s">
        <v>56</v>
      </c>
      <c r="B2619" s="226" t="str">
        <f t="shared" si="80"/>
        <v>27AZJPG1481H1ZC24-25/088</v>
      </c>
      <c r="C2619" s="277">
        <f t="shared" si="81"/>
        <v>2614</v>
      </c>
      <c r="D2619" s="334" t="s">
        <v>394</v>
      </c>
      <c r="E2619" s="334" t="s">
        <v>395</v>
      </c>
      <c r="F2619" s="334" t="s">
        <v>5818</v>
      </c>
      <c r="G2619" s="334" t="s">
        <v>1699</v>
      </c>
      <c r="H2619" s="334" t="s">
        <v>3484</v>
      </c>
      <c r="I2619" s="335">
        <v>9512</v>
      </c>
      <c r="J2619" s="334" t="s">
        <v>1700</v>
      </c>
      <c r="K2619" s="336" t="s">
        <v>1703</v>
      </c>
      <c r="L2619" s="172"/>
      <c r="M2619" s="335">
        <v>9059</v>
      </c>
      <c r="N2619" s="335">
        <v>0</v>
      </c>
      <c r="O2619" s="335">
        <v>226.48</v>
      </c>
      <c r="P2619" s="335">
        <v>226.48</v>
      </c>
      <c r="Q2619" s="335">
        <v>0</v>
      </c>
      <c r="R2619" s="337" t="s">
        <v>2850</v>
      </c>
      <c r="S2619" s="334" t="s">
        <v>5810</v>
      </c>
      <c r="T2619" s="336" t="s">
        <v>1703</v>
      </c>
      <c r="U2619" s="334" t="s">
        <v>1195</v>
      </c>
      <c r="V2619" s="172"/>
      <c r="W2619" s="338" t="s">
        <v>1704</v>
      </c>
      <c r="X2619" s="337" t="s">
        <v>1195</v>
      </c>
      <c r="Y2619" s="337" t="s">
        <v>1195</v>
      </c>
      <c r="Z2619" s="337" t="s">
        <v>1195</v>
      </c>
      <c r="AA2619" s="172"/>
    </row>
    <row r="2620" spans="1:27">
      <c r="A2620" s="122" t="s">
        <v>56</v>
      </c>
      <c r="B2620" s="226" t="str">
        <f t="shared" si="80"/>
        <v>27AZJPG1481H1ZC24-25/093</v>
      </c>
      <c r="C2620" s="277">
        <f t="shared" si="81"/>
        <v>2615</v>
      </c>
      <c r="D2620" s="334" t="s">
        <v>394</v>
      </c>
      <c r="E2620" s="334" t="s">
        <v>395</v>
      </c>
      <c r="F2620" s="334" t="s">
        <v>5819</v>
      </c>
      <c r="G2620" s="334" t="s">
        <v>1699</v>
      </c>
      <c r="H2620" s="334" t="s">
        <v>3303</v>
      </c>
      <c r="I2620" s="335">
        <v>46673</v>
      </c>
      <c r="J2620" s="334" t="s">
        <v>1700</v>
      </c>
      <c r="K2620" s="336" t="s">
        <v>1703</v>
      </c>
      <c r="L2620" s="172"/>
      <c r="M2620" s="335">
        <v>44450</v>
      </c>
      <c r="N2620" s="335">
        <v>0</v>
      </c>
      <c r="O2620" s="335">
        <v>1111.25</v>
      </c>
      <c r="P2620" s="335">
        <v>1111.25</v>
      </c>
      <c r="Q2620" s="335">
        <v>0</v>
      </c>
      <c r="R2620" s="337" t="s">
        <v>2850</v>
      </c>
      <c r="S2620" s="334" t="s">
        <v>5810</v>
      </c>
      <c r="T2620" s="336" t="s">
        <v>1703</v>
      </c>
      <c r="U2620" s="334" t="s">
        <v>1195</v>
      </c>
      <c r="V2620" s="172"/>
      <c r="W2620" s="338" t="s">
        <v>1704</v>
      </c>
      <c r="X2620" s="337" t="s">
        <v>1195</v>
      </c>
      <c r="Y2620" s="337" t="s">
        <v>1195</v>
      </c>
      <c r="Z2620" s="337" t="s">
        <v>1195</v>
      </c>
      <c r="AA2620" s="172"/>
    </row>
    <row r="2621" spans="1:27">
      <c r="A2621" s="122" t="s">
        <v>56</v>
      </c>
      <c r="B2621" s="226" t="str">
        <f t="shared" si="80"/>
        <v>27AZJPG1481H1ZC24-25/106</v>
      </c>
      <c r="C2621" s="277">
        <f t="shared" si="81"/>
        <v>2616</v>
      </c>
      <c r="D2621" s="334" t="s">
        <v>394</v>
      </c>
      <c r="E2621" s="334" t="s">
        <v>395</v>
      </c>
      <c r="F2621" s="334" t="s">
        <v>5820</v>
      </c>
      <c r="G2621" s="334" t="s">
        <v>1699</v>
      </c>
      <c r="H2621" s="334" t="s">
        <v>3528</v>
      </c>
      <c r="I2621" s="335">
        <v>28918</v>
      </c>
      <c r="J2621" s="334" t="s">
        <v>1700</v>
      </c>
      <c r="K2621" s="336" t="s">
        <v>1703</v>
      </c>
      <c r="L2621" s="172"/>
      <c r="M2621" s="335">
        <v>27541</v>
      </c>
      <c r="N2621" s="335">
        <v>0</v>
      </c>
      <c r="O2621" s="335">
        <v>688.53</v>
      </c>
      <c r="P2621" s="335">
        <v>688.53</v>
      </c>
      <c r="Q2621" s="335">
        <v>0</v>
      </c>
      <c r="R2621" s="337" t="s">
        <v>2850</v>
      </c>
      <c r="S2621" s="334" t="s">
        <v>5810</v>
      </c>
      <c r="T2621" s="336" t="s">
        <v>1703</v>
      </c>
      <c r="U2621" s="334" t="s">
        <v>1195</v>
      </c>
      <c r="V2621" s="172"/>
      <c r="W2621" s="338" t="s">
        <v>1704</v>
      </c>
      <c r="X2621" s="337" t="s">
        <v>1195</v>
      </c>
      <c r="Y2621" s="337" t="s">
        <v>1195</v>
      </c>
      <c r="Z2621" s="337" t="s">
        <v>1195</v>
      </c>
      <c r="AA2621" s="172"/>
    </row>
    <row r="2622" spans="1:27">
      <c r="A2622" s="122" t="s">
        <v>56</v>
      </c>
      <c r="B2622" s="226" t="str">
        <f t="shared" si="80"/>
        <v>27AZJPG1481H1ZC24-25/152</v>
      </c>
      <c r="C2622" s="277">
        <f t="shared" si="81"/>
        <v>2617</v>
      </c>
      <c r="D2622" s="334" t="s">
        <v>394</v>
      </c>
      <c r="E2622" s="334" t="s">
        <v>395</v>
      </c>
      <c r="F2622" s="334" t="s">
        <v>5821</v>
      </c>
      <c r="G2622" s="334" t="s">
        <v>1699</v>
      </c>
      <c r="H2622" s="334" t="s">
        <v>5822</v>
      </c>
      <c r="I2622" s="335">
        <v>80623</v>
      </c>
      <c r="J2622" s="334" t="s">
        <v>1700</v>
      </c>
      <c r="K2622" s="336" t="s">
        <v>1703</v>
      </c>
      <c r="L2622" s="172"/>
      <c r="M2622" s="335">
        <v>76784</v>
      </c>
      <c r="N2622" s="335">
        <v>0</v>
      </c>
      <c r="O2622" s="335">
        <v>1919.6</v>
      </c>
      <c r="P2622" s="335">
        <v>1919.6</v>
      </c>
      <c r="Q2622" s="335">
        <v>0</v>
      </c>
      <c r="R2622" s="337" t="s">
        <v>2850</v>
      </c>
      <c r="S2622" s="334" t="s">
        <v>5810</v>
      </c>
      <c r="T2622" s="336" t="s">
        <v>1703</v>
      </c>
      <c r="U2622" s="334" t="s">
        <v>1195</v>
      </c>
      <c r="V2622" s="172"/>
      <c r="W2622" s="338" t="s">
        <v>1704</v>
      </c>
      <c r="X2622" s="337" t="s">
        <v>1195</v>
      </c>
      <c r="Y2622" s="337" t="s">
        <v>1195</v>
      </c>
      <c r="Z2622" s="337" t="s">
        <v>1195</v>
      </c>
      <c r="AA2622" s="172"/>
    </row>
    <row r="2623" spans="1:27">
      <c r="A2623" s="122" t="s">
        <v>56</v>
      </c>
      <c r="B2623" s="226" t="str">
        <f t="shared" si="80"/>
        <v>27AZJPG1481H1ZC24-25/176</v>
      </c>
      <c r="C2623" s="277">
        <f t="shared" si="81"/>
        <v>2618</v>
      </c>
      <c r="D2623" s="334" t="s">
        <v>394</v>
      </c>
      <c r="E2623" s="334" t="s">
        <v>395</v>
      </c>
      <c r="F2623" s="334" t="s">
        <v>5823</v>
      </c>
      <c r="G2623" s="334" t="s">
        <v>1699</v>
      </c>
      <c r="H2623" s="334" t="s">
        <v>4193</v>
      </c>
      <c r="I2623" s="335">
        <v>38198</v>
      </c>
      <c r="J2623" s="334" t="s">
        <v>1700</v>
      </c>
      <c r="K2623" s="336" t="s">
        <v>1703</v>
      </c>
      <c r="L2623" s="172"/>
      <c r="M2623" s="335">
        <v>36379</v>
      </c>
      <c r="N2623" s="335">
        <v>0</v>
      </c>
      <c r="O2623" s="335">
        <v>909.48</v>
      </c>
      <c r="P2623" s="335">
        <v>909.48</v>
      </c>
      <c r="Q2623" s="335">
        <v>0</v>
      </c>
      <c r="R2623" s="337" t="s">
        <v>2850</v>
      </c>
      <c r="S2623" s="334" t="s">
        <v>5810</v>
      </c>
      <c r="T2623" s="336" t="s">
        <v>1703</v>
      </c>
      <c r="U2623" s="334" t="s">
        <v>1195</v>
      </c>
      <c r="V2623" s="172"/>
      <c r="W2623" s="338" t="s">
        <v>1704</v>
      </c>
      <c r="X2623" s="337" t="s">
        <v>1195</v>
      </c>
      <c r="Y2623" s="337" t="s">
        <v>1195</v>
      </c>
      <c r="Z2623" s="337" t="s">
        <v>1195</v>
      </c>
      <c r="AA2623" s="172"/>
    </row>
    <row r="2624" spans="1:27">
      <c r="A2624" s="122" t="s">
        <v>56</v>
      </c>
      <c r="B2624" s="226" t="str">
        <f t="shared" si="80"/>
        <v>27AZJPG1481H1ZC24-25/192</v>
      </c>
      <c r="C2624" s="277">
        <f t="shared" si="81"/>
        <v>2619</v>
      </c>
      <c r="D2624" s="334" t="s">
        <v>394</v>
      </c>
      <c r="E2624" s="334" t="s">
        <v>395</v>
      </c>
      <c r="F2624" s="334" t="s">
        <v>5824</v>
      </c>
      <c r="G2624" s="334" t="s">
        <v>1699</v>
      </c>
      <c r="H2624" s="334" t="s">
        <v>4478</v>
      </c>
      <c r="I2624" s="335">
        <v>46984</v>
      </c>
      <c r="J2624" s="334" t="s">
        <v>1700</v>
      </c>
      <c r="K2624" s="336" t="s">
        <v>1703</v>
      </c>
      <c r="L2624" s="172"/>
      <c r="M2624" s="335">
        <v>44747</v>
      </c>
      <c r="N2624" s="335">
        <v>0</v>
      </c>
      <c r="O2624" s="335">
        <v>1118.68</v>
      </c>
      <c r="P2624" s="335">
        <v>1118.68</v>
      </c>
      <c r="Q2624" s="335">
        <v>0</v>
      </c>
      <c r="R2624" s="337" t="s">
        <v>2850</v>
      </c>
      <c r="S2624" s="334" t="s">
        <v>5810</v>
      </c>
      <c r="T2624" s="336" t="s">
        <v>1703</v>
      </c>
      <c r="U2624" s="334" t="s">
        <v>1195</v>
      </c>
      <c r="V2624" s="172"/>
      <c r="W2624" s="338" t="s">
        <v>1704</v>
      </c>
      <c r="X2624" s="337" t="s">
        <v>1195</v>
      </c>
      <c r="Y2624" s="337" t="s">
        <v>1195</v>
      </c>
      <c r="Z2624" s="337" t="s">
        <v>1195</v>
      </c>
      <c r="AA2624" s="172"/>
    </row>
    <row r="2625" spans="1:27">
      <c r="A2625" s="122" t="s">
        <v>56</v>
      </c>
      <c r="B2625" s="226" t="str">
        <f t="shared" si="80"/>
        <v>27AZJPG1481H1ZC5440</v>
      </c>
      <c r="C2625" s="277">
        <f t="shared" si="81"/>
        <v>2620</v>
      </c>
      <c r="D2625" s="334" t="s">
        <v>394</v>
      </c>
      <c r="E2625" s="334" t="s">
        <v>395</v>
      </c>
      <c r="F2625" s="334">
        <v>5440</v>
      </c>
      <c r="G2625" s="334" t="s">
        <v>1699</v>
      </c>
      <c r="H2625" s="334" t="s">
        <v>261</v>
      </c>
      <c r="I2625" s="335">
        <v>4517</v>
      </c>
      <c r="J2625" s="334" t="s">
        <v>1700</v>
      </c>
      <c r="K2625" s="336" t="s">
        <v>1657</v>
      </c>
      <c r="L2625" s="172"/>
      <c r="M2625" s="335">
        <v>4302</v>
      </c>
      <c r="N2625" s="335">
        <v>0</v>
      </c>
      <c r="O2625" s="335">
        <v>215</v>
      </c>
      <c r="P2625" s="335">
        <v>215</v>
      </c>
      <c r="Q2625" s="335">
        <v>0</v>
      </c>
      <c r="R2625" s="337" t="s">
        <v>2850</v>
      </c>
      <c r="S2625" s="334" t="s">
        <v>5810</v>
      </c>
      <c r="T2625" s="336" t="s">
        <v>1703</v>
      </c>
      <c r="U2625" s="334" t="s">
        <v>1195</v>
      </c>
      <c r="V2625" s="172"/>
      <c r="W2625" s="338" t="s">
        <v>1704</v>
      </c>
      <c r="X2625" s="337" t="s">
        <v>1195</v>
      </c>
      <c r="Y2625" s="337" t="s">
        <v>1195</v>
      </c>
      <c r="Z2625" s="337" t="s">
        <v>1195</v>
      </c>
      <c r="AA2625" s="172"/>
    </row>
    <row r="2626" spans="1:27">
      <c r="A2626" s="122" t="s">
        <v>56</v>
      </c>
      <c r="B2626" s="226" t="str">
        <f t="shared" si="80"/>
        <v>27AZJPG1481H1ZC5601</v>
      </c>
      <c r="C2626" s="277">
        <f t="shared" si="81"/>
        <v>2621</v>
      </c>
      <c r="D2626" s="334" t="s">
        <v>394</v>
      </c>
      <c r="E2626" s="334" t="s">
        <v>395</v>
      </c>
      <c r="F2626" s="334">
        <v>5601</v>
      </c>
      <c r="G2626" s="334" t="s">
        <v>1699</v>
      </c>
      <c r="H2626" s="334" t="s">
        <v>261</v>
      </c>
      <c r="I2626" s="335">
        <v>5234</v>
      </c>
      <c r="J2626" s="334" t="s">
        <v>1700</v>
      </c>
      <c r="K2626" s="336" t="s">
        <v>1657</v>
      </c>
      <c r="L2626" s="172"/>
      <c r="M2626" s="335">
        <v>4985</v>
      </c>
      <c r="N2626" s="335">
        <v>0</v>
      </c>
      <c r="O2626" s="335">
        <v>124.63</v>
      </c>
      <c r="P2626" s="335">
        <v>124.63</v>
      </c>
      <c r="Q2626" s="335">
        <v>0</v>
      </c>
      <c r="R2626" s="337" t="s">
        <v>2850</v>
      </c>
      <c r="S2626" s="334" t="s">
        <v>5810</v>
      </c>
      <c r="T2626" s="336" t="s">
        <v>1703</v>
      </c>
      <c r="U2626" s="334" t="s">
        <v>1195</v>
      </c>
      <c r="V2626" s="172"/>
      <c r="W2626" s="338" t="s">
        <v>1704</v>
      </c>
      <c r="X2626" s="337" t="s">
        <v>1195</v>
      </c>
      <c r="Y2626" s="337" t="s">
        <v>1195</v>
      </c>
      <c r="Z2626" s="337" t="s">
        <v>1195</v>
      </c>
      <c r="AA2626" s="172"/>
    </row>
    <row r="2627" spans="1:27">
      <c r="A2627" s="122" t="s">
        <v>56</v>
      </c>
      <c r="B2627" s="226" t="str">
        <f t="shared" si="80"/>
        <v>27AZJPG1481H1ZC5602</v>
      </c>
      <c r="C2627" s="277">
        <f t="shared" si="81"/>
        <v>2622</v>
      </c>
      <c r="D2627" s="334" t="s">
        <v>394</v>
      </c>
      <c r="E2627" s="334" t="s">
        <v>395</v>
      </c>
      <c r="F2627" s="334">
        <v>5602</v>
      </c>
      <c r="G2627" s="334" t="s">
        <v>1699</v>
      </c>
      <c r="H2627" s="334" t="s">
        <v>261</v>
      </c>
      <c r="I2627" s="335">
        <v>5249</v>
      </c>
      <c r="J2627" s="334" t="s">
        <v>1700</v>
      </c>
      <c r="K2627" s="336" t="s">
        <v>1657</v>
      </c>
      <c r="L2627" s="172"/>
      <c r="M2627" s="335">
        <v>4999</v>
      </c>
      <c r="N2627" s="335">
        <v>0</v>
      </c>
      <c r="O2627" s="335">
        <v>124.98</v>
      </c>
      <c r="P2627" s="335">
        <v>124.98</v>
      </c>
      <c r="Q2627" s="335">
        <v>0</v>
      </c>
      <c r="R2627" s="337" t="s">
        <v>2850</v>
      </c>
      <c r="S2627" s="334" t="s">
        <v>5810</v>
      </c>
      <c r="T2627" s="336" t="s">
        <v>1703</v>
      </c>
      <c r="U2627" s="334" t="s">
        <v>1195</v>
      </c>
      <c r="V2627" s="172"/>
      <c r="W2627" s="338" t="s">
        <v>1704</v>
      </c>
      <c r="X2627" s="337" t="s">
        <v>1195</v>
      </c>
      <c r="Y2627" s="337" t="s">
        <v>1195</v>
      </c>
      <c r="Z2627" s="337" t="s">
        <v>1195</v>
      </c>
      <c r="AA2627" s="172"/>
    </row>
    <row r="2628" spans="1:27">
      <c r="A2628" s="122" t="s">
        <v>56</v>
      </c>
      <c r="B2628" s="226" t="str">
        <f t="shared" si="80"/>
        <v>27AZJPG1481H1ZC5603</v>
      </c>
      <c r="C2628" s="277">
        <f t="shared" si="81"/>
        <v>2623</v>
      </c>
      <c r="D2628" s="334" t="s">
        <v>394</v>
      </c>
      <c r="E2628" s="334" t="s">
        <v>395</v>
      </c>
      <c r="F2628" s="334">
        <v>5603</v>
      </c>
      <c r="G2628" s="334" t="s">
        <v>1699</v>
      </c>
      <c r="H2628" s="334" t="s">
        <v>261</v>
      </c>
      <c r="I2628" s="335">
        <v>4821</v>
      </c>
      <c r="J2628" s="334" t="s">
        <v>1700</v>
      </c>
      <c r="K2628" s="336" t="s">
        <v>1657</v>
      </c>
      <c r="L2628" s="172"/>
      <c r="M2628" s="335">
        <v>4591</v>
      </c>
      <c r="N2628" s="335">
        <v>0</v>
      </c>
      <c r="O2628" s="335">
        <v>114.78</v>
      </c>
      <c r="P2628" s="335">
        <v>114.78</v>
      </c>
      <c r="Q2628" s="335">
        <v>0</v>
      </c>
      <c r="R2628" s="337" t="s">
        <v>2850</v>
      </c>
      <c r="S2628" s="334" t="s">
        <v>5810</v>
      </c>
      <c r="T2628" s="336" t="s">
        <v>1703</v>
      </c>
      <c r="U2628" s="334" t="s">
        <v>1195</v>
      </c>
      <c r="V2628" s="172"/>
      <c r="W2628" s="338" t="s">
        <v>1704</v>
      </c>
      <c r="X2628" s="337" t="s">
        <v>1195</v>
      </c>
      <c r="Y2628" s="337" t="s">
        <v>1195</v>
      </c>
      <c r="Z2628" s="337" t="s">
        <v>1195</v>
      </c>
      <c r="AA2628" s="172"/>
    </row>
    <row r="2629" spans="1:27">
      <c r="A2629" s="122" t="s">
        <v>56</v>
      </c>
      <c r="B2629" s="226" t="str">
        <f t="shared" si="80"/>
        <v>27AZJPG1481H1ZC5604</v>
      </c>
      <c r="C2629" s="277">
        <f t="shared" si="81"/>
        <v>2624</v>
      </c>
      <c r="D2629" s="334" t="s">
        <v>394</v>
      </c>
      <c r="E2629" s="334" t="s">
        <v>395</v>
      </c>
      <c r="F2629" s="334">
        <v>5604</v>
      </c>
      <c r="G2629" s="334" t="s">
        <v>1699</v>
      </c>
      <c r="H2629" s="334" t="s">
        <v>261</v>
      </c>
      <c r="I2629" s="335">
        <v>13003</v>
      </c>
      <c r="J2629" s="334" t="s">
        <v>1700</v>
      </c>
      <c r="K2629" s="336" t="s">
        <v>1657</v>
      </c>
      <c r="L2629" s="172"/>
      <c r="M2629" s="335">
        <v>12384</v>
      </c>
      <c r="N2629" s="335">
        <v>0</v>
      </c>
      <c r="O2629" s="335">
        <v>309.60000000000002</v>
      </c>
      <c r="P2629" s="335">
        <v>309.60000000000002</v>
      </c>
      <c r="Q2629" s="335">
        <v>0</v>
      </c>
      <c r="R2629" s="337" t="s">
        <v>2850</v>
      </c>
      <c r="S2629" s="334" t="s">
        <v>5810</v>
      </c>
      <c r="T2629" s="336" t="s">
        <v>1703</v>
      </c>
      <c r="U2629" s="334" t="s">
        <v>1195</v>
      </c>
      <c r="V2629" s="172"/>
      <c r="W2629" s="338" t="s">
        <v>1704</v>
      </c>
      <c r="X2629" s="337" t="s">
        <v>1195</v>
      </c>
      <c r="Y2629" s="337" t="s">
        <v>1195</v>
      </c>
      <c r="Z2629" s="337" t="s">
        <v>1195</v>
      </c>
      <c r="AA2629" s="172"/>
    </row>
    <row r="2630" spans="1:27">
      <c r="A2630" s="122" t="s">
        <v>56</v>
      </c>
      <c r="B2630" s="226" t="str">
        <f t="shared" ref="B2630:B2693" si="82">CONCATENATE(D2630,F2630)</f>
        <v>07AABCS3508F2ZNS0700166340</v>
      </c>
      <c r="C2630" s="277">
        <f t="shared" si="81"/>
        <v>2625</v>
      </c>
      <c r="D2630" s="334" t="s">
        <v>566</v>
      </c>
      <c r="E2630" s="334" t="s">
        <v>567</v>
      </c>
      <c r="F2630" s="334" t="s">
        <v>568</v>
      </c>
      <c r="G2630" s="334" t="s">
        <v>1699</v>
      </c>
      <c r="H2630" s="334" t="s">
        <v>279</v>
      </c>
      <c r="I2630" s="335">
        <v>112163</v>
      </c>
      <c r="J2630" s="334" t="s">
        <v>1700</v>
      </c>
      <c r="K2630" s="336" t="s">
        <v>1657</v>
      </c>
      <c r="L2630" s="172"/>
      <c r="M2630" s="335">
        <v>95053.39</v>
      </c>
      <c r="N2630" s="335">
        <v>17109.61</v>
      </c>
      <c r="O2630" s="335">
        <v>0</v>
      </c>
      <c r="P2630" s="335">
        <v>0</v>
      </c>
      <c r="Q2630" s="335">
        <v>0</v>
      </c>
      <c r="R2630" s="337" t="s">
        <v>5799</v>
      </c>
      <c r="S2630" s="334" t="s">
        <v>875</v>
      </c>
      <c r="T2630" s="336" t="s">
        <v>1703</v>
      </c>
      <c r="U2630" s="334" t="s">
        <v>1195</v>
      </c>
      <c r="V2630" s="172"/>
      <c r="W2630" s="338" t="s">
        <v>1704</v>
      </c>
      <c r="X2630" s="337" t="s">
        <v>1726</v>
      </c>
      <c r="Y2630" s="337" t="s">
        <v>5825</v>
      </c>
      <c r="Z2630" s="337" t="s">
        <v>279</v>
      </c>
      <c r="AA2630" s="172"/>
    </row>
    <row r="2631" spans="1:27">
      <c r="A2631" s="122" t="s">
        <v>56</v>
      </c>
      <c r="B2631" s="226" t="str">
        <f t="shared" si="82"/>
        <v>27DBRPP0459R1ZK2025-26/476</v>
      </c>
      <c r="C2631" s="277">
        <f t="shared" ref="C2631:C2694" si="83">C2630+1</f>
        <v>2626</v>
      </c>
      <c r="D2631" s="334" t="s">
        <v>357</v>
      </c>
      <c r="E2631" s="334" t="s">
        <v>358</v>
      </c>
      <c r="F2631" s="334" t="s">
        <v>359</v>
      </c>
      <c r="G2631" s="334" t="s">
        <v>1699</v>
      </c>
      <c r="H2631" s="334" t="s">
        <v>286</v>
      </c>
      <c r="I2631" s="335">
        <v>2520</v>
      </c>
      <c r="J2631" s="334" t="s">
        <v>1700</v>
      </c>
      <c r="K2631" s="336" t="s">
        <v>1657</v>
      </c>
      <c r="L2631" s="172"/>
      <c r="M2631" s="335">
        <v>2400</v>
      </c>
      <c r="N2631" s="335">
        <v>0</v>
      </c>
      <c r="O2631" s="335">
        <v>60</v>
      </c>
      <c r="P2631" s="335">
        <v>60</v>
      </c>
      <c r="Q2631" s="335">
        <v>0</v>
      </c>
      <c r="R2631" s="337" t="s">
        <v>5799</v>
      </c>
      <c r="S2631" s="334" t="s">
        <v>1039</v>
      </c>
      <c r="T2631" s="336" t="s">
        <v>1703</v>
      </c>
      <c r="U2631" s="334" t="s">
        <v>1195</v>
      </c>
      <c r="V2631" s="172"/>
      <c r="W2631" s="338" t="s">
        <v>1704</v>
      </c>
      <c r="X2631" s="337" t="s">
        <v>1195</v>
      </c>
      <c r="Y2631" s="337" t="s">
        <v>1195</v>
      </c>
      <c r="Z2631" s="337" t="s">
        <v>1195</v>
      </c>
      <c r="AA2631" s="172"/>
    </row>
    <row r="2632" spans="1:27">
      <c r="A2632" s="122" t="s">
        <v>56</v>
      </c>
      <c r="B2632" s="226" t="str">
        <f t="shared" si="82"/>
        <v>27AAACC2498P1Z326271C0003803394</v>
      </c>
      <c r="C2632" s="277">
        <f t="shared" si="83"/>
        <v>2627</v>
      </c>
      <c r="D2632" s="334" t="s">
        <v>362</v>
      </c>
      <c r="E2632" s="334" t="s">
        <v>363</v>
      </c>
      <c r="F2632" s="334" t="s">
        <v>364</v>
      </c>
      <c r="G2632" s="334" t="s">
        <v>1699</v>
      </c>
      <c r="H2632" s="334" t="s">
        <v>286</v>
      </c>
      <c r="I2632" s="335">
        <v>0.56000000000000005</v>
      </c>
      <c r="J2632" s="334" t="s">
        <v>1700</v>
      </c>
      <c r="K2632" s="336" t="s">
        <v>1657</v>
      </c>
      <c r="L2632" s="172"/>
      <c r="M2632" s="335">
        <v>0.48</v>
      </c>
      <c r="N2632" s="335">
        <v>0</v>
      </c>
      <c r="O2632" s="335">
        <v>0.04</v>
      </c>
      <c r="P2632" s="335">
        <v>0.04</v>
      </c>
      <c r="Q2632" s="335">
        <v>0</v>
      </c>
      <c r="R2632" s="337" t="s">
        <v>5799</v>
      </c>
      <c r="S2632" s="334" t="s">
        <v>875</v>
      </c>
      <c r="T2632" s="336" t="s">
        <v>1703</v>
      </c>
      <c r="U2632" s="334" t="s">
        <v>1195</v>
      </c>
      <c r="V2632" s="172"/>
      <c r="W2632" s="338" t="s">
        <v>1704</v>
      </c>
      <c r="X2632" s="337" t="s">
        <v>1195</v>
      </c>
      <c r="Y2632" s="337" t="s">
        <v>1195</v>
      </c>
      <c r="Z2632" s="337" t="s">
        <v>1195</v>
      </c>
      <c r="AA2632" s="172"/>
    </row>
    <row r="2633" spans="1:27">
      <c r="A2633" s="122" t="s">
        <v>56</v>
      </c>
      <c r="B2633" s="226" t="str">
        <f t="shared" si="82"/>
        <v>33AAACZ4322M2Z91025260301932</v>
      </c>
      <c r="C2633" s="277">
        <f t="shared" si="83"/>
        <v>2628</v>
      </c>
      <c r="D2633" s="334" t="s">
        <v>596</v>
      </c>
      <c r="E2633" s="334" t="s">
        <v>597</v>
      </c>
      <c r="F2633" s="334">
        <v>1025260301932</v>
      </c>
      <c r="G2633" s="334" t="s">
        <v>1699</v>
      </c>
      <c r="H2633" s="334" t="s">
        <v>317</v>
      </c>
      <c r="I2633" s="335">
        <v>12673.2</v>
      </c>
      <c r="J2633" s="334" t="s">
        <v>1700</v>
      </c>
      <c r="K2633" s="336" t="s">
        <v>1657</v>
      </c>
      <c r="L2633" s="172"/>
      <c r="M2633" s="335">
        <v>10740</v>
      </c>
      <c r="N2633" s="335">
        <v>1933.2</v>
      </c>
      <c r="O2633" s="335">
        <v>0</v>
      </c>
      <c r="P2633" s="335">
        <v>0</v>
      </c>
      <c r="Q2633" s="335">
        <v>0</v>
      </c>
      <c r="R2633" s="337" t="s">
        <v>5799</v>
      </c>
      <c r="S2633" s="334" t="s">
        <v>922</v>
      </c>
      <c r="T2633" s="336" t="s">
        <v>1703</v>
      </c>
      <c r="U2633" s="334" t="s">
        <v>1195</v>
      </c>
      <c r="V2633" s="172"/>
      <c r="W2633" s="338" t="s">
        <v>1704</v>
      </c>
      <c r="X2633" s="337" t="s">
        <v>1726</v>
      </c>
      <c r="Y2633" s="337" t="s">
        <v>5826</v>
      </c>
      <c r="Z2633" s="337" t="s">
        <v>317</v>
      </c>
      <c r="AA2633" s="172"/>
    </row>
    <row r="2634" spans="1:27">
      <c r="A2634" s="122" t="s">
        <v>56</v>
      </c>
      <c r="B2634" s="226" t="str">
        <f t="shared" si="82"/>
        <v>27AAACH1458C1ZZ2171747674</v>
      </c>
      <c r="C2634" s="277">
        <f t="shared" si="83"/>
        <v>2629</v>
      </c>
      <c r="D2634" s="334" t="s">
        <v>540</v>
      </c>
      <c r="E2634" s="334" t="s">
        <v>541</v>
      </c>
      <c r="F2634" s="334">
        <v>2171747674</v>
      </c>
      <c r="G2634" s="334" t="s">
        <v>1699</v>
      </c>
      <c r="H2634" s="334" t="s">
        <v>446</v>
      </c>
      <c r="I2634" s="335">
        <v>12503.28</v>
      </c>
      <c r="J2634" s="334" t="s">
        <v>1700</v>
      </c>
      <c r="K2634" s="336" t="s">
        <v>1657</v>
      </c>
      <c r="L2634" s="172"/>
      <c r="M2634" s="335">
        <v>10596</v>
      </c>
      <c r="N2634" s="335">
        <v>0</v>
      </c>
      <c r="O2634" s="335">
        <v>953.64</v>
      </c>
      <c r="P2634" s="335">
        <v>953.64</v>
      </c>
      <c r="Q2634" s="335">
        <v>0</v>
      </c>
      <c r="R2634" s="337" t="s">
        <v>5799</v>
      </c>
      <c r="S2634" s="334" t="s">
        <v>875</v>
      </c>
      <c r="T2634" s="336" t="s">
        <v>1703</v>
      </c>
      <c r="U2634" s="334" t="s">
        <v>1195</v>
      </c>
      <c r="V2634" s="172"/>
      <c r="W2634" s="338" t="s">
        <v>1704</v>
      </c>
      <c r="X2634" s="337" t="s">
        <v>1195</v>
      </c>
      <c r="Y2634" s="337" t="s">
        <v>1195</v>
      </c>
      <c r="Z2634" s="337" t="s">
        <v>1195</v>
      </c>
      <c r="AA2634" s="172"/>
    </row>
    <row r="2635" spans="1:27">
      <c r="A2635" s="122" t="s">
        <v>56</v>
      </c>
      <c r="B2635" s="226" t="str">
        <f t="shared" si="82"/>
        <v>27AAACH1458C1ZZ2171776949</v>
      </c>
      <c r="C2635" s="277">
        <f t="shared" si="83"/>
        <v>2630</v>
      </c>
      <c r="D2635" s="334" t="s">
        <v>540</v>
      </c>
      <c r="E2635" s="334" t="s">
        <v>541</v>
      </c>
      <c r="F2635" s="334">
        <v>2171776949</v>
      </c>
      <c r="G2635" s="334" t="s">
        <v>1699</v>
      </c>
      <c r="H2635" s="334" t="s">
        <v>312</v>
      </c>
      <c r="I2635" s="335">
        <v>6478.2</v>
      </c>
      <c r="J2635" s="334" t="s">
        <v>1700</v>
      </c>
      <c r="K2635" s="336" t="s">
        <v>1657</v>
      </c>
      <c r="L2635" s="172"/>
      <c r="M2635" s="335">
        <v>5490</v>
      </c>
      <c r="N2635" s="335">
        <v>0</v>
      </c>
      <c r="O2635" s="335">
        <v>494.1</v>
      </c>
      <c r="P2635" s="335">
        <v>494.1</v>
      </c>
      <c r="Q2635" s="335">
        <v>0</v>
      </c>
      <c r="R2635" s="337" t="s">
        <v>5799</v>
      </c>
      <c r="S2635" s="334" t="s">
        <v>875</v>
      </c>
      <c r="T2635" s="336" t="s">
        <v>1703</v>
      </c>
      <c r="U2635" s="334" t="s">
        <v>1195</v>
      </c>
      <c r="V2635" s="172"/>
      <c r="W2635" s="338" t="s">
        <v>1704</v>
      </c>
      <c r="X2635" s="337" t="s">
        <v>1195</v>
      </c>
      <c r="Y2635" s="337" t="s">
        <v>1195</v>
      </c>
      <c r="Z2635" s="337" t="s">
        <v>1195</v>
      </c>
      <c r="AA2635" s="172"/>
    </row>
    <row r="2636" spans="1:27">
      <c r="A2636" s="122" t="s">
        <v>56</v>
      </c>
      <c r="B2636" s="226" t="str">
        <f t="shared" si="82"/>
        <v>27AHDPC0233H1ZZ25-26/OCT/80</v>
      </c>
      <c r="C2636" s="277">
        <f t="shared" si="83"/>
        <v>2631</v>
      </c>
      <c r="D2636" s="334" t="s">
        <v>379</v>
      </c>
      <c r="E2636" s="334" t="s">
        <v>380</v>
      </c>
      <c r="F2636" s="334" t="s">
        <v>381</v>
      </c>
      <c r="G2636" s="334" t="s">
        <v>1699</v>
      </c>
      <c r="H2636" s="334" t="s">
        <v>373</v>
      </c>
      <c r="I2636" s="335">
        <v>448</v>
      </c>
      <c r="J2636" s="334" t="s">
        <v>1700</v>
      </c>
      <c r="K2636" s="336" t="s">
        <v>1657</v>
      </c>
      <c r="L2636" s="172"/>
      <c r="M2636" s="335">
        <v>380</v>
      </c>
      <c r="N2636" s="335">
        <v>0</v>
      </c>
      <c r="O2636" s="335">
        <v>34.200000000000003</v>
      </c>
      <c r="P2636" s="335">
        <v>34.200000000000003</v>
      </c>
      <c r="Q2636" s="335">
        <v>0</v>
      </c>
      <c r="R2636" s="337" t="s">
        <v>5799</v>
      </c>
      <c r="S2636" s="334" t="s">
        <v>922</v>
      </c>
      <c r="T2636" s="336" t="s">
        <v>1703</v>
      </c>
      <c r="U2636" s="334" t="s">
        <v>1195</v>
      </c>
      <c r="V2636" s="172"/>
      <c r="W2636" s="338" t="s">
        <v>1704</v>
      </c>
      <c r="X2636" s="337" t="s">
        <v>1195</v>
      </c>
      <c r="Y2636" s="337" t="s">
        <v>1195</v>
      </c>
      <c r="Z2636" s="337" t="s">
        <v>1195</v>
      </c>
      <c r="AA2636" s="172"/>
    </row>
    <row r="2637" spans="1:27">
      <c r="A2637" s="122" t="s">
        <v>56</v>
      </c>
      <c r="B2637" s="226" t="str">
        <f t="shared" si="82"/>
        <v>27AALCM3536H1ZAINV2526/275602</v>
      </c>
      <c r="C2637" s="277">
        <f t="shared" si="83"/>
        <v>2632</v>
      </c>
      <c r="D2637" s="334" t="s">
        <v>383</v>
      </c>
      <c r="E2637" s="334" t="s">
        <v>384</v>
      </c>
      <c r="F2637" s="334" t="s">
        <v>385</v>
      </c>
      <c r="G2637" s="334" t="s">
        <v>1699</v>
      </c>
      <c r="H2637" s="334" t="s">
        <v>386</v>
      </c>
      <c r="I2637" s="335">
        <v>1907</v>
      </c>
      <c r="J2637" s="334" t="s">
        <v>1700</v>
      </c>
      <c r="K2637" s="336" t="s">
        <v>1657</v>
      </c>
      <c r="L2637" s="172"/>
      <c r="M2637" s="335">
        <v>1616.1</v>
      </c>
      <c r="N2637" s="335">
        <v>0</v>
      </c>
      <c r="O2637" s="335">
        <v>145.46</v>
      </c>
      <c r="P2637" s="335">
        <v>145.46</v>
      </c>
      <c r="Q2637" s="335">
        <v>0</v>
      </c>
      <c r="R2637" s="337" t="s">
        <v>5799</v>
      </c>
      <c r="S2637" s="334" t="s">
        <v>922</v>
      </c>
      <c r="T2637" s="336" t="s">
        <v>1703</v>
      </c>
      <c r="U2637" s="334" t="s">
        <v>1195</v>
      </c>
      <c r="V2637" s="172"/>
      <c r="W2637" s="338" t="s">
        <v>1704</v>
      </c>
      <c r="X2637" s="337" t="s">
        <v>1726</v>
      </c>
      <c r="Y2637" s="337" t="s">
        <v>5827</v>
      </c>
      <c r="Z2637" s="337" t="s">
        <v>386</v>
      </c>
      <c r="AA2637" s="172"/>
    </row>
    <row r="2638" spans="1:27">
      <c r="A2638" s="122" t="s">
        <v>56</v>
      </c>
      <c r="B2638" s="226" t="str">
        <f t="shared" si="82"/>
        <v>27AISPB8261G1Z0SH0038-0019417</v>
      </c>
      <c r="C2638" s="277">
        <f t="shared" si="83"/>
        <v>2633</v>
      </c>
      <c r="D2638" s="334" t="s">
        <v>389</v>
      </c>
      <c r="E2638" s="334" t="s">
        <v>390</v>
      </c>
      <c r="F2638" s="334" t="s">
        <v>391</v>
      </c>
      <c r="G2638" s="334" t="s">
        <v>1699</v>
      </c>
      <c r="H2638" s="334" t="s">
        <v>279</v>
      </c>
      <c r="I2638" s="335">
        <v>1820</v>
      </c>
      <c r="J2638" s="334" t="s">
        <v>1700</v>
      </c>
      <c r="K2638" s="336" t="s">
        <v>1657</v>
      </c>
      <c r="L2638" s="172"/>
      <c r="M2638" s="335">
        <v>1725.98</v>
      </c>
      <c r="N2638" s="335">
        <v>0</v>
      </c>
      <c r="O2638" s="335">
        <v>47.01</v>
      </c>
      <c r="P2638" s="335">
        <v>47.01</v>
      </c>
      <c r="Q2638" s="335">
        <v>0</v>
      </c>
      <c r="R2638" s="337" t="s">
        <v>5799</v>
      </c>
      <c r="S2638" s="334" t="s">
        <v>922</v>
      </c>
      <c r="T2638" s="336" t="s">
        <v>1703</v>
      </c>
      <c r="U2638" s="334" t="s">
        <v>1195</v>
      </c>
      <c r="V2638" s="172"/>
      <c r="W2638" s="338" t="s">
        <v>1704</v>
      </c>
      <c r="X2638" s="337" t="s">
        <v>1195</v>
      </c>
      <c r="Y2638" s="337" t="s">
        <v>1195</v>
      </c>
      <c r="Z2638" s="337" t="s">
        <v>1195</v>
      </c>
      <c r="AA2638" s="172"/>
    </row>
    <row r="2639" spans="1:27">
      <c r="A2639" s="122" t="s">
        <v>56</v>
      </c>
      <c r="B2639" s="226" t="str">
        <f t="shared" si="82"/>
        <v>34AACCH0586R1Z4WH12526INS007123</v>
      </c>
      <c r="C2639" s="277">
        <f t="shared" si="83"/>
        <v>2634</v>
      </c>
      <c r="D2639" s="334" t="s">
        <v>571</v>
      </c>
      <c r="E2639" s="334" t="s">
        <v>572</v>
      </c>
      <c r="F2639" s="334" t="s">
        <v>573</v>
      </c>
      <c r="G2639" s="334" t="s">
        <v>1699</v>
      </c>
      <c r="H2639" s="334" t="s">
        <v>550</v>
      </c>
      <c r="I2639" s="335">
        <v>80540</v>
      </c>
      <c r="J2639" s="334" t="s">
        <v>1700</v>
      </c>
      <c r="K2639" s="336" t="s">
        <v>1657</v>
      </c>
      <c r="L2639" s="172"/>
      <c r="M2639" s="335">
        <v>68254.240000000005</v>
      </c>
      <c r="N2639" s="335">
        <v>12285.76</v>
      </c>
      <c r="O2639" s="335">
        <v>0</v>
      </c>
      <c r="P2639" s="335">
        <v>0</v>
      </c>
      <c r="Q2639" s="335">
        <v>0</v>
      </c>
      <c r="R2639" s="337" t="s">
        <v>5799</v>
      </c>
      <c r="S2639" s="334" t="s">
        <v>922</v>
      </c>
      <c r="T2639" s="336" t="s">
        <v>1703</v>
      </c>
      <c r="U2639" s="334" t="s">
        <v>1195</v>
      </c>
      <c r="V2639" s="172"/>
      <c r="W2639" s="338" t="s">
        <v>1704</v>
      </c>
      <c r="X2639" s="337" t="s">
        <v>1726</v>
      </c>
      <c r="Y2639" s="337" t="s">
        <v>5828</v>
      </c>
      <c r="Z2639" s="337" t="s">
        <v>550</v>
      </c>
      <c r="AA2639" s="172"/>
    </row>
    <row r="2640" spans="1:27">
      <c r="A2640" s="122" t="s">
        <v>56</v>
      </c>
      <c r="B2640" s="226" t="str">
        <f t="shared" si="82"/>
        <v>27AABCR0111M1ZNROCP-2526-12574</v>
      </c>
      <c r="C2640" s="277">
        <f t="shared" si="83"/>
        <v>2635</v>
      </c>
      <c r="D2640" s="334" t="s">
        <v>399</v>
      </c>
      <c r="E2640" s="334" t="s">
        <v>400</v>
      </c>
      <c r="F2640" s="334" t="s">
        <v>491</v>
      </c>
      <c r="G2640" s="334" t="s">
        <v>1699</v>
      </c>
      <c r="H2640" s="334" t="s">
        <v>402</v>
      </c>
      <c r="I2640" s="335">
        <v>6037.5</v>
      </c>
      <c r="J2640" s="334" t="s">
        <v>1700</v>
      </c>
      <c r="K2640" s="336" t="s">
        <v>1657</v>
      </c>
      <c r="L2640" s="172"/>
      <c r="M2640" s="335">
        <v>5750</v>
      </c>
      <c r="N2640" s="335">
        <v>0</v>
      </c>
      <c r="O2640" s="335">
        <v>143.76</v>
      </c>
      <c r="P2640" s="335">
        <v>143.76</v>
      </c>
      <c r="Q2640" s="335">
        <v>0</v>
      </c>
      <c r="R2640" s="337" t="s">
        <v>5799</v>
      </c>
      <c r="S2640" s="334" t="s">
        <v>922</v>
      </c>
      <c r="T2640" s="336" t="s">
        <v>1703</v>
      </c>
      <c r="U2640" s="334" t="s">
        <v>1195</v>
      </c>
      <c r="V2640" s="172"/>
      <c r="W2640" s="338" t="s">
        <v>1704</v>
      </c>
      <c r="X2640" s="337" t="s">
        <v>1726</v>
      </c>
      <c r="Y2640" s="337" t="s">
        <v>5829</v>
      </c>
      <c r="Z2640" s="337" t="s">
        <v>402</v>
      </c>
      <c r="AA2640" s="172"/>
    </row>
    <row r="2641" spans="1:27">
      <c r="A2641" s="122" t="s">
        <v>56</v>
      </c>
      <c r="B2641" s="226" t="str">
        <f t="shared" si="82"/>
        <v>27AABCR0111M1ZNROCP-2526-12575</v>
      </c>
      <c r="C2641" s="277">
        <f t="shared" si="83"/>
        <v>2636</v>
      </c>
      <c r="D2641" s="334" t="s">
        <v>399</v>
      </c>
      <c r="E2641" s="334" t="s">
        <v>400</v>
      </c>
      <c r="F2641" s="334" t="s">
        <v>401</v>
      </c>
      <c r="G2641" s="334" t="s">
        <v>1699</v>
      </c>
      <c r="H2641" s="334" t="s">
        <v>402</v>
      </c>
      <c r="I2641" s="335">
        <v>791.72</v>
      </c>
      <c r="J2641" s="334" t="s">
        <v>1700</v>
      </c>
      <c r="K2641" s="336" t="s">
        <v>1657</v>
      </c>
      <c r="L2641" s="172"/>
      <c r="M2641" s="335">
        <v>670.95</v>
      </c>
      <c r="N2641" s="335">
        <v>0</v>
      </c>
      <c r="O2641" s="335">
        <v>60.39</v>
      </c>
      <c r="P2641" s="335">
        <v>60.39</v>
      </c>
      <c r="Q2641" s="335">
        <v>0</v>
      </c>
      <c r="R2641" s="337" t="s">
        <v>5799</v>
      </c>
      <c r="S2641" s="334" t="s">
        <v>922</v>
      </c>
      <c r="T2641" s="336" t="s">
        <v>1703</v>
      </c>
      <c r="U2641" s="334" t="s">
        <v>1195</v>
      </c>
      <c r="V2641" s="172"/>
      <c r="W2641" s="338" t="s">
        <v>1704</v>
      </c>
      <c r="X2641" s="337" t="s">
        <v>1726</v>
      </c>
      <c r="Y2641" s="337" t="s">
        <v>5830</v>
      </c>
      <c r="Z2641" s="337" t="s">
        <v>402</v>
      </c>
      <c r="AA2641" s="172"/>
    </row>
    <row r="2642" spans="1:27">
      <c r="A2642" s="122" t="s">
        <v>56</v>
      </c>
      <c r="B2642" s="226" t="str">
        <f t="shared" si="82"/>
        <v>27ABJCS6128G1Z4955/2025-26</v>
      </c>
      <c r="C2642" s="277">
        <f t="shared" si="83"/>
        <v>2637</v>
      </c>
      <c r="D2642" s="334" t="s">
        <v>535</v>
      </c>
      <c r="E2642" s="334" t="s">
        <v>536</v>
      </c>
      <c r="F2642" s="334" t="s">
        <v>537</v>
      </c>
      <c r="G2642" s="334" t="s">
        <v>1699</v>
      </c>
      <c r="H2642" s="334" t="s">
        <v>418</v>
      </c>
      <c r="I2642" s="335">
        <v>5255</v>
      </c>
      <c r="J2642" s="334" t="s">
        <v>1700</v>
      </c>
      <c r="K2642" s="336" t="s">
        <v>1657</v>
      </c>
      <c r="L2642" s="172"/>
      <c r="M2642" s="335">
        <v>4453</v>
      </c>
      <c r="N2642" s="335">
        <v>0</v>
      </c>
      <c r="O2642" s="335">
        <v>400.77</v>
      </c>
      <c r="P2642" s="335">
        <v>400.77</v>
      </c>
      <c r="Q2642" s="335">
        <v>0</v>
      </c>
      <c r="R2642" s="337" t="s">
        <v>5799</v>
      </c>
      <c r="S2642" s="334" t="s">
        <v>922</v>
      </c>
      <c r="T2642" s="336" t="s">
        <v>1703</v>
      </c>
      <c r="U2642" s="334" t="s">
        <v>1195</v>
      </c>
      <c r="V2642" s="172"/>
      <c r="W2642" s="338" t="s">
        <v>1704</v>
      </c>
      <c r="X2642" s="337" t="s">
        <v>1726</v>
      </c>
      <c r="Y2642" s="337" t="s">
        <v>5831</v>
      </c>
      <c r="Z2642" s="337" t="s">
        <v>418</v>
      </c>
      <c r="AA2642" s="172"/>
    </row>
    <row r="2643" spans="1:27">
      <c r="A2643" s="122" t="s">
        <v>56</v>
      </c>
      <c r="B2643" s="226" t="str">
        <f t="shared" si="82"/>
        <v>27ABJCS6128G1Z4956/2025-26</v>
      </c>
      <c r="C2643" s="277">
        <f t="shared" si="83"/>
        <v>2638</v>
      </c>
      <c r="D2643" s="334" t="s">
        <v>535</v>
      </c>
      <c r="E2643" s="334" t="s">
        <v>536</v>
      </c>
      <c r="F2643" s="334" t="s">
        <v>560</v>
      </c>
      <c r="G2643" s="334" t="s">
        <v>1699</v>
      </c>
      <c r="H2643" s="334" t="s">
        <v>418</v>
      </c>
      <c r="I2643" s="335">
        <v>7342</v>
      </c>
      <c r="J2643" s="334" t="s">
        <v>1700</v>
      </c>
      <c r="K2643" s="336" t="s">
        <v>1657</v>
      </c>
      <c r="L2643" s="172"/>
      <c r="M2643" s="335">
        <v>6222</v>
      </c>
      <c r="N2643" s="335">
        <v>0</v>
      </c>
      <c r="O2643" s="335">
        <v>559.98</v>
      </c>
      <c r="P2643" s="335">
        <v>559.98</v>
      </c>
      <c r="Q2643" s="335">
        <v>0</v>
      </c>
      <c r="R2643" s="337" t="s">
        <v>5799</v>
      </c>
      <c r="S2643" s="334" t="s">
        <v>922</v>
      </c>
      <c r="T2643" s="336" t="s">
        <v>1703</v>
      </c>
      <c r="U2643" s="334" t="s">
        <v>1195</v>
      </c>
      <c r="V2643" s="172"/>
      <c r="W2643" s="338" t="s">
        <v>1704</v>
      </c>
      <c r="X2643" s="337" t="s">
        <v>1726</v>
      </c>
      <c r="Y2643" s="337" t="s">
        <v>5832</v>
      </c>
      <c r="Z2643" s="337" t="s">
        <v>418</v>
      </c>
      <c r="AA2643" s="172"/>
    </row>
    <row r="2644" spans="1:27">
      <c r="A2644" s="122" t="s">
        <v>56</v>
      </c>
      <c r="B2644" s="226" t="str">
        <f t="shared" si="82"/>
        <v>27ABJCS6128G1Z4957/2025-26</v>
      </c>
      <c r="C2644" s="277">
        <f t="shared" si="83"/>
        <v>2639</v>
      </c>
      <c r="D2644" s="334" t="s">
        <v>535</v>
      </c>
      <c r="E2644" s="334" t="s">
        <v>536</v>
      </c>
      <c r="F2644" s="334" t="s">
        <v>591</v>
      </c>
      <c r="G2644" s="334" t="s">
        <v>1699</v>
      </c>
      <c r="H2644" s="334" t="s">
        <v>418</v>
      </c>
      <c r="I2644" s="335">
        <v>10208</v>
      </c>
      <c r="J2644" s="334" t="s">
        <v>1700</v>
      </c>
      <c r="K2644" s="336" t="s">
        <v>1657</v>
      </c>
      <c r="L2644" s="172"/>
      <c r="M2644" s="335">
        <v>8651</v>
      </c>
      <c r="N2644" s="335">
        <v>0</v>
      </c>
      <c r="O2644" s="335">
        <v>778.59</v>
      </c>
      <c r="P2644" s="335">
        <v>778.59</v>
      </c>
      <c r="Q2644" s="335">
        <v>0</v>
      </c>
      <c r="R2644" s="337" t="s">
        <v>5799</v>
      </c>
      <c r="S2644" s="334" t="s">
        <v>922</v>
      </c>
      <c r="T2644" s="336" t="s">
        <v>1703</v>
      </c>
      <c r="U2644" s="334" t="s">
        <v>1195</v>
      </c>
      <c r="V2644" s="172"/>
      <c r="W2644" s="338" t="s">
        <v>1704</v>
      </c>
      <c r="X2644" s="337" t="s">
        <v>1726</v>
      </c>
      <c r="Y2644" s="337" t="s">
        <v>5833</v>
      </c>
      <c r="Z2644" s="337" t="s">
        <v>418</v>
      </c>
      <c r="AA2644" s="172"/>
    </row>
    <row r="2645" spans="1:27">
      <c r="A2645" s="122" t="s">
        <v>56</v>
      </c>
      <c r="B2645" s="226" t="str">
        <f t="shared" si="82"/>
        <v>27ABBPM0253H1ZZJRH-15960</v>
      </c>
      <c r="C2645" s="277">
        <f t="shared" si="83"/>
        <v>2640</v>
      </c>
      <c r="D2645" s="334" t="s">
        <v>408</v>
      </c>
      <c r="E2645" s="334" t="s">
        <v>409</v>
      </c>
      <c r="F2645" s="334" t="s">
        <v>410</v>
      </c>
      <c r="G2645" s="334" t="s">
        <v>1699</v>
      </c>
      <c r="H2645" s="334" t="s">
        <v>266</v>
      </c>
      <c r="I2645" s="335">
        <v>426</v>
      </c>
      <c r="J2645" s="334" t="s">
        <v>1700</v>
      </c>
      <c r="K2645" s="336" t="s">
        <v>1657</v>
      </c>
      <c r="L2645" s="172"/>
      <c r="M2645" s="335">
        <v>361.2</v>
      </c>
      <c r="N2645" s="335">
        <v>0</v>
      </c>
      <c r="O2645" s="335">
        <v>32.51</v>
      </c>
      <c r="P2645" s="335">
        <v>32.51</v>
      </c>
      <c r="Q2645" s="335">
        <v>0</v>
      </c>
      <c r="R2645" s="337" t="s">
        <v>5799</v>
      </c>
      <c r="S2645" s="334" t="s">
        <v>796</v>
      </c>
      <c r="T2645" s="336" t="s">
        <v>1703</v>
      </c>
      <c r="U2645" s="334" t="s">
        <v>1195</v>
      </c>
      <c r="V2645" s="172"/>
      <c r="W2645" s="338" t="s">
        <v>1704</v>
      </c>
      <c r="X2645" s="337" t="s">
        <v>1195</v>
      </c>
      <c r="Y2645" s="337" t="s">
        <v>1195</v>
      </c>
      <c r="Z2645" s="337" t="s">
        <v>1195</v>
      </c>
      <c r="AA2645" s="172"/>
    </row>
    <row r="2646" spans="1:27">
      <c r="A2646" s="122" t="s">
        <v>56</v>
      </c>
      <c r="B2646" s="226" t="str">
        <f t="shared" si="82"/>
        <v>27AAACI1195H1ZM135251007031815</v>
      </c>
      <c r="C2646" s="277">
        <f t="shared" si="83"/>
        <v>2641</v>
      </c>
      <c r="D2646" s="334" t="s">
        <v>412</v>
      </c>
      <c r="E2646" s="334" t="s">
        <v>413</v>
      </c>
      <c r="F2646" s="334">
        <v>135251007031815</v>
      </c>
      <c r="G2646" s="334" t="s">
        <v>1699</v>
      </c>
      <c r="H2646" s="334" t="s">
        <v>342</v>
      </c>
      <c r="I2646" s="335">
        <v>13463.33</v>
      </c>
      <c r="J2646" s="334" t="s">
        <v>1700</v>
      </c>
      <c r="K2646" s="336" t="s">
        <v>1657</v>
      </c>
      <c r="L2646" s="172"/>
      <c r="M2646" s="335">
        <v>11409.6</v>
      </c>
      <c r="N2646" s="335">
        <v>0</v>
      </c>
      <c r="O2646" s="335">
        <v>1026.8599999999999</v>
      </c>
      <c r="P2646" s="335">
        <v>1026.8599999999999</v>
      </c>
      <c r="Q2646" s="335">
        <v>0</v>
      </c>
      <c r="R2646" s="337" t="s">
        <v>5799</v>
      </c>
      <c r="S2646" s="334" t="s">
        <v>922</v>
      </c>
      <c r="T2646" s="336" t="s">
        <v>1703</v>
      </c>
      <c r="U2646" s="334" t="s">
        <v>1195</v>
      </c>
      <c r="V2646" s="172"/>
      <c r="W2646" s="338" t="s">
        <v>1704</v>
      </c>
      <c r="X2646" s="337" t="s">
        <v>1195</v>
      </c>
      <c r="Y2646" s="337" t="s">
        <v>1195</v>
      </c>
      <c r="Z2646" s="337" t="s">
        <v>1195</v>
      </c>
      <c r="AA2646" s="172"/>
    </row>
    <row r="2647" spans="1:27">
      <c r="A2647" s="122" t="s">
        <v>56</v>
      </c>
      <c r="B2647" s="226" t="str">
        <f t="shared" si="82"/>
        <v>27AAACI1195H1ZM135251013059916</v>
      </c>
      <c r="C2647" s="277">
        <f t="shared" si="83"/>
        <v>2642</v>
      </c>
      <c r="D2647" s="334" t="s">
        <v>412</v>
      </c>
      <c r="E2647" s="334" t="s">
        <v>413</v>
      </c>
      <c r="F2647" s="334">
        <v>135251013059916</v>
      </c>
      <c r="G2647" s="334" t="s">
        <v>1699</v>
      </c>
      <c r="H2647" s="334" t="s">
        <v>353</v>
      </c>
      <c r="I2647" s="335">
        <v>17866.259999999998</v>
      </c>
      <c r="J2647" s="334" t="s">
        <v>1700</v>
      </c>
      <c r="K2647" s="336" t="s">
        <v>1657</v>
      </c>
      <c r="L2647" s="172"/>
      <c r="M2647" s="335">
        <v>15140.9</v>
      </c>
      <c r="N2647" s="335">
        <v>0</v>
      </c>
      <c r="O2647" s="335">
        <v>1362.68</v>
      </c>
      <c r="P2647" s="335">
        <v>1362.68</v>
      </c>
      <c r="Q2647" s="335">
        <v>0</v>
      </c>
      <c r="R2647" s="337" t="s">
        <v>5799</v>
      </c>
      <c r="S2647" s="334" t="s">
        <v>922</v>
      </c>
      <c r="T2647" s="336" t="s">
        <v>1703</v>
      </c>
      <c r="U2647" s="334" t="s">
        <v>1195</v>
      </c>
      <c r="V2647" s="172"/>
      <c r="W2647" s="338" t="s">
        <v>1704</v>
      </c>
      <c r="X2647" s="337" t="s">
        <v>1195</v>
      </c>
      <c r="Y2647" s="337" t="s">
        <v>1195</v>
      </c>
      <c r="Z2647" s="337" t="s">
        <v>1195</v>
      </c>
      <c r="AA2647" s="172"/>
    </row>
    <row r="2648" spans="1:27">
      <c r="A2648" s="122" t="s">
        <v>56</v>
      </c>
      <c r="B2648" s="226" t="str">
        <f t="shared" si="82"/>
        <v>27AAACI1195H1ZM135251017090732</v>
      </c>
      <c r="C2648" s="277">
        <f t="shared" si="83"/>
        <v>2643</v>
      </c>
      <c r="D2648" s="334" t="s">
        <v>412</v>
      </c>
      <c r="E2648" s="334" t="s">
        <v>413</v>
      </c>
      <c r="F2648" s="334">
        <v>135251017090732</v>
      </c>
      <c r="G2648" s="334" t="s">
        <v>1699</v>
      </c>
      <c r="H2648" s="334" t="s">
        <v>373</v>
      </c>
      <c r="I2648" s="335">
        <v>16702.82</v>
      </c>
      <c r="J2648" s="334" t="s">
        <v>1700</v>
      </c>
      <c r="K2648" s="336" t="s">
        <v>1657</v>
      </c>
      <c r="L2648" s="172"/>
      <c r="M2648" s="335">
        <v>14154.93</v>
      </c>
      <c r="N2648" s="335">
        <v>0</v>
      </c>
      <c r="O2648" s="335">
        <v>1273.94</v>
      </c>
      <c r="P2648" s="335">
        <v>1273.94</v>
      </c>
      <c r="Q2648" s="335">
        <v>0</v>
      </c>
      <c r="R2648" s="337" t="s">
        <v>5799</v>
      </c>
      <c r="S2648" s="334" t="s">
        <v>922</v>
      </c>
      <c r="T2648" s="336" t="s">
        <v>1703</v>
      </c>
      <c r="U2648" s="334" t="s">
        <v>1195</v>
      </c>
      <c r="V2648" s="172"/>
      <c r="W2648" s="338" t="s">
        <v>1704</v>
      </c>
      <c r="X2648" s="337" t="s">
        <v>1195</v>
      </c>
      <c r="Y2648" s="337" t="s">
        <v>1195</v>
      </c>
      <c r="Z2648" s="337" t="s">
        <v>1195</v>
      </c>
      <c r="AA2648" s="172"/>
    </row>
    <row r="2649" spans="1:27">
      <c r="A2649" s="122" t="s">
        <v>56</v>
      </c>
      <c r="B2649" s="226" t="str">
        <f t="shared" si="82"/>
        <v>27AAACI1195H1ZM135251024114788</v>
      </c>
      <c r="C2649" s="277">
        <f t="shared" si="83"/>
        <v>2644</v>
      </c>
      <c r="D2649" s="334" t="s">
        <v>412</v>
      </c>
      <c r="E2649" s="334" t="s">
        <v>413</v>
      </c>
      <c r="F2649" s="334">
        <v>135251024114788</v>
      </c>
      <c r="G2649" s="334" t="s">
        <v>1699</v>
      </c>
      <c r="H2649" s="334" t="s">
        <v>418</v>
      </c>
      <c r="I2649" s="335">
        <v>17728.95</v>
      </c>
      <c r="J2649" s="334" t="s">
        <v>1700</v>
      </c>
      <c r="K2649" s="336" t="s">
        <v>1657</v>
      </c>
      <c r="L2649" s="172"/>
      <c r="M2649" s="335">
        <v>15024.53</v>
      </c>
      <c r="N2649" s="335">
        <v>0</v>
      </c>
      <c r="O2649" s="335">
        <v>1352.21</v>
      </c>
      <c r="P2649" s="335">
        <v>1352.21</v>
      </c>
      <c r="Q2649" s="335">
        <v>0</v>
      </c>
      <c r="R2649" s="337" t="s">
        <v>5799</v>
      </c>
      <c r="S2649" s="334" t="s">
        <v>922</v>
      </c>
      <c r="T2649" s="336" t="s">
        <v>1703</v>
      </c>
      <c r="U2649" s="334" t="s">
        <v>1195</v>
      </c>
      <c r="V2649" s="172"/>
      <c r="W2649" s="338" t="s">
        <v>1704</v>
      </c>
      <c r="X2649" s="337" t="s">
        <v>1195</v>
      </c>
      <c r="Y2649" s="337" t="s">
        <v>1195</v>
      </c>
      <c r="Z2649" s="337" t="s">
        <v>1195</v>
      </c>
      <c r="AA2649" s="172"/>
    </row>
    <row r="2650" spans="1:27">
      <c r="A2650" s="122" t="s">
        <v>56</v>
      </c>
      <c r="B2650" s="226" t="str">
        <f t="shared" si="82"/>
        <v>27AAACI1195H1ZM135251024114824</v>
      </c>
      <c r="C2650" s="277">
        <f t="shared" si="83"/>
        <v>2645</v>
      </c>
      <c r="D2650" s="334" t="s">
        <v>412</v>
      </c>
      <c r="E2650" s="334" t="s">
        <v>413</v>
      </c>
      <c r="F2650" s="334">
        <v>135251024114824</v>
      </c>
      <c r="G2650" s="334" t="s">
        <v>1699</v>
      </c>
      <c r="H2650" s="334" t="s">
        <v>418</v>
      </c>
      <c r="I2650" s="335">
        <v>17728.95</v>
      </c>
      <c r="J2650" s="334" t="s">
        <v>1700</v>
      </c>
      <c r="K2650" s="336" t="s">
        <v>1657</v>
      </c>
      <c r="L2650" s="172"/>
      <c r="M2650" s="335">
        <v>15024.53</v>
      </c>
      <c r="N2650" s="335">
        <v>0</v>
      </c>
      <c r="O2650" s="335">
        <v>1352.21</v>
      </c>
      <c r="P2650" s="335">
        <v>1352.21</v>
      </c>
      <c r="Q2650" s="335">
        <v>0</v>
      </c>
      <c r="R2650" s="337" t="s">
        <v>5799</v>
      </c>
      <c r="S2650" s="334" t="s">
        <v>922</v>
      </c>
      <c r="T2650" s="336" t="s">
        <v>1703</v>
      </c>
      <c r="U2650" s="334" t="s">
        <v>1195</v>
      </c>
      <c r="V2650" s="172"/>
      <c r="W2650" s="338" t="s">
        <v>1704</v>
      </c>
      <c r="X2650" s="337" t="s">
        <v>1195</v>
      </c>
      <c r="Y2650" s="337" t="s">
        <v>1195</v>
      </c>
      <c r="Z2650" s="337" t="s">
        <v>1195</v>
      </c>
      <c r="AA2650" s="172"/>
    </row>
    <row r="2651" spans="1:27">
      <c r="A2651" s="122" t="s">
        <v>56</v>
      </c>
      <c r="B2651" s="226" t="str">
        <f t="shared" si="82"/>
        <v>27AAACI1195H1ZM135251031156281</v>
      </c>
      <c r="C2651" s="277">
        <f t="shared" si="83"/>
        <v>2646</v>
      </c>
      <c r="D2651" s="334" t="s">
        <v>412</v>
      </c>
      <c r="E2651" s="334" t="s">
        <v>413</v>
      </c>
      <c r="F2651" s="334">
        <v>135251031156281</v>
      </c>
      <c r="G2651" s="334" t="s">
        <v>1699</v>
      </c>
      <c r="H2651" s="334" t="s">
        <v>286</v>
      </c>
      <c r="I2651" s="335">
        <v>16814.41</v>
      </c>
      <c r="J2651" s="334" t="s">
        <v>1700</v>
      </c>
      <c r="K2651" s="336" t="s">
        <v>1657</v>
      </c>
      <c r="L2651" s="172"/>
      <c r="M2651" s="335">
        <v>14249.5</v>
      </c>
      <c r="N2651" s="335">
        <v>0</v>
      </c>
      <c r="O2651" s="335">
        <v>1282.46</v>
      </c>
      <c r="P2651" s="335">
        <v>1282.46</v>
      </c>
      <c r="Q2651" s="335">
        <v>0</v>
      </c>
      <c r="R2651" s="337" t="s">
        <v>5799</v>
      </c>
      <c r="S2651" s="334" t="s">
        <v>922</v>
      </c>
      <c r="T2651" s="336" t="s">
        <v>1703</v>
      </c>
      <c r="U2651" s="334" t="s">
        <v>1195</v>
      </c>
      <c r="V2651" s="172"/>
      <c r="W2651" s="338" t="s">
        <v>1704</v>
      </c>
      <c r="X2651" s="337" t="s">
        <v>1195</v>
      </c>
      <c r="Y2651" s="337" t="s">
        <v>1195</v>
      </c>
      <c r="Z2651" s="337" t="s">
        <v>1195</v>
      </c>
      <c r="AA2651" s="172"/>
    </row>
    <row r="2652" spans="1:27">
      <c r="A2652" s="122" t="s">
        <v>56</v>
      </c>
      <c r="B2652" s="226" t="str">
        <f t="shared" si="82"/>
        <v>27AAACI1195H1ZMTS61315298202510</v>
      </c>
      <c r="C2652" s="277">
        <f t="shared" si="83"/>
        <v>2647</v>
      </c>
      <c r="D2652" s="334" t="s">
        <v>412</v>
      </c>
      <c r="E2652" s="334" t="s">
        <v>413</v>
      </c>
      <c r="F2652" s="334" t="s">
        <v>422</v>
      </c>
      <c r="G2652" s="334" t="s">
        <v>1699</v>
      </c>
      <c r="H2652" s="334" t="s">
        <v>286</v>
      </c>
      <c r="I2652" s="335">
        <v>590</v>
      </c>
      <c r="J2652" s="334" t="s">
        <v>1700</v>
      </c>
      <c r="K2652" s="336" t="s">
        <v>1657</v>
      </c>
      <c r="L2652" s="172"/>
      <c r="M2652" s="335">
        <v>500</v>
      </c>
      <c r="N2652" s="335">
        <v>0</v>
      </c>
      <c r="O2652" s="335">
        <v>45</v>
      </c>
      <c r="P2652" s="335">
        <v>45</v>
      </c>
      <c r="Q2652" s="335">
        <v>0</v>
      </c>
      <c r="R2652" s="337" t="s">
        <v>5799</v>
      </c>
      <c r="S2652" s="334" t="s">
        <v>922</v>
      </c>
      <c r="T2652" s="336" t="s">
        <v>1703</v>
      </c>
      <c r="U2652" s="334" t="s">
        <v>1195</v>
      </c>
      <c r="V2652" s="172"/>
      <c r="W2652" s="338" t="s">
        <v>1704</v>
      </c>
      <c r="X2652" s="337" t="s">
        <v>1195</v>
      </c>
      <c r="Y2652" s="337" t="s">
        <v>1195</v>
      </c>
      <c r="Z2652" s="337" t="s">
        <v>1195</v>
      </c>
      <c r="AA2652" s="172"/>
    </row>
    <row r="2653" spans="1:27">
      <c r="A2653" s="122" t="s">
        <v>56</v>
      </c>
      <c r="B2653" s="226" t="str">
        <f t="shared" si="82"/>
        <v>27AAACI1195H1ZMTS61898693202510</v>
      </c>
      <c r="C2653" s="277">
        <f t="shared" si="83"/>
        <v>2648</v>
      </c>
      <c r="D2653" s="334" t="s">
        <v>412</v>
      </c>
      <c r="E2653" s="334" t="s">
        <v>413</v>
      </c>
      <c r="F2653" s="334" t="s">
        <v>424</v>
      </c>
      <c r="G2653" s="334" t="s">
        <v>1699</v>
      </c>
      <c r="H2653" s="334" t="s">
        <v>286</v>
      </c>
      <c r="I2653" s="335">
        <v>2360</v>
      </c>
      <c r="J2653" s="334" t="s">
        <v>1700</v>
      </c>
      <c r="K2653" s="336" t="s">
        <v>1657</v>
      </c>
      <c r="L2653" s="172"/>
      <c r="M2653" s="335">
        <v>2000</v>
      </c>
      <c r="N2653" s="335">
        <v>0</v>
      </c>
      <c r="O2653" s="335">
        <v>180</v>
      </c>
      <c r="P2653" s="335">
        <v>180</v>
      </c>
      <c r="Q2653" s="335">
        <v>0</v>
      </c>
      <c r="R2653" s="337" t="s">
        <v>5799</v>
      </c>
      <c r="S2653" s="334" t="s">
        <v>922</v>
      </c>
      <c r="T2653" s="336" t="s">
        <v>1703</v>
      </c>
      <c r="U2653" s="334" t="s">
        <v>1195</v>
      </c>
      <c r="V2653" s="172"/>
      <c r="W2653" s="338" t="s">
        <v>1704</v>
      </c>
      <c r="X2653" s="337" t="s">
        <v>1195</v>
      </c>
      <c r="Y2653" s="337" t="s">
        <v>1195</v>
      </c>
      <c r="Z2653" s="337" t="s">
        <v>1195</v>
      </c>
      <c r="AA2653" s="172"/>
    </row>
    <row r="2654" spans="1:27">
      <c r="A2654" s="122" t="s">
        <v>56</v>
      </c>
      <c r="B2654" s="226" t="str">
        <f t="shared" si="82"/>
        <v>27AAACI1195H1ZMTS63153615202510</v>
      </c>
      <c r="C2654" s="277">
        <f t="shared" si="83"/>
        <v>2649</v>
      </c>
      <c r="D2654" s="334" t="s">
        <v>412</v>
      </c>
      <c r="E2654" s="334" t="s">
        <v>413</v>
      </c>
      <c r="F2654" s="334" t="s">
        <v>426</v>
      </c>
      <c r="G2654" s="334" t="s">
        <v>1699</v>
      </c>
      <c r="H2654" s="334" t="s">
        <v>286</v>
      </c>
      <c r="I2654" s="335">
        <v>4720</v>
      </c>
      <c r="J2654" s="334" t="s">
        <v>1700</v>
      </c>
      <c r="K2654" s="336" t="s">
        <v>1657</v>
      </c>
      <c r="L2654" s="172"/>
      <c r="M2654" s="335">
        <v>4000</v>
      </c>
      <c r="N2654" s="335">
        <v>0</v>
      </c>
      <c r="O2654" s="335">
        <v>360</v>
      </c>
      <c r="P2654" s="335">
        <v>360</v>
      </c>
      <c r="Q2654" s="335">
        <v>0</v>
      </c>
      <c r="R2654" s="337" t="s">
        <v>5799</v>
      </c>
      <c r="S2654" s="334" t="s">
        <v>922</v>
      </c>
      <c r="T2654" s="336" t="s">
        <v>1703</v>
      </c>
      <c r="U2654" s="334" t="s">
        <v>1195</v>
      </c>
      <c r="V2654" s="172"/>
      <c r="W2654" s="338" t="s">
        <v>1704</v>
      </c>
      <c r="X2654" s="337" t="s">
        <v>1195</v>
      </c>
      <c r="Y2654" s="337" t="s">
        <v>1195</v>
      </c>
      <c r="Z2654" s="337" t="s">
        <v>1195</v>
      </c>
      <c r="AA2654" s="172"/>
    </row>
    <row r="2655" spans="1:27">
      <c r="A2655" s="122" t="s">
        <v>56</v>
      </c>
      <c r="B2655" s="226" t="str">
        <f t="shared" si="82"/>
        <v>27AAIFR9573K1ZEHCA6254</v>
      </c>
      <c r="C2655" s="277">
        <f t="shared" si="83"/>
        <v>2650</v>
      </c>
      <c r="D2655" s="334" t="s">
        <v>428</v>
      </c>
      <c r="E2655" s="334" t="s">
        <v>429</v>
      </c>
      <c r="F2655" s="334" t="s">
        <v>430</v>
      </c>
      <c r="G2655" s="334" t="s">
        <v>1699</v>
      </c>
      <c r="H2655" s="334" t="s">
        <v>353</v>
      </c>
      <c r="I2655" s="335">
        <v>575</v>
      </c>
      <c r="J2655" s="334" t="s">
        <v>1700</v>
      </c>
      <c r="K2655" s="336" t="s">
        <v>1657</v>
      </c>
      <c r="L2655" s="172"/>
      <c r="M2655" s="335">
        <v>487.5</v>
      </c>
      <c r="N2655" s="335">
        <v>0</v>
      </c>
      <c r="O2655" s="335">
        <v>43.88</v>
      </c>
      <c r="P2655" s="335">
        <v>43.88</v>
      </c>
      <c r="Q2655" s="335">
        <v>0</v>
      </c>
      <c r="R2655" s="337" t="s">
        <v>5799</v>
      </c>
      <c r="S2655" s="334" t="s">
        <v>875</v>
      </c>
      <c r="T2655" s="336" t="s">
        <v>1703</v>
      </c>
      <c r="U2655" s="334" t="s">
        <v>1195</v>
      </c>
      <c r="V2655" s="172"/>
      <c r="W2655" s="338" t="s">
        <v>1704</v>
      </c>
      <c r="X2655" s="337" t="s">
        <v>1726</v>
      </c>
      <c r="Y2655" s="337" t="s">
        <v>5834</v>
      </c>
      <c r="Z2655" s="337" t="s">
        <v>312</v>
      </c>
      <c r="AA2655" s="172"/>
    </row>
    <row r="2656" spans="1:27">
      <c r="A2656" s="122" t="s">
        <v>56</v>
      </c>
      <c r="B2656" s="226" t="str">
        <f t="shared" si="82"/>
        <v>36AAJCA3639B1ZXAE-INV-2526-0899</v>
      </c>
      <c r="C2656" s="277">
        <f t="shared" si="83"/>
        <v>2651</v>
      </c>
      <c r="D2656" s="334" t="s">
        <v>432</v>
      </c>
      <c r="E2656" s="334" t="s">
        <v>433</v>
      </c>
      <c r="F2656" s="334" t="s">
        <v>434</v>
      </c>
      <c r="G2656" s="334" t="s">
        <v>1699</v>
      </c>
      <c r="H2656" s="334" t="s">
        <v>286</v>
      </c>
      <c r="I2656" s="335">
        <v>275554</v>
      </c>
      <c r="J2656" s="334" t="s">
        <v>1700</v>
      </c>
      <c r="K2656" s="336" t="s">
        <v>1657</v>
      </c>
      <c r="L2656" s="172"/>
      <c r="M2656" s="335">
        <v>233520</v>
      </c>
      <c r="N2656" s="335">
        <v>42033.599999999999</v>
      </c>
      <c r="O2656" s="335">
        <v>0</v>
      </c>
      <c r="P2656" s="335">
        <v>0</v>
      </c>
      <c r="Q2656" s="335">
        <v>0</v>
      </c>
      <c r="R2656" s="337" t="s">
        <v>5799</v>
      </c>
      <c r="S2656" s="334" t="s">
        <v>922</v>
      </c>
      <c r="T2656" s="336" t="s">
        <v>1703</v>
      </c>
      <c r="U2656" s="334" t="s">
        <v>1195</v>
      </c>
      <c r="V2656" s="172"/>
      <c r="W2656" s="338" t="s">
        <v>1704</v>
      </c>
      <c r="X2656" s="337" t="s">
        <v>1726</v>
      </c>
      <c r="Y2656" s="337" t="s">
        <v>5835</v>
      </c>
      <c r="Z2656" s="337" t="s">
        <v>792</v>
      </c>
      <c r="AA2656" s="172"/>
    </row>
    <row r="2657" spans="1:27">
      <c r="A2657" s="122" t="s">
        <v>56</v>
      </c>
      <c r="B2657" s="226" t="str">
        <f t="shared" si="82"/>
        <v>36AAJCA3639B1ZXAE-INV-2526-0900</v>
      </c>
      <c r="C2657" s="277">
        <f t="shared" si="83"/>
        <v>2652</v>
      </c>
      <c r="D2657" s="334" t="s">
        <v>432</v>
      </c>
      <c r="E2657" s="334" t="s">
        <v>433</v>
      </c>
      <c r="F2657" s="334" t="s">
        <v>436</v>
      </c>
      <c r="G2657" s="334" t="s">
        <v>1699</v>
      </c>
      <c r="H2657" s="334" t="s">
        <v>286</v>
      </c>
      <c r="I2657" s="335">
        <v>75331</v>
      </c>
      <c r="J2657" s="334" t="s">
        <v>1700</v>
      </c>
      <c r="K2657" s="336" t="s">
        <v>1657</v>
      </c>
      <c r="L2657" s="172"/>
      <c r="M2657" s="335">
        <v>63840</v>
      </c>
      <c r="N2657" s="335">
        <v>11491.2</v>
      </c>
      <c r="O2657" s="335">
        <v>0</v>
      </c>
      <c r="P2657" s="335">
        <v>0</v>
      </c>
      <c r="Q2657" s="335">
        <v>0</v>
      </c>
      <c r="R2657" s="337" t="s">
        <v>5799</v>
      </c>
      <c r="S2657" s="334" t="s">
        <v>922</v>
      </c>
      <c r="T2657" s="336" t="s">
        <v>1703</v>
      </c>
      <c r="U2657" s="334" t="s">
        <v>1195</v>
      </c>
      <c r="V2657" s="172"/>
      <c r="W2657" s="338" t="s">
        <v>1704</v>
      </c>
      <c r="X2657" s="337" t="s">
        <v>1726</v>
      </c>
      <c r="Y2657" s="337" t="s">
        <v>5836</v>
      </c>
      <c r="Z2657" s="337" t="s">
        <v>792</v>
      </c>
      <c r="AA2657" s="172"/>
    </row>
    <row r="2658" spans="1:27">
      <c r="A2658" s="122" t="s">
        <v>56</v>
      </c>
      <c r="B2658" s="226" t="str">
        <f t="shared" si="82"/>
        <v>27AZJPG1481H1ZC5760</v>
      </c>
      <c r="C2658" s="277">
        <f t="shared" si="83"/>
        <v>2653</v>
      </c>
      <c r="D2658" s="334" t="s">
        <v>394</v>
      </c>
      <c r="E2658" s="334" t="s">
        <v>395</v>
      </c>
      <c r="F2658" s="334">
        <v>5760</v>
      </c>
      <c r="G2658" s="334" t="s">
        <v>1699</v>
      </c>
      <c r="H2658" s="334" t="s">
        <v>286</v>
      </c>
      <c r="I2658" s="335">
        <v>7556</v>
      </c>
      <c r="J2658" s="334" t="s">
        <v>1700</v>
      </c>
      <c r="K2658" s="336" t="s">
        <v>1657</v>
      </c>
      <c r="L2658" s="172"/>
      <c r="M2658" s="335">
        <v>7196</v>
      </c>
      <c r="N2658" s="335">
        <v>0</v>
      </c>
      <c r="O2658" s="335">
        <v>179.9</v>
      </c>
      <c r="P2658" s="335">
        <v>179.9</v>
      </c>
      <c r="Q2658" s="335">
        <v>0</v>
      </c>
      <c r="R2658" s="337" t="s">
        <v>5799</v>
      </c>
      <c r="S2658" s="334" t="s">
        <v>922</v>
      </c>
      <c r="T2658" s="336" t="s">
        <v>1703</v>
      </c>
      <c r="U2658" s="334" t="s">
        <v>1195</v>
      </c>
      <c r="V2658" s="172"/>
      <c r="W2658" s="338" t="s">
        <v>1704</v>
      </c>
      <c r="X2658" s="337" t="s">
        <v>1195</v>
      </c>
      <c r="Y2658" s="337" t="s">
        <v>1195</v>
      </c>
      <c r="Z2658" s="337" t="s">
        <v>1195</v>
      </c>
      <c r="AA2658" s="172"/>
    </row>
    <row r="2659" spans="1:27">
      <c r="A2659" s="122" t="s">
        <v>56</v>
      </c>
      <c r="B2659" s="226" t="str">
        <f t="shared" si="82"/>
        <v>27AZJPG1481H1ZC5761</v>
      </c>
      <c r="C2659" s="277">
        <f t="shared" si="83"/>
        <v>2654</v>
      </c>
      <c r="D2659" s="334" t="s">
        <v>394</v>
      </c>
      <c r="E2659" s="334" t="s">
        <v>395</v>
      </c>
      <c r="F2659" s="334">
        <v>5761</v>
      </c>
      <c r="G2659" s="334" t="s">
        <v>1699</v>
      </c>
      <c r="H2659" s="334" t="s">
        <v>286</v>
      </c>
      <c r="I2659" s="335">
        <v>5219</v>
      </c>
      <c r="J2659" s="334" t="s">
        <v>1700</v>
      </c>
      <c r="K2659" s="336" t="s">
        <v>1657</v>
      </c>
      <c r="L2659" s="172"/>
      <c r="M2659" s="335">
        <v>4970</v>
      </c>
      <c r="N2659" s="335">
        <v>0</v>
      </c>
      <c r="O2659" s="335">
        <v>124.25</v>
      </c>
      <c r="P2659" s="335">
        <v>124.25</v>
      </c>
      <c r="Q2659" s="335">
        <v>0</v>
      </c>
      <c r="R2659" s="337" t="s">
        <v>5799</v>
      </c>
      <c r="S2659" s="334" t="s">
        <v>922</v>
      </c>
      <c r="T2659" s="336" t="s">
        <v>1703</v>
      </c>
      <c r="U2659" s="334" t="s">
        <v>1195</v>
      </c>
      <c r="V2659" s="172"/>
      <c r="W2659" s="338" t="s">
        <v>1704</v>
      </c>
      <c r="X2659" s="337" t="s">
        <v>1195</v>
      </c>
      <c r="Y2659" s="337" t="s">
        <v>1195</v>
      </c>
      <c r="Z2659" s="337" t="s">
        <v>1195</v>
      </c>
      <c r="AA2659" s="172"/>
    </row>
    <row r="2660" spans="1:27">
      <c r="A2660" s="122" t="s">
        <v>56</v>
      </c>
      <c r="B2660" s="226" t="str">
        <f t="shared" si="82"/>
        <v>27AZJPG1481H1ZC5762</v>
      </c>
      <c r="C2660" s="277">
        <f t="shared" si="83"/>
        <v>2655</v>
      </c>
      <c r="D2660" s="334" t="s">
        <v>394</v>
      </c>
      <c r="E2660" s="334" t="s">
        <v>395</v>
      </c>
      <c r="F2660" s="334">
        <v>5762</v>
      </c>
      <c r="G2660" s="334" t="s">
        <v>1699</v>
      </c>
      <c r="H2660" s="334" t="s">
        <v>286</v>
      </c>
      <c r="I2660" s="335">
        <v>5102</v>
      </c>
      <c r="J2660" s="334" t="s">
        <v>1700</v>
      </c>
      <c r="K2660" s="336" t="s">
        <v>1657</v>
      </c>
      <c r="L2660" s="172"/>
      <c r="M2660" s="335">
        <v>4859</v>
      </c>
      <c r="N2660" s="335">
        <v>0</v>
      </c>
      <c r="O2660" s="335">
        <v>121.48</v>
      </c>
      <c r="P2660" s="335">
        <v>121.48</v>
      </c>
      <c r="Q2660" s="335">
        <v>0</v>
      </c>
      <c r="R2660" s="337" t="s">
        <v>5799</v>
      </c>
      <c r="S2660" s="334" t="s">
        <v>922</v>
      </c>
      <c r="T2660" s="336" t="s">
        <v>1703</v>
      </c>
      <c r="U2660" s="334" t="s">
        <v>1195</v>
      </c>
      <c r="V2660" s="172"/>
      <c r="W2660" s="338" t="s">
        <v>1704</v>
      </c>
      <c r="X2660" s="337" t="s">
        <v>1195</v>
      </c>
      <c r="Y2660" s="337" t="s">
        <v>1195</v>
      </c>
      <c r="Z2660" s="337" t="s">
        <v>1195</v>
      </c>
      <c r="AA2660" s="172"/>
    </row>
    <row r="2661" spans="1:27">
      <c r="A2661" s="122" t="s">
        <v>56</v>
      </c>
      <c r="B2661" s="226" t="str">
        <f t="shared" si="82"/>
        <v>27AZJPG1481H1ZC5763</v>
      </c>
      <c r="C2661" s="277">
        <f t="shared" si="83"/>
        <v>2656</v>
      </c>
      <c r="D2661" s="334" t="s">
        <v>394</v>
      </c>
      <c r="E2661" s="334" t="s">
        <v>395</v>
      </c>
      <c r="F2661" s="334">
        <v>5763</v>
      </c>
      <c r="G2661" s="334" t="s">
        <v>1699</v>
      </c>
      <c r="H2661" s="334" t="s">
        <v>286</v>
      </c>
      <c r="I2661" s="335">
        <v>10959</v>
      </c>
      <c r="J2661" s="334" t="s">
        <v>1700</v>
      </c>
      <c r="K2661" s="336" t="s">
        <v>1657</v>
      </c>
      <c r="L2661" s="172"/>
      <c r="M2661" s="335">
        <v>10437</v>
      </c>
      <c r="N2661" s="335">
        <v>0</v>
      </c>
      <c r="O2661" s="335">
        <v>260.93</v>
      </c>
      <c r="P2661" s="335">
        <v>260.93</v>
      </c>
      <c r="Q2661" s="335">
        <v>0</v>
      </c>
      <c r="R2661" s="337" t="s">
        <v>5799</v>
      </c>
      <c r="S2661" s="334" t="s">
        <v>922</v>
      </c>
      <c r="T2661" s="336" t="s">
        <v>1703</v>
      </c>
      <c r="U2661" s="334" t="s">
        <v>1195</v>
      </c>
      <c r="V2661" s="172"/>
      <c r="W2661" s="338" t="s">
        <v>1704</v>
      </c>
      <c r="X2661" s="337" t="s">
        <v>1195</v>
      </c>
      <c r="Y2661" s="337" t="s">
        <v>1195</v>
      </c>
      <c r="Z2661" s="337" t="s">
        <v>1195</v>
      </c>
      <c r="AA2661" s="172"/>
    </row>
    <row r="2662" spans="1:27">
      <c r="A2662" s="122" t="s">
        <v>56</v>
      </c>
      <c r="B2662" s="226" t="str">
        <f t="shared" si="82"/>
        <v>27AZJPG1481H1ZC5795</v>
      </c>
      <c r="C2662" s="277">
        <f t="shared" si="83"/>
        <v>2657</v>
      </c>
      <c r="D2662" s="334" t="s">
        <v>394</v>
      </c>
      <c r="E2662" s="334" t="s">
        <v>395</v>
      </c>
      <c r="F2662" s="334">
        <v>5795</v>
      </c>
      <c r="G2662" s="334" t="s">
        <v>1699</v>
      </c>
      <c r="H2662" s="334" t="s">
        <v>286</v>
      </c>
      <c r="I2662" s="335">
        <v>5234</v>
      </c>
      <c r="J2662" s="334" t="s">
        <v>1700</v>
      </c>
      <c r="K2662" s="336" t="s">
        <v>1657</v>
      </c>
      <c r="L2662" s="172"/>
      <c r="M2662" s="335">
        <v>4985</v>
      </c>
      <c r="N2662" s="335">
        <v>0</v>
      </c>
      <c r="O2662" s="335">
        <v>124.63</v>
      </c>
      <c r="P2662" s="335">
        <v>124.63</v>
      </c>
      <c r="Q2662" s="335">
        <v>0</v>
      </c>
      <c r="R2662" s="337" t="s">
        <v>5799</v>
      </c>
      <c r="S2662" s="334" t="s">
        <v>922</v>
      </c>
      <c r="T2662" s="336" t="s">
        <v>1703</v>
      </c>
      <c r="U2662" s="334" t="s">
        <v>1195</v>
      </c>
      <c r="V2662" s="172"/>
      <c r="W2662" s="338" t="s">
        <v>1704</v>
      </c>
      <c r="X2662" s="337" t="s">
        <v>1195</v>
      </c>
      <c r="Y2662" s="337" t="s">
        <v>1195</v>
      </c>
      <c r="Z2662" s="337" t="s">
        <v>1195</v>
      </c>
      <c r="AA2662" s="172"/>
    </row>
    <row r="2663" spans="1:27">
      <c r="A2663" s="122" t="s">
        <v>56</v>
      </c>
      <c r="B2663" s="226" t="str">
        <f t="shared" si="82"/>
        <v>27AZJPG1481H1ZC5796</v>
      </c>
      <c r="C2663" s="277">
        <f t="shared" si="83"/>
        <v>2658</v>
      </c>
      <c r="D2663" s="334" t="s">
        <v>394</v>
      </c>
      <c r="E2663" s="334" t="s">
        <v>395</v>
      </c>
      <c r="F2663" s="334">
        <v>5796</v>
      </c>
      <c r="G2663" s="334" t="s">
        <v>1699</v>
      </c>
      <c r="H2663" s="334" t="s">
        <v>286</v>
      </c>
      <c r="I2663" s="335">
        <v>5187</v>
      </c>
      <c r="J2663" s="334" t="s">
        <v>1700</v>
      </c>
      <c r="K2663" s="336" t="s">
        <v>1657</v>
      </c>
      <c r="L2663" s="172"/>
      <c r="M2663" s="335">
        <v>4940</v>
      </c>
      <c r="N2663" s="335">
        <v>0</v>
      </c>
      <c r="O2663" s="335">
        <v>123.5</v>
      </c>
      <c r="P2663" s="335">
        <v>123.5</v>
      </c>
      <c r="Q2663" s="335">
        <v>0</v>
      </c>
      <c r="R2663" s="337" t="s">
        <v>5799</v>
      </c>
      <c r="S2663" s="334" t="s">
        <v>922</v>
      </c>
      <c r="T2663" s="336" t="s">
        <v>1703</v>
      </c>
      <c r="U2663" s="334" t="s">
        <v>1195</v>
      </c>
      <c r="V2663" s="172"/>
      <c r="W2663" s="338" t="s">
        <v>1704</v>
      </c>
      <c r="X2663" s="337" t="s">
        <v>1195</v>
      </c>
      <c r="Y2663" s="337" t="s">
        <v>1195</v>
      </c>
      <c r="Z2663" s="337" t="s">
        <v>1195</v>
      </c>
      <c r="AA2663" s="172"/>
    </row>
    <row r="2664" spans="1:27">
      <c r="A2664" s="122" t="s">
        <v>56</v>
      </c>
      <c r="B2664" s="226" t="str">
        <f t="shared" si="82"/>
        <v>27AZJPG1481H1ZC5824</v>
      </c>
      <c r="C2664" s="277">
        <f t="shared" si="83"/>
        <v>2659</v>
      </c>
      <c r="D2664" s="334" t="s">
        <v>394</v>
      </c>
      <c r="E2664" s="334" t="s">
        <v>395</v>
      </c>
      <c r="F2664" s="334">
        <v>5824</v>
      </c>
      <c r="G2664" s="334" t="s">
        <v>1699</v>
      </c>
      <c r="H2664" s="334" t="s">
        <v>286</v>
      </c>
      <c r="I2664" s="335">
        <v>4926</v>
      </c>
      <c r="J2664" s="334" t="s">
        <v>1700</v>
      </c>
      <c r="K2664" s="336" t="s">
        <v>1657</v>
      </c>
      <c r="L2664" s="172"/>
      <c r="M2664" s="335">
        <v>4691</v>
      </c>
      <c r="N2664" s="335">
        <v>0</v>
      </c>
      <c r="O2664" s="335">
        <v>117.28</v>
      </c>
      <c r="P2664" s="335">
        <v>117.28</v>
      </c>
      <c r="Q2664" s="335">
        <v>0</v>
      </c>
      <c r="R2664" s="337" t="s">
        <v>5799</v>
      </c>
      <c r="S2664" s="334" t="s">
        <v>922</v>
      </c>
      <c r="T2664" s="336" t="s">
        <v>1703</v>
      </c>
      <c r="U2664" s="334" t="s">
        <v>1195</v>
      </c>
      <c r="V2664" s="172"/>
      <c r="W2664" s="338" t="s">
        <v>1704</v>
      </c>
      <c r="X2664" s="337" t="s">
        <v>1195</v>
      </c>
      <c r="Y2664" s="337" t="s">
        <v>1195</v>
      </c>
      <c r="Z2664" s="337" t="s">
        <v>1195</v>
      </c>
      <c r="AA2664" s="172"/>
    </row>
    <row r="2665" spans="1:27">
      <c r="A2665" s="122" t="s">
        <v>56</v>
      </c>
      <c r="B2665" s="226" t="str">
        <f t="shared" si="82"/>
        <v>27AZJPG1481H1ZC5904</v>
      </c>
      <c r="C2665" s="277">
        <f t="shared" si="83"/>
        <v>2660</v>
      </c>
      <c r="D2665" s="334" t="s">
        <v>394</v>
      </c>
      <c r="E2665" s="334" t="s">
        <v>395</v>
      </c>
      <c r="F2665" s="334">
        <v>5904</v>
      </c>
      <c r="G2665" s="334" t="s">
        <v>1699</v>
      </c>
      <c r="H2665" s="334" t="s">
        <v>286</v>
      </c>
      <c r="I2665" s="335">
        <v>10269</v>
      </c>
      <c r="J2665" s="334" t="s">
        <v>1700</v>
      </c>
      <c r="K2665" s="336" t="s">
        <v>1657</v>
      </c>
      <c r="L2665" s="172"/>
      <c r="M2665" s="335">
        <v>9780</v>
      </c>
      <c r="N2665" s="335">
        <v>0</v>
      </c>
      <c r="O2665" s="335">
        <v>244.5</v>
      </c>
      <c r="P2665" s="335">
        <v>244.5</v>
      </c>
      <c r="Q2665" s="335">
        <v>0</v>
      </c>
      <c r="R2665" s="337" t="s">
        <v>5799</v>
      </c>
      <c r="S2665" s="334" t="s">
        <v>922</v>
      </c>
      <c r="T2665" s="336" t="s">
        <v>1703</v>
      </c>
      <c r="U2665" s="334" t="s">
        <v>1195</v>
      </c>
      <c r="V2665" s="172"/>
      <c r="W2665" s="338" t="s">
        <v>1704</v>
      </c>
      <c r="X2665" s="337" t="s">
        <v>1195</v>
      </c>
      <c r="Y2665" s="337" t="s">
        <v>1195</v>
      </c>
      <c r="Z2665" s="337" t="s">
        <v>1195</v>
      </c>
      <c r="AA2665" s="172"/>
    </row>
    <row r="2666" spans="1:27">
      <c r="A2666" s="122" t="s">
        <v>56</v>
      </c>
      <c r="B2666" s="226" t="str">
        <f t="shared" si="82"/>
        <v>27AAFCR5508L1Z22025/SER/571</v>
      </c>
      <c r="C2666" s="277">
        <f t="shared" si="83"/>
        <v>2661</v>
      </c>
      <c r="D2666" s="334" t="s">
        <v>375</v>
      </c>
      <c r="E2666" s="334" t="s">
        <v>376</v>
      </c>
      <c r="F2666" s="334" t="s">
        <v>377</v>
      </c>
      <c r="G2666" s="334" t="s">
        <v>1699</v>
      </c>
      <c r="H2666" s="334" t="s">
        <v>373</v>
      </c>
      <c r="I2666" s="335">
        <v>88500</v>
      </c>
      <c r="J2666" s="334" t="s">
        <v>1700</v>
      </c>
      <c r="K2666" s="336" t="s">
        <v>1657</v>
      </c>
      <c r="L2666" s="172"/>
      <c r="M2666" s="335">
        <v>75000</v>
      </c>
      <c r="N2666" s="335">
        <v>0</v>
      </c>
      <c r="O2666" s="335">
        <v>6750</v>
      </c>
      <c r="P2666" s="335">
        <v>6750</v>
      </c>
      <c r="Q2666" s="335">
        <v>0</v>
      </c>
      <c r="R2666" s="337" t="s">
        <v>5799</v>
      </c>
      <c r="S2666" s="334" t="s">
        <v>772</v>
      </c>
      <c r="T2666" s="336" t="s">
        <v>1703</v>
      </c>
      <c r="U2666" s="334" t="s">
        <v>1195</v>
      </c>
      <c r="V2666" s="172"/>
      <c r="W2666" s="338" t="s">
        <v>1704</v>
      </c>
      <c r="X2666" s="337" t="s">
        <v>1195</v>
      </c>
      <c r="Y2666" s="337" t="s">
        <v>1195</v>
      </c>
      <c r="Z2666" s="337" t="s">
        <v>1195</v>
      </c>
      <c r="AA2666" s="172"/>
    </row>
    <row r="2667" spans="1:27">
      <c r="A2667" s="122" t="s">
        <v>56</v>
      </c>
      <c r="B2667" s="226" t="str">
        <f t="shared" si="82"/>
        <v>27AAGCR8772D1Z2CRN1393874949</v>
      </c>
      <c r="C2667" s="277">
        <f t="shared" si="83"/>
        <v>2662</v>
      </c>
      <c r="D2667" s="334" t="s">
        <v>258</v>
      </c>
      <c r="E2667" s="334" t="s">
        <v>259</v>
      </c>
      <c r="F2667" s="334" t="s">
        <v>372</v>
      </c>
      <c r="G2667" s="334" t="s">
        <v>1699</v>
      </c>
      <c r="H2667" s="334" t="s">
        <v>373</v>
      </c>
      <c r="I2667" s="335">
        <v>360.03</v>
      </c>
      <c r="J2667" s="334" t="s">
        <v>1700</v>
      </c>
      <c r="K2667" s="336" t="s">
        <v>1657</v>
      </c>
      <c r="L2667" s="172"/>
      <c r="M2667" s="335">
        <v>305.11</v>
      </c>
      <c r="N2667" s="335">
        <v>0</v>
      </c>
      <c r="O2667" s="335">
        <v>27.46</v>
      </c>
      <c r="P2667" s="335">
        <v>27.46</v>
      </c>
      <c r="Q2667" s="335">
        <v>0</v>
      </c>
      <c r="R2667" s="337" t="s">
        <v>5799</v>
      </c>
      <c r="S2667" s="334" t="s">
        <v>922</v>
      </c>
      <c r="T2667" s="336" t="s">
        <v>1703</v>
      </c>
      <c r="U2667" s="334" t="s">
        <v>1195</v>
      </c>
      <c r="V2667" s="172"/>
      <c r="W2667" s="338" t="s">
        <v>1704</v>
      </c>
      <c r="X2667" s="337" t="s">
        <v>1195</v>
      </c>
      <c r="Y2667" s="337" t="s">
        <v>1195</v>
      </c>
      <c r="Z2667" s="337" t="s">
        <v>1195</v>
      </c>
      <c r="AA2667" s="172"/>
    </row>
    <row r="2668" spans="1:27">
      <c r="A2668" s="122" t="s">
        <v>56</v>
      </c>
      <c r="B2668" s="226" t="str">
        <f t="shared" si="82"/>
        <v>27AAGCR8772D1Z2CRN1503592213</v>
      </c>
      <c r="C2668" s="277">
        <f t="shared" si="83"/>
        <v>2663</v>
      </c>
      <c r="D2668" s="334" t="s">
        <v>258</v>
      </c>
      <c r="E2668" s="334" t="s">
        <v>259</v>
      </c>
      <c r="F2668" s="334" t="s">
        <v>5837</v>
      </c>
      <c r="G2668" s="334" t="s">
        <v>1699</v>
      </c>
      <c r="H2668" s="334" t="s">
        <v>295</v>
      </c>
      <c r="I2668" s="335">
        <v>934</v>
      </c>
      <c r="J2668" s="334" t="s">
        <v>1700</v>
      </c>
      <c r="K2668" s="336" t="s">
        <v>1703</v>
      </c>
      <c r="L2668" s="172"/>
      <c r="M2668" s="335">
        <v>934</v>
      </c>
      <c r="N2668" s="335">
        <v>0</v>
      </c>
      <c r="O2668" s="335">
        <v>23.35</v>
      </c>
      <c r="P2668" s="335">
        <v>23.35</v>
      </c>
      <c r="Q2668" s="335">
        <v>0</v>
      </c>
      <c r="R2668" s="337" t="s">
        <v>5799</v>
      </c>
      <c r="S2668" s="334" t="s">
        <v>922</v>
      </c>
      <c r="T2668" s="336" t="s">
        <v>1703</v>
      </c>
      <c r="U2668" s="334" t="s">
        <v>1195</v>
      </c>
      <c r="V2668" s="172"/>
      <c r="W2668" s="338" t="s">
        <v>1704</v>
      </c>
      <c r="X2668" s="337" t="s">
        <v>1195</v>
      </c>
      <c r="Y2668" s="337" t="s">
        <v>1195</v>
      </c>
      <c r="Z2668" s="337" t="s">
        <v>1195</v>
      </c>
      <c r="AA2668" s="172"/>
    </row>
    <row r="2669" spans="1:27">
      <c r="A2669" s="122" t="s">
        <v>56</v>
      </c>
      <c r="B2669" s="226" t="str">
        <f t="shared" si="82"/>
        <v>27AATPE1292M1Z7OCT-2025-301</v>
      </c>
      <c r="C2669" s="277">
        <f t="shared" si="83"/>
        <v>2664</v>
      </c>
      <c r="D2669" s="334" t="s">
        <v>523</v>
      </c>
      <c r="E2669" s="334" t="s">
        <v>524</v>
      </c>
      <c r="F2669" s="334" t="s">
        <v>531</v>
      </c>
      <c r="G2669" s="334" t="s">
        <v>1699</v>
      </c>
      <c r="H2669" s="334" t="s">
        <v>250</v>
      </c>
      <c r="I2669" s="335">
        <v>393497</v>
      </c>
      <c r="J2669" s="334" t="s">
        <v>1700</v>
      </c>
      <c r="K2669" s="336" t="s">
        <v>1657</v>
      </c>
      <c r="L2669" s="172"/>
      <c r="M2669" s="335">
        <v>333472</v>
      </c>
      <c r="N2669" s="335">
        <v>0</v>
      </c>
      <c r="O2669" s="335">
        <v>30012.48</v>
      </c>
      <c r="P2669" s="335">
        <v>30012.48</v>
      </c>
      <c r="Q2669" s="335">
        <v>0</v>
      </c>
      <c r="R2669" s="337" t="s">
        <v>5799</v>
      </c>
      <c r="S2669" s="334" t="s">
        <v>865</v>
      </c>
      <c r="T2669" s="336" t="s">
        <v>1703</v>
      </c>
      <c r="U2669" s="334" t="s">
        <v>1195</v>
      </c>
      <c r="V2669" s="172"/>
      <c r="W2669" s="338" t="s">
        <v>1704</v>
      </c>
      <c r="X2669" s="337" t="s">
        <v>1195</v>
      </c>
      <c r="Y2669" s="337" t="s">
        <v>1195</v>
      </c>
      <c r="Z2669" s="337" t="s">
        <v>1195</v>
      </c>
      <c r="AA2669" s="172"/>
    </row>
    <row r="2670" spans="1:27">
      <c r="A2670" s="122" t="s">
        <v>56</v>
      </c>
      <c r="B2670" s="226" t="str">
        <f t="shared" si="82"/>
        <v>27AATPE1292M1Z7OCT-2025-302</v>
      </c>
      <c r="C2670" s="277">
        <f t="shared" si="83"/>
        <v>2665</v>
      </c>
      <c r="D2670" s="334" t="s">
        <v>523</v>
      </c>
      <c r="E2670" s="334" t="s">
        <v>524</v>
      </c>
      <c r="F2670" s="334" t="s">
        <v>525</v>
      </c>
      <c r="G2670" s="334" t="s">
        <v>1699</v>
      </c>
      <c r="H2670" s="334" t="s">
        <v>250</v>
      </c>
      <c r="I2670" s="335">
        <v>413878</v>
      </c>
      <c r="J2670" s="334" t="s">
        <v>1700</v>
      </c>
      <c r="K2670" s="336" t="s">
        <v>1657</v>
      </c>
      <c r="L2670" s="172"/>
      <c r="M2670" s="335">
        <v>350744</v>
      </c>
      <c r="N2670" s="335">
        <v>0</v>
      </c>
      <c r="O2670" s="335">
        <v>31566.959999999999</v>
      </c>
      <c r="P2670" s="335">
        <v>31566.959999999999</v>
      </c>
      <c r="Q2670" s="335">
        <v>0</v>
      </c>
      <c r="R2670" s="337" t="s">
        <v>5799</v>
      </c>
      <c r="S2670" s="334" t="s">
        <v>865</v>
      </c>
      <c r="T2670" s="336" t="s">
        <v>1703</v>
      </c>
      <c r="U2670" s="334" t="s">
        <v>1195</v>
      </c>
      <c r="V2670" s="172"/>
      <c r="W2670" s="338" t="s">
        <v>1704</v>
      </c>
      <c r="X2670" s="337" t="s">
        <v>1195</v>
      </c>
      <c r="Y2670" s="337" t="s">
        <v>1195</v>
      </c>
      <c r="Z2670" s="337" t="s">
        <v>1195</v>
      </c>
      <c r="AA2670" s="172"/>
    </row>
    <row r="2671" spans="1:27">
      <c r="A2671" s="122" t="s">
        <v>56</v>
      </c>
      <c r="B2671" s="226" t="str">
        <f t="shared" si="82"/>
        <v>27AALCS9822Q1ZC2526CI0000227987</v>
      </c>
      <c r="C2671" s="277">
        <f t="shared" si="83"/>
        <v>2666</v>
      </c>
      <c r="D2671" s="334" t="s">
        <v>631</v>
      </c>
      <c r="E2671" s="334" t="s">
        <v>632</v>
      </c>
      <c r="F2671" s="334" t="s">
        <v>633</v>
      </c>
      <c r="G2671" s="334" t="s">
        <v>1699</v>
      </c>
      <c r="H2671" s="334" t="s">
        <v>286</v>
      </c>
      <c r="I2671" s="335">
        <v>726.88</v>
      </c>
      <c r="J2671" s="334" t="s">
        <v>1700</v>
      </c>
      <c r="K2671" s="336" t="s">
        <v>1657</v>
      </c>
      <c r="L2671" s="172"/>
      <c r="M2671" s="335">
        <v>616</v>
      </c>
      <c r="N2671" s="335">
        <v>0</v>
      </c>
      <c r="O2671" s="335">
        <v>55.44</v>
      </c>
      <c r="P2671" s="335">
        <v>55.44</v>
      </c>
      <c r="Q2671" s="335">
        <v>0</v>
      </c>
      <c r="R2671" s="337" t="s">
        <v>5799</v>
      </c>
      <c r="S2671" s="334" t="s">
        <v>922</v>
      </c>
      <c r="T2671" s="336" t="s">
        <v>1703</v>
      </c>
      <c r="U2671" s="334" t="s">
        <v>1195</v>
      </c>
      <c r="V2671" s="172"/>
      <c r="W2671" s="338" t="s">
        <v>1704</v>
      </c>
      <c r="X2671" s="337" t="s">
        <v>1726</v>
      </c>
      <c r="Y2671" s="337" t="s">
        <v>5838</v>
      </c>
      <c r="Z2671" s="337" t="s">
        <v>286</v>
      </c>
      <c r="AA2671" s="172"/>
    </row>
    <row r="2672" spans="1:27">
      <c r="A2672" s="122" t="s">
        <v>56</v>
      </c>
      <c r="B2672" s="226" t="str">
        <f t="shared" si="82"/>
        <v>27AAJCV6293Q1Z8VRSPL/25-26/0730</v>
      </c>
      <c r="C2672" s="277">
        <f t="shared" si="83"/>
        <v>2667</v>
      </c>
      <c r="D2672" s="334" t="s">
        <v>367</v>
      </c>
      <c r="E2672" s="334" t="s">
        <v>368</v>
      </c>
      <c r="F2672" s="334" t="s">
        <v>369</v>
      </c>
      <c r="G2672" s="334" t="s">
        <v>1699</v>
      </c>
      <c r="H2672" s="334" t="s">
        <v>323</v>
      </c>
      <c r="I2672" s="335">
        <v>115988</v>
      </c>
      <c r="J2672" s="334" t="s">
        <v>1700</v>
      </c>
      <c r="K2672" s="336" t="s">
        <v>1657</v>
      </c>
      <c r="L2672" s="172"/>
      <c r="M2672" s="335">
        <v>98295</v>
      </c>
      <c r="N2672" s="335">
        <v>0</v>
      </c>
      <c r="O2672" s="335">
        <v>8846.5499999999993</v>
      </c>
      <c r="P2672" s="335">
        <v>8846.5499999999993</v>
      </c>
      <c r="Q2672" s="335">
        <v>0</v>
      </c>
      <c r="R2672" s="337" t="s">
        <v>5799</v>
      </c>
      <c r="S2672" s="334" t="s">
        <v>798</v>
      </c>
      <c r="T2672" s="336" t="s">
        <v>1703</v>
      </c>
      <c r="U2672" s="334" t="s">
        <v>1195</v>
      </c>
      <c r="V2672" s="172"/>
      <c r="W2672" s="338" t="s">
        <v>1704</v>
      </c>
      <c r="X2672" s="337" t="s">
        <v>1195</v>
      </c>
      <c r="Y2672" s="337" t="s">
        <v>1195</v>
      </c>
      <c r="Z2672" s="337" t="s">
        <v>1195</v>
      </c>
      <c r="AA2672" s="172"/>
    </row>
    <row r="2673" spans="1:27">
      <c r="A2673" s="122" t="s">
        <v>56</v>
      </c>
      <c r="B2673" s="226" t="str">
        <f t="shared" si="82"/>
        <v>36AABCI2726B1Z3TS1252610BE70683</v>
      </c>
      <c r="C2673" s="277">
        <f t="shared" si="83"/>
        <v>2668</v>
      </c>
      <c r="D2673" s="334" t="s">
        <v>483</v>
      </c>
      <c r="E2673" s="334" t="s">
        <v>484</v>
      </c>
      <c r="F2673" s="334" t="s">
        <v>485</v>
      </c>
      <c r="G2673" s="334" t="s">
        <v>1699</v>
      </c>
      <c r="H2673" s="334" t="s">
        <v>328</v>
      </c>
      <c r="I2673" s="335">
        <v>3470</v>
      </c>
      <c r="J2673" s="334" t="s">
        <v>1700</v>
      </c>
      <c r="K2673" s="336" t="s">
        <v>1657</v>
      </c>
      <c r="L2673" s="172"/>
      <c r="M2673" s="335">
        <v>3271</v>
      </c>
      <c r="N2673" s="335">
        <v>199</v>
      </c>
      <c r="O2673" s="335">
        <v>0</v>
      </c>
      <c r="P2673" s="335">
        <v>0</v>
      </c>
      <c r="Q2673" s="335">
        <v>0</v>
      </c>
      <c r="R2673" s="337" t="s">
        <v>5799</v>
      </c>
      <c r="S2673" s="334" t="s">
        <v>922</v>
      </c>
      <c r="T2673" s="336" t="s">
        <v>1703</v>
      </c>
      <c r="U2673" s="334" t="s">
        <v>1195</v>
      </c>
      <c r="V2673" s="172"/>
      <c r="W2673" s="338" t="s">
        <v>1704</v>
      </c>
      <c r="X2673" s="337" t="s">
        <v>1195</v>
      </c>
      <c r="Y2673" s="337" t="s">
        <v>1195</v>
      </c>
      <c r="Z2673" s="337" t="s">
        <v>1195</v>
      </c>
      <c r="AA2673" s="172"/>
    </row>
    <row r="2674" spans="1:27">
      <c r="A2674" s="122" t="s">
        <v>56</v>
      </c>
      <c r="B2674" s="226" t="str">
        <f t="shared" si="82"/>
        <v>27AAECI7859N1ZQSOFT/540/25-26</v>
      </c>
      <c r="C2674" s="277">
        <f t="shared" si="83"/>
        <v>2669</v>
      </c>
      <c r="D2674" s="334" t="s">
        <v>344</v>
      </c>
      <c r="E2674" s="334" t="s">
        <v>345</v>
      </c>
      <c r="F2674" s="334" t="s">
        <v>355</v>
      </c>
      <c r="G2674" s="334" t="s">
        <v>1699</v>
      </c>
      <c r="H2674" s="334" t="s">
        <v>275</v>
      </c>
      <c r="I2674" s="335">
        <v>123.9</v>
      </c>
      <c r="J2674" s="334" t="s">
        <v>1700</v>
      </c>
      <c r="K2674" s="336" t="s">
        <v>1657</v>
      </c>
      <c r="L2674" s="172"/>
      <c r="M2674" s="335">
        <v>105</v>
      </c>
      <c r="N2674" s="335">
        <v>0</v>
      </c>
      <c r="O2674" s="335">
        <v>9.4499999999999993</v>
      </c>
      <c r="P2674" s="335">
        <v>9.4499999999999993</v>
      </c>
      <c r="Q2674" s="335">
        <v>0</v>
      </c>
      <c r="R2674" s="337" t="s">
        <v>5799</v>
      </c>
      <c r="S2674" s="334" t="s">
        <v>922</v>
      </c>
      <c r="T2674" s="336" t="s">
        <v>1703</v>
      </c>
      <c r="U2674" s="334" t="s">
        <v>1195</v>
      </c>
      <c r="V2674" s="172"/>
      <c r="W2674" s="338" t="s">
        <v>1704</v>
      </c>
      <c r="X2674" s="337" t="s">
        <v>1195</v>
      </c>
      <c r="Y2674" s="337" t="s">
        <v>1195</v>
      </c>
      <c r="Z2674" s="337" t="s">
        <v>1195</v>
      </c>
      <c r="AA2674" s="172"/>
    </row>
    <row r="2675" spans="1:27">
      <c r="A2675" s="122" t="s">
        <v>56</v>
      </c>
      <c r="B2675" s="226" t="str">
        <f t="shared" si="82"/>
        <v>27AAECI7859N1ZQSOFT/560/25-26</v>
      </c>
      <c r="C2675" s="277">
        <f t="shared" si="83"/>
        <v>2670</v>
      </c>
      <c r="D2675" s="334" t="s">
        <v>344</v>
      </c>
      <c r="E2675" s="334" t="s">
        <v>345</v>
      </c>
      <c r="F2675" s="334" t="s">
        <v>352</v>
      </c>
      <c r="G2675" s="334" t="s">
        <v>1699</v>
      </c>
      <c r="H2675" s="334" t="s">
        <v>353</v>
      </c>
      <c r="I2675" s="335">
        <v>826</v>
      </c>
      <c r="J2675" s="334" t="s">
        <v>1700</v>
      </c>
      <c r="K2675" s="336" t="s">
        <v>1657</v>
      </c>
      <c r="L2675" s="172"/>
      <c r="M2675" s="335">
        <v>700</v>
      </c>
      <c r="N2675" s="335">
        <v>0</v>
      </c>
      <c r="O2675" s="335">
        <v>63</v>
      </c>
      <c r="P2675" s="335">
        <v>63</v>
      </c>
      <c r="Q2675" s="335">
        <v>0</v>
      </c>
      <c r="R2675" s="337" t="s">
        <v>5799</v>
      </c>
      <c r="S2675" s="334" t="s">
        <v>922</v>
      </c>
      <c r="T2675" s="336" t="s">
        <v>1703</v>
      </c>
      <c r="U2675" s="334" t="s">
        <v>1195</v>
      </c>
      <c r="V2675" s="172"/>
      <c r="W2675" s="338" t="s">
        <v>1704</v>
      </c>
      <c r="X2675" s="337" t="s">
        <v>1195</v>
      </c>
      <c r="Y2675" s="337" t="s">
        <v>1195</v>
      </c>
      <c r="Z2675" s="337" t="s">
        <v>1195</v>
      </c>
      <c r="AA2675" s="172"/>
    </row>
    <row r="2676" spans="1:27">
      <c r="A2676" s="122" t="s">
        <v>56</v>
      </c>
      <c r="B2676" s="226" t="str">
        <f t="shared" si="82"/>
        <v>27AAECI7859N1ZQSOFT/581/25-26</v>
      </c>
      <c r="C2676" s="277">
        <f t="shared" si="83"/>
        <v>2671</v>
      </c>
      <c r="D2676" s="334" t="s">
        <v>344</v>
      </c>
      <c r="E2676" s="334" t="s">
        <v>345</v>
      </c>
      <c r="F2676" s="334" t="s">
        <v>349</v>
      </c>
      <c r="G2676" s="334" t="s">
        <v>1699</v>
      </c>
      <c r="H2676" s="334" t="s">
        <v>350</v>
      </c>
      <c r="I2676" s="335">
        <v>247.8</v>
      </c>
      <c r="J2676" s="334" t="s">
        <v>1700</v>
      </c>
      <c r="K2676" s="336" t="s">
        <v>1657</v>
      </c>
      <c r="L2676" s="172"/>
      <c r="M2676" s="335">
        <v>210</v>
      </c>
      <c r="N2676" s="335">
        <v>0</v>
      </c>
      <c r="O2676" s="335">
        <v>18.899999999999999</v>
      </c>
      <c r="P2676" s="335">
        <v>18.899999999999999</v>
      </c>
      <c r="Q2676" s="335">
        <v>0</v>
      </c>
      <c r="R2676" s="337" t="s">
        <v>5799</v>
      </c>
      <c r="S2676" s="334" t="s">
        <v>922</v>
      </c>
      <c r="T2676" s="336" t="s">
        <v>1703</v>
      </c>
      <c r="U2676" s="334" t="s">
        <v>1195</v>
      </c>
      <c r="V2676" s="172"/>
      <c r="W2676" s="338" t="s">
        <v>1704</v>
      </c>
      <c r="X2676" s="337" t="s">
        <v>1195</v>
      </c>
      <c r="Y2676" s="337" t="s">
        <v>1195</v>
      </c>
      <c r="Z2676" s="337" t="s">
        <v>1195</v>
      </c>
      <c r="AA2676" s="172"/>
    </row>
    <row r="2677" spans="1:27">
      <c r="A2677" s="122" t="s">
        <v>56</v>
      </c>
      <c r="B2677" s="226" t="str">
        <f t="shared" si="82"/>
        <v>27AAECI7859N1ZQSOFT/594/25-26</v>
      </c>
      <c r="C2677" s="277">
        <f t="shared" si="83"/>
        <v>2672</v>
      </c>
      <c r="D2677" s="334" t="s">
        <v>344</v>
      </c>
      <c r="E2677" s="334" t="s">
        <v>345</v>
      </c>
      <c r="F2677" s="334" t="s">
        <v>346</v>
      </c>
      <c r="G2677" s="334" t="s">
        <v>1699</v>
      </c>
      <c r="H2677" s="334" t="s">
        <v>323</v>
      </c>
      <c r="I2677" s="335">
        <v>743.4</v>
      </c>
      <c r="J2677" s="334" t="s">
        <v>1700</v>
      </c>
      <c r="K2677" s="336" t="s">
        <v>1657</v>
      </c>
      <c r="L2677" s="172"/>
      <c r="M2677" s="335">
        <v>630</v>
      </c>
      <c r="N2677" s="335">
        <v>0</v>
      </c>
      <c r="O2677" s="335">
        <v>56.7</v>
      </c>
      <c r="P2677" s="335">
        <v>56.7</v>
      </c>
      <c r="Q2677" s="335">
        <v>0</v>
      </c>
      <c r="R2677" s="337" t="s">
        <v>5799</v>
      </c>
      <c r="S2677" s="334" t="s">
        <v>922</v>
      </c>
      <c r="T2677" s="336" t="s">
        <v>1703</v>
      </c>
      <c r="U2677" s="334" t="s">
        <v>1195</v>
      </c>
      <c r="V2677" s="172"/>
      <c r="W2677" s="338" t="s">
        <v>1704</v>
      </c>
      <c r="X2677" s="337" t="s">
        <v>1195</v>
      </c>
      <c r="Y2677" s="337" t="s">
        <v>1195</v>
      </c>
      <c r="Z2677" s="337" t="s">
        <v>1195</v>
      </c>
      <c r="AA2677" s="172"/>
    </row>
    <row r="2678" spans="1:27">
      <c r="A2678" s="122" t="s">
        <v>56</v>
      </c>
      <c r="B2678" s="226" t="str">
        <f t="shared" si="82"/>
        <v>27AAACE6958L1Z4MEGSI26/20548</v>
      </c>
      <c r="C2678" s="277">
        <f t="shared" si="83"/>
        <v>2673</v>
      </c>
      <c r="D2678" s="334" t="s">
        <v>543</v>
      </c>
      <c r="E2678" s="334" t="s">
        <v>544</v>
      </c>
      <c r="F2678" s="334" t="s">
        <v>545</v>
      </c>
      <c r="G2678" s="334" t="s">
        <v>1699</v>
      </c>
      <c r="H2678" s="334" t="s">
        <v>323</v>
      </c>
      <c r="I2678" s="335">
        <v>287580.94</v>
      </c>
      <c r="J2678" s="334" t="s">
        <v>1700</v>
      </c>
      <c r="K2678" s="336" t="s">
        <v>1657</v>
      </c>
      <c r="L2678" s="172"/>
      <c r="M2678" s="335">
        <v>243712.66</v>
      </c>
      <c r="N2678" s="335">
        <v>0</v>
      </c>
      <c r="O2678" s="335">
        <v>21934.14</v>
      </c>
      <c r="P2678" s="335">
        <v>21934.14</v>
      </c>
      <c r="Q2678" s="335">
        <v>0</v>
      </c>
      <c r="R2678" s="337" t="s">
        <v>5799</v>
      </c>
      <c r="S2678" s="334" t="s">
        <v>772</v>
      </c>
      <c r="T2678" s="336" t="s">
        <v>1703</v>
      </c>
      <c r="U2678" s="334" t="s">
        <v>1195</v>
      </c>
      <c r="V2678" s="172"/>
      <c r="W2678" s="338" t="s">
        <v>1704</v>
      </c>
      <c r="X2678" s="337" t="s">
        <v>1726</v>
      </c>
      <c r="Y2678" s="337" t="s">
        <v>5839</v>
      </c>
      <c r="Z2678" s="337" t="s">
        <v>323</v>
      </c>
      <c r="AA2678" s="172"/>
    </row>
    <row r="2679" spans="1:27">
      <c r="A2679" s="122" t="s">
        <v>56</v>
      </c>
      <c r="B2679" s="226" t="str">
        <f t="shared" si="82"/>
        <v>07AAJCA9880A1ZLAIN2526002290554</v>
      </c>
      <c r="C2679" s="277">
        <f t="shared" si="83"/>
        <v>2674</v>
      </c>
      <c r="D2679" s="334" t="s">
        <v>552</v>
      </c>
      <c r="E2679" s="334" t="s">
        <v>553</v>
      </c>
      <c r="F2679" s="334" t="s">
        <v>554</v>
      </c>
      <c r="G2679" s="334" t="s">
        <v>1699</v>
      </c>
      <c r="H2679" s="334" t="s">
        <v>555</v>
      </c>
      <c r="I2679" s="335">
        <v>181764.97</v>
      </c>
      <c r="J2679" s="334" t="s">
        <v>1700</v>
      </c>
      <c r="K2679" s="336" t="s">
        <v>1657</v>
      </c>
      <c r="L2679" s="172"/>
      <c r="M2679" s="335">
        <v>154038.10999999999</v>
      </c>
      <c r="N2679" s="335">
        <v>27726.86</v>
      </c>
      <c r="O2679" s="335">
        <v>0</v>
      </c>
      <c r="P2679" s="335">
        <v>0</v>
      </c>
      <c r="Q2679" s="335">
        <v>0</v>
      </c>
      <c r="R2679" s="337" t="s">
        <v>5799</v>
      </c>
      <c r="S2679" s="334" t="s">
        <v>922</v>
      </c>
      <c r="T2679" s="336" t="s">
        <v>1703</v>
      </c>
      <c r="U2679" s="334" t="s">
        <v>1195</v>
      </c>
      <c r="V2679" s="172"/>
      <c r="W2679" s="338" t="s">
        <v>1704</v>
      </c>
      <c r="X2679" s="337" t="s">
        <v>1195</v>
      </c>
      <c r="Y2679" s="337" t="s">
        <v>1195</v>
      </c>
      <c r="Z2679" s="337" t="s">
        <v>1195</v>
      </c>
      <c r="AA2679" s="172"/>
    </row>
    <row r="2680" spans="1:27">
      <c r="A2680" s="122" t="s">
        <v>56</v>
      </c>
      <c r="B2680" s="226" t="str">
        <f t="shared" si="82"/>
        <v>07AAJCA9880A1ZLAIN2526002564012</v>
      </c>
      <c r="C2680" s="277">
        <f t="shared" si="83"/>
        <v>2675</v>
      </c>
      <c r="D2680" s="334" t="s">
        <v>552</v>
      </c>
      <c r="E2680" s="334" t="s">
        <v>553</v>
      </c>
      <c r="F2680" s="334" t="s">
        <v>606</v>
      </c>
      <c r="G2680" s="334" t="s">
        <v>1699</v>
      </c>
      <c r="H2680" s="334" t="s">
        <v>555</v>
      </c>
      <c r="I2680" s="335">
        <v>19255.349999999999</v>
      </c>
      <c r="J2680" s="334" t="s">
        <v>1700</v>
      </c>
      <c r="K2680" s="336" t="s">
        <v>1657</v>
      </c>
      <c r="L2680" s="172"/>
      <c r="M2680" s="335">
        <v>16318.09</v>
      </c>
      <c r="N2680" s="335">
        <v>2937.26</v>
      </c>
      <c r="O2680" s="335">
        <v>0</v>
      </c>
      <c r="P2680" s="335">
        <v>0</v>
      </c>
      <c r="Q2680" s="335">
        <v>0</v>
      </c>
      <c r="R2680" s="337" t="s">
        <v>5799</v>
      </c>
      <c r="S2680" s="334" t="s">
        <v>922</v>
      </c>
      <c r="T2680" s="336" t="s">
        <v>1703</v>
      </c>
      <c r="U2680" s="334" t="s">
        <v>1195</v>
      </c>
      <c r="V2680" s="172"/>
      <c r="W2680" s="338" t="s">
        <v>1704</v>
      </c>
      <c r="X2680" s="337" t="s">
        <v>1195</v>
      </c>
      <c r="Y2680" s="337" t="s">
        <v>1195</v>
      </c>
      <c r="Z2680" s="337" t="s">
        <v>1195</v>
      </c>
      <c r="AA2680" s="172"/>
    </row>
    <row r="2681" spans="1:27">
      <c r="A2681" s="122" t="s">
        <v>56</v>
      </c>
      <c r="B2681" s="226" t="str">
        <f t="shared" si="82"/>
        <v>27AAMFS2232C1ZGSK/1817/2526</v>
      </c>
      <c r="C2681" s="277">
        <f t="shared" si="83"/>
        <v>2676</v>
      </c>
      <c r="D2681" s="334" t="s">
        <v>562</v>
      </c>
      <c r="E2681" s="334" t="s">
        <v>563</v>
      </c>
      <c r="F2681" s="334" t="s">
        <v>564</v>
      </c>
      <c r="G2681" s="334" t="s">
        <v>1699</v>
      </c>
      <c r="H2681" s="334" t="s">
        <v>317</v>
      </c>
      <c r="I2681" s="335">
        <v>8850</v>
      </c>
      <c r="J2681" s="334" t="s">
        <v>1700</v>
      </c>
      <c r="K2681" s="336" t="s">
        <v>1657</v>
      </c>
      <c r="L2681" s="172"/>
      <c r="M2681" s="335">
        <v>7500</v>
      </c>
      <c r="N2681" s="335">
        <v>0</v>
      </c>
      <c r="O2681" s="335">
        <v>675</v>
      </c>
      <c r="P2681" s="335">
        <v>675</v>
      </c>
      <c r="Q2681" s="335">
        <v>0</v>
      </c>
      <c r="R2681" s="337" t="s">
        <v>5799</v>
      </c>
      <c r="S2681" s="334" t="s">
        <v>922</v>
      </c>
      <c r="T2681" s="336" t="s">
        <v>1703</v>
      </c>
      <c r="U2681" s="334" t="s">
        <v>1195</v>
      </c>
      <c r="V2681" s="172"/>
      <c r="W2681" s="338" t="s">
        <v>1704</v>
      </c>
      <c r="X2681" s="337" t="s">
        <v>1726</v>
      </c>
      <c r="Y2681" s="337" t="s">
        <v>5840</v>
      </c>
      <c r="Z2681" s="337" t="s">
        <v>317</v>
      </c>
      <c r="AA2681" s="172"/>
    </row>
    <row r="2682" spans="1:27">
      <c r="A2682" s="122" t="s">
        <v>56</v>
      </c>
      <c r="B2682" s="226" t="str">
        <f t="shared" si="82"/>
        <v>27AABCD3611Q1ZIBOM160246</v>
      </c>
      <c r="C2682" s="277">
        <f t="shared" si="83"/>
        <v>2677</v>
      </c>
      <c r="D2682" s="334" t="s">
        <v>339</v>
      </c>
      <c r="E2682" s="334" t="s">
        <v>340</v>
      </c>
      <c r="F2682" s="334" t="s">
        <v>341</v>
      </c>
      <c r="G2682" s="334" t="s">
        <v>1699</v>
      </c>
      <c r="H2682" s="334" t="s">
        <v>342</v>
      </c>
      <c r="I2682" s="335">
        <v>16365</v>
      </c>
      <c r="J2682" s="334" t="s">
        <v>1700</v>
      </c>
      <c r="K2682" s="336" t="s">
        <v>1657</v>
      </c>
      <c r="L2682" s="172"/>
      <c r="M2682" s="335">
        <v>1100</v>
      </c>
      <c r="N2682" s="335">
        <v>0</v>
      </c>
      <c r="O2682" s="335">
        <v>99</v>
      </c>
      <c r="P2682" s="335">
        <v>99</v>
      </c>
      <c r="Q2682" s="335">
        <v>0</v>
      </c>
      <c r="R2682" s="337" t="s">
        <v>5799</v>
      </c>
      <c r="S2682" s="334" t="s">
        <v>922</v>
      </c>
      <c r="T2682" s="336" t="s">
        <v>1703</v>
      </c>
      <c r="U2682" s="334" t="s">
        <v>1195</v>
      </c>
      <c r="V2682" s="172"/>
      <c r="W2682" s="338" t="s">
        <v>1704</v>
      </c>
      <c r="X2682" s="337" t="s">
        <v>1726</v>
      </c>
      <c r="Y2682" s="337" t="s">
        <v>5841</v>
      </c>
      <c r="Z2682" s="337" t="s">
        <v>342</v>
      </c>
      <c r="AA2682" s="172"/>
    </row>
    <row r="2683" spans="1:27">
      <c r="A2683" s="122" t="s">
        <v>56</v>
      </c>
      <c r="B2683" s="226" t="str">
        <f t="shared" si="82"/>
        <v>06AAACM5586C1ZLTIO26HR101264303</v>
      </c>
      <c r="C2683" s="277">
        <f t="shared" si="83"/>
        <v>2678</v>
      </c>
      <c r="D2683" s="334" t="s">
        <v>334</v>
      </c>
      <c r="E2683" s="334" t="s">
        <v>335</v>
      </c>
      <c r="F2683" s="334" t="s">
        <v>336</v>
      </c>
      <c r="G2683" s="334" t="s">
        <v>1699</v>
      </c>
      <c r="H2683" s="334" t="s">
        <v>290</v>
      </c>
      <c r="I2683" s="335">
        <v>1253.1600000000001</v>
      </c>
      <c r="J2683" s="334" t="s">
        <v>1700</v>
      </c>
      <c r="K2683" s="336" t="s">
        <v>1657</v>
      </c>
      <c r="L2683" s="172"/>
      <c r="M2683" s="335">
        <v>1062</v>
      </c>
      <c r="N2683" s="335">
        <v>191.16</v>
      </c>
      <c r="O2683" s="335">
        <v>0</v>
      </c>
      <c r="P2683" s="335">
        <v>0</v>
      </c>
      <c r="Q2683" s="335">
        <v>0</v>
      </c>
      <c r="R2683" s="337" t="s">
        <v>5799</v>
      </c>
      <c r="S2683" s="334" t="s">
        <v>922</v>
      </c>
      <c r="T2683" s="336" t="s">
        <v>1703</v>
      </c>
      <c r="U2683" s="334" t="s">
        <v>1195</v>
      </c>
      <c r="V2683" s="172"/>
      <c r="W2683" s="338" t="s">
        <v>1704</v>
      </c>
      <c r="X2683" s="337" t="s">
        <v>1195</v>
      </c>
      <c r="Y2683" s="337" t="s">
        <v>1195</v>
      </c>
      <c r="Z2683" s="337" t="s">
        <v>1195</v>
      </c>
      <c r="AA2683" s="172"/>
    </row>
    <row r="2684" spans="1:27">
      <c r="A2684" s="122" t="s">
        <v>56</v>
      </c>
      <c r="B2684" s="226" t="str">
        <f t="shared" si="82"/>
        <v>27AABCF6516A1Z3BOM-C-279329</v>
      </c>
      <c r="C2684" s="277">
        <f t="shared" si="83"/>
        <v>2679</v>
      </c>
      <c r="D2684" s="334" t="s">
        <v>330</v>
      </c>
      <c r="E2684" s="334" t="s">
        <v>331</v>
      </c>
      <c r="F2684" s="334" t="s">
        <v>332</v>
      </c>
      <c r="G2684" s="334" t="s">
        <v>1699</v>
      </c>
      <c r="H2684" s="334" t="s">
        <v>295</v>
      </c>
      <c r="I2684" s="335">
        <v>5224</v>
      </c>
      <c r="J2684" s="334" t="s">
        <v>1700</v>
      </c>
      <c r="K2684" s="336" t="s">
        <v>1657</v>
      </c>
      <c r="L2684" s="172"/>
      <c r="M2684" s="335">
        <v>800</v>
      </c>
      <c r="N2684" s="335">
        <v>0</v>
      </c>
      <c r="O2684" s="335">
        <v>72</v>
      </c>
      <c r="P2684" s="335">
        <v>72</v>
      </c>
      <c r="Q2684" s="335">
        <v>0</v>
      </c>
      <c r="R2684" s="337" t="s">
        <v>5799</v>
      </c>
      <c r="S2684" s="334" t="s">
        <v>875</v>
      </c>
      <c r="T2684" s="336" t="s">
        <v>1703</v>
      </c>
      <c r="U2684" s="334" t="s">
        <v>1195</v>
      </c>
      <c r="V2684" s="172"/>
      <c r="W2684" s="338" t="s">
        <v>1704</v>
      </c>
      <c r="X2684" s="337" t="s">
        <v>1726</v>
      </c>
      <c r="Y2684" s="337" t="s">
        <v>5842</v>
      </c>
      <c r="Z2684" s="337" t="s">
        <v>5843</v>
      </c>
      <c r="AA2684" s="172"/>
    </row>
    <row r="2685" spans="1:27">
      <c r="A2685" s="122" t="s">
        <v>56</v>
      </c>
      <c r="B2685" s="226" t="str">
        <f t="shared" si="82"/>
        <v>27AABCC7181N2Z7LXBOM251000654</v>
      </c>
      <c r="C2685" s="277">
        <f t="shared" si="83"/>
        <v>2680</v>
      </c>
      <c r="D2685" s="334" t="s">
        <v>325</v>
      </c>
      <c r="E2685" s="334" t="s">
        <v>326</v>
      </c>
      <c r="F2685" s="334" t="s">
        <v>327</v>
      </c>
      <c r="G2685" s="334" t="s">
        <v>1699</v>
      </c>
      <c r="H2685" s="334" t="s">
        <v>328</v>
      </c>
      <c r="I2685" s="335">
        <v>105483</v>
      </c>
      <c r="J2685" s="334" t="s">
        <v>1700</v>
      </c>
      <c r="K2685" s="336" t="s">
        <v>1657</v>
      </c>
      <c r="L2685" s="172"/>
      <c r="M2685" s="335">
        <v>100460</v>
      </c>
      <c r="N2685" s="335">
        <v>0</v>
      </c>
      <c r="O2685" s="335">
        <v>2511.5</v>
      </c>
      <c r="P2685" s="335">
        <v>2511.5</v>
      </c>
      <c r="Q2685" s="335">
        <v>0</v>
      </c>
      <c r="R2685" s="337" t="s">
        <v>5799</v>
      </c>
      <c r="S2685" s="334" t="s">
        <v>922</v>
      </c>
      <c r="T2685" s="336" t="s">
        <v>1703</v>
      </c>
      <c r="U2685" s="334" t="s">
        <v>1195</v>
      </c>
      <c r="V2685" s="172"/>
      <c r="W2685" s="338" t="s">
        <v>1704</v>
      </c>
      <c r="X2685" s="337" t="s">
        <v>1195</v>
      </c>
      <c r="Y2685" s="337" t="s">
        <v>1195</v>
      </c>
      <c r="Z2685" s="337" t="s">
        <v>1195</v>
      </c>
      <c r="AA2685" s="172"/>
    </row>
    <row r="2686" spans="1:27">
      <c r="A2686" s="122" t="s">
        <v>56</v>
      </c>
      <c r="B2686" s="226" t="str">
        <f t="shared" si="82"/>
        <v>07AACCN6194P2ZQ072612BP10AFD825</v>
      </c>
      <c r="C2686" s="277">
        <f t="shared" si="83"/>
        <v>2681</v>
      </c>
      <c r="D2686" s="334" t="s">
        <v>503</v>
      </c>
      <c r="E2686" s="334" t="s">
        <v>500</v>
      </c>
      <c r="F2686" s="334" t="s">
        <v>504</v>
      </c>
      <c r="G2686" s="334" t="s">
        <v>1699</v>
      </c>
      <c r="H2686" s="334" t="s">
        <v>295</v>
      </c>
      <c r="I2686" s="335">
        <v>7741</v>
      </c>
      <c r="J2686" s="334" t="s">
        <v>1700</v>
      </c>
      <c r="K2686" s="336" t="s">
        <v>1657</v>
      </c>
      <c r="L2686" s="172"/>
      <c r="M2686" s="335">
        <v>7002</v>
      </c>
      <c r="N2686" s="335">
        <v>351</v>
      </c>
      <c r="O2686" s="335">
        <v>0</v>
      </c>
      <c r="P2686" s="335">
        <v>0</v>
      </c>
      <c r="Q2686" s="335">
        <v>0</v>
      </c>
      <c r="R2686" s="337" t="s">
        <v>5799</v>
      </c>
      <c r="S2686" s="334" t="s">
        <v>922</v>
      </c>
      <c r="T2686" s="336" t="s">
        <v>1703</v>
      </c>
      <c r="U2686" s="334" t="s">
        <v>1195</v>
      </c>
      <c r="V2686" s="172"/>
      <c r="W2686" s="338" t="s">
        <v>1704</v>
      </c>
      <c r="X2686" s="337" t="s">
        <v>1195</v>
      </c>
      <c r="Y2686" s="337" t="s">
        <v>1195</v>
      </c>
      <c r="Z2686" s="337" t="s">
        <v>1195</v>
      </c>
      <c r="AA2686" s="172"/>
    </row>
    <row r="2687" spans="1:27">
      <c r="A2687" s="122" t="s">
        <v>56</v>
      </c>
      <c r="B2687" s="226" t="str">
        <f t="shared" si="82"/>
        <v>27AAACA4269Q1Z6B1MH2526/005845</v>
      </c>
      <c r="C2687" s="277">
        <f t="shared" si="83"/>
        <v>2682</v>
      </c>
      <c r="D2687" s="334" t="s">
        <v>467</v>
      </c>
      <c r="E2687" s="334" t="s">
        <v>468</v>
      </c>
      <c r="F2687" s="334" t="s">
        <v>469</v>
      </c>
      <c r="G2687" s="334" t="s">
        <v>1699</v>
      </c>
      <c r="H2687" s="334" t="s">
        <v>250</v>
      </c>
      <c r="I2687" s="335">
        <v>834440.41</v>
      </c>
      <c r="J2687" s="334" t="s">
        <v>1700</v>
      </c>
      <c r="K2687" s="336" t="s">
        <v>1657</v>
      </c>
      <c r="L2687" s="172"/>
      <c r="M2687" s="335">
        <v>707152.89</v>
      </c>
      <c r="N2687" s="335">
        <v>0</v>
      </c>
      <c r="O2687" s="335">
        <v>63643.76</v>
      </c>
      <c r="P2687" s="335">
        <v>63643.76</v>
      </c>
      <c r="Q2687" s="335">
        <v>0</v>
      </c>
      <c r="R2687" s="337" t="s">
        <v>5799</v>
      </c>
      <c r="S2687" s="334" t="s">
        <v>875</v>
      </c>
      <c r="T2687" s="336" t="s">
        <v>1703</v>
      </c>
      <c r="U2687" s="334" t="s">
        <v>1195</v>
      </c>
      <c r="V2687" s="172"/>
      <c r="W2687" s="338" t="s">
        <v>1704</v>
      </c>
      <c r="X2687" s="337" t="s">
        <v>1195</v>
      </c>
      <c r="Y2687" s="337" t="s">
        <v>1195</v>
      </c>
      <c r="Z2687" s="337" t="s">
        <v>1195</v>
      </c>
      <c r="AA2687" s="172"/>
    </row>
    <row r="2688" spans="1:27">
      <c r="A2688" s="122" t="s">
        <v>56</v>
      </c>
      <c r="B2688" s="226" t="str">
        <f t="shared" si="82"/>
        <v>27AAACA4269Q1Z6B2MH2526/002322</v>
      </c>
      <c r="C2688" s="277">
        <f t="shared" si="83"/>
        <v>2683</v>
      </c>
      <c r="D2688" s="334" t="s">
        <v>467</v>
      </c>
      <c r="E2688" s="334" t="s">
        <v>468</v>
      </c>
      <c r="F2688" s="334" t="s">
        <v>602</v>
      </c>
      <c r="G2688" s="334" t="s">
        <v>1699</v>
      </c>
      <c r="H2688" s="334" t="s">
        <v>312</v>
      </c>
      <c r="I2688" s="335">
        <v>15251.66</v>
      </c>
      <c r="J2688" s="334" t="s">
        <v>1700</v>
      </c>
      <c r="K2688" s="336" t="s">
        <v>1657</v>
      </c>
      <c r="L2688" s="172"/>
      <c r="M2688" s="335">
        <v>12925.14</v>
      </c>
      <c r="N2688" s="335">
        <v>0</v>
      </c>
      <c r="O2688" s="335">
        <v>1163.26</v>
      </c>
      <c r="P2688" s="335">
        <v>1163.26</v>
      </c>
      <c r="Q2688" s="335">
        <v>0</v>
      </c>
      <c r="R2688" s="337" t="s">
        <v>5799</v>
      </c>
      <c r="S2688" s="334" t="s">
        <v>875</v>
      </c>
      <c r="T2688" s="336" t="s">
        <v>1703</v>
      </c>
      <c r="U2688" s="334" t="s">
        <v>1195</v>
      </c>
      <c r="V2688" s="172"/>
      <c r="W2688" s="338" t="s">
        <v>1704</v>
      </c>
      <c r="X2688" s="337" t="s">
        <v>1195</v>
      </c>
      <c r="Y2688" s="337" t="s">
        <v>1195</v>
      </c>
      <c r="Z2688" s="337" t="s">
        <v>1195</v>
      </c>
      <c r="AA2688" s="172"/>
    </row>
    <row r="2689" spans="1:27">
      <c r="A2689" s="122" t="s">
        <v>56</v>
      </c>
      <c r="B2689" s="226" t="str">
        <f t="shared" si="82"/>
        <v>27AAACA4269Q1Z6B2MH2526/002323</v>
      </c>
      <c r="C2689" s="277">
        <f t="shared" si="83"/>
        <v>2684</v>
      </c>
      <c r="D2689" s="334" t="s">
        <v>467</v>
      </c>
      <c r="E2689" s="334" t="s">
        <v>468</v>
      </c>
      <c r="F2689" s="334" t="s">
        <v>629</v>
      </c>
      <c r="G2689" s="334" t="s">
        <v>1699</v>
      </c>
      <c r="H2689" s="334" t="s">
        <v>312</v>
      </c>
      <c r="I2689" s="335">
        <v>47661.38</v>
      </c>
      <c r="J2689" s="334" t="s">
        <v>1700</v>
      </c>
      <c r="K2689" s="336" t="s">
        <v>1657</v>
      </c>
      <c r="L2689" s="172"/>
      <c r="M2689" s="335">
        <v>40391</v>
      </c>
      <c r="N2689" s="335">
        <v>0</v>
      </c>
      <c r="O2689" s="335">
        <v>3635.19</v>
      </c>
      <c r="P2689" s="335">
        <v>3635.19</v>
      </c>
      <c r="Q2689" s="335">
        <v>0</v>
      </c>
      <c r="R2689" s="337" t="s">
        <v>5799</v>
      </c>
      <c r="S2689" s="334" t="s">
        <v>875</v>
      </c>
      <c r="T2689" s="336" t="s">
        <v>1703</v>
      </c>
      <c r="U2689" s="334" t="s">
        <v>1195</v>
      </c>
      <c r="V2689" s="172"/>
      <c r="W2689" s="338" t="s">
        <v>1704</v>
      </c>
      <c r="X2689" s="337" t="s">
        <v>1195</v>
      </c>
      <c r="Y2689" s="337" t="s">
        <v>1195</v>
      </c>
      <c r="Z2689" s="337" t="s">
        <v>1195</v>
      </c>
      <c r="AA2689" s="172"/>
    </row>
    <row r="2690" spans="1:27">
      <c r="A2690" s="122" t="s">
        <v>56</v>
      </c>
      <c r="B2690" s="226" t="str">
        <f t="shared" si="82"/>
        <v>27AAACA4269Q1Z6B2MH2526/002324</v>
      </c>
      <c r="C2690" s="277">
        <f t="shared" si="83"/>
        <v>2685</v>
      </c>
      <c r="D2690" s="334" t="s">
        <v>467</v>
      </c>
      <c r="E2690" s="334" t="s">
        <v>468</v>
      </c>
      <c r="F2690" s="334" t="s">
        <v>578</v>
      </c>
      <c r="G2690" s="334" t="s">
        <v>1699</v>
      </c>
      <c r="H2690" s="334" t="s">
        <v>312</v>
      </c>
      <c r="I2690" s="335">
        <v>80447.13</v>
      </c>
      <c r="J2690" s="334" t="s">
        <v>1700</v>
      </c>
      <c r="K2690" s="336" t="s">
        <v>1657</v>
      </c>
      <c r="L2690" s="172"/>
      <c r="M2690" s="335">
        <v>68175.53</v>
      </c>
      <c r="N2690" s="335">
        <v>0</v>
      </c>
      <c r="O2690" s="335">
        <v>6135.8</v>
      </c>
      <c r="P2690" s="335">
        <v>6135.8</v>
      </c>
      <c r="Q2690" s="335">
        <v>0</v>
      </c>
      <c r="R2690" s="337" t="s">
        <v>5799</v>
      </c>
      <c r="S2690" s="334" t="s">
        <v>875</v>
      </c>
      <c r="T2690" s="336" t="s">
        <v>1703</v>
      </c>
      <c r="U2690" s="334" t="s">
        <v>1195</v>
      </c>
      <c r="V2690" s="172"/>
      <c r="W2690" s="338" t="s">
        <v>1704</v>
      </c>
      <c r="X2690" s="337" t="s">
        <v>1195</v>
      </c>
      <c r="Y2690" s="337" t="s">
        <v>1195</v>
      </c>
      <c r="Z2690" s="337" t="s">
        <v>1195</v>
      </c>
      <c r="AA2690" s="172"/>
    </row>
    <row r="2691" spans="1:27">
      <c r="A2691" s="122" t="s">
        <v>56</v>
      </c>
      <c r="B2691" s="226" t="str">
        <f t="shared" si="82"/>
        <v>36AEUPV4314A1ZE014/2025-2026</v>
      </c>
      <c r="C2691" s="277">
        <f t="shared" si="83"/>
        <v>2686</v>
      </c>
      <c r="D2691" s="334" t="s">
        <v>320</v>
      </c>
      <c r="E2691" s="334" t="s">
        <v>321</v>
      </c>
      <c r="F2691" s="334" t="s">
        <v>322</v>
      </c>
      <c r="G2691" s="334" t="s">
        <v>1699</v>
      </c>
      <c r="H2691" s="334" t="s">
        <v>323</v>
      </c>
      <c r="I2691" s="335">
        <v>295000</v>
      </c>
      <c r="J2691" s="334" t="s">
        <v>1700</v>
      </c>
      <c r="K2691" s="336" t="s">
        <v>1657</v>
      </c>
      <c r="L2691" s="172"/>
      <c r="M2691" s="335">
        <v>250000</v>
      </c>
      <c r="N2691" s="335">
        <v>45000</v>
      </c>
      <c r="O2691" s="335">
        <v>0</v>
      </c>
      <c r="P2691" s="335">
        <v>0</v>
      </c>
      <c r="Q2691" s="335">
        <v>0</v>
      </c>
      <c r="R2691" s="337" t="s">
        <v>5799</v>
      </c>
      <c r="S2691" s="334" t="s">
        <v>875</v>
      </c>
      <c r="T2691" s="336" t="s">
        <v>1703</v>
      </c>
      <c r="U2691" s="334" t="s">
        <v>1195</v>
      </c>
      <c r="V2691" s="172"/>
      <c r="W2691" s="338" t="s">
        <v>1704</v>
      </c>
      <c r="X2691" s="337" t="s">
        <v>1195</v>
      </c>
      <c r="Y2691" s="337" t="s">
        <v>1195</v>
      </c>
      <c r="Z2691" s="337" t="s">
        <v>1195</v>
      </c>
      <c r="AA2691" s="172"/>
    </row>
    <row r="2692" spans="1:27">
      <c r="A2692" s="122" t="s">
        <v>56</v>
      </c>
      <c r="B2692" s="226" t="str">
        <f t="shared" si="82"/>
        <v>27ABMCS9481K1ZE51</v>
      </c>
      <c r="C2692" s="277">
        <f t="shared" si="83"/>
        <v>2687</v>
      </c>
      <c r="D2692" s="334" t="s">
        <v>585</v>
      </c>
      <c r="E2692" s="334" t="s">
        <v>586</v>
      </c>
      <c r="F2692" s="334">
        <v>51</v>
      </c>
      <c r="G2692" s="334" t="s">
        <v>1699</v>
      </c>
      <c r="H2692" s="334" t="s">
        <v>446</v>
      </c>
      <c r="I2692" s="335">
        <v>25301</v>
      </c>
      <c r="J2692" s="334" t="s">
        <v>1700</v>
      </c>
      <c r="K2692" s="336" t="s">
        <v>1657</v>
      </c>
      <c r="L2692" s="172"/>
      <c r="M2692" s="335">
        <v>21441.24</v>
      </c>
      <c r="N2692" s="335">
        <v>0</v>
      </c>
      <c r="O2692" s="335">
        <v>1929.71</v>
      </c>
      <c r="P2692" s="335">
        <v>1929.71</v>
      </c>
      <c r="Q2692" s="335">
        <v>0</v>
      </c>
      <c r="R2692" s="337" t="s">
        <v>5799</v>
      </c>
      <c r="S2692" s="334" t="s">
        <v>875</v>
      </c>
      <c r="T2692" s="336" t="s">
        <v>1703</v>
      </c>
      <c r="U2692" s="334" t="s">
        <v>1195</v>
      </c>
      <c r="V2692" s="172"/>
      <c r="W2692" s="338" t="s">
        <v>1704</v>
      </c>
      <c r="X2692" s="337" t="s">
        <v>1195</v>
      </c>
      <c r="Y2692" s="337" t="s">
        <v>1195</v>
      </c>
      <c r="Z2692" s="337" t="s">
        <v>1195</v>
      </c>
      <c r="AA2692" s="172"/>
    </row>
    <row r="2693" spans="1:27">
      <c r="A2693" s="122" t="s">
        <v>56</v>
      </c>
      <c r="B2693" s="226" t="str">
        <f t="shared" si="82"/>
        <v>27ABMCS9481K1ZE52</v>
      </c>
      <c r="C2693" s="277">
        <f t="shared" si="83"/>
        <v>2688</v>
      </c>
      <c r="D2693" s="334" t="s">
        <v>585</v>
      </c>
      <c r="E2693" s="334" t="s">
        <v>586</v>
      </c>
      <c r="F2693" s="334">
        <v>52</v>
      </c>
      <c r="G2693" s="334" t="s">
        <v>1699</v>
      </c>
      <c r="H2693" s="334" t="s">
        <v>446</v>
      </c>
      <c r="I2693" s="335">
        <v>57921</v>
      </c>
      <c r="J2693" s="334" t="s">
        <v>1700</v>
      </c>
      <c r="K2693" s="336" t="s">
        <v>1657</v>
      </c>
      <c r="L2693" s="172"/>
      <c r="M2693" s="335">
        <v>49085.17</v>
      </c>
      <c r="N2693" s="335">
        <v>0</v>
      </c>
      <c r="O2693" s="335">
        <v>4417.67</v>
      </c>
      <c r="P2693" s="335">
        <v>4417.67</v>
      </c>
      <c r="Q2693" s="335">
        <v>0</v>
      </c>
      <c r="R2693" s="337" t="s">
        <v>5799</v>
      </c>
      <c r="S2693" s="334" t="s">
        <v>875</v>
      </c>
      <c r="T2693" s="336" t="s">
        <v>1703</v>
      </c>
      <c r="U2693" s="334" t="s">
        <v>1195</v>
      </c>
      <c r="V2693" s="172"/>
      <c r="W2693" s="338" t="s">
        <v>1704</v>
      </c>
      <c r="X2693" s="337" t="s">
        <v>1195</v>
      </c>
      <c r="Y2693" s="337" t="s">
        <v>1195</v>
      </c>
      <c r="Z2693" s="337" t="s">
        <v>1195</v>
      </c>
      <c r="AA2693" s="172"/>
    </row>
    <row r="2694" spans="1:27">
      <c r="A2694" s="122" t="s">
        <v>56</v>
      </c>
      <c r="B2694" s="226" t="str">
        <f t="shared" ref="B2694:B2757" si="84">CONCATENATE(D2694,F2694)</f>
        <v>27BMWPD2551E2ZZS0006119</v>
      </c>
      <c r="C2694" s="277">
        <f t="shared" si="83"/>
        <v>2689</v>
      </c>
      <c r="D2694" s="334" t="s">
        <v>511</v>
      </c>
      <c r="E2694" s="334" t="s">
        <v>512</v>
      </c>
      <c r="F2694" s="334" t="s">
        <v>513</v>
      </c>
      <c r="G2694" s="334" t="s">
        <v>1699</v>
      </c>
      <c r="H2694" s="334" t="s">
        <v>514</v>
      </c>
      <c r="I2694" s="335">
        <v>4620</v>
      </c>
      <c r="J2694" s="334" t="s">
        <v>1700</v>
      </c>
      <c r="K2694" s="336" t="s">
        <v>1657</v>
      </c>
      <c r="L2694" s="172"/>
      <c r="M2694" s="335">
        <v>3954</v>
      </c>
      <c r="N2694" s="335">
        <v>0</v>
      </c>
      <c r="O2694" s="335">
        <v>333.06</v>
      </c>
      <c r="P2694" s="335">
        <v>333.06</v>
      </c>
      <c r="Q2694" s="335">
        <v>0</v>
      </c>
      <c r="R2694" s="337" t="s">
        <v>2850</v>
      </c>
      <c r="S2694" s="334" t="s">
        <v>353</v>
      </c>
      <c r="T2694" s="336" t="s">
        <v>1703</v>
      </c>
      <c r="U2694" s="334" t="s">
        <v>1195</v>
      </c>
      <c r="V2694" s="172"/>
      <c r="W2694" s="338" t="s">
        <v>1704</v>
      </c>
      <c r="X2694" s="337" t="s">
        <v>1195</v>
      </c>
      <c r="Y2694" s="337" t="s">
        <v>1195</v>
      </c>
      <c r="Z2694" s="337" t="s">
        <v>1195</v>
      </c>
      <c r="AA2694" s="172"/>
    </row>
    <row r="2695" spans="1:27">
      <c r="A2695" s="122" t="s">
        <v>56</v>
      </c>
      <c r="B2695" s="226" t="str">
        <f t="shared" si="84"/>
        <v>27BMWPD2551E2ZZS0006120</v>
      </c>
      <c r="C2695" s="277">
        <f t="shared" ref="C2695:C2758" si="85">C2694+1</f>
        <v>2690</v>
      </c>
      <c r="D2695" s="334" t="s">
        <v>511</v>
      </c>
      <c r="E2695" s="334" t="s">
        <v>512</v>
      </c>
      <c r="F2695" s="334" t="s">
        <v>604</v>
      </c>
      <c r="G2695" s="334" t="s">
        <v>1699</v>
      </c>
      <c r="H2695" s="334" t="s">
        <v>514</v>
      </c>
      <c r="I2695" s="335">
        <v>19692</v>
      </c>
      <c r="J2695" s="334" t="s">
        <v>1700</v>
      </c>
      <c r="K2695" s="336" t="s">
        <v>1657</v>
      </c>
      <c r="L2695" s="172"/>
      <c r="M2695" s="335">
        <v>16756</v>
      </c>
      <c r="N2695" s="335">
        <v>0</v>
      </c>
      <c r="O2695" s="335">
        <v>1467.86</v>
      </c>
      <c r="P2695" s="335">
        <v>1467.86</v>
      </c>
      <c r="Q2695" s="335">
        <v>0</v>
      </c>
      <c r="R2695" s="337" t="s">
        <v>2850</v>
      </c>
      <c r="S2695" s="334" t="s">
        <v>353</v>
      </c>
      <c r="T2695" s="336" t="s">
        <v>1703</v>
      </c>
      <c r="U2695" s="334" t="s">
        <v>1195</v>
      </c>
      <c r="V2695" s="172"/>
      <c r="W2695" s="338" t="s">
        <v>1704</v>
      </c>
      <c r="X2695" s="337" t="s">
        <v>1195</v>
      </c>
      <c r="Y2695" s="337" t="s">
        <v>1195</v>
      </c>
      <c r="Z2695" s="337" t="s">
        <v>1195</v>
      </c>
      <c r="AA2695" s="172"/>
    </row>
    <row r="2696" spans="1:27">
      <c r="A2696" s="122" t="s">
        <v>56</v>
      </c>
      <c r="B2696" s="226" t="str">
        <f t="shared" si="84"/>
        <v>27AAACB2100P1ZXMHI1410526435759</v>
      </c>
      <c r="C2696" s="277">
        <f t="shared" si="85"/>
        <v>2691</v>
      </c>
      <c r="D2696" s="334" t="s">
        <v>314</v>
      </c>
      <c r="E2696" s="334" t="s">
        <v>315</v>
      </c>
      <c r="F2696" s="334" t="s">
        <v>316</v>
      </c>
      <c r="G2696" s="334" t="s">
        <v>1699</v>
      </c>
      <c r="H2696" s="334" t="s">
        <v>317</v>
      </c>
      <c r="I2696" s="335">
        <v>411.82</v>
      </c>
      <c r="J2696" s="334" t="s">
        <v>1700</v>
      </c>
      <c r="K2696" s="336" t="s">
        <v>1657</v>
      </c>
      <c r="L2696" s="172"/>
      <c r="M2696" s="335">
        <v>349</v>
      </c>
      <c r="N2696" s="335">
        <v>0</v>
      </c>
      <c r="O2696" s="335">
        <v>31.41</v>
      </c>
      <c r="P2696" s="335">
        <v>31.41</v>
      </c>
      <c r="Q2696" s="335">
        <v>0</v>
      </c>
      <c r="R2696" s="337" t="s">
        <v>5799</v>
      </c>
      <c r="S2696" s="334" t="s">
        <v>922</v>
      </c>
      <c r="T2696" s="336" t="s">
        <v>1703</v>
      </c>
      <c r="U2696" s="334" t="s">
        <v>1195</v>
      </c>
      <c r="V2696" s="172"/>
      <c r="W2696" s="338" t="s">
        <v>1704</v>
      </c>
      <c r="X2696" s="337" t="s">
        <v>1195</v>
      </c>
      <c r="Y2696" s="337" t="s">
        <v>1195</v>
      </c>
      <c r="Z2696" s="337" t="s">
        <v>1195</v>
      </c>
      <c r="AA2696" s="172"/>
    </row>
    <row r="2697" spans="1:27">
      <c r="A2697" s="122" t="s">
        <v>56</v>
      </c>
      <c r="B2697" s="226" t="str">
        <f t="shared" si="84"/>
        <v>27ARCPK9149B1ZU8919</v>
      </c>
      <c r="C2697" s="277">
        <f t="shared" si="85"/>
        <v>2692</v>
      </c>
      <c r="D2697" s="334" t="s">
        <v>310</v>
      </c>
      <c r="E2697" s="334" t="s">
        <v>311</v>
      </c>
      <c r="F2697" s="334">
        <v>8919</v>
      </c>
      <c r="G2697" s="334" t="s">
        <v>1699</v>
      </c>
      <c r="H2697" s="334" t="s">
        <v>312</v>
      </c>
      <c r="I2697" s="335">
        <v>2077</v>
      </c>
      <c r="J2697" s="334" t="s">
        <v>1700</v>
      </c>
      <c r="K2697" s="336" t="s">
        <v>1657</v>
      </c>
      <c r="L2697" s="172"/>
      <c r="M2697" s="335">
        <v>1760</v>
      </c>
      <c r="N2697" s="335">
        <v>0</v>
      </c>
      <c r="O2697" s="335">
        <v>158.4</v>
      </c>
      <c r="P2697" s="335">
        <v>158.4</v>
      </c>
      <c r="Q2697" s="335">
        <v>0</v>
      </c>
      <c r="R2697" s="337" t="s">
        <v>5799</v>
      </c>
      <c r="S2697" s="334" t="s">
        <v>775</v>
      </c>
      <c r="T2697" s="336" t="s">
        <v>1703</v>
      </c>
      <c r="U2697" s="334" t="s">
        <v>1195</v>
      </c>
      <c r="V2697" s="172"/>
      <c r="W2697" s="338" t="s">
        <v>1704</v>
      </c>
      <c r="X2697" s="337" t="s">
        <v>1195</v>
      </c>
      <c r="Y2697" s="337" t="s">
        <v>1195</v>
      </c>
      <c r="Z2697" s="337" t="s">
        <v>1195</v>
      </c>
      <c r="AA2697" s="172"/>
    </row>
    <row r="2698" spans="1:27">
      <c r="A2698" s="122" t="s">
        <v>56</v>
      </c>
      <c r="B2698" s="226" t="str">
        <f t="shared" si="84"/>
        <v>27AADCP7742E1ZDPDS-25186</v>
      </c>
      <c r="C2698" s="277">
        <f t="shared" si="85"/>
        <v>2693</v>
      </c>
      <c r="D2698" s="334" t="s">
        <v>517</v>
      </c>
      <c r="E2698" s="334" t="s">
        <v>518</v>
      </c>
      <c r="F2698" s="334" t="s">
        <v>519</v>
      </c>
      <c r="G2698" s="334" t="s">
        <v>1699</v>
      </c>
      <c r="H2698" s="334" t="s">
        <v>446</v>
      </c>
      <c r="I2698" s="335">
        <v>610896</v>
      </c>
      <c r="J2698" s="334" t="s">
        <v>1700</v>
      </c>
      <c r="K2698" s="336" t="s">
        <v>1657</v>
      </c>
      <c r="L2698" s="172"/>
      <c r="M2698" s="335">
        <v>517708.79999999999</v>
      </c>
      <c r="N2698" s="335">
        <v>0</v>
      </c>
      <c r="O2698" s="335">
        <v>46593.79</v>
      </c>
      <c r="P2698" s="335">
        <v>46593.79</v>
      </c>
      <c r="Q2698" s="335">
        <v>0</v>
      </c>
      <c r="R2698" s="337" t="s">
        <v>5799</v>
      </c>
      <c r="S2698" s="334" t="s">
        <v>792</v>
      </c>
      <c r="T2698" s="336" t="s">
        <v>1703</v>
      </c>
      <c r="U2698" s="334" t="s">
        <v>1195</v>
      </c>
      <c r="V2698" s="172"/>
      <c r="W2698" s="338" t="s">
        <v>1704</v>
      </c>
      <c r="X2698" s="337" t="s">
        <v>1195</v>
      </c>
      <c r="Y2698" s="337" t="s">
        <v>1195</v>
      </c>
      <c r="Z2698" s="337" t="s">
        <v>1195</v>
      </c>
      <c r="AA2698" s="172"/>
    </row>
    <row r="2699" spans="1:27">
      <c r="A2699" s="122" t="s">
        <v>56</v>
      </c>
      <c r="B2699" s="226" t="str">
        <f t="shared" si="84"/>
        <v>27AADCP7742E1ZDPDS-25187</v>
      </c>
      <c r="C2699" s="277">
        <f t="shared" si="85"/>
        <v>2694</v>
      </c>
      <c r="D2699" s="334" t="s">
        <v>517</v>
      </c>
      <c r="E2699" s="334" t="s">
        <v>518</v>
      </c>
      <c r="F2699" s="334" t="s">
        <v>608</v>
      </c>
      <c r="G2699" s="334" t="s">
        <v>1699</v>
      </c>
      <c r="H2699" s="334" t="s">
        <v>446</v>
      </c>
      <c r="I2699" s="335">
        <v>24999</v>
      </c>
      <c r="J2699" s="334" t="s">
        <v>1700</v>
      </c>
      <c r="K2699" s="336" t="s">
        <v>1657</v>
      </c>
      <c r="L2699" s="172"/>
      <c r="M2699" s="335">
        <v>21186</v>
      </c>
      <c r="N2699" s="335">
        <v>0</v>
      </c>
      <c r="O2699" s="335">
        <v>1906.74</v>
      </c>
      <c r="P2699" s="335">
        <v>1906.74</v>
      </c>
      <c r="Q2699" s="335">
        <v>0</v>
      </c>
      <c r="R2699" s="337" t="s">
        <v>5799</v>
      </c>
      <c r="S2699" s="334" t="s">
        <v>792</v>
      </c>
      <c r="T2699" s="336" t="s">
        <v>1703</v>
      </c>
      <c r="U2699" s="334" t="s">
        <v>1195</v>
      </c>
      <c r="V2699" s="172"/>
      <c r="W2699" s="338" t="s">
        <v>1704</v>
      </c>
      <c r="X2699" s="337" t="s">
        <v>1195</v>
      </c>
      <c r="Y2699" s="337" t="s">
        <v>1195</v>
      </c>
      <c r="Z2699" s="337" t="s">
        <v>1195</v>
      </c>
      <c r="AA2699" s="172"/>
    </row>
    <row r="2700" spans="1:27">
      <c r="A2700" s="122" t="s">
        <v>56</v>
      </c>
      <c r="B2700" s="226" t="str">
        <f t="shared" si="84"/>
        <v>06AADCH6128C1ZZONGRID061722397</v>
      </c>
      <c r="C2700" s="277">
        <f t="shared" si="85"/>
        <v>2695</v>
      </c>
      <c r="D2700" s="334" t="s">
        <v>305</v>
      </c>
      <c r="E2700" s="334" t="s">
        <v>306</v>
      </c>
      <c r="F2700" s="334" t="s">
        <v>307</v>
      </c>
      <c r="G2700" s="334" t="s">
        <v>1699</v>
      </c>
      <c r="H2700" s="334" t="s">
        <v>279</v>
      </c>
      <c r="I2700" s="335">
        <v>7278.24</v>
      </c>
      <c r="J2700" s="334" t="s">
        <v>1700</v>
      </c>
      <c r="K2700" s="336" t="s">
        <v>1657</v>
      </c>
      <c r="L2700" s="172"/>
      <c r="M2700" s="335">
        <v>6168</v>
      </c>
      <c r="N2700" s="335">
        <v>1110.24</v>
      </c>
      <c r="O2700" s="335">
        <v>0</v>
      </c>
      <c r="P2700" s="335">
        <v>0</v>
      </c>
      <c r="Q2700" s="335">
        <v>0</v>
      </c>
      <c r="R2700" s="337" t="s">
        <v>5799</v>
      </c>
      <c r="S2700" s="334" t="s">
        <v>922</v>
      </c>
      <c r="T2700" s="336" t="s">
        <v>1703</v>
      </c>
      <c r="U2700" s="334" t="s">
        <v>1195</v>
      </c>
      <c r="V2700" s="172"/>
      <c r="W2700" s="338" t="s">
        <v>1704</v>
      </c>
      <c r="X2700" s="337" t="s">
        <v>1726</v>
      </c>
      <c r="Y2700" s="337" t="s">
        <v>5844</v>
      </c>
      <c r="Z2700" s="337" t="s">
        <v>323</v>
      </c>
      <c r="AA2700" s="172"/>
    </row>
    <row r="2701" spans="1:27">
      <c r="A2701" s="122" t="s">
        <v>56</v>
      </c>
      <c r="B2701" s="226" t="str">
        <f t="shared" si="84"/>
        <v>27AAECG2483J1ZEGNR/R/25-26/2656</v>
      </c>
      <c r="C2701" s="277">
        <f t="shared" si="85"/>
        <v>2696</v>
      </c>
      <c r="D2701" s="334" t="s">
        <v>487</v>
      </c>
      <c r="E2701" s="334" t="s">
        <v>488</v>
      </c>
      <c r="F2701" s="334" t="s">
        <v>589</v>
      </c>
      <c r="G2701" s="334" t="s">
        <v>1699</v>
      </c>
      <c r="H2701" s="334" t="s">
        <v>266</v>
      </c>
      <c r="I2701" s="335">
        <v>10030</v>
      </c>
      <c r="J2701" s="334" t="s">
        <v>1700</v>
      </c>
      <c r="K2701" s="336" t="s">
        <v>1657</v>
      </c>
      <c r="L2701" s="172"/>
      <c r="M2701" s="335">
        <v>8500</v>
      </c>
      <c r="N2701" s="335">
        <v>0</v>
      </c>
      <c r="O2701" s="335">
        <v>765</v>
      </c>
      <c r="P2701" s="335">
        <v>765</v>
      </c>
      <c r="Q2701" s="335">
        <v>0</v>
      </c>
      <c r="R2701" s="337" t="s">
        <v>5799</v>
      </c>
      <c r="S2701" s="334" t="s">
        <v>922</v>
      </c>
      <c r="T2701" s="336" t="s">
        <v>1703</v>
      </c>
      <c r="U2701" s="334" t="s">
        <v>1195</v>
      </c>
      <c r="V2701" s="172"/>
      <c r="W2701" s="338" t="s">
        <v>1704</v>
      </c>
      <c r="X2701" s="337" t="s">
        <v>1726</v>
      </c>
      <c r="Y2701" s="337" t="s">
        <v>5845</v>
      </c>
      <c r="Z2701" s="337" t="s">
        <v>266</v>
      </c>
      <c r="AA2701" s="172"/>
    </row>
    <row r="2702" spans="1:27">
      <c r="A2702" s="122" t="s">
        <v>56</v>
      </c>
      <c r="B2702" s="226" t="str">
        <f t="shared" si="84"/>
        <v>27AAECG2483J1ZEGNR/R/25-26/2657</v>
      </c>
      <c r="C2702" s="277">
        <f t="shared" si="85"/>
        <v>2697</v>
      </c>
      <c r="D2702" s="334" t="s">
        <v>487</v>
      </c>
      <c r="E2702" s="334" t="s">
        <v>488</v>
      </c>
      <c r="F2702" s="334" t="s">
        <v>489</v>
      </c>
      <c r="G2702" s="334" t="s">
        <v>1699</v>
      </c>
      <c r="H2702" s="334" t="s">
        <v>266</v>
      </c>
      <c r="I2702" s="335">
        <v>1770</v>
      </c>
      <c r="J2702" s="334" t="s">
        <v>1700</v>
      </c>
      <c r="K2702" s="336" t="s">
        <v>1657</v>
      </c>
      <c r="L2702" s="172"/>
      <c r="M2702" s="335">
        <v>1500</v>
      </c>
      <c r="N2702" s="335">
        <v>0</v>
      </c>
      <c r="O2702" s="335">
        <v>135</v>
      </c>
      <c r="P2702" s="335">
        <v>135</v>
      </c>
      <c r="Q2702" s="335">
        <v>0</v>
      </c>
      <c r="R2702" s="337" t="s">
        <v>5799</v>
      </c>
      <c r="S2702" s="334" t="s">
        <v>922</v>
      </c>
      <c r="T2702" s="336" t="s">
        <v>1703</v>
      </c>
      <c r="U2702" s="334" t="s">
        <v>1195</v>
      </c>
      <c r="V2702" s="172"/>
      <c r="W2702" s="338" t="s">
        <v>1704</v>
      </c>
      <c r="X2702" s="337" t="s">
        <v>1726</v>
      </c>
      <c r="Y2702" s="337" t="s">
        <v>5846</v>
      </c>
      <c r="Z2702" s="337" t="s">
        <v>266</v>
      </c>
      <c r="AA2702" s="172"/>
    </row>
    <row r="2703" spans="1:27">
      <c r="A2703" s="122" t="s">
        <v>56</v>
      </c>
      <c r="B2703" s="226" t="str">
        <f t="shared" si="84"/>
        <v>27AAECG2483J1ZEGNR/R/25-26/2658</v>
      </c>
      <c r="C2703" s="277">
        <f t="shared" si="85"/>
        <v>2698</v>
      </c>
      <c r="D2703" s="334" t="s">
        <v>487</v>
      </c>
      <c r="E2703" s="334" t="s">
        <v>488</v>
      </c>
      <c r="F2703" s="334" t="s">
        <v>600</v>
      </c>
      <c r="G2703" s="334" t="s">
        <v>1699</v>
      </c>
      <c r="H2703" s="334" t="s">
        <v>266</v>
      </c>
      <c r="I2703" s="335">
        <v>13452</v>
      </c>
      <c r="J2703" s="334" t="s">
        <v>1700</v>
      </c>
      <c r="K2703" s="336" t="s">
        <v>1657</v>
      </c>
      <c r="L2703" s="172"/>
      <c r="M2703" s="335">
        <v>11400</v>
      </c>
      <c r="N2703" s="335">
        <v>0</v>
      </c>
      <c r="O2703" s="335">
        <v>1026</v>
      </c>
      <c r="P2703" s="335">
        <v>1026</v>
      </c>
      <c r="Q2703" s="335">
        <v>0</v>
      </c>
      <c r="R2703" s="337" t="s">
        <v>5799</v>
      </c>
      <c r="S2703" s="334" t="s">
        <v>922</v>
      </c>
      <c r="T2703" s="336" t="s">
        <v>1703</v>
      </c>
      <c r="U2703" s="334" t="s">
        <v>1195</v>
      </c>
      <c r="V2703" s="172"/>
      <c r="W2703" s="338" t="s">
        <v>1704</v>
      </c>
      <c r="X2703" s="337" t="s">
        <v>1726</v>
      </c>
      <c r="Y2703" s="337" t="s">
        <v>5847</v>
      </c>
      <c r="Z2703" s="337" t="s">
        <v>266</v>
      </c>
      <c r="AA2703" s="172"/>
    </row>
    <row r="2704" spans="1:27">
      <c r="A2704" s="122" t="s">
        <v>56</v>
      </c>
      <c r="B2704" s="226" t="str">
        <f t="shared" si="84"/>
        <v>27AAECG2483J1ZEGNR/R/25-26/2659</v>
      </c>
      <c r="C2704" s="277">
        <f t="shared" si="85"/>
        <v>2699</v>
      </c>
      <c r="D2704" s="334" t="s">
        <v>487</v>
      </c>
      <c r="E2704" s="334" t="s">
        <v>488</v>
      </c>
      <c r="F2704" s="334" t="s">
        <v>593</v>
      </c>
      <c r="G2704" s="334" t="s">
        <v>1699</v>
      </c>
      <c r="H2704" s="334" t="s">
        <v>266</v>
      </c>
      <c r="I2704" s="335">
        <v>10266</v>
      </c>
      <c r="J2704" s="334" t="s">
        <v>1700</v>
      </c>
      <c r="K2704" s="336" t="s">
        <v>1657</v>
      </c>
      <c r="L2704" s="172"/>
      <c r="M2704" s="335">
        <v>8700</v>
      </c>
      <c r="N2704" s="335">
        <v>0</v>
      </c>
      <c r="O2704" s="335">
        <v>783</v>
      </c>
      <c r="P2704" s="335">
        <v>783</v>
      </c>
      <c r="Q2704" s="335">
        <v>0</v>
      </c>
      <c r="R2704" s="337" t="s">
        <v>5799</v>
      </c>
      <c r="S2704" s="334" t="s">
        <v>922</v>
      </c>
      <c r="T2704" s="336" t="s">
        <v>1703</v>
      </c>
      <c r="U2704" s="334" t="s">
        <v>1195</v>
      </c>
      <c r="V2704" s="172"/>
      <c r="W2704" s="338" t="s">
        <v>1704</v>
      </c>
      <c r="X2704" s="337" t="s">
        <v>1726</v>
      </c>
      <c r="Y2704" s="337" t="s">
        <v>5848</v>
      </c>
      <c r="Z2704" s="337" t="s">
        <v>266</v>
      </c>
      <c r="AA2704" s="172"/>
    </row>
    <row r="2705" spans="1:27">
      <c r="A2705" s="122" t="s">
        <v>56</v>
      </c>
      <c r="B2705" s="226" t="str">
        <f t="shared" si="84"/>
        <v>27AAECG2483J1ZEGNR/R/25-26/2660</v>
      </c>
      <c r="C2705" s="277">
        <f t="shared" si="85"/>
        <v>2700</v>
      </c>
      <c r="D2705" s="334" t="s">
        <v>487</v>
      </c>
      <c r="E2705" s="334" t="s">
        <v>488</v>
      </c>
      <c r="F2705" s="334" t="s">
        <v>521</v>
      </c>
      <c r="G2705" s="334" t="s">
        <v>1699</v>
      </c>
      <c r="H2705" s="334" t="s">
        <v>266</v>
      </c>
      <c r="I2705" s="335">
        <v>473127</v>
      </c>
      <c r="J2705" s="334" t="s">
        <v>1700</v>
      </c>
      <c r="K2705" s="336" t="s">
        <v>1657</v>
      </c>
      <c r="L2705" s="172"/>
      <c r="M2705" s="335">
        <v>400955</v>
      </c>
      <c r="N2705" s="335">
        <v>0</v>
      </c>
      <c r="O2705" s="335">
        <v>36085.949999999997</v>
      </c>
      <c r="P2705" s="335">
        <v>36085.949999999997</v>
      </c>
      <c r="Q2705" s="335">
        <v>0</v>
      </c>
      <c r="R2705" s="337" t="s">
        <v>5799</v>
      </c>
      <c r="S2705" s="334" t="s">
        <v>922</v>
      </c>
      <c r="T2705" s="336" t="s">
        <v>1703</v>
      </c>
      <c r="U2705" s="334" t="s">
        <v>1195</v>
      </c>
      <c r="V2705" s="172"/>
      <c r="W2705" s="338" t="s">
        <v>1704</v>
      </c>
      <c r="X2705" s="337" t="s">
        <v>1726</v>
      </c>
      <c r="Y2705" s="337" t="s">
        <v>5849</v>
      </c>
      <c r="Z2705" s="337" t="s">
        <v>266</v>
      </c>
      <c r="AA2705" s="172"/>
    </row>
    <row r="2706" spans="1:27">
      <c r="A2706" s="122" t="s">
        <v>56</v>
      </c>
      <c r="B2706" s="226" t="str">
        <f t="shared" si="84"/>
        <v>27AATPE1295N1Z2OCT-2025-303</v>
      </c>
      <c r="C2706" s="277">
        <f t="shared" si="85"/>
        <v>2701</v>
      </c>
      <c r="D2706" s="334" t="s">
        <v>527</v>
      </c>
      <c r="E2706" s="334" t="s">
        <v>528</v>
      </c>
      <c r="F2706" s="334" t="s">
        <v>529</v>
      </c>
      <c r="G2706" s="334" t="s">
        <v>1699</v>
      </c>
      <c r="H2706" s="334" t="s">
        <v>250</v>
      </c>
      <c r="I2706" s="335">
        <v>413878</v>
      </c>
      <c r="J2706" s="334" t="s">
        <v>1700</v>
      </c>
      <c r="K2706" s="336" t="s">
        <v>1657</v>
      </c>
      <c r="L2706" s="172"/>
      <c r="M2706" s="335">
        <v>350744</v>
      </c>
      <c r="N2706" s="335">
        <v>0</v>
      </c>
      <c r="O2706" s="335">
        <v>31566.959999999999</v>
      </c>
      <c r="P2706" s="335">
        <v>31566.959999999999</v>
      </c>
      <c r="Q2706" s="335">
        <v>0</v>
      </c>
      <c r="R2706" s="337" t="s">
        <v>5799</v>
      </c>
      <c r="S2706" s="334" t="s">
        <v>865</v>
      </c>
      <c r="T2706" s="336" t="s">
        <v>1703</v>
      </c>
      <c r="U2706" s="334" t="s">
        <v>1195</v>
      </c>
      <c r="V2706" s="172"/>
      <c r="W2706" s="338" t="s">
        <v>1704</v>
      </c>
      <c r="X2706" s="337" t="s">
        <v>1195</v>
      </c>
      <c r="Y2706" s="337" t="s">
        <v>1195</v>
      </c>
      <c r="Z2706" s="337" t="s">
        <v>1195</v>
      </c>
      <c r="AA2706" s="172"/>
    </row>
    <row r="2707" spans="1:27">
      <c r="A2707" s="122" t="s">
        <v>56</v>
      </c>
      <c r="B2707" s="226" t="str">
        <f t="shared" si="84"/>
        <v>27AATPE1295N1Z2OCT-2025-304</v>
      </c>
      <c r="C2707" s="277">
        <f t="shared" si="85"/>
        <v>2702</v>
      </c>
      <c r="D2707" s="334" t="s">
        <v>527</v>
      </c>
      <c r="E2707" s="334" t="s">
        <v>528</v>
      </c>
      <c r="F2707" s="334" t="s">
        <v>533</v>
      </c>
      <c r="G2707" s="334" t="s">
        <v>1699</v>
      </c>
      <c r="H2707" s="334" t="s">
        <v>250</v>
      </c>
      <c r="I2707" s="335">
        <v>393497</v>
      </c>
      <c r="J2707" s="334" t="s">
        <v>1700</v>
      </c>
      <c r="K2707" s="336" t="s">
        <v>1657</v>
      </c>
      <c r="L2707" s="172"/>
      <c r="M2707" s="335">
        <v>333472</v>
      </c>
      <c r="N2707" s="335">
        <v>0</v>
      </c>
      <c r="O2707" s="335">
        <v>30012.48</v>
      </c>
      <c r="P2707" s="335">
        <v>30012.48</v>
      </c>
      <c r="Q2707" s="335">
        <v>0</v>
      </c>
      <c r="R2707" s="337" t="s">
        <v>5799</v>
      </c>
      <c r="S2707" s="334" t="s">
        <v>865</v>
      </c>
      <c r="T2707" s="336" t="s">
        <v>1703</v>
      </c>
      <c r="U2707" s="334" t="s">
        <v>1195</v>
      </c>
      <c r="V2707" s="172"/>
      <c r="W2707" s="338" t="s">
        <v>1704</v>
      </c>
      <c r="X2707" s="337" t="s">
        <v>1195</v>
      </c>
      <c r="Y2707" s="337" t="s">
        <v>1195</v>
      </c>
      <c r="Z2707" s="337" t="s">
        <v>1195</v>
      </c>
      <c r="AA2707" s="172"/>
    </row>
    <row r="2708" spans="1:27">
      <c r="A2708" s="122" t="s">
        <v>56</v>
      </c>
      <c r="B2708" s="226" t="str">
        <f t="shared" si="84"/>
        <v>27AAWCS5258F1ZQPUN06/SC25/00761</v>
      </c>
      <c r="C2708" s="277">
        <f t="shared" si="85"/>
        <v>2703</v>
      </c>
      <c r="D2708" s="334" t="s">
        <v>299</v>
      </c>
      <c r="E2708" s="334" t="s">
        <v>300</v>
      </c>
      <c r="F2708" s="334" t="s">
        <v>301</v>
      </c>
      <c r="G2708" s="334" t="s">
        <v>1699</v>
      </c>
      <c r="H2708" s="334" t="s">
        <v>302</v>
      </c>
      <c r="I2708" s="335">
        <v>3404409.74</v>
      </c>
      <c r="J2708" s="334" t="s">
        <v>1700</v>
      </c>
      <c r="K2708" s="336" t="s">
        <v>1657</v>
      </c>
      <c r="L2708" s="172"/>
      <c r="M2708" s="335">
        <v>2885093</v>
      </c>
      <c r="N2708" s="335">
        <v>0</v>
      </c>
      <c r="O2708" s="335">
        <v>259658.37</v>
      </c>
      <c r="P2708" s="335">
        <v>259658.37</v>
      </c>
      <c r="Q2708" s="335">
        <v>0</v>
      </c>
      <c r="R2708" s="337" t="s">
        <v>5799</v>
      </c>
      <c r="S2708" s="334" t="s">
        <v>922</v>
      </c>
      <c r="T2708" s="336" t="s">
        <v>1703</v>
      </c>
      <c r="U2708" s="334" t="s">
        <v>1195</v>
      </c>
      <c r="V2708" s="172"/>
      <c r="W2708" s="338" t="s">
        <v>1704</v>
      </c>
      <c r="X2708" s="337" t="s">
        <v>1195</v>
      </c>
      <c r="Y2708" s="337" t="s">
        <v>1195</v>
      </c>
      <c r="Z2708" s="337" t="s">
        <v>1195</v>
      </c>
      <c r="AA2708" s="172"/>
    </row>
    <row r="2709" spans="1:27">
      <c r="A2709" s="122" t="s">
        <v>56</v>
      </c>
      <c r="B2709" s="226" t="str">
        <f t="shared" si="84"/>
        <v>27AABCM2461K1ZFLMP01261000916</v>
      </c>
      <c r="C2709" s="277">
        <f t="shared" si="85"/>
        <v>2704</v>
      </c>
      <c r="D2709" s="334" t="s">
        <v>443</v>
      </c>
      <c r="E2709" s="334" t="s">
        <v>444</v>
      </c>
      <c r="F2709" s="334" t="s">
        <v>615</v>
      </c>
      <c r="G2709" s="334" t="s">
        <v>1699</v>
      </c>
      <c r="H2709" s="334" t="s">
        <v>250</v>
      </c>
      <c r="I2709" s="335">
        <v>31306.6</v>
      </c>
      <c r="J2709" s="334" t="s">
        <v>1700</v>
      </c>
      <c r="K2709" s="336" t="s">
        <v>1657</v>
      </c>
      <c r="L2709" s="172"/>
      <c r="M2709" s="335">
        <v>26530.6</v>
      </c>
      <c r="N2709" s="335">
        <v>0</v>
      </c>
      <c r="O2709" s="335">
        <v>2388</v>
      </c>
      <c r="P2709" s="335">
        <v>2388</v>
      </c>
      <c r="Q2709" s="335">
        <v>0</v>
      </c>
      <c r="R2709" s="337" t="s">
        <v>5799</v>
      </c>
      <c r="S2709" s="334" t="s">
        <v>798</v>
      </c>
      <c r="T2709" s="336" t="s">
        <v>1703</v>
      </c>
      <c r="U2709" s="334" t="s">
        <v>1195</v>
      </c>
      <c r="V2709" s="172"/>
      <c r="W2709" s="338" t="s">
        <v>1704</v>
      </c>
      <c r="X2709" s="337" t="s">
        <v>1726</v>
      </c>
      <c r="Y2709" s="337" t="s">
        <v>5850</v>
      </c>
      <c r="Z2709" s="337" t="s">
        <v>250</v>
      </c>
      <c r="AA2709" s="172"/>
    </row>
    <row r="2710" spans="1:27">
      <c r="A2710" s="122" t="s">
        <v>56</v>
      </c>
      <c r="B2710" s="226" t="str">
        <f t="shared" si="84"/>
        <v>27AABCM2461K1ZFLMP01261000917</v>
      </c>
      <c r="C2710" s="277">
        <f t="shared" si="85"/>
        <v>2705</v>
      </c>
      <c r="D2710" s="334" t="s">
        <v>443</v>
      </c>
      <c r="E2710" s="334" t="s">
        <v>444</v>
      </c>
      <c r="F2710" s="334" t="s">
        <v>623</v>
      </c>
      <c r="G2710" s="334" t="s">
        <v>1699</v>
      </c>
      <c r="H2710" s="334" t="s">
        <v>250</v>
      </c>
      <c r="I2710" s="335">
        <v>32926.800000000003</v>
      </c>
      <c r="J2710" s="334" t="s">
        <v>1700</v>
      </c>
      <c r="K2710" s="336" t="s">
        <v>1657</v>
      </c>
      <c r="L2710" s="172"/>
      <c r="M2710" s="335">
        <v>27904.799999999999</v>
      </c>
      <c r="N2710" s="335">
        <v>0</v>
      </c>
      <c r="O2710" s="335">
        <v>2511</v>
      </c>
      <c r="P2710" s="335">
        <v>2511</v>
      </c>
      <c r="Q2710" s="335">
        <v>0</v>
      </c>
      <c r="R2710" s="337" t="s">
        <v>5799</v>
      </c>
      <c r="S2710" s="334" t="s">
        <v>798</v>
      </c>
      <c r="T2710" s="336" t="s">
        <v>1703</v>
      </c>
      <c r="U2710" s="334" t="s">
        <v>1195</v>
      </c>
      <c r="V2710" s="172"/>
      <c r="W2710" s="338" t="s">
        <v>1704</v>
      </c>
      <c r="X2710" s="337" t="s">
        <v>1726</v>
      </c>
      <c r="Y2710" s="337" t="s">
        <v>5851</v>
      </c>
      <c r="Z2710" s="337" t="s">
        <v>250</v>
      </c>
      <c r="AA2710" s="172"/>
    </row>
    <row r="2711" spans="1:27">
      <c r="A2711" s="122" t="s">
        <v>56</v>
      </c>
      <c r="B2711" s="226" t="str">
        <f t="shared" si="84"/>
        <v>27AABCM2461K1ZFLMP01261000918</v>
      </c>
      <c r="C2711" s="277">
        <f t="shared" si="85"/>
        <v>2706</v>
      </c>
      <c r="D2711" s="334" t="s">
        <v>443</v>
      </c>
      <c r="E2711" s="334" t="s">
        <v>444</v>
      </c>
      <c r="F2711" s="334" t="s">
        <v>621</v>
      </c>
      <c r="G2711" s="334" t="s">
        <v>1699</v>
      </c>
      <c r="H2711" s="334" t="s">
        <v>250</v>
      </c>
      <c r="I2711" s="335">
        <v>32926.800000000003</v>
      </c>
      <c r="J2711" s="334" t="s">
        <v>1700</v>
      </c>
      <c r="K2711" s="336" t="s">
        <v>1657</v>
      </c>
      <c r="L2711" s="172"/>
      <c r="M2711" s="335">
        <v>27904.799999999999</v>
      </c>
      <c r="N2711" s="335">
        <v>0</v>
      </c>
      <c r="O2711" s="335">
        <v>2511</v>
      </c>
      <c r="P2711" s="335">
        <v>2511</v>
      </c>
      <c r="Q2711" s="335">
        <v>0</v>
      </c>
      <c r="R2711" s="337" t="s">
        <v>5799</v>
      </c>
      <c r="S2711" s="334" t="s">
        <v>798</v>
      </c>
      <c r="T2711" s="336" t="s">
        <v>1703</v>
      </c>
      <c r="U2711" s="334" t="s">
        <v>1195</v>
      </c>
      <c r="V2711" s="172"/>
      <c r="W2711" s="338" t="s">
        <v>1704</v>
      </c>
      <c r="X2711" s="337" t="s">
        <v>1726</v>
      </c>
      <c r="Y2711" s="337" t="s">
        <v>5852</v>
      </c>
      <c r="Z2711" s="337" t="s">
        <v>250</v>
      </c>
      <c r="AA2711" s="172"/>
    </row>
    <row r="2712" spans="1:27">
      <c r="A2712" s="122" t="s">
        <v>56</v>
      </c>
      <c r="B2712" s="226" t="str">
        <f t="shared" si="84"/>
        <v>27AABCM2461K1ZFLMP01261000919</v>
      </c>
      <c r="C2712" s="277">
        <f t="shared" si="85"/>
        <v>2707</v>
      </c>
      <c r="D2712" s="334" t="s">
        <v>443</v>
      </c>
      <c r="E2712" s="334" t="s">
        <v>444</v>
      </c>
      <c r="F2712" s="334" t="s">
        <v>613</v>
      </c>
      <c r="G2712" s="334" t="s">
        <v>1699</v>
      </c>
      <c r="H2712" s="334" t="s">
        <v>250</v>
      </c>
      <c r="I2712" s="335">
        <v>31306.6</v>
      </c>
      <c r="J2712" s="334" t="s">
        <v>1700</v>
      </c>
      <c r="K2712" s="336" t="s">
        <v>1657</v>
      </c>
      <c r="L2712" s="172"/>
      <c r="M2712" s="335">
        <v>26530.6</v>
      </c>
      <c r="N2712" s="335">
        <v>0</v>
      </c>
      <c r="O2712" s="335">
        <v>2388</v>
      </c>
      <c r="P2712" s="335">
        <v>2388</v>
      </c>
      <c r="Q2712" s="335">
        <v>0</v>
      </c>
      <c r="R2712" s="337" t="s">
        <v>5799</v>
      </c>
      <c r="S2712" s="334" t="s">
        <v>798</v>
      </c>
      <c r="T2712" s="336" t="s">
        <v>1703</v>
      </c>
      <c r="U2712" s="334" t="s">
        <v>1195</v>
      </c>
      <c r="V2712" s="172"/>
      <c r="W2712" s="338" t="s">
        <v>1704</v>
      </c>
      <c r="X2712" s="337" t="s">
        <v>1726</v>
      </c>
      <c r="Y2712" s="337" t="s">
        <v>5853</v>
      </c>
      <c r="Z2712" s="337" t="s">
        <v>250</v>
      </c>
      <c r="AA2712" s="172"/>
    </row>
    <row r="2713" spans="1:27">
      <c r="A2713" s="122" t="s">
        <v>56</v>
      </c>
      <c r="B2713" s="226" t="str">
        <f t="shared" si="84"/>
        <v>27AABCM2461K1ZFPM012610/019446</v>
      </c>
      <c r="C2713" s="277">
        <f t="shared" si="85"/>
        <v>2708</v>
      </c>
      <c r="D2713" s="334" t="s">
        <v>443</v>
      </c>
      <c r="E2713" s="334" t="s">
        <v>444</v>
      </c>
      <c r="F2713" s="334" t="s">
        <v>471</v>
      </c>
      <c r="G2713" s="334" t="s">
        <v>1699</v>
      </c>
      <c r="H2713" s="334" t="s">
        <v>446</v>
      </c>
      <c r="I2713" s="335">
        <v>506.8</v>
      </c>
      <c r="J2713" s="334" t="s">
        <v>1700</v>
      </c>
      <c r="K2713" s="336" t="s">
        <v>1657</v>
      </c>
      <c r="L2713" s="172"/>
      <c r="M2713" s="335">
        <v>428.8</v>
      </c>
      <c r="N2713" s="335">
        <v>0</v>
      </c>
      <c r="O2713" s="335">
        <v>39</v>
      </c>
      <c r="P2713" s="335">
        <v>39</v>
      </c>
      <c r="Q2713" s="335">
        <v>0</v>
      </c>
      <c r="R2713" s="337" t="s">
        <v>5799</v>
      </c>
      <c r="S2713" s="334" t="s">
        <v>798</v>
      </c>
      <c r="T2713" s="336" t="s">
        <v>1703</v>
      </c>
      <c r="U2713" s="334" t="s">
        <v>1195</v>
      </c>
      <c r="V2713" s="172"/>
      <c r="W2713" s="338" t="s">
        <v>1704</v>
      </c>
      <c r="X2713" s="337" t="s">
        <v>1726</v>
      </c>
      <c r="Y2713" s="337" t="s">
        <v>5854</v>
      </c>
      <c r="Z2713" s="337" t="s">
        <v>328</v>
      </c>
      <c r="AA2713" s="172"/>
    </row>
    <row r="2714" spans="1:27">
      <c r="A2714" s="122" t="s">
        <v>56</v>
      </c>
      <c r="B2714" s="226" t="str">
        <f t="shared" si="84"/>
        <v>27AABCM2461K1ZFPM012610/019447</v>
      </c>
      <c r="C2714" s="277">
        <f t="shared" si="85"/>
        <v>2709</v>
      </c>
      <c r="D2714" s="334" t="s">
        <v>443</v>
      </c>
      <c r="E2714" s="334" t="s">
        <v>444</v>
      </c>
      <c r="F2714" s="334" t="s">
        <v>445</v>
      </c>
      <c r="G2714" s="334" t="s">
        <v>1699</v>
      </c>
      <c r="H2714" s="334" t="s">
        <v>446</v>
      </c>
      <c r="I2714" s="335">
        <v>127.2</v>
      </c>
      <c r="J2714" s="334" t="s">
        <v>1700</v>
      </c>
      <c r="K2714" s="336" t="s">
        <v>1657</v>
      </c>
      <c r="L2714" s="172"/>
      <c r="M2714" s="335">
        <v>107.2</v>
      </c>
      <c r="N2714" s="335">
        <v>0</v>
      </c>
      <c r="O2714" s="335">
        <v>10</v>
      </c>
      <c r="P2714" s="335">
        <v>10</v>
      </c>
      <c r="Q2714" s="335">
        <v>0</v>
      </c>
      <c r="R2714" s="337" t="s">
        <v>5799</v>
      </c>
      <c r="S2714" s="334" t="s">
        <v>798</v>
      </c>
      <c r="T2714" s="336" t="s">
        <v>1703</v>
      </c>
      <c r="U2714" s="334" t="s">
        <v>1195</v>
      </c>
      <c r="V2714" s="172"/>
      <c r="W2714" s="338" t="s">
        <v>1704</v>
      </c>
      <c r="X2714" s="337" t="s">
        <v>1726</v>
      </c>
      <c r="Y2714" s="337" t="s">
        <v>5855</v>
      </c>
      <c r="Z2714" s="337" t="s">
        <v>328</v>
      </c>
      <c r="AA2714" s="172"/>
    </row>
    <row r="2715" spans="1:27">
      <c r="A2715" s="122" t="s">
        <v>56</v>
      </c>
      <c r="B2715" s="226" t="str">
        <f t="shared" si="84"/>
        <v>07AAACJ0054A1ZDDP523155</v>
      </c>
      <c r="C2715" s="277">
        <f t="shared" si="85"/>
        <v>2710</v>
      </c>
      <c r="D2715" s="334" t="s">
        <v>283</v>
      </c>
      <c r="E2715" s="334" t="s">
        <v>284</v>
      </c>
      <c r="F2715" s="334" t="s">
        <v>441</v>
      </c>
      <c r="G2715" s="334" t="s">
        <v>1699</v>
      </c>
      <c r="H2715" s="334" t="s">
        <v>342</v>
      </c>
      <c r="I2715" s="335">
        <v>4709</v>
      </c>
      <c r="J2715" s="334" t="s">
        <v>1700</v>
      </c>
      <c r="K2715" s="336" t="s">
        <v>1657</v>
      </c>
      <c r="L2715" s="172"/>
      <c r="M2715" s="335">
        <v>100</v>
      </c>
      <c r="N2715" s="335">
        <v>18</v>
      </c>
      <c r="O2715" s="335">
        <v>0</v>
      </c>
      <c r="P2715" s="335">
        <v>0</v>
      </c>
      <c r="Q2715" s="335">
        <v>0</v>
      </c>
      <c r="R2715" s="337" t="s">
        <v>5799</v>
      </c>
      <c r="S2715" s="334" t="s">
        <v>922</v>
      </c>
      <c r="T2715" s="336" t="s">
        <v>1703</v>
      </c>
      <c r="U2715" s="334" t="s">
        <v>1195</v>
      </c>
      <c r="V2715" s="172"/>
      <c r="W2715" s="338" t="s">
        <v>1704</v>
      </c>
      <c r="X2715" s="337" t="s">
        <v>1195</v>
      </c>
      <c r="Y2715" s="337" t="s">
        <v>1195</v>
      </c>
      <c r="Z2715" s="337" t="s">
        <v>1195</v>
      </c>
      <c r="AA2715" s="172"/>
    </row>
    <row r="2716" spans="1:27">
      <c r="A2716" s="122" t="s">
        <v>56</v>
      </c>
      <c r="B2716" s="226" t="str">
        <f t="shared" si="84"/>
        <v>07AAACJ0054A1ZDDP525243</v>
      </c>
      <c r="C2716" s="277">
        <f t="shared" si="85"/>
        <v>2711</v>
      </c>
      <c r="D2716" s="334" t="s">
        <v>283</v>
      </c>
      <c r="E2716" s="334" t="s">
        <v>284</v>
      </c>
      <c r="F2716" s="334" t="s">
        <v>297</v>
      </c>
      <c r="G2716" s="334" t="s">
        <v>1699</v>
      </c>
      <c r="H2716" s="334" t="s">
        <v>295</v>
      </c>
      <c r="I2716" s="335">
        <v>8230</v>
      </c>
      <c r="J2716" s="334" t="s">
        <v>1700</v>
      </c>
      <c r="K2716" s="336" t="s">
        <v>1657</v>
      </c>
      <c r="L2716" s="172"/>
      <c r="M2716" s="335">
        <v>100</v>
      </c>
      <c r="N2716" s="335">
        <v>18</v>
      </c>
      <c r="O2716" s="335">
        <v>0</v>
      </c>
      <c r="P2716" s="335">
        <v>0</v>
      </c>
      <c r="Q2716" s="335">
        <v>0</v>
      </c>
      <c r="R2716" s="337" t="s">
        <v>5799</v>
      </c>
      <c r="S2716" s="334" t="s">
        <v>922</v>
      </c>
      <c r="T2716" s="336" t="s">
        <v>1703</v>
      </c>
      <c r="U2716" s="334" t="s">
        <v>1195</v>
      </c>
      <c r="V2716" s="172"/>
      <c r="W2716" s="338" t="s">
        <v>1704</v>
      </c>
      <c r="X2716" s="337" t="s">
        <v>1726</v>
      </c>
      <c r="Y2716" s="337" t="s">
        <v>5856</v>
      </c>
      <c r="Z2716" s="337" t="s">
        <v>772</v>
      </c>
      <c r="AA2716" s="172"/>
    </row>
    <row r="2717" spans="1:27">
      <c r="A2717" s="122" t="s">
        <v>56</v>
      </c>
      <c r="B2717" s="226" t="str">
        <f t="shared" si="84"/>
        <v>07AAACJ0054A1ZDDP525244</v>
      </c>
      <c r="C2717" s="277">
        <f t="shared" si="85"/>
        <v>2712</v>
      </c>
      <c r="D2717" s="334" t="s">
        <v>283</v>
      </c>
      <c r="E2717" s="334" t="s">
        <v>284</v>
      </c>
      <c r="F2717" s="334" t="s">
        <v>294</v>
      </c>
      <c r="G2717" s="334" t="s">
        <v>1699</v>
      </c>
      <c r="H2717" s="334" t="s">
        <v>295</v>
      </c>
      <c r="I2717" s="335">
        <v>7859</v>
      </c>
      <c r="J2717" s="334" t="s">
        <v>1700</v>
      </c>
      <c r="K2717" s="336" t="s">
        <v>1657</v>
      </c>
      <c r="L2717" s="172"/>
      <c r="M2717" s="335">
        <v>100</v>
      </c>
      <c r="N2717" s="335">
        <v>18</v>
      </c>
      <c r="O2717" s="335">
        <v>0</v>
      </c>
      <c r="P2717" s="335">
        <v>0</v>
      </c>
      <c r="Q2717" s="335">
        <v>0</v>
      </c>
      <c r="R2717" s="337" t="s">
        <v>5799</v>
      </c>
      <c r="S2717" s="334" t="s">
        <v>922</v>
      </c>
      <c r="T2717" s="336" t="s">
        <v>1703</v>
      </c>
      <c r="U2717" s="334" t="s">
        <v>1195</v>
      </c>
      <c r="V2717" s="172"/>
      <c r="W2717" s="338" t="s">
        <v>1704</v>
      </c>
      <c r="X2717" s="337" t="s">
        <v>1726</v>
      </c>
      <c r="Y2717" s="337" t="s">
        <v>5857</v>
      </c>
      <c r="Z2717" s="337" t="s">
        <v>772</v>
      </c>
      <c r="AA2717" s="172"/>
    </row>
    <row r="2718" spans="1:27">
      <c r="A2718" s="122" t="s">
        <v>56</v>
      </c>
      <c r="B2718" s="226" t="str">
        <f t="shared" si="84"/>
        <v>07AAACJ0054A1ZDHP500998</v>
      </c>
      <c r="C2718" s="277">
        <f t="shared" si="85"/>
        <v>2713</v>
      </c>
      <c r="D2718" s="334" t="s">
        <v>283</v>
      </c>
      <c r="E2718" s="334" t="s">
        <v>284</v>
      </c>
      <c r="F2718" s="334" t="s">
        <v>625</v>
      </c>
      <c r="G2718" s="334" t="s">
        <v>1699</v>
      </c>
      <c r="H2718" s="334" t="s">
        <v>558</v>
      </c>
      <c r="I2718" s="335">
        <v>106050</v>
      </c>
      <c r="J2718" s="334" t="s">
        <v>1700</v>
      </c>
      <c r="K2718" s="336" t="s">
        <v>1657</v>
      </c>
      <c r="L2718" s="172"/>
      <c r="M2718" s="335">
        <v>101000</v>
      </c>
      <c r="N2718" s="335">
        <v>5050</v>
      </c>
      <c r="O2718" s="335">
        <v>0</v>
      </c>
      <c r="P2718" s="335">
        <v>0</v>
      </c>
      <c r="Q2718" s="335">
        <v>0</v>
      </c>
      <c r="R2718" s="337" t="s">
        <v>5799</v>
      </c>
      <c r="S2718" s="334" t="s">
        <v>922</v>
      </c>
      <c r="T2718" s="336" t="s">
        <v>1703</v>
      </c>
      <c r="U2718" s="334" t="s">
        <v>1195</v>
      </c>
      <c r="V2718" s="172"/>
      <c r="W2718" s="338" t="s">
        <v>1704</v>
      </c>
      <c r="X2718" s="337" t="s">
        <v>1726</v>
      </c>
      <c r="Y2718" s="337" t="s">
        <v>5858</v>
      </c>
      <c r="Z2718" s="337" t="s">
        <v>290</v>
      </c>
      <c r="AA2718" s="172"/>
    </row>
    <row r="2719" spans="1:27">
      <c r="A2719" s="122" t="s">
        <v>56</v>
      </c>
      <c r="B2719" s="226" t="str">
        <f t="shared" si="84"/>
        <v>07AAACJ0054A1ZDHP501000</v>
      </c>
      <c r="C2719" s="277">
        <f t="shared" si="85"/>
        <v>2714</v>
      </c>
      <c r="D2719" s="334" t="s">
        <v>283</v>
      </c>
      <c r="E2719" s="334" t="s">
        <v>284</v>
      </c>
      <c r="F2719" s="334" t="s">
        <v>557</v>
      </c>
      <c r="G2719" s="334" t="s">
        <v>1699</v>
      </c>
      <c r="H2719" s="334" t="s">
        <v>558</v>
      </c>
      <c r="I2719" s="335">
        <v>7316</v>
      </c>
      <c r="J2719" s="334" t="s">
        <v>1700</v>
      </c>
      <c r="K2719" s="336" t="s">
        <v>1657</v>
      </c>
      <c r="L2719" s="172"/>
      <c r="M2719" s="335">
        <v>6200</v>
      </c>
      <c r="N2719" s="335">
        <v>1116</v>
      </c>
      <c r="O2719" s="335">
        <v>0</v>
      </c>
      <c r="P2719" s="335">
        <v>0</v>
      </c>
      <c r="Q2719" s="335">
        <v>0</v>
      </c>
      <c r="R2719" s="337" t="s">
        <v>5799</v>
      </c>
      <c r="S2719" s="334" t="s">
        <v>922</v>
      </c>
      <c r="T2719" s="336" t="s">
        <v>1703</v>
      </c>
      <c r="U2719" s="334" t="s">
        <v>1195</v>
      </c>
      <c r="V2719" s="172"/>
      <c r="W2719" s="338" t="s">
        <v>1704</v>
      </c>
      <c r="X2719" s="337" t="s">
        <v>1726</v>
      </c>
      <c r="Y2719" s="337" t="s">
        <v>5859</v>
      </c>
      <c r="Z2719" s="337" t="s">
        <v>290</v>
      </c>
      <c r="AA2719" s="172"/>
    </row>
    <row r="2720" spans="1:27">
      <c r="A2720" s="122" t="s">
        <v>56</v>
      </c>
      <c r="B2720" s="226" t="str">
        <f t="shared" si="84"/>
        <v>07AAACJ0054A1ZDHP501028</v>
      </c>
      <c r="C2720" s="277">
        <f t="shared" si="85"/>
        <v>2715</v>
      </c>
      <c r="D2720" s="334" t="s">
        <v>283</v>
      </c>
      <c r="E2720" s="334" t="s">
        <v>284</v>
      </c>
      <c r="F2720" s="334" t="s">
        <v>611</v>
      </c>
      <c r="G2720" s="334" t="s">
        <v>1699</v>
      </c>
      <c r="H2720" s="334" t="s">
        <v>317</v>
      </c>
      <c r="I2720" s="335">
        <v>31152</v>
      </c>
      <c r="J2720" s="334" t="s">
        <v>1700</v>
      </c>
      <c r="K2720" s="336" t="s">
        <v>1657</v>
      </c>
      <c r="L2720" s="172"/>
      <c r="M2720" s="335">
        <v>26400</v>
      </c>
      <c r="N2720" s="335">
        <v>4752</v>
      </c>
      <c r="O2720" s="335">
        <v>0</v>
      </c>
      <c r="P2720" s="335">
        <v>0</v>
      </c>
      <c r="Q2720" s="335">
        <v>0</v>
      </c>
      <c r="R2720" s="337" t="s">
        <v>5799</v>
      </c>
      <c r="S2720" s="334" t="s">
        <v>922</v>
      </c>
      <c r="T2720" s="336" t="s">
        <v>1703</v>
      </c>
      <c r="U2720" s="334" t="s">
        <v>1195</v>
      </c>
      <c r="V2720" s="172"/>
      <c r="W2720" s="338" t="s">
        <v>1704</v>
      </c>
      <c r="X2720" s="337" t="s">
        <v>1195</v>
      </c>
      <c r="Y2720" s="337" t="s">
        <v>1195</v>
      </c>
      <c r="Z2720" s="337" t="s">
        <v>1195</v>
      </c>
      <c r="AA2720" s="172"/>
    </row>
    <row r="2721" spans="1:27">
      <c r="A2721" s="122" t="s">
        <v>56</v>
      </c>
      <c r="B2721" s="226" t="str">
        <f t="shared" si="84"/>
        <v>07AAACJ0054A1ZDHP501058</v>
      </c>
      <c r="C2721" s="277">
        <f t="shared" si="85"/>
        <v>2716</v>
      </c>
      <c r="D2721" s="334" t="s">
        <v>283</v>
      </c>
      <c r="E2721" s="334" t="s">
        <v>284</v>
      </c>
      <c r="F2721" s="334" t="s">
        <v>576</v>
      </c>
      <c r="G2721" s="334" t="s">
        <v>1699</v>
      </c>
      <c r="H2721" s="334" t="s">
        <v>550</v>
      </c>
      <c r="I2721" s="335">
        <v>8968</v>
      </c>
      <c r="J2721" s="334" t="s">
        <v>1700</v>
      </c>
      <c r="K2721" s="336" t="s">
        <v>1657</v>
      </c>
      <c r="L2721" s="172"/>
      <c r="M2721" s="335">
        <v>7600</v>
      </c>
      <c r="N2721" s="335">
        <v>1368</v>
      </c>
      <c r="O2721" s="335">
        <v>0</v>
      </c>
      <c r="P2721" s="335">
        <v>0</v>
      </c>
      <c r="Q2721" s="335">
        <v>0</v>
      </c>
      <c r="R2721" s="337" t="s">
        <v>5799</v>
      </c>
      <c r="S2721" s="334" t="s">
        <v>922</v>
      </c>
      <c r="T2721" s="336" t="s">
        <v>1703</v>
      </c>
      <c r="U2721" s="334" t="s">
        <v>1195</v>
      </c>
      <c r="V2721" s="172"/>
      <c r="W2721" s="338" t="s">
        <v>1704</v>
      </c>
      <c r="X2721" s="337" t="s">
        <v>1195</v>
      </c>
      <c r="Y2721" s="337" t="s">
        <v>1195</v>
      </c>
      <c r="Z2721" s="337" t="s">
        <v>1195</v>
      </c>
      <c r="AA2721" s="172"/>
    </row>
    <row r="2722" spans="1:27">
      <c r="A2722" s="122" t="s">
        <v>56</v>
      </c>
      <c r="B2722" s="226" t="str">
        <f t="shared" si="84"/>
        <v>07AAACJ0054A1ZDHP501108</v>
      </c>
      <c r="C2722" s="277">
        <f t="shared" si="85"/>
        <v>2717</v>
      </c>
      <c r="D2722" s="334" t="s">
        <v>283</v>
      </c>
      <c r="E2722" s="334" t="s">
        <v>284</v>
      </c>
      <c r="F2722" s="334" t="s">
        <v>292</v>
      </c>
      <c r="G2722" s="334" t="s">
        <v>1699</v>
      </c>
      <c r="H2722" s="334" t="s">
        <v>290</v>
      </c>
      <c r="I2722" s="335">
        <v>8968</v>
      </c>
      <c r="J2722" s="334" t="s">
        <v>1700</v>
      </c>
      <c r="K2722" s="336" t="s">
        <v>1657</v>
      </c>
      <c r="L2722" s="172"/>
      <c r="M2722" s="335">
        <v>7600</v>
      </c>
      <c r="N2722" s="335">
        <v>1368</v>
      </c>
      <c r="O2722" s="335">
        <v>0</v>
      </c>
      <c r="P2722" s="335">
        <v>0</v>
      </c>
      <c r="Q2722" s="335">
        <v>0</v>
      </c>
      <c r="R2722" s="337" t="s">
        <v>5799</v>
      </c>
      <c r="S2722" s="334" t="s">
        <v>922</v>
      </c>
      <c r="T2722" s="336" t="s">
        <v>1703</v>
      </c>
      <c r="U2722" s="334" t="s">
        <v>1195</v>
      </c>
      <c r="V2722" s="172"/>
      <c r="W2722" s="338" t="s">
        <v>1704</v>
      </c>
      <c r="X2722" s="337" t="s">
        <v>1726</v>
      </c>
      <c r="Y2722" s="337" t="s">
        <v>5860</v>
      </c>
      <c r="Z2722" s="337" t="s">
        <v>772</v>
      </c>
      <c r="AA2722" s="172"/>
    </row>
    <row r="2723" spans="1:27">
      <c r="A2723" s="122" t="s">
        <v>56</v>
      </c>
      <c r="B2723" s="226" t="str">
        <f t="shared" si="84"/>
        <v>07AAACJ0054A1ZDHP501109</v>
      </c>
      <c r="C2723" s="277">
        <f t="shared" si="85"/>
        <v>2718</v>
      </c>
      <c r="D2723" s="334" t="s">
        <v>283</v>
      </c>
      <c r="E2723" s="334" t="s">
        <v>284</v>
      </c>
      <c r="F2723" s="334" t="s">
        <v>289</v>
      </c>
      <c r="G2723" s="334" t="s">
        <v>1699</v>
      </c>
      <c r="H2723" s="334" t="s">
        <v>290</v>
      </c>
      <c r="I2723" s="335">
        <v>8260</v>
      </c>
      <c r="J2723" s="334" t="s">
        <v>1700</v>
      </c>
      <c r="K2723" s="336" t="s">
        <v>1657</v>
      </c>
      <c r="L2723" s="172"/>
      <c r="M2723" s="335">
        <v>7000</v>
      </c>
      <c r="N2723" s="335">
        <v>1260</v>
      </c>
      <c r="O2723" s="335">
        <v>0</v>
      </c>
      <c r="P2723" s="335">
        <v>0</v>
      </c>
      <c r="Q2723" s="335">
        <v>0</v>
      </c>
      <c r="R2723" s="337" t="s">
        <v>5799</v>
      </c>
      <c r="S2723" s="334" t="s">
        <v>922</v>
      </c>
      <c r="T2723" s="336" t="s">
        <v>1703</v>
      </c>
      <c r="U2723" s="334" t="s">
        <v>1195</v>
      </c>
      <c r="V2723" s="172"/>
      <c r="W2723" s="338" t="s">
        <v>1704</v>
      </c>
      <c r="X2723" s="337" t="s">
        <v>1726</v>
      </c>
      <c r="Y2723" s="337" t="s">
        <v>5861</v>
      </c>
      <c r="Z2723" s="337" t="s">
        <v>772</v>
      </c>
      <c r="AA2723" s="172"/>
    </row>
    <row r="2724" spans="1:27">
      <c r="A2724" s="122" t="s">
        <v>56</v>
      </c>
      <c r="B2724" s="226" t="str">
        <f t="shared" si="84"/>
        <v>07AAACJ0054A1ZDHP501130</v>
      </c>
      <c r="C2724" s="277">
        <f t="shared" si="85"/>
        <v>2719</v>
      </c>
      <c r="D2724" s="334" t="s">
        <v>283</v>
      </c>
      <c r="E2724" s="334" t="s">
        <v>284</v>
      </c>
      <c r="F2724" s="334" t="s">
        <v>285</v>
      </c>
      <c r="G2724" s="334" t="s">
        <v>1699</v>
      </c>
      <c r="H2724" s="334" t="s">
        <v>286</v>
      </c>
      <c r="I2724" s="335">
        <v>16402</v>
      </c>
      <c r="J2724" s="334" t="s">
        <v>1700</v>
      </c>
      <c r="K2724" s="336" t="s">
        <v>1657</v>
      </c>
      <c r="L2724" s="172"/>
      <c r="M2724" s="335">
        <v>13900</v>
      </c>
      <c r="N2724" s="335">
        <v>2502</v>
      </c>
      <c r="O2724" s="335">
        <v>0</v>
      </c>
      <c r="P2724" s="335">
        <v>0</v>
      </c>
      <c r="Q2724" s="335">
        <v>0</v>
      </c>
      <c r="R2724" s="337" t="s">
        <v>5799</v>
      </c>
      <c r="S2724" s="334" t="s">
        <v>922</v>
      </c>
      <c r="T2724" s="336" t="s">
        <v>1703</v>
      </c>
      <c r="U2724" s="334" t="s">
        <v>1195</v>
      </c>
      <c r="V2724" s="172"/>
      <c r="W2724" s="338" t="s">
        <v>1704</v>
      </c>
      <c r="X2724" s="337" t="s">
        <v>1726</v>
      </c>
      <c r="Y2724" s="337" t="s">
        <v>5862</v>
      </c>
      <c r="Z2724" s="337" t="s">
        <v>772</v>
      </c>
      <c r="AA2724" s="172"/>
    </row>
    <row r="2725" spans="1:27">
      <c r="A2725" s="122" t="s">
        <v>56</v>
      </c>
      <c r="B2725" s="226" t="str">
        <f t="shared" si="84"/>
        <v>07AAACJ0054A1ZDIP502470</v>
      </c>
      <c r="C2725" s="277">
        <f t="shared" si="85"/>
        <v>2720</v>
      </c>
      <c r="D2725" s="334" t="s">
        <v>283</v>
      </c>
      <c r="E2725" s="334" t="s">
        <v>284</v>
      </c>
      <c r="F2725" s="334" t="s">
        <v>477</v>
      </c>
      <c r="G2725" s="334" t="s">
        <v>1699</v>
      </c>
      <c r="H2725" s="334" t="s">
        <v>342</v>
      </c>
      <c r="I2725" s="335">
        <v>141613</v>
      </c>
      <c r="J2725" s="334" t="s">
        <v>1700</v>
      </c>
      <c r="K2725" s="336" t="s">
        <v>1657</v>
      </c>
      <c r="L2725" s="172"/>
      <c r="M2725" s="335">
        <v>700</v>
      </c>
      <c r="N2725" s="335">
        <v>126</v>
      </c>
      <c r="O2725" s="335">
        <v>0</v>
      </c>
      <c r="P2725" s="335">
        <v>0</v>
      </c>
      <c r="Q2725" s="335">
        <v>0</v>
      </c>
      <c r="R2725" s="337" t="s">
        <v>5799</v>
      </c>
      <c r="S2725" s="334" t="s">
        <v>922</v>
      </c>
      <c r="T2725" s="336" t="s">
        <v>1703</v>
      </c>
      <c r="U2725" s="334" t="s">
        <v>1195</v>
      </c>
      <c r="V2725" s="172"/>
      <c r="W2725" s="338" t="s">
        <v>1704</v>
      </c>
      <c r="X2725" s="337" t="s">
        <v>1195</v>
      </c>
      <c r="Y2725" s="337" t="s">
        <v>1195</v>
      </c>
      <c r="Z2725" s="337" t="s">
        <v>1195</v>
      </c>
      <c r="AA2725" s="172"/>
    </row>
    <row r="2726" spans="1:27">
      <c r="A2726" s="122" t="s">
        <v>56</v>
      </c>
      <c r="B2726" s="226" t="str">
        <f t="shared" si="84"/>
        <v>07AAACJ0054A1ZDIP502500</v>
      </c>
      <c r="C2726" s="277">
        <f t="shared" si="85"/>
        <v>2721</v>
      </c>
      <c r="D2726" s="334" t="s">
        <v>283</v>
      </c>
      <c r="E2726" s="334" t="s">
        <v>284</v>
      </c>
      <c r="F2726" s="334" t="s">
        <v>475</v>
      </c>
      <c r="G2726" s="334" t="s">
        <v>1699</v>
      </c>
      <c r="H2726" s="334" t="s">
        <v>328</v>
      </c>
      <c r="I2726" s="335">
        <v>118737</v>
      </c>
      <c r="J2726" s="334" t="s">
        <v>1700</v>
      </c>
      <c r="K2726" s="336" t="s">
        <v>1657</v>
      </c>
      <c r="L2726" s="172"/>
      <c r="M2726" s="335">
        <v>700</v>
      </c>
      <c r="N2726" s="335">
        <v>126</v>
      </c>
      <c r="O2726" s="335">
        <v>0</v>
      </c>
      <c r="P2726" s="335">
        <v>0</v>
      </c>
      <c r="Q2726" s="335">
        <v>0</v>
      </c>
      <c r="R2726" s="337" t="s">
        <v>5799</v>
      </c>
      <c r="S2726" s="334" t="s">
        <v>922</v>
      </c>
      <c r="T2726" s="336" t="s">
        <v>1703</v>
      </c>
      <c r="U2726" s="334" t="s">
        <v>1195</v>
      </c>
      <c r="V2726" s="172"/>
      <c r="W2726" s="338" t="s">
        <v>1704</v>
      </c>
      <c r="X2726" s="337" t="s">
        <v>1195</v>
      </c>
      <c r="Y2726" s="337" t="s">
        <v>1195</v>
      </c>
      <c r="Z2726" s="337" t="s">
        <v>1195</v>
      </c>
      <c r="AA2726" s="172"/>
    </row>
    <row r="2727" spans="1:27">
      <c r="A2727" s="122" t="s">
        <v>56</v>
      </c>
      <c r="B2727" s="226" t="str">
        <f t="shared" si="84"/>
        <v>27AAACU4322N1Z6427100360338</v>
      </c>
      <c r="C2727" s="277">
        <f t="shared" si="85"/>
        <v>2722</v>
      </c>
      <c r="D2727" s="334" t="s">
        <v>277</v>
      </c>
      <c r="E2727" s="334" t="s">
        <v>278</v>
      </c>
      <c r="F2727" s="334">
        <v>427100360338</v>
      </c>
      <c r="G2727" s="334" t="s">
        <v>1699</v>
      </c>
      <c r="H2727" s="334" t="s">
        <v>281</v>
      </c>
      <c r="I2727" s="335">
        <v>929.84</v>
      </c>
      <c r="J2727" s="334" t="s">
        <v>1700</v>
      </c>
      <c r="K2727" s="336" t="s">
        <v>1657</v>
      </c>
      <c r="L2727" s="172"/>
      <c r="M2727" s="335">
        <v>788</v>
      </c>
      <c r="N2727" s="335">
        <v>0</v>
      </c>
      <c r="O2727" s="335">
        <v>70.92</v>
      </c>
      <c r="P2727" s="335">
        <v>70.92</v>
      </c>
      <c r="Q2727" s="335">
        <v>0</v>
      </c>
      <c r="R2727" s="337" t="s">
        <v>5799</v>
      </c>
      <c r="S2727" s="334" t="s">
        <v>922</v>
      </c>
      <c r="T2727" s="336" t="s">
        <v>1703</v>
      </c>
      <c r="U2727" s="334" t="s">
        <v>1195</v>
      </c>
      <c r="V2727" s="172"/>
      <c r="W2727" s="338" t="s">
        <v>1704</v>
      </c>
      <c r="X2727" s="337" t="s">
        <v>1726</v>
      </c>
      <c r="Y2727" s="337" t="s">
        <v>5863</v>
      </c>
      <c r="Z2727" s="337" t="s">
        <v>275</v>
      </c>
      <c r="AA2727" s="172"/>
    </row>
    <row r="2728" spans="1:27">
      <c r="A2728" s="122" t="s">
        <v>56</v>
      </c>
      <c r="B2728" s="226" t="str">
        <f t="shared" si="84"/>
        <v>27AAACU4322N1Z6427100363393</v>
      </c>
      <c r="C2728" s="277">
        <f t="shared" si="85"/>
        <v>2723</v>
      </c>
      <c r="D2728" s="334" t="s">
        <v>277</v>
      </c>
      <c r="E2728" s="334" t="s">
        <v>278</v>
      </c>
      <c r="F2728" s="334">
        <v>427100363393</v>
      </c>
      <c r="G2728" s="334" t="s">
        <v>1699</v>
      </c>
      <c r="H2728" s="334" t="s">
        <v>279</v>
      </c>
      <c r="I2728" s="335">
        <v>5272.24</v>
      </c>
      <c r="J2728" s="334" t="s">
        <v>1700</v>
      </c>
      <c r="K2728" s="336" t="s">
        <v>1657</v>
      </c>
      <c r="L2728" s="172"/>
      <c r="M2728" s="335">
        <v>4468</v>
      </c>
      <c r="N2728" s="335">
        <v>0</v>
      </c>
      <c r="O2728" s="335">
        <v>402.12</v>
      </c>
      <c r="P2728" s="335">
        <v>402.12</v>
      </c>
      <c r="Q2728" s="335">
        <v>0</v>
      </c>
      <c r="R2728" s="337" t="s">
        <v>5799</v>
      </c>
      <c r="S2728" s="334" t="s">
        <v>922</v>
      </c>
      <c r="T2728" s="336" t="s">
        <v>1703</v>
      </c>
      <c r="U2728" s="334" t="s">
        <v>1195</v>
      </c>
      <c r="V2728" s="172"/>
      <c r="W2728" s="338" t="s">
        <v>1704</v>
      </c>
      <c r="X2728" s="337" t="s">
        <v>1726</v>
      </c>
      <c r="Y2728" s="337" t="s">
        <v>5864</v>
      </c>
      <c r="Z2728" s="337" t="s">
        <v>323</v>
      </c>
      <c r="AA2728" s="172"/>
    </row>
    <row r="2729" spans="1:27">
      <c r="A2729" s="122" t="s">
        <v>56</v>
      </c>
      <c r="B2729" s="226" t="str">
        <f t="shared" si="84"/>
        <v>27AAMFD2812K1ZC69</v>
      </c>
      <c r="C2729" s="277">
        <f t="shared" si="85"/>
        <v>2724</v>
      </c>
      <c r="D2729" s="334" t="s">
        <v>268</v>
      </c>
      <c r="E2729" s="334" t="s">
        <v>269</v>
      </c>
      <c r="F2729" s="334">
        <v>69</v>
      </c>
      <c r="G2729" s="334" t="s">
        <v>1699</v>
      </c>
      <c r="H2729" s="334" t="s">
        <v>270</v>
      </c>
      <c r="I2729" s="335">
        <v>1770</v>
      </c>
      <c r="J2729" s="334" t="s">
        <v>1700</v>
      </c>
      <c r="K2729" s="336" t="s">
        <v>1657</v>
      </c>
      <c r="L2729" s="172"/>
      <c r="M2729" s="335">
        <v>1500</v>
      </c>
      <c r="N2729" s="335">
        <v>0</v>
      </c>
      <c r="O2729" s="335">
        <v>135</v>
      </c>
      <c r="P2729" s="335">
        <v>135</v>
      </c>
      <c r="Q2729" s="335">
        <v>0</v>
      </c>
      <c r="R2729" s="337" t="s">
        <v>2850</v>
      </c>
      <c r="S2729" s="334" t="s">
        <v>295</v>
      </c>
      <c r="T2729" s="336" t="s">
        <v>1703</v>
      </c>
      <c r="U2729" s="334" t="s">
        <v>1195</v>
      </c>
      <c r="V2729" s="172"/>
      <c r="W2729" s="338" t="s">
        <v>1704</v>
      </c>
      <c r="X2729" s="337" t="s">
        <v>1195</v>
      </c>
      <c r="Y2729" s="337" t="s">
        <v>1195</v>
      </c>
      <c r="Z2729" s="337" t="s">
        <v>1195</v>
      </c>
      <c r="AA2729" s="172"/>
    </row>
    <row r="2730" spans="1:27">
      <c r="A2730" s="122" t="s">
        <v>56</v>
      </c>
      <c r="B2730" s="226" t="str">
        <f t="shared" si="84"/>
        <v>27AAEFP1428R1ZS19226077636</v>
      </c>
      <c r="C2730" s="277">
        <f t="shared" si="85"/>
        <v>2725</v>
      </c>
      <c r="D2730" s="334" t="s">
        <v>460</v>
      </c>
      <c r="E2730" s="334" t="s">
        <v>461</v>
      </c>
      <c r="F2730" s="334">
        <v>19226077636</v>
      </c>
      <c r="G2730" s="334" t="s">
        <v>1699</v>
      </c>
      <c r="H2730" s="334" t="s">
        <v>279</v>
      </c>
      <c r="I2730" s="335">
        <v>1930059</v>
      </c>
      <c r="J2730" s="334" t="s">
        <v>1700</v>
      </c>
      <c r="K2730" s="336" t="s">
        <v>1657</v>
      </c>
      <c r="L2730" s="172"/>
      <c r="M2730" s="335">
        <v>1635643</v>
      </c>
      <c r="N2730" s="335">
        <v>0</v>
      </c>
      <c r="O2730" s="335">
        <v>147208</v>
      </c>
      <c r="P2730" s="335">
        <v>147208</v>
      </c>
      <c r="Q2730" s="335">
        <v>0</v>
      </c>
      <c r="R2730" s="337" t="s">
        <v>5799</v>
      </c>
      <c r="S2730" s="334" t="s">
        <v>922</v>
      </c>
      <c r="T2730" s="336" t="s">
        <v>1703</v>
      </c>
      <c r="U2730" s="334" t="s">
        <v>1195</v>
      </c>
      <c r="V2730" s="172"/>
      <c r="W2730" s="338" t="s">
        <v>1704</v>
      </c>
      <c r="X2730" s="337" t="s">
        <v>1726</v>
      </c>
      <c r="Y2730" s="337" t="s">
        <v>5865</v>
      </c>
      <c r="Z2730" s="337" t="s">
        <v>279</v>
      </c>
      <c r="AA2730" s="172"/>
    </row>
    <row r="2731" spans="1:27">
      <c r="A2731" s="122" t="s">
        <v>56</v>
      </c>
      <c r="B2731" s="226" t="str">
        <f t="shared" si="84"/>
        <v>27AAGCJ1813R1Z59520</v>
      </c>
      <c r="C2731" s="277">
        <f t="shared" si="85"/>
        <v>2726</v>
      </c>
      <c r="D2731" s="334" t="s">
        <v>506</v>
      </c>
      <c r="E2731" s="334" t="s">
        <v>507</v>
      </c>
      <c r="F2731" s="334">
        <v>9520</v>
      </c>
      <c r="G2731" s="334" t="s">
        <v>1699</v>
      </c>
      <c r="H2731" s="334" t="s">
        <v>508</v>
      </c>
      <c r="I2731" s="335">
        <v>3540</v>
      </c>
      <c r="J2731" s="334" t="s">
        <v>1700</v>
      </c>
      <c r="K2731" s="336" t="s">
        <v>1657</v>
      </c>
      <c r="L2731" s="172"/>
      <c r="M2731" s="335">
        <v>3000</v>
      </c>
      <c r="N2731" s="335">
        <v>0</v>
      </c>
      <c r="O2731" s="335">
        <v>270</v>
      </c>
      <c r="P2731" s="335">
        <v>270</v>
      </c>
      <c r="Q2731" s="335">
        <v>0</v>
      </c>
      <c r="R2731" s="337" t="s">
        <v>5799</v>
      </c>
      <c r="S2731" s="334" t="s">
        <v>922</v>
      </c>
      <c r="T2731" s="336" t="s">
        <v>1703</v>
      </c>
      <c r="U2731" s="334" t="s">
        <v>1195</v>
      </c>
      <c r="V2731" s="172"/>
      <c r="W2731" s="338" t="s">
        <v>1704</v>
      </c>
      <c r="X2731" s="337" t="s">
        <v>1195</v>
      </c>
      <c r="Y2731" s="337" t="s">
        <v>1195</v>
      </c>
      <c r="Z2731" s="337" t="s">
        <v>1195</v>
      </c>
      <c r="AA2731" s="172"/>
    </row>
    <row r="2732" spans="1:27">
      <c r="A2732" s="122" t="s">
        <v>56</v>
      </c>
      <c r="B2732" s="226" t="str">
        <f t="shared" si="84"/>
        <v>27AAACT2209D2ZTMH2526015870</v>
      </c>
      <c r="C2732" s="277">
        <f t="shared" si="85"/>
        <v>2727</v>
      </c>
      <c r="D2732" s="334" t="s">
        <v>463</v>
      </c>
      <c r="E2732" s="334" t="s">
        <v>464</v>
      </c>
      <c r="F2732" s="334" t="s">
        <v>465</v>
      </c>
      <c r="G2732" s="334" t="s">
        <v>1699</v>
      </c>
      <c r="H2732" s="334" t="s">
        <v>290</v>
      </c>
      <c r="I2732" s="335">
        <v>1045480</v>
      </c>
      <c r="J2732" s="334" t="s">
        <v>1700</v>
      </c>
      <c r="K2732" s="336" t="s">
        <v>1657</v>
      </c>
      <c r="L2732" s="172"/>
      <c r="M2732" s="335">
        <v>886000</v>
      </c>
      <c r="N2732" s="335">
        <v>0</v>
      </c>
      <c r="O2732" s="335">
        <v>79740</v>
      </c>
      <c r="P2732" s="335">
        <v>79740</v>
      </c>
      <c r="Q2732" s="335">
        <v>0</v>
      </c>
      <c r="R2732" s="337" t="s">
        <v>5799</v>
      </c>
      <c r="S2732" s="334" t="s">
        <v>922</v>
      </c>
      <c r="T2732" s="336" t="s">
        <v>1703</v>
      </c>
      <c r="U2732" s="334" t="s">
        <v>1195</v>
      </c>
      <c r="V2732" s="172"/>
      <c r="W2732" s="338" t="s">
        <v>1704</v>
      </c>
      <c r="X2732" s="337" t="s">
        <v>1726</v>
      </c>
      <c r="Y2732" s="337" t="s">
        <v>5866</v>
      </c>
      <c r="Z2732" s="337" t="s">
        <v>290</v>
      </c>
      <c r="AA2732" s="172"/>
    </row>
    <row r="2733" spans="1:27">
      <c r="A2733" s="122" t="s">
        <v>56</v>
      </c>
      <c r="B2733" s="226" t="str">
        <f t="shared" si="84"/>
        <v>27AIFPK3096H1Z363210</v>
      </c>
      <c r="C2733" s="277">
        <f t="shared" si="85"/>
        <v>2728</v>
      </c>
      <c r="D2733" s="334" t="s">
        <v>264</v>
      </c>
      <c r="E2733" s="334" t="s">
        <v>265</v>
      </c>
      <c r="F2733" s="334">
        <v>63210</v>
      </c>
      <c r="G2733" s="334" t="s">
        <v>1699</v>
      </c>
      <c r="H2733" s="334" t="s">
        <v>266</v>
      </c>
      <c r="I2733" s="335">
        <v>413</v>
      </c>
      <c r="J2733" s="334" t="s">
        <v>1700</v>
      </c>
      <c r="K2733" s="336" t="s">
        <v>1657</v>
      </c>
      <c r="L2733" s="172"/>
      <c r="M2733" s="335">
        <v>350</v>
      </c>
      <c r="N2733" s="335">
        <v>0</v>
      </c>
      <c r="O2733" s="335">
        <v>31.5</v>
      </c>
      <c r="P2733" s="335">
        <v>31.5</v>
      </c>
      <c r="Q2733" s="335">
        <v>0</v>
      </c>
      <c r="R2733" s="337" t="s">
        <v>5799</v>
      </c>
      <c r="S2733" s="334" t="s">
        <v>875</v>
      </c>
      <c r="T2733" s="336" t="s">
        <v>1703</v>
      </c>
      <c r="U2733" s="334" t="s">
        <v>1195</v>
      </c>
      <c r="V2733" s="172"/>
      <c r="W2733" s="338" t="s">
        <v>1704</v>
      </c>
      <c r="X2733" s="337" t="s">
        <v>1195</v>
      </c>
      <c r="Y2733" s="337" t="s">
        <v>1195</v>
      </c>
      <c r="Z2733" s="337" t="s">
        <v>1195</v>
      </c>
      <c r="AA2733" s="172"/>
    </row>
    <row r="2734" spans="1:27">
      <c r="A2734" s="122" t="s">
        <v>56</v>
      </c>
      <c r="B2734" s="226" t="str">
        <f t="shared" si="84"/>
        <v>27AABCK3418J1ZKPP/2526/2/573</v>
      </c>
      <c r="C2734" s="277">
        <f t="shared" si="85"/>
        <v>2729</v>
      </c>
      <c r="D2734" s="334" t="s">
        <v>449</v>
      </c>
      <c r="E2734" s="334" t="s">
        <v>450</v>
      </c>
      <c r="F2734" s="334" t="s">
        <v>458</v>
      </c>
      <c r="G2734" s="334" t="s">
        <v>1699</v>
      </c>
      <c r="H2734" s="334" t="s">
        <v>446</v>
      </c>
      <c r="I2734" s="335">
        <v>29866</v>
      </c>
      <c r="J2734" s="334" t="s">
        <v>1700</v>
      </c>
      <c r="K2734" s="336" t="s">
        <v>1657</v>
      </c>
      <c r="L2734" s="172"/>
      <c r="M2734" s="335">
        <v>299.2</v>
      </c>
      <c r="N2734" s="335">
        <v>0</v>
      </c>
      <c r="O2734" s="335">
        <v>26.93</v>
      </c>
      <c r="P2734" s="335">
        <v>26.93</v>
      </c>
      <c r="Q2734" s="335">
        <v>0</v>
      </c>
      <c r="R2734" s="337" t="s">
        <v>5799</v>
      </c>
      <c r="S2734" s="334" t="s">
        <v>772</v>
      </c>
      <c r="T2734" s="336" t="s">
        <v>1703</v>
      </c>
      <c r="U2734" s="334" t="s">
        <v>1195</v>
      </c>
      <c r="V2734" s="172"/>
      <c r="W2734" s="338" t="s">
        <v>1704</v>
      </c>
      <c r="X2734" s="337" t="s">
        <v>1726</v>
      </c>
      <c r="Y2734" s="337" t="s">
        <v>5867</v>
      </c>
      <c r="Z2734" s="337" t="s">
        <v>446</v>
      </c>
      <c r="AA2734" s="172"/>
    </row>
    <row r="2735" spans="1:27">
      <c r="A2735" s="122" t="s">
        <v>56</v>
      </c>
      <c r="B2735" s="226" t="str">
        <f t="shared" si="84"/>
        <v>27AABCK3418J1ZKPP/2526/2/628</v>
      </c>
      <c r="C2735" s="277">
        <f t="shared" si="85"/>
        <v>2730</v>
      </c>
      <c r="D2735" s="334" t="s">
        <v>449</v>
      </c>
      <c r="E2735" s="334" t="s">
        <v>450</v>
      </c>
      <c r="F2735" s="334" t="s">
        <v>456</v>
      </c>
      <c r="G2735" s="334" t="s">
        <v>1699</v>
      </c>
      <c r="H2735" s="334" t="s">
        <v>290</v>
      </c>
      <c r="I2735" s="335">
        <v>22185</v>
      </c>
      <c r="J2735" s="334" t="s">
        <v>1700</v>
      </c>
      <c r="K2735" s="336" t="s">
        <v>1657</v>
      </c>
      <c r="L2735" s="172"/>
      <c r="M2735" s="335">
        <v>250</v>
      </c>
      <c r="N2735" s="335">
        <v>0</v>
      </c>
      <c r="O2735" s="335">
        <v>22.5</v>
      </c>
      <c r="P2735" s="335">
        <v>22.5</v>
      </c>
      <c r="Q2735" s="335">
        <v>0</v>
      </c>
      <c r="R2735" s="337" t="s">
        <v>5799</v>
      </c>
      <c r="S2735" s="334" t="s">
        <v>772</v>
      </c>
      <c r="T2735" s="336" t="s">
        <v>1703</v>
      </c>
      <c r="U2735" s="334" t="s">
        <v>1195</v>
      </c>
      <c r="V2735" s="172"/>
      <c r="W2735" s="338" t="s">
        <v>1704</v>
      </c>
      <c r="X2735" s="337" t="s">
        <v>1726</v>
      </c>
      <c r="Y2735" s="337" t="s">
        <v>5868</v>
      </c>
      <c r="Z2735" s="337" t="s">
        <v>290</v>
      </c>
      <c r="AA2735" s="172"/>
    </row>
    <row r="2736" spans="1:27">
      <c r="A2736" s="122" t="s">
        <v>56</v>
      </c>
      <c r="B2736" s="226" t="str">
        <f t="shared" si="84"/>
        <v>27AABCK3418J1ZKPP/2526/2/633</v>
      </c>
      <c r="C2736" s="277">
        <f t="shared" si="85"/>
        <v>2731</v>
      </c>
      <c r="D2736" s="334" t="s">
        <v>449</v>
      </c>
      <c r="E2736" s="334" t="s">
        <v>450</v>
      </c>
      <c r="F2736" s="334" t="s">
        <v>454</v>
      </c>
      <c r="G2736" s="334" t="s">
        <v>1699</v>
      </c>
      <c r="H2736" s="334" t="s">
        <v>279</v>
      </c>
      <c r="I2736" s="335">
        <v>585</v>
      </c>
      <c r="J2736" s="334" t="s">
        <v>1700</v>
      </c>
      <c r="K2736" s="336" t="s">
        <v>1657</v>
      </c>
      <c r="L2736" s="172"/>
      <c r="M2736" s="335">
        <v>250</v>
      </c>
      <c r="N2736" s="335">
        <v>0</v>
      </c>
      <c r="O2736" s="335">
        <v>22.5</v>
      </c>
      <c r="P2736" s="335">
        <v>22.5</v>
      </c>
      <c r="Q2736" s="335">
        <v>0</v>
      </c>
      <c r="R2736" s="337" t="s">
        <v>5799</v>
      </c>
      <c r="S2736" s="334" t="s">
        <v>772</v>
      </c>
      <c r="T2736" s="336" t="s">
        <v>1703</v>
      </c>
      <c r="U2736" s="334" t="s">
        <v>1195</v>
      </c>
      <c r="V2736" s="172"/>
      <c r="W2736" s="338" t="s">
        <v>1704</v>
      </c>
      <c r="X2736" s="337" t="s">
        <v>1726</v>
      </c>
      <c r="Y2736" s="337" t="s">
        <v>5869</v>
      </c>
      <c r="Z2736" s="337" t="s">
        <v>279</v>
      </c>
      <c r="AA2736" s="172"/>
    </row>
    <row r="2737" spans="1:27">
      <c r="A2737" s="122" t="s">
        <v>56</v>
      </c>
      <c r="B2737" s="226" t="str">
        <f t="shared" si="84"/>
        <v>27AABCK3418J1ZKSP/2526/1/4179</v>
      </c>
      <c r="C2737" s="277">
        <f t="shared" si="85"/>
        <v>2732</v>
      </c>
      <c r="D2737" s="334" t="s">
        <v>449</v>
      </c>
      <c r="E2737" s="334" t="s">
        <v>450</v>
      </c>
      <c r="F2737" s="334" t="s">
        <v>451</v>
      </c>
      <c r="G2737" s="334" t="s">
        <v>1699</v>
      </c>
      <c r="H2737" s="334" t="s">
        <v>328</v>
      </c>
      <c r="I2737" s="335">
        <v>9120</v>
      </c>
      <c r="J2737" s="334" t="s">
        <v>1700</v>
      </c>
      <c r="K2737" s="336" t="s">
        <v>1657</v>
      </c>
      <c r="L2737" s="172"/>
      <c r="M2737" s="335">
        <v>250</v>
      </c>
      <c r="N2737" s="335">
        <v>0</v>
      </c>
      <c r="O2737" s="335">
        <v>22.5</v>
      </c>
      <c r="P2737" s="335">
        <v>22.5</v>
      </c>
      <c r="Q2737" s="335">
        <v>0</v>
      </c>
      <c r="R2737" s="337" t="s">
        <v>5799</v>
      </c>
      <c r="S2737" s="334" t="s">
        <v>772</v>
      </c>
      <c r="T2737" s="336" t="s">
        <v>1703</v>
      </c>
      <c r="U2737" s="334" t="s">
        <v>1195</v>
      </c>
      <c r="V2737" s="172"/>
      <c r="W2737" s="338" t="s">
        <v>1704</v>
      </c>
      <c r="X2737" s="337" t="s">
        <v>1726</v>
      </c>
      <c r="Y2737" s="337" t="s">
        <v>5870</v>
      </c>
      <c r="Z2737" s="337" t="s">
        <v>328</v>
      </c>
      <c r="AA2737" s="172"/>
    </row>
    <row r="2738" spans="1:27">
      <c r="A2738" s="122" t="s">
        <v>56</v>
      </c>
      <c r="B2738" s="226" t="str">
        <f t="shared" si="84"/>
        <v>27AABCK3418J1ZKSP/2526/2/2311</v>
      </c>
      <c r="C2738" s="277">
        <f t="shared" si="85"/>
        <v>2733</v>
      </c>
      <c r="D2738" s="334" t="s">
        <v>449</v>
      </c>
      <c r="E2738" s="334" t="s">
        <v>450</v>
      </c>
      <c r="F2738" s="334" t="s">
        <v>479</v>
      </c>
      <c r="G2738" s="334" t="s">
        <v>1699</v>
      </c>
      <c r="H2738" s="334" t="s">
        <v>446</v>
      </c>
      <c r="I2738" s="335">
        <v>73065</v>
      </c>
      <c r="J2738" s="334" t="s">
        <v>1700</v>
      </c>
      <c r="K2738" s="336" t="s">
        <v>1657</v>
      </c>
      <c r="L2738" s="172"/>
      <c r="M2738" s="335">
        <v>729.34</v>
      </c>
      <c r="N2738" s="335">
        <v>0</v>
      </c>
      <c r="O2738" s="335">
        <v>65.64</v>
      </c>
      <c r="P2738" s="335">
        <v>65.64</v>
      </c>
      <c r="Q2738" s="335">
        <v>0</v>
      </c>
      <c r="R2738" s="337" t="s">
        <v>5799</v>
      </c>
      <c r="S2738" s="334" t="s">
        <v>772</v>
      </c>
      <c r="T2738" s="336" t="s">
        <v>1703</v>
      </c>
      <c r="U2738" s="334" t="s">
        <v>1195</v>
      </c>
      <c r="V2738" s="172"/>
      <c r="W2738" s="338" t="s">
        <v>1704</v>
      </c>
      <c r="X2738" s="337" t="s">
        <v>1726</v>
      </c>
      <c r="Y2738" s="337" t="s">
        <v>5871</v>
      </c>
      <c r="Z2738" s="337" t="s">
        <v>446</v>
      </c>
      <c r="AA2738" s="172"/>
    </row>
    <row r="2739" spans="1:27">
      <c r="A2739" s="122" t="s">
        <v>56</v>
      </c>
      <c r="B2739" s="226" t="str">
        <f t="shared" si="84"/>
        <v>27AABCK3418J1ZKSP/2526/2/2449</v>
      </c>
      <c r="C2739" s="277">
        <f t="shared" si="85"/>
        <v>2734</v>
      </c>
      <c r="D2739" s="334" t="s">
        <v>449</v>
      </c>
      <c r="E2739" s="334" t="s">
        <v>450</v>
      </c>
      <c r="F2739" s="334" t="s">
        <v>473</v>
      </c>
      <c r="G2739" s="334" t="s">
        <v>1699</v>
      </c>
      <c r="H2739" s="334" t="s">
        <v>317</v>
      </c>
      <c r="I2739" s="335">
        <v>45081</v>
      </c>
      <c r="J2739" s="334" t="s">
        <v>1700</v>
      </c>
      <c r="K2739" s="336" t="s">
        <v>1657</v>
      </c>
      <c r="L2739" s="172"/>
      <c r="M2739" s="335">
        <v>450</v>
      </c>
      <c r="N2739" s="335">
        <v>0</v>
      </c>
      <c r="O2739" s="335">
        <v>40.5</v>
      </c>
      <c r="P2739" s="335">
        <v>40.5</v>
      </c>
      <c r="Q2739" s="335">
        <v>0</v>
      </c>
      <c r="R2739" s="337" t="s">
        <v>5799</v>
      </c>
      <c r="S2739" s="334" t="s">
        <v>772</v>
      </c>
      <c r="T2739" s="336" t="s">
        <v>1703</v>
      </c>
      <c r="U2739" s="334" t="s">
        <v>1195</v>
      </c>
      <c r="V2739" s="172"/>
      <c r="W2739" s="338" t="s">
        <v>1704</v>
      </c>
      <c r="X2739" s="337" t="s">
        <v>1726</v>
      </c>
      <c r="Y2739" s="337" t="s">
        <v>5872</v>
      </c>
      <c r="Z2739" s="337" t="s">
        <v>317</v>
      </c>
      <c r="AA2739" s="172"/>
    </row>
    <row r="2740" spans="1:27">
      <c r="A2740" s="122" t="s">
        <v>56</v>
      </c>
      <c r="B2740" s="226" t="str">
        <f t="shared" si="84"/>
        <v>27AABCK3418J1ZKSP/2526/2/2557</v>
      </c>
      <c r="C2740" s="277">
        <f t="shared" si="85"/>
        <v>2735</v>
      </c>
      <c r="D2740" s="334" t="s">
        <v>449</v>
      </c>
      <c r="E2740" s="334" t="s">
        <v>450</v>
      </c>
      <c r="F2740" s="334" t="s">
        <v>481</v>
      </c>
      <c r="G2740" s="334" t="s">
        <v>1699</v>
      </c>
      <c r="H2740" s="334" t="s">
        <v>312</v>
      </c>
      <c r="I2740" s="335">
        <v>89361</v>
      </c>
      <c r="J2740" s="334" t="s">
        <v>1700</v>
      </c>
      <c r="K2740" s="336" t="s">
        <v>1657</v>
      </c>
      <c r="L2740" s="172"/>
      <c r="M2740" s="335">
        <v>892</v>
      </c>
      <c r="N2740" s="335">
        <v>0</v>
      </c>
      <c r="O2740" s="335">
        <v>80.28</v>
      </c>
      <c r="P2740" s="335">
        <v>80.28</v>
      </c>
      <c r="Q2740" s="335">
        <v>0</v>
      </c>
      <c r="R2740" s="337" t="s">
        <v>5799</v>
      </c>
      <c r="S2740" s="334" t="s">
        <v>772</v>
      </c>
      <c r="T2740" s="336" t="s">
        <v>1703</v>
      </c>
      <c r="U2740" s="334" t="s">
        <v>1195</v>
      </c>
      <c r="V2740" s="172"/>
      <c r="W2740" s="338" t="s">
        <v>1704</v>
      </c>
      <c r="X2740" s="337" t="s">
        <v>1726</v>
      </c>
      <c r="Y2740" s="337" t="s">
        <v>5873</v>
      </c>
      <c r="Z2740" s="337" t="s">
        <v>312</v>
      </c>
      <c r="AA2740" s="172"/>
    </row>
    <row r="2741" spans="1:27">
      <c r="A2741" s="122" t="s">
        <v>56</v>
      </c>
      <c r="B2741" s="226" t="str">
        <f t="shared" si="84"/>
        <v>27AABCK3418J1ZKSP/2526/2/2816</v>
      </c>
      <c r="C2741" s="277">
        <f t="shared" si="85"/>
        <v>2736</v>
      </c>
      <c r="D2741" s="334" t="s">
        <v>449</v>
      </c>
      <c r="E2741" s="334" t="s">
        <v>450</v>
      </c>
      <c r="F2741" s="334" t="s">
        <v>497</v>
      </c>
      <c r="G2741" s="334" t="s">
        <v>1699</v>
      </c>
      <c r="H2741" s="334" t="s">
        <v>323</v>
      </c>
      <c r="I2741" s="335">
        <v>268832</v>
      </c>
      <c r="J2741" s="334" t="s">
        <v>1700</v>
      </c>
      <c r="K2741" s="336" t="s">
        <v>1657</v>
      </c>
      <c r="L2741" s="172"/>
      <c r="M2741" s="335">
        <v>1842.5</v>
      </c>
      <c r="N2741" s="335">
        <v>0</v>
      </c>
      <c r="O2741" s="335">
        <v>165.83</v>
      </c>
      <c r="P2741" s="335">
        <v>165.83</v>
      </c>
      <c r="Q2741" s="335">
        <v>0</v>
      </c>
      <c r="R2741" s="337" t="s">
        <v>5799</v>
      </c>
      <c r="S2741" s="334" t="s">
        <v>772</v>
      </c>
      <c r="T2741" s="336" t="s">
        <v>1703</v>
      </c>
      <c r="U2741" s="334" t="s">
        <v>1195</v>
      </c>
      <c r="V2741" s="172"/>
      <c r="W2741" s="338" t="s">
        <v>1704</v>
      </c>
      <c r="X2741" s="337" t="s">
        <v>1726</v>
      </c>
      <c r="Y2741" s="337" t="s">
        <v>5874</v>
      </c>
      <c r="Z2741" s="337" t="s">
        <v>323</v>
      </c>
      <c r="AA2741" s="172"/>
    </row>
    <row r="2742" spans="1:27">
      <c r="A2742" s="122" t="s">
        <v>56</v>
      </c>
      <c r="B2742" s="226" t="str">
        <f t="shared" si="84"/>
        <v>29AACCP2486Q1ZMFY2526/KA/02633</v>
      </c>
      <c r="C2742" s="277">
        <f t="shared" si="85"/>
        <v>2737</v>
      </c>
      <c r="D2742" s="334" t="s">
        <v>617</v>
      </c>
      <c r="E2742" s="334" t="s">
        <v>618</v>
      </c>
      <c r="F2742" s="334" t="s">
        <v>619</v>
      </c>
      <c r="G2742" s="334" t="s">
        <v>1699</v>
      </c>
      <c r="H2742" s="334" t="s">
        <v>342</v>
      </c>
      <c r="I2742" s="335">
        <v>31311.599999999999</v>
      </c>
      <c r="J2742" s="334" t="s">
        <v>1700</v>
      </c>
      <c r="K2742" s="336" t="s">
        <v>1657</v>
      </c>
      <c r="L2742" s="172"/>
      <c r="M2742" s="335">
        <v>26535.25</v>
      </c>
      <c r="N2742" s="335">
        <v>4776.3500000000004</v>
      </c>
      <c r="O2742" s="335">
        <v>0</v>
      </c>
      <c r="P2742" s="335">
        <v>0</v>
      </c>
      <c r="Q2742" s="335">
        <v>0</v>
      </c>
      <c r="R2742" s="337" t="s">
        <v>5799</v>
      </c>
      <c r="S2742" s="334" t="s">
        <v>922</v>
      </c>
      <c r="T2742" s="336" t="s">
        <v>1703</v>
      </c>
      <c r="U2742" s="334" t="s">
        <v>1195</v>
      </c>
      <c r="V2742" s="172"/>
      <c r="W2742" s="338" t="s">
        <v>1704</v>
      </c>
      <c r="X2742" s="337" t="s">
        <v>1726</v>
      </c>
      <c r="Y2742" s="337" t="s">
        <v>5875</v>
      </c>
      <c r="Z2742" s="337" t="s">
        <v>418</v>
      </c>
      <c r="AA2742" s="172"/>
    </row>
    <row r="2743" spans="1:27">
      <c r="A2743" s="122" t="s">
        <v>56</v>
      </c>
      <c r="B2743" s="226" t="str">
        <f t="shared" si="84"/>
        <v>27AACCN6194P1ZP272612BP10AFB548</v>
      </c>
      <c r="C2743" s="277">
        <f t="shared" si="85"/>
        <v>2738</v>
      </c>
      <c r="D2743" s="334" t="s">
        <v>499</v>
      </c>
      <c r="E2743" s="334" t="s">
        <v>500</v>
      </c>
      <c r="F2743" s="334" t="s">
        <v>501</v>
      </c>
      <c r="G2743" s="334" t="s">
        <v>1699</v>
      </c>
      <c r="H2743" s="334" t="s">
        <v>295</v>
      </c>
      <c r="I2743" s="335">
        <v>8112</v>
      </c>
      <c r="J2743" s="334" t="s">
        <v>1700</v>
      </c>
      <c r="K2743" s="336" t="s">
        <v>1657</v>
      </c>
      <c r="L2743" s="172"/>
      <c r="M2743" s="335">
        <v>7002</v>
      </c>
      <c r="N2743" s="335">
        <v>0</v>
      </c>
      <c r="O2743" s="335">
        <v>175.5</v>
      </c>
      <c r="P2743" s="335">
        <v>175.5</v>
      </c>
      <c r="Q2743" s="335">
        <v>0</v>
      </c>
      <c r="R2743" s="337" t="s">
        <v>5799</v>
      </c>
      <c r="S2743" s="334" t="s">
        <v>922</v>
      </c>
      <c r="T2743" s="336" t="s">
        <v>1703</v>
      </c>
      <c r="U2743" s="334" t="s">
        <v>1195</v>
      </c>
      <c r="V2743" s="172"/>
      <c r="W2743" s="338" t="s">
        <v>1704</v>
      </c>
      <c r="X2743" s="337" t="s">
        <v>1195</v>
      </c>
      <c r="Y2743" s="337" t="s">
        <v>1195</v>
      </c>
      <c r="Z2743" s="337" t="s">
        <v>1195</v>
      </c>
      <c r="AA2743" s="172"/>
    </row>
    <row r="2744" spans="1:27">
      <c r="A2744" s="122" t="s">
        <v>56</v>
      </c>
      <c r="B2744" s="226" t="str">
        <f t="shared" si="84"/>
        <v>07AALCC6699P1ZJCM202526000413</v>
      </c>
      <c r="C2744" s="277">
        <f t="shared" si="85"/>
        <v>2739</v>
      </c>
      <c r="D2744" s="334" t="s">
        <v>493</v>
      </c>
      <c r="E2744" s="334" t="s">
        <v>494</v>
      </c>
      <c r="F2744" s="334" t="s">
        <v>495</v>
      </c>
      <c r="G2744" s="334" t="s">
        <v>1699</v>
      </c>
      <c r="H2744" s="334" t="s">
        <v>342</v>
      </c>
      <c r="I2744" s="335">
        <v>1904.52</v>
      </c>
      <c r="J2744" s="334" t="s">
        <v>1700</v>
      </c>
      <c r="K2744" s="336" t="s">
        <v>1657</v>
      </c>
      <c r="L2744" s="172"/>
      <c r="M2744" s="335">
        <v>1614</v>
      </c>
      <c r="N2744" s="335">
        <v>290.52</v>
      </c>
      <c r="O2744" s="335">
        <v>0</v>
      </c>
      <c r="P2744" s="335">
        <v>0</v>
      </c>
      <c r="Q2744" s="335">
        <v>0</v>
      </c>
      <c r="R2744" s="337" t="s">
        <v>5799</v>
      </c>
      <c r="S2744" s="334" t="s">
        <v>875</v>
      </c>
      <c r="T2744" s="336" t="s">
        <v>1703</v>
      </c>
      <c r="U2744" s="334" t="s">
        <v>1195</v>
      </c>
      <c r="V2744" s="172"/>
      <c r="W2744" s="338" t="s">
        <v>1704</v>
      </c>
      <c r="X2744" s="337" t="s">
        <v>1195</v>
      </c>
      <c r="Y2744" s="337" t="s">
        <v>1195</v>
      </c>
      <c r="Z2744" s="337" t="s">
        <v>1195</v>
      </c>
      <c r="AA2744" s="172"/>
    </row>
    <row r="2745" spans="1:27">
      <c r="A2745" s="122" t="s">
        <v>56</v>
      </c>
      <c r="B2745" s="226" t="str">
        <f t="shared" si="84"/>
        <v>27AAACS5269A1ZJIN27/2511/07207</v>
      </c>
      <c r="C2745" s="277">
        <f t="shared" si="85"/>
        <v>2740</v>
      </c>
      <c r="D2745" s="334" t="s">
        <v>762</v>
      </c>
      <c r="E2745" s="334" t="s">
        <v>763</v>
      </c>
      <c r="F2745" s="334" t="s">
        <v>764</v>
      </c>
      <c r="G2745" s="334" t="s">
        <v>1699</v>
      </c>
      <c r="H2745" s="334" t="s">
        <v>765</v>
      </c>
      <c r="I2745" s="335">
        <v>121525</v>
      </c>
      <c r="J2745" s="334" t="s">
        <v>1700</v>
      </c>
      <c r="K2745" s="336" t="s">
        <v>1657</v>
      </c>
      <c r="L2745" s="172"/>
      <c r="M2745" s="335">
        <v>97174</v>
      </c>
      <c r="N2745" s="335">
        <v>0</v>
      </c>
      <c r="O2745" s="335">
        <v>8746</v>
      </c>
      <c r="P2745" s="335">
        <v>8746</v>
      </c>
      <c r="Q2745" s="335">
        <v>0</v>
      </c>
      <c r="R2745" s="337" t="s">
        <v>743</v>
      </c>
      <c r="S2745" s="334" t="s">
        <v>1576</v>
      </c>
      <c r="T2745" s="336" t="s">
        <v>1703</v>
      </c>
      <c r="U2745" s="334" t="s">
        <v>1195</v>
      </c>
      <c r="V2745" s="172"/>
      <c r="W2745" s="338" t="s">
        <v>1704</v>
      </c>
      <c r="X2745" s="337" t="s">
        <v>1195</v>
      </c>
      <c r="Y2745" s="337" t="s">
        <v>1195</v>
      </c>
      <c r="Z2745" s="337" t="s">
        <v>1195</v>
      </c>
      <c r="AA2745" s="172"/>
    </row>
    <row r="2746" spans="1:27">
      <c r="A2746" s="122" t="s">
        <v>56</v>
      </c>
      <c r="B2746" s="226" t="str">
        <f t="shared" si="84"/>
        <v>27AAACE6958L1Z4MEGSI26/20644</v>
      </c>
      <c r="C2746" s="277">
        <f t="shared" si="85"/>
        <v>2741</v>
      </c>
      <c r="D2746" s="334" t="s">
        <v>543</v>
      </c>
      <c r="E2746" s="334" t="s">
        <v>544</v>
      </c>
      <c r="F2746" s="334" t="s">
        <v>767</v>
      </c>
      <c r="G2746" s="334" t="s">
        <v>1699</v>
      </c>
      <c r="H2746" s="334" t="s">
        <v>768</v>
      </c>
      <c r="I2746" s="335">
        <v>293994.76</v>
      </c>
      <c r="J2746" s="334" t="s">
        <v>1700</v>
      </c>
      <c r="K2746" s="336" t="s">
        <v>1657</v>
      </c>
      <c r="L2746" s="172"/>
      <c r="M2746" s="335">
        <v>249148.1</v>
      </c>
      <c r="N2746" s="335">
        <v>0</v>
      </c>
      <c r="O2746" s="335">
        <v>22423.33</v>
      </c>
      <c r="P2746" s="335">
        <v>22423.33</v>
      </c>
      <c r="Q2746" s="335">
        <v>0</v>
      </c>
      <c r="R2746" s="337" t="s">
        <v>743</v>
      </c>
      <c r="S2746" s="334" t="s">
        <v>1263</v>
      </c>
      <c r="T2746" s="336" t="s">
        <v>1703</v>
      </c>
      <c r="U2746" s="334" t="s">
        <v>1195</v>
      </c>
      <c r="V2746" s="172"/>
      <c r="W2746" s="338" t="s">
        <v>1704</v>
      </c>
      <c r="X2746" s="337" t="s">
        <v>1726</v>
      </c>
      <c r="Y2746" s="337" t="s">
        <v>5878</v>
      </c>
      <c r="Z2746" s="337" t="s">
        <v>768</v>
      </c>
      <c r="AA2746" s="172"/>
    </row>
    <row r="2747" spans="1:27">
      <c r="A2747" s="122" t="s">
        <v>56</v>
      </c>
      <c r="B2747" s="226" t="str">
        <f t="shared" si="84"/>
        <v>27AAACI1195H1ZM135251106028031</v>
      </c>
      <c r="C2747" s="277">
        <f t="shared" si="85"/>
        <v>2742</v>
      </c>
      <c r="D2747" s="334" t="s">
        <v>412</v>
      </c>
      <c r="E2747" s="334" t="s">
        <v>413</v>
      </c>
      <c r="F2747" s="334">
        <v>135251106028031</v>
      </c>
      <c r="G2747" s="334" t="s">
        <v>1699</v>
      </c>
      <c r="H2747" s="334" t="s">
        <v>770</v>
      </c>
      <c r="I2747" s="335">
        <v>13310.4</v>
      </c>
      <c r="J2747" s="334" t="s">
        <v>1700</v>
      </c>
      <c r="K2747" s="336" t="s">
        <v>1657</v>
      </c>
      <c r="L2747" s="172"/>
      <c r="M2747" s="335">
        <v>11280</v>
      </c>
      <c r="N2747" s="335">
        <v>0</v>
      </c>
      <c r="O2747" s="335">
        <v>1015.2</v>
      </c>
      <c r="P2747" s="335">
        <v>1015.2</v>
      </c>
      <c r="Q2747" s="335">
        <v>0</v>
      </c>
      <c r="R2747" s="337" t="s">
        <v>743</v>
      </c>
      <c r="S2747" s="334" t="s">
        <v>1576</v>
      </c>
      <c r="T2747" s="336" t="s">
        <v>1703</v>
      </c>
      <c r="U2747" s="334" t="s">
        <v>1195</v>
      </c>
      <c r="V2747" s="172"/>
      <c r="W2747" s="338" t="s">
        <v>1704</v>
      </c>
      <c r="X2747" s="337" t="s">
        <v>1195</v>
      </c>
      <c r="Y2747" s="337" t="s">
        <v>1195</v>
      </c>
      <c r="Z2747" s="337" t="s">
        <v>1195</v>
      </c>
      <c r="AA2747" s="172"/>
    </row>
    <row r="2748" spans="1:27">
      <c r="A2748" s="122" t="s">
        <v>56</v>
      </c>
      <c r="B2748" s="226" t="str">
        <f t="shared" si="84"/>
        <v>27AAACI1195H1ZM135251107036271</v>
      </c>
      <c r="C2748" s="277">
        <f t="shared" si="85"/>
        <v>2743</v>
      </c>
      <c r="D2748" s="334" t="s">
        <v>412</v>
      </c>
      <c r="E2748" s="334" t="s">
        <v>413</v>
      </c>
      <c r="F2748" s="334">
        <v>135251107036271</v>
      </c>
      <c r="G2748" s="334" t="s">
        <v>1699</v>
      </c>
      <c r="H2748" s="334" t="s">
        <v>772</v>
      </c>
      <c r="I2748" s="335">
        <v>17852.099999999999</v>
      </c>
      <c r="J2748" s="334" t="s">
        <v>1700</v>
      </c>
      <c r="K2748" s="336" t="s">
        <v>1657</v>
      </c>
      <c r="L2748" s="172"/>
      <c r="M2748" s="335">
        <v>15128.9</v>
      </c>
      <c r="N2748" s="335">
        <v>0</v>
      </c>
      <c r="O2748" s="335">
        <v>1361.6</v>
      </c>
      <c r="P2748" s="335">
        <v>1361.6</v>
      </c>
      <c r="Q2748" s="335">
        <v>0</v>
      </c>
      <c r="R2748" s="337" t="s">
        <v>743</v>
      </c>
      <c r="S2748" s="334" t="s">
        <v>1576</v>
      </c>
      <c r="T2748" s="336" t="s">
        <v>1703</v>
      </c>
      <c r="U2748" s="334" t="s">
        <v>1195</v>
      </c>
      <c r="V2748" s="172"/>
      <c r="W2748" s="338" t="s">
        <v>1704</v>
      </c>
      <c r="X2748" s="337" t="s">
        <v>1195</v>
      </c>
      <c r="Y2748" s="337" t="s">
        <v>1195</v>
      </c>
      <c r="Z2748" s="337" t="s">
        <v>1195</v>
      </c>
      <c r="AA2748" s="172"/>
    </row>
    <row r="2749" spans="1:27">
      <c r="A2749" s="122" t="s">
        <v>56</v>
      </c>
      <c r="B2749" s="226" t="str">
        <f t="shared" si="84"/>
        <v>27AAACI1195H1ZM135251107036359</v>
      </c>
      <c r="C2749" s="277">
        <f t="shared" si="85"/>
        <v>2744</v>
      </c>
      <c r="D2749" s="334" t="s">
        <v>412</v>
      </c>
      <c r="E2749" s="334" t="s">
        <v>413</v>
      </c>
      <c r="F2749" s="334">
        <v>135251107036359</v>
      </c>
      <c r="G2749" s="334" t="s">
        <v>1699</v>
      </c>
      <c r="H2749" s="334" t="s">
        <v>772</v>
      </c>
      <c r="I2749" s="335">
        <v>16806.62</v>
      </c>
      <c r="J2749" s="334" t="s">
        <v>1700</v>
      </c>
      <c r="K2749" s="336" t="s">
        <v>1657</v>
      </c>
      <c r="L2749" s="172"/>
      <c r="M2749" s="335">
        <v>14242.9</v>
      </c>
      <c r="N2749" s="335">
        <v>0</v>
      </c>
      <c r="O2749" s="335">
        <v>1281.8599999999999</v>
      </c>
      <c r="P2749" s="335">
        <v>1281.8599999999999</v>
      </c>
      <c r="Q2749" s="335">
        <v>0</v>
      </c>
      <c r="R2749" s="337" t="s">
        <v>743</v>
      </c>
      <c r="S2749" s="334" t="s">
        <v>1576</v>
      </c>
      <c r="T2749" s="336" t="s">
        <v>1703</v>
      </c>
      <c r="U2749" s="334" t="s">
        <v>1195</v>
      </c>
      <c r="V2749" s="172"/>
      <c r="W2749" s="338" t="s">
        <v>1704</v>
      </c>
      <c r="X2749" s="337" t="s">
        <v>1195</v>
      </c>
      <c r="Y2749" s="337" t="s">
        <v>1195</v>
      </c>
      <c r="Z2749" s="337" t="s">
        <v>1195</v>
      </c>
      <c r="AA2749" s="172"/>
    </row>
    <row r="2750" spans="1:27">
      <c r="A2750" s="122" t="s">
        <v>56</v>
      </c>
      <c r="B2750" s="226" t="str">
        <f t="shared" si="84"/>
        <v>27AAACI1195H1ZM135251113065659</v>
      </c>
      <c r="C2750" s="277">
        <f t="shared" si="85"/>
        <v>2745</v>
      </c>
      <c r="D2750" s="334" t="s">
        <v>412</v>
      </c>
      <c r="E2750" s="334" t="s">
        <v>413</v>
      </c>
      <c r="F2750" s="334">
        <v>135251113065659</v>
      </c>
      <c r="G2750" s="334" t="s">
        <v>1699</v>
      </c>
      <c r="H2750" s="334" t="s">
        <v>775</v>
      </c>
      <c r="I2750" s="335">
        <v>11906.2</v>
      </c>
      <c r="J2750" s="334" t="s">
        <v>1700</v>
      </c>
      <c r="K2750" s="336" t="s">
        <v>1657</v>
      </c>
      <c r="L2750" s="172"/>
      <c r="M2750" s="335">
        <v>10090</v>
      </c>
      <c r="N2750" s="335">
        <v>0</v>
      </c>
      <c r="O2750" s="335">
        <v>908.1</v>
      </c>
      <c r="P2750" s="335">
        <v>908.1</v>
      </c>
      <c r="Q2750" s="335">
        <v>0</v>
      </c>
      <c r="R2750" s="337" t="s">
        <v>743</v>
      </c>
      <c r="S2750" s="334" t="s">
        <v>1576</v>
      </c>
      <c r="T2750" s="336" t="s">
        <v>1703</v>
      </c>
      <c r="U2750" s="334" t="s">
        <v>1195</v>
      </c>
      <c r="V2750" s="172"/>
      <c r="W2750" s="338" t="s">
        <v>1704</v>
      </c>
      <c r="X2750" s="337" t="s">
        <v>1195</v>
      </c>
      <c r="Y2750" s="337" t="s">
        <v>1195</v>
      </c>
      <c r="Z2750" s="337" t="s">
        <v>1195</v>
      </c>
      <c r="AA2750" s="172"/>
    </row>
    <row r="2751" spans="1:27">
      <c r="A2751" s="122" t="s">
        <v>56</v>
      </c>
      <c r="B2751" s="226" t="str">
        <f t="shared" si="84"/>
        <v>27AAACI1195H1ZM135251117085868</v>
      </c>
      <c r="C2751" s="277">
        <f t="shared" si="85"/>
        <v>2746</v>
      </c>
      <c r="D2751" s="334" t="s">
        <v>412</v>
      </c>
      <c r="E2751" s="334" t="s">
        <v>413</v>
      </c>
      <c r="F2751" s="334">
        <v>135251117085868</v>
      </c>
      <c r="G2751" s="334" t="s">
        <v>1699</v>
      </c>
      <c r="H2751" s="334" t="s">
        <v>777</v>
      </c>
      <c r="I2751" s="335">
        <v>15750.52</v>
      </c>
      <c r="J2751" s="334" t="s">
        <v>1700</v>
      </c>
      <c r="K2751" s="336" t="s">
        <v>1657</v>
      </c>
      <c r="L2751" s="172"/>
      <c r="M2751" s="335">
        <v>13347.9</v>
      </c>
      <c r="N2751" s="335">
        <v>0</v>
      </c>
      <c r="O2751" s="335">
        <v>1201.31</v>
      </c>
      <c r="P2751" s="335">
        <v>1201.31</v>
      </c>
      <c r="Q2751" s="335">
        <v>0</v>
      </c>
      <c r="R2751" s="337" t="s">
        <v>743</v>
      </c>
      <c r="S2751" s="334" t="s">
        <v>1576</v>
      </c>
      <c r="T2751" s="336" t="s">
        <v>1703</v>
      </c>
      <c r="U2751" s="334" t="s">
        <v>1195</v>
      </c>
      <c r="V2751" s="172"/>
      <c r="W2751" s="338" t="s">
        <v>1704</v>
      </c>
      <c r="X2751" s="337" t="s">
        <v>1195</v>
      </c>
      <c r="Y2751" s="337" t="s">
        <v>1195</v>
      </c>
      <c r="Z2751" s="337" t="s">
        <v>1195</v>
      </c>
      <c r="AA2751" s="172"/>
    </row>
    <row r="2752" spans="1:27">
      <c r="A2752" s="122" t="s">
        <v>56</v>
      </c>
      <c r="B2752" s="226" t="str">
        <f t="shared" si="84"/>
        <v>27AAACI1195H1ZM135251117085896</v>
      </c>
      <c r="C2752" s="277">
        <f t="shared" si="85"/>
        <v>2747</v>
      </c>
      <c r="D2752" s="334" t="s">
        <v>412</v>
      </c>
      <c r="E2752" s="334" t="s">
        <v>413</v>
      </c>
      <c r="F2752" s="334">
        <v>135251117085896</v>
      </c>
      <c r="G2752" s="334" t="s">
        <v>1699</v>
      </c>
      <c r="H2752" s="334" t="s">
        <v>777</v>
      </c>
      <c r="I2752" s="335">
        <v>17839.36</v>
      </c>
      <c r="J2752" s="334" t="s">
        <v>1700</v>
      </c>
      <c r="K2752" s="336" t="s">
        <v>1657</v>
      </c>
      <c r="L2752" s="172"/>
      <c r="M2752" s="335">
        <v>15118.1</v>
      </c>
      <c r="N2752" s="335">
        <v>0</v>
      </c>
      <c r="O2752" s="335">
        <v>1360.63</v>
      </c>
      <c r="P2752" s="335">
        <v>1360.63</v>
      </c>
      <c r="Q2752" s="335">
        <v>0</v>
      </c>
      <c r="R2752" s="337" t="s">
        <v>743</v>
      </c>
      <c r="S2752" s="334" t="s">
        <v>1576</v>
      </c>
      <c r="T2752" s="336" t="s">
        <v>1703</v>
      </c>
      <c r="U2752" s="334" t="s">
        <v>1195</v>
      </c>
      <c r="V2752" s="172"/>
      <c r="W2752" s="338" t="s">
        <v>1704</v>
      </c>
      <c r="X2752" s="337" t="s">
        <v>1195</v>
      </c>
      <c r="Y2752" s="337" t="s">
        <v>1195</v>
      </c>
      <c r="Z2752" s="337" t="s">
        <v>1195</v>
      </c>
      <c r="AA2752" s="172"/>
    </row>
    <row r="2753" spans="1:27">
      <c r="A2753" s="122" t="s">
        <v>56</v>
      </c>
      <c r="B2753" s="226" t="str">
        <f t="shared" si="84"/>
        <v>27AAACI1195H1ZM135251120106864</v>
      </c>
      <c r="C2753" s="277">
        <f t="shared" si="85"/>
        <v>2748</v>
      </c>
      <c r="D2753" s="334" t="s">
        <v>412</v>
      </c>
      <c r="E2753" s="334" t="s">
        <v>413</v>
      </c>
      <c r="F2753" s="334">
        <v>135251120106864</v>
      </c>
      <c r="G2753" s="334" t="s">
        <v>1699</v>
      </c>
      <c r="H2753" s="334" t="s">
        <v>780</v>
      </c>
      <c r="I2753" s="335">
        <v>13675.84</v>
      </c>
      <c r="J2753" s="334" t="s">
        <v>1700</v>
      </c>
      <c r="K2753" s="336" t="s">
        <v>1657</v>
      </c>
      <c r="L2753" s="172"/>
      <c r="M2753" s="335">
        <v>11589.7</v>
      </c>
      <c r="N2753" s="335">
        <v>0</v>
      </c>
      <c r="O2753" s="335">
        <v>1043.07</v>
      </c>
      <c r="P2753" s="335">
        <v>1043.07</v>
      </c>
      <c r="Q2753" s="335">
        <v>0</v>
      </c>
      <c r="R2753" s="337" t="s">
        <v>743</v>
      </c>
      <c r="S2753" s="334" t="s">
        <v>1576</v>
      </c>
      <c r="T2753" s="336" t="s">
        <v>1703</v>
      </c>
      <c r="U2753" s="334" t="s">
        <v>1195</v>
      </c>
      <c r="V2753" s="172"/>
      <c r="W2753" s="338" t="s">
        <v>1704</v>
      </c>
      <c r="X2753" s="337" t="s">
        <v>1195</v>
      </c>
      <c r="Y2753" s="337" t="s">
        <v>1195</v>
      </c>
      <c r="Z2753" s="337" t="s">
        <v>1195</v>
      </c>
      <c r="AA2753" s="172"/>
    </row>
    <row r="2754" spans="1:27">
      <c r="A2754" s="122" t="s">
        <v>56</v>
      </c>
      <c r="B2754" s="226" t="str">
        <f t="shared" si="84"/>
        <v>27AADCS9203M1Z1SHO/2025/03585</v>
      </c>
      <c r="C2754" s="277">
        <f t="shared" si="85"/>
        <v>2749</v>
      </c>
      <c r="D2754" s="334" t="s">
        <v>938</v>
      </c>
      <c r="E2754" s="334" t="s">
        <v>939</v>
      </c>
      <c r="F2754" s="334" t="s">
        <v>940</v>
      </c>
      <c r="G2754" s="334" t="s">
        <v>1699</v>
      </c>
      <c r="H2754" s="334" t="s">
        <v>862</v>
      </c>
      <c r="I2754" s="335">
        <v>547710</v>
      </c>
      <c r="J2754" s="334" t="s">
        <v>1700</v>
      </c>
      <c r="K2754" s="336" t="s">
        <v>1657</v>
      </c>
      <c r="L2754" s="172"/>
      <c r="M2754" s="335">
        <v>464161</v>
      </c>
      <c r="N2754" s="335">
        <v>0</v>
      </c>
      <c r="O2754" s="335">
        <v>41774.49</v>
      </c>
      <c r="P2754" s="335">
        <v>41774.49</v>
      </c>
      <c r="Q2754" s="335">
        <v>0</v>
      </c>
      <c r="R2754" s="337" t="s">
        <v>743</v>
      </c>
      <c r="S2754" s="334" t="s">
        <v>1291</v>
      </c>
      <c r="T2754" s="336" t="s">
        <v>1703</v>
      </c>
      <c r="U2754" s="334" t="s">
        <v>1195</v>
      </c>
      <c r="V2754" s="172"/>
      <c r="W2754" s="338" t="s">
        <v>1704</v>
      </c>
      <c r="X2754" s="337" t="s">
        <v>1726</v>
      </c>
      <c r="Y2754" s="337" t="s">
        <v>5879</v>
      </c>
      <c r="Z2754" s="337" t="s">
        <v>862</v>
      </c>
      <c r="AA2754" s="172"/>
    </row>
    <row r="2755" spans="1:27">
      <c r="A2755" s="122" t="s">
        <v>56</v>
      </c>
      <c r="B2755" s="226" t="str">
        <f t="shared" si="84"/>
        <v>27AADCS9203M1Z1SRAJ/2025/02115</v>
      </c>
      <c r="C2755" s="277">
        <f t="shared" si="85"/>
        <v>2750</v>
      </c>
      <c r="D2755" s="334" t="s">
        <v>938</v>
      </c>
      <c r="E2755" s="334" t="s">
        <v>939</v>
      </c>
      <c r="F2755" s="334" t="s">
        <v>942</v>
      </c>
      <c r="G2755" s="334" t="s">
        <v>1699</v>
      </c>
      <c r="H2755" s="334" t="s">
        <v>798</v>
      </c>
      <c r="I2755" s="335">
        <v>14394</v>
      </c>
      <c r="J2755" s="334" t="s">
        <v>1700</v>
      </c>
      <c r="K2755" s="336" t="s">
        <v>1657</v>
      </c>
      <c r="L2755" s="172"/>
      <c r="M2755" s="335">
        <v>12198</v>
      </c>
      <c r="N2755" s="335">
        <v>0</v>
      </c>
      <c r="O2755" s="335">
        <v>1097.82</v>
      </c>
      <c r="P2755" s="335">
        <v>1097.82</v>
      </c>
      <c r="Q2755" s="335">
        <v>0</v>
      </c>
      <c r="R2755" s="337" t="s">
        <v>743</v>
      </c>
      <c r="S2755" s="334" t="s">
        <v>1291</v>
      </c>
      <c r="T2755" s="336" t="s">
        <v>1703</v>
      </c>
      <c r="U2755" s="334" t="s">
        <v>1195</v>
      </c>
      <c r="V2755" s="172"/>
      <c r="W2755" s="338" t="s">
        <v>1704</v>
      </c>
      <c r="X2755" s="337" t="s">
        <v>1726</v>
      </c>
      <c r="Y2755" s="337" t="s">
        <v>5880</v>
      </c>
      <c r="Z2755" s="337" t="s">
        <v>798</v>
      </c>
      <c r="AA2755" s="172"/>
    </row>
    <row r="2756" spans="1:27">
      <c r="A2756" s="122" t="s">
        <v>56</v>
      </c>
      <c r="B2756" s="226" t="str">
        <f t="shared" si="84"/>
        <v>27ABJCS6128G1Z41007/2025-26</v>
      </c>
      <c r="C2756" s="277">
        <f t="shared" si="85"/>
        <v>2751</v>
      </c>
      <c r="D2756" s="334" t="s">
        <v>535</v>
      </c>
      <c r="E2756" s="334" t="s">
        <v>536</v>
      </c>
      <c r="F2756" s="334" t="s">
        <v>944</v>
      </c>
      <c r="G2756" s="334" t="s">
        <v>1699</v>
      </c>
      <c r="H2756" s="334" t="s">
        <v>875</v>
      </c>
      <c r="I2756" s="335">
        <v>1514</v>
      </c>
      <c r="J2756" s="334" t="s">
        <v>1700</v>
      </c>
      <c r="K2756" s="336" t="s">
        <v>1657</v>
      </c>
      <c r="L2756" s="172"/>
      <c r="M2756" s="335">
        <v>1283</v>
      </c>
      <c r="N2756" s="335">
        <v>0</v>
      </c>
      <c r="O2756" s="335">
        <v>115.47</v>
      </c>
      <c r="P2756" s="335">
        <v>115.47</v>
      </c>
      <c r="Q2756" s="335">
        <v>0</v>
      </c>
      <c r="R2756" s="337" t="s">
        <v>743</v>
      </c>
      <c r="S2756" s="334" t="s">
        <v>1291</v>
      </c>
      <c r="T2756" s="336" t="s">
        <v>1703</v>
      </c>
      <c r="U2756" s="334" t="s">
        <v>1195</v>
      </c>
      <c r="V2756" s="172"/>
      <c r="W2756" s="338" t="s">
        <v>1704</v>
      </c>
      <c r="X2756" s="337" t="s">
        <v>1195</v>
      </c>
      <c r="Y2756" s="337" t="s">
        <v>1195</v>
      </c>
      <c r="Z2756" s="337" t="s">
        <v>1195</v>
      </c>
      <c r="AA2756" s="172"/>
    </row>
    <row r="2757" spans="1:27">
      <c r="A2757" s="122" t="s">
        <v>56</v>
      </c>
      <c r="B2757" s="226" t="str">
        <f t="shared" si="84"/>
        <v>27ABJCS6128G1Z41008/2025/26</v>
      </c>
      <c r="C2757" s="277">
        <f t="shared" si="85"/>
        <v>2752</v>
      </c>
      <c r="D2757" s="334" t="s">
        <v>535</v>
      </c>
      <c r="E2757" s="334" t="s">
        <v>536</v>
      </c>
      <c r="F2757" s="334" t="s">
        <v>946</v>
      </c>
      <c r="G2757" s="334" t="s">
        <v>1699</v>
      </c>
      <c r="H2757" s="334" t="s">
        <v>875</v>
      </c>
      <c r="I2757" s="335">
        <v>837</v>
      </c>
      <c r="J2757" s="334" t="s">
        <v>1700</v>
      </c>
      <c r="K2757" s="336" t="s">
        <v>1657</v>
      </c>
      <c r="L2757" s="172"/>
      <c r="M2757" s="335">
        <v>709</v>
      </c>
      <c r="N2757" s="335">
        <v>0</v>
      </c>
      <c r="O2757" s="335">
        <v>63.81</v>
      </c>
      <c r="P2757" s="335">
        <v>63.81</v>
      </c>
      <c r="Q2757" s="335">
        <v>0</v>
      </c>
      <c r="R2757" s="337" t="s">
        <v>743</v>
      </c>
      <c r="S2757" s="334" t="s">
        <v>1291</v>
      </c>
      <c r="T2757" s="336" t="s">
        <v>1703</v>
      </c>
      <c r="U2757" s="334" t="s">
        <v>1195</v>
      </c>
      <c r="V2757" s="172"/>
      <c r="W2757" s="338" t="s">
        <v>1704</v>
      </c>
      <c r="X2757" s="337" t="s">
        <v>1195</v>
      </c>
      <c r="Y2757" s="337" t="s">
        <v>1195</v>
      </c>
      <c r="Z2757" s="337" t="s">
        <v>1195</v>
      </c>
      <c r="AA2757" s="172"/>
    </row>
    <row r="2758" spans="1:27">
      <c r="A2758" s="122" t="s">
        <v>56</v>
      </c>
      <c r="B2758" s="226" t="str">
        <f t="shared" ref="B2758:B2821" si="86">CONCATENATE(D2758,F2758)</f>
        <v>27ABJCS6128G1Z41009/2025-26</v>
      </c>
      <c r="C2758" s="277">
        <f t="shared" si="85"/>
        <v>2753</v>
      </c>
      <c r="D2758" s="334" t="s">
        <v>535</v>
      </c>
      <c r="E2758" s="334" t="s">
        <v>536</v>
      </c>
      <c r="F2758" s="334" t="s">
        <v>948</v>
      </c>
      <c r="G2758" s="334" t="s">
        <v>1699</v>
      </c>
      <c r="H2758" s="334" t="s">
        <v>875</v>
      </c>
      <c r="I2758" s="335">
        <v>8429</v>
      </c>
      <c r="J2758" s="334" t="s">
        <v>1700</v>
      </c>
      <c r="K2758" s="336" t="s">
        <v>1657</v>
      </c>
      <c r="L2758" s="172"/>
      <c r="M2758" s="335">
        <v>7143</v>
      </c>
      <c r="N2758" s="335">
        <v>0</v>
      </c>
      <c r="O2758" s="335">
        <v>642.87</v>
      </c>
      <c r="P2758" s="335">
        <v>642.87</v>
      </c>
      <c r="Q2758" s="335">
        <v>0</v>
      </c>
      <c r="R2758" s="337" t="s">
        <v>743</v>
      </c>
      <c r="S2758" s="334" t="s">
        <v>1291</v>
      </c>
      <c r="T2758" s="336" t="s">
        <v>1703</v>
      </c>
      <c r="U2758" s="334" t="s">
        <v>1195</v>
      </c>
      <c r="V2758" s="172"/>
      <c r="W2758" s="338" t="s">
        <v>1704</v>
      </c>
      <c r="X2758" s="337" t="s">
        <v>1195</v>
      </c>
      <c r="Y2758" s="337" t="s">
        <v>1195</v>
      </c>
      <c r="Z2758" s="337" t="s">
        <v>1195</v>
      </c>
      <c r="AA2758" s="172"/>
    </row>
    <row r="2759" spans="1:27">
      <c r="A2759" s="122" t="s">
        <v>56</v>
      </c>
      <c r="B2759" s="226" t="str">
        <f t="shared" si="86"/>
        <v>27AAACM3692H1ZCSAPV10/0057/2526</v>
      </c>
      <c r="C2759" s="277">
        <f t="shared" ref="C2759:C2822" si="87">C2758+1</f>
        <v>2754</v>
      </c>
      <c r="D2759" s="334" t="s">
        <v>580</v>
      </c>
      <c r="E2759" s="334" t="s">
        <v>581</v>
      </c>
      <c r="F2759" s="334" t="s">
        <v>950</v>
      </c>
      <c r="G2759" s="334" t="s">
        <v>1699</v>
      </c>
      <c r="H2759" s="334" t="s">
        <v>792</v>
      </c>
      <c r="I2759" s="335">
        <v>71999</v>
      </c>
      <c r="J2759" s="334" t="s">
        <v>1700</v>
      </c>
      <c r="K2759" s="336" t="s">
        <v>1657</v>
      </c>
      <c r="L2759" s="172"/>
      <c r="M2759" s="335">
        <v>61016</v>
      </c>
      <c r="N2759" s="335">
        <v>0</v>
      </c>
      <c r="O2759" s="335">
        <v>5491.44</v>
      </c>
      <c r="P2759" s="335">
        <v>5491.44</v>
      </c>
      <c r="Q2759" s="335">
        <v>0</v>
      </c>
      <c r="R2759" s="337" t="s">
        <v>743</v>
      </c>
      <c r="S2759" s="334" t="s">
        <v>1576</v>
      </c>
      <c r="T2759" s="336" t="s">
        <v>1703</v>
      </c>
      <c r="U2759" s="334" t="s">
        <v>1195</v>
      </c>
      <c r="V2759" s="172"/>
      <c r="W2759" s="338" t="s">
        <v>1704</v>
      </c>
      <c r="X2759" s="337" t="s">
        <v>1726</v>
      </c>
      <c r="Y2759" s="337" t="s">
        <v>5881</v>
      </c>
      <c r="Z2759" s="337" t="s">
        <v>770</v>
      </c>
      <c r="AA2759" s="172"/>
    </row>
    <row r="2760" spans="1:27">
      <c r="A2760" s="122" t="s">
        <v>56</v>
      </c>
      <c r="B2760" s="226" t="str">
        <f t="shared" si="86"/>
        <v>27AAACM3692H1ZCSAPV10/0058/2526</v>
      </c>
      <c r="C2760" s="277">
        <f t="shared" si="87"/>
        <v>2755</v>
      </c>
      <c r="D2760" s="334" t="s">
        <v>580</v>
      </c>
      <c r="E2760" s="334" t="s">
        <v>581</v>
      </c>
      <c r="F2760" s="334" t="s">
        <v>952</v>
      </c>
      <c r="G2760" s="334" t="s">
        <v>1699</v>
      </c>
      <c r="H2760" s="334" t="s">
        <v>792</v>
      </c>
      <c r="I2760" s="335">
        <v>38999</v>
      </c>
      <c r="J2760" s="334" t="s">
        <v>1700</v>
      </c>
      <c r="K2760" s="336" t="s">
        <v>1657</v>
      </c>
      <c r="L2760" s="172"/>
      <c r="M2760" s="335">
        <v>33050.33</v>
      </c>
      <c r="N2760" s="335">
        <v>0</v>
      </c>
      <c r="O2760" s="335">
        <v>2974.53</v>
      </c>
      <c r="P2760" s="335">
        <v>2974.53</v>
      </c>
      <c r="Q2760" s="335">
        <v>0</v>
      </c>
      <c r="R2760" s="337" t="s">
        <v>743</v>
      </c>
      <c r="S2760" s="334" t="s">
        <v>1576</v>
      </c>
      <c r="T2760" s="336" t="s">
        <v>1703</v>
      </c>
      <c r="U2760" s="334" t="s">
        <v>1195</v>
      </c>
      <c r="V2760" s="172"/>
      <c r="W2760" s="338" t="s">
        <v>1704</v>
      </c>
      <c r="X2760" s="337" t="s">
        <v>1726</v>
      </c>
      <c r="Y2760" s="337" t="s">
        <v>5882</v>
      </c>
      <c r="Z2760" s="337" t="s">
        <v>770</v>
      </c>
      <c r="AA2760" s="172"/>
    </row>
    <row r="2761" spans="1:27">
      <c r="A2761" s="122" t="s">
        <v>56</v>
      </c>
      <c r="B2761" s="226" t="str">
        <f t="shared" si="86"/>
        <v>27AAQPW9717N2ZFVGC2526648</v>
      </c>
      <c r="C2761" s="277">
        <f t="shared" si="87"/>
        <v>2756</v>
      </c>
      <c r="D2761" s="334" t="s">
        <v>954</v>
      </c>
      <c r="E2761" s="334" t="s">
        <v>955</v>
      </c>
      <c r="F2761" s="334" t="s">
        <v>956</v>
      </c>
      <c r="G2761" s="334" t="s">
        <v>1699</v>
      </c>
      <c r="H2761" s="334" t="s">
        <v>839</v>
      </c>
      <c r="I2761" s="335">
        <v>9038.7999999999993</v>
      </c>
      <c r="J2761" s="334" t="s">
        <v>1700</v>
      </c>
      <c r="K2761" s="336" t="s">
        <v>1657</v>
      </c>
      <c r="L2761" s="172"/>
      <c r="M2761" s="335">
        <v>7660</v>
      </c>
      <c r="N2761" s="335">
        <v>0</v>
      </c>
      <c r="O2761" s="335">
        <v>689.4</v>
      </c>
      <c r="P2761" s="335">
        <v>689.4</v>
      </c>
      <c r="Q2761" s="335">
        <v>0</v>
      </c>
      <c r="R2761" s="337" t="s">
        <v>743</v>
      </c>
      <c r="S2761" s="334" t="s">
        <v>1245</v>
      </c>
      <c r="T2761" s="336" t="s">
        <v>1703</v>
      </c>
      <c r="U2761" s="334" t="s">
        <v>1195</v>
      </c>
      <c r="V2761" s="172"/>
      <c r="W2761" s="338" t="s">
        <v>1704</v>
      </c>
      <c r="X2761" s="337" t="s">
        <v>1195</v>
      </c>
      <c r="Y2761" s="337" t="s">
        <v>1195</v>
      </c>
      <c r="Z2761" s="337" t="s">
        <v>1195</v>
      </c>
      <c r="AA2761" s="172"/>
    </row>
    <row r="2762" spans="1:27">
      <c r="A2762" s="122" t="s">
        <v>56</v>
      </c>
      <c r="B2762" s="226" t="str">
        <f t="shared" si="86"/>
        <v>27AAOFA7053K1Z222519</v>
      </c>
      <c r="C2762" s="277">
        <f t="shared" si="87"/>
        <v>2757</v>
      </c>
      <c r="D2762" s="334" t="s">
        <v>958</v>
      </c>
      <c r="E2762" s="334" t="s">
        <v>959</v>
      </c>
      <c r="F2762" s="334">
        <v>22519</v>
      </c>
      <c r="G2762" s="334" t="s">
        <v>1699</v>
      </c>
      <c r="H2762" s="334" t="s">
        <v>777</v>
      </c>
      <c r="I2762" s="335">
        <v>25960</v>
      </c>
      <c r="J2762" s="334" t="s">
        <v>1700</v>
      </c>
      <c r="K2762" s="336" t="s">
        <v>1657</v>
      </c>
      <c r="L2762" s="172"/>
      <c r="M2762" s="335">
        <v>22000</v>
      </c>
      <c r="N2762" s="335">
        <v>0</v>
      </c>
      <c r="O2762" s="335">
        <v>1980</v>
      </c>
      <c r="P2762" s="335">
        <v>1980</v>
      </c>
      <c r="Q2762" s="335">
        <v>0</v>
      </c>
      <c r="R2762" s="337" t="s">
        <v>743</v>
      </c>
      <c r="S2762" s="334" t="s">
        <v>1576</v>
      </c>
      <c r="T2762" s="336" t="s">
        <v>1703</v>
      </c>
      <c r="U2762" s="334" t="s">
        <v>1195</v>
      </c>
      <c r="V2762" s="172"/>
      <c r="W2762" s="338" t="s">
        <v>1704</v>
      </c>
      <c r="X2762" s="337" t="s">
        <v>1726</v>
      </c>
      <c r="Y2762" s="337" t="s">
        <v>5883</v>
      </c>
      <c r="Z2762" s="337" t="s">
        <v>777</v>
      </c>
      <c r="AA2762" s="172"/>
    </row>
    <row r="2763" spans="1:27">
      <c r="A2763" s="122" t="s">
        <v>56</v>
      </c>
      <c r="B2763" s="226" t="str">
        <f t="shared" si="86"/>
        <v>27AAOFA7053K1Z222688</v>
      </c>
      <c r="C2763" s="277">
        <f t="shared" si="87"/>
        <v>2758</v>
      </c>
      <c r="D2763" s="334" t="s">
        <v>958</v>
      </c>
      <c r="E2763" s="334" t="s">
        <v>959</v>
      </c>
      <c r="F2763" s="334">
        <v>22688</v>
      </c>
      <c r="G2763" s="334" t="s">
        <v>1699</v>
      </c>
      <c r="H2763" s="334" t="s">
        <v>814</v>
      </c>
      <c r="I2763" s="335">
        <v>25960</v>
      </c>
      <c r="J2763" s="334" t="s">
        <v>1700</v>
      </c>
      <c r="K2763" s="336" t="s">
        <v>1657</v>
      </c>
      <c r="L2763" s="172"/>
      <c r="M2763" s="335">
        <v>22000</v>
      </c>
      <c r="N2763" s="335">
        <v>0</v>
      </c>
      <c r="O2763" s="335">
        <v>1980</v>
      </c>
      <c r="P2763" s="335">
        <v>1980</v>
      </c>
      <c r="Q2763" s="335">
        <v>0</v>
      </c>
      <c r="R2763" s="337" t="s">
        <v>743</v>
      </c>
      <c r="S2763" s="334" t="s">
        <v>1576</v>
      </c>
      <c r="T2763" s="336" t="s">
        <v>1703</v>
      </c>
      <c r="U2763" s="334" t="s">
        <v>1195</v>
      </c>
      <c r="V2763" s="172"/>
      <c r="W2763" s="338" t="s">
        <v>1704</v>
      </c>
      <c r="X2763" s="337" t="s">
        <v>1726</v>
      </c>
      <c r="Y2763" s="337" t="s">
        <v>5884</v>
      </c>
      <c r="Z2763" s="337" t="s">
        <v>814</v>
      </c>
      <c r="AA2763" s="172"/>
    </row>
    <row r="2764" spans="1:27">
      <c r="A2764" s="122" t="s">
        <v>56</v>
      </c>
      <c r="B2764" s="226" t="str">
        <f t="shared" si="86"/>
        <v>27AAACI4998N1ZSDGS11246930</v>
      </c>
      <c r="C2764" s="277">
        <f t="shared" si="87"/>
        <v>2759</v>
      </c>
      <c r="D2764" s="334" t="s">
        <v>805</v>
      </c>
      <c r="E2764" s="334" t="s">
        <v>806</v>
      </c>
      <c r="F2764" s="334" t="s">
        <v>807</v>
      </c>
      <c r="G2764" s="334" t="s">
        <v>1699</v>
      </c>
      <c r="H2764" s="334" t="s">
        <v>777</v>
      </c>
      <c r="I2764" s="335">
        <v>5900</v>
      </c>
      <c r="J2764" s="334" t="s">
        <v>1700</v>
      </c>
      <c r="K2764" s="336" t="s">
        <v>1657</v>
      </c>
      <c r="L2764" s="172"/>
      <c r="M2764" s="335">
        <v>5000</v>
      </c>
      <c r="N2764" s="335">
        <v>0</v>
      </c>
      <c r="O2764" s="335">
        <v>450</v>
      </c>
      <c r="P2764" s="335">
        <v>450</v>
      </c>
      <c r="Q2764" s="335">
        <v>0</v>
      </c>
      <c r="R2764" s="337" t="s">
        <v>743</v>
      </c>
      <c r="S2764" s="334" t="s">
        <v>1291</v>
      </c>
      <c r="T2764" s="336" t="s">
        <v>1703</v>
      </c>
      <c r="U2764" s="334" t="s">
        <v>1195</v>
      </c>
      <c r="V2764" s="172"/>
      <c r="W2764" s="338" t="s">
        <v>1704</v>
      </c>
      <c r="X2764" s="337" t="s">
        <v>1195</v>
      </c>
      <c r="Y2764" s="337" t="s">
        <v>1195</v>
      </c>
      <c r="Z2764" s="337" t="s">
        <v>1195</v>
      </c>
      <c r="AA2764" s="172"/>
    </row>
    <row r="2765" spans="1:27">
      <c r="A2765" s="122" t="s">
        <v>56</v>
      </c>
      <c r="B2765" s="226" t="str">
        <f t="shared" si="86"/>
        <v>27AAGCR8772D1Z2CRN1085093931</v>
      </c>
      <c r="C2765" s="277">
        <f t="shared" si="87"/>
        <v>2760</v>
      </c>
      <c r="D2765" s="334" t="s">
        <v>258</v>
      </c>
      <c r="E2765" s="334" t="s">
        <v>259</v>
      </c>
      <c r="F2765" s="334" t="s">
        <v>5885</v>
      </c>
      <c r="G2765" s="334" t="s">
        <v>1699</v>
      </c>
      <c r="H2765" s="334" t="s">
        <v>783</v>
      </c>
      <c r="I2765" s="335">
        <v>989</v>
      </c>
      <c r="J2765" s="334" t="s">
        <v>1700</v>
      </c>
      <c r="K2765" s="336" t="s">
        <v>1703</v>
      </c>
      <c r="L2765" s="172"/>
      <c r="M2765" s="335">
        <v>989</v>
      </c>
      <c r="N2765" s="335">
        <v>0</v>
      </c>
      <c r="O2765" s="335">
        <v>24.73</v>
      </c>
      <c r="P2765" s="335">
        <v>24.73</v>
      </c>
      <c r="Q2765" s="335">
        <v>0</v>
      </c>
      <c r="R2765" s="337" t="s">
        <v>743</v>
      </c>
      <c r="S2765" s="334" t="s">
        <v>1576</v>
      </c>
      <c r="T2765" s="336" t="s">
        <v>1703</v>
      </c>
      <c r="U2765" s="334" t="s">
        <v>1195</v>
      </c>
      <c r="V2765" s="172"/>
      <c r="W2765" s="338" t="s">
        <v>1704</v>
      </c>
      <c r="X2765" s="337" t="s">
        <v>1195</v>
      </c>
      <c r="Y2765" s="337" t="s">
        <v>1195</v>
      </c>
      <c r="Z2765" s="337" t="s">
        <v>1195</v>
      </c>
      <c r="AA2765" s="172"/>
    </row>
    <row r="2766" spans="1:27">
      <c r="A2766" s="122" t="s">
        <v>56</v>
      </c>
      <c r="B2766" s="226" t="str">
        <f t="shared" si="86"/>
        <v>27AAGCR8772D1Z2CRN1245304268</v>
      </c>
      <c r="C2766" s="277">
        <f t="shared" si="87"/>
        <v>2761</v>
      </c>
      <c r="D2766" s="334" t="s">
        <v>258</v>
      </c>
      <c r="E2766" s="334" t="s">
        <v>259</v>
      </c>
      <c r="F2766" s="334" t="s">
        <v>5886</v>
      </c>
      <c r="G2766" s="334" t="s">
        <v>1699</v>
      </c>
      <c r="H2766" s="334" t="s">
        <v>883</v>
      </c>
      <c r="I2766" s="335">
        <v>918</v>
      </c>
      <c r="J2766" s="334" t="s">
        <v>1700</v>
      </c>
      <c r="K2766" s="336" t="s">
        <v>1703</v>
      </c>
      <c r="L2766" s="172"/>
      <c r="M2766" s="335">
        <v>918</v>
      </c>
      <c r="N2766" s="335">
        <v>0</v>
      </c>
      <c r="O2766" s="335">
        <v>22.95</v>
      </c>
      <c r="P2766" s="335">
        <v>22.95</v>
      </c>
      <c r="Q2766" s="335">
        <v>0</v>
      </c>
      <c r="R2766" s="337" t="s">
        <v>743</v>
      </c>
      <c r="S2766" s="334" t="s">
        <v>1576</v>
      </c>
      <c r="T2766" s="336" t="s">
        <v>1703</v>
      </c>
      <c r="U2766" s="334" t="s">
        <v>1195</v>
      </c>
      <c r="V2766" s="172"/>
      <c r="W2766" s="338" t="s">
        <v>1704</v>
      </c>
      <c r="X2766" s="337" t="s">
        <v>1195</v>
      </c>
      <c r="Y2766" s="337" t="s">
        <v>1195</v>
      </c>
      <c r="Z2766" s="337" t="s">
        <v>1195</v>
      </c>
      <c r="AA2766" s="172"/>
    </row>
    <row r="2767" spans="1:27">
      <c r="A2767" s="122" t="s">
        <v>56</v>
      </c>
      <c r="B2767" s="226" t="str">
        <f t="shared" si="86"/>
        <v>27AAGCR8772D1Z2CRN1253796866</v>
      </c>
      <c r="C2767" s="277">
        <f t="shared" si="87"/>
        <v>2762</v>
      </c>
      <c r="D2767" s="334" t="s">
        <v>258</v>
      </c>
      <c r="E2767" s="334" t="s">
        <v>259</v>
      </c>
      <c r="F2767" s="334" t="s">
        <v>5887</v>
      </c>
      <c r="G2767" s="334" t="s">
        <v>1699</v>
      </c>
      <c r="H2767" s="334" t="s">
        <v>798</v>
      </c>
      <c r="I2767" s="335">
        <v>712</v>
      </c>
      <c r="J2767" s="334" t="s">
        <v>1700</v>
      </c>
      <c r="K2767" s="336" t="s">
        <v>1703</v>
      </c>
      <c r="L2767" s="172"/>
      <c r="M2767" s="335">
        <v>712</v>
      </c>
      <c r="N2767" s="335">
        <v>0</v>
      </c>
      <c r="O2767" s="335">
        <v>17.8</v>
      </c>
      <c r="P2767" s="335">
        <v>17.8</v>
      </c>
      <c r="Q2767" s="335">
        <v>0</v>
      </c>
      <c r="R2767" s="337" t="s">
        <v>743</v>
      </c>
      <c r="S2767" s="334" t="s">
        <v>1576</v>
      </c>
      <c r="T2767" s="336" t="s">
        <v>1703</v>
      </c>
      <c r="U2767" s="334" t="s">
        <v>1195</v>
      </c>
      <c r="V2767" s="172"/>
      <c r="W2767" s="338" t="s">
        <v>1704</v>
      </c>
      <c r="X2767" s="337" t="s">
        <v>1195</v>
      </c>
      <c r="Y2767" s="337" t="s">
        <v>1195</v>
      </c>
      <c r="Z2767" s="337" t="s">
        <v>1195</v>
      </c>
      <c r="AA2767" s="172"/>
    </row>
    <row r="2768" spans="1:27">
      <c r="A2768" s="122" t="s">
        <v>56</v>
      </c>
      <c r="B2768" s="226" t="str">
        <f t="shared" si="86"/>
        <v>27AAGCR8772D1Z2CRN1291894710</v>
      </c>
      <c r="C2768" s="277">
        <f t="shared" si="87"/>
        <v>2763</v>
      </c>
      <c r="D2768" s="334" t="s">
        <v>258</v>
      </c>
      <c r="E2768" s="334" t="s">
        <v>259</v>
      </c>
      <c r="F2768" s="334" t="s">
        <v>5888</v>
      </c>
      <c r="G2768" s="334" t="s">
        <v>1699</v>
      </c>
      <c r="H2768" s="334" t="s">
        <v>862</v>
      </c>
      <c r="I2768" s="335">
        <v>1488</v>
      </c>
      <c r="J2768" s="334" t="s">
        <v>1700</v>
      </c>
      <c r="K2768" s="336" t="s">
        <v>1703</v>
      </c>
      <c r="L2768" s="172"/>
      <c r="M2768" s="335">
        <v>1488</v>
      </c>
      <c r="N2768" s="335">
        <v>0</v>
      </c>
      <c r="O2768" s="335">
        <v>37.200000000000003</v>
      </c>
      <c r="P2768" s="335">
        <v>37.200000000000003</v>
      </c>
      <c r="Q2768" s="335">
        <v>0</v>
      </c>
      <c r="R2768" s="337" t="s">
        <v>743</v>
      </c>
      <c r="S2768" s="334" t="s">
        <v>1576</v>
      </c>
      <c r="T2768" s="336" t="s">
        <v>1703</v>
      </c>
      <c r="U2768" s="334" t="s">
        <v>1195</v>
      </c>
      <c r="V2768" s="172"/>
      <c r="W2768" s="338" t="s">
        <v>1704</v>
      </c>
      <c r="X2768" s="337" t="s">
        <v>1195</v>
      </c>
      <c r="Y2768" s="337" t="s">
        <v>1195</v>
      </c>
      <c r="Z2768" s="337" t="s">
        <v>1195</v>
      </c>
      <c r="AA2768" s="172"/>
    </row>
    <row r="2769" spans="1:27">
      <c r="A2769" s="122" t="s">
        <v>56</v>
      </c>
      <c r="B2769" s="226" t="str">
        <f t="shared" si="86"/>
        <v>27AAGCR8772D1Z2CRN1308734035</v>
      </c>
      <c r="C2769" s="277">
        <f t="shared" si="87"/>
        <v>2764</v>
      </c>
      <c r="D2769" s="334" t="s">
        <v>258</v>
      </c>
      <c r="E2769" s="334" t="s">
        <v>259</v>
      </c>
      <c r="F2769" s="334" t="s">
        <v>5889</v>
      </c>
      <c r="G2769" s="334" t="s">
        <v>1699</v>
      </c>
      <c r="H2769" s="334" t="s">
        <v>792</v>
      </c>
      <c r="I2769" s="335">
        <v>245</v>
      </c>
      <c r="J2769" s="334" t="s">
        <v>1700</v>
      </c>
      <c r="K2769" s="336" t="s">
        <v>1703</v>
      </c>
      <c r="L2769" s="172"/>
      <c r="M2769" s="335">
        <v>245</v>
      </c>
      <c r="N2769" s="335">
        <v>0</v>
      </c>
      <c r="O2769" s="335">
        <v>6.13</v>
      </c>
      <c r="P2769" s="335">
        <v>6.13</v>
      </c>
      <c r="Q2769" s="335">
        <v>0</v>
      </c>
      <c r="R2769" s="337" t="s">
        <v>743</v>
      </c>
      <c r="S2769" s="334" t="s">
        <v>1576</v>
      </c>
      <c r="T2769" s="336" t="s">
        <v>1703</v>
      </c>
      <c r="U2769" s="334" t="s">
        <v>1195</v>
      </c>
      <c r="V2769" s="172"/>
      <c r="W2769" s="338" t="s">
        <v>1704</v>
      </c>
      <c r="X2769" s="337" t="s">
        <v>1195</v>
      </c>
      <c r="Y2769" s="337" t="s">
        <v>1195</v>
      </c>
      <c r="Z2769" s="337" t="s">
        <v>1195</v>
      </c>
      <c r="AA2769" s="172"/>
    </row>
    <row r="2770" spans="1:27">
      <c r="A2770" s="122" t="s">
        <v>56</v>
      </c>
      <c r="B2770" s="226" t="str">
        <f t="shared" si="86"/>
        <v>27AAGCR8772D1Z2CRN1746630620</v>
      </c>
      <c r="C2770" s="277">
        <f t="shared" si="87"/>
        <v>2765</v>
      </c>
      <c r="D2770" s="334" t="s">
        <v>258</v>
      </c>
      <c r="E2770" s="334" t="s">
        <v>259</v>
      </c>
      <c r="F2770" s="334" t="s">
        <v>5890</v>
      </c>
      <c r="G2770" s="334" t="s">
        <v>1699</v>
      </c>
      <c r="H2770" s="334" t="s">
        <v>839</v>
      </c>
      <c r="I2770" s="335">
        <v>289</v>
      </c>
      <c r="J2770" s="334" t="s">
        <v>1700</v>
      </c>
      <c r="K2770" s="336" t="s">
        <v>1703</v>
      </c>
      <c r="L2770" s="172"/>
      <c r="M2770" s="335">
        <v>289</v>
      </c>
      <c r="N2770" s="335">
        <v>0</v>
      </c>
      <c r="O2770" s="335">
        <v>7.23</v>
      </c>
      <c r="P2770" s="335">
        <v>7.23</v>
      </c>
      <c r="Q2770" s="335">
        <v>0</v>
      </c>
      <c r="R2770" s="337" t="s">
        <v>743</v>
      </c>
      <c r="S2770" s="334" t="s">
        <v>1576</v>
      </c>
      <c r="T2770" s="336" t="s">
        <v>1703</v>
      </c>
      <c r="U2770" s="334" t="s">
        <v>1195</v>
      </c>
      <c r="V2770" s="172"/>
      <c r="W2770" s="338" t="s">
        <v>1704</v>
      </c>
      <c r="X2770" s="337" t="s">
        <v>1195</v>
      </c>
      <c r="Y2770" s="337" t="s">
        <v>1195</v>
      </c>
      <c r="Z2770" s="337" t="s">
        <v>1195</v>
      </c>
      <c r="AA2770" s="172"/>
    </row>
    <row r="2771" spans="1:27">
      <c r="A2771" s="122" t="s">
        <v>56</v>
      </c>
      <c r="B2771" s="226" t="str">
        <f t="shared" si="86"/>
        <v>27AAGCR8772D1Z2CRN1955017500</v>
      </c>
      <c r="C2771" s="277">
        <f t="shared" si="87"/>
        <v>2766</v>
      </c>
      <c r="D2771" s="334" t="s">
        <v>258</v>
      </c>
      <c r="E2771" s="334" t="s">
        <v>259</v>
      </c>
      <c r="F2771" s="334" t="s">
        <v>5891</v>
      </c>
      <c r="G2771" s="334" t="s">
        <v>1699</v>
      </c>
      <c r="H2771" s="334" t="s">
        <v>839</v>
      </c>
      <c r="I2771" s="335">
        <v>231</v>
      </c>
      <c r="J2771" s="334" t="s">
        <v>1700</v>
      </c>
      <c r="K2771" s="336" t="s">
        <v>1703</v>
      </c>
      <c r="L2771" s="172"/>
      <c r="M2771" s="335">
        <v>231</v>
      </c>
      <c r="N2771" s="335">
        <v>0</v>
      </c>
      <c r="O2771" s="335">
        <v>5.78</v>
      </c>
      <c r="P2771" s="335">
        <v>5.78</v>
      </c>
      <c r="Q2771" s="335">
        <v>0</v>
      </c>
      <c r="R2771" s="337" t="s">
        <v>743</v>
      </c>
      <c r="S2771" s="334" t="s">
        <v>1576</v>
      </c>
      <c r="T2771" s="336" t="s">
        <v>1703</v>
      </c>
      <c r="U2771" s="334" t="s">
        <v>1195</v>
      </c>
      <c r="V2771" s="172"/>
      <c r="W2771" s="338" t="s">
        <v>1704</v>
      </c>
      <c r="X2771" s="337" t="s">
        <v>1195</v>
      </c>
      <c r="Y2771" s="337" t="s">
        <v>1195</v>
      </c>
      <c r="Z2771" s="337" t="s">
        <v>1195</v>
      </c>
      <c r="AA2771" s="172"/>
    </row>
    <row r="2772" spans="1:27">
      <c r="A2772" s="122" t="s">
        <v>56</v>
      </c>
      <c r="B2772" s="226" t="str">
        <f t="shared" si="86"/>
        <v>27AAGCR8772D1Z2CRN1968846060</v>
      </c>
      <c r="C2772" s="277">
        <f t="shared" si="87"/>
        <v>2767</v>
      </c>
      <c r="D2772" s="334" t="s">
        <v>258</v>
      </c>
      <c r="E2772" s="334" t="s">
        <v>259</v>
      </c>
      <c r="F2772" s="334" t="s">
        <v>5892</v>
      </c>
      <c r="G2772" s="334" t="s">
        <v>1699</v>
      </c>
      <c r="H2772" s="334" t="s">
        <v>772</v>
      </c>
      <c r="I2772" s="335">
        <v>245</v>
      </c>
      <c r="J2772" s="334" t="s">
        <v>1700</v>
      </c>
      <c r="K2772" s="336" t="s">
        <v>1703</v>
      </c>
      <c r="L2772" s="172"/>
      <c r="M2772" s="335">
        <v>245</v>
      </c>
      <c r="N2772" s="335">
        <v>0</v>
      </c>
      <c r="O2772" s="335">
        <v>6.13</v>
      </c>
      <c r="P2772" s="335">
        <v>6.13</v>
      </c>
      <c r="Q2772" s="335">
        <v>0</v>
      </c>
      <c r="R2772" s="337" t="s">
        <v>743</v>
      </c>
      <c r="S2772" s="334" t="s">
        <v>1576</v>
      </c>
      <c r="T2772" s="336" t="s">
        <v>1703</v>
      </c>
      <c r="U2772" s="334" t="s">
        <v>1195</v>
      </c>
      <c r="V2772" s="172"/>
      <c r="W2772" s="338" t="s">
        <v>1704</v>
      </c>
      <c r="X2772" s="337" t="s">
        <v>1195</v>
      </c>
      <c r="Y2772" s="337" t="s">
        <v>1195</v>
      </c>
      <c r="Z2772" s="337" t="s">
        <v>1195</v>
      </c>
      <c r="AA2772" s="172"/>
    </row>
    <row r="2773" spans="1:27">
      <c r="A2773" s="122" t="s">
        <v>56</v>
      </c>
      <c r="B2773" s="226" t="str">
        <f t="shared" si="86"/>
        <v>27AAGCR8772D1Z2CRN2124242883</v>
      </c>
      <c r="C2773" s="277">
        <f t="shared" si="87"/>
        <v>2768</v>
      </c>
      <c r="D2773" s="334" t="s">
        <v>258</v>
      </c>
      <c r="E2773" s="334" t="s">
        <v>259</v>
      </c>
      <c r="F2773" s="334" t="s">
        <v>5893</v>
      </c>
      <c r="G2773" s="334" t="s">
        <v>1699</v>
      </c>
      <c r="H2773" s="334" t="s">
        <v>821</v>
      </c>
      <c r="I2773" s="335">
        <v>1302</v>
      </c>
      <c r="J2773" s="334" t="s">
        <v>1700</v>
      </c>
      <c r="K2773" s="336" t="s">
        <v>1703</v>
      </c>
      <c r="L2773" s="172"/>
      <c r="M2773" s="335">
        <v>1302</v>
      </c>
      <c r="N2773" s="335">
        <v>0</v>
      </c>
      <c r="O2773" s="335">
        <v>32.549999999999997</v>
      </c>
      <c r="P2773" s="335">
        <v>32.549999999999997</v>
      </c>
      <c r="Q2773" s="335">
        <v>0</v>
      </c>
      <c r="R2773" s="337" t="s">
        <v>743</v>
      </c>
      <c r="S2773" s="334" t="s">
        <v>1576</v>
      </c>
      <c r="T2773" s="336" t="s">
        <v>1703</v>
      </c>
      <c r="U2773" s="334" t="s">
        <v>1195</v>
      </c>
      <c r="V2773" s="172"/>
      <c r="W2773" s="338" t="s">
        <v>1704</v>
      </c>
      <c r="X2773" s="337" t="s">
        <v>1195</v>
      </c>
      <c r="Y2773" s="337" t="s">
        <v>1195</v>
      </c>
      <c r="Z2773" s="337" t="s">
        <v>1195</v>
      </c>
      <c r="AA2773" s="172"/>
    </row>
    <row r="2774" spans="1:27">
      <c r="A2774" s="122" t="s">
        <v>56</v>
      </c>
      <c r="B2774" s="226" t="str">
        <f t="shared" si="86"/>
        <v>27AASCS3903K1ZV2526399</v>
      </c>
      <c r="C2774" s="277">
        <f t="shared" si="87"/>
        <v>2769</v>
      </c>
      <c r="D2774" s="334" t="s">
        <v>248</v>
      </c>
      <c r="E2774" s="334" t="s">
        <v>249</v>
      </c>
      <c r="F2774" s="334">
        <v>2526399</v>
      </c>
      <c r="G2774" s="334" t="s">
        <v>1699</v>
      </c>
      <c r="H2774" s="334" t="s">
        <v>775</v>
      </c>
      <c r="I2774" s="335">
        <v>89444</v>
      </c>
      <c r="J2774" s="334" t="s">
        <v>1700</v>
      </c>
      <c r="K2774" s="336" t="s">
        <v>1657</v>
      </c>
      <c r="L2774" s="172"/>
      <c r="M2774" s="335">
        <v>75800</v>
      </c>
      <c r="N2774" s="335">
        <v>0</v>
      </c>
      <c r="O2774" s="335">
        <v>6822</v>
      </c>
      <c r="P2774" s="335">
        <v>6822</v>
      </c>
      <c r="Q2774" s="335">
        <v>0</v>
      </c>
      <c r="R2774" s="337" t="s">
        <v>743</v>
      </c>
      <c r="S2774" s="334" t="s">
        <v>1291</v>
      </c>
      <c r="T2774" s="336" t="s">
        <v>1703</v>
      </c>
      <c r="U2774" s="334" t="s">
        <v>1195</v>
      </c>
      <c r="V2774" s="172"/>
      <c r="W2774" s="338" t="s">
        <v>1704</v>
      </c>
      <c r="X2774" s="337" t="s">
        <v>1726</v>
      </c>
      <c r="Y2774" s="337" t="s">
        <v>5894</v>
      </c>
      <c r="Z2774" s="337" t="s">
        <v>982</v>
      </c>
      <c r="AA2774" s="172"/>
    </row>
    <row r="2775" spans="1:27">
      <c r="A2775" s="122" t="s">
        <v>56</v>
      </c>
      <c r="B2775" s="226" t="str">
        <f t="shared" si="86"/>
        <v>07AACCN6194P2ZQ072612BP11ADV212</v>
      </c>
      <c r="C2775" s="277">
        <f t="shared" si="87"/>
        <v>2770</v>
      </c>
      <c r="D2775" s="334" t="s">
        <v>503</v>
      </c>
      <c r="E2775" s="334" t="s">
        <v>500</v>
      </c>
      <c r="F2775" s="334" t="s">
        <v>996</v>
      </c>
      <c r="G2775" s="334" t="s">
        <v>1699</v>
      </c>
      <c r="H2775" s="334" t="s">
        <v>982</v>
      </c>
      <c r="I2775" s="335">
        <v>6001</v>
      </c>
      <c r="J2775" s="334" t="s">
        <v>1700</v>
      </c>
      <c r="K2775" s="336" t="s">
        <v>1657</v>
      </c>
      <c r="L2775" s="172"/>
      <c r="M2775" s="335">
        <v>5261</v>
      </c>
      <c r="N2775" s="335">
        <v>263</v>
      </c>
      <c r="O2775" s="335">
        <v>0</v>
      </c>
      <c r="P2775" s="335">
        <v>0</v>
      </c>
      <c r="Q2775" s="335">
        <v>0</v>
      </c>
      <c r="R2775" s="337" t="s">
        <v>743</v>
      </c>
      <c r="S2775" s="334" t="s">
        <v>1576</v>
      </c>
      <c r="T2775" s="336" t="s">
        <v>1703</v>
      </c>
      <c r="U2775" s="334" t="s">
        <v>1195</v>
      </c>
      <c r="V2775" s="172"/>
      <c r="W2775" s="338" t="s">
        <v>1704</v>
      </c>
      <c r="X2775" s="337" t="s">
        <v>1195</v>
      </c>
      <c r="Y2775" s="337" t="s">
        <v>1195</v>
      </c>
      <c r="Z2775" s="337" t="s">
        <v>1195</v>
      </c>
      <c r="AA2775" s="172"/>
    </row>
    <row r="2776" spans="1:27">
      <c r="A2776" s="122" t="s">
        <v>56</v>
      </c>
      <c r="B2776" s="226" t="str">
        <f t="shared" si="86"/>
        <v>07AACCN6194P2ZQ072612BP11AHL390</v>
      </c>
      <c r="C2776" s="277">
        <f t="shared" si="87"/>
        <v>2771</v>
      </c>
      <c r="D2776" s="334" t="s">
        <v>503</v>
      </c>
      <c r="E2776" s="334" t="s">
        <v>500</v>
      </c>
      <c r="F2776" s="334" t="s">
        <v>998</v>
      </c>
      <c r="G2776" s="334" t="s">
        <v>1699</v>
      </c>
      <c r="H2776" s="334" t="s">
        <v>768</v>
      </c>
      <c r="I2776" s="335">
        <v>6368</v>
      </c>
      <c r="J2776" s="334" t="s">
        <v>1700</v>
      </c>
      <c r="K2776" s="336" t="s">
        <v>1657</v>
      </c>
      <c r="L2776" s="172"/>
      <c r="M2776" s="335">
        <v>5695</v>
      </c>
      <c r="N2776" s="335">
        <v>285</v>
      </c>
      <c r="O2776" s="335">
        <v>0</v>
      </c>
      <c r="P2776" s="335">
        <v>0</v>
      </c>
      <c r="Q2776" s="335">
        <v>0</v>
      </c>
      <c r="R2776" s="337" t="s">
        <v>743</v>
      </c>
      <c r="S2776" s="334" t="s">
        <v>1576</v>
      </c>
      <c r="T2776" s="336" t="s">
        <v>1703</v>
      </c>
      <c r="U2776" s="334" t="s">
        <v>1195</v>
      </c>
      <c r="V2776" s="172"/>
      <c r="W2776" s="338" t="s">
        <v>1704</v>
      </c>
      <c r="X2776" s="337" t="s">
        <v>1195</v>
      </c>
      <c r="Y2776" s="337" t="s">
        <v>1195</v>
      </c>
      <c r="Z2776" s="337" t="s">
        <v>1195</v>
      </c>
      <c r="AA2776" s="172"/>
    </row>
    <row r="2777" spans="1:27">
      <c r="A2777" s="122" t="s">
        <v>56</v>
      </c>
      <c r="B2777" s="226" t="str">
        <f t="shared" si="86"/>
        <v>27AAFFL6917J1ZZ2526-LLP-1891</v>
      </c>
      <c r="C2777" s="277">
        <f t="shared" si="87"/>
        <v>2772</v>
      </c>
      <c r="D2777" s="334" t="s">
        <v>647</v>
      </c>
      <c r="E2777" s="334" t="s">
        <v>648</v>
      </c>
      <c r="F2777" s="334" t="s">
        <v>1000</v>
      </c>
      <c r="G2777" s="334" t="s">
        <v>1699</v>
      </c>
      <c r="H2777" s="334" t="s">
        <v>870</v>
      </c>
      <c r="I2777" s="335">
        <v>47200</v>
      </c>
      <c r="J2777" s="334" t="s">
        <v>1700</v>
      </c>
      <c r="K2777" s="336" t="s">
        <v>1657</v>
      </c>
      <c r="L2777" s="172"/>
      <c r="M2777" s="335">
        <v>40000</v>
      </c>
      <c r="N2777" s="335">
        <v>0</v>
      </c>
      <c r="O2777" s="335">
        <v>3600</v>
      </c>
      <c r="P2777" s="335">
        <v>3600</v>
      </c>
      <c r="Q2777" s="335">
        <v>0</v>
      </c>
      <c r="R2777" s="337" t="s">
        <v>743</v>
      </c>
      <c r="S2777" s="334" t="s">
        <v>1291</v>
      </c>
      <c r="T2777" s="336" t="s">
        <v>1703</v>
      </c>
      <c r="U2777" s="334" t="s">
        <v>1195</v>
      </c>
      <c r="V2777" s="172"/>
      <c r="W2777" s="338" t="s">
        <v>1704</v>
      </c>
      <c r="X2777" s="337" t="s">
        <v>1195</v>
      </c>
      <c r="Y2777" s="337" t="s">
        <v>1195</v>
      </c>
      <c r="Z2777" s="337" t="s">
        <v>1195</v>
      </c>
      <c r="AA2777" s="172"/>
    </row>
    <row r="2778" spans="1:27">
      <c r="A2778" s="122" t="s">
        <v>56</v>
      </c>
      <c r="B2778" s="226" t="str">
        <f t="shared" si="86"/>
        <v>27AAFFL6917J1ZZ2526-LLP-1938</v>
      </c>
      <c r="C2778" s="277">
        <f t="shared" si="87"/>
        <v>2773</v>
      </c>
      <c r="D2778" s="334" t="s">
        <v>647</v>
      </c>
      <c r="E2778" s="334" t="s">
        <v>648</v>
      </c>
      <c r="F2778" s="334" t="s">
        <v>836</v>
      </c>
      <c r="G2778" s="334" t="s">
        <v>1699</v>
      </c>
      <c r="H2778" s="334" t="s">
        <v>780</v>
      </c>
      <c r="I2778" s="335">
        <v>106790</v>
      </c>
      <c r="J2778" s="334" t="s">
        <v>1700</v>
      </c>
      <c r="K2778" s="336" t="s">
        <v>1657</v>
      </c>
      <c r="L2778" s="172"/>
      <c r="M2778" s="335">
        <v>90500</v>
      </c>
      <c r="N2778" s="335">
        <v>0</v>
      </c>
      <c r="O2778" s="335">
        <v>8145</v>
      </c>
      <c r="P2778" s="335">
        <v>8145</v>
      </c>
      <c r="Q2778" s="335">
        <v>0</v>
      </c>
      <c r="R2778" s="337" t="s">
        <v>743</v>
      </c>
      <c r="S2778" s="334" t="s">
        <v>1291</v>
      </c>
      <c r="T2778" s="336" t="s">
        <v>1703</v>
      </c>
      <c r="U2778" s="334" t="s">
        <v>1195</v>
      </c>
      <c r="V2778" s="172"/>
      <c r="W2778" s="338" t="s">
        <v>1704</v>
      </c>
      <c r="X2778" s="337" t="s">
        <v>1195</v>
      </c>
      <c r="Y2778" s="337" t="s">
        <v>1195</v>
      </c>
      <c r="Z2778" s="337" t="s">
        <v>1195</v>
      </c>
      <c r="AA2778" s="172"/>
    </row>
    <row r="2779" spans="1:27">
      <c r="A2779" s="122" t="s">
        <v>56</v>
      </c>
      <c r="B2779" s="226" t="str">
        <f t="shared" si="86"/>
        <v>27AAACA4136A1ZDIS/0000358</v>
      </c>
      <c r="C2779" s="277">
        <f t="shared" si="87"/>
        <v>2774</v>
      </c>
      <c r="D2779" s="334" t="s">
        <v>717</v>
      </c>
      <c r="E2779" s="334" t="s">
        <v>718</v>
      </c>
      <c r="F2779" s="334" t="s">
        <v>838</v>
      </c>
      <c r="G2779" s="334" t="s">
        <v>1699</v>
      </c>
      <c r="H2779" s="334" t="s">
        <v>839</v>
      </c>
      <c r="I2779" s="335">
        <v>1180</v>
      </c>
      <c r="J2779" s="334" t="s">
        <v>1700</v>
      </c>
      <c r="K2779" s="336" t="s">
        <v>1657</v>
      </c>
      <c r="L2779" s="172"/>
      <c r="M2779" s="335">
        <v>1000</v>
      </c>
      <c r="N2779" s="335">
        <v>0</v>
      </c>
      <c r="O2779" s="335">
        <v>90</v>
      </c>
      <c r="P2779" s="335">
        <v>90</v>
      </c>
      <c r="Q2779" s="335">
        <v>0</v>
      </c>
      <c r="R2779" s="337" t="s">
        <v>743</v>
      </c>
      <c r="S2779" s="334" t="s">
        <v>1365</v>
      </c>
      <c r="T2779" s="336" t="s">
        <v>1703</v>
      </c>
      <c r="U2779" s="334" t="s">
        <v>1195</v>
      </c>
      <c r="V2779" s="172"/>
      <c r="W2779" s="338" t="s">
        <v>1704</v>
      </c>
      <c r="X2779" s="337" t="s">
        <v>1195</v>
      </c>
      <c r="Y2779" s="337" t="s">
        <v>1195</v>
      </c>
      <c r="Z2779" s="337" t="s">
        <v>1195</v>
      </c>
      <c r="AA2779" s="172"/>
    </row>
    <row r="2780" spans="1:27">
      <c r="A2780" s="122" t="s">
        <v>56</v>
      </c>
      <c r="B2780" s="226" t="str">
        <f t="shared" si="86"/>
        <v>36AABCI2726B1Z3TS1252611BN72284</v>
      </c>
      <c r="C2780" s="277">
        <f t="shared" si="87"/>
        <v>2775</v>
      </c>
      <c r="D2780" s="334" t="s">
        <v>483</v>
      </c>
      <c r="E2780" s="334" t="s">
        <v>484</v>
      </c>
      <c r="F2780" s="334" t="s">
        <v>1006</v>
      </c>
      <c r="G2780" s="334" t="s">
        <v>1699</v>
      </c>
      <c r="H2780" s="334" t="s">
        <v>821</v>
      </c>
      <c r="I2780" s="335">
        <v>7335</v>
      </c>
      <c r="J2780" s="334" t="s">
        <v>1700</v>
      </c>
      <c r="K2780" s="336" t="s">
        <v>1657</v>
      </c>
      <c r="L2780" s="172"/>
      <c r="M2780" s="335">
        <v>6952</v>
      </c>
      <c r="N2780" s="335">
        <v>383</v>
      </c>
      <c r="O2780" s="335">
        <v>0</v>
      </c>
      <c r="P2780" s="335">
        <v>0</v>
      </c>
      <c r="Q2780" s="335">
        <v>0</v>
      </c>
      <c r="R2780" s="337" t="s">
        <v>743</v>
      </c>
      <c r="S2780" s="334" t="s">
        <v>1576</v>
      </c>
      <c r="T2780" s="336" t="s">
        <v>1703</v>
      </c>
      <c r="U2780" s="334" t="s">
        <v>1195</v>
      </c>
      <c r="V2780" s="172"/>
      <c r="W2780" s="338" t="s">
        <v>1704</v>
      </c>
      <c r="X2780" s="337" t="s">
        <v>1195</v>
      </c>
      <c r="Y2780" s="337" t="s">
        <v>1195</v>
      </c>
      <c r="Z2780" s="337" t="s">
        <v>1195</v>
      </c>
      <c r="AA2780" s="172"/>
    </row>
    <row r="2781" spans="1:27">
      <c r="A2781" s="122" t="s">
        <v>56</v>
      </c>
      <c r="B2781" s="226" t="str">
        <f t="shared" si="86"/>
        <v>36AABCI2726B1Z3TS1252611BN74353</v>
      </c>
      <c r="C2781" s="277">
        <f t="shared" si="87"/>
        <v>2776</v>
      </c>
      <c r="D2781" s="334" t="s">
        <v>483</v>
      </c>
      <c r="E2781" s="334" t="s">
        <v>484</v>
      </c>
      <c r="F2781" s="334" t="s">
        <v>1008</v>
      </c>
      <c r="G2781" s="334" t="s">
        <v>1699</v>
      </c>
      <c r="H2781" s="334" t="s">
        <v>821</v>
      </c>
      <c r="I2781" s="335">
        <v>9995</v>
      </c>
      <c r="J2781" s="334" t="s">
        <v>1700</v>
      </c>
      <c r="K2781" s="336" t="s">
        <v>1657</v>
      </c>
      <c r="L2781" s="172"/>
      <c r="M2781" s="335">
        <v>9519</v>
      </c>
      <c r="N2781" s="335">
        <v>476</v>
      </c>
      <c r="O2781" s="335">
        <v>0</v>
      </c>
      <c r="P2781" s="335">
        <v>0</v>
      </c>
      <c r="Q2781" s="335">
        <v>0</v>
      </c>
      <c r="R2781" s="337" t="s">
        <v>743</v>
      </c>
      <c r="S2781" s="334" t="s">
        <v>1576</v>
      </c>
      <c r="T2781" s="336" t="s">
        <v>1703</v>
      </c>
      <c r="U2781" s="334" t="s">
        <v>1195</v>
      </c>
      <c r="V2781" s="172"/>
      <c r="W2781" s="338" t="s">
        <v>1704</v>
      </c>
      <c r="X2781" s="337" t="s">
        <v>1195</v>
      </c>
      <c r="Y2781" s="337" t="s">
        <v>1195</v>
      </c>
      <c r="Z2781" s="337" t="s">
        <v>1195</v>
      </c>
      <c r="AA2781" s="172"/>
    </row>
    <row r="2782" spans="1:27">
      <c r="A2782" s="122" t="s">
        <v>56</v>
      </c>
      <c r="B2782" s="226" t="str">
        <f t="shared" si="86"/>
        <v>27AABCD3611Q1ZIBOM778867</v>
      </c>
      <c r="C2782" s="277">
        <f t="shared" si="87"/>
        <v>2777</v>
      </c>
      <c r="D2782" s="334" t="s">
        <v>339</v>
      </c>
      <c r="E2782" s="334" t="s">
        <v>340</v>
      </c>
      <c r="F2782" s="334" t="s">
        <v>843</v>
      </c>
      <c r="G2782" s="334" t="s">
        <v>1699</v>
      </c>
      <c r="H2782" s="334" t="s">
        <v>796</v>
      </c>
      <c r="I2782" s="335">
        <v>18548</v>
      </c>
      <c r="J2782" s="334" t="s">
        <v>1700</v>
      </c>
      <c r="K2782" s="336" t="s">
        <v>1657</v>
      </c>
      <c r="L2782" s="172"/>
      <c r="M2782" s="335">
        <v>1100</v>
      </c>
      <c r="N2782" s="335">
        <v>0</v>
      </c>
      <c r="O2782" s="335">
        <v>99</v>
      </c>
      <c r="P2782" s="335">
        <v>99</v>
      </c>
      <c r="Q2782" s="335">
        <v>0</v>
      </c>
      <c r="R2782" s="337" t="s">
        <v>743</v>
      </c>
      <c r="S2782" s="334" t="s">
        <v>1576</v>
      </c>
      <c r="T2782" s="336" t="s">
        <v>1703</v>
      </c>
      <c r="U2782" s="334" t="s">
        <v>1195</v>
      </c>
      <c r="V2782" s="172"/>
      <c r="W2782" s="338" t="s">
        <v>1704</v>
      </c>
      <c r="X2782" s="337" t="s">
        <v>1726</v>
      </c>
      <c r="Y2782" s="337" t="s">
        <v>5895</v>
      </c>
      <c r="Z2782" s="337" t="s">
        <v>796</v>
      </c>
      <c r="AA2782" s="172"/>
    </row>
    <row r="2783" spans="1:27">
      <c r="A2783" s="122" t="s">
        <v>56</v>
      </c>
      <c r="B2783" s="226" t="str">
        <f t="shared" si="86"/>
        <v>27AABCD3611Q1ZIBOM794501</v>
      </c>
      <c r="C2783" s="277">
        <f t="shared" si="87"/>
        <v>2778</v>
      </c>
      <c r="D2783" s="334" t="s">
        <v>339</v>
      </c>
      <c r="E2783" s="334" t="s">
        <v>340</v>
      </c>
      <c r="F2783" s="334" t="s">
        <v>845</v>
      </c>
      <c r="G2783" s="334" t="s">
        <v>1699</v>
      </c>
      <c r="H2783" s="334" t="s">
        <v>814</v>
      </c>
      <c r="I2783" s="335">
        <v>5384.24</v>
      </c>
      <c r="J2783" s="334" t="s">
        <v>1700</v>
      </c>
      <c r="K2783" s="336" t="s">
        <v>1657</v>
      </c>
      <c r="L2783" s="172"/>
      <c r="M2783" s="335">
        <v>1168</v>
      </c>
      <c r="N2783" s="335">
        <v>0</v>
      </c>
      <c r="O2783" s="335">
        <v>105.12</v>
      </c>
      <c r="P2783" s="335">
        <v>105.12</v>
      </c>
      <c r="Q2783" s="335">
        <v>0</v>
      </c>
      <c r="R2783" s="337" t="s">
        <v>743</v>
      </c>
      <c r="S2783" s="334" t="s">
        <v>1576</v>
      </c>
      <c r="T2783" s="336" t="s">
        <v>1703</v>
      </c>
      <c r="U2783" s="334" t="s">
        <v>1195</v>
      </c>
      <c r="V2783" s="172"/>
      <c r="W2783" s="338" t="s">
        <v>1704</v>
      </c>
      <c r="X2783" s="337" t="s">
        <v>1726</v>
      </c>
      <c r="Y2783" s="337" t="s">
        <v>5896</v>
      </c>
      <c r="Z2783" s="337" t="s">
        <v>1249</v>
      </c>
      <c r="AA2783" s="172"/>
    </row>
    <row r="2784" spans="1:27">
      <c r="A2784" s="122" t="s">
        <v>56</v>
      </c>
      <c r="B2784" s="226" t="str">
        <f t="shared" si="86"/>
        <v>07AAJCA9880A1ZLAIN2526002691630</v>
      </c>
      <c r="C2784" s="277">
        <f t="shared" si="87"/>
        <v>2779</v>
      </c>
      <c r="D2784" s="334" t="s">
        <v>552</v>
      </c>
      <c r="E2784" s="334" t="s">
        <v>553</v>
      </c>
      <c r="F2784" s="334" t="s">
        <v>1014</v>
      </c>
      <c r="G2784" s="334" t="s">
        <v>1699</v>
      </c>
      <c r="H2784" s="334" t="s">
        <v>968</v>
      </c>
      <c r="I2784" s="335">
        <v>139067.97</v>
      </c>
      <c r="J2784" s="334" t="s">
        <v>1700</v>
      </c>
      <c r="K2784" s="336" t="s">
        <v>1657</v>
      </c>
      <c r="L2784" s="172"/>
      <c r="M2784" s="335">
        <v>117854.21</v>
      </c>
      <c r="N2784" s="335">
        <v>21213.759999999998</v>
      </c>
      <c r="O2784" s="335">
        <v>0</v>
      </c>
      <c r="P2784" s="335">
        <v>0</v>
      </c>
      <c r="Q2784" s="335">
        <v>0</v>
      </c>
      <c r="R2784" s="337" t="s">
        <v>743</v>
      </c>
      <c r="S2784" s="334" t="s">
        <v>1291</v>
      </c>
      <c r="T2784" s="336" t="s">
        <v>1703</v>
      </c>
      <c r="U2784" s="334" t="s">
        <v>1195</v>
      </c>
      <c r="V2784" s="172"/>
      <c r="W2784" s="338" t="s">
        <v>1704</v>
      </c>
      <c r="X2784" s="337" t="s">
        <v>1195</v>
      </c>
      <c r="Y2784" s="337" t="s">
        <v>1195</v>
      </c>
      <c r="Z2784" s="337" t="s">
        <v>1195</v>
      </c>
      <c r="AA2784" s="172"/>
    </row>
    <row r="2785" spans="1:27">
      <c r="A2785" s="122" t="s">
        <v>56</v>
      </c>
      <c r="B2785" s="226" t="str">
        <f t="shared" si="86"/>
        <v>07AAJCA9880A1ZLAIN2526002826516</v>
      </c>
      <c r="C2785" s="277">
        <f t="shared" si="87"/>
        <v>2780</v>
      </c>
      <c r="D2785" s="334" t="s">
        <v>552</v>
      </c>
      <c r="E2785" s="334" t="s">
        <v>553</v>
      </c>
      <c r="F2785" s="334" t="s">
        <v>1016</v>
      </c>
      <c r="G2785" s="334" t="s">
        <v>1699</v>
      </c>
      <c r="H2785" s="334" t="s">
        <v>968</v>
      </c>
      <c r="I2785" s="335">
        <v>351314.86</v>
      </c>
      <c r="J2785" s="334" t="s">
        <v>1700</v>
      </c>
      <c r="K2785" s="336" t="s">
        <v>1657</v>
      </c>
      <c r="L2785" s="172"/>
      <c r="M2785" s="335">
        <v>297724.46000000002</v>
      </c>
      <c r="N2785" s="335">
        <v>53590.400000000001</v>
      </c>
      <c r="O2785" s="335">
        <v>0</v>
      </c>
      <c r="P2785" s="335">
        <v>0</v>
      </c>
      <c r="Q2785" s="335">
        <v>0</v>
      </c>
      <c r="R2785" s="337" t="s">
        <v>743</v>
      </c>
      <c r="S2785" s="334" t="s">
        <v>1291</v>
      </c>
      <c r="T2785" s="336" t="s">
        <v>1703</v>
      </c>
      <c r="U2785" s="334" t="s">
        <v>1195</v>
      </c>
      <c r="V2785" s="172"/>
      <c r="W2785" s="338" t="s">
        <v>1704</v>
      </c>
      <c r="X2785" s="337" t="s">
        <v>1195</v>
      </c>
      <c r="Y2785" s="337" t="s">
        <v>1195</v>
      </c>
      <c r="Z2785" s="337" t="s">
        <v>1195</v>
      </c>
      <c r="AA2785" s="172"/>
    </row>
    <row r="2786" spans="1:27">
      <c r="A2786" s="122" t="s">
        <v>56</v>
      </c>
      <c r="B2786" s="226" t="str">
        <f t="shared" si="86"/>
        <v>07AAJCA9880A1ZLAIN2526002966540</v>
      </c>
      <c r="C2786" s="277">
        <f t="shared" si="87"/>
        <v>2781</v>
      </c>
      <c r="D2786" s="334" t="s">
        <v>552</v>
      </c>
      <c r="E2786" s="334" t="s">
        <v>553</v>
      </c>
      <c r="F2786" s="334" t="s">
        <v>1018</v>
      </c>
      <c r="G2786" s="334" t="s">
        <v>1699</v>
      </c>
      <c r="H2786" s="334" t="s">
        <v>1019</v>
      </c>
      <c r="I2786" s="335">
        <v>18891.93</v>
      </c>
      <c r="J2786" s="334" t="s">
        <v>1700</v>
      </c>
      <c r="K2786" s="336" t="s">
        <v>1657</v>
      </c>
      <c r="L2786" s="172"/>
      <c r="M2786" s="335">
        <v>16010.11</v>
      </c>
      <c r="N2786" s="335">
        <v>2881.82</v>
      </c>
      <c r="O2786" s="335">
        <v>0</v>
      </c>
      <c r="P2786" s="335">
        <v>0</v>
      </c>
      <c r="Q2786" s="335">
        <v>0</v>
      </c>
      <c r="R2786" s="337" t="s">
        <v>743</v>
      </c>
      <c r="S2786" s="334" t="s">
        <v>1291</v>
      </c>
      <c r="T2786" s="336" t="s">
        <v>1703</v>
      </c>
      <c r="U2786" s="334" t="s">
        <v>1195</v>
      </c>
      <c r="V2786" s="172"/>
      <c r="W2786" s="338" t="s">
        <v>1704</v>
      </c>
      <c r="X2786" s="337" t="s">
        <v>1195</v>
      </c>
      <c r="Y2786" s="337" t="s">
        <v>1195</v>
      </c>
      <c r="Z2786" s="337" t="s">
        <v>1195</v>
      </c>
      <c r="AA2786" s="172"/>
    </row>
    <row r="2787" spans="1:27">
      <c r="A2787" s="122" t="s">
        <v>56</v>
      </c>
      <c r="B2787" s="226" t="str">
        <f t="shared" si="86"/>
        <v>27AALCA7573J1Z4272616BP11AAA163</v>
      </c>
      <c r="C2787" s="277">
        <f t="shared" si="87"/>
        <v>2782</v>
      </c>
      <c r="D2787" s="334" t="s">
        <v>850</v>
      </c>
      <c r="E2787" s="334" t="s">
        <v>851</v>
      </c>
      <c r="F2787" s="334" t="s">
        <v>852</v>
      </c>
      <c r="G2787" s="334" t="s">
        <v>1699</v>
      </c>
      <c r="H2787" s="334" t="s">
        <v>765</v>
      </c>
      <c r="I2787" s="335">
        <v>119592</v>
      </c>
      <c r="J2787" s="334" t="s">
        <v>1700</v>
      </c>
      <c r="K2787" s="336" t="s">
        <v>1657</v>
      </c>
      <c r="L2787" s="172"/>
      <c r="M2787" s="335">
        <v>104960</v>
      </c>
      <c r="N2787" s="335">
        <v>0</v>
      </c>
      <c r="O2787" s="335">
        <v>2624</v>
      </c>
      <c r="P2787" s="335">
        <v>2624</v>
      </c>
      <c r="Q2787" s="335">
        <v>0</v>
      </c>
      <c r="R2787" s="337" t="s">
        <v>743</v>
      </c>
      <c r="S2787" s="334" t="s">
        <v>1576</v>
      </c>
      <c r="T2787" s="336" t="s">
        <v>1703</v>
      </c>
      <c r="U2787" s="334" t="s">
        <v>1195</v>
      </c>
      <c r="V2787" s="172"/>
      <c r="W2787" s="338" t="s">
        <v>1704</v>
      </c>
      <c r="X2787" s="337" t="s">
        <v>1195</v>
      </c>
      <c r="Y2787" s="337" t="s">
        <v>1195</v>
      </c>
      <c r="Z2787" s="337" t="s">
        <v>1195</v>
      </c>
      <c r="AA2787" s="172"/>
    </row>
    <row r="2788" spans="1:27">
      <c r="A2788" s="122" t="s">
        <v>56</v>
      </c>
      <c r="B2788" s="226" t="str">
        <f t="shared" si="86"/>
        <v>27BBOPG2224E1ZYRS-0311</v>
      </c>
      <c r="C2788" s="277">
        <f t="shared" si="87"/>
        <v>2783</v>
      </c>
      <c r="D2788" s="334" t="s">
        <v>1023</v>
      </c>
      <c r="E2788" s="334" t="s">
        <v>1024</v>
      </c>
      <c r="F2788" s="334" t="s">
        <v>1025</v>
      </c>
      <c r="G2788" s="334" t="s">
        <v>1699</v>
      </c>
      <c r="H2788" s="334" t="s">
        <v>706</v>
      </c>
      <c r="I2788" s="335">
        <v>1233</v>
      </c>
      <c r="J2788" s="334" t="s">
        <v>1700</v>
      </c>
      <c r="K2788" s="336" t="s">
        <v>1657</v>
      </c>
      <c r="L2788" s="172"/>
      <c r="M2788" s="335">
        <v>1045</v>
      </c>
      <c r="N2788" s="335">
        <v>0</v>
      </c>
      <c r="O2788" s="335">
        <v>94.05</v>
      </c>
      <c r="P2788" s="335">
        <v>94.05</v>
      </c>
      <c r="Q2788" s="335">
        <v>0</v>
      </c>
      <c r="R2788" s="337" t="s">
        <v>2850</v>
      </c>
      <c r="S2788" s="334" t="s">
        <v>839</v>
      </c>
      <c r="T2788" s="336" t="s">
        <v>1703</v>
      </c>
      <c r="U2788" s="334" t="s">
        <v>1195</v>
      </c>
      <c r="V2788" s="172"/>
      <c r="W2788" s="338" t="s">
        <v>1704</v>
      </c>
      <c r="X2788" s="337" t="s">
        <v>1195</v>
      </c>
      <c r="Y2788" s="337" t="s">
        <v>1195</v>
      </c>
      <c r="Z2788" s="337" t="s">
        <v>1195</v>
      </c>
      <c r="AA2788" s="172"/>
    </row>
    <row r="2789" spans="1:27">
      <c r="A2789" s="122" t="s">
        <v>56</v>
      </c>
      <c r="B2789" s="226" t="str">
        <f t="shared" si="86"/>
        <v>27AAACI7904G1ZN1011252648504</v>
      </c>
      <c r="C2789" s="277">
        <f t="shared" si="87"/>
        <v>2784</v>
      </c>
      <c r="D2789" s="334" t="s">
        <v>855</v>
      </c>
      <c r="E2789" s="334" t="s">
        <v>856</v>
      </c>
      <c r="F2789" s="334">
        <v>1011252648504</v>
      </c>
      <c r="G2789" s="334" t="s">
        <v>1699</v>
      </c>
      <c r="H2789" s="334" t="s">
        <v>780</v>
      </c>
      <c r="I2789" s="335">
        <v>54.28</v>
      </c>
      <c r="J2789" s="334" t="s">
        <v>1700</v>
      </c>
      <c r="K2789" s="336" t="s">
        <v>1657</v>
      </c>
      <c r="L2789" s="172"/>
      <c r="M2789" s="335">
        <v>46</v>
      </c>
      <c r="N2789" s="335">
        <v>0</v>
      </c>
      <c r="O2789" s="335">
        <v>4.1399999999999997</v>
      </c>
      <c r="P2789" s="335">
        <v>4.1399999999999997</v>
      </c>
      <c r="Q2789" s="335">
        <v>0</v>
      </c>
      <c r="R2789" s="337" t="s">
        <v>743</v>
      </c>
      <c r="S2789" s="334" t="s">
        <v>1291</v>
      </c>
      <c r="T2789" s="336" t="s">
        <v>1703</v>
      </c>
      <c r="U2789" s="334" t="s">
        <v>1195</v>
      </c>
      <c r="V2789" s="172"/>
      <c r="W2789" s="338" t="s">
        <v>1704</v>
      </c>
      <c r="X2789" s="337" t="s">
        <v>1195</v>
      </c>
      <c r="Y2789" s="337" t="s">
        <v>1195</v>
      </c>
      <c r="Z2789" s="337" t="s">
        <v>1195</v>
      </c>
      <c r="AA2789" s="172"/>
    </row>
    <row r="2790" spans="1:27">
      <c r="A2790" s="122" t="s">
        <v>56</v>
      </c>
      <c r="B2790" s="226" t="str">
        <f t="shared" si="86"/>
        <v>27AESPC2136B1ZW330</v>
      </c>
      <c r="C2790" s="277">
        <f t="shared" si="87"/>
        <v>2785</v>
      </c>
      <c r="D2790" s="334" t="s">
        <v>1029</v>
      </c>
      <c r="E2790" s="334" t="s">
        <v>1030</v>
      </c>
      <c r="F2790" s="334">
        <v>330</v>
      </c>
      <c r="G2790" s="334" t="s">
        <v>1699</v>
      </c>
      <c r="H2790" s="334" t="s">
        <v>353</v>
      </c>
      <c r="I2790" s="335">
        <v>578</v>
      </c>
      <c r="J2790" s="334" t="s">
        <v>1700</v>
      </c>
      <c r="K2790" s="336" t="s">
        <v>1657</v>
      </c>
      <c r="L2790" s="172"/>
      <c r="M2790" s="335">
        <v>490</v>
      </c>
      <c r="N2790" s="335">
        <v>0</v>
      </c>
      <c r="O2790" s="335">
        <v>44</v>
      </c>
      <c r="P2790" s="335">
        <v>44</v>
      </c>
      <c r="Q2790" s="335">
        <v>0</v>
      </c>
      <c r="R2790" s="337" t="s">
        <v>5799</v>
      </c>
      <c r="S2790" s="334" t="s">
        <v>780</v>
      </c>
      <c r="T2790" s="336" t="s">
        <v>1703</v>
      </c>
      <c r="U2790" s="334" t="s">
        <v>1195</v>
      </c>
      <c r="V2790" s="172"/>
      <c r="W2790" s="338" t="s">
        <v>1704</v>
      </c>
      <c r="X2790" s="337" t="s">
        <v>1195</v>
      </c>
      <c r="Y2790" s="337" t="s">
        <v>1195</v>
      </c>
      <c r="Z2790" s="337" t="s">
        <v>1195</v>
      </c>
      <c r="AA2790" s="172"/>
    </row>
    <row r="2791" spans="1:27">
      <c r="A2791" s="122" t="s">
        <v>56</v>
      </c>
      <c r="B2791" s="226" t="str">
        <f t="shared" si="86"/>
        <v>27ABMCS9481K1ZE66</v>
      </c>
      <c r="C2791" s="277">
        <f t="shared" si="87"/>
        <v>2786</v>
      </c>
      <c r="D2791" s="334" t="s">
        <v>585</v>
      </c>
      <c r="E2791" s="334" t="s">
        <v>586</v>
      </c>
      <c r="F2791" s="334">
        <v>66</v>
      </c>
      <c r="G2791" s="334" t="s">
        <v>1699</v>
      </c>
      <c r="H2791" s="334" t="s">
        <v>865</v>
      </c>
      <c r="I2791" s="335">
        <v>23668</v>
      </c>
      <c r="J2791" s="334" t="s">
        <v>1700</v>
      </c>
      <c r="K2791" s="336" t="s">
        <v>1657</v>
      </c>
      <c r="L2791" s="172"/>
      <c r="M2791" s="335">
        <v>20057.93</v>
      </c>
      <c r="N2791" s="335">
        <v>0</v>
      </c>
      <c r="O2791" s="335">
        <v>1805.21</v>
      </c>
      <c r="P2791" s="335">
        <v>1805.21</v>
      </c>
      <c r="Q2791" s="335">
        <v>0</v>
      </c>
      <c r="R2791" s="337" t="s">
        <v>743</v>
      </c>
      <c r="S2791" s="334" t="s">
        <v>6065</v>
      </c>
      <c r="T2791" s="336" t="s">
        <v>1703</v>
      </c>
      <c r="U2791" s="334" t="s">
        <v>1195</v>
      </c>
      <c r="V2791" s="172"/>
      <c r="W2791" s="338" t="s">
        <v>1704</v>
      </c>
      <c r="X2791" s="337" t="s">
        <v>1195</v>
      </c>
      <c r="Y2791" s="337" t="s">
        <v>1195</v>
      </c>
      <c r="Z2791" s="337" t="s">
        <v>1195</v>
      </c>
      <c r="AA2791" s="172"/>
    </row>
    <row r="2792" spans="1:27">
      <c r="A2792" s="122" t="s">
        <v>56</v>
      </c>
      <c r="B2792" s="226" t="str">
        <f t="shared" si="86"/>
        <v>27ABMCS9481K1ZE67</v>
      </c>
      <c r="C2792" s="277">
        <f t="shared" si="87"/>
        <v>2787</v>
      </c>
      <c r="D2792" s="334" t="s">
        <v>585</v>
      </c>
      <c r="E2792" s="334" t="s">
        <v>586</v>
      </c>
      <c r="F2792" s="334">
        <v>67</v>
      </c>
      <c r="G2792" s="334" t="s">
        <v>1699</v>
      </c>
      <c r="H2792" s="334" t="s">
        <v>865</v>
      </c>
      <c r="I2792" s="335">
        <v>57408</v>
      </c>
      <c r="J2792" s="334" t="s">
        <v>1700</v>
      </c>
      <c r="K2792" s="336" t="s">
        <v>1657</v>
      </c>
      <c r="L2792" s="172"/>
      <c r="M2792" s="335">
        <v>48650.83</v>
      </c>
      <c r="N2792" s="335">
        <v>0</v>
      </c>
      <c r="O2792" s="335">
        <v>4378.57</v>
      </c>
      <c r="P2792" s="335">
        <v>4378.57</v>
      </c>
      <c r="Q2792" s="335">
        <v>0</v>
      </c>
      <c r="R2792" s="337" t="s">
        <v>743</v>
      </c>
      <c r="S2792" s="334" t="s">
        <v>6065</v>
      </c>
      <c r="T2792" s="336" t="s">
        <v>1703</v>
      </c>
      <c r="U2792" s="334" t="s">
        <v>1195</v>
      </c>
      <c r="V2792" s="172"/>
      <c r="W2792" s="338" t="s">
        <v>1704</v>
      </c>
      <c r="X2792" s="337" t="s">
        <v>1195</v>
      </c>
      <c r="Y2792" s="337" t="s">
        <v>1195</v>
      </c>
      <c r="Z2792" s="337" t="s">
        <v>1195</v>
      </c>
      <c r="AA2792" s="172"/>
    </row>
    <row r="2793" spans="1:27">
      <c r="A2793" s="122" t="s">
        <v>56</v>
      </c>
      <c r="B2793" s="226" t="str">
        <f t="shared" si="86"/>
        <v>27AAECI7859N1ZQSOFT/611/25-26</v>
      </c>
      <c r="C2793" s="277">
        <f t="shared" si="87"/>
        <v>2788</v>
      </c>
      <c r="D2793" s="334" t="s">
        <v>344</v>
      </c>
      <c r="E2793" s="334" t="s">
        <v>345</v>
      </c>
      <c r="F2793" s="334" t="s">
        <v>864</v>
      </c>
      <c r="G2793" s="334" t="s">
        <v>1699</v>
      </c>
      <c r="H2793" s="334" t="s">
        <v>865</v>
      </c>
      <c r="I2793" s="335">
        <v>1829</v>
      </c>
      <c r="J2793" s="334" t="s">
        <v>1700</v>
      </c>
      <c r="K2793" s="336" t="s">
        <v>1657</v>
      </c>
      <c r="L2793" s="172"/>
      <c r="M2793" s="335">
        <v>1550</v>
      </c>
      <c r="N2793" s="335">
        <v>0</v>
      </c>
      <c r="O2793" s="335">
        <v>139.5</v>
      </c>
      <c r="P2793" s="335">
        <v>139.5</v>
      </c>
      <c r="Q2793" s="335">
        <v>0</v>
      </c>
      <c r="R2793" s="337" t="s">
        <v>743</v>
      </c>
      <c r="S2793" s="334" t="s">
        <v>1576</v>
      </c>
      <c r="T2793" s="336" t="s">
        <v>1703</v>
      </c>
      <c r="U2793" s="334" t="s">
        <v>1195</v>
      </c>
      <c r="V2793" s="172"/>
      <c r="W2793" s="338" t="s">
        <v>1704</v>
      </c>
      <c r="X2793" s="337" t="s">
        <v>1195</v>
      </c>
      <c r="Y2793" s="337" t="s">
        <v>1195</v>
      </c>
      <c r="Z2793" s="337" t="s">
        <v>1195</v>
      </c>
      <c r="AA2793" s="172"/>
    </row>
    <row r="2794" spans="1:27">
      <c r="A2794" s="122" t="s">
        <v>56</v>
      </c>
      <c r="B2794" s="226" t="str">
        <f t="shared" si="86"/>
        <v>27AAECI7859N1ZQSOFT/613/25-26</v>
      </c>
      <c r="C2794" s="277">
        <f t="shared" si="87"/>
        <v>2789</v>
      </c>
      <c r="D2794" s="334" t="s">
        <v>344</v>
      </c>
      <c r="E2794" s="334" t="s">
        <v>345</v>
      </c>
      <c r="F2794" s="334" t="s">
        <v>867</v>
      </c>
      <c r="G2794" s="334" t="s">
        <v>1699</v>
      </c>
      <c r="H2794" s="334" t="s">
        <v>865</v>
      </c>
      <c r="I2794" s="335">
        <v>206.5</v>
      </c>
      <c r="J2794" s="334" t="s">
        <v>1700</v>
      </c>
      <c r="K2794" s="336" t="s">
        <v>1657</v>
      </c>
      <c r="L2794" s="172"/>
      <c r="M2794" s="335">
        <v>175</v>
      </c>
      <c r="N2794" s="335">
        <v>0</v>
      </c>
      <c r="O2794" s="335">
        <v>15.75</v>
      </c>
      <c r="P2794" s="335">
        <v>15.75</v>
      </c>
      <c r="Q2794" s="335">
        <v>0</v>
      </c>
      <c r="R2794" s="337" t="s">
        <v>743</v>
      </c>
      <c r="S2794" s="334" t="s">
        <v>1576</v>
      </c>
      <c r="T2794" s="336" t="s">
        <v>1703</v>
      </c>
      <c r="U2794" s="334" t="s">
        <v>1195</v>
      </c>
      <c r="V2794" s="172"/>
      <c r="W2794" s="338" t="s">
        <v>1704</v>
      </c>
      <c r="X2794" s="337" t="s">
        <v>1195</v>
      </c>
      <c r="Y2794" s="337" t="s">
        <v>1195</v>
      </c>
      <c r="Z2794" s="337" t="s">
        <v>1195</v>
      </c>
      <c r="AA2794" s="172"/>
    </row>
    <row r="2795" spans="1:27">
      <c r="A2795" s="122" t="s">
        <v>56</v>
      </c>
      <c r="B2795" s="226" t="str">
        <f t="shared" si="86"/>
        <v>27AAECI7859N1ZQSOFT/620/25-26</v>
      </c>
      <c r="C2795" s="277">
        <f t="shared" si="87"/>
        <v>2790</v>
      </c>
      <c r="D2795" s="334" t="s">
        <v>344</v>
      </c>
      <c r="E2795" s="334" t="s">
        <v>345</v>
      </c>
      <c r="F2795" s="334" t="s">
        <v>869</v>
      </c>
      <c r="G2795" s="334" t="s">
        <v>1699</v>
      </c>
      <c r="H2795" s="334" t="s">
        <v>870</v>
      </c>
      <c r="I2795" s="335">
        <v>755.2</v>
      </c>
      <c r="J2795" s="334" t="s">
        <v>1700</v>
      </c>
      <c r="K2795" s="336" t="s">
        <v>1657</v>
      </c>
      <c r="L2795" s="172"/>
      <c r="M2795" s="335">
        <v>640</v>
      </c>
      <c r="N2795" s="335">
        <v>0</v>
      </c>
      <c r="O2795" s="335">
        <v>57.6</v>
      </c>
      <c r="P2795" s="335">
        <v>57.6</v>
      </c>
      <c r="Q2795" s="335">
        <v>0</v>
      </c>
      <c r="R2795" s="337" t="s">
        <v>743</v>
      </c>
      <c r="S2795" s="334" t="s">
        <v>1576</v>
      </c>
      <c r="T2795" s="336" t="s">
        <v>1703</v>
      </c>
      <c r="U2795" s="334" t="s">
        <v>1195</v>
      </c>
      <c r="V2795" s="172"/>
      <c r="W2795" s="338" t="s">
        <v>1704</v>
      </c>
      <c r="X2795" s="337" t="s">
        <v>1195</v>
      </c>
      <c r="Y2795" s="337" t="s">
        <v>1195</v>
      </c>
      <c r="Z2795" s="337" t="s">
        <v>1195</v>
      </c>
      <c r="AA2795" s="172"/>
    </row>
    <row r="2796" spans="1:27">
      <c r="A2796" s="122" t="s">
        <v>56</v>
      </c>
      <c r="B2796" s="226" t="str">
        <f t="shared" si="86"/>
        <v>27AAECI7859N1ZQSOFT/625/25-26</v>
      </c>
      <c r="C2796" s="277">
        <f t="shared" si="87"/>
        <v>2791</v>
      </c>
      <c r="D2796" s="334" t="s">
        <v>344</v>
      </c>
      <c r="E2796" s="334" t="s">
        <v>345</v>
      </c>
      <c r="F2796" s="334" t="s">
        <v>872</v>
      </c>
      <c r="G2796" s="334" t="s">
        <v>1699</v>
      </c>
      <c r="H2796" s="334" t="s">
        <v>772</v>
      </c>
      <c r="I2796" s="335">
        <v>20744.400000000001</v>
      </c>
      <c r="J2796" s="334" t="s">
        <v>1700</v>
      </c>
      <c r="K2796" s="336" t="s">
        <v>1657</v>
      </c>
      <c r="L2796" s="172"/>
      <c r="M2796" s="335">
        <v>17580</v>
      </c>
      <c r="N2796" s="335">
        <v>0</v>
      </c>
      <c r="O2796" s="335">
        <v>1582.2</v>
      </c>
      <c r="P2796" s="335">
        <v>1582.2</v>
      </c>
      <c r="Q2796" s="335">
        <v>0</v>
      </c>
      <c r="R2796" s="337" t="s">
        <v>743</v>
      </c>
      <c r="S2796" s="334" t="s">
        <v>1576</v>
      </c>
      <c r="T2796" s="336" t="s">
        <v>1703</v>
      </c>
      <c r="U2796" s="334" t="s">
        <v>1195</v>
      </c>
      <c r="V2796" s="172"/>
      <c r="W2796" s="338" t="s">
        <v>1704</v>
      </c>
      <c r="X2796" s="337" t="s">
        <v>1195</v>
      </c>
      <c r="Y2796" s="337" t="s">
        <v>1195</v>
      </c>
      <c r="Z2796" s="337" t="s">
        <v>1195</v>
      </c>
      <c r="AA2796" s="172"/>
    </row>
    <row r="2797" spans="1:27">
      <c r="A2797" s="122" t="s">
        <v>56</v>
      </c>
      <c r="B2797" s="226" t="str">
        <f t="shared" si="86"/>
        <v>27AAECI7859N1ZQSOFT/633/25-26</v>
      </c>
      <c r="C2797" s="277">
        <f t="shared" si="87"/>
        <v>2792</v>
      </c>
      <c r="D2797" s="334" t="s">
        <v>344</v>
      </c>
      <c r="E2797" s="334" t="s">
        <v>345</v>
      </c>
      <c r="F2797" s="334" t="s">
        <v>874</v>
      </c>
      <c r="G2797" s="334" t="s">
        <v>1699</v>
      </c>
      <c r="H2797" s="334" t="s">
        <v>875</v>
      </c>
      <c r="I2797" s="335">
        <v>501.5</v>
      </c>
      <c r="J2797" s="334" t="s">
        <v>1700</v>
      </c>
      <c r="K2797" s="336" t="s">
        <v>1657</v>
      </c>
      <c r="L2797" s="172"/>
      <c r="M2797" s="335">
        <v>425</v>
      </c>
      <c r="N2797" s="335">
        <v>0</v>
      </c>
      <c r="O2797" s="335">
        <v>38.25</v>
      </c>
      <c r="P2797" s="335">
        <v>38.25</v>
      </c>
      <c r="Q2797" s="335">
        <v>0</v>
      </c>
      <c r="R2797" s="337" t="s">
        <v>743</v>
      </c>
      <c r="S2797" s="334" t="s">
        <v>1576</v>
      </c>
      <c r="T2797" s="336" t="s">
        <v>1703</v>
      </c>
      <c r="U2797" s="334" t="s">
        <v>1195</v>
      </c>
      <c r="V2797" s="172"/>
      <c r="W2797" s="338" t="s">
        <v>1704</v>
      </c>
      <c r="X2797" s="337" t="s">
        <v>1195</v>
      </c>
      <c r="Y2797" s="337" t="s">
        <v>1195</v>
      </c>
      <c r="Z2797" s="337" t="s">
        <v>1195</v>
      </c>
      <c r="AA2797" s="172"/>
    </row>
    <row r="2798" spans="1:27">
      <c r="A2798" s="122" t="s">
        <v>56</v>
      </c>
      <c r="B2798" s="226" t="str">
        <f t="shared" si="86"/>
        <v>27AAECI7859N1ZQSOFT/651/25-26</v>
      </c>
      <c r="C2798" s="277">
        <f t="shared" si="87"/>
        <v>2793</v>
      </c>
      <c r="D2798" s="334" t="s">
        <v>344</v>
      </c>
      <c r="E2798" s="334" t="s">
        <v>345</v>
      </c>
      <c r="F2798" s="334" t="s">
        <v>877</v>
      </c>
      <c r="G2798" s="334" t="s">
        <v>1699</v>
      </c>
      <c r="H2798" s="334" t="s">
        <v>878</v>
      </c>
      <c r="I2798" s="335">
        <v>123.9</v>
      </c>
      <c r="J2798" s="334" t="s">
        <v>1700</v>
      </c>
      <c r="K2798" s="336" t="s">
        <v>1657</v>
      </c>
      <c r="L2798" s="172"/>
      <c r="M2798" s="335">
        <v>105</v>
      </c>
      <c r="N2798" s="335">
        <v>0</v>
      </c>
      <c r="O2798" s="335">
        <v>9.4499999999999993</v>
      </c>
      <c r="P2798" s="335">
        <v>9.4499999999999993</v>
      </c>
      <c r="Q2798" s="335">
        <v>0</v>
      </c>
      <c r="R2798" s="337" t="s">
        <v>743</v>
      </c>
      <c r="S2798" s="334" t="s">
        <v>1576</v>
      </c>
      <c r="T2798" s="336" t="s">
        <v>1703</v>
      </c>
      <c r="U2798" s="334" t="s">
        <v>1195</v>
      </c>
      <c r="V2798" s="172"/>
      <c r="W2798" s="338" t="s">
        <v>1704</v>
      </c>
      <c r="X2798" s="337" t="s">
        <v>1195</v>
      </c>
      <c r="Y2798" s="337" t="s">
        <v>1195</v>
      </c>
      <c r="Z2798" s="337" t="s">
        <v>1195</v>
      </c>
      <c r="AA2798" s="172"/>
    </row>
    <row r="2799" spans="1:27">
      <c r="A2799" s="122" t="s">
        <v>56</v>
      </c>
      <c r="B2799" s="226" t="str">
        <f t="shared" si="86"/>
        <v>27AAECI7859N1ZQSOFT/659/25-26</v>
      </c>
      <c r="C2799" s="277">
        <f t="shared" si="87"/>
        <v>2794</v>
      </c>
      <c r="D2799" s="334" t="s">
        <v>344</v>
      </c>
      <c r="E2799" s="334" t="s">
        <v>345</v>
      </c>
      <c r="F2799" s="334" t="s">
        <v>880</v>
      </c>
      <c r="G2799" s="334" t="s">
        <v>1699</v>
      </c>
      <c r="H2799" s="334" t="s">
        <v>777</v>
      </c>
      <c r="I2799" s="335">
        <v>1947</v>
      </c>
      <c r="J2799" s="334" t="s">
        <v>1700</v>
      </c>
      <c r="K2799" s="336" t="s">
        <v>1657</v>
      </c>
      <c r="L2799" s="172"/>
      <c r="M2799" s="335">
        <v>1650</v>
      </c>
      <c r="N2799" s="335">
        <v>0</v>
      </c>
      <c r="O2799" s="335">
        <v>148.5</v>
      </c>
      <c r="P2799" s="335">
        <v>148.5</v>
      </c>
      <c r="Q2799" s="335">
        <v>0</v>
      </c>
      <c r="R2799" s="337" t="s">
        <v>743</v>
      </c>
      <c r="S2799" s="334" t="s">
        <v>1576</v>
      </c>
      <c r="T2799" s="336" t="s">
        <v>1703</v>
      </c>
      <c r="U2799" s="334" t="s">
        <v>1195</v>
      </c>
      <c r="V2799" s="172"/>
      <c r="W2799" s="338" t="s">
        <v>1704</v>
      </c>
      <c r="X2799" s="337" t="s">
        <v>1195</v>
      </c>
      <c r="Y2799" s="337" t="s">
        <v>1195</v>
      </c>
      <c r="Z2799" s="337" t="s">
        <v>1195</v>
      </c>
      <c r="AA2799" s="172"/>
    </row>
    <row r="2800" spans="1:27">
      <c r="A2800" s="122" t="s">
        <v>56</v>
      </c>
      <c r="B2800" s="226" t="str">
        <f t="shared" si="86"/>
        <v>27AAECI7859N1ZQSOFT/665/25-26</v>
      </c>
      <c r="C2800" s="277">
        <f t="shared" si="87"/>
        <v>2795</v>
      </c>
      <c r="D2800" s="334" t="s">
        <v>344</v>
      </c>
      <c r="E2800" s="334" t="s">
        <v>345</v>
      </c>
      <c r="F2800" s="334" t="s">
        <v>882</v>
      </c>
      <c r="G2800" s="334" t="s">
        <v>1699</v>
      </c>
      <c r="H2800" s="334" t="s">
        <v>883</v>
      </c>
      <c r="I2800" s="335">
        <v>1711</v>
      </c>
      <c r="J2800" s="334" t="s">
        <v>1700</v>
      </c>
      <c r="K2800" s="336" t="s">
        <v>1657</v>
      </c>
      <c r="L2800" s="172"/>
      <c r="M2800" s="335">
        <v>1450</v>
      </c>
      <c r="N2800" s="335">
        <v>0</v>
      </c>
      <c r="O2800" s="335">
        <v>130.5</v>
      </c>
      <c r="P2800" s="335">
        <v>130.5</v>
      </c>
      <c r="Q2800" s="335">
        <v>0</v>
      </c>
      <c r="R2800" s="337" t="s">
        <v>743</v>
      </c>
      <c r="S2800" s="334" t="s">
        <v>1576</v>
      </c>
      <c r="T2800" s="336" t="s">
        <v>1703</v>
      </c>
      <c r="U2800" s="334" t="s">
        <v>1195</v>
      </c>
      <c r="V2800" s="172"/>
      <c r="W2800" s="338" t="s">
        <v>1704</v>
      </c>
      <c r="X2800" s="337" t="s">
        <v>1195</v>
      </c>
      <c r="Y2800" s="337" t="s">
        <v>1195</v>
      </c>
      <c r="Z2800" s="337" t="s">
        <v>1195</v>
      </c>
      <c r="AA2800" s="172"/>
    </row>
    <row r="2801" spans="1:27">
      <c r="A2801" s="122" t="s">
        <v>56</v>
      </c>
      <c r="B2801" s="226" t="str">
        <f t="shared" si="86"/>
        <v>27AAECI7859N1ZQSOFT/678/25-26</v>
      </c>
      <c r="C2801" s="277">
        <f t="shared" si="87"/>
        <v>2796</v>
      </c>
      <c r="D2801" s="334" t="s">
        <v>344</v>
      </c>
      <c r="E2801" s="334" t="s">
        <v>345</v>
      </c>
      <c r="F2801" s="334" t="s">
        <v>885</v>
      </c>
      <c r="G2801" s="334" t="s">
        <v>1699</v>
      </c>
      <c r="H2801" s="334" t="s">
        <v>821</v>
      </c>
      <c r="I2801" s="335">
        <v>218</v>
      </c>
      <c r="J2801" s="334" t="s">
        <v>1700</v>
      </c>
      <c r="K2801" s="336" t="s">
        <v>1657</v>
      </c>
      <c r="L2801" s="172"/>
      <c r="M2801" s="335">
        <v>185</v>
      </c>
      <c r="N2801" s="335">
        <v>0</v>
      </c>
      <c r="O2801" s="335">
        <v>16.649999999999999</v>
      </c>
      <c r="P2801" s="335">
        <v>16.649999999999999</v>
      </c>
      <c r="Q2801" s="335">
        <v>0</v>
      </c>
      <c r="R2801" s="337" t="s">
        <v>743</v>
      </c>
      <c r="S2801" s="334" t="s">
        <v>1576</v>
      </c>
      <c r="T2801" s="336" t="s">
        <v>1703</v>
      </c>
      <c r="U2801" s="334" t="s">
        <v>1195</v>
      </c>
      <c r="V2801" s="172"/>
      <c r="W2801" s="338" t="s">
        <v>1704</v>
      </c>
      <c r="X2801" s="337" t="s">
        <v>1195</v>
      </c>
      <c r="Y2801" s="337" t="s">
        <v>1195</v>
      </c>
      <c r="Z2801" s="337" t="s">
        <v>1195</v>
      </c>
      <c r="AA2801" s="172"/>
    </row>
    <row r="2802" spans="1:27">
      <c r="A2802" s="122" t="s">
        <v>56</v>
      </c>
      <c r="B2802" s="226" t="str">
        <f t="shared" si="86"/>
        <v>06AADCH6128C1ZZONGRID061726407</v>
      </c>
      <c r="C2802" s="277">
        <f t="shared" si="87"/>
        <v>2797</v>
      </c>
      <c r="D2802" s="334" t="s">
        <v>305</v>
      </c>
      <c r="E2802" s="334" t="s">
        <v>306</v>
      </c>
      <c r="F2802" s="334" t="s">
        <v>887</v>
      </c>
      <c r="G2802" s="334" t="s">
        <v>1699</v>
      </c>
      <c r="H2802" s="334" t="s">
        <v>768</v>
      </c>
      <c r="I2802" s="335">
        <v>16396.099999999999</v>
      </c>
      <c r="J2802" s="334" t="s">
        <v>1700</v>
      </c>
      <c r="K2802" s="336" t="s">
        <v>1657</v>
      </c>
      <c r="L2802" s="172"/>
      <c r="M2802" s="335">
        <v>13895</v>
      </c>
      <c r="N2802" s="335">
        <v>2501.1</v>
      </c>
      <c r="O2802" s="335">
        <v>0</v>
      </c>
      <c r="P2802" s="335">
        <v>0</v>
      </c>
      <c r="Q2802" s="335">
        <v>0</v>
      </c>
      <c r="R2802" s="337" t="s">
        <v>743</v>
      </c>
      <c r="S2802" s="334" t="s">
        <v>1263</v>
      </c>
      <c r="T2802" s="336" t="s">
        <v>1703</v>
      </c>
      <c r="U2802" s="334" t="s">
        <v>1195</v>
      </c>
      <c r="V2802" s="172"/>
      <c r="W2802" s="338" t="s">
        <v>1704</v>
      </c>
      <c r="X2802" s="337" t="s">
        <v>1726</v>
      </c>
      <c r="Y2802" s="337" t="s">
        <v>5897</v>
      </c>
      <c r="Z2802" s="337" t="s">
        <v>814</v>
      </c>
      <c r="AA2802" s="172"/>
    </row>
    <row r="2803" spans="1:27">
      <c r="A2803" s="122" t="s">
        <v>56</v>
      </c>
      <c r="B2803" s="226" t="str">
        <f t="shared" si="86"/>
        <v>27AAJCV6293Q1Z8VRSPL/25-26/0854</v>
      </c>
      <c r="C2803" s="277">
        <f t="shared" si="87"/>
        <v>2798</v>
      </c>
      <c r="D2803" s="334" t="s">
        <v>367</v>
      </c>
      <c r="E2803" s="334" t="s">
        <v>368</v>
      </c>
      <c r="F2803" s="334" t="s">
        <v>889</v>
      </c>
      <c r="G2803" s="334" t="s">
        <v>1699</v>
      </c>
      <c r="H2803" s="334" t="s">
        <v>814</v>
      </c>
      <c r="I2803" s="335">
        <v>115988</v>
      </c>
      <c r="J2803" s="334" t="s">
        <v>1700</v>
      </c>
      <c r="K2803" s="336" t="s">
        <v>1657</v>
      </c>
      <c r="L2803" s="172"/>
      <c r="M2803" s="335">
        <v>98295</v>
      </c>
      <c r="N2803" s="335">
        <v>0</v>
      </c>
      <c r="O2803" s="335">
        <v>8846.5499999999993</v>
      </c>
      <c r="P2803" s="335">
        <v>8846.5499999999993</v>
      </c>
      <c r="Q2803" s="335">
        <v>0</v>
      </c>
      <c r="R2803" s="337" t="s">
        <v>743</v>
      </c>
      <c r="S2803" s="334" t="s">
        <v>1263</v>
      </c>
      <c r="T2803" s="336" t="s">
        <v>1703</v>
      </c>
      <c r="U2803" s="334" t="s">
        <v>1195</v>
      </c>
      <c r="V2803" s="172"/>
      <c r="W2803" s="338" t="s">
        <v>1704</v>
      </c>
      <c r="X2803" s="337" t="s">
        <v>1195</v>
      </c>
      <c r="Y2803" s="337" t="s">
        <v>1195</v>
      </c>
      <c r="Z2803" s="337" t="s">
        <v>1195</v>
      </c>
      <c r="AA2803" s="172"/>
    </row>
    <row r="2804" spans="1:27">
      <c r="A2804" s="122" t="s">
        <v>56</v>
      </c>
      <c r="B2804" s="226" t="str">
        <f t="shared" si="86"/>
        <v>27AAACH1458C1ZZ2171839335</v>
      </c>
      <c r="C2804" s="277">
        <f t="shared" si="87"/>
        <v>2799</v>
      </c>
      <c r="D2804" s="334" t="s">
        <v>540</v>
      </c>
      <c r="E2804" s="334" t="s">
        <v>541</v>
      </c>
      <c r="F2804" s="334">
        <v>2171839335</v>
      </c>
      <c r="G2804" s="334" t="s">
        <v>1699</v>
      </c>
      <c r="H2804" s="334" t="s">
        <v>792</v>
      </c>
      <c r="I2804" s="335">
        <v>11138.2</v>
      </c>
      <c r="J2804" s="334" t="s">
        <v>1700</v>
      </c>
      <c r="K2804" s="336" t="s">
        <v>1657</v>
      </c>
      <c r="L2804" s="172"/>
      <c r="M2804" s="335">
        <v>9439.16</v>
      </c>
      <c r="N2804" s="335">
        <v>0</v>
      </c>
      <c r="O2804" s="335">
        <v>849.52</v>
      </c>
      <c r="P2804" s="335">
        <v>849.52</v>
      </c>
      <c r="Q2804" s="335">
        <v>0</v>
      </c>
      <c r="R2804" s="337" t="s">
        <v>743</v>
      </c>
      <c r="S2804" s="334" t="s">
        <v>1291</v>
      </c>
      <c r="T2804" s="336" t="s">
        <v>1703</v>
      </c>
      <c r="U2804" s="334" t="s">
        <v>1195</v>
      </c>
      <c r="V2804" s="172"/>
      <c r="W2804" s="338" t="s">
        <v>1704</v>
      </c>
      <c r="X2804" s="337" t="s">
        <v>1195</v>
      </c>
      <c r="Y2804" s="337" t="s">
        <v>1195</v>
      </c>
      <c r="Z2804" s="337" t="s">
        <v>1195</v>
      </c>
      <c r="AA2804" s="172"/>
    </row>
    <row r="2805" spans="1:27">
      <c r="A2805" s="122" t="s">
        <v>56</v>
      </c>
      <c r="B2805" s="226" t="str">
        <f t="shared" si="86"/>
        <v>27AAACH1458C1ZZ2171872644</v>
      </c>
      <c r="C2805" s="277">
        <f t="shared" si="87"/>
        <v>2800</v>
      </c>
      <c r="D2805" s="334" t="s">
        <v>540</v>
      </c>
      <c r="E2805" s="334" t="s">
        <v>541</v>
      </c>
      <c r="F2805" s="334">
        <v>2171872644</v>
      </c>
      <c r="G2805" s="334" t="s">
        <v>1699</v>
      </c>
      <c r="H2805" s="334" t="s">
        <v>878</v>
      </c>
      <c r="I2805" s="335">
        <v>6478.2</v>
      </c>
      <c r="J2805" s="334" t="s">
        <v>1700</v>
      </c>
      <c r="K2805" s="336" t="s">
        <v>1657</v>
      </c>
      <c r="L2805" s="172"/>
      <c r="M2805" s="335">
        <v>5490</v>
      </c>
      <c r="N2805" s="335">
        <v>0</v>
      </c>
      <c r="O2805" s="335">
        <v>494.1</v>
      </c>
      <c r="P2805" s="335">
        <v>494.1</v>
      </c>
      <c r="Q2805" s="335">
        <v>0</v>
      </c>
      <c r="R2805" s="337" t="s">
        <v>743</v>
      </c>
      <c r="S2805" s="334" t="s">
        <v>1291</v>
      </c>
      <c r="T2805" s="336" t="s">
        <v>1703</v>
      </c>
      <c r="U2805" s="334" t="s">
        <v>1195</v>
      </c>
      <c r="V2805" s="172"/>
      <c r="W2805" s="338" t="s">
        <v>1704</v>
      </c>
      <c r="X2805" s="337" t="s">
        <v>1195</v>
      </c>
      <c r="Y2805" s="337" t="s">
        <v>1195</v>
      </c>
      <c r="Z2805" s="337" t="s">
        <v>1195</v>
      </c>
      <c r="AA2805" s="172"/>
    </row>
    <row r="2806" spans="1:27">
      <c r="A2806" s="122" t="s">
        <v>56</v>
      </c>
      <c r="B2806" s="226" t="str">
        <f t="shared" si="86"/>
        <v>27AATPE1295N1Z2NOV-2025-307</v>
      </c>
      <c r="C2806" s="277">
        <f t="shared" si="87"/>
        <v>2801</v>
      </c>
      <c r="D2806" s="334" t="s">
        <v>527</v>
      </c>
      <c r="E2806" s="334" t="s">
        <v>528</v>
      </c>
      <c r="F2806" s="334" t="s">
        <v>1066</v>
      </c>
      <c r="G2806" s="334" t="s">
        <v>1699</v>
      </c>
      <c r="H2806" s="334" t="s">
        <v>865</v>
      </c>
      <c r="I2806" s="335">
        <v>413878</v>
      </c>
      <c r="J2806" s="334" t="s">
        <v>1700</v>
      </c>
      <c r="K2806" s="336" t="s">
        <v>1657</v>
      </c>
      <c r="L2806" s="172"/>
      <c r="M2806" s="335">
        <v>350744</v>
      </c>
      <c r="N2806" s="335">
        <v>0</v>
      </c>
      <c r="O2806" s="335">
        <v>31566.959999999999</v>
      </c>
      <c r="P2806" s="335">
        <v>31566.959999999999</v>
      </c>
      <c r="Q2806" s="335">
        <v>0</v>
      </c>
      <c r="R2806" s="337" t="s">
        <v>743</v>
      </c>
      <c r="S2806" s="334" t="s">
        <v>1367</v>
      </c>
      <c r="T2806" s="336" t="s">
        <v>1703</v>
      </c>
      <c r="U2806" s="334" t="s">
        <v>1195</v>
      </c>
      <c r="V2806" s="172"/>
      <c r="W2806" s="338" t="s">
        <v>1704</v>
      </c>
      <c r="X2806" s="337" t="s">
        <v>1195</v>
      </c>
      <c r="Y2806" s="337" t="s">
        <v>1195</v>
      </c>
      <c r="Z2806" s="337" t="s">
        <v>1195</v>
      </c>
      <c r="AA2806" s="172"/>
    </row>
    <row r="2807" spans="1:27">
      <c r="A2807" s="122" t="s">
        <v>56</v>
      </c>
      <c r="B2807" s="226" t="str">
        <f t="shared" si="86"/>
        <v>27AATPE1295N1Z2NOV-2025-308</v>
      </c>
      <c r="C2807" s="277">
        <f t="shared" si="87"/>
        <v>2802</v>
      </c>
      <c r="D2807" s="334" t="s">
        <v>527</v>
      </c>
      <c r="E2807" s="334" t="s">
        <v>528</v>
      </c>
      <c r="F2807" s="334" t="s">
        <v>1068</v>
      </c>
      <c r="G2807" s="334" t="s">
        <v>1699</v>
      </c>
      <c r="H2807" s="334" t="s">
        <v>865</v>
      </c>
      <c r="I2807" s="335">
        <v>393497</v>
      </c>
      <c r="J2807" s="334" t="s">
        <v>1700</v>
      </c>
      <c r="K2807" s="336" t="s">
        <v>1657</v>
      </c>
      <c r="L2807" s="172"/>
      <c r="M2807" s="335">
        <v>333472</v>
      </c>
      <c r="N2807" s="335">
        <v>0</v>
      </c>
      <c r="O2807" s="335">
        <v>30012.48</v>
      </c>
      <c r="P2807" s="335">
        <v>30012.48</v>
      </c>
      <c r="Q2807" s="335">
        <v>0</v>
      </c>
      <c r="R2807" s="337" t="s">
        <v>743</v>
      </c>
      <c r="S2807" s="334" t="s">
        <v>1367</v>
      </c>
      <c r="T2807" s="336" t="s">
        <v>1703</v>
      </c>
      <c r="U2807" s="334" t="s">
        <v>1195</v>
      </c>
      <c r="V2807" s="172"/>
      <c r="W2807" s="338" t="s">
        <v>1704</v>
      </c>
      <c r="X2807" s="337" t="s">
        <v>1195</v>
      </c>
      <c r="Y2807" s="337" t="s">
        <v>1195</v>
      </c>
      <c r="Z2807" s="337" t="s">
        <v>1195</v>
      </c>
      <c r="AA2807" s="172"/>
    </row>
    <row r="2808" spans="1:27">
      <c r="A2808" s="122" t="s">
        <v>56</v>
      </c>
      <c r="B2808" s="226" t="str">
        <f t="shared" si="86"/>
        <v>27AAECG2483J1ZEGNR/R/25-26/3181</v>
      </c>
      <c r="C2808" s="277">
        <f t="shared" si="87"/>
        <v>2803</v>
      </c>
      <c r="D2808" s="334" t="s">
        <v>487</v>
      </c>
      <c r="E2808" s="334" t="s">
        <v>488</v>
      </c>
      <c r="F2808" s="334" t="s">
        <v>1070</v>
      </c>
      <c r="G2808" s="334" t="s">
        <v>1699</v>
      </c>
      <c r="H2808" s="334" t="s">
        <v>982</v>
      </c>
      <c r="I2808" s="335">
        <v>332</v>
      </c>
      <c r="J2808" s="334" t="s">
        <v>1700</v>
      </c>
      <c r="K2808" s="336" t="s">
        <v>1657</v>
      </c>
      <c r="L2808" s="172"/>
      <c r="M2808" s="335">
        <v>281</v>
      </c>
      <c r="N2808" s="335">
        <v>0</v>
      </c>
      <c r="O2808" s="335">
        <v>25.29</v>
      </c>
      <c r="P2808" s="335">
        <v>25.29</v>
      </c>
      <c r="Q2808" s="335">
        <v>0</v>
      </c>
      <c r="R2808" s="337" t="s">
        <v>743</v>
      </c>
      <c r="S2808" s="334" t="s">
        <v>1291</v>
      </c>
      <c r="T2808" s="336" t="s">
        <v>1703</v>
      </c>
      <c r="U2808" s="334" t="s">
        <v>1195</v>
      </c>
      <c r="V2808" s="172"/>
      <c r="W2808" s="338" t="s">
        <v>1704</v>
      </c>
      <c r="X2808" s="337" t="s">
        <v>1726</v>
      </c>
      <c r="Y2808" s="337" t="s">
        <v>5898</v>
      </c>
      <c r="Z2808" s="337" t="s">
        <v>982</v>
      </c>
      <c r="AA2808" s="172"/>
    </row>
    <row r="2809" spans="1:27">
      <c r="A2809" s="122" t="s">
        <v>56</v>
      </c>
      <c r="B2809" s="226" t="str">
        <f t="shared" si="86"/>
        <v>27AAECG2483J1ZEGNR/R/25-26/3182</v>
      </c>
      <c r="C2809" s="277">
        <f t="shared" si="87"/>
        <v>2804</v>
      </c>
      <c r="D2809" s="334" t="s">
        <v>487</v>
      </c>
      <c r="E2809" s="334" t="s">
        <v>488</v>
      </c>
      <c r="F2809" s="334" t="s">
        <v>1072</v>
      </c>
      <c r="G2809" s="334" t="s">
        <v>1699</v>
      </c>
      <c r="H2809" s="334" t="s">
        <v>982</v>
      </c>
      <c r="I2809" s="335">
        <v>34</v>
      </c>
      <c r="J2809" s="334" t="s">
        <v>1700</v>
      </c>
      <c r="K2809" s="336" t="s">
        <v>1657</v>
      </c>
      <c r="L2809" s="172"/>
      <c r="M2809" s="335">
        <v>29</v>
      </c>
      <c r="N2809" s="335">
        <v>0</v>
      </c>
      <c r="O2809" s="335">
        <v>2.61</v>
      </c>
      <c r="P2809" s="335">
        <v>2.61</v>
      </c>
      <c r="Q2809" s="335">
        <v>0</v>
      </c>
      <c r="R2809" s="337" t="s">
        <v>743</v>
      </c>
      <c r="S2809" s="334" t="s">
        <v>1291</v>
      </c>
      <c r="T2809" s="336" t="s">
        <v>1703</v>
      </c>
      <c r="U2809" s="334" t="s">
        <v>1195</v>
      </c>
      <c r="V2809" s="172"/>
      <c r="W2809" s="338" t="s">
        <v>1704</v>
      </c>
      <c r="X2809" s="337" t="s">
        <v>1726</v>
      </c>
      <c r="Y2809" s="337" t="s">
        <v>5899</v>
      </c>
      <c r="Z2809" s="337" t="s">
        <v>982</v>
      </c>
      <c r="AA2809" s="172"/>
    </row>
    <row r="2810" spans="1:27">
      <c r="A2810" s="122" t="s">
        <v>56</v>
      </c>
      <c r="B2810" s="226" t="str">
        <f t="shared" si="86"/>
        <v>27AAECG2483J1ZEGNR/R/25-26/3183</v>
      </c>
      <c r="C2810" s="277">
        <f t="shared" si="87"/>
        <v>2805</v>
      </c>
      <c r="D2810" s="334" t="s">
        <v>487</v>
      </c>
      <c r="E2810" s="334" t="s">
        <v>488</v>
      </c>
      <c r="F2810" s="334" t="s">
        <v>1074</v>
      </c>
      <c r="G2810" s="334" t="s">
        <v>1699</v>
      </c>
      <c r="H2810" s="334" t="s">
        <v>982</v>
      </c>
      <c r="I2810" s="335">
        <v>10030</v>
      </c>
      <c r="J2810" s="334" t="s">
        <v>1700</v>
      </c>
      <c r="K2810" s="336" t="s">
        <v>1657</v>
      </c>
      <c r="L2810" s="172"/>
      <c r="M2810" s="335">
        <v>8500</v>
      </c>
      <c r="N2810" s="335">
        <v>0</v>
      </c>
      <c r="O2810" s="335">
        <v>765</v>
      </c>
      <c r="P2810" s="335">
        <v>765</v>
      </c>
      <c r="Q2810" s="335">
        <v>0</v>
      </c>
      <c r="R2810" s="337" t="s">
        <v>743</v>
      </c>
      <c r="S2810" s="334" t="s">
        <v>1291</v>
      </c>
      <c r="T2810" s="336" t="s">
        <v>1703</v>
      </c>
      <c r="U2810" s="334" t="s">
        <v>1195</v>
      </c>
      <c r="V2810" s="172"/>
      <c r="W2810" s="338" t="s">
        <v>1704</v>
      </c>
      <c r="X2810" s="337" t="s">
        <v>1726</v>
      </c>
      <c r="Y2810" s="337" t="s">
        <v>5900</v>
      </c>
      <c r="Z2810" s="337" t="s">
        <v>982</v>
      </c>
      <c r="AA2810" s="172"/>
    </row>
    <row r="2811" spans="1:27">
      <c r="A2811" s="122" t="s">
        <v>56</v>
      </c>
      <c r="B2811" s="226" t="str">
        <f t="shared" si="86"/>
        <v>27AAECG2483J1ZEGNR/R/25-26/3184</v>
      </c>
      <c r="C2811" s="277">
        <f t="shared" si="87"/>
        <v>2806</v>
      </c>
      <c r="D2811" s="334" t="s">
        <v>487</v>
      </c>
      <c r="E2811" s="334" t="s">
        <v>488</v>
      </c>
      <c r="F2811" s="334" t="s">
        <v>1076</v>
      </c>
      <c r="G2811" s="334" t="s">
        <v>1699</v>
      </c>
      <c r="H2811" s="334" t="s">
        <v>982</v>
      </c>
      <c r="I2811" s="335">
        <v>1770</v>
      </c>
      <c r="J2811" s="334" t="s">
        <v>1700</v>
      </c>
      <c r="K2811" s="336" t="s">
        <v>1657</v>
      </c>
      <c r="L2811" s="172"/>
      <c r="M2811" s="335">
        <v>1500</v>
      </c>
      <c r="N2811" s="335">
        <v>0</v>
      </c>
      <c r="O2811" s="335">
        <v>135</v>
      </c>
      <c r="P2811" s="335">
        <v>135</v>
      </c>
      <c r="Q2811" s="335">
        <v>0</v>
      </c>
      <c r="R2811" s="337" t="s">
        <v>743</v>
      </c>
      <c r="S2811" s="334" t="s">
        <v>1291</v>
      </c>
      <c r="T2811" s="336" t="s">
        <v>1703</v>
      </c>
      <c r="U2811" s="334" t="s">
        <v>1195</v>
      </c>
      <c r="V2811" s="172"/>
      <c r="W2811" s="338" t="s">
        <v>1704</v>
      </c>
      <c r="X2811" s="337" t="s">
        <v>1726</v>
      </c>
      <c r="Y2811" s="337" t="s">
        <v>5901</v>
      </c>
      <c r="Z2811" s="337" t="s">
        <v>982</v>
      </c>
      <c r="AA2811" s="172"/>
    </row>
    <row r="2812" spans="1:27">
      <c r="A2812" s="122" t="s">
        <v>56</v>
      </c>
      <c r="B2812" s="226" t="str">
        <f t="shared" si="86"/>
        <v>27AAECG2483J1ZEGNR/R/25-26/3185</v>
      </c>
      <c r="C2812" s="277">
        <f t="shared" si="87"/>
        <v>2807</v>
      </c>
      <c r="D2812" s="334" t="s">
        <v>487</v>
      </c>
      <c r="E2812" s="334" t="s">
        <v>488</v>
      </c>
      <c r="F2812" s="334" t="s">
        <v>1078</v>
      </c>
      <c r="G2812" s="334" t="s">
        <v>1699</v>
      </c>
      <c r="H2812" s="334" t="s">
        <v>982</v>
      </c>
      <c r="I2812" s="335">
        <v>13452</v>
      </c>
      <c r="J2812" s="334" t="s">
        <v>1700</v>
      </c>
      <c r="K2812" s="336" t="s">
        <v>1657</v>
      </c>
      <c r="L2812" s="172"/>
      <c r="M2812" s="335">
        <v>11400</v>
      </c>
      <c r="N2812" s="335">
        <v>0</v>
      </c>
      <c r="O2812" s="335">
        <v>1026</v>
      </c>
      <c r="P2812" s="335">
        <v>1026</v>
      </c>
      <c r="Q2812" s="335">
        <v>0</v>
      </c>
      <c r="R2812" s="337" t="s">
        <v>743</v>
      </c>
      <c r="S2812" s="334" t="s">
        <v>1291</v>
      </c>
      <c r="T2812" s="336" t="s">
        <v>1703</v>
      </c>
      <c r="U2812" s="334" t="s">
        <v>1195</v>
      </c>
      <c r="V2812" s="172"/>
      <c r="W2812" s="338" t="s">
        <v>1704</v>
      </c>
      <c r="X2812" s="337" t="s">
        <v>1726</v>
      </c>
      <c r="Y2812" s="337" t="s">
        <v>5902</v>
      </c>
      <c r="Z2812" s="337" t="s">
        <v>982</v>
      </c>
      <c r="AA2812" s="172"/>
    </row>
    <row r="2813" spans="1:27">
      <c r="A2813" s="122" t="s">
        <v>56</v>
      </c>
      <c r="B2813" s="226" t="str">
        <f t="shared" si="86"/>
        <v>27AAECG2483J1ZEGNR/R/25-26/3186</v>
      </c>
      <c r="C2813" s="277">
        <f t="shared" si="87"/>
        <v>2808</v>
      </c>
      <c r="D2813" s="334" t="s">
        <v>487</v>
      </c>
      <c r="E2813" s="334" t="s">
        <v>488</v>
      </c>
      <c r="F2813" s="334" t="s">
        <v>1080</v>
      </c>
      <c r="G2813" s="334" t="s">
        <v>1699</v>
      </c>
      <c r="H2813" s="334" t="s">
        <v>982</v>
      </c>
      <c r="I2813" s="335">
        <v>10266</v>
      </c>
      <c r="J2813" s="334" t="s">
        <v>1700</v>
      </c>
      <c r="K2813" s="336" t="s">
        <v>1657</v>
      </c>
      <c r="L2813" s="172"/>
      <c r="M2813" s="335">
        <v>8700</v>
      </c>
      <c r="N2813" s="335">
        <v>0</v>
      </c>
      <c r="O2813" s="335">
        <v>783</v>
      </c>
      <c r="P2813" s="335">
        <v>783</v>
      </c>
      <c r="Q2813" s="335">
        <v>0</v>
      </c>
      <c r="R2813" s="337" t="s">
        <v>743</v>
      </c>
      <c r="S2813" s="334" t="s">
        <v>1291</v>
      </c>
      <c r="T2813" s="336" t="s">
        <v>1703</v>
      </c>
      <c r="U2813" s="334" t="s">
        <v>1195</v>
      </c>
      <c r="V2813" s="172"/>
      <c r="W2813" s="338" t="s">
        <v>1704</v>
      </c>
      <c r="X2813" s="337" t="s">
        <v>1726</v>
      </c>
      <c r="Y2813" s="337" t="s">
        <v>5903</v>
      </c>
      <c r="Z2813" s="337" t="s">
        <v>982</v>
      </c>
      <c r="AA2813" s="172"/>
    </row>
    <row r="2814" spans="1:27">
      <c r="A2814" s="122" t="s">
        <v>56</v>
      </c>
      <c r="B2814" s="226" t="str">
        <f t="shared" si="86"/>
        <v>27AAECG2483J1ZEGNR/R/25-26/3187</v>
      </c>
      <c r="C2814" s="277">
        <f t="shared" si="87"/>
        <v>2809</v>
      </c>
      <c r="D2814" s="334" t="s">
        <v>487</v>
      </c>
      <c r="E2814" s="334" t="s">
        <v>488</v>
      </c>
      <c r="F2814" s="334" t="s">
        <v>1082</v>
      </c>
      <c r="G2814" s="334" t="s">
        <v>1699</v>
      </c>
      <c r="H2814" s="334" t="s">
        <v>982</v>
      </c>
      <c r="I2814" s="335">
        <v>486997</v>
      </c>
      <c r="J2814" s="334" t="s">
        <v>1700</v>
      </c>
      <c r="K2814" s="336" t="s">
        <v>1657</v>
      </c>
      <c r="L2814" s="172"/>
      <c r="M2814" s="335">
        <v>412709</v>
      </c>
      <c r="N2814" s="335">
        <v>0</v>
      </c>
      <c r="O2814" s="335">
        <v>37143.81</v>
      </c>
      <c r="P2814" s="335">
        <v>37143.81</v>
      </c>
      <c r="Q2814" s="335">
        <v>0</v>
      </c>
      <c r="R2814" s="337" t="s">
        <v>743</v>
      </c>
      <c r="S2814" s="334" t="s">
        <v>1291</v>
      </c>
      <c r="T2814" s="336" t="s">
        <v>1703</v>
      </c>
      <c r="U2814" s="334" t="s">
        <v>1195</v>
      </c>
      <c r="V2814" s="172"/>
      <c r="W2814" s="338" t="s">
        <v>1704</v>
      </c>
      <c r="X2814" s="337" t="s">
        <v>1726</v>
      </c>
      <c r="Y2814" s="337" t="s">
        <v>5904</v>
      </c>
      <c r="Z2814" s="337" t="s">
        <v>982</v>
      </c>
      <c r="AA2814" s="172"/>
    </row>
    <row r="2815" spans="1:27">
      <c r="A2815" s="122" t="s">
        <v>56</v>
      </c>
      <c r="B2815" s="226" t="str">
        <f t="shared" si="86"/>
        <v>27AAECG2483J1ZEGNR/R/25-26/3192</v>
      </c>
      <c r="C2815" s="277">
        <f t="shared" si="87"/>
        <v>2810</v>
      </c>
      <c r="D2815" s="334" t="s">
        <v>487</v>
      </c>
      <c r="E2815" s="334" t="s">
        <v>488</v>
      </c>
      <c r="F2815" s="334" t="s">
        <v>1084</v>
      </c>
      <c r="G2815" s="334" t="s">
        <v>1699</v>
      </c>
      <c r="H2815" s="334" t="s">
        <v>982</v>
      </c>
      <c r="I2815" s="335">
        <v>4720</v>
      </c>
      <c r="J2815" s="334" t="s">
        <v>1700</v>
      </c>
      <c r="K2815" s="336" t="s">
        <v>1657</v>
      </c>
      <c r="L2815" s="172"/>
      <c r="M2815" s="335">
        <v>4000</v>
      </c>
      <c r="N2815" s="335">
        <v>0</v>
      </c>
      <c r="O2815" s="335">
        <v>360</v>
      </c>
      <c r="P2815" s="335">
        <v>360</v>
      </c>
      <c r="Q2815" s="335">
        <v>0</v>
      </c>
      <c r="R2815" s="337" t="s">
        <v>743</v>
      </c>
      <c r="S2815" s="334" t="s">
        <v>1291</v>
      </c>
      <c r="T2815" s="336" t="s">
        <v>1703</v>
      </c>
      <c r="U2815" s="334" t="s">
        <v>1195</v>
      </c>
      <c r="V2815" s="172"/>
      <c r="W2815" s="338" t="s">
        <v>1704</v>
      </c>
      <c r="X2815" s="337" t="s">
        <v>1726</v>
      </c>
      <c r="Y2815" s="337" t="s">
        <v>5905</v>
      </c>
      <c r="Z2815" s="337" t="s">
        <v>821</v>
      </c>
      <c r="AA2815" s="172"/>
    </row>
    <row r="2816" spans="1:27">
      <c r="A2816" s="122" t="s">
        <v>56</v>
      </c>
      <c r="B2816" s="226" t="str">
        <f t="shared" si="86"/>
        <v>27AAECG2483J1ZEGNR/R/25-26/3237</v>
      </c>
      <c r="C2816" s="277">
        <f t="shared" si="87"/>
        <v>2811</v>
      </c>
      <c r="D2816" s="334" t="s">
        <v>487</v>
      </c>
      <c r="E2816" s="334" t="s">
        <v>488</v>
      </c>
      <c r="F2816" s="334" t="s">
        <v>1086</v>
      </c>
      <c r="G2816" s="334" t="s">
        <v>1699</v>
      </c>
      <c r="H2816" s="334" t="s">
        <v>883</v>
      </c>
      <c r="I2816" s="335">
        <v>14160</v>
      </c>
      <c r="J2816" s="334" t="s">
        <v>1700</v>
      </c>
      <c r="K2816" s="336" t="s">
        <v>1657</v>
      </c>
      <c r="L2816" s="172"/>
      <c r="M2816" s="335">
        <v>12000</v>
      </c>
      <c r="N2816" s="335">
        <v>0</v>
      </c>
      <c r="O2816" s="335">
        <v>1080</v>
      </c>
      <c r="P2816" s="335">
        <v>1080</v>
      </c>
      <c r="Q2816" s="335">
        <v>0</v>
      </c>
      <c r="R2816" s="337" t="s">
        <v>743</v>
      </c>
      <c r="S2816" s="334" t="s">
        <v>1291</v>
      </c>
      <c r="T2816" s="336" t="s">
        <v>1703</v>
      </c>
      <c r="U2816" s="334" t="s">
        <v>1195</v>
      </c>
      <c r="V2816" s="172"/>
      <c r="W2816" s="338" t="s">
        <v>1704</v>
      </c>
      <c r="X2816" s="337" t="s">
        <v>1726</v>
      </c>
      <c r="Y2816" s="337" t="s">
        <v>5906</v>
      </c>
      <c r="Z2816" s="337" t="s">
        <v>883</v>
      </c>
      <c r="AA2816" s="172"/>
    </row>
    <row r="2817" spans="1:27">
      <c r="A2817" s="122" t="s">
        <v>56</v>
      </c>
      <c r="B2817" s="226" t="str">
        <f t="shared" si="86"/>
        <v>27AAECG2483J1ZEGNR/S/25-26/5498</v>
      </c>
      <c r="C2817" s="277">
        <f t="shared" si="87"/>
        <v>2812</v>
      </c>
      <c r="D2817" s="334" t="s">
        <v>487</v>
      </c>
      <c r="E2817" s="334" t="s">
        <v>488</v>
      </c>
      <c r="F2817" s="334" t="s">
        <v>1088</v>
      </c>
      <c r="G2817" s="334" t="s">
        <v>1699</v>
      </c>
      <c r="H2817" s="334" t="s">
        <v>870</v>
      </c>
      <c r="I2817" s="335">
        <v>1416</v>
      </c>
      <c r="J2817" s="334" t="s">
        <v>1700</v>
      </c>
      <c r="K2817" s="336" t="s">
        <v>1657</v>
      </c>
      <c r="L2817" s="172"/>
      <c r="M2817" s="335">
        <v>1200</v>
      </c>
      <c r="N2817" s="335">
        <v>0</v>
      </c>
      <c r="O2817" s="335">
        <v>108</v>
      </c>
      <c r="P2817" s="335">
        <v>108</v>
      </c>
      <c r="Q2817" s="335">
        <v>0</v>
      </c>
      <c r="R2817" s="337" t="s">
        <v>743</v>
      </c>
      <c r="S2817" s="334" t="s">
        <v>1291</v>
      </c>
      <c r="T2817" s="336" t="s">
        <v>1703</v>
      </c>
      <c r="U2817" s="334" t="s">
        <v>1195</v>
      </c>
      <c r="V2817" s="172"/>
      <c r="W2817" s="338" t="s">
        <v>1704</v>
      </c>
      <c r="X2817" s="337" t="s">
        <v>1726</v>
      </c>
      <c r="Y2817" s="337" t="s">
        <v>5907</v>
      </c>
      <c r="Z2817" s="337" t="s">
        <v>870</v>
      </c>
      <c r="AA2817" s="172"/>
    </row>
    <row r="2818" spans="1:27">
      <c r="A2818" s="122" t="s">
        <v>56</v>
      </c>
      <c r="B2818" s="226" t="str">
        <f t="shared" si="86"/>
        <v>27AAECG2483J1ZEGNR/S/25-26/5499</v>
      </c>
      <c r="C2818" s="277">
        <f t="shared" si="87"/>
        <v>2813</v>
      </c>
      <c r="D2818" s="334" t="s">
        <v>487</v>
      </c>
      <c r="E2818" s="334" t="s">
        <v>488</v>
      </c>
      <c r="F2818" s="334" t="s">
        <v>1090</v>
      </c>
      <c r="G2818" s="334" t="s">
        <v>1699</v>
      </c>
      <c r="H2818" s="334" t="s">
        <v>870</v>
      </c>
      <c r="I2818" s="335">
        <v>3776</v>
      </c>
      <c r="J2818" s="334" t="s">
        <v>1700</v>
      </c>
      <c r="K2818" s="336" t="s">
        <v>1657</v>
      </c>
      <c r="L2818" s="172"/>
      <c r="M2818" s="335">
        <v>3200</v>
      </c>
      <c r="N2818" s="335">
        <v>0</v>
      </c>
      <c r="O2818" s="335">
        <v>288</v>
      </c>
      <c r="P2818" s="335">
        <v>288</v>
      </c>
      <c r="Q2818" s="335">
        <v>0</v>
      </c>
      <c r="R2818" s="337" t="s">
        <v>743</v>
      </c>
      <c r="S2818" s="334" t="s">
        <v>1291</v>
      </c>
      <c r="T2818" s="336" t="s">
        <v>1703</v>
      </c>
      <c r="U2818" s="334" t="s">
        <v>1195</v>
      </c>
      <c r="V2818" s="172"/>
      <c r="W2818" s="338" t="s">
        <v>1704</v>
      </c>
      <c r="X2818" s="337" t="s">
        <v>1726</v>
      </c>
      <c r="Y2818" s="337" t="s">
        <v>5908</v>
      </c>
      <c r="Z2818" s="337" t="s">
        <v>870</v>
      </c>
      <c r="AA2818" s="172"/>
    </row>
    <row r="2819" spans="1:27">
      <c r="A2819" s="122" t="s">
        <v>56</v>
      </c>
      <c r="B2819" s="226" t="str">
        <f t="shared" si="86"/>
        <v>27AAECG2483J1ZEGNR/S/25-26/5679</v>
      </c>
      <c r="C2819" s="277">
        <f t="shared" si="87"/>
        <v>2814</v>
      </c>
      <c r="D2819" s="334" t="s">
        <v>487</v>
      </c>
      <c r="E2819" s="334" t="s">
        <v>488</v>
      </c>
      <c r="F2819" s="334" t="s">
        <v>1092</v>
      </c>
      <c r="G2819" s="334" t="s">
        <v>1699</v>
      </c>
      <c r="H2819" s="334" t="s">
        <v>1039</v>
      </c>
      <c r="I2819" s="335">
        <v>2395</v>
      </c>
      <c r="J2819" s="334" t="s">
        <v>1700</v>
      </c>
      <c r="K2819" s="336" t="s">
        <v>1657</v>
      </c>
      <c r="L2819" s="172"/>
      <c r="M2819" s="335">
        <v>2030</v>
      </c>
      <c r="N2819" s="335">
        <v>0</v>
      </c>
      <c r="O2819" s="335">
        <v>182.7</v>
      </c>
      <c r="P2819" s="335">
        <v>182.7</v>
      </c>
      <c r="Q2819" s="335">
        <v>0</v>
      </c>
      <c r="R2819" s="337" t="s">
        <v>743</v>
      </c>
      <c r="S2819" s="334" t="s">
        <v>1291</v>
      </c>
      <c r="T2819" s="336" t="s">
        <v>1703</v>
      </c>
      <c r="U2819" s="334" t="s">
        <v>1195</v>
      </c>
      <c r="V2819" s="172"/>
      <c r="W2819" s="338" t="s">
        <v>1704</v>
      </c>
      <c r="X2819" s="337" t="s">
        <v>1726</v>
      </c>
      <c r="Y2819" s="337" t="s">
        <v>5909</v>
      </c>
      <c r="Z2819" s="337" t="s">
        <v>1039</v>
      </c>
      <c r="AA2819" s="172"/>
    </row>
    <row r="2820" spans="1:27">
      <c r="A2820" s="122" t="s">
        <v>56</v>
      </c>
      <c r="B2820" s="226" t="str">
        <f t="shared" si="86"/>
        <v>27AAECG2483J1ZEGNR/S/25-26/6038</v>
      </c>
      <c r="C2820" s="277">
        <f t="shared" si="87"/>
        <v>2815</v>
      </c>
      <c r="D2820" s="334" t="s">
        <v>487</v>
      </c>
      <c r="E2820" s="334" t="s">
        <v>488</v>
      </c>
      <c r="F2820" s="334" t="s">
        <v>1095</v>
      </c>
      <c r="G2820" s="334" t="s">
        <v>1699</v>
      </c>
      <c r="H2820" s="334" t="s">
        <v>814</v>
      </c>
      <c r="I2820" s="335">
        <v>944</v>
      </c>
      <c r="J2820" s="334" t="s">
        <v>1700</v>
      </c>
      <c r="K2820" s="336" t="s">
        <v>1657</v>
      </c>
      <c r="L2820" s="172"/>
      <c r="M2820" s="335">
        <v>800</v>
      </c>
      <c r="N2820" s="335">
        <v>0</v>
      </c>
      <c r="O2820" s="335">
        <v>72</v>
      </c>
      <c r="P2820" s="335">
        <v>72</v>
      </c>
      <c r="Q2820" s="335">
        <v>0</v>
      </c>
      <c r="R2820" s="337" t="s">
        <v>743</v>
      </c>
      <c r="S2820" s="334" t="s">
        <v>1291</v>
      </c>
      <c r="T2820" s="336" t="s">
        <v>1703</v>
      </c>
      <c r="U2820" s="334" t="s">
        <v>1195</v>
      </c>
      <c r="V2820" s="172"/>
      <c r="W2820" s="338" t="s">
        <v>1704</v>
      </c>
      <c r="X2820" s="337" t="s">
        <v>1726</v>
      </c>
      <c r="Y2820" s="337" t="s">
        <v>5910</v>
      </c>
      <c r="Z2820" s="337" t="s">
        <v>814</v>
      </c>
      <c r="AA2820" s="172"/>
    </row>
    <row r="2821" spans="1:27">
      <c r="A2821" s="122" t="s">
        <v>56</v>
      </c>
      <c r="B2821" s="226" t="str">
        <f t="shared" si="86"/>
        <v>06AAACM5586C1ZLTIO26HR101461769</v>
      </c>
      <c r="C2821" s="277">
        <f t="shared" si="87"/>
        <v>2816</v>
      </c>
      <c r="D2821" s="334" t="s">
        <v>334</v>
      </c>
      <c r="E2821" s="334" t="s">
        <v>335</v>
      </c>
      <c r="F2821" s="334" t="s">
        <v>919</v>
      </c>
      <c r="G2821" s="334" t="s">
        <v>1699</v>
      </c>
      <c r="H2821" s="334" t="s">
        <v>768</v>
      </c>
      <c r="I2821" s="335">
        <v>1253.1600000000001</v>
      </c>
      <c r="J2821" s="334" t="s">
        <v>1700</v>
      </c>
      <c r="K2821" s="336" t="s">
        <v>1657</v>
      </c>
      <c r="L2821" s="172"/>
      <c r="M2821" s="335">
        <v>1062</v>
      </c>
      <c r="N2821" s="335">
        <v>191.16</v>
      </c>
      <c r="O2821" s="335">
        <v>0</v>
      </c>
      <c r="P2821" s="335">
        <v>0</v>
      </c>
      <c r="Q2821" s="335">
        <v>0</v>
      </c>
      <c r="R2821" s="337" t="s">
        <v>743</v>
      </c>
      <c r="S2821" s="334" t="s">
        <v>1576</v>
      </c>
      <c r="T2821" s="336" t="s">
        <v>1703</v>
      </c>
      <c r="U2821" s="334" t="s">
        <v>1195</v>
      </c>
      <c r="V2821" s="172"/>
      <c r="W2821" s="338" t="s">
        <v>1704</v>
      </c>
      <c r="X2821" s="337" t="s">
        <v>1195</v>
      </c>
      <c r="Y2821" s="337" t="s">
        <v>1195</v>
      </c>
      <c r="Z2821" s="337" t="s">
        <v>1195</v>
      </c>
      <c r="AA2821" s="172"/>
    </row>
    <row r="2822" spans="1:27">
      <c r="A2822" s="122" t="s">
        <v>56</v>
      </c>
      <c r="B2822" s="226" t="str">
        <f t="shared" ref="B2822:B2885" si="88">CONCATENATE(D2822,F2822)</f>
        <v>27AABCM2461K1ZFLMP01261101046</v>
      </c>
      <c r="C2822" s="277">
        <f t="shared" si="87"/>
        <v>2817</v>
      </c>
      <c r="D2822" s="334" t="s">
        <v>443</v>
      </c>
      <c r="E2822" s="334" t="s">
        <v>444</v>
      </c>
      <c r="F2822" s="334" t="s">
        <v>1099</v>
      </c>
      <c r="G2822" s="334" t="s">
        <v>1699</v>
      </c>
      <c r="H2822" s="334" t="s">
        <v>968</v>
      </c>
      <c r="I2822" s="335">
        <v>31306.6</v>
      </c>
      <c r="J2822" s="334" t="s">
        <v>1700</v>
      </c>
      <c r="K2822" s="336" t="s">
        <v>1657</v>
      </c>
      <c r="L2822" s="172"/>
      <c r="M2822" s="335">
        <v>26530.6</v>
      </c>
      <c r="N2822" s="335">
        <v>0</v>
      </c>
      <c r="O2822" s="335">
        <v>2388</v>
      </c>
      <c r="P2822" s="335">
        <v>2388</v>
      </c>
      <c r="Q2822" s="335">
        <v>0</v>
      </c>
      <c r="R2822" s="337" t="s">
        <v>743</v>
      </c>
      <c r="S2822" s="334" t="s">
        <v>1263</v>
      </c>
      <c r="T2822" s="336" t="s">
        <v>1703</v>
      </c>
      <c r="U2822" s="334" t="s">
        <v>1195</v>
      </c>
      <c r="V2822" s="172"/>
      <c r="W2822" s="338" t="s">
        <v>1704</v>
      </c>
      <c r="X2822" s="337" t="s">
        <v>1726</v>
      </c>
      <c r="Y2822" s="337" t="s">
        <v>5911</v>
      </c>
      <c r="Z2822" s="337" t="s">
        <v>792</v>
      </c>
      <c r="AA2822" s="172"/>
    </row>
    <row r="2823" spans="1:27">
      <c r="A2823" s="122" t="s">
        <v>56</v>
      </c>
      <c r="B2823" s="226" t="str">
        <f t="shared" si="88"/>
        <v>27AABCM2461K1ZFLMP01261101047</v>
      </c>
      <c r="C2823" s="277">
        <f t="shared" ref="C2823:C2886" si="89">C2822+1</f>
        <v>2818</v>
      </c>
      <c r="D2823" s="334" t="s">
        <v>443</v>
      </c>
      <c r="E2823" s="334" t="s">
        <v>444</v>
      </c>
      <c r="F2823" s="334" t="s">
        <v>1101</v>
      </c>
      <c r="G2823" s="334" t="s">
        <v>1699</v>
      </c>
      <c r="H2823" s="334" t="s">
        <v>968</v>
      </c>
      <c r="I2823" s="335">
        <v>32926.800000000003</v>
      </c>
      <c r="J2823" s="334" t="s">
        <v>1700</v>
      </c>
      <c r="K2823" s="336" t="s">
        <v>1657</v>
      </c>
      <c r="L2823" s="172"/>
      <c r="M2823" s="335">
        <v>27904.799999999999</v>
      </c>
      <c r="N2823" s="335">
        <v>0</v>
      </c>
      <c r="O2823" s="335">
        <v>2511</v>
      </c>
      <c r="P2823" s="335">
        <v>2511</v>
      </c>
      <c r="Q2823" s="335">
        <v>0</v>
      </c>
      <c r="R2823" s="337" t="s">
        <v>743</v>
      </c>
      <c r="S2823" s="334" t="s">
        <v>1263</v>
      </c>
      <c r="T2823" s="336" t="s">
        <v>1703</v>
      </c>
      <c r="U2823" s="334" t="s">
        <v>1195</v>
      </c>
      <c r="V2823" s="172"/>
      <c r="W2823" s="338" t="s">
        <v>1704</v>
      </c>
      <c r="X2823" s="337" t="s">
        <v>1726</v>
      </c>
      <c r="Y2823" s="337" t="s">
        <v>5912</v>
      </c>
      <c r="Z2823" s="337" t="s">
        <v>792</v>
      </c>
      <c r="AA2823" s="172"/>
    </row>
    <row r="2824" spans="1:27">
      <c r="A2824" s="122" t="s">
        <v>56</v>
      </c>
      <c r="B2824" s="226" t="str">
        <f t="shared" si="88"/>
        <v>27AABCM2461K1ZFLMP01261101048</v>
      </c>
      <c r="C2824" s="277">
        <f t="shared" si="89"/>
        <v>2819</v>
      </c>
      <c r="D2824" s="334" t="s">
        <v>443</v>
      </c>
      <c r="E2824" s="334" t="s">
        <v>444</v>
      </c>
      <c r="F2824" s="334" t="s">
        <v>1103</v>
      </c>
      <c r="G2824" s="334" t="s">
        <v>1699</v>
      </c>
      <c r="H2824" s="334" t="s">
        <v>968</v>
      </c>
      <c r="I2824" s="335">
        <v>32926.800000000003</v>
      </c>
      <c r="J2824" s="334" t="s">
        <v>1700</v>
      </c>
      <c r="K2824" s="336" t="s">
        <v>1657</v>
      </c>
      <c r="L2824" s="172"/>
      <c r="M2824" s="335">
        <v>27904.799999999999</v>
      </c>
      <c r="N2824" s="335">
        <v>0</v>
      </c>
      <c r="O2824" s="335">
        <v>2511</v>
      </c>
      <c r="P2824" s="335">
        <v>2511</v>
      </c>
      <c r="Q2824" s="335">
        <v>0</v>
      </c>
      <c r="R2824" s="337" t="s">
        <v>743</v>
      </c>
      <c r="S2824" s="334" t="s">
        <v>1263</v>
      </c>
      <c r="T2824" s="336" t="s">
        <v>1703</v>
      </c>
      <c r="U2824" s="334" t="s">
        <v>1195</v>
      </c>
      <c r="V2824" s="172"/>
      <c r="W2824" s="338" t="s">
        <v>1704</v>
      </c>
      <c r="X2824" s="337" t="s">
        <v>1726</v>
      </c>
      <c r="Y2824" s="337" t="s">
        <v>5913</v>
      </c>
      <c r="Z2824" s="337" t="s">
        <v>792</v>
      </c>
      <c r="AA2824" s="172"/>
    </row>
    <row r="2825" spans="1:27">
      <c r="A2825" s="122" t="s">
        <v>56</v>
      </c>
      <c r="B2825" s="226" t="str">
        <f t="shared" si="88"/>
        <v>27AABCM2461K1ZFLMP01261101049</v>
      </c>
      <c r="C2825" s="277">
        <f t="shared" si="89"/>
        <v>2820</v>
      </c>
      <c r="D2825" s="334" t="s">
        <v>443</v>
      </c>
      <c r="E2825" s="334" t="s">
        <v>444</v>
      </c>
      <c r="F2825" s="334" t="s">
        <v>1105</v>
      </c>
      <c r="G2825" s="334" t="s">
        <v>1699</v>
      </c>
      <c r="H2825" s="334" t="s">
        <v>968</v>
      </c>
      <c r="I2825" s="335">
        <v>31306.6</v>
      </c>
      <c r="J2825" s="334" t="s">
        <v>1700</v>
      </c>
      <c r="K2825" s="336" t="s">
        <v>1657</v>
      </c>
      <c r="L2825" s="172"/>
      <c r="M2825" s="335">
        <v>26530.6</v>
      </c>
      <c r="N2825" s="335">
        <v>0</v>
      </c>
      <c r="O2825" s="335">
        <v>2388</v>
      </c>
      <c r="P2825" s="335">
        <v>2388</v>
      </c>
      <c r="Q2825" s="335">
        <v>0</v>
      </c>
      <c r="R2825" s="337" t="s">
        <v>743</v>
      </c>
      <c r="S2825" s="334" t="s">
        <v>1263</v>
      </c>
      <c r="T2825" s="336" t="s">
        <v>1703</v>
      </c>
      <c r="U2825" s="334" t="s">
        <v>1195</v>
      </c>
      <c r="V2825" s="172"/>
      <c r="W2825" s="338" t="s">
        <v>1704</v>
      </c>
      <c r="X2825" s="337" t="s">
        <v>1726</v>
      </c>
      <c r="Y2825" s="337" t="s">
        <v>5914</v>
      </c>
      <c r="Z2825" s="337" t="s">
        <v>792</v>
      </c>
      <c r="AA2825" s="172"/>
    </row>
    <row r="2826" spans="1:27">
      <c r="A2826" s="122" t="s">
        <v>56</v>
      </c>
      <c r="B2826" s="226" t="str">
        <f t="shared" si="88"/>
        <v>27AABCM2461K1ZFPM012611/021945</v>
      </c>
      <c r="C2826" s="277">
        <f t="shared" si="89"/>
        <v>2821</v>
      </c>
      <c r="D2826" s="334" t="s">
        <v>443</v>
      </c>
      <c r="E2826" s="334" t="s">
        <v>444</v>
      </c>
      <c r="F2826" s="334" t="s">
        <v>1107</v>
      </c>
      <c r="G2826" s="334" t="s">
        <v>1699</v>
      </c>
      <c r="H2826" s="334" t="s">
        <v>968</v>
      </c>
      <c r="I2826" s="335">
        <v>632</v>
      </c>
      <c r="J2826" s="334" t="s">
        <v>1700</v>
      </c>
      <c r="K2826" s="336" t="s">
        <v>1657</v>
      </c>
      <c r="L2826" s="172"/>
      <c r="M2826" s="335">
        <v>536</v>
      </c>
      <c r="N2826" s="335">
        <v>0</v>
      </c>
      <c r="O2826" s="335">
        <v>48</v>
      </c>
      <c r="P2826" s="335">
        <v>48</v>
      </c>
      <c r="Q2826" s="335">
        <v>0</v>
      </c>
      <c r="R2826" s="337" t="s">
        <v>743</v>
      </c>
      <c r="S2826" s="334" t="s">
        <v>1263</v>
      </c>
      <c r="T2826" s="336" t="s">
        <v>1703</v>
      </c>
      <c r="U2826" s="334" t="s">
        <v>1195</v>
      </c>
      <c r="V2826" s="172"/>
      <c r="W2826" s="338" t="s">
        <v>1704</v>
      </c>
      <c r="X2826" s="337" t="s">
        <v>1726</v>
      </c>
      <c r="Y2826" s="337" t="s">
        <v>5915</v>
      </c>
      <c r="Z2826" s="337" t="s">
        <v>875</v>
      </c>
      <c r="AA2826" s="172"/>
    </row>
    <row r="2827" spans="1:27">
      <c r="A2827" s="122" t="s">
        <v>56</v>
      </c>
      <c r="B2827" s="226" t="str">
        <f t="shared" si="88"/>
        <v>27AABCM2461K1ZFPM012611/021946</v>
      </c>
      <c r="C2827" s="277">
        <f t="shared" si="89"/>
        <v>2822</v>
      </c>
      <c r="D2827" s="334" t="s">
        <v>443</v>
      </c>
      <c r="E2827" s="334" t="s">
        <v>444</v>
      </c>
      <c r="F2827" s="334" t="s">
        <v>1109</v>
      </c>
      <c r="G2827" s="334" t="s">
        <v>1699</v>
      </c>
      <c r="H2827" s="334" t="s">
        <v>968</v>
      </c>
      <c r="I2827" s="335">
        <v>886.4</v>
      </c>
      <c r="J2827" s="334" t="s">
        <v>1700</v>
      </c>
      <c r="K2827" s="336" t="s">
        <v>1657</v>
      </c>
      <c r="L2827" s="172"/>
      <c r="M2827" s="335">
        <v>750.4</v>
      </c>
      <c r="N2827" s="335">
        <v>0</v>
      </c>
      <c r="O2827" s="335">
        <v>68</v>
      </c>
      <c r="P2827" s="335">
        <v>68</v>
      </c>
      <c r="Q2827" s="335">
        <v>0</v>
      </c>
      <c r="R2827" s="337" t="s">
        <v>743</v>
      </c>
      <c r="S2827" s="334" t="s">
        <v>1263</v>
      </c>
      <c r="T2827" s="336" t="s">
        <v>1703</v>
      </c>
      <c r="U2827" s="334" t="s">
        <v>1195</v>
      </c>
      <c r="V2827" s="172"/>
      <c r="W2827" s="338" t="s">
        <v>1704</v>
      </c>
      <c r="X2827" s="337" t="s">
        <v>1726</v>
      </c>
      <c r="Y2827" s="337" t="s">
        <v>5916</v>
      </c>
      <c r="Z2827" s="337" t="s">
        <v>875</v>
      </c>
      <c r="AA2827" s="172"/>
    </row>
    <row r="2828" spans="1:27">
      <c r="A2828" s="122" t="s">
        <v>56</v>
      </c>
      <c r="B2828" s="226" t="str">
        <f t="shared" si="88"/>
        <v>27AABCM2461K1ZFPM012611/021947</v>
      </c>
      <c r="C2828" s="277">
        <f t="shared" si="89"/>
        <v>2823</v>
      </c>
      <c r="D2828" s="334" t="s">
        <v>443</v>
      </c>
      <c r="E2828" s="334" t="s">
        <v>444</v>
      </c>
      <c r="F2828" s="334" t="s">
        <v>1111</v>
      </c>
      <c r="G2828" s="334" t="s">
        <v>1699</v>
      </c>
      <c r="H2828" s="334" t="s">
        <v>968</v>
      </c>
      <c r="I2828" s="335">
        <v>127.2</v>
      </c>
      <c r="J2828" s="334" t="s">
        <v>1700</v>
      </c>
      <c r="K2828" s="336" t="s">
        <v>1657</v>
      </c>
      <c r="L2828" s="172"/>
      <c r="M2828" s="335">
        <v>107.2</v>
      </c>
      <c r="N2828" s="335">
        <v>0</v>
      </c>
      <c r="O2828" s="335">
        <v>10</v>
      </c>
      <c r="P2828" s="335">
        <v>10</v>
      </c>
      <c r="Q2828" s="335">
        <v>0</v>
      </c>
      <c r="R2828" s="337" t="s">
        <v>743</v>
      </c>
      <c r="S2828" s="334" t="s">
        <v>1263</v>
      </c>
      <c r="T2828" s="336" t="s">
        <v>1703</v>
      </c>
      <c r="U2828" s="334" t="s">
        <v>1195</v>
      </c>
      <c r="V2828" s="172"/>
      <c r="W2828" s="338" t="s">
        <v>1704</v>
      </c>
      <c r="X2828" s="337" t="s">
        <v>1726</v>
      </c>
      <c r="Y2828" s="337" t="s">
        <v>5917</v>
      </c>
      <c r="Z2828" s="337" t="s">
        <v>875</v>
      </c>
      <c r="AA2828" s="172"/>
    </row>
    <row r="2829" spans="1:27">
      <c r="A2829" s="122" t="s">
        <v>56</v>
      </c>
      <c r="B2829" s="226" t="str">
        <f t="shared" si="88"/>
        <v>27AABCM2461K1ZFPM012611/021948</v>
      </c>
      <c r="C2829" s="277">
        <f t="shared" si="89"/>
        <v>2824</v>
      </c>
      <c r="D2829" s="334" t="s">
        <v>443</v>
      </c>
      <c r="E2829" s="334" t="s">
        <v>444</v>
      </c>
      <c r="F2829" s="334" t="s">
        <v>1113</v>
      </c>
      <c r="G2829" s="334" t="s">
        <v>1699</v>
      </c>
      <c r="H2829" s="334" t="s">
        <v>968</v>
      </c>
      <c r="I2829" s="335">
        <v>632</v>
      </c>
      <c r="J2829" s="334" t="s">
        <v>1700</v>
      </c>
      <c r="K2829" s="336" t="s">
        <v>1657</v>
      </c>
      <c r="L2829" s="172"/>
      <c r="M2829" s="335">
        <v>536</v>
      </c>
      <c r="N2829" s="335">
        <v>0</v>
      </c>
      <c r="O2829" s="335">
        <v>48</v>
      </c>
      <c r="P2829" s="335">
        <v>48</v>
      </c>
      <c r="Q2829" s="335">
        <v>0</v>
      </c>
      <c r="R2829" s="337" t="s">
        <v>743</v>
      </c>
      <c r="S2829" s="334" t="s">
        <v>1263</v>
      </c>
      <c r="T2829" s="336" t="s">
        <v>1703</v>
      </c>
      <c r="U2829" s="334" t="s">
        <v>1195</v>
      </c>
      <c r="V2829" s="172"/>
      <c r="W2829" s="338" t="s">
        <v>1704</v>
      </c>
      <c r="X2829" s="337" t="s">
        <v>1726</v>
      </c>
      <c r="Y2829" s="337" t="s">
        <v>5918</v>
      </c>
      <c r="Z2829" s="337" t="s">
        <v>875</v>
      </c>
      <c r="AA2829" s="172"/>
    </row>
    <row r="2830" spans="1:27">
      <c r="A2830" s="122" t="s">
        <v>56</v>
      </c>
      <c r="B2830" s="226" t="str">
        <f t="shared" si="88"/>
        <v>07AAACJ0054A1ZDDP529790</v>
      </c>
      <c r="C2830" s="277">
        <f t="shared" si="89"/>
        <v>2825</v>
      </c>
      <c r="D2830" s="334" t="s">
        <v>283</v>
      </c>
      <c r="E2830" s="334" t="s">
        <v>284</v>
      </c>
      <c r="F2830" s="334" t="s">
        <v>1115</v>
      </c>
      <c r="G2830" s="334" t="s">
        <v>1699</v>
      </c>
      <c r="H2830" s="334" t="s">
        <v>982</v>
      </c>
      <c r="I2830" s="335">
        <v>6309</v>
      </c>
      <c r="J2830" s="334" t="s">
        <v>1700</v>
      </c>
      <c r="K2830" s="336" t="s">
        <v>1657</v>
      </c>
      <c r="L2830" s="172"/>
      <c r="M2830" s="335">
        <v>100</v>
      </c>
      <c r="N2830" s="335">
        <v>18</v>
      </c>
      <c r="O2830" s="335">
        <v>0</v>
      </c>
      <c r="P2830" s="335">
        <v>0</v>
      </c>
      <c r="Q2830" s="335">
        <v>0</v>
      </c>
      <c r="R2830" s="337" t="s">
        <v>743</v>
      </c>
      <c r="S2830" s="334" t="s">
        <v>1576</v>
      </c>
      <c r="T2830" s="336" t="s">
        <v>1703</v>
      </c>
      <c r="U2830" s="334" t="s">
        <v>1195</v>
      </c>
      <c r="V2830" s="172"/>
      <c r="W2830" s="338" t="s">
        <v>1704</v>
      </c>
      <c r="X2830" s="337" t="s">
        <v>1726</v>
      </c>
      <c r="Y2830" s="337" t="s">
        <v>5919</v>
      </c>
      <c r="Z2830" s="337" t="s">
        <v>1249</v>
      </c>
      <c r="AA2830" s="172"/>
    </row>
    <row r="2831" spans="1:27">
      <c r="A2831" s="122" t="s">
        <v>56</v>
      </c>
      <c r="B2831" s="226" t="str">
        <f t="shared" si="88"/>
        <v>07AAACJ0054A1ZDDP529791</v>
      </c>
      <c r="C2831" s="277">
        <f t="shared" si="89"/>
        <v>2826</v>
      </c>
      <c r="D2831" s="334" t="s">
        <v>283</v>
      </c>
      <c r="E2831" s="334" t="s">
        <v>284</v>
      </c>
      <c r="F2831" s="334" t="s">
        <v>1117</v>
      </c>
      <c r="G2831" s="334" t="s">
        <v>1699</v>
      </c>
      <c r="H2831" s="334" t="s">
        <v>982</v>
      </c>
      <c r="I2831" s="335">
        <v>6119</v>
      </c>
      <c r="J2831" s="334" t="s">
        <v>1700</v>
      </c>
      <c r="K2831" s="336" t="s">
        <v>1657</v>
      </c>
      <c r="L2831" s="172"/>
      <c r="M2831" s="335">
        <v>100</v>
      </c>
      <c r="N2831" s="335">
        <v>18</v>
      </c>
      <c r="O2831" s="335">
        <v>0</v>
      </c>
      <c r="P2831" s="335">
        <v>0</v>
      </c>
      <c r="Q2831" s="335">
        <v>0</v>
      </c>
      <c r="R2831" s="337" t="s">
        <v>743</v>
      </c>
      <c r="S2831" s="334" t="s">
        <v>1576</v>
      </c>
      <c r="T2831" s="336" t="s">
        <v>1703</v>
      </c>
      <c r="U2831" s="334" t="s">
        <v>1195</v>
      </c>
      <c r="V2831" s="172"/>
      <c r="W2831" s="338" t="s">
        <v>1704</v>
      </c>
      <c r="X2831" s="337" t="s">
        <v>1726</v>
      </c>
      <c r="Y2831" s="337" t="s">
        <v>5920</v>
      </c>
      <c r="Z2831" s="337" t="s">
        <v>1249</v>
      </c>
      <c r="AA2831" s="172"/>
    </row>
    <row r="2832" spans="1:27">
      <c r="A2832" s="122" t="s">
        <v>56</v>
      </c>
      <c r="B2832" s="226" t="str">
        <f t="shared" si="88"/>
        <v>07AAACJ0054A1ZDDP531496</v>
      </c>
      <c r="C2832" s="277">
        <f t="shared" si="89"/>
        <v>2827</v>
      </c>
      <c r="D2832" s="334" t="s">
        <v>283</v>
      </c>
      <c r="E2832" s="334" t="s">
        <v>284</v>
      </c>
      <c r="F2832" s="334" t="s">
        <v>917</v>
      </c>
      <c r="G2832" s="334" t="s">
        <v>1699</v>
      </c>
      <c r="H2832" s="334" t="s">
        <v>821</v>
      </c>
      <c r="I2832" s="335">
        <v>13145</v>
      </c>
      <c r="J2832" s="334" t="s">
        <v>1700</v>
      </c>
      <c r="K2832" s="336" t="s">
        <v>1657</v>
      </c>
      <c r="L2832" s="172"/>
      <c r="M2832" s="335">
        <v>100</v>
      </c>
      <c r="N2832" s="335">
        <v>18</v>
      </c>
      <c r="O2832" s="335">
        <v>0</v>
      </c>
      <c r="P2832" s="335">
        <v>0</v>
      </c>
      <c r="Q2832" s="335">
        <v>0</v>
      </c>
      <c r="R2832" s="337" t="s">
        <v>743</v>
      </c>
      <c r="S2832" s="334" t="s">
        <v>1576</v>
      </c>
      <c r="T2832" s="336" t="s">
        <v>1703</v>
      </c>
      <c r="U2832" s="334" t="s">
        <v>1195</v>
      </c>
      <c r="V2832" s="172"/>
      <c r="W2832" s="338" t="s">
        <v>1704</v>
      </c>
      <c r="X2832" s="337" t="s">
        <v>1195</v>
      </c>
      <c r="Y2832" s="337" t="s">
        <v>1195</v>
      </c>
      <c r="Z2832" s="337" t="s">
        <v>1195</v>
      </c>
      <c r="AA2832" s="172"/>
    </row>
    <row r="2833" spans="1:27">
      <c r="A2833" s="122" t="s">
        <v>56</v>
      </c>
      <c r="B2833" s="226" t="str">
        <f t="shared" si="88"/>
        <v>07AAACJ0054A1ZDDP531497</v>
      </c>
      <c r="C2833" s="277">
        <f t="shared" si="89"/>
        <v>2828</v>
      </c>
      <c r="D2833" s="334" t="s">
        <v>283</v>
      </c>
      <c r="E2833" s="334" t="s">
        <v>284</v>
      </c>
      <c r="F2833" s="334" t="s">
        <v>915</v>
      </c>
      <c r="G2833" s="334" t="s">
        <v>1699</v>
      </c>
      <c r="H2833" s="334" t="s">
        <v>821</v>
      </c>
      <c r="I2833" s="335">
        <v>8574</v>
      </c>
      <c r="J2833" s="334" t="s">
        <v>1700</v>
      </c>
      <c r="K2833" s="336" t="s">
        <v>1657</v>
      </c>
      <c r="L2833" s="172"/>
      <c r="M2833" s="335">
        <v>100</v>
      </c>
      <c r="N2833" s="335">
        <v>18</v>
      </c>
      <c r="O2833" s="335">
        <v>0</v>
      </c>
      <c r="P2833" s="335">
        <v>0</v>
      </c>
      <c r="Q2833" s="335">
        <v>0</v>
      </c>
      <c r="R2833" s="337" t="s">
        <v>743</v>
      </c>
      <c r="S2833" s="334" t="s">
        <v>1576</v>
      </c>
      <c r="T2833" s="336" t="s">
        <v>1703</v>
      </c>
      <c r="U2833" s="334" t="s">
        <v>1195</v>
      </c>
      <c r="V2833" s="172"/>
      <c r="W2833" s="338" t="s">
        <v>1704</v>
      </c>
      <c r="X2833" s="337" t="s">
        <v>1195</v>
      </c>
      <c r="Y2833" s="337" t="s">
        <v>1195</v>
      </c>
      <c r="Z2833" s="337" t="s">
        <v>1195</v>
      </c>
      <c r="AA2833" s="172"/>
    </row>
    <row r="2834" spans="1:27">
      <c r="A2834" s="122" t="s">
        <v>56</v>
      </c>
      <c r="B2834" s="226" t="str">
        <f t="shared" si="88"/>
        <v>07AAACJ0054A1ZDDP531498</v>
      </c>
      <c r="C2834" s="277">
        <f t="shared" si="89"/>
        <v>2829</v>
      </c>
      <c r="D2834" s="334" t="s">
        <v>283</v>
      </c>
      <c r="E2834" s="334" t="s">
        <v>284</v>
      </c>
      <c r="F2834" s="334" t="s">
        <v>913</v>
      </c>
      <c r="G2834" s="334" t="s">
        <v>1699</v>
      </c>
      <c r="H2834" s="334" t="s">
        <v>821</v>
      </c>
      <c r="I2834" s="335">
        <v>10257</v>
      </c>
      <c r="J2834" s="334" t="s">
        <v>1700</v>
      </c>
      <c r="K2834" s="336" t="s">
        <v>1657</v>
      </c>
      <c r="L2834" s="172"/>
      <c r="M2834" s="335">
        <v>100</v>
      </c>
      <c r="N2834" s="335">
        <v>18</v>
      </c>
      <c r="O2834" s="335">
        <v>0</v>
      </c>
      <c r="P2834" s="335">
        <v>0</v>
      </c>
      <c r="Q2834" s="335">
        <v>0</v>
      </c>
      <c r="R2834" s="337" t="s">
        <v>743</v>
      </c>
      <c r="S2834" s="334" t="s">
        <v>1576</v>
      </c>
      <c r="T2834" s="336" t="s">
        <v>1703</v>
      </c>
      <c r="U2834" s="334" t="s">
        <v>1195</v>
      </c>
      <c r="V2834" s="172"/>
      <c r="W2834" s="338" t="s">
        <v>1704</v>
      </c>
      <c r="X2834" s="337" t="s">
        <v>1195</v>
      </c>
      <c r="Y2834" s="337" t="s">
        <v>1195</v>
      </c>
      <c r="Z2834" s="337" t="s">
        <v>1195</v>
      </c>
      <c r="AA2834" s="172"/>
    </row>
    <row r="2835" spans="1:27">
      <c r="A2835" s="122" t="s">
        <v>56</v>
      </c>
      <c r="B2835" s="226" t="str">
        <f t="shared" si="88"/>
        <v>07AAACJ0054A1ZDDP531499</v>
      </c>
      <c r="C2835" s="277">
        <f t="shared" si="89"/>
        <v>2830</v>
      </c>
      <c r="D2835" s="334" t="s">
        <v>283</v>
      </c>
      <c r="E2835" s="334" t="s">
        <v>284</v>
      </c>
      <c r="F2835" s="334" t="s">
        <v>911</v>
      </c>
      <c r="G2835" s="334" t="s">
        <v>1699</v>
      </c>
      <c r="H2835" s="334" t="s">
        <v>821</v>
      </c>
      <c r="I2835" s="335">
        <v>10229</v>
      </c>
      <c r="J2835" s="334" t="s">
        <v>1700</v>
      </c>
      <c r="K2835" s="336" t="s">
        <v>1657</v>
      </c>
      <c r="L2835" s="172"/>
      <c r="M2835" s="335">
        <v>100</v>
      </c>
      <c r="N2835" s="335">
        <v>18</v>
      </c>
      <c r="O2835" s="335">
        <v>0</v>
      </c>
      <c r="P2835" s="335">
        <v>0</v>
      </c>
      <c r="Q2835" s="335">
        <v>0</v>
      </c>
      <c r="R2835" s="337" t="s">
        <v>743</v>
      </c>
      <c r="S2835" s="334" t="s">
        <v>1576</v>
      </c>
      <c r="T2835" s="336" t="s">
        <v>1703</v>
      </c>
      <c r="U2835" s="334" t="s">
        <v>1195</v>
      </c>
      <c r="V2835" s="172"/>
      <c r="W2835" s="338" t="s">
        <v>1704</v>
      </c>
      <c r="X2835" s="337" t="s">
        <v>1195</v>
      </c>
      <c r="Y2835" s="337" t="s">
        <v>1195</v>
      </c>
      <c r="Z2835" s="337" t="s">
        <v>1195</v>
      </c>
      <c r="AA2835" s="172"/>
    </row>
    <row r="2836" spans="1:27">
      <c r="A2836" s="122" t="s">
        <v>56</v>
      </c>
      <c r="B2836" s="226" t="str">
        <f t="shared" si="88"/>
        <v>07AAACJ0054A1ZDDP531500</v>
      </c>
      <c r="C2836" s="277">
        <f t="shared" si="89"/>
        <v>2831</v>
      </c>
      <c r="D2836" s="334" t="s">
        <v>283</v>
      </c>
      <c r="E2836" s="334" t="s">
        <v>284</v>
      </c>
      <c r="F2836" s="334" t="s">
        <v>909</v>
      </c>
      <c r="G2836" s="334" t="s">
        <v>1699</v>
      </c>
      <c r="H2836" s="334" t="s">
        <v>821</v>
      </c>
      <c r="I2836" s="335">
        <v>15478</v>
      </c>
      <c r="J2836" s="334" t="s">
        <v>1700</v>
      </c>
      <c r="K2836" s="336" t="s">
        <v>1657</v>
      </c>
      <c r="L2836" s="172"/>
      <c r="M2836" s="335">
        <v>100</v>
      </c>
      <c r="N2836" s="335">
        <v>18</v>
      </c>
      <c r="O2836" s="335">
        <v>0</v>
      </c>
      <c r="P2836" s="335">
        <v>0</v>
      </c>
      <c r="Q2836" s="335">
        <v>0</v>
      </c>
      <c r="R2836" s="337" t="s">
        <v>743</v>
      </c>
      <c r="S2836" s="334" t="s">
        <v>1576</v>
      </c>
      <c r="T2836" s="336" t="s">
        <v>1703</v>
      </c>
      <c r="U2836" s="334" t="s">
        <v>1195</v>
      </c>
      <c r="V2836" s="172"/>
      <c r="W2836" s="338" t="s">
        <v>1704</v>
      </c>
      <c r="X2836" s="337" t="s">
        <v>1195</v>
      </c>
      <c r="Y2836" s="337" t="s">
        <v>1195</v>
      </c>
      <c r="Z2836" s="337" t="s">
        <v>1195</v>
      </c>
      <c r="AA2836" s="172"/>
    </row>
    <row r="2837" spans="1:27">
      <c r="A2837" s="122" t="s">
        <v>56</v>
      </c>
      <c r="B2837" s="226" t="str">
        <f t="shared" si="88"/>
        <v>07AAACJ0054A1ZDDP531501</v>
      </c>
      <c r="C2837" s="277">
        <f t="shared" si="89"/>
        <v>2832</v>
      </c>
      <c r="D2837" s="334" t="s">
        <v>283</v>
      </c>
      <c r="E2837" s="334" t="s">
        <v>284</v>
      </c>
      <c r="F2837" s="334" t="s">
        <v>907</v>
      </c>
      <c r="G2837" s="334" t="s">
        <v>1699</v>
      </c>
      <c r="H2837" s="334" t="s">
        <v>821</v>
      </c>
      <c r="I2837" s="335">
        <v>11234</v>
      </c>
      <c r="J2837" s="334" t="s">
        <v>1700</v>
      </c>
      <c r="K2837" s="336" t="s">
        <v>1657</v>
      </c>
      <c r="L2837" s="172"/>
      <c r="M2837" s="335">
        <v>100</v>
      </c>
      <c r="N2837" s="335">
        <v>18</v>
      </c>
      <c r="O2837" s="335">
        <v>0</v>
      </c>
      <c r="P2837" s="335">
        <v>0</v>
      </c>
      <c r="Q2837" s="335">
        <v>0</v>
      </c>
      <c r="R2837" s="337" t="s">
        <v>743</v>
      </c>
      <c r="S2837" s="334" t="s">
        <v>1576</v>
      </c>
      <c r="T2837" s="336" t="s">
        <v>1703</v>
      </c>
      <c r="U2837" s="334" t="s">
        <v>1195</v>
      </c>
      <c r="V2837" s="172"/>
      <c r="W2837" s="338" t="s">
        <v>1704</v>
      </c>
      <c r="X2837" s="337" t="s">
        <v>1195</v>
      </c>
      <c r="Y2837" s="337" t="s">
        <v>1195</v>
      </c>
      <c r="Z2837" s="337" t="s">
        <v>1195</v>
      </c>
      <c r="AA2837" s="172"/>
    </row>
    <row r="2838" spans="1:27">
      <c r="A2838" s="122" t="s">
        <v>56</v>
      </c>
      <c r="B2838" s="226" t="str">
        <f t="shared" si="88"/>
        <v>07AAACJ0054A1ZDDP531667</v>
      </c>
      <c r="C2838" s="277">
        <f t="shared" si="89"/>
        <v>2833</v>
      </c>
      <c r="D2838" s="334" t="s">
        <v>283</v>
      </c>
      <c r="E2838" s="334" t="s">
        <v>284</v>
      </c>
      <c r="F2838" s="334" t="s">
        <v>905</v>
      </c>
      <c r="G2838" s="334" t="s">
        <v>1699</v>
      </c>
      <c r="H2838" s="334" t="s">
        <v>768</v>
      </c>
      <c r="I2838" s="335">
        <v>6486</v>
      </c>
      <c r="J2838" s="334" t="s">
        <v>1700</v>
      </c>
      <c r="K2838" s="336" t="s">
        <v>1657</v>
      </c>
      <c r="L2838" s="172"/>
      <c r="M2838" s="335">
        <v>100</v>
      </c>
      <c r="N2838" s="335">
        <v>18</v>
      </c>
      <c r="O2838" s="335">
        <v>0</v>
      </c>
      <c r="P2838" s="335">
        <v>0</v>
      </c>
      <c r="Q2838" s="335">
        <v>0</v>
      </c>
      <c r="R2838" s="337" t="s">
        <v>743</v>
      </c>
      <c r="S2838" s="334" t="s">
        <v>1576</v>
      </c>
      <c r="T2838" s="336" t="s">
        <v>1703</v>
      </c>
      <c r="U2838" s="334" t="s">
        <v>1195</v>
      </c>
      <c r="V2838" s="172"/>
      <c r="W2838" s="338" t="s">
        <v>1704</v>
      </c>
      <c r="X2838" s="337" t="s">
        <v>1195</v>
      </c>
      <c r="Y2838" s="337" t="s">
        <v>1195</v>
      </c>
      <c r="Z2838" s="337" t="s">
        <v>1195</v>
      </c>
      <c r="AA2838" s="172"/>
    </row>
    <row r="2839" spans="1:27">
      <c r="A2839" s="122" t="s">
        <v>56</v>
      </c>
      <c r="B2839" s="226" t="str">
        <f t="shared" si="88"/>
        <v>07AAACJ0054A1ZDHP501168</v>
      </c>
      <c r="C2839" s="277">
        <f t="shared" si="89"/>
        <v>2834</v>
      </c>
      <c r="D2839" s="334" t="s">
        <v>283</v>
      </c>
      <c r="E2839" s="334" t="s">
        <v>284</v>
      </c>
      <c r="F2839" s="334" t="s">
        <v>1133</v>
      </c>
      <c r="G2839" s="334" t="s">
        <v>1699</v>
      </c>
      <c r="H2839" s="334" t="s">
        <v>770</v>
      </c>
      <c r="I2839" s="335">
        <v>28910</v>
      </c>
      <c r="J2839" s="334" t="s">
        <v>1700</v>
      </c>
      <c r="K2839" s="336" t="s">
        <v>1657</v>
      </c>
      <c r="L2839" s="172"/>
      <c r="M2839" s="335">
        <v>24500</v>
      </c>
      <c r="N2839" s="335">
        <v>4410</v>
      </c>
      <c r="O2839" s="335">
        <v>0</v>
      </c>
      <c r="P2839" s="335">
        <v>0</v>
      </c>
      <c r="Q2839" s="335">
        <v>0</v>
      </c>
      <c r="R2839" s="337" t="s">
        <v>743</v>
      </c>
      <c r="S2839" s="334" t="s">
        <v>1576</v>
      </c>
      <c r="T2839" s="336" t="s">
        <v>1703</v>
      </c>
      <c r="U2839" s="334" t="s">
        <v>1195</v>
      </c>
      <c r="V2839" s="172"/>
      <c r="W2839" s="338" t="s">
        <v>1704</v>
      </c>
      <c r="X2839" s="337" t="s">
        <v>1726</v>
      </c>
      <c r="Y2839" s="337" t="s">
        <v>5921</v>
      </c>
      <c r="Z2839" s="337" t="s">
        <v>814</v>
      </c>
      <c r="AA2839" s="172"/>
    </row>
    <row r="2840" spans="1:27">
      <c r="A2840" s="122" t="s">
        <v>56</v>
      </c>
      <c r="B2840" s="226" t="str">
        <f t="shared" si="88"/>
        <v>07AAACJ0054A1ZDHP501267</v>
      </c>
      <c r="C2840" s="277">
        <f t="shared" si="89"/>
        <v>2835</v>
      </c>
      <c r="D2840" s="334" t="s">
        <v>283</v>
      </c>
      <c r="E2840" s="334" t="s">
        <v>284</v>
      </c>
      <c r="F2840" s="334" t="s">
        <v>1135</v>
      </c>
      <c r="G2840" s="334" t="s">
        <v>1699</v>
      </c>
      <c r="H2840" s="334" t="s">
        <v>878</v>
      </c>
      <c r="I2840" s="335">
        <v>63000</v>
      </c>
      <c r="J2840" s="334" t="s">
        <v>1700</v>
      </c>
      <c r="K2840" s="336" t="s">
        <v>1657</v>
      </c>
      <c r="L2840" s="172"/>
      <c r="M2840" s="335">
        <v>60000</v>
      </c>
      <c r="N2840" s="335">
        <v>3000</v>
      </c>
      <c r="O2840" s="335">
        <v>0</v>
      </c>
      <c r="P2840" s="335">
        <v>0</v>
      </c>
      <c r="Q2840" s="335">
        <v>0</v>
      </c>
      <c r="R2840" s="337" t="s">
        <v>743</v>
      </c>
      <c r="S2840" s="334" t="s">
        <v>1576</v>
      </c>
      <c r="T2840" s="336" t="s">
        <v>1703</v>
      </c>
      <c r="U2840" s="334" t="s">
        <v>1195</v>
      </c>
      <c r="V2840" s="172"/>
      <c r="W2840" s="338" t="s">
        <v>1704</v>
      </c>
      <c r="X2840" s="337" t="s">
        <v>1726</v>
      </c>
      <c r="Y2840" s="337" t="s">
        <v>5922</v>
      </c>
      <c r="Z2840" s="337" t="s">
        <v>1249</v>
      </c>
      <c r="AA2840" s="172"/>
    </row>
    <row r="2841" spans="1:27">
      <c r="A2841" s="122" t="s">
        <v>56</v>
      </c>
      <c r="B2841" s="226" t="str">
        <f t="shared" si="88"/>
        <v>07AAACJ0054A1ZDHP501276</v>
      </c>
      <c r="C2841" s="277">
        <f t="shared" si="89"/>
        <v>2836</v>
      </c>
      <c r="D2841" s="334" t="s">
        <v>283</v>
      </c>
      <c r="E2841" s="334" t="s">
        <v>284</v>
      </c>
      <c r="F2841" s="334" t="s">
        <v>1137</v>
      </c>
      <c r="G2841" s="334" t="s">
        <v>1699</v>
      </c>
      <c r="H2841" s="334" t="s">
        <v>878</v>
      </c>
      <c r="I2841" s="335">
        <v>15340</v>
      </c>
      <c r="J2841" s="334" t="s">
        <v>1700</v>
      </c>
      <c r="K2841" s="336" t="s">
        <v>1657</v>
      </c>
      <c r="L2841" s="172"/>
      <c r="M2841" s="335">
        <v>13000</v>
      </c>
      <c r="N2841" s="335">
        <v>2340</v>
      </c>
      <c r="O2841" s="335">
        <v>0</v>
      </c>
      <c r="P2841" s="335">
        <v>0</v>
      </c>
      <c r="Q2841" s="335">
        <v>0</v>
      </c>
      <c r="R2841" s="337" t="s">
        <v>743</v>
      </c>
      <c r="S2841" s="334" t="s">
        <v>1576</v>
      </c>
      <c r="T2841" s="336" t="s">
        <v>1703</v>
      </c>
      <c r="U2841" s="334" t="s">
        <v>1195</v>
      </c>
      <c r="V2841" s="172"/>
      <c r="W2841" s="338" t="s">
        <v>1704</v>
      </c>
      <c r="X2841" s="337" t="s">
        <v>1726</v>
      </c>
      <c r="Y2841" s="337" t="s">
        <v>5923</v>
      </c>
      <c r="Z2841" s="337" t="s">
        <v>1249</v>
      </c>
      <c r="AA2841" s="172"/>
    </row>
    <row r="2842" spans="1:27">
      <c r="A2842" s="122" t="s">
        <v>56</v>
      </c>
      <c r="B2842" s="226" t="str">
        <f t="shared" si="88"/>
        <v>07AAACJ0054A1ZDHP501292</v>
      </c>
      <c r="C2842" s="277">
        <f t="shared" si="89"/>
        <v>2837</v>
      </c>
      <c r="D2842" s="334" t="s">
        <v>283</v>
      </c>
      <c r="E2842" s="334" t="s">
        <v>284</v>
      </c>
      <c r="F2842" s="334" t="s">
        <v>903</v>
      </c>
      <c r="G2842" s="334" t="s">
        <v>1699</v>
      </c>
      <c r="H2842" s="334" t="s">
        <v>780</v>
      </c>
      <c r="I2842" s="335">
        <v>113400</v>
      </c>
      <c r="J2842" s="334" t="s">
        <v>1700</v>
      </c>
      <c r="K2842" s="336" t="s">
        <v>1657</v>
      </c>
      <c r="L2842" s="172"/>
      <c r="M2842" s="335">
        <v>108000</v>
      </c>
      <c r="N2842" s="335">
        <v>5400</v>
      </c>
      <c r="O2842" s="335">
        <v>0</v>
      </c>
      <c r="P2842" s="335">
        <v>0</v>
      </c>
      <c r="Q2842" s="335">
        <v>0</v>
      </c>
      <c r="R2842" s="337" t="s">
        <v>743</v>
      </c>
      <c r="S2842" s="334" t="s">
        <v>1576</v>
      </c>
      <c r="T2842" s="336" t="s">
        <v>1703</v>
      </c>
      <c r="U2842" s="334" t="s">
        <v>1195</v>
      </c>
      <c r="V2842" s="172"/>
      <c r="W2842" s="338" t="s">
        <v>1704</v>
      </c>
      <c r="X2842" s="337" t="s">
        <v>1195</v>
      </c>
      <c r="Y2842" s="337" t="s">
        <v>1195</v>
      </c>
      <c r="Z2842" s="337" t="s">
        <v>1195</v>
      </c>
      <c r="AA2842" s="172"/>
    </row>
    <row r="2843" spans="1:27">
      <c r="A2843" s="122" t="s">
        <v>56</v>
      </c>
      <c r="B2843" s="226" t="str">
        <f t="shared" si="88"/>
        <v>07AAACJ0054A1ZDHP501330</v>
      </c>
      <c r="C2843" s="277">
        <f t="shared" si="89"/>
        <v>2838</v>
      </c>
      <c r="D2843" s="334" t="s">
        <v>283</v>
      </c>
      <c r="E2843" s="334" t="s">
        <v>284</v>
      </c>
      <c r="F2843" s="334" t="s">
        <v>901</v>
      </c>
      <c r="G2843" s="334" t="s">
        <v>1699</v>
      </c>
      <c r="H2843" s="334" t="s">
        <v>839</v>
      </c>
      <c r="I2843" s="335">
        <v>17700</v>
      </c>
      <c r="J2843" s="334" t="s">
        <v>1700</v>
      </c>
      <c r="K2843" s="336" t="s">
        <v>1657</v>
      </c>
      <c r="L2843" s="172"/>
      <c r="M2843" s="335">
        <v>15000</v>
      </c>
      <c r="N2843" s="335">
        <v>2700</v>
      </c>
      <c r="O2843" s="335">
        <v>0</v>
      </c>
      <c r="P2843" s="335">
        <v>0</v>
      </c>
      <c r="Q2843" s="335">
        <v>0</v>
      </c>
      <c r="R2843" s="337" t="s">
        <v>743</v>
      </c>
      <c r="S2843" s="334" t="s">
        <v>1576</v>
      </c>
      <c r="T2843" s="336" t="s">
        <v>1703</v>
      </c>
      <c r="U2843" s="334" t="s">
        <v>1195</v>
      </c>
      <c r="V2843" s="172"/>
      <c r="W2843" s="338" t="s">
        <v>1704</v>
      </c>
      <c r="X2843" s="337" t="s">
        <v>1195</v>
      </c>
      <c r="Y2843" s="337" t="s">
        <v>1195</v>
      </c>
      <c r="Z2843" s="337" t="s">
        <v>1195</v>
      </c>
      <c r="AA2843" s="172"/>
    </row>
    <row r="2844" spans="1:27">
      <c r="A2844" s="122" t="s">
        <v>56</v>
      </c>
      <c r="B2844" s="226" t="str">
        <f t="shared" si="88"/>
        <v>07AAACJ0054A1ZDHP501339</v>
      </c>
      <c r="C2844" s="277">
        <f t="shared" si="89"/>
        <v>2839</v>
      </c>
      <c r="D2844" s="334" t="s">
        <v>283</v>
      </c>
      <c r="E2844" s="334" t="s">
        <v>284</v>
      </c>
      <c r="F2844" s="334" t="s">
        <v>899</v>
      </c>
      <c r="G2844" s="334" t="s">
        <v>1699</v>
      </c>
      <c r="H2844" s="334" t="s">
        <v>768</v>
      </c>
      <c r="I2844" s="335">
        <v>17700</v>
      </c>
      <c r="J2844" s="334" t="s">
        <v>1700</v>
      </c>
      <c r="K2844" s="336" t="s">
        <v>1657</v>
      </c>
      <c r="L2844" s="172"/>
      <c r="M2844" s="335">
        <v>15000</v>
      </c>
      <c r="N2844" s="335">
        <v>2700</v>
      </c>
      <c r="O2844" s="335">
        <v>0</v>
      </c>
      <c r="P2844" s="335">
        <v>0</v>
      </c>
      <c r="Q2844" s="335">
        <v>0</v>
      </c>
      <c r="R2844" s="337" t="s">
        <v>743</v>
      </c>
      <c r="S2844" s="334" t="s">
        <v>1576</v>
      </c>
      <c r="T2844" s="336" t="s">
        <v>1703</v>
      </c>
      <c r="U2844" s="334" t="s">
        <v>1195</v>
      </c>
      <c r="V2844" s="172"/>
      <c r="W2844" s="338" t="s">
        <v>1704</v>
      </c>
      <c r="X2844" s="337" t="s">
        <v>1195</v>
      </c>
      <c r="Y2844" s="337" t="s">
        <v>1195</v>
      </c>
      <c r="Z2844" s="337" t="s">
        <v>1195</v>
      </c>
      <c r="AA2844" s="172"/>
    </row>
    <row r="2845" spans="1:27">
      <c r="A2845" s="122" t="s">
        <v>56</v>
      </c>
      <c r="B2845" s="226" t="str">
        <f t="shared" si="88"/>
        <v>07AAACJ0054A1ZDHP501365</v>
      </c>
      <c r="C2845" s="277">
        <f t="shared" si="89"/>
        <v>2840</v>
      </c>
      <c r="D2845" s="334" t="s">
        <v>283</v>
      </c>
      <c r="E2845" s="334" t="s">
        <v>284</v>
      </c>
      <c r="F2845" s="334" t="s">
        <v>897</v>
      </c>
      <c r="G2845" s="334" t="s">
        <v>1699</v>
      </c>
      <c r="H2845" s="334" t="s">
        <v>826</v>
      </c>
      <c r="I2845" s="335">
        <v>11210</v>
      </c>
      <c r="J2845" s="334" t="s">
        <v>1700</v>
      </c>
      <c r="K2845" s="336" t="s">
        <v>1657</v>
      </c>
      <c r="L2845" s="172"/>
      <c r="M2845" s="335">
        <v>9500</v>
      </c>
      <c r="N2845" s="335">
        <v>1710</v>
      </c>
      <c r="O2845" s="335">
        <v>0</v>
      </c>
      <c r="P2845" s="335">
        <v>0</v>
      </c>
      <c r="Q2845" s="335">
        <v>0</v>
      </c>
      <c r="R2845" s="337" t="s">
        <v>743</v>
      </c>
      <c r="S2845" s="334" t="s">
        <v>1576</v>
      </c>
      <c r="T2845" s="336" t="s">
        <v>1703</v>
      </c>
      <c r="U2845" s="334" t="s">
        <v>1195</v>
      </c>
      <c r="V2845" s="172"/>
      <c r="W2845" s="338" t="s">
        <v>1704</v>
      </c>
      <c r="X2845" s="337" t="s">
        <v>1195</v>
      </c>
      <c r="Y2845" s="337" t="s">
        <v>1195</v>
      </c>
      <c r="Z2845" s="337" t="s">
        <v>1195</v>
      </c>
      <c r="AA2845" s="172"/>
    </row>
    <row r="2846" spans="1:27">
      <c r="A2846" s="122" t="s">
        <v>56</v>
      </c>
      <c r="B2846" s="226" t="str">
        <f t="shared" si="88"/>
        <v>07AAACJ0054A1ZDHP501366</v>
      </c>
      <c r="C2846" s="277">
        <f t="shared" si="89"/>
        <v>2841</v>
      </c>
      <c r="D2846" s="334" t="s">
        <v>283</v>
      </c>
      <c r="E2846" s="334" t="s">
        <v>284</v>
      </c>
      <c r="F2846" s="334" t="s">
        <v>895</v>
      </c>
      <c r="G2846" s="334" t="s">
        <v>1699</v>
      </c>
      <c r="H2846" s="334" t="s">
        <v>826</v>
      </c>
      <c r="I2846" s="335">
        <v>12508</v>
      </c>
      <c r="J2846" s="334" t="s">
        <v>1700</v>
      </c>
      <c r="K2846" s="336" t="s">
        <v>1657</v>
      </c>
      <c r="L2846" s="172"/>
      <c r="M2846" s="335">
        <v>10600</v>
      </c>
      <c r="N2846" s="335">
        <v>1908</v>
      </c>
      <c r="O2846" s="335">
        <v>0</v>
      </c>
      <c r="P2846" s="335">
        <v>0</v>
      </c>
      <c r="Q2846" s="335">
        <v>0</v>
      </c>
      <c r="R2846" s="337" t="s">
        <v>743</v>
      </c>
      <c r="S2846" s="334" t="s">
        <v>1576</v>
      </c>
      <c r="T2846" s="336" t="s">
        <v>1703</v>
      </c>
      <c r="U2846" s="334" t="s">
        <v>1195</v>
      </c>
      <c r="V2846" s="172"/>
      <c r="W2846" s="338" t="s">
        <v>1704</v>
      </c>
      <c r="X2846" s="337" t="s">
        <v>1195</v>
      </c>
      <c r="Y2846" s="337" t="s">
        <v>1195</v>
      </c>
      <c r="Z2846" s="337" t="s">
        <v>1195</v>
      </c>
      <c r="AA2846" s="172"/>
    </row>
    <row r="2847" spans="1:27">
      <c r="A2847" s="122" t="s">
        <v>56</v>
      </c>
      <c r="B2847" s="226" t="str">
        <f t="shared" si="88"/>
        <v>07AAACJ0054A1ZDHP501387</v>
      </c>
      <c r="C2847" s="277">
        <f t="shared" si="89"/>
        <v>2842</v>
      </c>
      <c r="D2847" s="334" t="s">
        <v>283</v>
      </c>
      <c r="E2847" s="334" t="s">
        <v>284</v>
      </c>
      <c r="F2847" s="334" t="s">
        <v>893</v>
      </c>
      <c r="G2847" s="334" t="s">
        <v>1699</v>
      </c>
      <c r="H2847" s="334" t="s">
        <v>826</v>
      </c>
      <c r="I2847" s="335">
        <v>14160</v>
      </c>
      <c r="J2847" s="334" t="s">
        <v>1700</v>
      </c>
      <c r="K2847" s="336" t="s">
        <v>1657</v>
      </c>
      <c r="L2847" s="172"/>
      <c r="M2847" s="335">
        <v>12000</v>
      </c>
      <c r="N2847" s="335">
        <v>2160</v>
      </c>
      <c r="O2847" s="335">
        <v>0</v>
      </c>
      <c r="P2847" s="335">
        <v>0</v>
      </c>
      <c r="Q2847" s="335">
        <v>0</v>
      </c>
      <c r="R2847" s="337" t="s">
        <v>743</v>
      </c>
      <c r="S2847" s="334" t="s">
        <v>1576</v>
      </c>
      <c r="T2847" s="336" t="s">
        <v>1703</v>
      </c>
      <c r="U2847" s="334" t="s">
        <v>1195</v>
      </c>
      <c r="V2847" s="172"/>
      <c r="W2847" s="338" t="s">
        <v>1704</v>
      </c>
      <c r="X2847" s="337" t="s">
        <v>1195</v>
      </c>
      <c r="Y2847" s="337" t="s">
        <v>1195</v>
      </c>
      <c r="Z2847" s="337" t="s">
        <v>1195</v>
      </c>
      <c r="AA2847" s="172"/>
    </row>
    <row r="2848" spans="1:27">
      <c r="A2848" s="122" t="s">
        <v>56</v>
      </c>
      <c r="B2848" s="226" t="str">
        <f t="shared" si="88"/>
        <v>07AAACJ0054A1ZDIP502913</v>
      </c>
      <c r="C2848" s="277">
        <f t="shared" si="89"/>
        <v>2843</v>
      </c>
      <c r="D2848" s="334" t="s">
        <v>283</v>
      </c>
      <c r="E2848" s="334" t="s">
        <v>284</v>
      </c>
      <c r="F2848" s="334" t="s">
        <v>1131</v>
      </c>
      <c r="G2848" s="334" t="s">
        <v>1699</v>
      </c>
      <c r="H2848" s="334" t="s">
        <v>875</v>
      </c>
      <c r="I2848" s="335">
        <v>60620</v>
      </c>
      <c r="J2848" s="334" t="s">
        <v>1700</v>
      </c>
      <c r="K2848" s="336" t="s">
        <v>1657</v>
      </c>
      <c r="L2848" s="172"/>
      <c r="M2848" s="335">
        <v>700</v>
      </c>
      <c r="N2848" s="335">
        <v>126</v>
      </c>
      <c r="O2848" s="335">
        <v>0</v>
      </c>
      <c r="P2848" s="335">
        <v>0</v>
      </c>
      <c r="Q2848" s="335">
        <v>0</v>
      </c>
      <c r="R2848" s="337" t="s">
        <v>743</v>
      </c>
      <c r="S2848" s="334" t="s">
        <v>1576</v>
      </c>
      <c r="T2848" s="336" t="s">
        <v>1703</v>
      </c>
      <c r="U2848" s="334" t="s">
        <v>1195</v>
      </c>
      <c r="V2848" s="172"/>
      <c r="W2848" s="338" t="s">
        <v>1704</v>
      </c>
      <c r="X2848" s="337" t="s">
        <v>1726</v>
      </c>
      <c r="Y2848" s="337" t="s">
        <v>5924</v>
      </c>
      <c r="Z2848" s="337" t="s">
        <v>814</v>
      </c>
      <c r="AA2848" s="172"/>
    </row>
    <row r="2849" spans="1:27">
      <c r="A2849" s="122" t="s">
        <v>56</v>
      </c>
      <c r="B2849" s="226" t="str">
        <f t="shared" si="88"/>
        <v>07AAACJ0054A1ZDIP502914</v>
      </c>
      <c r="C2849" s="277">
        <f t="shared" si="89"/>
        <v>2844</v>
      </c>
      <c r="D2849" s="334" t="s">
        <v>283</v>
      </c>
      <c r="E2849" s="334" t="s">
        <v>284</v>
      </c>
      <c r="F2849" s="334" t="s">
        <v>1129</v>
      </c>
      <c r="G2849" s="334" t="s">
        <v>1699</v>
      </c>
      <c r="H2849" s="334" t="s">
        <v>875</v>
      </c>
      <c r="I2849" s="335">
        <v>60620</v>
      </c>
      <c r="J2849" s="334" t="s">
        <v>1700</v>
      </c>
      <c r="K2849" s="336" t="s">
        <v>1657</v>
      </c>
      <c r="L2849" s="172"/>
      <c r="M2849" s="335">
        <v>700</v>
      </c>
      <c r="N2849" s="335">
        <v>126</v>
      </c>
      <c r="O2849" s="335">
        <v>0</v>
      </c>
      <c r="P2849" s="335">
        <v>0</v>
      </c>
      <c r="Q2849" s="335">
        <v>0</v>
      </c>
      <c r="R2849" s="337" t="s">
        <v>743</v>
      </c>
      <c r="S2849" s="334" t="s">
        <v>1576</v>
      </c>
      <c r="T2849" s="336" t="s">
        <v>1703</v>
      </c>
      <c r="U2849" s="334" t="s">
        <v>1195</v>
      </c>
      <c r="V2849" s="172"/>
      <c r="W2849" s="338" t="s">
        <v>1704</v>
      </c>
      <c r="X2849" s="337" t="s">
        <v>1726</v>
      </c>
      <c r="Y2849" s="337" t="s">
        <v>5925</v>
      </c>
      <c r="Z2849" s="337" t="s">
        <v>814</v>
      </c>
      <c r="AA2849" s="172"/>
    </row>
    <row r="2850" spans="1:27">
      <c r="A2850" s="122" t="s">
        <v>56</v>
      </c>
      <c r="B2850" s="226" t="str">
        <f t="shared" si="88"/>
        <v>07AAACJ0054A1ZDIP502973</v>
      </c>
      <c r="C2850" s="277">
        <f t="shared" si="89"/>
        <v>2845</v>
      </c>
      <c r="D2850" s="334" t="s">
        <v>283</v>
      </c>
      <c r="E2850" s="334" t="s">
        <v>284</v>
      </c>
      <c r="F2850" s="334" t="s">
        <v>1127</v>
      </c>
      <c r="G2850" s="334" t="s">
        <v>1699</v>
      </c>
      <c r="H2850" s="334" t="s">
        <v>982</v>
      </c>
      <c r="I2850" s="335">
        <v>155820</v>
      </c>
      <c r="J2850" s="334" t="s">
        <v>1700</v>
      </c>
      <c r="K2850" s="336" t="s">
        <v>1657</v>
      </c>
      <c r="L2850" s="172"/>
      <c r="M2850" s="335">
        <v>700</v>
      </c>
      <c r="N2850" s="335">
        <v>126</v>
      </c>
      <c r="O2850" s="335">
        <v>0</v>
      </c>
      <c r="P2850" s="335">
        <v>0</v>
      </c>
      <c r="Q2850" s="335">
        <v>0</v>
      </c>
      <c r="R2850" s="337" t="s">
        <v>743</v>
      </c>
      <c r="S2850" s="334" t="s">
        <v>1576</v>
      </c>
      <c r="T2850" s="336" t="s">
        <v>1703</v>
      </c>
      <c r="U2850" s="334" t="s">
        <v>1195</v>
      </c>
      <c r="V2850" s="172"/>
      <c r="W2850" s="338" t="s">
        <v>1704</v>
      </c>
      <c r="X2850" s="337" t="s">
        <v>1726</v>
      </c>
      <c r="Y2850" s="337" t="s">
        <v>5926</v>
      </c>
      <c r="Z2850" s="337" t="s">
        <v>1249</v>
      </c>
      <c r="AA2850" s="172"/>
    </row>
    <row r="2851" spans="1:27">
      <c r="A2851" s="122" t="s">
        <v>56</v>
      </c>
      <c r="B2851" s="226" t="str">
        <f t="shared" si="88"/>
        <v>07AAACJ0054A1ZDIP502974</v>
      </c>
      <c r="C2851" s="277">
        <f t="shared" si="89"/>
        <v>2846</v>
      </c>
      <c r="D2851" s="334" t="s">
        <v>283</v>
      </c>
      <c r="E2851" s="334" t="s">
        <v>284</v>
      </c>
      <c r="F2851" s="334" t="s">
        <v>1125</v>
      </c>
      <c r="G2851" s="334" t="s">
        <v>1699</v>
      </c>
      <c r="H2851" s="334" t="s">
        <v>982</v>
      </c>
      <c r="I2851" s="335">
        <v>66122</v>
      </c>
      <c r="J2851" s="334" t="s">
        <v>1700</v>
      </c>
      <c r="K2851" s="336" t="s">
        <v>1657</v>
      </c>
      <c r="L2851" s="172"/>
      <c r="M2851" s="335">
        <v>700</v>
      </c>
      <c r="N2851" s="335">
        <v>126</v>
      </c>
      <c r="O2851" s="335">
        <v>0</v>
      </c>
      <c r="P2851" s="335">
        <v>0</v>
      </c>
      <c r="Q2851" s="335">
        <v>0</v>
      </c>
      <c r="R2851" s="337" t="s">
        <v>743</v>
      </c>
      <c r="S2851" s="334" t="s">
        <v>1576</v>
      </c>
      <c r="T2851" s="336" t="s">
        <v>1703</v>
      </c>
      <c r="U2851" s="334" t="s">
        <v>1195</v>
      </c>
      <c r="V2851" s="172"/>
      <c r="W2851" s="338" t="s">
        <v>1704</v>
      </c>
      <c r="X2851" s="337" t="s">
        <v>1726</v>
      </c>
      <c r="Y2851" s="337" t="s">
        <v>5927</v>
      </c>
      <c r="Z2851" s="337" t="s">
        <v>1249</v>
      </c>
      <c r="AA2851" s="172"/>
    </row>
    <row r="2852" spans="1:27">
      <c r="A2852" s="122" t="s">
        <v>56</v>
      </c>
      <c r="B2852" s="226" t="str">
        <f t="shared" si="88"/>
        <v>07AAACJ0054A1ZDIP502975</v>
      </c>
      <c r="C2852" s="277">
        <f t="shared" si="89"/>
        <v>2847</v>
      </c>
      <c r="D2852" s="334" t="s">
        <v>283</v>
      </c>
      <c r="E2852" s="334" t="s">
        <v>284</v>
      </c>
      <c r="F2852" s="334" t="s">
        <v>1123</v>
      </c>
      <c r="G2852" s="334" t="s">
        <v>1699</v>
      </c>
      <c r="H2852" s="334" t="s">
        <v>982</v>
      </c>
      <c r="I2852" s="335">
        <v>11960</v>
      </c>
      <c r="J2852" s="334" t="s">
        <v>1700</v>
      </c>
      <c r="K2852" s="336" t="s">
        <v>1657</v>
      </c>
      <c r="L2852" s="172"/>
      <c r="M2852" s="335">
        <v>700</v>
      </c>
      <c r="N2852" s="335">
        <v>126</v>
      </c>
      <c r="O2852" s="335">
        <v>0</v>
      </c>
      <c r="P2852" s="335">
        <v>0</v>
      </c>
      <c r="Q2852" s="335">
        <v>0</v>
      </c>
      <c r="R2852" s="337" t="s">
        <v>743</v>
      </c>
      <c r="S2852" s="334" t="s">
        <v>1576</v>
      </c>
      <c r="T2852" s="336" t="s">
        <v>1703</v>
      </c>
      <c r="U2852" s="334" t="s">
        <v>1195</v>
      </c>
      <c r="V2852" s="172"/>
      <c r="W2852" s="338" t="s">
        <v>1704</v>
      </c>
      <c r="X2852" s="337" t="s">
        <v>1726</v>
      </c>
      <c r="Y2852" s="337" t="s">
        <v>5928</v>
      </c>
      <c r="Z2852" s="337" t="s">
        <v>1249</v>
      </c>
      <c r="AA2852" s="172"/>
    </row>
    <row r="2853" spans="1:27">
      <c r="A2853" s="122" t="s">
        <v>56</v>
      </c>
      <c r="B2853" s="226" t="str">
        <f t="shared" si="88"/>
        <v>07AAACJ0054A1ZDIP503077</v>
      </c>
      <c r="C2853" s="277">
        <f t="shared" si="89"/>
        <v>2848</v>
      </c>
      <c r="D2853" s="334" t="s">
        <v>283</v>
      </c>
      <c r="E2853" s="334" t="s">
        <v>284</v>
      </c>
      <c r="F2853" s="334" t="s">
        <v>891</v>
      </c>
      <c r="G2853" s="334" t="s">
        <v>1699</v>
      </c>
      <c r="H2853" s="334" t="s">
        <v>862</v>
      </c>
      <c r="I2853" s="335">
        <v>34017</v>
      </c>
      <c r="J2853" s="334" t="s">
        <v>1700</v>
      </c>
      <c r="K2853" s="336" t="s">
        <v>1657</v>
      </c>
      <c r="L2853" s="172"/>
      <c r="M2853" s="335">
        <v>700</v>
      </c>
      <c r="N2853" s="335">
        <v>126</v>
      </c>
      <c r="O2853" s="335">
        <v>0</v>
      </c>
      <c r="P2853" s="335">
        <v>0</v>
      </c>
      <c r="Q2853" s="335">
        <v>0</v>
      </c>
      <c r="R2853" s="337" t="s">
        <v>743</v>
      </c>
      <c r="S2853" s="334" t="s">
        <v>1576</v>
      </c>
      <c r="T2853" s="336" t="s">
        <v>1703</v>
      </c>
      <c r="U2853" s="334" t="s">
        <v>1195</v>
      </c>
      <c r="V2853" s="172"/>
      <c r="W2853" s="338" t="s">
        <v>1704</v>
      </c>
      <c r="X2853" s="337" t="s">
        <v>1195</v>
      </c>
      <c r="Y2853" s="337" t="s">
        <v>1195</v>
      </c>
      <c r="Z2853" s="337" t="s">
        <v>1195</v>
      </c>
      <c r="AA2853" s="172"/>
    </row>
    <row r="2854" spans="1:27">
      <c r="A2854" s="122" t="s">
        <v>56</v>
      </c>
      <c r="B2854" s="226" t="str">
        <f t="shared" si="88"/>
        <v>07AAACJ0054A1ZDIP503083</v>
      </c>
      <c r="C2854" s="277">
        <f t="shared" si="89"/>
        <v>2849</v>
      </c>
      <c r="D2854" s="334" t="s">
        <v>283</v>
      </c>
      <c r="E2854" s="334" t="s">
        <v>284</v>
      </c>
      <c r="F2854" s="334" t="s">
        <v>861</v>
      </c>
      <c r="G2854" s="334" t="s">
        <v>1699</v>
      </c>
      <c r="H2854" s="334" t="s">
        <v>862</v>
      </c>
      <c r="I2854" s="335">
        <v>104232</v>
      </c>
      <c r="J2854" s="334" t="s">
        <v>1700</v>
      </c>
      <c r="K2854" s="336" t="s">
        <v>1657</v>
      </c>
      <c r="L2854" s="172"/>
      <c r="M2854" s="335">
        <v>700</v>
      </c>
      <c r="N2854" s="335">
        <v>126</v>
      </c>
      <c r="O2854" s="335">
        <v>0</v>
      </c>
      <c r="P2854" s="335">
        <v>0</v>
      </c>
      <c r="Q2854" s="335">
        <v>0</v>
      </c>
      <c r="R2854" s="337" t="s">
        <v>743</v>
      </c>
      <c r="S2854" s="334" t="s">
        <v>1576</v>
      </c>
      <c r="T2854" s="336" t="s">
        <v>1703</v>
      </c>
      <c r="U2854" s="334" t="s">
        <v>1195</v>
      </c>
      <c r="V2854" s="172"/>
      <c r="W2854" s="338" t="s">
        <v>1704</v>
      </c>
      <c r="X2854" s="337" t="s">
        <v>1195</v>
      </c>
      <c r="Y2854" s="337" t="s">
        <v>1195</v>
      </c>
      <c r="Z2854" s="337" t="s">
        <v>1195</v>
      </c>
      <c r="AA2854" s="172"/>
    </row>
    <row r="2855" spans="1:27">
      <c r="A2855" s="122" t="s">
        <v>56</v>
      </c>
      <c r="B2855" s="226" t="str">
        <f t="shared" si="88"/>
        <v>07AAACJ0054A1ZDIP503117</v>
      </c>
      <c r="C2855" s="277">
        <f t="shared" si="89"/>
        <v>2850</v>
      </c>
      <c r="D2855" s="334" t="s">
        <v>283</v>
      </c>
      <c r="E2855" s="334" t="s">
        <v>284</v>
      </c>
      <c r="F2855" s="334" t="s">
        <v>859</v>
      </c>
      <c r="G2855" s="334" t="s">
        <v>1699</v>
      </c>
      <c r="H2855" s="334" t="s">
        <v>768</v>
      </c>
      <c r="I2855" s="335">
        <v>94300</v>
      </c>
      <c r="J2855" s="334" t="s">
        <v>1700</v>
      </c>
      <c r="K2855" s="336" t="s">
        <v>1657</v>
      </c>
      <c r="L2855" s="172"/>
      <c r="M2855" s="335">
        <v>700</v>
      </c>
      <c r="N2855" s="335">
        <v>126</v>
      </c>
      <c r="O2855" s="335">
        <v>0</v>
      </c>
      <c r="P2855" s="335">
        <v>0</v>
      </c>
      <c r="Q2855" s="335">
        <v>0</v>
      </c>
      <c r="R2855" s="337" t="s">
        <v>743</v>
      </c>
      <c r="S2855" s="334" t="s">
        <v>1576</v>
      </c>
      <c r="T2855" s="336" t="s">
        <v>1703</v>
      </c>
      <c r="U2855" s="334" t="s">
        <v>1195</v>
      </c>
      <c r="V2855" s="172"/>
      <c r="W2855" s="338" t="s">
        <v>1704</v>
      </c>
      <c r="X2855" s="337" t="s">
        <v>1195</v>
      </c>
      <c r="Y2855" s="337" t="s">
        <v>1195</v>
      </c>
      <c r="Z2855" s="337" t="s">
        <v>1195</v>
      </c>
      <c r="AA2855" s="172"/>
    </row>
    <row r="2856" spans="1:27">
      <c r="A2856" s="122" t="s">
        <v>56</v>
      </c>
      <c r="B2856" s="226" t="str">
        <f t="shared" si="88"/>
        <v>07AAACJ0054A1ZDMP503062</v>
      </c>
      <c r="C2856" s="277">
        <f t="shared" si="89"/>
        <v>2851</v>
      </c>
      <c r="D2856" s="334" t="s">
        <v>283</v>
      </c>
      <c r="E2856" s="334" t="s">
        <v>284</v>
      </c>
      <c r="F2856" s="334" t="s">
        <v>1121</v>
      </c>
      <c r="G2856" s="334" t="s">
        <v>1699</v>
      </c>
      <c r="H2856" s="334" t="s">
        <v>792</v>
      </c>
      <c r="I2856" s="335">
        <v>3126</v>
      </c>
      <c r="J2856" s="334" t="s">
        <v>1700</v>
      </c>
      <c r="K2856" s="336" t="s">
        <v>1657</v>
      </c>
      <c r="L2856" s="172"/>
      <c r="M2856" s="335">
        <v>500</v>
      </c>
      <c r="N2856" s="335">
        <v>90</v>
      </c>
      <c r="O2856" s="335">
        <v>0</v>
      </c>
      <c r="P2856" s="335">
        <v>0</v>
      </c>
      <c r="Q2856" s="335">
        <v>0</v>
      </c>
      <c r="R2856" s="337" t="s">
        <v>743</v>
      </c>
      <c r="S2856" s="334" t="s">
        <v>1576</v>
      </c>
      <c r="T2856" s="336" t="s">
        <v>1703</v>
      </c>
      <c r="U2856" s="334" t="s">
        <v>1195</v>
      </c>
      <c r="V2856" s="172"/>
      <c r="W2856" s="338" t="s">
        <v>1704</v>
      </c>
      <c r="X2856" s="337" t="s">
        <v>1195</v>
      </c>
      <c r="Y2856" s="337" t="s">
        <v>1195</v>
      </c>
      <c r="Z2856" s="337" t="s">
        <v>1195</v>
      </c>
      <c r="AA2856" s="172"/>
    </row>
    <row r="2857" spans="1:27">
      <c r="A2857" s="122" t="s">
        <v>56</v>
      </c>
      <c r="B2857" s="226" t="str">
        <f t="shared" si="88"/>
        <v>07AAACJ0054A1ZDMP503067</v>
      </c>
      <c r="C2857" s="277">
        <f t="shared" si="89"/>
        <v>2852</v>
      </c>
      <c r="D2857" s="334" t="s">
        <v>283</v>
      </c>
      <c r="E2857" s="334" t="s">
        <v>284</v>
      </c>
      <c r="F2857" s="334" t="s">
        <v>1119</v>
      </c>
      <c r="G2857" s="334" t="s">
        <v>1699</v>
      </c>
      <c r="H2857" s="334" t="s">
        <v>792</v>
      </c>
      <c r="I2857" s="335">
        <v>3126</v>
      </c>
      <c r="J2857" s="334" t="s">
        <v>1700</v>
      </c>
      <c r="K2857" s="336" t="s">
        <v>1657</v>
      </c>
      <c r="L2857" s="172"/>
      <c r="M2857" s="335">
        <v>500</v>
      </c>
      <c r="N2857" s="335">
        <v>90</v>
      </c>
      <c r="O2857" s="335">
        <v>0</v>
      </c>
      <c r="P2857" s="335">
        <v>0</v>
      </c>
      <c r="Q2857" s="335">
        <v>0</v>
      </c>
      <c r="R2857" s="337" t="s">
        <v>743</v>
      </c>
      <c r="S2857" s="334" t="s">
        <v>1576</v>
      </c>
      <c r="T2857" s="336" t="s">
        <v>1703</v>
      </c>
      <c r="U2857" s="334" t="s">
        <v>1195</v>
      </c>
      <c r="V2857" s="172"/>
      <c r="W2857" s="338" t="s">
        <v>1704</v>
      </c>
      <c r="X2857" s="337" t="s">
        <v>1195</v>
      </c>
      <c r="Y2857" s="337" t="s">
        <v>1195</v>
      </c>
      <c r="Z2857" s="337" t="s">
        <v>1195</v>
      </c>
      <c r="AA2857" s="172"/>
    </row>
    <row r="2858" spans="1:27">
      <c r="A2858" s="122" t="s">
        <v>56</v>
      </c>
      <c r="B2858" s="226" t="str">
        <f t="shared" si="88"/>
        <v>27AZJPG1481H1ZC5954</v>
      </c>
      <c r="C2858" s="277">
        <f t="shared" si="89"/>
        <v>2853</v>
      </c>
      <c r="D2858" s="334" t="s">
        <v>394</v>
      </c>
      <c r="E2858" s="334" t="s">
        <v>395</v>
      </c>
      <c r="F2858" s="334">
        <v>5954</v>
      </c>
      <c r="G2858" s="334" t="s">
        <v>1699</v>
      </c>
      <c r="H2858" s="334" t="s">
        <v>765</v>
      </c>
      <c r="I2858" s="335">
        <v>8259</v>
      </c>
      <c r="J2858" s="334" t="s">
        <v>1700</v>
      </c>
      <c r="K2858" s="336" t="s">
        <v>1657</v>
      </c>
      <c r="L2858" s="172"/>
      <c r="M2858" s="335">
        <v>7866</v>
      </c>
      <c r="N2858" s="335">
        <v>0</v>
      </c>
      <c r="O2858" s="335">
        <v>196.5</v>
      </c>
      <c r="P2858" s="335">
        <v>196.5</v>
      </c>
      <c r="Q2858" s="335">
        <v>0</v>
      </c>
      <c r="R2858" s="337" t="s">
        <v>743</v>
      </c>
      <c r="S2858" s="334" t="s">
        <v>1576</v>
      </c>
      <c r="T2858" s="336" t="s">
        <v>1703</v>
      </c>
      <c r="U2858" s="334" t="s">
        <v>1195</v>
      </c>
      <c r="V2858" s="172"/>
      <c r="W2858" s="338" t="s">
        <v>1704</v>
      </c>
      <c r="X2858" s="337" t="s">
        <v>1195</v>
      </c>
      <c r="Y2858" s="337" t="s">
        <v>1195</v>
      </c>
      <c r="Z2858" s="337" t="s">
        <v>1195</v>
      </c>
      <c r="AA2858" s="172"/>
    </row>
    <row r="2859" spans="1:27">
      <c r="A2859" s="122" t="s">
        <v>56</v>
      </c>
      <c r="B2859" s="226" t="str">
        <f t="shared" si="88"/>
        <v>27AZJPG1481H1ZC5956</v>
      </c>
      <c r="C2859" s="277">
        <f t="shared" si="89"/>
        <v>2854</v>
      </c>
      <c r="D2859" s="334" t="s">
        <v>394</v>
      </c>
      <c r="E2859" s="334" t="s">
        <v>395</v>
      </c>
      <c r="F2859" s="334">
        <v>5956</v>
      </c>
      <c r="G2859" s="334" t="s">
        <v>1699</v>
      </c>
      <c r="H2859" s="334" t="s">
        <v>765</v>
      </c>
      <c r="I2859" s="335">
        <v>11546</v>
      </c>
      <c r="J2859" s="334" t="s">
        <v>1700</v>
      </c>
      <c r="K2859" s="336" t="s">
        <v>1657</v>
      </c>
      <c r="L2859" s="172"/>
      <c r="M2859" s="335">
        <v>10996</v>
      </c>
      <c r="N2859" s="335">
        <v>0</v>
      </c>
      <c r="O2859" s="335">
        <v>274.89999999999998</v>
      </c>
      <c r="P2859" s="335">
        <v>274.89999999999998</v>
      </c>
      <c r="Q2859" s="335">
        <v>0</v>
      </c>
      <c r="R2859" s="337" t="s">
        <v>743</v>
      </c>
      <c r="S2859" s="334" t="s">
        <v>1576</v>
      </c>
      <c r="T2859" s="336" t="s">
        <v>1703</v>
      </c>
      <c r="U2859" s="334" t="s">
        <v>1195</v>
      </c>
      <c r="V2859" s="172"/>
      <c r="W2859" s="338" t="s">
        <v>1704</v>
      </c>
      <c r="X2859" s="337" t="s">
        <v>1195</v>
      </c>
      <c r="Y2859" s="337" t="s">
        <v>1195</v>
      </c>
      <c r="Z2859" s="337" t="s">
        <v>1195</v>
      </c>
      <c r="AA2859" s="172"/>
    </row>
    <row r="2860" spans="1:27">
      <c r="A2860" s="122" t="s">
        <v>56</v>
      </c>
      <c r="B2860" s="226" t="str">
        <f t="shared" si="88"/>
        <v>27AZJPG1481H1ZC5967</v>
      </c>
      <c r="C2860" s="277">
        <f t="shared" si="89"/>
        <v>2855</v>
      </c>
      <c r="D2860" s="334" t="s">
        <v>394</v>
      </c>
      <c r="E2860" s="334" t="s">
        <v>395</v>
      </c>
      <c r="F2860" s="334">
        <v>5967</v>
      </c>
      <c r="G2860" s="334" t="s">
        <v>1699</v>
      </c>
      <c r="H2860" s="334" t="s">
        <v>765</v>
      </c>
      <c r="I2860" s="335">
        <v>4488</v>
      </c>
      <c r="J2860" s="334" t="s">
        <v>1700</v>
      </c>
      <c r="K2860" s="336" t="s">
        <v>1657</v>
      </c>
      <c r="L2860" s="172"/>
      <c r="M2860" s="335">
        <v>4274</v>
      </c>
      <c r="N2860" s="335">
        <v>0</v>
      </c>
      <c r="O2860" s="335">
        <v>106.85</v>
      </c>
      <c r="P2860" s="335">
        <v>106.85</v>
      </c>
      <c r="Q2860" s="335">
        <v>0</v>
      </c>
      <c r="R2860" s="337" t="s">
        <v>743</v>
      </c>
      <c r="S2860" s="334" t="s">
        <v>1576</v>
      </c>
      <c r="T2860" s="336" t="s">
        <v>1703</v>
      </c>
      <c r="U2860" s="334" t="s">
        <v>1195</v>
      </c>
      <c r="V2860" s="172"/>
      <c r="W2860" s="338" t="s">
        <v>1704</v>
      </c>
      <c r="X2860" s="337" t="s">
        <v>1195</v>
      </c>
      <c r="Y2860" s="337" t="s">
        <v>1195</v>
      </c>
      <c r="Z2860" s="337" t="s">
        <v>1195</v>
      </c>
      <c r="AA2860" s="172"/>
    </row>
    <row r="2861" spans="1:27">
      <c r="A2861" s="122" t="s">
        <v>56</v>
      </c>
      <c r="B2861" s="226" t="str">
        <f t="shared" si="88"/>
        <v>27AZJPG1481H1ZC6067</v>
      </c>
      <c r="C2861" s="277">
        <f t="shared" si="89"/>
        <v>2856</v>
      </c>
      <c r="D2861" s="334" t="s">
        <v>394</v>
      </c>
      <c r="E2861" s="334" t="s">
        <v>395</v>
      </c>
      <c r="F2861" s="334">
        <v>6067</v>
      </c>
      <c r="G2861" s="334" t="s">
        <v>1699</v>
      </c>
      <c r="H2861" s="334" t="s">
        <v>765</v>
      </c>
      <c r="I2861" s="335">
        <v>4970</v>
      </c>
      <c r="J2861" s="334" t="s">
        <v>1700</v>
      </c>
      <c r="K2861" s="336" t="s">
        <v>1657</v>
      </c>
      <c r="L2861" s="172"/>
      <c r="M2861" s="335">
        <v>4733</v>
      </c>
      <c r="N2861" s="335">
        <v>0</v>
      </c>
      <c r="O2861" s="335">
        <v>118.33</v>
      </c>
      <c r="P2861" s="335">
        <v>118.33</v>
      </c>
      <c r="Q2861" s="335">
        <v>0</v>
      </c>
      <c r="R2861" s="337" t="s">
        <v>743</v>
      </c>
      <c r="S2861" s="334" t="s">
        <v>1576</v>
      </c>
      <c r="T2861" s="336" t="s">
        <v>1703</v>
      </c>
      <c r="U2861" s="334" t="s">
        <v>1195</v>
      </c>
      <c r="V2861" s="172"/>
      <c r="W2861" s="338" t="s">
        <v>1704</v>
      </c>
      <c r="X2861" s="337" t="s">
        <v>1195</v>
      </c>
      <c r="Y2861" s="337" t="s">
        <v>1195</v>
      </c>
      <c r="Z2861" s="337" t="s">
        <v>1195</v>
      </c>
      <c r="AA2861" s="172"/>
    </row>
    <row r="2862" spans="1:27">
      <c r="A2862" s="122" t="s">
        <v>56</v>
      </c>
      <c r="B2862" s="226" t="str">
        <f t="shared" si="88"/>
        <v>27AZJPG1481H1ZC6107</v>
      </c>
      <c r="C2862" s="277">
        <f t="shared" si="89"/>
        <v>2857</v>
      </c>
      <c r="D2862" s="334" t="s">
        <v>394</v>
      </c>
      <c r="E2862" s="334" t="s">
        <v>395</v>
      </c>
      <c r="F2862" s="334">
        <v>6107</v>
      </c>
      <c r="G2862" s="334" t="s">
        <v>1699</v>
      </c>
      <c r="H2862" s="334" t="s">
        <v>765</v>
      </c>
      <c r="I2862" s="335">
        <v>4488</v>
      </c>
      <c r="J2862" s="334" t="s">
        <v>1700</v>
      </c>
      <c r="K2862" s="336" t="s">
        <v>1657</v>
      </c>
      <c r="L2862" s="172"/>
      <c r="M2862" s="335">
        <v>4274</v>
      </c>
      <c r="N2862" s="335">
        <v>0</v>
      </c>
      <c r="O2862" s="335">
        <v>106.85</v>
      </c>
      <c r="P2862" s="335">
        <v>106.85</v>
      </c>
      <c r="Q2862" s="335">
        <v>0</v>
      </c>
      <c r="R2862" s="337" t="s">
        <v>743</v>
      </c>
      <c r="S2862" s="334" t="s">
        <v>1576</v>
      </c>
      <c r="T2862" s="336" t="s">
        <v>1703</v>
      </c>
      <c r="U2862" s="334" t="s">
        <v>1195</v>
      </c>
      <c r="V2862" s="172"/>
      <c r="W2862" s="338" t="s">
        <v>1704</v>
      </c>
      <c r="X2862" s="337" t="s">
        <v>1195</v>
      </c>
      <c r="Y2862" s="337" t="s">
        <v>1195</v>
      </c>
      <c r="Z2862" s="337" t="s">
        <v>1195</v>
      </c>
      <c r="AA2862" s="172"/>
    </row>
    <row r="2863" spans="1:27">
      <c r="A2863" s="122" t="s">
        <v>56</v>
      </c>
      <c r="B2863" s="226" t="str">
        <f t="shared" si="88"/>
        <v>27AZJPG1481H1ZC6108</v>
      </c>
      <c r="C2863" s="277">
        <f t="shared" si="89"/>
        <v>2858</v>
      </c>
      <c r="D2863" s="334" t="s">
        <v>394</v>
      </c>
      <c r="E2863" s="334" t="s">
        <v>395</v>
      </c>
      <c r="F2863" s="334">
        <v>6108</v>
      </c>
      <c r="G2863" s="334" t="s">
        <v>1699</v>
      </c>
      <c r="H2863" s="334" t="s">
        <v>765</v>
      </c>
      <c r="I2863" s="335">
        <v>8240</v>
      </c>
      <c r="J2863" s="334" t="s">
        <v>1700</v>
      </c>
      <c r="K2863" s="336" t="s">
        <v>1657</v>
      </c>
      <c r="L2863" s="172"/>
      <c r="M2863" s="335">
        <v>7848</v>
      </c>
      <c r="N2863" s="335">
        <v>0</v>
      </c>
      <c r="O2863" s="335">
        <v>196.2</v>
      </c>
      <c r="P2863" s="335">
        <v>196.2</v>
      </c>
      <c r="Q2863" s="335">
        <v>0</v>
      </c>
      <c r="R2863" s="337" t="s">
        <v>743</v>
      </c>
      <c r="S2863" s="334" t="s">
        <v>1576</v>
      </c>
      <c r="T2863" s="336" t="s">
        <v>1703</v>
      </c>
      <c r="U2863" s="334" t="s">
        <v>1195</v>
      </c>
      <c r="V2863" s="172"/>
      <c r="W2863" s="338" t="s">
        <v>1704</v>
      </c>
      <c r="X2863" s="337" t="s">
        <v>1195</v>
      </c>
      <c r="Y2863" s="337" t="s">
        <v>1195</v>
      </c>
      <c r="Z2863" s="337" t="s">
        <v>1195</v>
      </c>
      <c r="AA2863" s="172"/>
    </row>
    <row r="2864" spans="1:27">
      <c r="A2864" s="122" t="s">
        <v>56</v>
      </c>
      <c r="B2864" s="226" t="str">
        <f t="shared" si="88"/>
        <v>27AZJPG1481H1ZC6109</v>
      </c>
      <c r="C2864" s="277">
        <f t="shared" si="89"/>
        <v>2859</v>
      </c>
      <c r="D2864" s="334" t="s">
        <v>394</v>
      </c>
      <c r="E2864" s="334" t="s">
        <v>395</v>
      </c>
      <c r="F2864" s="334">
        <v>6109</v>
      </c>
      <c r="G2864" s="334" t="s">
        <v>1699</v>
      </c>
      <c r="H2864" s="334" t="s">
        <v>765</v>
      </c>
      <c r="I2864" s="335">
        <v>4794</v>
      </c>
      <c r="J2864" s="334" t="s">
        <v>1700</v>
      </c>
      <c r="K2864" s="336" t="s">
        <v>1657</v>
      </c>
      <c r="L2864" s="172"/>
      <c r="M2864" s="335">
        <v>4566</v>
      </c>
      <c r="N2864" s="335">
        <v>0</v>
      </c>
      <c r="O2864" s="335">
        <v>114.15</v>
      </c>
      <c r="P2864" s="335">
        <v>114.15</v>
      </c>
      <c r="Q2864" s="335">
        <v>0</v>
      </c>
      <c r="R2864" s="337" t="s">
        <v>743</v>
      </c>
      <c r="S2864" s="334" t="s">
        <v>1576</v>
      </c>
      <c r="T2864" s="336" t="s">
        <v>1703</v>
      </c>
      <c r="U2864" s="334" t="s">
        <v>1195</v>
      </c>
      <c r="V2864" s="172"/>
      <c r="W2864" s="338" t="s">
        <v>1704</v>
      </c>
      <c r="X2864" s="337" t="s">
        <v>1195</v>
      </c>
      <c r="Y2864" s="337" t="s">
        <v>1195</v>
      </c>
      <c r="Z2864" s="337" t="s">
        <v>1195</v>
      </c>
      <c r="AA2864" s="172"/>
    </row>
    <row r="2865" spans="1:27">
      <c r="A2865" s="122" t="s">
        <v>56</v>
      </c>
      <c r="B2865" s="226" t="str">
        <f t="shared" si="88"/>
        <v>27AZJPG1481H1ZC6110</v>
      </c>
      <c r="C2865" s="277">
        <f t="shared" si="89"/>
        <v>2860</v>
      </c>
      <c r="D2865" s="334" t="s">
        <v>394</v>
      </c>
      <c r="E2865" s="334" t="s">
        <v>395</v>
      </c>
      <c r="F2865" s="334">
        <v>6110</v>
      </c>
      <c r="G2865" s="334" t="s">
        <v>1699</v>
      </c>
      <c r="H2865" s="334" t="s">
        <v>765</v>
      </c>
      <c r="I2865" s="335">
        <v>4750</v>
      </c>
      <c r="J2865" s="334" t="s">
        <v>1700</v>
      </c>
      <c r="K2865" s="336" t="s">
        <v>1657</v>
      </c>
      <c r="L2865" s="172"/>
      <c r="M2865" s="335">
        <v>4524</v>
      </c>
      <c r="N2865" s="335">
        <v>0</v>
      </c>
      <c r="O2865" s="335">
        <v>113.1</v>
      </c>
      <c r="P2865" s="335">
        <v>113.1</v>
      </c>
      <c r="Q2865" s="335">
        <v>0</v>
      </c>
      <c r="R2865" s="337" t="s">
        <v>743</v>
      </c>
      <c r="S2865" s="334" t="s">
        <v>1576</v>
      </c>
      <c r="T2865" s="336" t="s">
        <v>1703</v>
      </c>
      <c r="U2865" s="334" t="s">
        <v>1195</v>
      </c>
      <c r="V2865" s="172"/>
      <c r="W2865" s="338" t="s">
        <v>1704</v>
      </c>
      <c r="X2865" s="337" t="s">
        <v>1195</v>
      </c>
      <c r="Y2865" s="337" t="s">
        <v>1195</v>
      </c>
      <c r="Z2865" s="337" t="s">
        <v>1195</v>
      </c>
      <c r="AA2865" s="172"/>
    </row>
    <row r="2866" spans="1:27">
      <c r="A2866" s="122" t="s">
        <v>56</v>
      </c>
      <c r="B2866" s="226" t="str">
        <f t="shared" si="88"/>
        <v>27AZJPG1481H1ZC6111</v>
      </c>
      <c r="C2866" s="277">
        <f t="shared" si="89"/>
        <v>2861</v>
      </c>
      <c r="D2866" s="334" t="s">
        <v>394</v>
      </c>
      <c r="E2866" s="334" t="s">
        <v>395</v>
      </c>
      <c r="F2866" s="334">
        <v>6111</v>
      </c>
      <c r="G2866" s="334" t="s">
        <v>1699</v>
      </c>
      <c r="H2866" s="334" t="s">
        <v>765</v>
      </c>
      <c r="I2866" s="335">
        <v>6861</v>
      </c>
      <c r="J2866" s="334" t="s">
        <v>1700</v>
      </c>
      <c r="K2866" s="336" t="s">
        <v>1657</v>
      </c>
      <c r="L2866" s="172"/>
      <c r="M2866" s="335">
        <v>6534</v>
      </c>
      <c r="N2866" s="335">
        <v>0</v>
      </c>
      <c r="O2866" s="335">
        <v>163.35</v>
      </c>
      <c r="P2866" s="335">
        <v>163.35</v>
      </c>
      <c r="Q2866" s="335">
        <v>0</v>
      </c>
      <c r="R2866" s="337" t="s">
        <v>743</v>
      </c>
      <c r="S2866" s="334" t="s">
        <v>1576</v>
      </c>
      <c r="T2866" s="336" t="s">
        <v>1703</v>
      </c>
      <c r="U2866" s="334" t="s">
        <v>1195</v>
      </c>
      <c r="V2866" s="172"/>
      <c r="W2866" s="338" t="s">
        <v>1704</v>
      </c>
      <c r="X2866" s="337" t="s">
        <v>1195</v>
      </c>
      <c r="Y2866" s="337" t="s">
        <v>1195</v>
      </c>
      <c r="Z2866" s="337" t="s">
        <v>1195</v>
      </c>
      <c r="AA2866" s="172"/>
    </row>
    <row r="2867" spans="1:27">
      <c r="A2867" s="122" t="s">
        <v>56</v>
      </c>
      <c r="B2867" s="226" t="str">
        <f t="shared" si="88"/>
        <v>27AZJPG1481H1ZC6112</v>
      </c>
      <c r="C2867" s="277">
        <f t="shared" si="89"/>
        <v>2862</v>
      </c>
      <c r="D2867" s="334" t="s">
        <v>394</v>
      </c>
      <c r="E2867" s="334" t="s">
        <v>395</v>
      </c>
      <c r="F2867" s="334">
        <v>6112</v>
      </c>
      <c r="G2867" s="334" t="s">
        <v>1699</v>
      </c>
      <c r="H2867" s="334" t="s">
        <v>765</v>
      </c>
      <c r="I2867" s="335">
        <v>10576</v>
      </c>
      <c r="J2867" s="334" t="s">
        <v>1700</v>
      </c>
      <c r="K2867" s="336" t="s">
        <v>1657</v>
      </c>
      <c r="L2867" s="172"/>
      <c r="M2867" s="335">
        <v>10072</v>
      </c>
      <c r="N2867" s="335">
        <v>0</v>
      </c>
      <c r="O2867" s="335">
        <v>251.8</v>
      </c>
      <c r="P2867" s="335">
        <v>251.8</v>
      </c>
      <c r="Q2867" s="335">
        <v>0</v>
      </c>
      <c r="R2867" s="337" t="s">
        <v>743</v>
      </c>
      <c r="S2867" s="334" t="s">
        <v>1576</v>
      </c>
      <c r="T2867" s="336" t="s">
        <v>1703</v>
      </c>
      <c r="U2867" s="334" t="s">
        <v>1195</v>
      </c>
      <c r="V2867" s="172"/>
      <c r="W2867" s="338" t="s">
        <v>1704</v>
      </c>
      <c r="X2867" s="337" t="s">
        <v>1195</v>
      </c>
      <c r="Y2867" s="337" t="s">
        <v>1195</v>
      </c>
      <c r="Z2867" s="337" t="s">
        <v>1195</v>
      </c>
      <c r="AA2867" s="172"/>
    </row>
    <row r="2868" spans="1:27">
      <c r="A2868" s="122" t="s">
        <v>56</v>
      </c>
      <c r="B2868" s="226" t="str">
        <f t="shared" si="88"/>
        <v>27AAMFS2232C1ZGSK/1939/2526</v>
      </c>
      <c r="C2868" s="277">
        <f t="shared" si="89"/>
        <v>2863</v>
      </c>
      <c r="D2868" s="334" t="s">
        <v>562</v>
      </c>
      <c r="E2868" s="334" t="s">
        <v>563</v>
      </c>
      <c r="F2868" s="334" t="s">
        <v>1097</v>
      </c>
      <c r="G2868" s="334" t="s">
        <v>1699</v>
      </c>
      <c r="H2868" s="334" t="s">
        <v>922</v>
      </c>
      <c r="I2868" s="335">
        <v>8850</v>
      </c>
      <c r="J2868" s="334" t="s">
        <v>1700</v>
      </c>
      <c r="K2868" s="336" t="s">
        <v>1657</v>
      </c>
      <c r="L2868" s="172"/>
      <c r="M2868" s="335">
        <v>7500</v>
      </c>
      <c r="N2868" s="335">
        <v>0</v>
      </c>
      <c r="O2868" s="335">
        <v>675</v>
      </c>
      <c r="P2868" s="335">
        <v>675</v>
      </c>
      <c r="Q2868" s="335">
        <v>0</v>
      </c>
      <c r="R2868" s="337" t="s">
        <v>743</v>
      </c>
      <c r="S2868" s="334" t="s">
        <v>1263</v>
      </c>
      <c r="T2868" s="336" t="s">
        <v>1703</v>
      </c>
      <c r="U2868" s="334" t="s">
        <v>1195</v>
      </c>
      <c r="V2868" s="172"/>
      <c r="W2868" s="338" t="s">
        <v>1704</v>
      </c>
      <c r="X2868" s="337" t="s">
        <v>1726</v>
      </c>
      <c r="Y2868" s="337" t="s">
        <v>5929</v>
      </c>
      <c r="Z2868" s="337" t="s">
        <v>922</v>
      </c>
      <c r="AA2868" s="172"/>
    </row>
    <row r="2869" spans="1:27">
      <c r="A2869" s="122" t="s">
        <v>56</v>
      </c>
      <c r="B2869" s="226" t="str">
        <f t="shared" si="88"/>
        <v>27AACCR7526F1ZCS14/25-26/2764</v>
      </c>
      <c r="C2869" s="277">
        <f t="shared" si="89"/>
        <v>2864</v>
      </c>
      <c r="D2869" s="334" t="s">
        <v>1060</v>
      </c>
      <c r="E2869" s="334" t="s">
        <v>1061</v>
      </c>
      <c r="F2869" s="334" t="s">
        <v>1062</v>
      </c>
      <c r="G2869" s="334" t="s">
        <v>1699</v>
      </c>
      <c r="H2869" s="334" t="s">
        <v>922</v>
      </c>
      <c r="I2869" s="335">
        <v>20060</v>
      </c>
      <c r="J2869" s="334" t="s">
        <v>1700</v>
      </c>
      <c r="K2869" s="336" t="s">
        <v>1657</v>
      </c>
      <c r="L2869" s="172"/>
      <c r="M2869" s="335">
        <v>17000</v>
      </c>
      <c r="N2869" s="335">
        <v>0</v>
      </c>
      <c r="O2869" s="335">
        <v>1530</v>
      </c>
      <c r="P2869" s="335">
        <v>1530</v>
      </c>
      <c r="Q2869" s="335">
        <v>0</v>
      </c>
      <c r="R2869" s="337" t="s">
        <v>743</v>
      </c>
      <c r="S2869" s="334" t="s">
        <v>1576</v>
      </c>
      <c r="T2869" s="336" t="s">
        <v>1703</v>
      </c>
      <c r="U2869" s="334" t="s">
        <v>1195</v>
      </c>
      <c r="V2869" s="172"/>
      <c r="W2869" s="338" t="s">
        <v>1704</v>
      </c>
      <c r="X2869" s="337" t="s">
        <v>1195</v>
      </c>
      <c r="Y2869" s="337" t="s">
        <v>1195</v>
      </c>
      <c r="Z2869" s="337" t="s">
        <v>1195</v>
      </c>
      <c r="AA2869" s="172"/>
    </row>
    <row r="2870" spans="1:27">
      <c r="A2870" s="122" t="s">
        <v>56</v>
      </c>
      <c r="B2870" s="226" t="str">
        <f t="shared" si="88"/>
        <v>27AAKFR1575R1ZCRAR/290/25-26</v>
      </c>
      <c r="C2870" s="277">
        <f t="shared" si="89"/>
        <v>2865</v>
      </c>
      <c r="D2870" s="334" t="s">
        <v>724</v>
      </c>
      <c r="E2870" s="334" t="s">
        <v>725</v>
      </c>
      <c r="F2870" s="334" t="s">
        <v>830</v>
      </c>
      <c r="G2870" s="334" t="s">
        <v>1699</v>
      </c>
      <c r="H2870" s="334" t="s">
        <v>775</v>
      </c>
      <c r="I2870" s="335">
        <v>17700</v>
      </c>
      <c r="J2870" s="334" t="s">
        <v>1700</v>
      </c>
      <c r="K2870" s="336" t="s">
        <v>1657</v>
      </c>
      <c r="L2870" s="172"/>
      <c r="M2870" s="335">
        <v>15000</v>
      </c>
      <c r="N2870" s="335">
        <v>0</v>
      </c>
      <c r="O2870" s="335">
        <v>1350</v>
      </c>
      <c r="P2870" s="335">
        <v>1350</v>
      </c>
      <c r="Q2870" s="335">
        <v>0</v>
      </c>
      <c r="R2870" s="337" t="s">
        <v>743</v>
      </c>
      <c r="S2870" s="334" t="s">
        <v>1576</v>
      </c>
      <c r="T2870" s="336" t="s">
        <v>1703</v>
      </c>
      <c r="U2870" s="334" t="s">
        <v>1195</v>
      </c>
      <c r="V2870" s="172"/>
      <c r="W2870" s="338" t="s">
        <v>1704</v>
      </c>
      <c r="X2870" s="337" t="s">
        <v>1195</v>
      </c>
      <c r="Y2870" s="337" t="s">
        <v>1195</v>
      </c>
      <c r="Z2870" s="337" t="s">
        <v>1195</v>
      </c>
      <c r="AA2870" s="172"/>
    </row>
    <row r="2871" spans="1:27">
      <c r="A2871" s="122" t="s">
        <v>56</v>
      </c>
      <c r="B2871" s="226" t="str">
        <f t="shared" si="88"/>
        <v>27AAKFR1575R1ZCRAR/292/25-26</v>
      </c>
      <c r="C2871" s="277">
        <f t="shared" si="89"/>
        <v>2866</v>
      </c>
      <c r="D2871" s="334" t="s">
        <v>724</v>
      </c>
      <c r="E2871" s="334" t="s">
        <v>725</v>
      </c>
      <c r="F2871" s="334" t="s">
        <v>828</v>
      </c>
      <c r="G2871" s="334" t="s">
        <v>1699</v>
      </c>
      <c r="H2871" s="334" t="s">
        <v>775</v>
      </c>
      <c r="I2871" s="335">
        <v>14396</v>
      </c>
      <c r="J2871" s="334" t="s">
        <v>1700</v>
      </c>
      <c r="K2871" s="336" t="s">
        <v>1657</v>
      </c>
      <c r="L2871" s="172"/>
      <c r="M2871" s="335">
        <v>12200</v>
      </c>
      <c r="N2871" s="335">
        <v>0</v>
      </c>
      <c r="O2871" s="335">
        <v>1098</v>
      </c>
      <c r="P2871" s="335">
        <v>1098</v>
      </c>
      <c r="Q2871" s="335">
        <v>0</v>
      </c>
      <c r="R2871" s="337" t="s">
        <v>743</v>
      </c>
      <c r="S2871" s="334" t="s">
        <v>1576</v>
      </c>
      <c r="T2871" s="336" t="s">
        <v>1703</v>
      </c>
      <c r="U2871" s="334" t="s">
        <v>1195</v>
      </c>
      <c r="V2871" s="172"/>
      <c r="W2871" s="338" t="s">
        <v>1704</v>
      </c>
      <c r="X2871" s="337" t="s">
        <v>1195</v>
      </c>
      <c r="Y2871" s="337" t="s">
        <v>1195</v>
      </c>
      <c r="Z2871" s="337" t="s">
        <v>1195</v>
      </c>
      <c r="AA2871" s="172"/>
    </row>
    <row r="2872" spans="1:27">
      <c r="A2872" s="122" t="s">
        <v>56</v>
      </c>
      <c r="B2872" s="226" t="str">
        <f t="shared" si="88"/>
        <v>36AAJCA3639B1ZXAE-INV-2526-1021</v>
      </c>
      <c r="C2872" s="277">
        <f t="shared" si="89"/>
        <v>2867</v>
      </c>
      <c r="D2872" s="334" t="s">
        <v>432</v>
      </c>
      <c r="E2872" s="334" t="s">
        <v>433</v>
      </c>
      <c r="F2872" s="334" t="s">
        <v>825</v>
      </c>
      <c r="G2872" s="334" t="s">
        <v>1699</v>
      </c>
      <c r="H2872" s="334" t="s">
        <v>826</v>
      </c>
      <c r="I2872" s="335">
        <v>245818</v>
      </c>
      <c r="J2872" s="334" t="s">
        <v>1700</v>
      </c>
      <c r="K2872" s="336" t="s">
        <v>1657</v>
      </c>
      <c r="L2872" s="172"/>
      <c r="M2872" s="335">
        <v>208320</v>
      </c>
      <c r="N2872" s="335">
        <v>37497.599999999999</v>
      </c>
      <c r="O2872" s="335">
        <v>0</v>
      </c>
      <c r="P2872" s="335">
        <v>0</v>
      </c>
      <c r="Q2872" s="335">
        <v>0</v>
      </c>
      <c r="R2872" s="337" t="s">
        <v>743</v>
      </c>
      <c r="S2872" s="334" t="s">
        <v>1576</v>
      </c>
      <c r="T2872" s="336" t="s">
        <v>1703</v>
      </c>
      <c r="U2872" s="334" t="s">
        <v>1195</v>
      </c>
      <c r="V2872" s="172"/>
      <c r="W2872" s="338" t="s">
        <v>1704</v>
      </c>
      <c r="X2872" s="337" t="s">
        <v>1726</v>
      </c>
      <c r="Y2872" s="337" t="s">
        <v>5930</v>
      </c>
      <c r="Z2872" s="337" t="s">
        <v>1453</v>
      </c>
      <c r="AA2872" s="172"/>
    </row>
    <row r="2873" spans="1:27">
      <c r="A2873" s="122" t="s">
        <v>56</v>
      </c>
      <c r="B2873" s="226" t="str">
        <f t="shared" si="88"/>
        <v>23ANYPT9196P1ZFIN-4321</v>
      </c>
      <c r="C2873" s="277">
        <f t="shared" si="89"/>
        <v>2868</v>
      </c>
      <c r="D2873" s="334" t="s">
        <v>1056</v>
      </c>
      <c r="E2873" s="334" t="s">
        <v>1057</v>
      </c>
      <c r="F2873" s="334" t="s">
        <v>1058</v>
      </c>
      <c r="G2873" s="334" t="s">
        <v>1699</v>
      </c>
      <c r="H2873" s="334" t="s">
        <v>770</v>
      </c>
      <c r="I2873" s="335">
        <v>1699</v>
      </c>
      <c r="J2873" s="334" t="s">
        <v>1700</v>
      </c>
      <c r="K2873" s="336" t="s">
        <v>1657</v>
      </c>
      <c r="L2873" s="172"/>
      <c r="M2873" s="335">
        <v>1439.83</v>
      </c>
      <c r="N2873" s="335">
        <v>259.17</v>
      </c>
      <c r="O2873" s="335">
        <v>0</v>
      </c>
      <c r="P2873" s="335">
        <v>0</v>
      </c>
      <c r="Q2873" s="335">
        <v>0</v>
      </c>
      <c r="R2873" s="337" t="s">
        <v>743</v>
      </c>
      <c r="S2873" s="334" t="s">
        <v>1576</v>
      </c>
      <c r="T2873" s="336" t="s">
        <v>1703</v>
      </c>
      <c r="U2873" s="334" t="s">
        <v>1195</v>
      </c>
      <c r="V2873" s="172"/>
      <c r="W2873" s="338" t="s">
        <v>1704</v>
      </c>
      <c r="X2873" s="337" t="s">
        <v>1195</v>
      </c>
      <c r="Y2873" s="337" t="s">
        <v>1195</v>
      </c>
      <c r="Z2873" s="337" t="s">
        <v>1195</v>
      </c>
      <c r="AA2873" s="172"/>
    </row>
    <row r="2874" spans="1:27">
      <c r="A2874" s="122" t="s">
        <v>56</v>
      </c>
      <c r="B2874" s="226" t="str">
        <f t="shared" si="88"/>
        <v>27AADCR3218H1ZIFM0908BIL0011388</v>
      </c>
      <c r="C2874" s="277">
        <f t="shared" si="89"/>
        <v>2869</v>
      </c>
      <c r="D2874" s="334" t="s">
        <v>818</v>
      </c>
      <c r="E2874" s="334" t="s">
        <v>819</v>
      </c>
      <c r="F2874" s="334" t="s">
        <v>823</v>
      </c>
      <c r="G2874" s="334" t="s">
        <v>1699</v>
      </c>
      <c r="H2874" s="334" t="s">
        <v>821</v>
      </c>
      <c r="I2874" s="335">
        <v>134.52000000000001</v>
      </c>
      <c r="J2874" s="334" t="s">
        <v>1700</v>
      </c>
      <c r="K2874" s="336" t="s">
        <v>1657</v>
      </c>
      <c r="L2874" s="172"/>
      <c r="M2874" s="335">
        <v>114</v>
      </c>
      <c r="N2874" s="335">
        <v>0</v>
      </c>
      <c r="O2874" s="335">
        <v>10.26</v>
      </c>
      <c r="P2874" s="335">
        <v>10.26</v>
      </c>
      <c r="Q2874" s="335">
        <v>0</v>
      </c>
      <c r="R2874" s="337" t="s">
        <v>743</v>
      </c>
      <c r="S2874" s="334" t="s">
        <v>1576</v>
      </c>
      <c r="T2874" s="336" t="s">
        <v>1703</v>
      </c>
      <c r="U2874" s="334" t="s">
        <v>1195</v>
      </c>
      <c r="V2874" s="172"/>
      <c r="W2874" s="338" t="s">
        <v>1704</v>
      </c>
      <c r="X2874" s="337" t="s">
        <v>1195</v>
      </c>
      <c r="Y2874" s="337" t="s">
        <v>1195</v>
      </c>
      <c r="Z2874" s="337" t="s">
        <v>1195</v>
      </c>
      <c r="AA2874" s="172"/>
    </row>
    <row r="2875" spans="1:27">
      <c r="A2875" s="122" t="s">
        <v>56</v>
      </c>
      <c r="B2875" s="226" t="str">
        <f t="shared" si="88"/>
        <v>27AADCR3218H1ZIFM0908BIL0011389</v>
      </c>
      <c r="C2875" s="277">
        <f t="shared" si="89"/>
        <v>2870</v>
      </c>
      <c r="D2875" s="334" t="s">
        <v>818</v>
      </c>
      <c r="E2875" s="334" t="s">
        <v>819</v>
      </c>
      <c r="F2875" s="334" t="s">
        <v>820</v>
      </c>
      <c r="G2875" s="334" t="s">
        <v>1699</v>
      </c>
      <c r="H2875" s="334" t="s">
        <v>821</v>
      </c>
      <c r="I2875" s="335">
        <v>12075</v>
      </c>
      <c r="J2875" s="334" t="s">
        <v>1700</v>
      </c>
      <c r="K2875" s="336" t="s">
        <v>1657</v>
      </c>
      <c r="L2875" s="172"/>
      <c r="M2875" s="335">
        <v>11500</v>
      </c>
      <c r="N2875" s="335">
        <v>0</v>
      </c>
      <c r="O2875" s="335">
        <v>287.5</v>
      </c>
      <c r="P2875" s="335">
        <v>287.5</v>
      </c>
      <c r="Q2875" s="335">
        <v>0</v>
      </c>
      <c r="R2875" s="337" t="s">
        <v>743</v>
      </c>
      <c r="S2875" s="334" t="s">
        <v>1576</v>
      </c>
      <c r="T2875" s="336" t="s">
        <v>1703</v>
      </c>
      <c r="U2875" s="334" t="s">
        <v>1195</v>
      </c>
      <c r="V2875" s="172"/>
      <c r="W2875" s="338" t="s">
        <v>1704</v>
      </c>
      <c r="X2875" s="337" t="s">
        <v>1726</v>
      </c>
      <c r="Y2875" s="337" t="s">
        <v>5931</v>
      </c>
      <c r="Z2875" s="337" t="s">
        <v>821</v>
      </c>
      <c r="AA2875" s="172"/>
    </row>
    <row r="2876" spans="1:27">
      <c r="A2876" s="122" t="s">
        <v>56</v>
      </c>
      <c r="B2876" s="226" t="str">
        <f t="shared" si="88"/>
        <v>27AAACT2209D2ZTMH2526017995</v>
      </c>
      <c r="C2876" s="277">
        <f t="shared" si="89"/>
        <v>2871</v>
      </c>
      <c r="D2876" s="334" t="s">
        <v>463</v>
      </c>
      <c r="E2876" s="334" t="s">
        <v>464</v>
      </c>
      <c r="F2876" s="334" t="s">
        <v>1054</v>
      </c>
      <c r="G2876" s="334" t="s">
        <v>1699</v>
      </c>
      <c r="H2876" s="334" t="s">
        <v>821</v>
      </c>
      <c r="I2876" s="335">
        <v>64900</v>
      </c>
      <c r="J2876" s="334" t="s">
        <v>1700</v>
      </c>
      <c r="K2876" s="336" t="s">
        <v>1657</v>
      </c>
      <c r="L2876" s="172"/>
      <c r="M2876" s="335">
        <v>55000</v>
      </c>
      <c r="N2876" s="335">
        <v>0</v>
      </c>
      <c r="O2876" s="335">
        <v>4950</v>
      </c>
      <c r="P2876" s="335">
        <v>4950</v>
      </c>
      <c r="Q2876" s="335">
        <v>0</v>
      </c>
      <c r="R2876" s="337" t="s">
        <v>743</v>
      </c>
      <c r="S2876" s="334" t="s">
        <v>1576</v>
      </c>
      <c r="T2876" s="336" t="s">
        <v>1703</v>
      </c>
      <c r="U2876" s="334" t="s">
        <v>1195</v>
      </c>
      <c r="V2876" s="172"/>
      <c r="W2876" s="338" t="s">
        <v>1704</v>
      </c>
      <c r="X2876" s="337" t="s">
        <v>1726</v>
      </c>
      <c r="Y2876" s="337" t="s">
        <v>5932</v>
      </c>
      <c r="Z2876" s="337" t="s">
        <v>821</v>
      </c>
      <c r="AA2876" s="172"/>
    </row>
    <row r="2877" spans="1:27">
      <c r="A2877" s="122" t="s">
        <v>56</v>
      </c>
      <c r="B2877" s="226" t="str">
        <f t="shared" si="88"/>
        <v>27BMWPD2551E2ZZS0006249</v>
      </c>
      <c r="C2877" s="277">
        <f t="shared" si="89"/>
        <v>2872</v>
      </c>
      <c r="D2877" s="334" t="s">
        <v>511</v>
      </c>
      <c r="E2877" s="334" t="s">
        <v>512</v>
      </c>
      <c r="F2877" s="334" t="s">
        <v>1052</v>
      </c>
      <c r="G2877" s="334" t="s">
        <v>1699</v>
      </c>
      <c r="H2877" s="334" t="s">
        <v>1050</v>
      </c>
      <c r="I2877" s="335">
        <v>3133</v>
      </c>
      <c r="J2877" s="334" t="s">
        <v>1700</v>
      </c>
      <c r="K2877" s="336" t="s">
        <v>1657</v>
      </c>
      <c r="L2877" s="172"/>
      <c r="M2877" s="335">
        <v>2759</v>
      </c>
      <c r="N2877" s="335">
        <v>0</v>
      </c>
      <c r="O2877" s="335">
        <v>187.11</v>
      </c>
      <c r="P2877" s="335">
        <v>187.11</v>
      </c>
      <c r="Q2877" s="335">
        <v>0</v>
      </c>
      <c r="R2877" s="337" t="s">
        <v>5799</v>
      </c>
      <c r="S2877" s="334" t="s">
        <v>1039</v>
      </c>
      <c r="T2877" s="336" t="s">
        <v>1703</v>
      </c>
      <c r="U2877" s="334" t="s">
        <v>1195</v>
      </c>
      <c r="V2877" s="172"/>
      <c r="W2877" s="338" t="s">
        <v>1704</v>
      </c>
      <c r="X2877" s="337" t="s">
        <v>1195</v>
      </c>
      <c r="Y2877" s="337" t="s">
        <v>1195</v>
      </c>
      <c r="Z2877" s="337" t="s">
        <v>1195</v>
      </c>
      <c r="AA2877" s="172"/>
    </row>
    <row r="2878" spans="1:27">
      <c r="A2878" s="122" t="s">
        <v>56</v>
      </c>
      <c r="B2878" s="226" t="str">
        <f t="shared" si="88"/>
        <v>27BMWPD2551E2ZZS0006250</v>
      </c>
      <c r="C2878" s="277">
        <f t="shared" si="89"/>
        <v>2873</v>
      </c>
      <c r="D2878" s="334" t="s">
        <v>511</v>
      </c>
      <c r="E2878" s="334" t="s">
        <v>512</v>
      </c>
      <c r="F2878" s="334" t="s">
        <v>1049</v>
      </c>
      <c r="G2878" s="334" t="s">
        <v>1699</v>
      </c>
      <c r="H2878" s="334" t="s">
        <v>1050</v>
      </c>
      <c r="I2878" s="335">
        <v>15373</v>
      </c>
      <c r="J2878" s="334" t="s">
        <v>1700</v>
      </c>
      <c r="K2878" s="336" t="s">
        <v>1657</v>
      </c>
      <c r="L2878" s="172"/>
      <c r="M2878" s="335">
        <v>13222</v>
      </c>
      <c r="N2878" s="335">
        <v>0</v>
      </c>
      <c r="O2878" s="335">
        <v>1075.33</v>
      </c>
      <c r="P2878" s="335">
        <v>1075.33</v>
      </c>
      <c r="Q2878" s="335">
        <v>0</v>
      </c>
      <c r="R2878" s="337" t="s">
        <v>5799</v>
      </c>
      <c r="S2878" s="334" t="s">
        <v>1039</v>
      </c>
      <c r="T2878" s="336" t="s">
        <v>1703</v>
      </c>
      <c r="U2878" s="334" t="s">
        <v>1195</v>
      </c>
      <c r="V2878" s="172"/>
      <c r="W2878" s="338" t="s">
        <v>1704</v>
      </c>
      <c r="X2878" s="337" t="s">
        <v>1195</v>
      </c>
      <c r="Y2878" s="337" t="s">
        <v>1195</v>
      </c>
      <c r="Z2878" s="337" t="s">
        <v>1195</v>
      </c>
      <c r="AA2878" s="172"/>
    </row>
    <row r="2879" spans="1:27">
      <c r="A2879" s="122" t="s">
        <v>56</v>
      </c>
      <c r="B2879" s="226" t="str">
        <f t="shared" si="88"/>
        <v>27AABCI2726B1Z2MH1252611DO11691</v>
      </c>
      <c r="C2879" s="277">
        <f t="shared" si="89"/>
        <v>2874</v>
      </c>
      <c r="D2879" s="334" t="s">
        <v>1041</v>
      </c>
      <c r="E2879" s="334" t="s">
        <v>1042</v>
      </c>
      <c r="F2879" s="334" t="s">
        <v>1047</v>
      </c>
      <c r="G2879" s="334" t="s">
        <v>1699</v>
      </c>
      <c r="H2879" s="334" t="s">
        <v>821</v>
      </c>
      <c r="I2879" s="335">
        <v>12334</v>
      </c>
      <c r="J2879" s="334" t="s">
        <v>1700</v>
      </c>
      <c r="K2879" s="336" t="s">
        <v>1657</v>
      </c>
      <c r="L2879" s="172"/>
      <c r="M2879" s="335">
        <v>11713</v>
      </c>
      <c r="N2879" s="335">
        <v>0</v>
      </c>
      <c r="O2879" s="335">
        <v>310.5</v>
      </c>
      <c r="P2879" s="335">
        <v>310.5</v>
      </c>
      <c r="Q2879" s="335">
        <v>0</v>
      </c>
      <c r="R2879" s="337" t="s">
        <v>743</v>
      </c>
      <c r="S2879" s="334" t="s">
        <v>1576</v>
      </c>
      <c r="T2879" s="336" t="s">
        <v>1703</v>
      </c>
      <c r="U2879" s="334" t="s">
        <v>1195</v>
      </c>
      <c r="V2879" s="172"/>
      <c r="W2879" s="338" t="s">
        <v>1704</v>
      </c>
      <c r="X2879" s="337" t="s">
        <v>1195</v>
      </c>
      <c r="Y2879" s="337" t="s">
        <v>1195</v>
      </c>
      <c r="Z2879" s="337" t="s">
        <v>1195</v>
      </c>
      <c r="AA2879" s="172"/>
    </row>
    <row r="2880" spans="1:27">
      <c r="A2880" s="122" t="s">
        <v>56</v>
      </c>
      <c r="B2880" s="226" t="str">
        <f t="shared" si="88"/>
        <v>27AABCI2726B1Z2MH1252611DO25118</v>
      </c>
      <c r="C2880" s="277">
        <f t="shared" si="89"/>
        <v>2875</v>
      </c>
      <c r="D2880" s="334" t="s">
        <v>1041</v>
      </c>
      <c r="E2880" s="334" t="s">
        <v>1042</v>
      </c>
      <c r="F2880" s="334" t="s">
        <v>1045</v>
      </c>
      <c r="G2880" s="334" t="s">
        <v>1699</v>
      </c>
      <c r="H2880" s="334" t="s">
        <v>821</v>
      </c>
      <c r="I2880" s="335">
        <v>9446</v>
      </c>
      <c r="J2880" s="334" t="s">
        <v>1700</v>
      </c>
      <c r="K2880" s="336" t="s">
        <v>1657</v>
      </c>
      <c r="L2880" s="172"/>
      <c r="M2880" s="335">
        <v>8996</v>
      </c>
      <c r="N2880" s="335">
        <v>0</v>
      </c>
      <c r="O2880" s="335">
        <v>225</v>
      </c>
      <c r="P2880" s="335">
        <v>225</v>
      </c>
      <c r="Q2880" s="335">
        <v>0</v>
      </c>
      <c r="R2880" s="337" t="s">
        <v>743</v>
      </c>
      <c r="S2880" s="334" t="s">
        <v>1576</v>
      </c>
      <c r="T2880" s="336" t="s">
        <v>1703</v>
      </c>
      <c r="U2880" s="334" t="s">
        <v>1195</v>
      </c>
      <c r="V2880" s="172"/>
      <c r="W2880" s="338" t="s">
        <v>1704</v>
      </c>
      <c r="X2880" s="337" t="s">
        <v>1195</v>
      </c>
      <c r="Y2880" s="337" t="s">
        <v>1195</v>
      </c>
      <c r="Z2880" s="337" t="s">
        <v>1195</v>
      </c>
      <c r="AA2880" s="172"/>
    </row>
    <row r="2881" spans="1:27">
      <c r="A2881" s="122" t="s">
        <v>56</v>
      </c>
      <c r="B2881" s="226" t="str">
        <f t="shared" si="88"/>
        <v>27AABCI2726B1Z2MH1252611DO30901</v>
      </c>
      <c r="C2881" s="277">
        <f t="shared" si="89"/>
        <v>2876</v>
      </c>
      <c r="D2881" s="334" t="s">
        <v>1041</v>
      </c>
      <c r="E2881" s="334" t="s">
        <v>1042</v>
      </c>
      <c r="F2881" s="334" t="s">
        <v>1043</v>
      </c>
      <c r="G2881" s="334" t="s">
        <v>1699</v>
      </c>
      <c r="H2881" s="334" t="s">
        <v>821</v>
      </c>
      <c r="I2881" s="335">
        <v>14667</v>
      </c>
      <c r="J2881" s="334" t="s">
        <v>1700</v>
      </c>
      <c r="K2881" s="336" t="s">
        <v>1657</v>
      </c>
      <c r="L2881" s="172"/>
      <c r="M2881" s="335">
        <v>13969</v>
      </c>
      <c r="N2881" s="335">
        <v>0</v>
      </c>
      <c r="O2881" s="335">
        <v>349</v>
      </c>
      <c r="P2881" s="335">
        <v>349</v>
      </c>
      <c r="Q2881" s="335">
        <v>0</v>
      </c>
      <c r="R2881" s="337" t="s">
        <v>743</v>
      </c>
      <c r="S2881" s="334" t="s">
        <v>1576</v>
      </c>
      <c r="T2881" s="336" t="s">
        <v>1703</v>
      </c>
      <c r="U2881" s="334" t="s">
        <v>1195</v>
      </c>
      <c r="V2881" s="172"/>
      <c r="W2881" s="338" t="s">
        <v>1704</v>
      </c>
      <c r="X2881" s="337" t="s">
        <v>1195</v>
      </c>
      <c r="Y2881" s="337" t="s">
        <v>1195</v>
      </c>
      <c r="Z2881" s="337" t="s">
        <v>1195</v>
      </c>
      <c r="AA2881" s="172"/>
    </row>
    <row r="2882" spans="1:27">
      <c r="A2882" s="122" t="s">
        <v>56</v>
      </c>
      <c r="B2882" s="226" t="str">
        <f t="shared" si="88"/>
        <v>27AAWCS5258F1ZQPUN06/SC25/00812</v>
      </c>
      <c r="C2882" s="277">
        <f t="shared" si="89"/>
        <v>2877</v>
      </c>
      <c r="D2882" s="334" t="s">
        <v>299</v>
      </c>
      <c r="E2882" s="334" t="s">
        <v>300</v>
      </c>
      <c r="F2882" s="334" t="s">
        <v>1038</v>
      </c>
      <c r="G2882" s="334" t="s">
        <v>1699</v>
      </c>
      <c r="H2882" s="334" t="s">
        <v>1039</v>
      </c>
      <c r="I2882" s="335">
        <v>413</v>
      </c>
      <c r="J2882" s="334" t="s">
        <v>1700</v>
      </c>
      <c r="K2882" s="336" t="s">
        <v>1657</v>
      </c>
      <c r="L2882" s="172"/>
      <c r="M2882" s="335">
        <v>350</v>
      </c>
      <c r="N2882" s="335">
        <v>0</v>
      </c>
      <c r="O2882" s="335">
        <v>31.5</v>
      </c>
      <c r="P2882" s="335">
        <v>31.5</v>
      </c>
      <c r="Q2882" s="335">
        <v>0</v>
      </c>
      <c r="R2882" s="337" t="s">
        <v>743</v>
      </c>
      <c r="S2882" s="334" t="s">
        <v>1282</v>
      </c>
      <c r="T2882" s="336" t="s">
        <v>1703</v>
      </c>
      <c r="U2882" s="334" t="s">
        <v>1195</v>
      </c>
      <c r="V2882" s="172"/>
      <c r="W2882" s="338" t="s">
        <v>1704</v>
      </c>
      <c r="X2882" s="337" t="s">
        <v>1726</v>
      </c>
      <c r="Y2882" s="337" t="s">
        <v>5933</v>
      </c>
      <c r="Z2882" s="337" t="s">
        <v>1039</v>
      </c>
      <c r="AA2882" s="172"/>
    </row>
    <row r="2883" spans="1:27">
      <c r="A2883" s="122" t="s">
        <v>56</v>
      </c>
      <c r="B2883" s="226" t="str">
        <f t="shared" si="88"/>
        <v>27AAWCS5258F1ZQPUN06/SC25/00834</v>
      </c>
      <c r="C2883" s="277">
        <f t="shared" si="89"/>
        <v>2878</v>
      </c>
      <c r="D2883" s="334" t="s">
        <v>299</v>
      </c>
      <c r="E2883" s="334" t="s">
        <v>300</v>
      </c>
      <c r="F2883" s="334" t="s">
        <v>816</v>
      </c>
      <c r="G2883" s="334" t="s">
        <v>1699</v>
      </c>
      <c r="H2883" s="334" t="s">
        <v>780</v>
      </c>
      <c r="I2883" s="335">
        <v>3404409.74</v>
      </c>
      <c r="J2883" s="334" t="s">
        <v>1700</v>
      </c>
      <c r="K2883" s="336" t="s">
        <v>1657</v>
      </c>
      <c r="L2883" s="172"/>
      <c r="M2883" s="335">
        <v>2885093</v>
      </c>
      <c r="N2883" s="335">
        <v>0</v>
      </c>
      <c r="O2883" s="335">
        <v>259658.37</v>
      </c>
      <c r="P2883" s="335">
        <v>259658.37</v>
      </c>
      <c r="Q2883" s="335">
        <v>0</v>
      </c>
      <c r="R2883" s="337" t="s">
        <v>743</v>
      </c>
      <c r="S2883" s="334" t="s">
        <v>1282</v>
      </c>
      <c r="T2883" s="336" t="s">
        <v>1703</v>
      </c>
      <c r="U2883" s="334" t="s">
        <v>1195</v>
      </c>
      <c r="V2883" s="172"/>
      <c r="W2883" s="338" t="s">
        <v>1704</v>
      </c>
      <c r="X2883" s="337" t="s">
        <v>1195</v>
      </c>
      <c r="Y2883" s="337" t="s">
        <v>1195</v>
      </c>
      <c r="Z2883" s="337" t="s">
        <v>1195</v>
      </c>
      <c r="AA2883" s="172"/>
    </row>
    <row r="2884" spans="1:27">
      <c r="A2884" s="122" t="s">
        <v>56</v>
      </c>
      <c r="B2884" s="226" t="str">
        <f t="shared" si="88"/>
        <v>27AALCS9822Q1ZC2526CI0000236118</v>
      </c>
      <c r="C2884" s="277">
        <f t="shared" si="89"/>
        <v>2879</v>
      </c>
      <c r="D2884" s="334" t="s">
        <v>631</v>
      </c>
      <c r="E2884" s="334" t="s">
        <v>632</v>
      </c>
      <c r="F2884" s="334" t="s">
        <v>1139</v>
      </c>
      <c r="G2884" s="334" t="s">
        <v>1699</v>
      </c>
      <c r="H2884" s="334" t="s">
        <v>814</v>
      </c>
      <c r="I2884" s="335">
        <v>726.88</v>
      </c>
      <c r="J2884" s="334" t="s">
        <v>1700</v>
      </c>
      <c r="K2884" s="336" t="s">
        <v>1657</v>
      </c>
      <c r="L2884" s="172"/>
      <c r="M2884" s="335">
        <v>616</v>
      </c>
      <c r="N2884" s="335">
        <v>0</v>
      </c>
      <c r="O2884" s="335">
        <v>55.44</v>
      </c>
      <c r="P2884" s="335">
        <v>55.44</v>
      </c>
      <c r="Q2884" s="335">
        <v>0</v>
      </c>
      <c r="R2884" s="337" t="s">
        <v>743</v>
      </c>
      <c r="S2884" s="334" t="s">
        <v>1576</v>
      </c>
      <c r="T2884" s="336" t="s">
        <v>1703</v>
      </c>
      <c r="U2884" s="334" t="s">
        <v>1195</v>
      </c>
      <c r="V2884" s="172"/>
      <c r="W2884" s="338" t="s">
        <v>1704</v>
      </c>
      <c r="X2884" s="337" t="s">
        <v>1726</v>
      </c>
      <c r="Y2884" s="337" t="s">
        <v>5934</v>
      </c>
      <c r="Z2884" s="337" t="s">
        <v>814</v>
      </c>
      <c r="AA2884" s="172"/>
    </row>
    <row r="2885" spans="1:27">
      <c r="A2885" s="122" t="s">
        <v>56</v>
      </c>
      <c r="B2885" s="226" t="str">
        <f t="shared" si="88"/>
        <v>27AATPE1292M1Z7NOV-2025-305</v>
      </c>
      <c r="C2885" s="277">
        <f t="shared" si="89"/>
        <v>2880</v>
      </c>
      <c r="D2885" s="334" t="s">
        <v>523</v>
      </c>
      <c r="E2885" s="334" t="s">
        <v>524</v>
      </c>
      <c r="F2885" s="334" t="s">
        <v>1036</v>
      </c>
      <c r="G2885" s="334" t="s">
        <v>1699</v>
      </c>
      <c r="H2885" s="334" t="s">
        <v>865</v>
      </c>
      <c r="I2885" s="335">
        <v>393497</v>
      </c>
      <c r="J2885" s="334" t="s">
        <v>1700</v>
      </c>
      <c r="K2885" s="336" t="s">
        <v>1657</v>
      </c>
      <c r="L2885" s="172"/>
      <c r="M2885" s="335">
        <v>333472</v>
      </c>
      <c r="N2885" s="335">
        <v>0</v>
      </c>
      <c r="O2885" s="335">
        <v>30012.48</v>
      </c>
      <c r="P2885" s="335">
        <v>30012.48</v>
      </c>
      <c r="Q2885" s="335">
        <v>0</v>
      </c>
      <c r="R2885" s="337" t="s">
        <v>743</v>
      </c>
      <c r="S2885" s="334" t="s">
        <v>1367</v>
      </c>
      <c r="T2885" s="336" t="s">
        <v>1703</v>
      </c>
      <c r="U2885" s="334" t="s">
        <v>1195</v>
      </c>
      <c r="V2885" s="172"/>
      <c r="W2885" s="338" t="s">
        <v>1704</v>
      </c>
      <c r="X2885" s="337" t="s">
        <v>1195</v>
      </c>
      <c r="Y2885" s="337" t="s">
        <v>1195</v>
      </c>
      <c r="Z2885" s="337" t="s">
        <v>1195</v>
      </c>
      <c r="AA2885" s="172"/>
    </row>
    <row r="2886" spans="1:27">
      <c r="A2886" s="122" t="s">
        <v>56</v>
      </c>
      <c r="B2886" s="226" t="str">
        <f t="shared" ref="B2886:B2949" si="90">CONCATENATE(D2886,F2886)</f>
        <v>27AATPE1292M1Z7NOV-2025-306</v>
      </c>
      <c r="C2886" s="277">
        <f t="shared" si="89"/>
        <v>2881</v>
      </c>
      <c r="D2886" s="334" t="s">
        <v>523</v>
      </c>
      <c r="E2886" s="334" t="s">
        <v>524</v>
      </c>
      <c r="F2886" s="334" t="s">
        <v>1034</v>
      </c>
      <c r="G2886" s="334" t="s">
        <v>1699</v>
      </c>
      <c r="H2886" s="334" t="s">
        <v>865</v>
      </c>
      <c r="I2886" s="335">
        <v>413878</v>
      </c>
      <c r="J2886" s="334" t="s">
        <v>1700</v>
      </c>
      <c r="K2886" s="336" t="s">
        <v>1657</v>
      </c>
      <c r="L2886" s="172"/>
      <c r="M2886" s="335">
        <v>350744</v>
      </c>
      <c r="N2886" s="335">
        <v>0</v>
      </c>
      <c r="O2886" s="335">
        <v>31566.959999999999</v>
      </c>
      <c r="P2886" s="335">
        <v>31566.959999999999</v>
      </c>
      <c r="Q2886" s="335">
        <v>0</v>
      </c>
      <c r="R2886" s="337" t="s">
        <v>743</v>
      </c>
      <c r="S2886" s="334" t="s">
        <v>1367</v>
      </c>
      <c r="T2886" s="336" t="s">
        <v>1703</v>
      </c>
      <c r="U2886" s="334" t="s">
        <v>1195</v>
      </c>
      <c r="V2886" s="172"/>
      <c r="W2886" s="338" t="s">
        <v>1704</v>
      </c>
      <c r="X2886" s="337" t="s">
        <v>1195</v>
      </c>
      <c r="Y2886" s="337" t="s">
        <v>1195</v>
      </c>
      <c r="Z2886" s="337" t="s">
        <v>1195</v>
      </c>
      <c r="AA2886" s="172"/>
    </row>
    <row r="2887" spans="1:27">
      <c r="A2887" s="122" t="s">
        <v>56</v>
      </c>
      <c r="B2887" s="226" t="str">
        <f t="shared" si="90"/>
        <v>27AALCM3536H1ZAINV2526/302719</v>
      </c>
      <c r="C2887" s="277">
        <f t="shared" ref="C2887:C2950" si="91">C2886+1</f>
        <v>2882</v>
      </c>
      <c r="D2887" s="334" t="s">
        <v>383</v>
      </c>
      <c r="E2887" s="334" t="s">
        <v>384</v>
      </c>
      <c r="F2887" s="334" t="s">
        <v>1027</v>
      </c>
      <c r="G2887" s="334" t="s">
        <v>1699</v>
      </c>
      <c r="H2887" s="334" t="s">
        <v>982</v>
      </c>
      <c r="I2887" s="335">
        <v>24464</v>
      </c>
      <c r="J2887" s="334" t="s">
        <v>1700</v>
      </c>
      <c r="K2887" s="336" t="s">
        <v>1657</v>
      </c>
      <c r="L2887" s="172"/>
      <c r="M2887" s="335">
        <v>20732.21</v>
      </c>
      <c r="N2887" s="335">
        <v>0</v>
      </c>
      <c r="O2887" s="335">
        <v>1865.91</v>
      </c>
      <c r="P2887" s="335">
        <v>1865.91</v>
      </c>
      <c r="Q2887" s="335">
        <v>0</v>
      </c>
      <c r="R2887" s="337" t="s">
        <v>743</v>
      </c>
      <c r="S2887" s="334" t="s">
        <v>1576</v>
      </c>
      <c r="T2887" s="336" t="s">
        <v>1703</v>
      </c>
      <c r="U2887" s="334" t="s">
        <v>1195</v>
      </c>
      <c r="V2887" s="172"/>
      <c r="W2887" s="338" t="s">
        <v>1704</v>
      </c>
      <c r="X2887" s="337" t="s">
        <v>1726</v>
      </c>
      <c r="Y2887" s="337" t="s">
        <v>5935</v>
      </c>
      <c r="Z2887" s="337" t="s">
        <v>982</v>
      </c>
      <c r="AA2887" s="172"/>
    </row>
    <row r="2888" spans="1:27">
      <c r="A2888" s="122" t="s">
        <v>56</v>
      </c>
      <c r="B2888" s="226" t="str">
        <f t="shared" si="90"/>
        <v>27AALCM3536H1ZAINV2526/308382</v>
      </c>
      <c r="C2888" s="277">
        <f t="shared" si="91"/>
        <v>2883</v>
      </c>
      <c r="D2888" s="334" t="s">
        <v>383</v>
      </c>
      <c r="E2888" s="334" t="s">
        <v>384</v>
      </c>
      <c r="F2888" s="334" t="s">
        <v>1021</v>
      </c>
      <c r="G2888" s="334" t="s">
        <v>1699</v>
      </c>
      <c r="H2888" s="334" t="s">
        <v>883</v>
      </c>
      <c r="I2888" s="335">
        <v>1576</v>
      </c>
      <c r="J2888" s="334" t="s">
        <v>1700</v>
      </c>
      <c r="K2888" s="336" t="s">
        <v>1657</v>
      </c>
      <c r="L2888" s="172"/>
      <c r="M2888" s="335">
        <v>1335.59</v>
      </c>
      <c r="N2888" s="335">
        <v>0</v>
      </c>
      <c r="O2888" s="335">
        <v>120.21</v>
      </c>
      <c r="P2888" s="335">
        <v>120.21</v>
      </c>
      <c r="Q2888" s="335">
        <v>0</v>
      </c>
      <c r="R2888" s="337" t="s">
        <v>743</v>
      </c>
      <c r="S2888" s="334" t="s">
        <v>1576</v>
      </c>
      <c r="T2888" s="336" t="s">
        <v>1703</v>
      </c>
      <c r="U2888" s="334" t="s">
        <v>1195</v>
      </c>
      <c r="V2888" s="172"/>
      <c r="W2888" s="338" t="s">
        <v>1704</v>
      </c>
      <c r="X2888" s="337" t="s">
        <v>1726</v>
      </c>
      <c r="Y2888" s="337" t="s">
        <v>5936</v>
      </c>
      <c r="Z2888" s="337" t="s">
        <v>883</v>
      </c>
      <c r="AA2888" s="172"/>
    </row>
    <row r="2889" spans="1:27">
      <c r="A2889" s="122" t="s">
        <v>56</v>
      </c>
      <c r="B2889" s="226" t="str">
        <f t="shared" si="90"/>
        <v>27AALCM3536H1ZAINV2526/313240</v>
      </c>
      <c r="C2889" s="277">
        <f t="shared" si="91"/>
        <v>2884</v>
      </c>
      <c r="D2889" s="334" t="s">
        <v>383</v>
      </c>
      <c r="E2889" s="334" t="s">
        <v>384</v>
      </c>
      <c r="F2889" s="334" t="s">
        <v>1012</v>
      </c>
      <c r="G2889" s="334" t="s">
        <v>1699</v>
      </c>
      <c r="H2889" s="334" t="s">
        <v>783</v>
      </c>
      <c r="I2889" s="335">
        <v>9839</v>
      </c>
      <c r="J2889" s="334" t="s">
        <v>1700</v>
      </c>
      <c r="K2889" s="336" t="s">
        <v>1657</v>
      </c>
      <c r="L2889" s="172"/>
      <c r="M2889" s="335">
        <v>8338.14</v>
      </c>
      <c r="N2889" s="335">
        <v>0</v>
      </c>
      <c r="O2889" s="335">
        <v>750.44</v>
      </c>
      <c r="P2889" s="335">
        <v>750.44</v>
      </c>
      <c r="Q2889" s="335">
        <v>0</v>
      </c>
      <c r="R2889" s="337" t="s">
        <v>743</v>
      </c>
      <c r="S2889" s="334" t="s">
        <v>1576</v>
      </c>
      <c r="T2889" s="336" t="s">
        <v>1703</v>
      </c>
      <c r="U2889" s="334" t="s">
        <v>1195</v>
      </c>
      <c r="V2889" s="172"/>
      <c r="W2889" s="338" t="s">
        <v>1704</v>
      </c>
      <c r="X2889" s="337" t="s">
        <v>1726</v>
      </c>
      <c r="Y2889" s="337" t="s">
        <v>5937</v>
      </c>
      <c r="Z2889" s="337" t="s">
        <v>783</v>
      </c>
      <c r="AA2889" s="172"/>
    </row>
    <row r="2890" spans="1:27">
      <c r="A2890" s="122" t="s">
        <v>56</v>
      </c>
      <c r="B2890" s="226" t="str">
        <f t="shared" si="90"/>
        <v>27AALCM3536H1ZAINV2526/320974</v>
      </c>
      <c r="C2890" s="277">
        <f t="shared" si="91"/>
        <v>2885</v>
      </c>
      <c r="D2890" s="334" t="s">
        <v>383</v>
      </c>
      <c r="E2890" s="334" t="s">
        <v>384</v>
      </c>
      <c r="F2890" s="334" t="s">
        <v>813</v>
      </c>
      <c r="G2890" s="334" t="s">
        <v>1699</v>
      </c>
      <c r="H2890" s="334" t="s">
        <v>814</v>
      </c>
      <c r="I2890" s="335">
        <v>982</v>
      </c>
      <c r="J2890" s="334" t="s">
        <v>1700</v>
      </c>
      <c r="K2890" s="336" t="s">
        <v>1657</v>
      </c>
      <c r="L2890" s="172"/>
      <c r="M2890" s="335">
        <v>832.21</v>
      </c>
      <c r="N2890" s="335">
        <v>0</v>
      </c>
      <c r="O2890" s="335">
        <v>74.91</v>
      </c>
      <c r="P2890" s="335">
        <v>74.91</v>
      </c>
      <c r="Q2890" s="335">
        <v>0</v>
      </c>
      <c r="R2890" s="337" t="s">
        <v>743</v>
      </c>
      <c r="S2890" s="334" t="s">
        <v>1576</v>
      </c>
      <c r="T2890" s="336" t="s">
        <v>1703</v>
      </c>
      <c r="U2890" s="334" t="s">
        <v>1195</v>
      </c>
      <c r="V2890" s="172"/>
      <c r="W2890" s="338" t="s">
        <v>1704</v>
      </c>
      <c r="X2890" s="337" t="s">
        <v>1726</v>
      </c>
      <c r="Y2890" s="337" t="s">
        <v>5938</v>
      </c>
      <c r="Z2890" s="337" t="s">
        <v>814</v>
      </c>
      <c r="AA2890" s="172"/>
    </row>
    <row r="2891" spans="1:27">
      <c r="A2891" s="122" t="s">
        <v>56</v>
      </c>
      <c r="B2891" s="226" t="str">
        <f t="shared" si="90"/>
        <v>29AACCP2486Q1ZMFY2526/KA/03027</v>
      </c>
      <c r="C2891" s="277">
        <f t="shared" si="91"/>
        <v>2886</v>
      </c>
      <c r="D2891" s="334" t="s">
        <v>617</v>
      </c>
      <c r="E2891" s="334" t="s">
        <v>618</v>
      </c>
      <c r="F2891" s="334" t="s">
        <v>811</v>
      </c>
      <c r="G2891" s="334" t="s">
        <v>1699</v>
      </c>
      <c r="H2891" s="334" t="s">
        <v>772</v>
      </c>
      <c r="I2891" s="335">
        <v>30734.87</v>
      </c>
      <c r="J2891" s="334" t="s">
        <v>1700</v>
      </c>
      <c r="K2891" s="336" t="s">
        <v>1657</v>
      </c>
      <c r="L2891" s="172"/>
      <c r="M2891" s="335">
        <v>26046.5</v>
      </c>
      <c r="N2891" s="335">
        <v>4688.37</v>
      </c>
      <c r="O2891" s="335">
        <v>0</v>
      </c>
      <c r="P2891" s="335">
        <v>0</v>
      </c>
      <c r="Q2891" s="335">
        <v>0</v>
      </c>
      <c r="R2891" s="337" t="s">
        <v>743</v>
      </c>
      <c r="S2891" s="334" t="s">
        <v>1291</v>
      </c>
      <c r="T2891" s="336" t="s">
        <v>1703</v>
      </c>
      <c r="U2891" s="334" t="s">
        <v>1195</v>
      </c>
      <c r="V2891" s="172"/>
      <c r="W2891" s="338" t="s">
        <v>1704</v>
      </c>
      <c r="X2891" s="337" t="s">
        <v>1195</v>
      </c>
      <c r="Y2891" s="337" t="s">
        <v>1195</v>
      </c>
      <c r="Z2891" s="337" t="s">
        <v>1195</v>
      </c>
      <c r="AA2891" s="172"/>
    </row>
    <row r="2892" spans="1:27">
      <c r="A2892" s="122" t="s">
        <v>56</v>
      </c>
      <c r="B2892" s="226" t="str">
        <f t="shared" si="90"/>
        <v>27AISPB8261G1Z0SH0038-0021940</v>
      </c>
      <c r="C2892" s="277">
        <f t="shared" si="91"/>
        <v>2887</v>
      </c>
      <c r="D2892" s="334" t="s">
        <v>389</v>
      </c>
      <c r="E2892" s="334" t="s">
        <v>390</v>
      </c>
      <c r="F2892" s="334" t="s">
        <v>809</v>
      </c>
      <c r="G2892" s="334" t="s">
        <v>1699</v>
      </c>
      <c r="H2892" s="334" t="s">
        <v>768</v>
      </c>
      <c r="I2892" s="335">
        <v>2070</v>
      </c>
      <c r="J2892" s="334" t="s">
        <v>1700</v>
      </c>
      <c r="K2892" s="336" t="s">
        <v>1657</v>
      </c>
      <c r="L2892" s="172"/>
      <c r="M2892" s="335">
        <v>1964.08</v>
      </c>
      <c r="N2892" s="335">
        <v>0</v>
      </c>
      <c r="O2892" s="335">
        <v>52.96</v>
      </c>
      <c r="P2892" s="335">
        <v>52.96</v>
      </c>
      <c r="Q2892" s="335">
        <v>0</v>
      </c>
      <c r="R2892" s="337" t="s">
        <v>743</v>
      </c>
      <c r="S2892" s="334" t="s">
        <v>1263</v>
      </c>
      <c r="T2892" s="336" t="s">
        <v>1703</v>
      </c>
      <c r="U2892" s="334" t="s">
        <v>1195</v>
      </c>
      <c r="V2892" s="172"/>
      <c r="W2892" s="338" t="s">
        <v>1704</v>
      </c>
      <c r="X2892" s="337" t="s">
        <v>1195</v>
      </c>
      <c r="Y2892" s="337" t="s">
        <v>1195</v>
      </c>
      <c r="Z2892" s="337" t="s">
        <v>1195</v>
      </c>
      <c r="AA2892" s="172"/>
    </row>
    <row r="2893" spans="1:27">
      <c r="A2893" s="122" t="s">
        <v>56</v>
      </c>
      <c r="B2893" s="226" t="str">
        <f t="shared" si="90"/>
        <v>27AACPD4787D1ZU255/2025-26</v>
      </c>
      <c r="C2893" s="277">
        <f t="shared" si="91"/>
        <v>2888</v>
      </c>
      <c r="D2893" s="334" t="s">
        <v>984</v>
      </c>
      <c r="E2893" s="334" t="s">
        <v>985</v>
      </c>
      <c r="F2893" s="334" t="s">
        <v>1010</v>
      </c>
      <c r="G2893" s="334" t="s">
        <v>1699</v>
      </c>
      <c r="H2893" s="334" t="s">
        <v>936</v>
      </c>
      <c r="I2893" s="335">
        <v>36108</v>
      </c>
      <c r="J2893" s="334" t="s">
        <v>1700</v>
      </c>
      <c r="K2893" s="336" t="s">
        <v>1657</v>
      </c>
      <c r="L2893" s="172"/>
      <c r="M2893" s="335">
        <v>30600</v>
      </c>
      <c r="N2893" s="335">
        <v>0</v>
      </c>
      <c r="O2893" s="335">
        <v>2754</v>
      </c>
      <c r="P2893" s="335">
        <v>2754</v>
      </c>
      <c r="Q2893" s="335">
        <v>0</v>
      </c>
      <c r="R2893" s="337" t="s">
        <v>743</v>
      </c>
      <c r="S2893" s="334" t="s">
        <v>1291</v>
      </c>
      <c r="T2893" s="336" t="s">
        <v>1703</v>
      </c>
      <c r="U2893" s="334" t="s">
        <v>1195</v>
      </c>
      <c r="V2893" s="172"/>
      <c r="W2893" s="338" t="s">
        <v>1704</v>
      </c>
      <c r="X2893" s="337" t="s">
        <v>1195</v>
      </c>
      <c r="Y2893" s="337" t="s">
        <v>1195</v>
      </c>
      <c r="Z2893" s="337" t="s">
        <v>1195</v>
      </c>
      <c r="AA2893" s="172"/>
    </row>
    <row r="2894" spans="1:27">
      <c r="A2894" s="122" t="s">
        <v>56</v>
      </c>
      <c r="B2894" s="226" t="str">
        <f t="shared" si="90"/>
        <v>27AACPD4787D1ZU256/2025-26</v>
      </c>
      <c r="C2894" s="277">
        <f t="shared" si="91"/>
        <v>2889</v>
      </c>
      <c r="D2894" s="334" t="s">
        <v>984</v>
      </c>
      <c r="E2894" s="334" t="s">
        <v>985</v>
      </c>
      <c r="F2894" s="334" t="s">
        <v>1004</v>
      </c>
      <c r="G2894" s="334" t="s">
        <v>1699</v>
      </c>
      <c r="H2894" s="334" t="s">
        <v>936</v>
      </c>
      <c r="I2894" s="335">
        <v>36108</v>
      </c>
      <c r="J2894" s="334" t="s">
        <v>1700</v>
      </c>
      <c r="K2894" s="336" t="s">
        <v>1657</v>
      </c>
      <c r="L2894" s="172"/>
      <c r="M2894" s="335">
        <v>30600</v>
      </c>
      <c r="N2894" s="335">
        <v>0</v>
      </c>
      <c r="O2894" s="335">
        <v>2754</v>
      </c>
      <c r="P2894" s="335">
        <v>2754</v>
      </c>
      <c r="Q2894" s="335">
        <v>0</v>
      </c>
      <c r="R2894" s="337" t="s">
        <v>743</v>
      </c>
      <c r="S2894" s="334" t="s">
        <v>1291</v>
      </c>
      <c r="T2894" s="336" t="s">
        <v>1703</v>
      </c>
      <c r="U2894" s="334" t="s">
        <v>1195</v>
      </c>
      <c r="V2894" s="172"/>
      <c r="W2894" s="338" t="s">
        <v>1704</v>
      </c>
      <c r="X2894" s="337" t="s">
        <v>1195</v>
      </c>
      <c r="Y2894" s="337" t="s">
        <v>1195</v>
      </c>
      <c r="Z2894" s="337" t="s">
        <v>1195</v>
      </c>
      <c r="AA2894" s="172"/>
    </row>
    <row r="2895" spans="1:27">
      <c r="A2895" s="122" t="s">
        <v>56</v>
      </c>
      <c r="B2895" s="226" t="str">
        <f t="shared" si="90"/>
        <v>27AACPD4787D1ZU257/2025-26</v>
      </c>
      <c r="C2895" s="277">
        <f t="shared" si="91"/>
        <v>2890</v>
      </c>
      <c r="D2895" s="334" t="s">
        <v>984</v>
      </c>
      <c r="E2895" s="334" t="s">
        <v>985</v>
      </c>
      <c r="F2895" s="334" t="s">
        <v>1002</v>
      </c>
      <c r="G2895" s="334" t="s">
        <v>1699</v>
      </c>
      <c r="H2895" s="334" t="s">
        <v>936</v>
      </c>
      <c r="I2895" s="335">
        <v>90270</v>
      </c>
      <c r="J2895" s="334" t="s">
        <v>1700</v>
      </c>
      <c r="K2895" s="336" t="s">
        <v>1657</v>
      </c>
      <c r="L2895" s="172"/>
      <c r="M2895" s="335">
        <v>76500</v>
      </c>
      <c r="N2895" s="335">
        <v>0</v>
      </c>
      <c r="O2895" s="335">
        <v>6885</v>
      </c>
      <c r="P2895" s="335">
        <v>6885</v>
      </c>
      <c r="Q2895" s="335">
        <v>0</v>
      </c>
      <c r="R2895" s="337" t="s">
        <v>743</v>
      </c>
      <c r="S2895" s="334" t="s">
        <v>1291</v>
      </c>
      <c r="T2895" s="336" t="s">
        <v>1703</v>
      </c>
      <c r="U2895" s="334" t="s">
        <v>1195</v>
      </c>
      <c r="V2895" s="172"/>
      <c r="W2895" s="338" t="s">
        <v>1704</v>
      </c>
      <c r="X2895" s="337" t="s">
        <v>1195</v>
      </c>
      <c r="Y2895" s="337" t="s">
        <v>1195</v>
      </c>
      <c r="Z2895" s="337" t="s">
        <v>1195</v>
      </c>
      <c r="AA2895" s="172"/>
    </row>
    <row r="2896" spans="1:27">
      <c r="A2896" s="122" t="s">
        <v>56</v>
      </c>
      <c r="B2896" s="226" t="str">
        <f t="shared" si="90"/>
        <v>27AACPD4787D1ZU258/2025-26</v>
      </c>
      <c r="C2896" s="277">
        <f t="shared" si="91"/>
        <v>2891</v>
      </c>
      <c r="D2896" s="334" t="s">
        <v>984</v>
      </c>
      <c r="E2896" s="334" t="s">
        <v>985</v>
      </c>
      <c r="F2896" s="334" t="s">
        <v>994</v>
      </c>
      <c r="G2896" s="334" t="s">
        <v>1699</v>
      </c>
      <c r="H2896" s="334" t="s">
        <v>936</v>
      </c>
      <c r="I2896" s="335">
        <v>7221.6</v>
      </c>
      <c r="J2896" s="334" t="s">
        <v>1700</v>
      </c>
      <c r="K2896" s="336" t="s">
        <v>1657</v>
      </c>
      <c r="L2896" s="172"/>
      <c r="M2896" s="335">
        <v>6120</v>
      </c>
      <c r="N2896" s="335">
        <v>0</v>
      </c>
      <c r="O2896" s="335">
        <v>550.79999999999995</v>
      </c>
      <c r="P2896" s="335">
        <v>550.79999999999995</v>
      </c>
      <c r="Q2896" s="335">
        <v>0</v>
      </c>
      <c r="R2896" s="337" t="s">
        <v>743</v>
      </c>
      <c r="S2896" s="334" t="s">
        <v>1291</v>
      </c>
      <c r="T2896" s="336" t="s">
        <v>1703</v>
      </c>
      <c r="U2896" s="334" t="s">
        <v>1195</v>
      </c>
      <c r="V2896" s="172"/>
      <c r="W2896" s="338" t="s">
        <v>1704</v>
      </c>
      <c r="X2896" s="337" t="s">
        <v>1195</v>
      </c>
      <c r="Y2896" s="337" t="s">
        <v>1195</v>
      </c>
      <c r="Z2896" s="337" t="s">
        <v>1195</v>
      </c>
      <c r="AA2896" s="172"/>
    </row>
    <row r="2897" spans="1:27">
      <c r="A2897" s="122" t="s">
        <v>56</v>
      </c>
      <c r="B2897" s="226" t="str">
        <f t="shared" si="90"/>
        <v>27AACPD4787D1ZU259/2025-26</v>
      </c>
      <c r="C2897" s="277">
        <f t="shared" si="91"/>
        <v>2892</v>
      </c>
      <c r="D2897" s="334" t="s">
        <v>984</v>
      </c>
      <c r="E2897" s="334" t="s">
        <v>985</v>
      </c>
      <c r="F2897" s="334" t="s">
        <v>992</v>
      </c>
      <c r="G2897" s="334" t="s">
        <v>1699</v>
      </c>
      <c r="H2897" s="334" t="s">
        <v>936</v>
      </c>
      <c r="I2897" s="335">
        <v>36108</v>
      </c>
      <c r="J2897" s="334" t="s">
        <v>1700</v>
      </c>
      <c r="K2897" s="336" t="s">
        <v>1657</v>
      </c>
      <c r="L2897" s="172"/>
      <c r="M2897" s="335">
        <v>30600</v>
      </c>
      <c r="N2897" s="335">
        <v>0</v>
      </c>
      <c r="O2897" s="335">
        <v>2754</v>
      </c>
      <c r="P2897" s="335">
        <v>2754</v>
      </c>
      <c r="Q2897" s="335">
        <v>0</v>
      </c>
      <c r="R2897" s="337" t="s">
        <v>743</v>
      </c>
      <c r="S2897" s="334" t="s">
        <v>1291</v>
      </c>
      <c r="T2897" s="336" t="s">
        <v>1703</v>
      </c>
      <c r="U2897" s="334" t="s">
        <v>1195</v>
      </c>
      <c r="V2897" s="172"/>
      <c r="W2897" s="338" t="s">
        <v>1704</v>
      </c>
      <c r="X2897" s="337" t="s">
        <v>1195</v>
      </c>
      <c r="Y2897" s="337" t="s">
        <v>1195</v>
      </c>
      <c r="Z2897" s="337" t="s">
        <v>1195</v>
      </c>
      <c r="AA2897" s="172"/>
    </row>
    <row r="2898" spans="1:27">
      <c r="A2898" s="122" t="s">
        <v>56</v>
      </c>
      <c r="B2898" s="226" t="str">
        <f t="shared" si="90"/>
        <v>27AACPD4787D1ZU260/2025-26</v>
      </c>
      <c r="C2898" s="277">
        <f t="shared" si="91"/>
        <v>2893</v>
      </c>
      <c r="D2898" s="334" t="s">
        <v>984</v>
      </c>
      <c r="E2898" s="334" t="s">
        <v>985</v>
      </c>
      <c r="F2898" s="334" t="s">
        <v>990</v>
      </c>
      <c r="G2898" s="334" t="s">
        <v>1699</v>
      </c>
      <c r="H2898" s="334" t="s">
        <v>936</v>
      </c>
      <c r="I2898" s="335">
        <v>72216</v>
      </c>
      <c r="J2898" s="334" t="s">
        <v>1700</v>
      </c>
      <c r="K2898" s="336" t="s">
        <v>1657</v>
      </c>
      <c r="L2898" s="172"/>
      <c r="M2898" s="335">
        <v>61200</v>
      </c>
      <c r="N2898" s="335">
        <v>0</v>
      </c>
      <c r="O2898" s="335">
        <v>5508</v>
      </c>
      <c r="P2898" s="335">
        <v>5508</v>
      </c>
      <c r="Q2898" s="335">
        <v>0</v>
      </c>
      <c r="R2898" s="337" t="s">
        <v>743</v>
      </c>
      <c r="S2898" s="334" t="s">
        <v>1291</v>
      </c>
      <c r="T2898" s="336" t="s">
        <v>1703</v>
      </c>
      <c r="U2898" s="334" t="s">
        <v>1195</v>
      </c>
      <c r="V2898" s="172"/>
      <c r="W2898" s="338" t="s">
        <v>1704</v>
      </c>
      <c r="X2898" s="337" t="s">
        <v>1195</v>
      </c>
      <c r="Y2898" s="337" t="s">
        <v>1195</v>
      </c>
      <c r="Z2898" s="337" t="s">
        <v>1195</v>
      </c>
      <c r="AA2898" s="172"/>
    </row>
    <row r="2899" spans="1:27">
      <c r="A2899" s="122" t="s">
        <v>56</v>
      </c>
      <c r="B2899" s="226" t="str">
        <f t="shared" si="90"/>
        <v>27AACPD4787D1ZU261/2025-26</v>
      </c>
      <c r="C2899" s="277">
        <f t="shared" si="91"/>
        <v>2894</v>
      </c>
      <c r="D2899" s="334" t="s">
        <v>984</v>
      </c>
      <c r="E2899" s="334" t="s">
        <v>985</v>
      </c>
      <c r="F2899" s="334" t="s">
        <v>988</v>
      </c>
      <c r="G2899" s="334" t="s">
        <v>1699</v>
      </c>
      <c r="H2899" s="334" t="s">
        <v>936</v>
      </c>
      <c r="I2899" s="335">
        <v>90270</v>
      </c>
      <c r="J2899" s="334" t="s">
        <v>1700</v>
      </c>
      <c r="K2899" s="336" t="s">
        <v>1657</v>
      </c>
      <c r="L2899" s="172"/>
      <c r="M2899" s="335">
        <v>76500</v>
      </c>
      <c r="N2899" s="335">
        <v>0</v>
      </c>
      <c r="O2899" s="335">
        <v>6885</v>
      </c>
      <c r="P2899" s="335">
        <v>6885</v>
      </c>
      <c r="Q2899" s="335">
        <v>0</v>
      </c>
      <c r="R2899" s="337" t="s">
        <v>743</v>
      </c>
      <c r="S2899" s="334" t="s">
        <v>1291</v>
      </c>
      <c r="T2899" s="336" t="s">
        <v>1703</v>
      </c>
      <c r="U2899" s="334" t="s">
        <v>1195</v>
      </c>
      <c r="V2899" s="172"/>
      <c r="W2899" s="338" t="s">
        <v>1704</v>
      </c>
      <c r="X2899" s="337" t="s">
        <v>1195</v>
      </c>
      <c r="Y2899" s="337" t="s">
        <v>1195</v>
      </c>
      <c r="Z2899" s="337" t="s">
        <v>1195</v>
      </c>
      <c r="AA2899" s="172"/>
    </row>
    <row r="2900" spans="1:27">
      <c r="A2900" s="122" t="s">
        <v>56</v>
      </c>
      <c r="B2900" s="226" t="str">
        <f t="shared" si="90"/>
        <v>27AACPD4787D1ZU262/2025-26</v>
      </c>
      <c r="C2900" s="277">
        <f t="shared" si="91"/>
        <v>2895</v>
      </c>
      <c r="D2900" s="334" t="s">
        <v>984</v>
      </c>
      <c r="E2900" s="334" t="s">
        <v>985</v>
      </c>
      <c r="F2900" s="334" t="s">
        <v>986</v>
      </c>
      <c r="G2900" s="334" t="s">
        <v>1699</v>
      </c>
      <c r="H2900" s="334" t="s">
        <v>936</v>
      </c>
      <c r="I2900" s="335">
        <v>12036</v>
      </c>
      <c r="J2900" s="334" t="s">
        <v>1700</v>
      </c>
      <c r="K2900" s="336" t="s">
        <v>1657</v>
      </c>
      <c r="L2900" s="172"/>
      <c r="M2900" s="335">
        <v>10200</v>
      </c>
      <c r="N2900" s="335">
        <v>0</v>
      </c>
      <c r="O2900" s="335">
        <v>918</v>
      </c>
      <c r="P2900" s="335">
        <v>918</v>
      </c>
      <c r="Q2900" s="335">
        <v>0</v>
      </c>
      <c r="R2900" s="337" t="s">
        <v>743</v>
      </c>
      <c r="S2900" s="334" t="s">
        <v>1291</v>
      </c>
      <c r="T2900" s="336" t="s">
        <v>1703</v>
      </c>
      <c r="U2900" s="334" t="s">
        <v>1195</v>
      </c>
      <c r="V2900" s="172"/>
      <c r="W2900" s="338" t="s">
        <v>1704</v>
      </c>
      <c r="X2900" s="337" t="s">
        <v>1195</v>
      </c>
      <c r="Y2900" s="337" t="s">
        <v>1195</v>
      </c>
      <c r="Z2900" s="337" t="s">
        <v>1195</v>
      </c>
      <c r="AA2900" s="172"/>
    </row>
    <row r="2901" spans="1:27">
      <c r="A2901" s="122" t="s">
        <v>56</v>
      </c>
      <c r="B2901" s="226" t="str">
        <f t="shared" si="90"/>
        <v>27AACCN6194P1ZP272612BP11ADB006</v>
      </c>
      <c r="C2901" s="277">
        <f t="shared" si="91"/>
        <v>2896</v>
      </c>
      <c r="D2901" s="334" t="s">
        <v>499</v>
      </c>
      <c r="E2901" s="334" t="s">
        <v>500</v>
      </c>
      <c r="F2901" s="334" t="s">
        <v>981</v>
      </c>
      <c r="G2901" s="334" t="s">
        <v>1699</v>
      </c>
      <c r="H2901" s="334" t="s">
        <v>982</v>
      </c>
      <c r="I2901" s="335">
        <v>6191</v>
      </c>
      <c r="J2901" s="334" t="s">
        <v>1700</v>
      </c>
      <c r="K2901" s="336" t="s">
        <v>1657</v>
      </c>
      <c r="L2901" s="172"/>
      <c r="M2901" s="335">
        <v>5411</v>
      </c>
      <c r="N2901" s="335">
        <v>0</v>
      </c>
      <c r="O2901" s="335">
        <v>135.5</v>
      </c>
      <c r="P2901" s="335">
        <v>135.5</v>
      </c>
      <c r="Q2901" s="335">
        <v>0</v>
      </c>
      <c r="R2901" s="337" t="s">
        <v>743</v>
      </c>
      <c r="S2901" s="334" t="s">
        <v>1576</v>
      </c>
      <c r="T2901" s="336" t="s">
        <v>1703</v>
      </c>
      <c r="U2901" s="334" t="s">
        <v>1195</v>
      </c>
      <c r="V2901" s="172"/>
      <c r="W2901" s="338" t="s">
        <v>1704</v>
      </c>
      <c r="X2901" s="337" t="s">
        <v>1195</v>
      </c>
      <c r="Y2901" s="337" t="s">
        <v>1195</v>
      </c>
      <c r="Z2901" s="337" t="s">
        <v>1195</v>
      </c>
      <c r="AA2901" s="172"/>
    </row>
    <row r="2902" spans="1:27">
      <c r="A2902" s="122" t="s">
        <v>56</v>
      </c>
      <c r="B2902" s="226" t="str">
        <f t="shared" si="90"/>
        <v>27AABCR0111M1ZNROCP-2526-14504</v>
      </c>
      <c r="C2902" s="277">
        <f t="shared" si="91"/>
        <v>2897</v>
      </c>
      <c r="D2902" s="334" t="s">
        <v>399</v>
      </c>
      <c r="E2902" s="334" t="s">
        <v>400</v>
      </c>
      <c r="F2902" s="334" t="s">
        <v>979</v>
      </c>
      <c r="G2902" s="334" t="s">
        <v>1699</v>
      </c>
      <c r="H2902" s="334" t="s">
        <v>803</v>
      </c>
      <c r="I2902" s="335">
        <v>24150</v>
      </c>
      <c r="J2902" s="334" t="s">
        <v>1700</v>
      </c>
      <c r="K2902" s="336" t="s">
        <v>1657</v>
      </c>
      <c r="L2902" s="172"/>
      <c r="M2902" s="335">
        <v>23000</v>
      </c>
      <c r="N2902" s="335">
        <v>0</v>
      </c>
      <c r="O2902" s="335">
        <v>575.04</v>
      </c>
      <c r="P2902" s="335">
        <v>575.04</v>
      </c>
      <c r="Q2902" s="335">
        <v>0</v>
      </c>
      <c r="R2902" s="337" t="s">
        <v>743</v>
      </c>
      <c r="S2902" s="334" t="s">
        <v>1576</v>
      </c>
      <c r="T2902" s="336" t="s">
        <v>1703</v>
      </c>
      <c r="U2902" s="334" t="s">
        <v>1195</v>
      </c>
      <c r="V2902" s="172"/>
      <c r="W2902" s="338" t="s">
        <v>1704</v>
      </c>
      <c r="X2902" s="337" t="s">
        <v>1726</v>
      </c>
      <c r="Y2902" s="337" t="s">
        <v>5939</v>
      </c>
      <c r="Z2902" s="337" t="s">
        <v>803</v>
      </c>
      <c r="AA2902" s="172"/>
    </row>
    <row r="2903" spans="1:27">
      <c r="A2903" s="122" t="s">
        <v>56</v>
      </c>
      <c r="B2903" s="226" t="str">
        <f t="shared" si="90"/>
        <v>27AABCR0111M1ZNROCP-2526-14506</v>
      </c>
      <c r="C2903" s="277">
        <f t="shared" si="91"/>
        <v>2898</v>
      </c>
      <c r="D2903" s="334" t="s">
        <v>399</v>
      </c>
      <c r="E2903" s="334" t="s">
        <v>400</v>
      </c>
      <c r="F2903" s="334" t="s">
        <v>802</v>
      </c>
      <c r="G2903" s="334" t="s">
        <v>1699</v>
      </c>
      <c r="H2903" s="334" t="s">
        <v>803</v>
      </c>
      <c r="I2903" s="335">
        <v>1871.93</v>
      </c>
      <c r="J2903" s="334" t="s">
        <v>1700</v>
      </c>
      <c r="K2903" s="336" t="s">
        <v>1657</v>
      </c>
      <c r="L2903" s="172"/>
      <c r="M2903" s="335">
        <v>1586.38</v>
      </c>
      <c r="N2903" s="335">
        <v>0</v>
      </c>
      <c r="O2903" s="335">
        <v>142.79</v>
      </c>
      <c r="P2903" s="335">
        <v>142.79</v>
      </c>
      <c r="Q2903" s="335">
        <v>0</v>
      </c>
      <c r="R2903" s="337" t="s">
        <v>743</v>
      </c>
      <c r="S2903" s="334" t="s">
        <v>1576</v>
      </c>
      <c r="T2903" s="336" t="s">
        <v>1703</v>
      </c>
      <c r="U2903" s="334" t="s">
        <v>1195</v>
      </c>
      <c r="V2903" s="172"/>
      <c r="W2903" s="338" t="s">
        <v>1704</v>
      </c>
      <c r="X2903" s="337" t="s">
        <v>1726</v>
      </c>
      <c r="Y2903" s="337" t="s">
        <v>5940</v>
      </c>
      <c r="Z2903" s="337" t="s">
        <v>803</v>
      </c>
      <c r="AA2903" s="172"/>
    </row>
    <row r="2904" spans="1:27">
      <c r="A2904" s="122" t="s">
        <v>56</v>
      </c>
      <c r="B2904" s="226" t="str">
        <f t="shared" si="90"/>
        <v>27AAGCI3280F1ZMISLT-25-11-024</v>
      </c>
      <c r="C2904" s="277">
        <f t="shared" si="91"/>
        <v>2899</v>
      </c>
      <c r="D2904" s="334" t="s">
        <v>974</v>
      </c>
      <c r="E2904" s="334" t="s">
        <v>975</v>
      </c>
      <c r="F2904" s="334" t="s">
        <v>976</v>
      </c>
      <c r="G2904" s="334" t="s">
        <v>1699</v>
      </c>
      <c r="H2904" s="334" t="s">
        <v>839</v>
      </c>
      <c r="I2904" s="335">
        <v>141600</v>
      </c>
      <c r="J2904" s="334" t="s">
        <v>1700</v>
      </c>
      <c r="K2904" s="336" t="s">
        <v>1657</v>
      </c>
      <c r="L2904" s="172"/>
      <c r="M2904" s="335">
        <v>120000</v>
      </c>
      <c r="N2904" s="335">
        <v>0</v>
      </c>
      <c r="O2904" s="335">
        <v>10800</v>
      </c>
      <c r="P2904" s="335">
        <v>10800</v>
      </c>
      <c r="Q2904" s="335">
        <v>0</v>
      </c>
      <c r="R2904" s="337" t="s">
        <v>743</v>
      </c>
      <c r="S2904" s="334" t="s">
        <v>1576</v>
      </c>
      <c r="T2904" s="336" t="s">
        <v>1703</v>
      </c>
      <c r="U2904" s="334" t="s">
        <v>1195</v>
      </c>
      <c r="V2904" s="172"/>
      <c r="W2904" s="338" t="s">
        <v>1704</v>
      </c>
      <c r="X2904" s="337" t="s">
        <v>1195</v>
      </c>
      <c r="Y2904" s="337" t="s">
        <v>1195</v>
      </c>
      <c r="Z2904" s="337" t="s">
        <v>1195</v>
      </c>
      <c r="AA2904" s="172"/>
    </row>
    <row r="2905" spans="1:27">
      <c r="A2905" s="122" t="s">
        <v>56</v>
      </c>
      <c r="B2905" s="226" t="str">
        <f t="shared" si="90"/>
        <v>27AAACB2100P1ZXMHI1411528950395</v>
      </c>
      <c r="C2905" s="277">
        <f t="shared" si="91"/>
        <v>2900</v>
      </c>
      <c r="D2905" s="334" t="s">
        <v>314</v>
      </c>
      <c r="E2905" s="334" t="s">
        <v>315</v>
      </c>
      <c r="F2905" s="334" t="s">
        <v>800</v>
      </c>
      <c r="G2905" s="334" t="s">
        <v>1699</v>
      </c>
      <c r="H2905" s="334" t="s">
        <v>796</v>
      </c>
      <c r="I2905" s="335">
        <v>411.82</v>
      </c>
      <c r="J2905" s="334" t="s">
        <v>1700</v>
      </c>
      <c r="K2905" s="336" t="s">
        <v>1657</v>
      </c>
      <c r="L2905" s="172"/>
      <c r="M2905" s="335">
        <v>349</v>
      </c>
      <c r="N2905" s="335">
        <v>0</v>
      </c>
      <c r="O2905" s="335">
        <v>31.41</v>
      </c>
      <c r="P2905" s="335">
        <v>31.41</v>
      </c>
      <c r="Q2905" s="335">
        <v>0</v>
      </c>
      <c r="R2905" s="337" t="s">
        <v>743</v>
      </c>
      <c r="S2905" s="334" t="s">
        <v>1291</v>
      </c>
      <c r="T2905" s="336" t="s">
        <v>1703</v>
      </c>
      <c r="U2905" s="334" t="s">
        <v>1195</v>
      </c>
      <c r="V2905" s="172"/>
      <c r="W2905" s="338" t="s">
        <v>1704</v>
      </c>
      <c r="X2905" s="337" t="s">
        <v>1195</v>
      </c>
      <c r="Y2905" s="337" t="s">
        <v>1195</v>
      </c>
      <c r="Z2905" s="337" t="s">
        <v>1195</v>
      </c>
      <c r="AA2905" s="172"/>
    </row>
    <row r="2906" spans="1:27">
      <c r="A2906" s="122" t="s">
        <v>56</v>
      </c>
      <c r="B2906" s="226" t="str">
        <f t="shared" si="90"/>
        <v>27ADQFS4442K1ZHSE/2025-26/172</v>
      </c>
      <c r="C2906" s="277">
        <f t="shared" si="91"/>
        <v>2901</v>
      </c>
      <c r="D2906" s="334" t="s">
        <v>1141</v>
      </c>
      <c r="E2906" s="334" t="s">
        <v>1142</v>
      </c>
      <c r="F2906" s="334" t="s">
        <v>1143</v>
      </c>
      <c r="G2906" s="334" t="s">
        <v>1699</v>
      </c>
      <c r="H2906" s="334" t="s">
        <v>418</v>
      </c>
      <c r="I2906" s="335">
        <v>251001</v>
      </c>
      <c r="J2906" s="334" t="s">
        <v>1700</v>
      </c>
      <c r="K2906" s="336" t="s">
        <v>1657</v>
      </c>
      <c r="L2906" s="172"/>
      <c r="M2906" s="335">
        <v>212712.46</v>
      </c>
      <c r="N2906" s="335">
        <v>0</v>
      </c>
      <c r="O2906" s="335">
        <v>19144.12</v>
      </c>
      <c r="P2906" s="335">
        <v>19144.12</v>
      </c>
      <c r="Q2906" s="335">
        <v>0</v>
      </c>
      <c r="R2906" s="337" t="s">
        <v>5799</v>
      </c>
      <c r="S2906" s="334" t="s">
        <v>1039</v>
      </c>
      <c r="T2906" s="336" t="s">
        <v>1703</v>
      </c>
      <c r="U2906" s="334" t="s">
        <v>1195</v>
      </c>
      <c r="V2906" s="172"/>
      <c r="W2906" s="338" t="s">
        <v>1704</v>
      </c>
      <c r="X2906" s="337" t="s">
        <v>1195</v>
      </c>
      <c r="Y2906" s="337" t="s">
        <v>1195</v>
      </c>
      <c r="Z2906" s="337" t="s">
        <v>1195</v>
      </c>
      <c r="AA2906" s="172"/>
    </row>
    <row r="2907" spans="1:27">
      <c r="A2907" s="122" t="s">
        <v>56</v>
      </c>
      <c r="B2907" s="226" t="str">
        <f t="shared" si="90"/>
        <v>33AABCA0522B1ZRIMAA251100037537</v>
      </c>
      <c r="C2907" s="277">
        <f t="shared" si="91"/>
        <v>2902</v>
      </c>
      <c r="D2907" s="334" t="s">
        <v>970</v>
      </c>
      <c r="E2907" s="334" t="s">
        <v>971</v>
      </c>
      <c r="F2907" s="334" t="s">
        <v>972</v>
      </c>
      <c r="G2907" s="334" t="s">
        <v>1699</v>
      </c>
      <c r="H2907" s="334" t="s">
        <v>821</v>
      </c>
      <c r="I2907" s="335">
        <v>9338</v>
      </c>
      <c r="J2907" s="334" t="s">
        <v>1700</v>
      </c>
      <c r="K2907" s="336" t="s">
        <v>1657</v>
      </c>
      <c r="L2907" s="172"/>
      <c r="M2907" s="335">
        <v>8893.33</v>
      </c>
      <c r="N2907" s="335">
        <v>444.67</v>
      </c>
      <c r="O2907" s="335">
        <v>0</v>
      </c>
      <c r="P2907" s="335">
        <v>0</v>
      </c>
      <c r="Q2907" s="335">
        <v>0</v>
      </c>
      <c r="R2907" s="337" t="s">
        <v>743</v>
      </c>
      <c r="S2907" s="334" t="s">
        <v>1576</v>
      </c>
      <c r="T2907" s="336" t="s">
        <v>1703</v>
      </c>
      <c r="U2907" s="334" t="s">
        <v>1195</v>
      </c>
      <c r="V2907" s="172"/>
      <c r="W2907" s="338" t="s">
        <v>1704</v>
      </c>
      <c r="X2907" s="337" t="s">
        <v>1195</v>
      </c>
      <c r="Y2907" s="337" t="s">
        <v>1195</v>
      </c>
      <c r="Z2907" s="337" t="s">
        <v>1195</v>
      </c>
      <c r="AA2907" s="172"/>
    </row>
    <row r="2908" spans="1:27">
      <c r="A2908" s="122" t="s">
        <v>56</v>
      </c>
      <c r="B2908" s="226" t="str">
        <f t="shared" si="90"/>
        <v>27AARFM1584E1Z0MT/2387/2025-26</v>
      </c>
      <c r="C2908" s="277">
        <f t="shared" si="91"/>
        <v>2903</v>
      </c>
      <c r="D2908" s="334" t="s">
        <v>962</v>
      </c>
      <c r="E2908" s="334" t="s">
        <v>963</v>
      </c>
      <c r="F2908" s="334" t="s">
        <v>967</v>
      </c>
      <c r="G2908" s="334" t="s">
        <v>1699</v>
      </c>
      <c r="H2908" s="334" t="s">
        <v>968</v>
      </c>
      <c r="I2908" s="335">
        <v>21240</v>
      </c>
      <c r="J2908" s="334" t="s">
        <v>1700</v>
      </c>
      <c r="K2908" s="336" t="s">
        <v>1657</v>
      </c>
      <c r="L2908" s="172"/>
      <c r="M2908" s="335">
        <v>18000</v>
      </c>
      <c r="N2908" s="335">
        <v>0</v>
      </c>
      <c r="O2908" s="335">
        <v>1620</v>
      </c>
      <c r="P2908" s="335">
        <v>1620</v>
      </c>
      <c r="Q2908" s="335">
        <v>0</v>
      </c>
      <c r="R2908" s="337" t="s">
        <v>743</v>
      </c>
      <c r="S2908" s="334" t="s">
        <v>1291</v>
      </c>
      <c r="T2908" s="336" t="s">
        <v>1703</v>
      </c>
      <c r="U2908" s="334" t="s">
        <v>1195</v>
      </c>
      <c r="V2908" s="172"/>
      <c r="W2908" s="338" t="s">
        <v>1704</v>
      </c>
      <c r="X2908" s="337" t="s">
        <v>1195</v>
      </c>
      <c r="Y2908" s="337" t="s">
        <v>1195</v>
      </c>
      <c r="Z2908" s="337" t="s">
        <v>1195</v>
      </c>
      <c r="AA2908" s="172"/>
    </row>
    <row r="2909" spans="1:27">
      <c r="A2909" s="122" t="s">
        <v>56</v>
      </c>
      <c r="B2909" s="226" t="str">
        <f t="shared" si="90"/>
        <v>27AARFM1584E1Z0MT/2467/2025-26</v>
      </c>
      <c r="C2909" s="277">
        <f t="shared" si="91"/>
        <v>2904</v>
      </c>
      <c r="D2909" s="334" t="s">
        <v>962</v>
      </c>
      <c r="E2909" s="334" t="s">
        <v>963</v>
      </c>
      <c r="F2909" s="334" t="s">
        <v>964</v>
      </c>
      <c r="G2909" s="334" t="s">
        <v>1699</v>
      </c>
      <c r="H2909" s="334" t="s">
        <v>770</v>
      </c>
      <c r="I2909" s="335">
        <v>15930</v>
      </c>
      <c r="J2909" s="334" t="s">
        <v>1700</v>
      </c>
      <c r="K2909" s="336" t="s">
        <v>1657</v>
      </c>
      <c r="L2909" s="172"/>
      <c r="M2909" s="335">
        <v>13500</v>
      </c>
      <c r="N2909" s="335">
        <v>0</v>
      </c>
      <c r="O2909" s="335">
        <v>1215</v>
      </c>
      <c r="P2909" s="335">
        <v>1215</v>
      </c>
      <c r="Q2909" s="335">
        <v>0</v>
      </c>
      <c r="R2909" s="337" t="s">
        <v>743</v>
      </c>
      <c r="S2909" s="334" t="s">
        <v>1291</v>
      </c>
      <c r="T2909" s="336" t="s">
        <v>1703</v>
      </c>
      <c r="U2909" s="334" t="s">
        <v>1195</v>
      </c>
      <c r="V2909" s="172"/>
      <c r="W2909" s="338" t="s">
        <v>1704</v>
      </c>
      <c r="X2909" s="337" t="s">
        <v>1195</v>
      </c>
      <c r="Y2909" s="337" t="s">
        <v>1195</v>
      </c>
      <c r="Z2909" s="337" t="s">
        <v>1195</v>
      </c>
      <c r="AA2909" s="172"/>
    </row>
    <row r="2910" spans="1:27">
      <c r="A2910" s="122" t="s">
        <v>56</v>
      </c>
      <c r="B2910" s="226" t="str">
        <f t="shared" si="90"/>
        <v>27AAACU4322N1Z6427100364681</v>
      </c>
      <c r="C2910" s="277">
        <f t="shared" si="91"/>
        <v>2905</v>
      </c>
      <c r="D2910" s="334" t="s">
        <v>277</v>
      </c>
      <c r="E2910" s="334" t="s">
        <v>278</v>
      </c>
      <c r="F2910" s="334">
        <v>427100364681</v>
      </c>
      <c r="G2910" s="334" t="s">
        <v>1699</v>
      </c>
      <c r="H2910" s="334" t="s">
        <v>798</v>
      </c>
      <c r="I2910" s="335">
        <v>929.84</v>
      </c>
      <c r="J2910" s="334" t="s">
        <v>1700</v>
      </c>
      <c r="K2910" s="336" t="s">
        <v>1657</v>
      </c>
      <c r="L2910" s="172"/>
      <c r="M2910" s="335">
        <v>788</v>
      </c>
      <c r="N2910" s="335">
        <v>0</v>
      </c>
      <c r="O2910" s="335">
        <v>70.92</v>
      </c>
      <c r="P2910" s="335">
        <v>70.92</v>
      </c>
      <c r="Q2910" s="335">
        <v>0</v>
      </c>
      <c r="R2910" s="337" t="s">
        <v>743</v>
      </c>
      <c r="S2910" s="334" t="s">
        <v>1576</v>
      </c>
      <c r="T2910" s="336" t="s">
        <v>1703</v>
      </c>
      <c r="U2910" s="334" t="s">
        <v>1195</v>
      </c>
      <c r="V2910" s="172"/>
      <c r="W2910" s="338" t="s">
        <v>1704</v>
      </c>
      <c r="X2910" s="337" t="s">
        <v>1726</v>
      </c>
      <c r="Y2910" s="337" t="s">
        <v>5941</v>
      </c>
      <c r="Z2910" s="337" t="s">
        <v>796</v>
      </c>
      <c r="AA2910" s="172"/>
    </row>
    <row r="2911" spans="1:27">
      <c r="A2911" s="122" t="s">
        <v>56</v>
      </c>
      <c r="B2911" s="226" t="str">
        <f t="shared" si="90"/>
        <v>27AAACU4322N1Z6427100364803</v>
      </c>
      <c r="C2911" s="277">
        <f t="shared" si="91"/>
        <v>2906</v>
      </c>
      <c r="D2911" s="334" t="s">
        <v>277</v>
      </c>
      <c r="E2911" s="334" t="s">
        <v>278</v>
      </c>
      <c r="F2911" s="334">
        <v>427100364803</v>
      </c>
      <c r="G2911" s="334" t="s">
        <v>1699</v>
      </c>
      <c r="H2911" s="334" t="s">
        <v>796</v>
      </c>
      <c r="I2911" s="335">
        <v>5601.44</v>
      </c>
      <c r="J2911" s="334" t="s">
        <v>1700</v>
      </c>
      <c r="K2911" s="336" t="s">
        <v>1657</v>
      </c>
      <c r="L2911" s="172"/>
      <c r="M2911" s="335">
        <v>4746.9799999999996</v>
      </c>
      <c r="N2911" s="335">
        <v>0</v>
      </c>
      <c r="O2911" s="335">
        <v>427.23</v>
      </c>
      <c r="P2911" s="335">
        <v>427.23</v>
      </c>
      <c r="Q2911" s="335">
        <v>0</v>
      </c>
      <c r="R2911" s="337" t="s">
        <v>743</v>
      </c>
      <c r="S2911" s="334" t="s">
        <v>1576</v>
      </c>
      <c r="T2911" s="336" t="s">
        <v>1703</v>
      </c>
      <c r="U2911" s="334" t="s">
        <v>1195</v>
      </c>
      <c r="V2911" s="172"/>
      <c r="W2911" s="338" t="s">
        <v>1704</v>
      </c>
      <c r="X2911" s="337" t="s">
        <v>1726</v>
      </c>
      <c r="Y2911" s="337" t="s">
        <v>5942</v>
      </c>
      <c r="Z2911" s="337" t="s">
        <v>875</v>
      </c>
      <c r="AA2911" s="172"/>
    </row>
    <row r="2912" spans="1:27">
      <c r="A2912" s="122" t="s">
        <v>56</v>
      </c>
      <c r="B2912" s="226" t="str">
        <f t="shared" si="90"/>
        <v>27AAACU4322N1Z6427100366161</v>
      </c>
      <c r="C2912" s="277">
        <f t="shared" si="91"/>
        <v>2907</v>
      </c>
      <c r="D2912" s="334" t="s">
        <v>277</v>
      </c>
      <c r="E2912" s="334" t="s">
        <v>278</v>
      </c>
      <c r="F2912" s="334">
        <v>427100366161</v>
      </c>
      <c r="G2912" s="334" t="s">
        <v>1699</v>
      </c>
      <c r="H2912" s="334" t="s">
        <v>780</v>
      </c>
      <c r="I2912" s="335">
        <v>929.84</v>
      </c>
      <c r="J2912" s="334" t="s">
        <v>1700</v>
      </c>
      <c r="K2912" s="336" t="s">
        <v>1657</v>
      </c>
      <c r="L2912" s="172"/>
      <c r="M2912" s="335">
        <v>788</v>
      </c>
      <c r="N2912" s="335">
        <v>0</v>
      </c>
      <c r="O2912" s="335">
        <v>70.92</v>
      </c>
      <c r="P2912" s="335">
        <v>70.92</v>
      </c>
      <c r="Q2912" s="335">
        <v>0</v>
      </c>
      <c r="R2912" s="337" t="s">
        <v>743</v>
      </c>
      <c r="S2912" s="334" t="s">
        <v>1576</v>
      </c>
      <c r="T2912" s="336" t="s">
        <v>1703</v>
      </c>
      <c r="U2912" s="334" t="s">
        <v>1195</v>
      </c>
      <c r="V2912" s="172"/>
      <c r="W2912" s="338" t="s">
        <v>1704</v>
      </c>
      <c r="X2912" s="337" t="s">
        <v>1726</v>
      </c>
      <c r="Y2912" s="337" t="s">
        <v>5943</v>
      </c>
      <c r="Z2912" s="337" t="s">
        <v>803</v>
      </c>
      <c r="AA2912" s="172"/>
    </row>
    <row r="2913" spans="1:27">
      <c r="A2913" s="122" t="s">
        <v>56</v>
      </c>
      <c r="B2913" s="226" t="str">
        <f t="shared" si="90"/>
        <v>27AAACU4322N1Z6427100366178</v>
      </c>
      <c r="C2913" s="277">
        <f t="shared" si="91"/>
        <v>2908</v>
      </c>
      <c r="D2913" s="334" t="s">
        <v>277</v>
      </c>
      <c r="E2913" s="334" t="s">
        <v>278</v>
      </c>
      <c r="F2913" s="334">
        <v>427100366178</v>
      </c>
      <c r="G2913" s="334" t="s">
        <v>1699</v>
      </c>
      <c r="H2913" s="334" t="s">
        <v>780</v>
      </c>
      <c r="I2913" s="335">
        <v>5831.9</v>
      </c>
      <c r="J2913" s="334" t="s">
        <v>1700</v>
      </c>
      <c r="K2913" s="336" t="s">
        <v>1657</v>
      </c>
      <c r="L2913" s="172"/>
      <c r="M2913" s="335">
        <v>4942.28</v>
      </c>
      <c r="N2913" s="335">
        <v>0</v>
      </c>
      <c r="O2913" s="335">
        <v>444.81</v>
      </c>
      <c r="P2913" s="335">
        <v>444.81</v>
      </c>
      <c r="Q2913" s="335">
        <v>0</v>
      </c>
      <c r="R2913" s="337" t="s">
        <v>743</v>
      </c>
      <c r="S2913" s="334" t="s">
        <v>1576</v>
      </c>
      <c r="T2913" s="336" t="s">
        <v>1703</v>
      </c>
      <c r="U2913" s="334" t="s">
        <v>1195</v>
      </c>
      <c r="V2913" s="172"/>
      <c r="W2913" s="338" t="s">
        <v>1704</v>
      </c>
      <c r="X2913" s="337" t="s">
        <v>1726</v>
      </c>
      <c r="Y2913" s="337" t="s">
        <v>5944</v>
      </c>
      <c r="Z2913" s="337" t="s">
        <v>803</v>
      </c>
      <c r="AA2913" s="172"/>
    </row>
    <row r="2914" spans="1:27">
      <c r="A2914" s="122" t="s">
        <v>56</v>
      </c>
      <c r="B2914" s="226" t="str">
        <f t="shared" si="90"/>
        <v>27AABCK3418J1ZKPP/2526/2/688</v>
      </c>
      <c r="C2914" s="277">
        <f t="shared" si="91"/>
        <v>2909</v>
      </c>
      <c r="D2914" s="334" t="s">
        <v>449</v>
      </c>
      <c r="E2914" s="334" t="s">
        <v>450</v>
      </c>
      <c r="F2914" s="334" t="s">
        <v>935</v>
      </c>
      <c r="G2914" s="334" t="s">
        <v>1699</v>
      </c>
      <c r="H2914" s="334" t="s">
        <v>936</v>
      </c>
      <c r="I2914" s="335">
        <v>79725</v>
      </c>
      <c r="J2914" s="334" t="s">
        <v>1700</v>
      </c>
      <c r="K2914" s="336" t="s">
        <v>1657</v>
      </c>
      <c r="L2914" s="172"/>
      <c r="M2914" s="335">
        <v>798.69</v>
      </c>
      <c r="N2914" s="335">
        <v>0</v>
      </c>
      <c r="O2914" s="335">
        <v>71.88</v>
      </c>
      <c r="P2914" s="335">
        <v>71.88</v>
      </c>
      <c r="Q2914" s="335">
        <v>0</v>
      </c>
      <c r="R2914" s="337" t="s">
        <v>743</v>
      </c>
      <c r="S2914" s="334" t="s">
        <v>1576</v>
      </c>
      <c r="T2914" s="336" t="s">
        <v>1703</v>
      </c>
      <c r="U2914" s="334" t="s">
        <v>1195</v>
      </c>
      <c r="V2914" s="172"/>
      <c r="W2914" s="338" t="s">
        <v>1704</v>
      </c>
      <c r="X2914" s="337" t="s">
        <v>1726</v>
      </c>
      <c r="Y2914" s="337" t="s">
        <v>5945</v>
      </c>
      <c r="Z2914" s="337" t="s">
        <v>936</v>
      </c>
      <c r="AA2914" s="172"/>
    </row>
    <row r="2915" spans="1:27">
      <c r="A2915" s="122" t="s">
        <v>56</v>
      </c>
      <c r="B2915" s="226" t="str">
        <f t="shared" si="90"/>
        <v>27AABCK3418J1ZKSP/2526/2/2924</v>
      </c>
      <c r="C2915" s="277">
        <f t="shared" si="91"/>
        <v>2910</v>
      </c>
      <c r="D2915" s="334" t="s">
        <v>449</v>
      </c>
      <c r="E2915" s="334" t="s">
        <v>450</v>
      </c>
      <c r="F2915" s="334" t="s">
        <v>933</v>
      </c>
      <c r="G2915" s="334" t="s">
        <v>1699</v>
      </c>
      <c r="H2915" s="334" t="s">
        <v>770</v>
      </c>
      <c r="I2915" s="335">
        <v>360414</v>
      </c>
      <c r="J2915" s="334" t="s">
        <v>1700</v>
      </c>
      <c r="K2915" s="336" t="s">
        <v>1657</v>
      </c>
      <c r="L2915" s="172"/>
      <c r="M2915" s="335">
        <v>2300</v>
      </c>
      <c r="N2915" s="335">
        <v>0</v>
      </c>
      <c r="O2915" s="335">
        <v>207</v>
      </c>
      <c r="P2915" s="335">
        <v>207</v>
      </c>
      <c r="Q2915" s="335">
        <v>0</v>
      </c>
      <c r="R2915" s="337" t="s">
        <v>743</v>
      </c>
      <c r="S2915" s="334" t="s">
        <v>1576</v>
      </c>
      <c r="T2915" s="336" t="s">
        <v>1703</v>
      </c>
      <c r="U2915" s="334" t="s">
        <v>1195</v>
      </c>
      <c r="V2915" s="172"/>
      <c r="W2915" s="338" t="s">
        <v>1704</v>
      </c>
      <c r="X2915" s="337" t="s">
        <v>1726</v>
      </c>
      <c r="Y2915" s="337" t="s">
        <v>5946</v>
      </c>
      <c r="Z2915" s="337" t="s">
        <v>770</v>
      </c>
      <c r="AA2915" s="172"/>
    </row>
    <row r="2916" spans="1:27">
      <c r="A2916" s="122" t="s">
        <v>56</v>
      </c>
      <c r="B2916" s="226" t="str">
        <f t="shared" si="90"/>
        <v>27AABCK3418J1ZKSP/2526/2/2937</v>
      </c>
      <c r="C2916" s="277">
        <f t="shared" si="91"/>
        <v>2911</v>
      </c>
      <c r="D2916" s="334" t="s">
        <v>449</v>
      </c>
      <c r="E2916" s="334" t="s">
        <v>450</v>
      </c>
      <c r="F2916" s="334" t="s">
        <v>931</v>
      </c>
      <c r="G2916" s="334" t="s">
        <v>1699</v>
      </c>
      <c r="H2916" s="334" t="s">
        <v>770</v>
      </c>
      <c r="I2916" s="335">
        <v>76638</v>
      </c>
      <c r="J2916" s="334" t="s">
        <v>1700</v>
      </c>
      <c r="K2916" s="336" t="s">
        <v>1657</v>
      </c>
      <c r="L2916" s="172"/>
      <c r="M2916" s="335">
        <v>765</v>
      </c>
      <c r="N2916" s="335">
        <v>0</v>
      </c>
      <c r="O2916" s="335">
        <v>68.849999999999994</v>
      </c>
      <c r="P2916" s="335">
        <v>68.849999999999994</v>
      </c>
      <c r="Q2916" s="335">
        <v>0</v>
      </c>
      <c r="R2916" s="337" t="s">
        <v>743</v>
      </c>
      <c r="S2916" s="334" t="s">
        <v>1576</v>
      </c>
      <c r="T2916" s="336" t="s">
        <v>1703</v>
      </c>
      <c r="U2916" s="334" t="s">
        <v>1195</v>
      </c>
      <c r="V2916" s="172"/>
      <c r="W2916" s="338" t="s">
        <v>1704</v>
      </c>
      <c r="X2916" s="337" t="s">
        <v>1726</v>
      </c>
      <c r="Y2916" s="337" t="s">
        <v>5947</v>
      </c>
      <c r="Z2916" s="337" t="s">
        <v>770</v>
      </c>
      <c r="AA2916" s="172"/>
    </row>
    <row r="2917" spans="1:27">
      <c r="A2917" s="122" t="s">
        <v>56</v>
      </c>
      <c r="B2917" s="226" t="str">
        <f t="shared" si="90"/>
        <v>27AABCK3418J1ZKSP/2526/2/3171</v>
      </c>
      <c r="C2917" s="277">
        <f t="shared" si="91"/>
        <v>2912</v>
      </c>
      <c r="D2917" s="334" t="s">
        <v>449</v>
      </c>
      <c r="E2917" s="334" t="s">
        <v>450</v>
      </c>
      <c r="F2917" s="334" t="s">
        <v>929</v>
      </c>
      <c r="G2917" s="334" t="s">
        <v>1699</v>
      </c>
      <c r="H2917" s="334" t="s">
        <v>780</v>
      </c>
      <c r="I2917" s="335">
        <v>162747</v>
      </c>
      <c r="J2917" s="334" t="s">
        <v>1700</v>
      </c>
      <c r="K2917" s="336" t="s">
        <v>1657</v>
      </c>
      <c r="L2917" s="172"/>
      <c r="M2917" s="335">
        <v>1312.56</v>
      </c>
      <c r="N2917" s="335">
        <v>0</v>
      </c>
      <c r="O2917" s="335">
        <v>118.13</v>
      </c>
      <c r="P2917" s="335">
        <v>118.13</v>
      </c>
      <c r="Q2917" s="335">
        <v>0</v>
      </c>
      <c r="R2917" s="337" t="s">
        <v>743</v>
      </c>
      <c r="S2917" s="334" t="s">
        <v>1576</v>
      </c>
      <c r="T2917" s="336" t="s">
        <v>1703</v>
      </c>
      <c r="U2917" s="334" t="s">
        <v>1195</v>
      </c>
      <c r="V2917" s="172"/>
      <c r="W2917" s="338" t="s">
        <v>1704</v>
      </c>
      <c r="X2917" s="337" t="s">
        <v>1726</v>
      </c>
      <c r="Y2917" s="337" t="s">
        <v>5948</v>
      </c>
      <c r="Z2917" s="337" t="s">
        <v>780</v>
      </c>
      <c r="AA2917" s="172"/>
    </row>
    <row r="2918" spans="1:27">
      <c r="A2918" s="122" t="s">
        <v>56</v>
      </c>
      <c r="B2918" s="226" t="str">
        <f t="shared" si="90"/>
        <v>27AABCK3418J1ZKSP/2526/2/3172</v>
      </c>
      <c r="C2918" s="277">
        <f t="shared" si="91"/>
        <v>2913</v>
      </c>
      <c r="D2918" s="334" t="s">
        <v>449</v>
      </c>
      <c r="E2918" s="334" t="s">
        <v>450</v>
      </c>
      <c r="F2918" s="334" t="s">
        <v>927</v>
      </c>
      <c r="G2918" s="334" t="s">
        <v>1699</v>
      </c>
      <c r="H2918" s="334" t="s">
        <v>780</v>
      </c>
      <c r="I2918" s="335">
        <v>198943</v>
      </c>
      <c r="J2918" s="334" t="s">
        <v>1700</v>
      </c>
      <c r="K2918" s="336" t="s">
        <v>1657</v>
      </c>
      <c r="L2918" s="172"/>
      <c r="M2918" s="335">
        <v>1493.37</v>
      </c>
      <c r="N2918" s="335">
        <v>0</v>
      </c>
      <c r="O2918" s="335">
        <v>134.4</v>
      </c>
      <c r="P2918" s="335">
        <v>134.4</v>
      </c>
      <c r="Q2918" s="335">
        <v>0</v>
      </c>
      <c r="R2918" s="337" t="s">
        <v>743</v>
      </c>
      <c r="S2918" s="334" t="s">
        <v>1576</v>
      </c>
      <c r="T2918" s="336" t="s">
        <v>1703</v>
      </c>
      <c r="U2918" s="334" t="s">
        <v>1195</v>
      </c>
      <c r="V2918" s="172"/>
      <c r="W2918" s="338" t="s">
        <v>1704</v>
      </c>
      <c r="X2918" s="337" t="s">
        <v>1726</v>
      </c>
      <c r="Y2918" s="337" t="s">
        <v>5949</v>
      </c>
      <c r="Z2918" s="337" t="s">
        <v>780</v>
      </c>
      <c r="AA2918" s="172"/>
    </row>
    <row r="2919" spans="1:27">
      <c r="A2919" s="122" t="s">
        <v>56</v>
      </c>
      <c r="B2919" s="226" t="str">
        <f t="shared" si="90"/>
        <v>27AABCK3418J1ZKSP/2526/2/3292</v>
      </c>
      <c r="C2919" s="277">
        <f t="shared" si="91"/>
        <v>2914</v>
      </c>
      <c r="D2919" s="334" t="s">
        <v>449</v>
      </c>
      <c r="E2919" s="334" t="s">
        <v>450</v>
      </c>
      <c r="F2919" s="334" t="s">
        <v>925</v>
      </c>
      <c r="G2919" s="334" t="s">
        <v>1699</v>
      </c>
      <c r="H2919" s="334" t="s">
        <v>768</v>
      </c>
      <c r="I2919" s="335">
        <v>80874</v>
      </c>
      <c r="J2919" s="334" t="s">
        <v>1700</v>
      </c>
      <c r="K2919" s="336" t="s">
        <v>1657</v>
      </c>
      <c r="L2919" s="172"/>
      <c r="M2919" s="335">
        <v>807.29</v>
      </c>
      <c r="N2919" s="335">
        <v>0</v>
      </c>
      <c r="O2919" s="335">
        <v>72.66</v>
      </c>
      <c r="P2919" s="335">
        <v>72.66</v>
      </c>
      <c r="Q2919" s="335">
        <v>0</v>
      </c>
      <c r="R2919" s="337" t="s">
        <v>743</v>
      </c>
      <c r="S2919" s="334" t="s">
        <v>1576</v>
      </c>
      <c r="T2919" s="336" t="s">
        <v>1703</v>
      </c>
      <c r="U2919" s="334" t="s">
        <v>1195</v>
      </c>
      <c r="V2919" s="172"/>
      <c r="W2919" s="338" t="s">
        <v>1704</v>
      </c>
      <c r="X2919" s="337" t="s">
        <v>1726</v>
      </c>
      <c r="Y2919" s="337" t="s">
        <v>5950</v>
      </c>
      <c r="Z2919" s="337" t="s">
        <v>768</v>
      </c>
      <c r="AA2919" s="172"/>
    </row>
    <row r="2920" spans="1:27">
      <c r="A2920" s="122" t="s">
        <v>56</v>
      </c>
      <c r="B2920" s="226" t="str">
        <f t="shared" si="90"/>
        <v>27AANCA4062G1ZN281250003790</v>
      </c>
      <c r="C2920" s="277">
        <f t="shared" si="91"/>
        <v>2915</v>
      </c>
      <c r="D2920" s="334" t="s">
        <v>787</v>
      </c>
      <c r="E2920" s="334" t="s">
        <v>788</v>
      </c>
      <c r="F2920" s="334">
        <v>281250003790</v>
      </c>
      <c r="G2920" s="334" t="s">
        <v>1699</v>
      </c>
      <c r="H2920" s="334" t="s">
        <v>792</v>
      </c>
      <c r="I2920" s="335">
        <v>1730444.92</v>
      </c>
      <c r="J2920" s="334" t="s">
        <v>1700</v>
      </c>
      <c r="K2920" s="336" t="s">
        <v>1657</v>
      </c>
      <c r="L2920" s="172"/>
      <c r="M2920" s="335">
        <v>1466478.75</v>
      </c>
      <c r="N2920" s="335">
        <v>0</v>
      </c>
      <c r="O2920" s="335">
        <v>131983.07999999999</v>
      </c>
      <c r="P2920" s="335">
        <v>131983.07999999999</v>
      </c>
      <c r="Q2920" s="335">
        <v>0</v>
      </c>
      <c r="R2920" s="337" t="s">
        <v>743</v>
      </c>
      <c r="S2920" s="334" t="s">
        <v>1576</v>
      </c>
      <c r="T2920" s="336" t="s">
        <v>1703</v>
      </c>
      <c r="U2920" s="334" t="s">
        <v>1195</v>
      </c>
      <c r="V2920" s="172"/>
      <c r="W2920" s="338" t="s">
        <v>1704</v>
      </c>
      <c r="X2920" s="337" t="s">
        <v>1195</v>
      </c>
      <c r="Y2920" s="337" t="s">
        <v>1195</v>
      </c>
      <c r="Z2920" s="337" t="s">
        <v>1195</v>
      </c>
      <c r="AA2920" s="172"/>
    </row>
    <row r="2921" spans="1:27">
      <c r="A2921" s="122" t="s">
        <v>56</v>
      </c>
      <c r="B2921" s="226" t="str">
        <f t="shared" si="90"/>
        <v>27AANCA4062G1ZN281250003790A002</v>
      </c>
      <c r="C2921" s="277">
        <f t="shared" si="91"/>
        <v>2916</v>
      </c>
      <c r="D2921" s="334" t="s">
        <v>787</v>
      </c>
      <c r="E2921" s="334" t="s">
        <v>788</v>
      </c>
      <c r="F2921" s="334" t="s">
        <v>789</v>
      </c>
      <c r="G2921" s="334" t="s">
        <v>1699</v>
      </c>
      <c r="H2921" s="334" t="s">
        <v>768</v>
      </c>
      <c r="I2921" s="335">
        <v>278505.49</v>
      </c>
      <c r="J2921" s="334" t="s">
        <v>1700</v>
      </c>
      <c r="K2921" s="336" t="s">
        <v>1657</v>
      </c>
      <c r="L2921" s="172"/>
      <c r="M2921" s="335">
        <v>236021.61</v>
      </c>
      <c r="N2921" s="335">
        <v>0</v>
      </c>
      <c r="O2921" s="335">
        <v>21241.94</v>
      </c>
      <c r="P2921" s="335">
        <v>21241.94</v>
      </c>
      <c r="Q2921" s="335">
        <v>0</v>
      </c>
      <c r="R2921" s="337" t="s">
        <v>743</v>
      </c>
      <c r="S2921" s="334" t="s">
        <v>1576</v>
      </c>
      <c r="T2921" s="336" t="s">
        <v>1703</v>
      </c>
      <c r="U2921" s="334" t="s">
        <v>1195</v>
      </c>
      <c r="V2921" s="172"/>
      <c r="W2921" s="338" t="s">
        <v>1704</v>
      </c>
      <c r="X2921" s="337" t="s">
        <v>1195</v>
      </c>
      <c r="Y2921" s="337" t="s">
        <v>1195</v>
      </c>
      <c r="Z2921" s="337" t="s">
        <v>1195</v>
      </c>
      <c r="AA2921" s="172"/>
    </row>
    <row r="2922" spans="1:27">
      <c r="A2922" s="122" t="s">
        <v>56</v>
      </c>
      <c r="B2922" s="226" t="str">
        <f t="shared" si="90"/>
        <v>27BMWPD2551E2ZZS0006351</v>
      </c>
      <c r="C2922" s="277">
        <f t="shared" si="91"/>
        <v>2917</v>
      </c>
      <c r="D2922" s="334" t="s">
        <v>511</v>
      </c>
      <c r="E2922" s="334" t="s">
        <v>512</v>
      </c>
      <c r="F2922" s="334" t="s">
        <v>785</v>
      </c>
      <c r="G2922" s="334" t="s">
        <v>1699</v>
      </c>
      <c r="H2922" s="334" t="s">
        <v>783</v>
      </c>
      <c r="I2922" s="335">
        <v>3154</v>
      </c>
      <c r="J2922" s="334" t="s">
        <v>1700</v>
      </c>
      <c r="K2922" s="336" t="s">
        <v>1657</v>
      </c>
      <c r="L2922" s="172"/>
      <c r="M2922" s="335">
        <v>2716.5</v>
      </c>
      <c r="N2922" s="335">
        <v>0</v>
      </c>
      <c r="O2922" s="335">
        <v>218.93</v>
      </c>
      <c r="P2922" s="335">
        <v>218.93</v>
      </c>
      <c r="Q2922" s="335">
        <v>0</v>
      </c>
      <c r="R2922" s="337" t="s">
        <v>743</v>
      </c>
      <c r="S2922" s="334" t="s">
        <v>1576</v>
      </c>
      <c r="T2922" s="336" t="s">
        <v>1703</v>
      </c>
      <c r="U2922" s="334" t="s">
        <v>1195</v>
      </c>
      <c r="V2922" s="172"/>
      <c r="W2922" s="338" t="s">
        <v>1704</v>
      </c>
      <c r="X2922" s="337" t="s">
        <v>1195</v>
      </c>
      <c r="Y2922" s="337" t="s">
        <v>1195</v>
      </c>
      <c r="Z2922" s="337" t="s">
        <v>1195</v>
      </c>
      <c r="AA2922" s="172"/>
    </row>
    <row r="2923" spans="1:27">
      <c r="A2923" s="122" t="s">
        <v>56</v>
      </c>
      <c r="B2923" s="226" t="str">
        <f t="shared" si="90"/>
        <v>27BMWPD2551E2ZZS0006352</v>
      </c>
      <c r="C2923" s="277">
        <f t="shared" si="91"/>
        <v>2918</v>
      </c>
      <c r="D2923" s="334" t="s">
        <v>511</v>
      </c>
      <c r="E2923" s="334" t="s">
        <v>512</v>
      </c>
      <c r="F2923" s="334" t="s">
        <v>782</v>
      </c>
      <c r="G2923" s="334" t="s">
        <v>1699</v>
      </c>
      <c r="H2923" s="334" t="s">
        <v>783</v>
      </c>
      <c r="I2923" s="335">
        <v>16879</v>
      </c>
      <c r="J2923" s="334" t="s">
        <v>1700</v>
      </c>
      <c r="K2923" s="336" t="s">
        <v>1657</v>
      </c>
      <c r="L2923" s="172"/>
      <c r="M2923" s="335">
        <v>14351.5</v>
      </c>
      <c r="N2923" s="335">
        <v>0</v>
      </c>
      <c r="O2923" s="335">
        <v>1263.77</v>
      </c>
      <c r="P2923" s="335">
        <v>1263.77</v>
      </c>
      <c r="Q2923" s="335">
        <v>0</v>
      </c>
      <c r="R2923" s="337" t="s">
        <v>743</v>
      </c>
      <c r="S2923" s="334" t="s">
        <v>1576</v>
      </c>
      <c r="T2923" s="336" t="s">
        <v>1703</v>
      </c>
      <c r="U2923" s="334" t="s">
        <v>1195</v>
      </c>
      <c r="V2923" s="172"/>
      <c r="W2923" s="338" t="s">
        <v>1704</v>
      </c>
      <c r="X2923" s="337" t="s">
        <v>1195</v>
      </c>
      <c r="Y2923" s="337" t="s">
        <v>1195</v>
      </c>
      <c r="Z2923" s="337" t="s">
        <v>1195</v>
      </c>
      <c r="AA2923" s="172"/>
    </row>
    <row r="2924" spans="1:27">
      <c r="A2924" s="122" t="s">
        <v>56</v>
      </c>
      <c r="B2924" s="226" t="str">
        <f t="shared" si="90"/>
        <v>33AAACZ4322M2Z91025260347049</v>
      </c>
      <c r="C2924" s="277">
        <f t="shared" si="91"/>
        <v>2919</v>
      </c>
      <c r="D2924" s="334" t="s">
        <v>596</v>
      </c>
      <c r="E2924" s="334" t="s">
        <v>597</v>
      </c>
      <c r="F2924" s="334">
        <v>1025260347049</v>
      </c>
      <c r="G2924" s="334" t="s">
        <v>1699</v>
      </c>
      <c r="H2924" s="334" t="s">
        <v>865</v>
      </c>
      <c r="I2924" s="335">
        <v>2877.68</v>
      </c>
      <c r="J2924" s="334" t="s">
        <v>1700</v>
      </c>
      <c r="K2924" s="336" t="s">
        <v>1657</v>
      </c>
      <c r="L2924" s="172"/>
      <c r="M2924" s="335">
        <v>2438.71</v>
      </c>
      <c r="N2924" s="335">
        <v>438.97</v>
      </c>
      <c r="O2924" s="335">
        <v>0</v>
      </c>
      <c r="P2924" s="335">
        <v>0</v>
      </c>
      <c r="Q2924" s="335">
        <v>0</v>
      </c>
      <c r="R2924" s="337" t="s">
        <v>743</v>
      </c>
      <c r="S2924" s="334" t="s">
        <v>1576</v>
      </c>
      <c r="T2924" s="336" t="s">
        <v>1703</v>
      </c>
      <c r="U2924" s="334" t="s">
        <v>1195</v>
      </c>
      <c r="V2924" s="172"/>
      <c r="W2924" s="338" t="s">
        <v>1704</v>
      </c>
      <c r="X2924" s="337" t="s">
        <v>1726</v>
      </c>
      <c r="Y2924" s="337" t="s">
        <v>5951</v>
      </c>
      <c r="Z2924" s="337" t="s">
        <v>865</v>
      </c>
      <c r="AA2924" s="172"/>
    </row>
    <row r="2925" spans="1:27">
      <c r="A2925" s="122" t="s">
        <v>56</v>
      </c>
      <c r="B2925" s="226" t="str">
        <f t="shared" si="90"/>
        <v>33AAACZ4322M2Z91025260359664</v>
      </c>
      <c r="C2925" s="277">
        <f t="shared" si="91"/>
        <v>2920</v>
      </c>
      <c r="D2925" s="334" t="s">
        <v>596</v>
      </c>
      <c r="E2925" s="334" t="s">
        <v>597</v>
      </c>
      <c r="F2925" s="334">
        <v>1025260359664</v>
      </c>
      <c r="G2925" s="334" t="s">
        <v>1699</v>
      </c>
      <c r="H2925" s="334" t="s">
        <v>922</v>
      </c>
      <c r="I2925" s="335">
        <v>25417.200000000001</v>
      </c>
      <c r="J2925" s="334" t="s">
        <v>1700</v>
      </c>
      <c r="K2925" s="336" t="s">
        <v>1657</v>
      </c>
      <c r="L2925" s="172"/>
      <c r="M2925" s="335">
        <v>21540</v>
      </c>
      <c r="N2925" s="335">
        <v>3877.2</v>
      </c>
      <c r="O2925" s="335">
        <v>0</v>
      </c>
      <c r="P2925" s="335">
        <v>0</v>
      </c>
      <c r="Q2925" s="335">
        <v>0</v>
      </c>
      <c r="R2925" s="337" t="s">
        <v>743</v>
      </c>
      <c r="S2925" s="334" t="s">
        <v>1576</v>
      </c>
      <c r="T2925" s="336" t="s">
        <v>1703</v>
      </c>
      <c r="U2925" s="334" t="s">
        <v>1195</v>
      </c>
      <c r="V2925" s="172"/>
      <c r="W2925" s="338" t="s">
        <v>1704</v>
      </c>
      <c r="X2925" s="337" t="s">
        <v>1726</v>
      </c>
      <c r="Y2925" s="337" t="s">
        <v>5952</v>
      </c>
      <c r="Z2925" s="337" t="s">
        <v>922</v>
      </c>
      <c r="AA2925" s="172"/>
    </row>
    <row r="2926" spans="1:27">
      <c r="A2926" s="122" t="s">
        <v>56</v>
      </c>
      <c r="B2926" s="226" t="str">
        <f t="shared" si="90"/>
        <v>33AAACZ4322M2Z91025260363071</v>
      </c>
      <c r="C2926" s="277">
        <f t="shared" si="91"/>
        <v>2921</v>
      </c>
      <c r="D2926" s="334" t="s">
        <v>596</v>
      </c>
      <c r="E2926" s="334" t="s">
        <v>597</v>
      </c>
      <c r="F2926" s="334">
        <v>1025260363071</v>
      </c>
      <c r="G2926" s="334" t="s">
        <v>1699</v>
      </c>
      <c r="H2926" s="334" t="s">
        <v>775</v>
      </c>
      <c r="I2926" s="335">
        <v>22460.59</v>
      </c>
      <c r="J2926" s="334" t="s">
        <v>1700</v>
      </c>
      <c r="K2926" s="336" t="s">
        <v>1657</v>
      </c>
      <c r="L2926" s="172"/>
      <c r="M2926" s="335">
        <v>19034.400000000001</v>
      </c>
      <c r="N2926" s="335">
        <v>3426.19</v>
      </c>
      <c r="O2926" s="335">
        <v>0</v>
      </c>
      <c r="P2926" s="335">
        <v>0</v>
      </c>
      <c r="Q2926" s="335">
        <v>0</v>
      </c>
      <c r="R2926" s="337" t="s">
        <v>743</v>
      </c>
      <c r="S2926" s="334" t="s">
        <v>1576</v>
      </c>
      <c r="T2926" s="336" t="s">
        <v>1703</v>
      </c>
      <c r="U2926" s="334" t="s">
        <v>1195</v>
      </c>
      <c r="V2926" s="172"/>
      <c r="W2926" s="338" t="s">
        <v>1704</v>
      </c>
      <c r="X2926" s="337" t="s">
        <v>1726</v>
      </c>
      <c r="Y2926" s="337" t="s">
        <v>5953</v>
      </c>
      <c r="Z2926" s="337" t="s">
        <v>775</v>
      </c>
      <c r="AA2926" s="172"/>
    </row>
    <row r="2927" spans="1:27">
      <c r="A2927" s="334" t="s">
        <v>56</v>
      </c>
      <c r="B2927" s="226" t="str">
        <f t="shared" si="90"/>
        <v>09AABCF2665C1ZVFY26087</v>
      </c>
      <c r="C2927" s="277">
        <f t="shared" si="91"/>
        <v>2922</v>
      </c>
      <c r="D2927" s="334" t="s">
        <v>1369</v>
      </c>
      <c r="E2927" s="334" t="s">
        <v>1370</v>
      </c>
      <c r="F2927" s="334" t="s">
        <v>1371</v>
      </c>
      <c r="G2927" s="334" t="s">
        <v>1699</v>
      </c>
      <c r="H2927" s="334" t="s">
        <v>1239</v>
      </c>
      <c r="I2927" s="335">
        <v>354000</v>
      </c>
      <c r="J2927" s="334" t="s">
        <v>1700</v>
      </c>
      <c r="K2927" s="336" t="s">
        <v>1657</v>
      </c>
      <c r="L2927" s="172"/>
      <c r="M2927" s="335">
        <v>300000</v>
      </c>
      <c r="N2927" s="335">
        <v>54000</v>
      </c>
      <c r="O2927" s="335">
        <v>0</v>
      </c>
      <c r="P2927" s="335">
        <v>0</v>
      </c>
      <c r="Q2927" s="335">
        <v>0</v>
      </c>
      <c r="R2927" s="337" t="s">
        <v>5959</v>
      </c>
      <c r="S2927" s="334" t="s">
        <v>6066</v>
      </c>
      <c r="T2927" s="336" t="s">
        <v>1703</v>
      </c>
      <c r="U2927" s="334" t="s">
        <v>1195</v>
      </c>
      <c r="V2927" s="172"/>
      <c r="W2927" s="338" t="s">
        <v>1704</v>
      </c>
      <c r="X2927" s="337" t="s">
        <v>1195</v>
      </c>
      <c r="Y2927" s="337" t="s">
        <v>1195</v>
      </c>
      <c r="Z2927" s="337" t="s">
        <v>1195</v>
      </c>
      <c r="AA2927" s="172"/>
    </row>
    <row r="2928" spans="1:27">
      <c r="A2928" s="334" t="s">
        <v>56</v>
      </c>
      <c r="B2928" s="226" t="str">
        <f t="shared" si="90"/>
        <v>33AABCI2726B1Z9TN1252612CA53230</v>
      </c>
      <c r="C2928" s="277">
        <f t="shared" si="91"/>
        <v>2923</v>
      </c>
      <c r="D2928" s="334" t="s">
        <v>1374</v>
      </c>
      <c r="E2928" s="334" t="s">
        <v>1042</v>
      </c>
      <c r="F2928" s="334" t="s">
        <v>1375</v>
      </c>
      <c r="G2928" s="334" t="s">
        <v>1699</v>
      </c>
      <c r="H2928" s="334" t="s">
        <v>1223</v>
      </c>
      <c r="I2928" s="335">
        <v>9918</v>
      </c>
      <c r="J2928" s="334" t="s">
        <v>1700</v>
      </c>
      <c r="K2928" s="336" t="s">
        <v>1657</v>
      </c>
      <c r="L2928" s="172"/>
      <c r="M2928" s="335">
        <v>9446</v>
      </c>
      <c r="N2928" s="335">
        <v>472</v>
      </c>
      <c r="O2928" s="335">
        <v>0</v>
      </c>
      <c r="P2928" s="335">
        <v>0</v>
      </c>
      <c r="Q2928" s="335">
        <v>0</v>
      </c>
      <c r="R2928" s="337" t="s">
        <v>5959</v>
      </c>
      <c r="S2928" s="334" t="s">
        <v>6067</v>
      </c>
      <c r="T2928" s="336" t="s">
        <v>1703</v>
      </c>
      <c r="U2928" s="334" t="s">
        <v>1195</v>
      </c>
      <c r="V2928" s="172"/>
      <c r="W2928" s="338" t="s">
        <v>1704</v>
      </c>
      <c r="X2928" s="337" t="s">
        <v>1195</v>
      </c>
      <c r="Y2928" s="337" t="s">
        <v>1195</v>
      </c>
      <c r="Z2928" s="337" t="s">
        <v>1195</v>
      </c>
      <c r="AA2928" s="172"/>
    </row>
    <row r="2929" spans="1:27">
      <c r="A2929" s="334" t="s">
        <v>56</v>
      </c>
      <c r="B2929" s="226" t="str">
        <f t="shared" si="90"/>
        <v>27AAEFU8529J1ZNUTLLP/25-26/063</v>
      </c>
      <c r="C2929" s="277">
        <f t="shared" si="91"/>
        <v>2924</v>
      </c>
      <c r="D2929" s="334" t="s">
        <v>160</v>
      </c>
      <c r="E2929" s="334" t="s">
        <v>689</v>
      </c>
      <c r="F2929" s="334" t="s">
        <v>1216</v>
      </c>
      <c r="G2929" s="334" t="s">
        <v>1699</v>
      </c>
      <c r="H2929" s="334" t="s">
        <v>302</v>
      </c>
      <c r="I2929" s="335">
        <v>2331109</v>
      </c>
      <c r="J2929" s="334" t="s">
        <v>1700</v>
      </c>
      <c r="K2929" s="336" t="s">
        <v>1657</v>
      </c>
      <c r="L2929" s="172"/>
      <c r="M2929" s="335">
        <v>1975515</v>
      </c>
      <c r="N2929" s="335">
        <v>0</v>
      </c>
      <c r="O2929" s="335">
        <v>177796.35</v>
      </c>
      <c r="P2929" s="335">
        <v>177796.35</v>
      </c>
      <c r="Q2929" s="335">
        <v>0</v>
      </c>
      <c r="R2929" s="337" t="s">
        <v>5959</v>
      </c>
      <c r="S2929" s="334" t="s">
        <v>6068</v>
      </c>
      <c r="T2929" s="336" t="s">
        <v>1703</v>
      </c>
      <c r="U2929" s="334" t="s">
        <v>1195</v>
      </c>
      <c r="V2929" s="172"/>
      <c r="W2929" s="338" t="s">
        <v>1704</v>
      </c>
      <c r="X2929" s="337" t="s">
        <v>1195</v>
      </c>
      <c r="Y2929" s="337" t="s">
        <v>1195</v>
      </c>
      <c r="Z2929" s="337" t="s">
        <v>1195</v>
      </c>
      <c r="AA2929" s="172"/>
    </row>
    <row r="2930" spans="1:27">
      <c r="A2930" s="334" t="s">
        <v>56</v>
      </c>
      <c r="B2930" s="226" t="str">
        <f t="shared" si="90"/>
        <v>27AAEFU8529J1ZNUTLLP/25-26/066</v>
      </c>
      <c r="C2930" s="277">
        <f t="shared" si="91"/>
        <v>2925</v>
      </c>
      <c r="D2930" s="334" t="s">
        <v>160</v>
      </c>
      <c r="E2930" s="334" t="s">
        <v>689</v>
      </c>
      <c r="F2930" s="334" t="s">
        <v>1605</v>
      </c>
      <c r="G2930" s="334" t="s">
        <v>1699</v>
      </c>
      <c r="H2930" s="334" t="s">
        <v>323</v>
      </c>
      <c r="I2930" s="335">
        <v>154279</v>
      </c>
      <c r="J2930" s="334" t="s">
        <v>1700</v>
      </c>
      <c r="K2930" s="336" t="s">
        <v>1657</v>
      </c>
      <c r="L2930" s="172"/>
      <c r="M2930" s="335">
        <v>130745</v>
      </c>
      <c r="N2930" s="335">
        <v>0</v>
      </c>
      <c r="O2930" s="335">
        <v>11767.05</v>
      </c>
      <c r="P2930" s="335">
        <v>11767.05</v>
      </c>
      <c r="Q2930" s="335">
        <v>0</v>
      </c>
      <c r="R2930" s="337" t="s">
        <v>5959</v>
      </c>
      <c r="S2930" s="334" t="s">
        <v>6068</v>
      </c>
      <c r="T2930" s="336" t="s">
        <v>1703</v>
      </c>
      <c r="U2930" s="334" t="s">
        <v>1195</v>
      </c>
      <c r="V2930" s="172"/>
      <c r="W2930" s="338" t="s">
        <v>1704</v>
      </c>
      <c r="X2930" s="337" t="s">
        <v>1195</v>
      </c>
      <c r="Y2930" s="337" t="s">
        <v>1195</v>
      </c>
      <c r="Z2930" s="337" t="s">
        <v>1195</v>
      </c>
      <c r="AA2930" s="172"/>
    </row>
    <row r="2931" spans="1:27">
      <c r="A2931" s="334" t="s">
        <v>56</v>
      </c>
      <c r="B2931" s="226" t="str">
        <f t="shared" si="90"/>
        <v>27AAEFU8529J1ZNUTLLP/25-26/068</v>
      </c>
      <c r="C2931" s="277">
        <f t="shared" si="91"/>
        <v>2926</v>
      </c>
      <c r="D2931" s="334" t="s">
        <v>160</v>
      </c>
      <c r="E2931" s="334" t="s">
        <v>689</v>
      </c>
      <c r="F2931" s="334" t="s">
        <v>1607</v>
      </c>
      <c r="G2931" s="334" t="s">
        <v>1699</v>
      </c>
      <c r="H2931" s="334" t="s">
        <v>323</v>
      </c>
      <c r="I2931" s="335">
        <v>354000</v>
      </c>
      <c r="J2931" s="334" t="s">
        <v>1700</v>
      </c>
      <c r="K2931" s="336" t="s">
        <v>1657</v>
      </c>
      <c r="L2931" s="172"/>
      <c r="M2931" s="335">
        <v>300000</v>
      </c>
      <c r="N2931" s="335">
        <v>0</v>
      </c>
      <c r="O2931" s="335">
        <v>27000</v>
      </c>
      <c r="P2931" s="335">
        <v>27000</v>
      </c>
      <c r="Q2931" s="335">
        <v>0</v>
      </c>
      <c r="R2931" s="337" t="s">
        <v>5959</v>
      </c>
      <c r="S2931" s="334" t="s">
        <v>6068</v>
      </c>
      <c r="T2931" s="336" t="s">
        <v>1703</v>
      </c>
      <c r="U2931" s="334" t="s">
        <v>1195</v>
      </c>
      <c r="V2931" s="172"/>
      <c r="W2931" s="338" t="s">
        <v>1704</v>
      </c>
      <c r="X2931" s="337" t="s">
        <v>1195</v>
      </c>
      <c r="Y2931" s="337" t="s">
        <v>1195</v>
      </c>
      <c r="Z2931" s="337" t="s">
        <v>1195</v>
      </c>
      <c r="AA2931" s="172"/>
    </row>
    <row r="2932" spans="1:27">
      <c r="A2932" s="334" t="s">
        <v>56</v>
      </c>
      <c r="B2932" s="226" t="str">
        <f t="shared" si="90"/>
        <v>27AAEFU8529J1ZNUTLLP/25-26/070</v>
      </c>
      <c r="C2932" s="277">
        <f t="shared" si="91"/>
        <v>2927</v>
      </c>
      <c r="D2932" s="334" t="s">
        <v>160</v>
      </c>
      <c r="E2932" s="334" t="s">
        <v>689</v>
      </c>
      <c r="F2932" s="334" t="s">
        <v>1609</v>
      </c>
      <c r="G2932" s="334" t="s">
        <v>1699</v>
      </c>
      <c r="H2932" s="334" t="s">
        <v>821</v>
      </c>
      <c r="I2932" s="335">
        <v>154279</v>
      </c>
      <c r="J2932" s="334" t="s">
        <v>1700</v>
      </c>
      <c r="K2932" s="336" t="s">
        <v>1657</v>
      </c>
      <c r="L2932" s="172"/>
      <c r="M2932" s="335">
        <v>130745</v>
      </c>
      <c r="N2932" s="335">
        <v>0</v>
      </c>
      <c r="O2932" s="335">
        <v>11767.05</v>
      </c>
      <c r="P2932" s="335">
        <v>11767.05</v>
      </c>
      <c r="Q2932" s="335">
        <v>0</v>
      </c>
      <c r="R2932" s="337" t="s">
        <v>5959</v>
      </c>
      <c r="S2932" s="334" t="s">
        <v>6068</v>
      </c>
      <c r="T2932" s="336" t="s">
        <v>1703</v>
      </c>
      <c r="U2932" s="334" t="s">
        <v>1195</v>
      </c>
      <c r="V2932" s="172"/>
      <c r="W2932" s="338" t="s">
        <v>1704</v>
      </c>
      <c r="X2932" s="337" t="s">
        <v>1195</v>
      </c>
      <c r="Y2932" s="337" t="s">
        <v>1195</v>
      </c>
      <c r="Z2932" s="337" t="s">
        <v>1195</v>
      </c>
      <c r="AA2932" s="172"/>
    </row>
    <row r="2933" spans="1:27">
      <c r="A2933" s="334" t="s">
        <v>56</v>
      </c>
      <c r="B2933" s="226" t="str">
        <f t="shared" si="90"/>
        <v>27AAEFU8529J1ZNUTLLP/25-26/071</v>
      </c>
      <c r="C2933" s="277">
        <f t="shared" si="91"/>
        <v>2928</v>
      </c>
      <c r="D2933" s="334" t="s">
        <v>160</v>
      </c>
      <c r="E2933" s="334" t="s">
        <v>689</v>
      </c>
      <c r="F2933" s="334" t="s">
        <v>1611</v>
      </c>
      <c r="G2933" s="334" t="s">
        <v>1699</v>
      </c>
      <c r="H2933" s="334" t="s">
        <v>821</v>
      </c>
      <c r="I2933" s="335">
        <v>1656814</v>
      </c>
      <c r="J2933" s="334" t="s">
        <v>1700</v>
      </c>
      <c r="K2933" s="336" t="s">
        <v>1657</v>
      </c>
      <c r="L2933" s="172"/>
      <c r="M2933" s="335">
        <v>1404080</v>
      </c>
      <c r="N2933" s="335">
        <v>0</v>
      </c>
      <c r="O2933" s="335">
        <v>126367.2</v>
      </c>
      <c r="P2933" s="335">
        <v>126367.2</v>
      </c>
      <c r="Q2933" s="335">
        <v>0</v>
      </c>
      <c r="R2933" s="337" t="s">
        <v>5959</v>
      </c>
      <c r="S2933" s="334" t="s">
        <v>6068</v>
      </c>
      <c r="T2933" s="336" t="s">
        <v>1703</v>
      </c>
      <c r="U2933" s="334" t="s">
        <v>1195</v>
      </c>
      <c r="V2933" s="172"/>
      <c r="W2933" s="338" t="s">
        <v>1704</v>
      </c>
      <c r="X2933" s="337" t="s">
        <v>1195</v>
      </c>
      <c r="Y2933" s="337" t="s">
        <v>1195</v>
      </c>
      <c r="Z2933" s="337" t="s">
        <v>1195</v>
      </c>
      <c r="AA2933" s="172"/>
    </row>
    <row r="2934" spans="1:27">
      <c r="A2934" s="334" t="s">
        <v>56</v>
      </c>
      <c r="B2934" s="226" t="str">
        <f t="shared" si="90"/>
        <v>27AAEFU8529J1ZNUTLLP/25-26/073</v>
      </c>
      <c r="C2934" s="277">
        <f t="shared" si="91"/>
        <v>2929</v>
      </c>
      <c r="D2934" s="334" t="s">
        <v>160</v>
      </c>
      <c r="E2934" s="334" t="s">
        <v>689</v>
      </c>
      <c r="F2934" s="334" t="s">
        <v>1613</v>
      </c>
      <c r="G2934" s="334" t="s">
        <v>1699</v>
      </c>
      <c r="H2934" s="334" t="s">
        <v>821</v>
      </c>
      <c r="I2934" s="335">
        <v>354000</v>
      </c>
      <c r="J2934" s="334" t="s">
        <v>1700</v>
      </c>
      <c r="K2934" s="336" t="s">
        <v>1657</v>
      </c>
      <c r="L2934" s="172"/>
      <c r="M2934" s="335">
        <v>300000</v>
      </c>
      <c r="N2934" s="335">
        <v>0</v>
      </c>
      <c r="O2934" s="335">
        <v>27000</v>
      </c>
      <c r="P2934" s="335">
        <v>27000</v>
      </c>
      <c r="Q2934" s="335">
        <v>0</v>
      </c>
      <c r="R2934" s="337" t="s">
        <v>5959</v>
      </c>
      <c r="S2934" s="334" t="s">
        <v>6068</v>
      </c>
      <c r="T2934" s="336" t="s">
        <v>1703</v>
      </c>
      <c r="U2934" s="334" t="s">
        <v>1195</v>
      </c>
      <c r="V2934" s="172"/>
      <c r="W2934" s="338" t="s">
        <v>1704</v>
      </c>
      <c r="X2934" s="337" t="s">
        <v>1195</v>
      </c>
      <c r="Y2934" s="337" t="s">
        <v>1195</v>
      </c>
      <c r="Z2934" s="337" t="s">
        <v>1195</v>
      </c>
      <c r="AA2934" s="172"/>
    </row>
    <row r="2935" spans="1:27">
      <c r="A2935" s="334" t="s">
        <v>56</v>
      </c>
      <c r="B2935" s="226" t="str">
        <f t="shared" si="90"/>
        <v>27AAEFU8529J1ZNUTLLP/25-26/076</v>
      </c>
      <c r="C2935" s="277">
        <f t="shared" si="91"/>
        <v>2930</v>
      </c>
      <c r="D2935" s="334" t="s">
        <v>160</v>
      </c>
      <c r="E2935" s="334" t="s">
        <v>689</v>
      </c>
      <c r="F2935" s="334" t="s">
        <v>1393</v>
      </c>
      <c r="G2935" s="334" t="s">
        <v>1699</v>
      </c>
      <c r="H2935" s="334" t="s">
        <v>1236</v>
      </c>
      <c r="I2935" s="335">
        <v>154279</v>
      </c>
      <c r="J2935" s="334" t="s">
        <v>1700</v>
      </c>
      <c r="K2935" s="336" t="s">
        <v>1657</v>
      </c>
      <c r="L2935" s="172"/>
      <c r="M2935" s="335">
        <v>130745</v>
      </c>
      <c r="N2935" s="335">
        <v>0</v>
      </c>
      <c r="O2935" s="335">
        <v>11767.05</v>
      </c>
      <c r="P2935" s="335">
        <v>11767.05</v>
      </c>
      <c r="Q2935" s="335">
        <v>0</v>
      </c>
      <c r="R2935" s="337" t="s">
        <v>5959</v>
      </c>
      <c r="S2935" s="334" t="s">
        <v>6068</v>
      </c>
      <c r="T2935" s="336" t="s">
        <v>1703</v>
      </c>
      <c r="U2935" s="334" t="s">
        <v>1195</v>
      </c>
      <c r="V2935" s="172"/>
      <c r="W2935" s="338" t="s">
        <v>1704</v>
      </c>
      <c r="X2935" s="337" t="s">
        <v>1195</v>
      </c>
      <c r="Y2935" s="337" t="s">
        <v>1195</v>
      </c>
      <c r="Z2935" s="337" t="s">
        <v>1195</v>
      </c>
      <c r="AA2935" s="172"/>
    </row>
    <row r="2936" spans="1:27">
      <c r="A2936" s="334" t="s">
        <v>56</v>
      </c>
      <c r="B2936" s="226" t="str">
        <f t="shared" si="90"/>
        <v>27AAEFU8529J1ZNUTLLP/25-26/077</v>
      </c>
      <c r="C2936" s="277">
        <f t="shared" si="91"/>
        <v>2931</v>
      </c>
      <c r="D2936" s="334" t="s">
        <v>160</v>
      </c>
      <c r="E2936" s="334" t="s">
        <v>689</v>
      </c>
      <c r="F2936" s="334" t="s">
        <v>1395</v>
      </c>
      <c r="G2936" s="334" t="s">
        <v>1699</v>
      </c>
      <c r="H2936" s="334" t="s">
        <v>1236</v>
      </c>
      <c r="I2936" s="335">
        <v>1623013</v>
      </c>
      <c r="J2936" s="334" t="s">
        <v>1700</v>
      </c>
      <c r="K2936" s="336" t="s">
        <v>1657</v>
      </c>
      <c r="L2936" s="172"/>
      <c r="M2936" s="335">
        <v>1375434</v>
      </c>
      <c r="N2936" s="335">
        <v>0</v>
      </c>
      <c r="O2936" s="335">
        <v>123789.06</v>
      </c>
      <c r="P2936" s="335">
        <v>123789.06</v>
      </c>
      <c r="Q2936" s="335">
        <v>0</v>
      </c>
      <c r="R2936" s="337" t="s">
        <v>5959</v>
      </c>
      <c r="S2936" s="334" t="s">
        <v>6068</v>
      </c>
      <c r="T2936" s="336" t="s">
        <v>1703</v>
      </c>
      <c r="U2936" s="334" t="s">
        <v>1195</v>
      </c>
      <c r="V2936" s="172"/>
      <c r="W2936" s="338" t="s">
        <v>1704</v>
      </c>
      <c r="X2936" s="337" t="s">
        <v>1195</v>
      </c>
      <c r="Y2936" s="337" t="s">
        <v>1195</v>
      </c>
      <c r="Z2936" s="337" t="s">
        <v>1195</v>
      </c>
      <c r="AA2936" s="172"/>
    </row>
    <row r="2937" spans="1:27">
      <c r="A2937" s="334" t="s">
        <v>56</v>
      </c>
      <c r="B2937" s="226" t="str">
        <f t="shared" si="90"/>
        <v>27AAEFU8529J1ZNUTLLP/25-26/079</v>
      </c>
      <c r="C2937" s="277">
        <f t="shared" si="91"/>
        <v>2932</v>
      </c>
      <c r="D2937" s="334" t="s">
        <v>160</v>
      </c>
      <c r="E2937" s="334" t="s">
        <v>689</v>
      </c>
      <c r="F2937" s="334" t="s">
        <v>1397</v>
      </c>
      <c r="G2937" s="334" t="s">
        <v>1699</v>
      </c>
      <c r="H2937" s="334" t="s">
        <v>1236</v>
      </c>
      <c r="I2937" s="335">
        <v>354000</v>
      </c>
      <c r="J2937" s="334" t="s">
        <v>1700</v>
      </c>
      <c r="K2937" s="336" t="s">
        <v>1657</v>
      </c>
      <c r="L2937" s="172"/>
      <c r="M2937" s="335">
        <v>300000</v>
      </c>
      <c r="N2937" s="335">
        <v>0</v>
      </c>
      <c r="O2937" s="335">
        <v>27000</v>
      </c>
      <c r="P2937" s="335">
        <v>27000</v>
      </c>
      <c r="Q2937" s="335">
        <v>0</v>
      </c>
      <c r="R2937" s="337" t="s">
        <v>5959</v>
      </c>
      <c r="S2937" s="334" t="s">
        <v>6068</v>
      </c>
      <c r="T2937" s="336" t="s">
        <v>1703</v>
      </c>
      <c r="U2937" s="334" t="s">
        <v>1195</v>
      </c>
      <c r="V2937" s="172"/>
      <c r="W2937" s="338" t="s">
        <v>1704</v>
      </c>
      <c r="X2937" s="337" t="s">
        <v>1195</v>
      </c>
      <c r="Y2937" s="337" t="s">
        <v>1195</v>
      </c>
      <c r="Z2937" s="337" t="s">
        <v>1195</v>
      </c>
      <c r="AA2937" s="172"/>
    </row>
    <row r="2938" spans="1:27">
      <c r="A2938" s="334" t="s">
        <v>56</v>
      </c>
      <c r="B2938" s="226" t="str">
        <f t="shared" si="90"/>
        <v>27ABJCS6128G1Z41110/2025-26</v>
      </c>
      <c r="C2938" s="277">
        <f t="shared" si="91"/>
        <v>2933</v>
      </c>
      <c r="D2938" s="334" t="s">
        <v>535</v>
      </c>
      <c r="E2938" s="334" t="s">
        <v>536</v>
      </c>
      <c r="F2938" s="334" t="s">
        <v>1399</v>
      </c>
      <c r="G2938" s="334" t="s">
        <v>1699</v>
      </c>
      <c r="H2938" s="334" t="s">
        <v>1400</v>
      </c>
      <c r="I2938" s="335">
        <v>71303</v>
      </c>
      <c r="J2938" s="334" t="s">
        <v>1700</v>
      </c>
      <c r="K2938" s="336" t="s">
        <v>1657</v>
      </c>
      <c r="L2938" s="172"/>
      <c r="M2938" s="335">
        <v>60426</v>
      </c>
      <c r="N2938" s="335">
        <v>0</v>
      </c>
      <c r="O2938" s="335">
        <v>5438.34</v>
      </c>
      <c r="P2938" s="335">
        <v>5438.34</v>
      </c>
      <c r="Q2938" s="335">
        <v>0</v>
      </c>
      <c r="R2938" s="337" t="s">
        <v>5959</v>
      </c>
      <c r="S2938" s="334" t="s">
        <v>6066</v>
      </c>
      <c r="T2938" s="336" t="s">
        <v>1703</v>
      </c>
      <c r="U2938" s="334" t="s">
        <v>1195</v>
      </c>
      <c r="V2938" s="172"/>
      <c r="W2938" s="338" t="s">
        <v>1704</v>
      </c>
      <c r="X2938" s="337" t="s">
        <v>1726</v>
      </c>
      <c r="Y2938" s="337" t="s">
        <v>5960</v>
      </c>
      <c r="Z2938" s="337" t="s">
        <v>1400</v>
      </c>
      <c r="AA2938" s="172"/>
    </row>
    <row r="2939" spans="1:27">
      <c r="A2939" s="334" t="s">
        <v>56</v>
      </c>
      <c r="B2939" s="226" t="str">
        <f t="shared" si="90"/>
        <v>27ABJCS6128G1Z41111/2025-26</v>
      </c>
      <c r="C2939" s="277">
        <f t="shared" si="91"/>
        <v>2934</v>
      </c>
      <c r="D2939" s="334" t="s">
        <v>535</v>
      </c>
      <c r="E2939" s="334" t="s">
        <v>536</v>
      </c>
      <c r="F2939" s="334" t="s">
        <v>1402</v>
      </c>
      <c r="G2939" s="334" t="s">
        <v>1699</v>
      </c>
      <c r="H2939" s="334" t="s">
        <v>1400</v>
      </c>
      <c r="I2939" s="335">
        <v>558</v>
      </c>
      <c r="J2939" s="334" t="s">
        <v>1700</v>
      </c>
      <c r="K2939" s="336" t="s">
        <v>1657</v>
      </c>
      <c r="L2939" s="172"/>
      <c r="M2939" s="335">
        <v>473</v>
      </c>
      <c r="N2939" s="335">
        <v>0</v>
      </c>
      <c r="O2939" s="335">
        <v>42.57</v>
      </c>
      <c r="P2939" s="335">
        <v>42.57</v>
      </c>
      <c r="Q2939" s="335">
        <v>0</v>
      </c>
      <c r="R2939" s="337" t="s">
        <v>5959</v>
      </c>
      <c r="S2939" s="334" t="s">
        <v>6066</v>
      </c>
      <c r="T2939" s="336" t="s">
        <v>1703</v>
      </c>
      <c r="U2939" s="334" t="s">
        <v>1195</v>
      </c>
      <c r="V2939" s="172"/>
      <c r="W2939" s="338" t="s">
        <v>1704</v>
      </c>
      <c r="X2939" s="337" t="s">
        <v>1726</v>
      </c>
      <c r="Y2939" s="337" t="s">
        <v>5961</v>
      </c>
      <c r="Z2939" s="337" t="s">
        <v>1400</v>
      </c>
      <c r="AA2939" s="172"/>
    </row>
    <row r="2940" spans="1:27">
      <c r="A2940" s="334" t="s">
        <v>56</v>
      </c>
      <c r="B2940" s="226" t="str">
        <f t="shared" si="90"/>
        <v>27ABJCS6128G1Z41112/2025-26</v>
      </c>
      <c r="C2940" s="277">
        <f t="shared" si="91"/>
        <v>2935</v>
      </c>
      <c r="D2940" s="334" t="s">
        <v>535</v>
      </c>
      <c r="E2940" s="334" t="s">
        <v>536</v>
      </c>
      <c r="F2940" s="334" t="s">
        <v>1404</v>
      </c>
      <c r="G2940" s="334" t="s">
        <v>1699</v>
      </c>
      <c r="H2940" s="334" t="s">
        <v>1400</v>
      </c>
      <c r="I2940" s="335">
        <v>431</v>
      </c>
      <c r="J2940" s="334" t="s">
        <v>1700</v>
      </c>
      <c r="K2940" s="336" t="s">
        <v>1657</v>
      </c>
      <c r="L2940" s="172"/>
      <c r="M2940" s="335">
        <v>365</v>
      </c>
      <c r="N2940" s="335">
        <v>0</v>
      </c>
      <c r="O2940" s="335">
        <v>32.85</v>
      </c>
      <c r="P2940" s="335">
        <v>32.85</v>
      </c>
      <c r="Q2940" s="335">
        <v>0</v>
      </c>
      <c r="R2940" s="337" t="s">
        <v>5959</v>
      </c>
      <c r="S2940" s="334" t="s">
        <v>6066</v>
      </c>
      <c r="T2940" s="336" t="s">
        <v>1703</v>
      </c>
      <c r="U2940" s="334" t="s">
        <v>1195</v>
      </c>
      <c r="V2940" s="172"/>
      <c r="W2940" s="338" t="s">
        <v>1704</v>
      </c>
      <c r="X2940" s="337" t="s">
        <v>1726</v>
      </c>
      <c r="Y2940" s="337" t="s">
        <v>5962</v>
      </c>
      <c r="Z2940" s="337" t="s">
        <v>1400</v>
      </c>
      <c r="AA2940" s="172"/>
    </row>
    <row r="2941" spans="1:27">
      <c r="A2941" s="334" t="s">
        <v>56</v>
      </c>
      <c r="B2941" s="226" t="str">
        <f t="shared" si="90"/>
        <v>27AAGCR8772D1Z2CRN2045065623</v>
      </c>
      <c r="C2941" s="277">
        <f t="shared" si="91"/>
        <v>2936</v>
      </c>
      <c r="D2941" s="334" t="s">
        <v>258</v>
      </c>
      <c r="E2941" s="334" t="s">
        <v>259</v>
      </c>
      <c r="F2941" s="334" t="s">
        <v>5963</v>
      </c>
      <c r="G2941" s="334" t="s">
        <v>1699</v>
      </c>
      <c r="H2941" s="334" t="s">
        <v>1312</v>
      </c>
      <c r="I2941" s="335">
        <v>258</v>
      </c>
      <c r="J2941" s="334" t="s">
        <v>1700</v>
      </c>
      <c r="K2941" s="336" t="s">
        <v>1703</v>
      </c>
      <c r="L2941" s="172"/>
      <c r="M2941" s="335">
        <v>258</v>
      </c>
      <c r="N2941" s="335">
        <v>0</v>
      </c>
      <c r="O2941" s="335">
        <v>6.45</v>
      </c>
      <c r="P2941" s="335">
        <v>6.45</v>
      </c>
      <c r="Q2941" s="335">
        <v>0</v>
      </c>
      <c r="R2941" s="337" t="s">
        <v>5959</v>
      </c>
      <c r="S2941" s="334" t="s">
        <v>6067</v>
      </c>
      <c r="T2941" s="336" t="s">
        <v>1703</v>
      </c>
      <c r="U2941" s="334" t="s">
        <v>1195</v>
      </c>
      <c r="V2941" s="172"/>
      <c r="W2941" s="338" t="s">
        <v>1704</v>
      </c>
      <c r="X2941" s="337" t="s">
        <v>1195</v>
      </c>
      <c r="Y2941" s="337" t="s">
        <v>1195</v>
      </c>
      <c r="Z2941" s="337" t="s">
        <v>1195</v>
      </c>
      <c r="AA2941" s="172"/>
    </row>
    <row r="2942" spans="1:27">
      <c r="A2942" s="334" t="s">
        <v>56</v>
      </c>
      <c r="B2942" s="226" t="str">
        <f t="shared" si="90"/>
        <v>09AAMCR6323A1ZHPRVL-519</v>
      </c>
      <c r="C2942" s="277">
        <f t="shared" si="91"/>
        <v>2937</v>
      </c>
      <c r="D2942" s="334" t="s">
        <v>1408</v>
      </c>
      <c r="E2942" s="334" t="s">
        <v>1409</v>
      </c>
      <c r="F2942" s="334" t="s">
        <v>1410</v>
      </c>
      <c r="G2942" s="334" t="s">
        <v>1699</v>
      </c>
      <c r="H2942" s="334" t="s">
        <v>1279</v>
      </c>
      <c r="I2942" s="335">
        <v>578</v>
      </c>
      <c r="J2942" s="334" t="s">
        <v>1700</v>
      </c>
      <c r="K2942" s="336" t="s">
        <v>1657</v>
      </c>
      <c r="L2942" s="172"/>
      <c r="M2942" s="335">
        <v>489.84</v>
      </c>
      <c r="N2942" s="335">
        <v>88.17</v>
      </c>
      <c r="O2942" s="335">
        <v>0</v>
      </c>
      <c r="P2942" s="335">
        <v>0</v>
      </c>
      <c r="Q2942" s="335">
        <v>0</v>
      </c>
      <c r="R2942" s="337" t="s">
        <v>5959</v>
      </c>
      <c r="S2942" s="334" t="s">
        <v>6066</v>
      </c>
      <c r="T2942" s="336" t="s">
        <v>1703</v>
      </c>
      <c r="U2942" s="334" t="s">
        <v>1195</v>
      </c>
      <c r="V2942" s="172"/>
      <c r="W2942" s="338" t="s">
        <v>1704</v>
      </c>
      <c r="X2942" s="337" t="s">
        <v>1726</v>
      </c>
      <c r="Y2942" s="337" t="s">
        <v>5964</v>
      </c>
      <c r="Z2942" s="337" t="s">
        <v>6071</v>
      </c>
      <c r="AA2942" s="172"/>
    </row>
    <row r="2943" spans="1:27">
      <c r="A2943" s="334" t="s">
        <v>56</v>
      </c>
      <c r="B2943" s="226" t="str">
        <f t="shared" si="90"/>
        <v>27AAACU4322N1Z6427100367620</v>
      </c>
      <c r="C2943" s="277">
        <f t="shared" si="91"/>
        <v>2938</v>
      </c>
      <c r="D2943" s="334" t="s">
        <v>277</v>
      </c>
      <c r="E2943" s="334" t="s">
        <v>278</v>
      </c>
      <c r="F2943" s="334">
        <v>427100367620</v>
      </c>
      <c r="G2943" s="334" t="s">
        <v>1699</v>
      </c>
      <c r="H2943" s="334" t="s">
        <v>1249</v>
      </c>
      <c r="I2943" s="335">
        <v>929.84</v>
      </c>
      <c r="J2943" s="334" t="s">
        <v>1700</v>
      </c>
      <c r="K2943" s="336" t="s">
        <v>1657</v>
      </c>
      <c r="L2943" s="172"/>
      <c r="M2943" s="335">
        <v>788</v>
      </c>
      <c r="N2943" s="335">
        <v>0</v>
      </c>
      <c r="O2943" s="335">
        <v>70.92</v>
      </c>
      <c r="P2943" s="335">
        <v>70.92</v>
      </c>
      <c r="Q2943" s="335">
        <v>0</v>
      </c>
      <c r="R2943" s="337" t="s">
        <v>5959</v>
      </c>
      <c r="S2943" s="334" t="s">
        <v>6067</v>
      </c>
      <c r="T2943" s="336" t="s">
        <v>1703</v>
      </c>
      <c r="U2943" s="334" t="s">
        <v>1195</v>
      </c>
      <c r="V2943" s="172"/>
      <c r="W2943" s="338" t="s">
        <v>1704</v>
      </c>
      <c r="X2943" s="337" t="s">
        <v>1726</v>
      </c>
      <c r="Y2943" s="337" t="s">
        <v>5965</v>
      </c>
      <c r="Z2943" s="337" t="s">
        <v>1453</v>
      </c>
      <c r="AA2943" s="172"/>
    </row>
    <row r="2944" spans="1:27">
      <c r="A2944" s="334" t="s">
        <v>56</v>
      </c>
      <c r="B2944" s="226" t="str">
        <f t="shared" si="90"/>
        <v>27AAECI7859N1ZQSOFT/731/25-26</v>
      </c>
      <c r="C2944" s="277">
        <f t="shared" si="91"/>
        <v>2939</v>
      </c>
      <c r="D2944" s="334" t="s">
        <v>344</v>
      </c>
      <c r="E2944" s="334" t="s">
        <v>345</v>
      </c>
      <c r="F2944" s="334" t="s">
        <v>1251</v>
      </c>
      <c r="G2944" s="334" t="s">
        <v>1699</v>
      </c>
      <c r="H2944" s="334" t="s">
        <v>1247</v>
      </c>
      <c r="I2944" s="335">
        <v>218</v>
      </c>
      <c r="J2944" s="334" t="s">
        <v>1700</v>
      </c>
      <c r="K2944" s="336" t="s">
        <v>1657</v>
      </c>
      <c r="L2944" s="172"/>
      <c r="M2944" s="335">
        <v>185</v>
      </c>
      <c r="N2944" s="335">
        <v>0</v>
      </c>
      <c r="O2944" s="335">
        <v>16.649999999999999</v>
      </c>
      <c r="P2944" s="335">
        <v>16.649999999999999</v>
      </c>
      <c r="Q2944" s="335">
        <v>0</v>
      </c>
      <c r="R2944" s="337" t="s">
        <v>5959</v>
      </c>
      <c r="S2944" s="334" t="s">
        <v>6066</v>
      </c>
      <c r="T2944" s="336" t="s">
        <v>1703</v>
      </c>
      <c r="U2944" s="334" t="s">
        <v>1195</v>
      </c>
      <c r="V2944" s="172"/>
      <c r="W2944" s="338" t="s">
        <v>1704</v>
      </c>
      <c r="X2944" s="337" t="s">
        <v>1195</v>
      </c>
      <c r="Y2944" s="337" t="s">
        <v>1195</v>
      </c>
      <c r="Z2944" s="337" t="s">
        <v>1195</v>
      </c>
      <c r="AA2944" s="172"/>
    </row>
    <row r="2945" spans="1:27">
      <c r="A2945" s="334" t="s">
        <v>56</v>
      </c>
      <c r="B2945" s="226" t="str">
        <f t="shared" si="90"/>
        <v>27AAECI7859N1ZQSOFT/762/25-26</v>
      </c>
      <c r="C2945" s="277">
        <f t="shared" si="91"/>
        <v>2940</v>
      </c>
      <c r="D2945" s="334" t="s">
        <v>344</v>
      </c>
      <c r="E2945" s="334" t="s">
        <v>345</v>
      </c>
      <c r="F2945" s="334" t="s">
        <v>1253</v>
      </c>
      <c r="G2945" s="334" t="s">
        <v>1699</v>
      </c>
      <c r="H2945" s="334" t="s">
        <v>1236</v>
      </c>
      <c r="I2945" s="335">
        <v>495.3</v>
      </c>
      <c r="J2945" s="334" t="s">
        <v>1700</v>
      </c>
      <c r="K2945" s="336" t="s">
        <v>1657</v>
      </c>
      <c r="L2945" s="172"/>
      <c r="M2945" s="335">
        <v>420</v>
      </c>
      <c r="N2945" s="335">
        <v>0</v>
      </c>
      <c r="O2945" s="335">
        <v>37.799999999999997</v>
      </c>
      <c r="P2945" s="335">
        <v>37.799999999999997</v>
      </c>
      <c r="Q2945" s="335">
        <v>0</v>
      </c>
      <c r="R2945" s="337" t="s">
        <v>5959</v>
      </c>
      <c r="S2945" s="334" t="s">
        <v>6066</v>
      </c>
      <c r="T2945" s="336" t="s">
        <v>1703</v>
      </c>
      <c r="U2945" s="334" t="s">
        <v>1195</v>
      </c>
      <c r="V2945" s="172"/>
      <c r="W2945" s="338" t="s">
        <v>1704</v>
      </c>
      <c r="X2945" s="337" t="s">
        <v>1195</v>
      </c>
      <c r="Y2945" s="337" t="s">
        <v>1195</v>
      </c>
      <c r="Z2945" s="337" t="s">
        <v>1195</v>
      </c>
      <c r="AA2945" s="172"/>
    </row>
    <row r="2946" spans="1:27">
      <c r="A2946" s="334" t="s">
        <v>56</v>
      </c>
      <c r="B2946" s="226" t="str">
        <f t="shared" si="90"/>
        <v>27AADCS9203M1Z1SR2425-1702</v>
      </c>
      <c r="C2946" s="277">
        <f t="shared" si="91"/>
        <v>2941</v>
      </c>
      <c r="D2946" s="334" t="s">
        <v>938</v>
      </c>
      <c r="E2946" s="334" t="s">
        <v>1255</v>
      </c>
      <c r="F2946" s="334" t="s">
        <v>1256</v>
      </c>
      <c r="G2946" s="334" t="s">
        <v>1699</v>
      </c>
      <c r="H2946" s="334" t="s">
        <v>1223</v>
      </c>
      <c r="I2946" s="335">
        <v>697616</v>
      </c>
      <c r="J2946" s="334" t="s">
        <v>1700</v>
      </c>
      <c r="K2946" s="336" t="s">
        <v>1657</v>
      </c>
      <c r="L2946" s="172"/>
      <c r="M2946" s="335">
        <v>591200</v>
      </c>
      <c r="N2946" s="335">
        <v>0</v>
      </c>
      <c r="O2946" s="335">
        <v>53208</v>
      </c>
      <c r="P2946" s="335">
        <v>53208</v>
      </c>
      <c r="Q2946" s="335">
        <v>0</v>
      </c>
      <c r="R2946" s="337" t="s">
        <v>5959</v>
      </c>
      <c r="S2946" s="334" t="s">
        <v>6069</v>
      </c>
      <c r="T2946" s="336" t="s">
        <v>1703</v>
      </c>
      <c r="U2946" s="334" t="s">
        <v>1195</v>
      </c>
      <c r="V2946" s="172"/>
      <c r="W2946" s="338" t="s">
        <v>1704</v>
      </c>
      <c r="X2946" s="337" t="s">
        <v>1195</v>
      </c>
      <c r="Y2946" s="337" t="s">
        <v>1195</v>
      </c>
      <c r="Z2946" s="337" t="s">
        <v>1195</v>
      </c>
      <c r="AA2946" s="172"/>
    </row>
    <row r="2947" spans="1:27">
      <c r="A2947" s="334" t="s">
        <v>56</v>
      </c>
      <c r="B2947" s="226" t="str">
        <f t="shared" si="90"/>
        <v>27AADCS9203M1Z1SRAJ/2025/02306</v>
      </c>
      <c r="C2947" s="277">
        <f t="shared" si="91"/>
        <v>2942</v>
      </c>
      <c r="D2947" s="334" t="s">
        <v>938</v>
      </c>
      <c r="E2947" s="334" t="s">
        <v>1255</v>
      </c>
      <c r="F2947" s="334" t="s">
        <v>1421</v>
      </c>
      <c r="G2947" s="334" t="s">
        <v>1699</v>
      </c>
      <c r="H2947" s="334" t="s">
        <v>1223</v>
      </c>
      <c r="I2947" s="335">
        <v>697616</v>
      </c>
      <c r="J2947" s="334" t="s">
        <v>1700</v>
      </c>
      <c r="K2947" s="336" t="s">
        <v>1657</v>
      </c>
      <c r="L2947" s="172"/>
      <c r="M2947" s="335">
        <v>591200</v>
      </c>
      <c r="N2947" s="335">
        <v>0</v>
      </c>
      <c r="O2947" s="335">
        <v>53208</v>
      </c>
      <c r="P2947" s="335">
        <v>53208</v>
      </c>
      <c r="Q2947" s="335">
        <v>0</v>
      </c>
      <c r="R2947" s="337" t="s">
        <v>5959</v>
      </c>
      <c r="S2947" s="334" t="s">
        <v>6069</v>
      </c>
      <c r="T2947" s="336" t="s">
        <v>1703</v>
      </c>
      <c r="U2947" s="334" t="s">
        <v>1195</v>
      </c>
      <c r="V2947" s="172"/>
      <c r="W2947" s="338" t="s">
        <v>1704</v>
      </c>
      <c r="X2947" s="337" t="s">
        <v>1726</v>
      </c>
      <c r="Y2947" s="337" t="s">
        <v>5966</v>
      </c>
      <c r="Z2947" s="337" t="s">
        <v>1223</v>
      </c>
      <c r="AA2947" s="172"/>
    </row>
    <row r="2948" spans="1:27">
      <c r="A2948" s="334" t="s">
        <v>56</v>
      </c>
      <c r="B2948" s="226" t="str">
        <f t="shared" si="90"/>
        <v>27AADCS9203M1Z1SRAJ/2025/02307</v>
      </c>
      <c r="C2948" s="277">
        <f t="shared" si="91"/>
        <v>2943</v>
      </c>
      <c r="D2948" s="334" t="s">
        <v>938</v>
      </c>
      <c r="E2948" s="334" t="s">
        <v>1255</v>
      </c>
      <c r="F2948" s="334" t="s">
        <v>1423</v>
      </c>
      <c r="G2948" s="334" t="s">
        <v>1699</v>
      </c>
      <c r="H2948" s="334" t="s">
        <v>1223</v>
      </c>
      <c r="I2948" s="335">
        <v>254762</v>
      </c>
      <c r="J2948" s="334" t="s">
        <v>1700</v>
      </c>
      <c r="K2948" s="336" t="s">
        <v>1657</v>
      </c>
      <c r="L2948" s="172"/>
      <c r="M2948" s="335">
        <v>215900</v>
      </c>
      <c r="N2948" s="335">
        <v>0</v>
      </c>
      <c r="O2948" s="335">
        <v>19431</v>
      </c>
      <c r="P2948" s="335">
        <v>19431</v>
      </c>
      <c r="Q2948" s="335">
        <v>0</v>
      </c>
      <c r="R2948" s="337" t="s">
        <v>5959</v>
      </c>
      <c r="S2948" s="334" t="s">
        <v>6069</v>
      </c>
      <c r="T2948" s="336" t="s">
        <v>1703</v>
      </c>
      <c r="U2948" s="334" t="s">
        <v>1195</v>
      </c>
      <c r="V2948" s="172"/>
      <c r="W2948" s="338" t="s">
        <v>1704</v>
      </c>
      <c r="X2948" s="337" t="s">
        <v>1726</v>
      </c>
      <c r="Y2948" s="337" t="s">
        <v>5967</v>
      </c>
      <c r="Z2948" s="337" t="s">
        <v>1223</v>
      </c>
      <c r="AA2948" s="172"/>
    </row>
    <row r="2949" spans="1:27">
      <c r="A2949" s="334" t="s">
        <v>56</v>
      </c>
      <c r="B2949" s="226" t="str">
        <f t="shared" si="90"/>
        <v>27AAACE6958L1Z4MEGSI26/20745</v>
      </c>
      <c r="C2949" s="277">
        <f t="shared" si="91"/>
        <v>2944</v>
      </c>
      <c r="D2949" s="334" t="s">
        <v>543</v>
      </c>
      <c r="E2949" s="334" t="s">
        <v>544</v>
      </c>
      <c r="F2949" s="334" t="s">
        <v>1425</v>
      </c>
      <c r="G2949" s="334" t="s">
        <v>1699</v>
      </c>
      <c r="H2949" s="334" t="s">
        <v>1279</v>
      </c>
      <c r="I2949" s="335">
        <v>291078.84000000003</v>
      </c>
      <c r="J2949" s="334" t="s">
        <v>1700</v>
      </c>
      <c r="K2949" s="336" t="s">
        <v>1657</v>
      </c>
      <c r="L2949" s="172"/>
      <c r="M2949" s="335">
        <v>246676.98</v>
      </c>
      <c r="N2949" s="335">
        <v>0</v>
      </c>
      <c r="O2949" s="335">
        <v>22200.93</v>
      </c>
      <c r="P2949" s="335">
        <v>22200.93</v>
      </c>
      <c r="Q2949" s="335">
        <v>0</v>
      </c>
      <c r="R2949" s="337" t="s">
        <v>5959</v>
      </c>
      <c r="S2949" s="334" t="s">
        <v>6070</v>
      </c>
      <c r="T2949" s="336" t="s">
        <v>1703</v>
      </c>
      <c r="U2949" s="334" t="s">
        <v>1195</v>
      </c>
      <c r="V2949" s="172"/>
      <c r="W2949" s="338" t="s">
        <v>1704</v>
      </c>
      <c r="X2949" s="337" t="s">
        <v>1726</v>
      </c>
      <c r="Y2949" s="337" t="s">
        <v>5968</v>
      </c>
      <c r="Z2949" s="337" t="s">
        <v>1279</v>
      </c>
      <c r="AA2949" s="172"/>
    </row>
    <row r="2950" spans="1:27">
      <c r="A2950" s="334" t="s">
        <v>56</v>
      </c>
      <c r="B2950" s="226" t="str">
        <f t="shared" ref="B2950:B3013" si="92">CONCATENATE(D2950,F2950)</f>
        <v>27AABCI2726B1Z2MH1252612DR79690</v>
      </c>
      <c r="C2950" s="277">
        <f t="shared" si="91"/>
        <v>2945</v>
      </c>
      <c r="D2950" s="334" t="s">
        <v>1041</v>
      </c>
      <c r="E2950" s="334" t="s">
        <v>1042</v>
      </c>
      <c r="F2950" s="334" t="s">
        <v>1427</v>
      </c>
      <c r="G2950" s="334" t="s">
        <v>1699</v>
      </c>
      <c r="H2950" s="334" t="s">
        <v>1417</v>
      </c>
      <c r="I2950" s="335">
        <v>499</v>
      </c>
      <c r="J2950" s="334" t="s">
        <v>1700</v>
      </c>
      <c r="K2950" s="336" t="s">
        <v>1657</v>
      </c>
      <c r="L2950" s="172"/>
      <c r="M2950" s="335">
        <v>475</v>
      </c>
      <c r="N2950" s="335">
        <v>0</v>
      </c>
      <c r="O2950" s="335">
        <v>12</v>
      </c>
      <c r="P2950" s="335">
        <v>12</v>
      </c>
      <c r="Q2950" s="335">
        <v>0</v>
      </c>
      <c r="R2950" s="337" t="s">
        <v>5959</v>
      </c>
      <c r="S2950" s="334" t="s">
        <v>6067</v>
      </c>
      <c r="T2950" s="336" t="s">
        <v>1703</v>
      </c>
      <c r="U2950" s="334" t="s">
        <v>1195</v>
      </c>
      <c r="V2950" s="172"/>
      <c r="W2950" s="338" t="s">
        <v>1704</v>
      </c>
      <c r="X2950" s="337" t="s">
        <v>1195</v>
      </c>
      <c r="Y2950" s="337" t="s">
        <v>1195</v>
      </c>
      <c r="Z2950" s="337" t="s">
        <v>1195</v>
      </c>
      <c r="AA2950" s="172"/>
    </row>
    <row r="2951" spans="1:27">
      <c r="A2951" s="334" t="s">
        <v>56</v>
      </c>
      <c r="B2951" s="226" t="str">
        <f t="shared" si="92"/>
        <v>27AABCI2726B1Z2MH1252612DT26171</v>
      </c>
      <c r="C2951" s="277">
        <f t="shared" ref="C2951:C3014" si="93">C2950+1</f>
        <v>2946</v>
      </c>
      <c r="D2951" s="334" t="s">
        <v>1041</v>
      </c>
      <c r="E2951" s="334" t="s">
        <v>1042</v>
      </c>
      <c r="F2951" s="334" t="s">
        <v>1429</v>
      </c>
      <c r="G2951" s="334" t="s">
        <v>1699</v>
      </c>
      <c r="H2951" s="334" t="s">
        <v>1291</v>
      </c>
      <c r="I2951" s="335">
        <v>499</v>
      </c>
      <c r="J2951" s="334" t="s">
        <v>1700</v>
      </c>
      <c r="K2951" s="336" t="s">
        <v>1657</v>
      </c>
      <c r="L2951" s="172"/>
      <c r="M2951" s="335">
        <v>475</v>
      </c>
      <c r="N2951" s="335">
        <v>0</v>
      </c>
      <c r="O2951" s="335">
        <v>12</v>
      </c>
      <c r="P2951" s="335">
        <v>12</v>
      </c>
      <c r="Q2951" s="335">
        <v>0</v>
      </c>
      <c r="R2951" s="337" t="s">
        <v>5959</v>
      </c>
      <c r="S2951" s="334" t="s">
        <v>6067</v>
      </c>
      <c r="T2951" s="336" t="s">
        <v>1703</v>
      </c>
      <c r="U2951" s="334" t="s">
        <v>1195</v>
      </c>
      <c r="V2951" s="172"/>
      <c r="W2951" s="338" t="s">
        <v>1704</v>
      </c>
      <c r="X2951" s="337" t="s">
        <v>1195</v>
      </c>
      <c r="Y2951" s="337" t="s">
        <v>1195</v>
      </c>
      <c r="Z2951" s="337" t="s">
        <v>1195</v>
      </c>
      <c r="AA2951" s="172"/>
    </row>
    <row r="2952" spans="1:27">
      <c r="A2952" s="334" t="s">
        <v>56</v>
      </c>
      <c r="B2952" s="226" t="str">
        <f t="shared" si="92"/>
        <v>36AABCI2726B1Z3TS1252612BP80529</v>
      </c>
      <c r="C2952" s="277">
        <f t="shared" si="93"/>
        <v>2947</v>
      </c>
      <c r="D2952" s="334" t="s">
        <v>483</v>
      </c>
      <c r="E2952" s="334" t="s">
        <v>484</v>
      </c>
      <c r="F2952" s="334" t="s">
        <v>1431</v>
      </c>
      <c r="G2952" s="334" t="s">
        <v>1699</v>
      </c>
      <c r="H2952" s="334" t="s">
        <v>1263</v>
      </c>
      <c r="I2952" s="335">
        <v>8737</v>
      </c>
      <c r="J2952" s="334" t="s">
        <v>1700</v>
      </c>
      <c r="K2952" s="336" t="s">
        <v>1657</v>
      </c>
      <c r="L2952" s="172"/>
      <c r="M2952" s="335">
        <v>8253</v>
      </c>
      <c r="N2952" s="335">
        <v>484</v>
      </c>
      <c r="O2952" s="335">
        <v>0</v>
      </c>
      <c r="P2952" s="335">
        <v>0</v>
      </c>
      <c r="Q2952" s="335">
        <v>0</v>
      </c>
      <c r="R2952" s="337" t="s">
        <v>5959</v>
      </c>
      <c r="S2952" s="334" t="s">
        <v>6067</v>
      </c>
      <c r="T2952" s="336" t="s">
        <v>1703</v>
      </c>
      <c r="U2952" s="334" t="s">
        <v>1195</v>
      </c>
      <c r="V2952" s="172"/>
      <c r="W2952" s="338" t="s">
        <v>1704</v>
      </c>
      <c r="X2952" s="337" t="s">
        <v>1195</v>
      </c>
      <c r="Y2952" s="337" t="s">
        <v>1195</v>
      </c>
      <c r="Z2952" s="337" t="s">
        <v>1195</v>
      </c>
      <c r="AA2952" s="172"/>
    </row>
    <row r="2953" spans="1:27">
      <c r="A2953" s="334" t="s">
        <v>56</v>
      </c>
      <c r="B2953" s="226" t="str">
        <f t="shared" si="92"/>
        <v>36AABCI2726B1Z3TS1252612BQ00184</v>
      </c>
      <c r="C2953" s="277">
        <f t="shared" si="93"/>
        <v>2948</v>
      </c>
      <c r="D2953" s="334" t="s">
        <v>483</v>
      </c>
      <c r="E2953" s="334" t="s">
        <v>484</v>
      </c>
      <c r="F2953" s="334" t="s">
        <v>1433</v>
      </c>
      <c r="G2953" s="334" t="s">
        <v>1699</v>
      </c>
      <c r="H2953" s="334" t="s">
        <v>1291</v>
      </c>
      <c r="I2953" s="335">
        <v>499</v>
      </c>
      <c r="J2953" s="334" t="s">
        <v>1700</v>
      </c>
      <c r="K2953" s="336" t="s">
        <v>1657</v>
      </c>
      <c r="L2953" s="172"/>
      <c r="M2953" s="335">
        <v>475</v>
      </c>
      <c r="N2953" s="335">
        <v>24</v>
      </c>
      <c r="O2953" s="335">
        <v>0</v>
      </c>
      <c r="P2953" s="335">
        <v>0</v>
      </c>
      <c r="Q2953" s="335">
        <v>0</v>
      </c>
      <c r="R2953" s="337" t="s">
        <v>5959</v>
      </c>
      <c r="S2953" s="334" t="s">
        <v>6067</v>
      </c>
      <c r="T2953" s="336" t="s">
        <v>1703</v>
      </c>
      <c r="U2953" s="334" t="s">
        <v>1195</v>
      </c>
      <c r="V2953" s="172"/>
      <c r="W2953" s="338" t="s">
        <v>1704</v>
      </c>
      <c r="X2953" s="337" t="s">
        <v>1195</v>
      </c>
      <c r="Y2953" s="337" t="s">
        <v>1195</v>
      </c>
      <c r="Z2953" s="337" t="s">
        <v>1195</v>
      </c>
      <c r="AA2953" s="172"/>
    </row>
    <row r="2954" spans="1:27">
      <c r="A2954" s="334" t="s">
        <v>56</v>
      </c>
      <c r="B2954" s="226" t="str">
        <f t="shared" si="92"/>
        <v>36AEUPV4314A1ZE018/2025-2026</v>
      </c>
      <c r="C2954" s="277">
        <f t="shared" si="93"/>
        <v>2949</v>
      </c>
      <c r="D2954" s="334" t="s">
        <v>320</v>
      </c>
      <c r="E2954" s="334" t="s">
        <v>321</v>
      </c>
      <c r="F2954" s="334" t="s">
        <v>1278</v>
      </c>
      <c r="G2954" s="334" t="s">
        <v>1699</v>
      </c>
      <c r="H2954" s="334" t="s">
        <v>1279</v>
      </c>
      <c r="I2954" s="335">
        <v>324500</v>
      </c>
      <c r="J2954" s="334" t="s">
        <v>1700</v>
      </c>
      <c r="K2954" s="336" t="s">
        <v>1657</v>
      </c>
      <c r="L2954" s="172"/>
      <c r="M2954" s="335">
        <v>275000</v>
      </c>
      <c r="N2954" s="335">
        <v>49500</v>
      </c>
      <c r="O2954" s="335">
        <v>0</v>
      </c>
      <c r="P2954" s="335">
        <v>0</v>
      </c>
      <c r="Q2954" s="335">
        <v>0</v>
      </c>
      <c r="R2954" s="337" t="s">
        <v>5959</v>
      </c>
      <c r="S2954" s="334" t="s">
        <v>6067</v>
      </c>
      <c r="T2954" s="336" t="s">
        <v>1703</v>
      </c>
      <c r="U2954" s="334" t="s">
        <v>1195</v>
      </c>
      <c r="V2954" s="172"/>
      <c r="W2954" s="338" t="s">
        <v>1704</v>
      </c>
      <c r="X2954" s="337" t="s">
        <v>1195</v>
      </c>
      <c r="Y2954" s="337" t="s">
        <v>1195</v>
      </c>
      <c r="Z2954" s="337" t="s">
        <v>1195</v>
      </c>
      <c r="AA2954" s="172"/>
    </row>
    <row r="2955" spans="1:27">
      <c r="A2955" s="334" t="s">
        <v>56</v>
      </c>
      <c r="B2955" s="226" t="str">
        <f t="shared" si="92"/>
        <v>27AABCD3611Q1ZIBOM800243</v>
      </c>
      <c r="C2955" s="277">
        <f t="shared" si="93"/>
        <v>2950</v>
      </c>
      <c r="D2955" s="334" t="s">
        <v>339</v>
      </c>
      <c r="E2955" s="334" t="s">
        <v>340</v>
      </c>
      <c r="F2955" s="334" t="s">
        <v>1281</v>
      </c>
      <c r="G2955" s="334" t="s">
        <v>1699</v>
      </c>
      <c r="H2955" s="334" t="s">
        <v>1282</v>
      </c>
      <c r="I2955" s="335">
        <v>96787.7</v>
      </c>
      <c r="J2955" s="334" t="s">
        <v>1700</v>
      </c>
      <c r="K2955" s="336" t="s">
        <v>1657</v>
      </c>
      <c r="L2955" s="172"/>
      <c r="M2955" s="335">
        <v>5798.9</v>
      </c>
      <c r="N2955" s="335">
        <v>0</v>
      </c>
      <c r="O2955" s="335">
        <v>521.9</v>
      </c>
      <c r="P2955" s="335">
        <v>521.9</v>
      </c>
      <c r="Q2955" s="335">
        <v>0</v>
      </c>
      <c r="R2955" s="337" t="s">
        <v>5959</v>
      </c>
      <c r="S2955" s="334" t="s">
        <v>6066</v>
      </c>
      <c r="T2955" s="336" t="s">
        <v>1703</v>
      </c>
      <c r="U2955" s="334" t="s">
        <v>1195</v>
      </c>
      <c r="V2955" s="172"/>
      <c r="W2955" s="338" t="s">
        <v>1704</v>
      </c>
      <c r="X2955" s="337" t="s">
        <v>1726</v>
      </c>
      <c r="Y2955" s="337" t="s">
        <v>5969</v>
      </c>
      <c r="Z2955" s="337" t="s">
        <v>1282</v>
      </c>
      <c r="AA2955" s="172"/>
    </row>
    <row r="2956" spans="1:27">
      <c r="A2956" s="334" t="s">
        <v>56</v>
      </c>
      <c r="B2956" s="226" t="str">
        <f t="shared" si="92"/>
        <v>27AAJCC9783E1Z7BOM7-2599503</v>
      </c>
      <c r="C2956" s="277">
        <f t="shared" si="93"/>
        <v>2951</v>
      </c>
      <c r="D2956" s="334" t="s">
        <v>1441</v>
      </c>
      <c r="E2956" s="334" t="s">
        <v>1382</v>
      </c>
      <c r="F2956" s="334" t="s">
        <v>1442</v>
      </c>
      <c r="G2956" s="334" t="s">
        <v>1699</v>
      </c>
      <c r="H2956" s="334" t="s">
        <v>1443</v>
      </c>
      <c r="I2956" s="335">
        <v>599</v>
      </c>
      <c r="J2956" s="334" t="s">
        <v>1700</v>
      </c>
      <c r="K2956" s="336" t="s">
        <v>1657</v>
      </c>
      <c r="L2956" s="172"/>
      <c r="M2956" s="335">
        <v>507.62</v>
      </c>
      <c r="N2956" s="335">
        <v>0</v>
      </c>
      <c r="O2956" s="335">
        <v>45.69</v>
      </c>
      <c r="P2956" s="335">
        <v>45.69</v>
      </c>
      <c r="Q2956" s="335">
        <v>0</v>
      </c>
      <c r="R2956" s="337" t="s">
        <v>5959</v>
      </c>
      <c r="S2956" s="334" t="s">
        <v>6066</v>
      </c>
      <c r="T2956" s="336" t="s">
        <v>1703</v>
      </c>
      <c r="U2956" s="334" t="s">
        <v>1195</v>
      </c>
      <c r="V2956" s="172"/>
      <c r="W2956" s="338" t="s">
        <v>1704</v>
      </c>
      <c r="X2956" s="337" t="s">
        <v>1195</v>
      </c>
      <c r="Y2956" s="337" t="s">
        <v>1195</v>
      </c>
      <c r="Z2956" s="337" t="s">
        <v>1195</v>
      </c>
      <c r="AA2956" s="172"/>
    </row>
    <row r="2957" spans="1:27">
      <c r="A2957" s="334" t="s">
        <v>56</v>
      </c>
      <c r="B2957" s="226" t="str">
        <f t="shared" si="92"/>
        <v>27AAFFL6917J1ZZ2526-LLP-2165</v>
      </c>
      <c r="C2957" s="277">
        <f t="shared" si="93"/>
        <v>2952</v>
      </c>
      <c r="D2957" s="334" t="s">
        <v>647</v>
      </c>
      <c r="E2957" s="334" t="s">
        <v>648</v>
      </c>
      <c r="F2957" s="334" t="s">
        <v>1445</v>
      </c>
      <c r="G2957" s="334" t="s">
        <v>1699</v>
      </c>
      <c r="H2957" s="334" t="s">
        <v>1417</v>
      </c>
      <c r="I2957" s="335">
        <v>83013</v>
      </c>
      <c r="J2957" s="334" t="s">
        <v>1700</v>
      </c>
      <c r="K2957" s="336" t="s">
        <v>1657</v>
      </c>
      <c r="L2957" s="172"/>
      <c r="M2957" s="335">
        <v>70350</v>
      </c>
      <c r="N2957" s="335">
        <v>0</v>
      </c>
      <c r="O2957" s="335">
        <v>6331.5</v>
      </c>
      <c r="P2957" s="335">
        <v>6331.5</v>
      </c>
      <c r="Q2957" s="335">
        <v>0</v>
      </c>
      <c r="R2957" s="337" t="s">
        <v>5959</v>
      </c>
      <c r="S2957" s="334" t="s">
        <v>6071</v>
      </c>
      <c r="T2957" s="336" t="s">
        <v>1703</v>
      </c>
      <c r="U2957" s="334" t="s">
        <v>1195</v>
      </c>
      <c r="V2957" s="172"/>
      <c r="W2957" s="338" t="s">
        <v>1704</v>
      </c>
      <c r="X2957" s="337" t="s">
        <v>1195</v>
      </c>
      <c r="Y2957" s="337" t="s">
        <v>1195</v>
      </c>
      <c r="Z2957" s="337" t="s">
        <v>1195</v>
      </c>
      <c r="AA2957" s="172"/>
    </row>
    <row r="2958" spans="1:27">
      <c r="A2958" s="334" t="s">
        <v>56</v>
      </c>
      <c r="B2958" s="226" t="str">
        <f t="shared" si="92"/>
        <v>36AAJCC9783E1Z8HYD8-4682419</v>
      </c>
      <c r="C2958" s="277">
        <f t="shared" si="93"/>
        <v>2953</v>
      </c>
      <c r="D2958" s="334" t="s">
        <v>1447</v>
      </c>
      <c r="E2958" s="334" t="s">
        <v>1382</v>
      </c>
      <c r="F2958" s="334" t="s">
        <v>1448</v>
      </c>
      <c r="G2958" s="334" t="s">
        <v>1699</v>
      </c>
      <c r="H2958" s="334" t="s">
        <v>1247</v>
      </c>
      <c r="I2958" s="335">
        <v>2348.0100000000002</v>
      </c>
      <c r="J2958" s="334" t="s">
        <v>1700</v>
      </c>
      <c r="K2958" s="336" t="s">
        <v>1657</v>
      </c>
      <c r="L2958" s="172"/>
      <c r="M2958" s="335">
        <v>1989.84</v>
      </c>
      <c r="N2958" s="335">
        <v>358.17</v>
      </c>
      <c r="O2958" s="335">
        <v>0</v>
      </c>
      <c r="P2958" s="335">
        <v>0</v>
      </c>
      <c r="Q2958" s="335">
        <v>0</v>
      </c>
      <c r="R2958" s="337" t="s">
        <v>5959</v>
      </c>
      <c r="S2958" s="334" t="s">
        <v>6066</v>
      </c>
      <c r="T2958" s="336" t="s">
        <v>1703</v>
      </c>
      <c r="U2958" s="334" t="s">
        <v>1195</v>
      </c>
      <c r="V2958" s="172"/>
      <c r="W2958" s="338" t="s">
        <v>1704</v>
      </c>
      <c r="X2958" s="337" t="s">
        <v>1195</v>
      </c>
      <c r="Y2958" s="337" t="s">
        <v>1195</v>
      </c>
      <c r="Z2958" s="337" t="s">
        <v>1195</v>
      </c>
      <c r="AA2958" s="172"/>
    </row>
    <row r="2959" spans="1:27">
      <c r="A2959" s="334" t="s">
        <v>56</v>
      </c>
      <c r="B2959" s="226" t="str">
        <f t="shared" si="92"/>
        <v>27ABMCS1281R1ZIBOM5-107</v>
      </c>
      <c r="C2959" s="277">
        <f t="shared" si="93"/>
        <v>2954</v>
      </c>
      <c r="D2959" s="334" t="s">
        <v>1450</v>
      </c>
      <c r="E2959" s="334" t="s">
        <v>1451</v>
      </c>
      <c r="F2959" s="334" t="s">
        <v>1452</v>
      </c>
      <c r="G2959" s="334" t="s">
        <v>1699</v>
      </c>
      <c r="H2959" s="334" t="s">
        <v>1453</v>
      </c>
      <c r="I2959" s="335">
        <v>27999</v>
      </c>
      <c r="J2959" s="334" t="s">
        <v>1700</v>
      </c>
      <c r="K2959" s="336" t="s">
        <v>1657</v>
      </c>
      <c r="L2959" s="172"/>
      <c r="M2959" s="335">
        <v>23727.96</v>
      </c>
      <c r="N2959" s="335">
        <v>0</v>
      </c>
      <c r="O2959" s="335">
        <v>2135.52</v>
      </c>
      <c r="P2959" s="335">
        <v>2135.52</v>
      </c>
      <c r="Q2959" s="335">
        <v>0</v>
      </c>
      <c r="R2959" s="337" t="s">
        <v>5959</v>
      </c>
      <c r="S2959" s="334" t="s">
        <v>6070</v>
      </c>
      <c r="T2959" s="336" t="s">
        <v>1703</v>
      </c>
      <c r="U2959" s="334" t="s">
        <v>1195</v>
      </c>
      <c r="V2959" s="172"/>
      <c r="W2959" s="338" t="s">
        <v>1704</v>
      </c>
      <c r="X2959" s="337" t="s">
        <v>1195</v>
      </c>
      <c r="Y2959" s="337" t="s">
        <v>1195</v>
      </c>
      <c r="Z2959" s="337" t="s">
        <v>1195</v>
      </c>
      <c r="AA2959" s="172"/>
    </row>
    <row r="2960" spans="1:27">
      <c r="A2960" s="334" t="s">
        <v>56</v>
      </c>
      <c r="B2960" s="226" t="str">
        <f t="shared" si="92"/>
        <v>27AAACH1458C1ZZ2171934474</v>
      </c>
      <c r="C2960" s="277">
        <f t="shared" si="93"/>
        <v>2955</v>
      </c>
      <c r="D2960" s="334" t="s">
        <v>540</v>
      </c>
      <c r="E2960" s="334" t="s">
        <v>541</v>
      </c>
      <c r="F2960" s="334">
        <v>2171934474</v>
      </c>
      <c r="G2960" s="334" t="s">
        <v>1699</v>
      </c>
      <c r="H2960" s="334" t="s">
        <v>1367</v>
      </c>
      <c r="I2960" s="335">
        <v>13216</v>
      </c>
      <c r="J2960" s="334" t="s">
        <v>1700</v>
      </c>
      <c r="K2960" s="336" t="s">
        <v>1657</v>
      </c>
      <c r="L2960" s="172"/>
      <c r="M2960" s="335">
        <v>11200</v>
      </c>
      <c r="N2960" s="335">
        <v>0</v>
      </c>
      <c r="O2960" s="335">
        <v>1008</v>
      </c>
      <c r="P2960" s="335">
        <v>1008</v>
      </c>
      <c r="Q2960" s="335">
        <v>0</v>
      </c>
      <c r="R2960" s="337" t="s">
        <v>5959</v>
      </c>
      <c r="S2960" s="334" t="s">
        <v>6066</v>
      </c>
      <c r="T2960" s="336" t="s">
        <v>1703</v>
      </c>
      <c r="U2960" s="334" t="s">
        <v>1195</v>
      </c>
      <c r="V2960" s="172"/>
      <c r="W2960" s="338" t="s">
        <v>1704</v>
      </c>
      <c r="X2960" s="337" t="s">
        <v>1195</v>
      </c>
      <c r="Y2960" s="337" t="s">
        <v>1195</v>
      </c>
      <c r="Z2960" s="337" t="s">
        <v>1195</v>
      </c>
      <c r="AA2960" s="172"/>
    </row>
    <row r="2961" spans="1:27">
      <c r="A2961" s="334" t="s">
        <v>56</v>
      </c>
      <c r="B2961" s="226" t="str">
        <f t="shared" si="92"/>
        <v>27AAACH1458C1ZZ2171958375</v>
      </c>
      <c r="C2961" s="277">
        <f t="shared" si="93"/>
        <v>2956</v>
      </c>
      <c r="D2961" s="334" t="s">
        <v>540</v>
      </c>
      <c r="E2961" s="334" t="s">
        <v>541</v>
      </c>
      <c r="F2961" s="334">
        <v>2171958375</v>
      </c>
      <c r="G2961" s="334" t="s">
        <v>1699</v>
      </c>
      <c r="H2961" s="334" t="s">
        <v>1296</v>
      </c>
      <c r="I2961" s="335">
        <v>6478.2</v>
      </c>
      <c r="J2961" s="334" t="s">
        <v>1700</v>
      </c>
      <c r="K2961" s="336" t="s">
        <v>1657</v>
      </c>
      <c r="L2961" s="172"/>
      <c r="M2961" s="335">
        <v>5490</v>
      </c>
      <c r="N2961" s="335">
        <v>0</v>
      </c>
      <c r="O2961" s="335">
        <v>494.1</v>
      </c>
      <c r="P2961" s="335">
        <v>494.1</v>
      </c>
      <c r="Q2961" s="335">
        <v>0</v>
      </c>
      <c r="R2961" s="337" t="s">
        <v>5959</v>
      </c>
      <c r="S2961" s="334" t="s">
        <v>6066</v>
      </c>
      <c r="T2961" s="336" t="s">
        <v>1703</v>
      </c>
      <c r="U2961" s="334" t="s">
        <v>1195</v>
      </c>
      <c r="V2961" s="172"/>
      <c r="W2961" s="338" t="s">
        <v>1704</v>
      </c>
      <c r="X2961" s="337" t="s">
        <v>1195</v>
      </c>
      <c r="Y2961" s="337" t="s">
        <v>1195</v>
      </c>
      <c r="Z2961" s="337" t="s">
        <v>1195</v>
      </c>
      <c r="AA2961" s="172"/>
    </row>
    <row r="2962" spans="1:27">
      <c r="A2962" s="334" t="s">
        <v>56</v>
      </c>
      <c r="B2962" s="226" t="str">
        <f t="shared" si="92"/>
        <v>07AAJCA9880A1ZLAIN2526003085093</v>
      </c>
      <c r="C2962" s="277">
        <f t="shared" si="93"/>
        <v>2957</v>
      </c>
      <c r="D2962" s="334" t="s">
        <v>552</v>
      </c>
      <c r="E2962" s="334" t="s">
        <v>553</v>
      </c>
      <c r="F2962" s="334" t="s">
        <v>1457</v>
      </c>
      <c r="G2962" s="334" t="s">
        <v>1699</v>
      </c>
      <c r="H2962" s="334" t="s">
        <v>1249</v>
      </c>
      <c r="I2962" s="335">
        <v>312098.78000000003</v>
      </c>
      <c r="J2962" s="334" t="s">
        <v>1700</v>
      </c>
      <c r="K2962" s="336" t="s">
        <v>1657</v>
      </c>
      <c r="L2962" s="172"/>
      <c r="M2962" s="335">
        <v>264490.49</v>
      </c>
      <c r="N2962" s="335">
        <v>47608.29</v>
      </c>
      <c r="O2962" s="335">
        <v>0</v>
      </c>
      <c r="P2962" s="335">
        <v>0</v>
      </c>
      <c r="Q2962" s="335">
        <v>0</v>
      </c>
      <c r="R2962" s="337" t="s">
        <v>5959</v>
      </c>
      <c r="S2962" s="334" t="s">
        <v>6066</v>
      </c>
      <c r="T2962" s="336" t="s">
        <v>1703</v>
      </c>
      <c r="U2962" s="334" t="s">
        <v>1195</v>
      </c>
      <c r="V2962" s="172"/>
      <c r="W2962" s="338" t="s">
        <v>1704</v>
      </c>
      <c r="X2962" s="337" t="s">
        <v>1195</v>
      </c>
      <c r="Y2962" s="337" t="s">
        <v>1195</v>
      </c>
      <c r="Z2962" s="337" t="s">
        <v>1195</v>
      </c>
      <c r="AA2962" s="172"/>
    </row>
    <row r="2963" spans="1:27">
      <c r="A2963" s="334" t="s">
        <v>56</v>
      </c>
      <c r="B2963" s="226" t="str">
        <f t="shared" si="92"/>
        <v>07AAJCA9880A1ZLAIN2526003086066</v>
      </c>
      <c r="C2963" s="277">
        <f t="shared" si="93"/>
        <v>2958</v>
      </c>
      <c r="D2963" s="334" t="s">
        <v>552</v>
      </c>
      <c r="E2963" s="334" t="s">
        <v>553</v>
      </c>
      <c r="F2963" s="334" t="s">
        <v>1459</v>
      </c>
      <c r="G2963" s="334" t="s">
        <v>1699</v>
      </c>
      <c r="H2963" s="334" t="s">
        <v>1249</v>
      </c>
      <c r="I2963" s="335">
        <v>101434.63</v>
      </c>
      <c r="J2963" s="334" t="s">
        <v>1700</v>
      </c>
      <c r="K2963" s="336" t="s">
        <v>1657</v>
      </c>
      <c r="L2963" s="172"/>
      <c r="M2963" s="335">
        <v>85961.55</v>
      </c>
      <c r="N2963" s="335">
        <v>15473.08</v>
      </c>
      <c r="O2963" s="335">
        <v>0</v>
      </c>
      <c r="P2963" s="335">
        <v>0</v>
      </c>
      <c r="Q2963" s="335">
        <v>0</v>
      </c>
      <c r="R2963" s="337" t="s">
        <v>5959</v>
      </c>
      <c r="S2963" s="334" t="s">
        <v>6066</v>
      </c>
      <c r="T2963" s="336" t="s">
        <v>1703</v>
      </c>
      <c r="U2963" s="334" t="s">
        <v>1195</v>
      </c>
      <c r="V2963" s="172"/>
      <c r="W2963" s="338" t="s">
        <v>1704</v>
      </c>
      <c r="X2963" s="337" t="s">
        <v>1195</v>
      </c>
      <c r="Y2963" s="337" t="s">
        <v>1195</v>
      </c>
      <c r="Z2963" s="337" t="s">
        <v>1195</v>
      </c>
      <c r="AA2963" s="172"/>
    </row>
    <row r="2964" spans="1:27">
      <c r="A2964" s="334" t="s">
        <v>56</v>
      </c>
      <c r="B2964" s="226" t="str">
        <f t="shared" si="92"/>
        <v>07AAJCA9880A1ZLAIN2526003314418</v>
      </c>
      <c r="C2964" s="277">
        <f t="shared" si="93"/>
        <v>2959</v>
      </c>
      <c r="D2964" s="334" t="s">
        <v>552</v>
      </c>
      <c r="E2964" s="334" t="s">
        <v>553</v>
      </c>
      <c r="F2964" s="334" t="s">
        <v>1461</v>
      </c>
      <c r="G2964" s="334" t="s">
        <v>1699</v>
      </c>
      <c r="H2964" s="334" t="s">
        <v>1453</v>
      </c>
      <c r="I2964" s="335">
        <v>19802.97</v>
      </c>
      <c r="J2964" s="334" t="s">
        <v>1700</v>
      </c>
      <c r="K2964" s="336" t="s">
        <v>1657</v>
      </c>
      <c r="L2964" s="172"/>
      <c r="M2964" s="335">
        <v>16782.18</v>
      </c>
      <c r="N2964" s="335">
        <v>3020.79</v>
      </c>
      <c r="O2964" s="335">
        <v>0</v>
      </c>
      <c r="P2964" s="335">
        <v>0</v>
      </c>
      <c r="Q2964" s="335">
        <v>0</v>
      </c>
      <c r="R2964" s="337" t="s">
        <v>5959</v>
      </c>
      <c r="S2964" s="334" t="s">
        <v>6066</v>
      </c>
      <c r="T2964" s="336" t="s">
        <v>1703</v>
      </c>
      <c r="U2964" s="334" t="s">
        <v>1195</v>
      </c>
      <c r="V2964" s="172"/>
      <c r="W2964" s="338" t="s">
        <v>1704</v>
      </c>
      <c r="X2964" s="337" t="s">
        <v>1195</v>
      </c>
      <c r="Y2964" s="337" t="s">
        <v>1195</v>
      </c>
      <c r="Z2964" s="337" t="s">
        <v>1195</v>
      </c>
      <c r="AA2964" s="172"/>
    </row>
    <row r="2965" spans="1:27">
      <c r="A2965" s="334" t="s">
        <v>56</v>
      </c>
      <c r="B2965" s="226" t="str">
        <f t="shared" si="92"/>
        <v>27DBRPP0459R1ZK2025-26/480</v>
      </c>
      <c r="C2965" s="277">
        <f t="shared" si="93"/>
        <v>2960</v>
      </c>
      <c r="D2965" s="334" t="s">
        <v>357</v>
      </c>
      <c r="E2965" s="334" t="s">
        <v>358</v>
      </c>
      <c r="F2965" s="334" t="s">
        <v>1615</v>
      </c>
      <c r="G2965" s="334" t="s">
        <v>1699</v>
      </c>
      <c r="H2965" s="334" t="s">
        <v>765</v>
      </c>
      <c r="I2965" s="335">
        <v>2115</v>
      </c>
      <c r="J2965" s="334" t="s">
        <v>1700</v>
      </c>
      <c r="K2965" s="336" t="s">
        <v>1657</v>
      </c>
      <c r="L2965" s="172"/>
      <c r="M2965" s="335">
        <v>2015</v>
      </c>
      <c r="N2965" s="335">
        <v>0</v>
      </c>
      <c r="O2965" s="335">
        <v>50.38</v>
      </c>
      <c r="P2965" s="335">
        <v>50.38</v>
      </c>
      <c r="Q2965" s="335">
        <v>0</v>
      </c>
      <c r="R2965" s="337" t="s">
        <v>5959</v>
      </c>
      <c r="S2965" s="334" t="s">
        <v>6068</v>
      </c>
      <c r="T2965" s="336" t="s">
        <v>1703</v>
      </c>
      <c r="U2965" s="334" t="s">
        <v>1195</v>
      </c>
      <c r="V2965" s="172"/>
      <c r="W2965" s="338" t="s">
        <v>1704</v>
      </c>
      <c r="X2965" s="337" t="s">
        <v>1195</v>
      </c>
      <c r="Y2965" s="337" t="s">
        <v>1195</v>
      </c>
      <c r="Z2965" s="337" t="s">
        <v>1195</v>
      </c>
      <c r="AA2965" s="172"/>
    </row>
    <row r="2966" spans="1:27">
      <c r="A2966" s="334" t="s">
        <v>56</v>
      </c>
      <c r="B2966" s="226" t="str">
        <f t="shared" si="92"/>
        <v>27DBRPP0459R1ZK2025-26/481</v>
      </c>
      <c r="C2966" s="277">
        <f t="shared" si="93"/>
        <v>2961</v>
      </c>
      <c r="D2966" s="334" t="s">
        <v>357</v>
      </c>
      <c r="E2966" s="334" t="s">
        <v>358</v>
      </c>
      <c r="F2966" s="334" t="s">
        <v>1593</v>
      </c>
      <c r="G2966" s="334" t="s">
        <v>1699</v>
      </c>
      <c r="H2966" s="334" t="s">
        <v>765</v>
      </c>
      <c r="I2966" s="335">
        <v>3844</v>
      </c>
      <c r="J2966" s="334" t="s">
        <v>1700</v>
      </c>
      <c r="K2966" s="336" t="s">
        <v>1657</v>
      </c>
      <c r="L2966" s="172"/>
      <c r="M2966" s="335">
        <v>3660</v>
      </c>
      <c r="N2966" s="335">
        <v>0</v>
      </c>
      <c r="O2966" s="335">
        <v>91.5</v>
      </c>
      <c r="P2966" s="335">
        <v>91.5</v>
      </c>
      <c r="Q2966" s="335">
        <v>0</v>
      </c>
      <c r="R2966" s="337" t="s">
        <v>5959</v>
      </c>
      <c r="S2966" s="334" t="s">
        <v>6068</v>
      </c>
      <c r="T2966" s="336" t="s">
        <v>1703</v>
      </c>
      <c r="U2966" s="334" t="s">
        <v>1195</v>
      </c>
      <c r="V2966" s="172"/>
      <c r="W2966" s="338" t="s">
        <v>1704</v>
      </c>
      <c r="X2966" s="337" t="s">
        <v>1195</v>
      </c>
      <c r="Y2966" s="337" t="s">
        <v>1195</v>
      </c>
      <c r="Z2966" s="337" t="s">
        <v>1195</v>
      </c>
      <c r="AA2966" s="172"/>
    </row>
    <row r="2967" spans="1:27">
      <c r="A2967" s="334" t="s">
        <v>56</v>
      </c>
      <c r="B2967" s="226" t="str">
        <f t="shared" si="92"/>
        <v>27DBRPP0459R1ZK2025-26/482</v>
      </c>
      <c r="C2967" s="277">
        <f t="shared" si="93"/>
        <v>2962</v>
      </c>
      <c r="D2967" s="334" t="s">
        <v>357</v>
      </c>
      <c r="E2967" s="334" t="s">
        <v>358</v>
      </c>
      <c r="F2967" s="334" t="s">
        <v>1591</v>
      </c>
      <c r="G2967" s="334" t="s">
        <v>1699</v>
      </c>
      <c r="H2967" s="334" t="s">
        <v>765</v>
      </c>
      <c r="I2967" s="335">
        <v>5885</v>
      </c>
      <c r="J2967" s="334" t="s">
        <v>1700</v>
      </c>
      <c r="K2967" s="336" t="s">
        <v>1657</v>
      </c>
      <c r="L2967" s="172"/>
      <c r="M2967" s="335">
        <v>5605</v>
      </c>
      <c r="N2967" s="335">
        <v>0</v>
      </c>
      <c r="O2967" s="335">
        <v>140.13</v>
      </c>
      <c r="P2967" s="335">
        <v>140.13</v>
      </c>
      <c r="Q2967" s="335">
        <v>0</v>
      </c>
      <c r="R2967" s="337" t="s">
        <v>5959</v>
      </c>
      <c r="S2967" s="334" t="s">
        <v>6068</v>
      </c>
      <c r="T2967" s="336" t="s">
        <v>1703</v>
      </c>
      <c r="U2967" s="334" t="s">
        <v>1195</v>
      </c>
      <c r="V2967" s="172"/>
      <c r="W2967" s="338" t="s">
        <v>1704</v>
      </c>
      <c r="X2967" s="337" t="s">
        <v>1195</v>
      </c>
      <c r="Y2967" s="337" t="s">
        <v>1195</v>
      </c>
      <c r="Z2967" s="337" t="s">
        <v>1195</v>
      </c>
      <c r="AA2967" s="172"/>
    </row>
    <row r="2968" spans="1:27">
      <c r="A2968" s="334" t="s">
        <v>56</v>
      </c>
      <c r="B2968" s="226" t="str">
        <f t="shared" si="92"/>
        <v>27DBRPP0459R1ZK2025-26/485</v>
      </c>
      <c r="C2968" s="277">
        <f t="shared" si="93"/>
        <v>2963</v>
      </c>
      <c r="D2968" s="334" t="s">
        <v>357</v>
      </c>
      <c r="E2968" s="334" t="s">
        <v>358</v>
      </c>
      <c r="F2968" s="334" t="s">
        <v>1311</v>
      </c>
      <c r="G2968" s="334" t="s">
        <v>1699</v>
      </c>
      <c r="H2968" s="334" t="s">
        <v>1312</v>
      </c>
      <c r="I2968" s="335">
        <v>9922</v>
      </c>
      <c r="J2968" s="334" t="s">
        <v>1700</v>
      </c>
      <c r="K2968" s="336" t="s">
        <v>1657</v>
      </c>
      <c r="L2968" s="172"/>
      <c r="M2968" s="335">
        <v>9450</v>
      </c>
      <c r="N2968" s="335">
        <v>0</v>
      </c>
      <c r="O2968" s="335">
        <v>236.25</v>
      </c>
      <c r="P2968" s="335">
        <v>236.25</v>
      </c>
      <c r="Q2968" s="335">
        <v>0</v>
      </c>
      <c r="R2968" s="337" t="s">
        <v>5959</v>
      </c>
      <c r="S2968" s="334" t="s">
        <v>6068</v>
      </c>
      <c r="T2968" s="336" t="s">
        <v>1703</v>
      </c>
      <c r="U2968" s="334" t="s">
        <v>1195</v>
      </c>
      <c r="V2968" s="172"/>
      <c r="W2968" s="338" t="s">
        <v>1704</v>
      </c>
      <c r="X2968" s="337" t="s">
        <v>1195</v>
      </c>
      <c r="Y2968" s="337" t="s">
        <v>1195</v>
      </c>
      <c r="Z2968" s="337" t="s">
        <v>1195</v>
      </c>
      <c r="AA2968" s="172"/>
    </row>
    <row r="2969" spans="1:27">
      <c r="A2969" s="334" t="s">
        <v>56</v>
      </c>
      <c r="B2969" s="226" t="str">
        <f t="shared" si="92"/>
        <v>27DBRPP0459R1ZK2025-26/490</v>
      </c>
      <c r="C2969" s="277">
        <f t="shared" si="93"/>
        <v>2964</v>
      </c>
      <c r="D2969" s="334" t="s">
        <v>357</v>
      </c>
      <c r="E2969" s="334" t="s">
        <v>358</v>
      </c>
      <c r="F2969" s="334" t="s">
        <v>1314</v>
      </c>
      <c r="G2969" s="334" t="s">
        <v>1699</v>
      </c>
      <c r="H2969" s="334" t="s">
        <v>1214</v>
      </c>
      <c r="I2969" s="335">
        <v>808</v>
      </c>
      <c r="J2969" s="334" t="s">
        <v>1700</v>
      </c>
      <c r="K2969" s="336" t="s">
        <v>1657</v>
      </c>
      <c r="L2969" s="172"/>
      <c r="M2969" s="335">
        <v>770</v>
      </c>
      <c r="N2969" s="335">
        <v>0</v>
      </c>
      <c r="O2969" s="335">
        <v>19.25</v>
      </c>
      <c r="P2969" s="335">
        <v>19.25</v>
      </c>
      <c r="Q2969" s="335">
        <v>0</v>
      </c>
      <c r="R2969" s="337" t="s">
        <v>5959</v>
      </c>
      <c r="S2969" s="334" t="s">
        <v>6068</v>
      </c>
      <c r="T2969" s="336" t="s">
        <v>1703</v>
      </c>
      <c r="U2969" s="334" t="s">
        <v>1195</v>
      </c>
      <c r="V2969" s="172"/>
      <c r="W2969" s="338" t="s">
        <v>1704</v>
      </c>
      <c r="X2969" s="337" t="s">
        <v>1195</v>
      </c>
      <c r="Y2969" s="337" t="s">
        <v>1195</v>
      </c>
      <c r="Z2969" s="337" t="s">
        <v>1195</v>
      </c>
      <c r="AA2969" s="172"/>
    </row>
    <row r="2970" spans="1:27">
      <c r="A2970" s="334" t="s">
        <v>56</v>
      </c>
      <c r="B2970" s="226" t="str">
        <f t="shared" si="92"/>
        <v>27DBRPP0459R1ZK2025-26/491</v>
      </c>
      <c r="C2970" s="277">
        <f t="shared" si="93"/>
        <v>2965</v>
      </c>
      <c r="D2970" s="334" t="s">
        <v>357</v>
      </c>
      <c r="E2970" s="334" t="s">
        <v>358</v>
      </c>
      <c r="F2970" s="334" t="s">
        <v>1316</v>
      </c>
      <c r="G2970" s="334" t="s">
        <v>1699</v>
      </c>
      <c r="H2970" s="334" t="s">
        <v>1214</v>
      </c>
      <c r="I2970" s="335">
        <v>3664</v>
      </c>
      <c r="J2970" s="334" t="s">
        <v>1700</v>
      </c>
      <c r="K2970" s="336" t="s">
        <v>1657</v>
      </c>
      <c r="L2970" s="172"/>
      <c r="M2970" s="335">
        <v>3490</v>
      </c>
      <c r="N2970" s="335">
        <v>0</v>
      </c>
      <c r="O2970" s="335">
        <v>87.25</v>
      </c>
      <c r="P2970" s="335">
        <v>87.25</v>
      </c>
      <c r="Q2970" s="335">
        <v>0</v>
      </c>
      <c r="R2970" s="337" t="s">
        <v>5959</v>
      </c>
      <c r="S2970" s="334" t="s">
        <v>6068</v>
      </c>
      <c r="T2970" s="336" t="s">
        <v>1703</v>
      </c>
      <c r="U2970" s="334" t="s">
        <v>1195</v>
      </c>
      <c r="V2970" s="172"/>
      <c r="W2970" s="338" t="s">
        <v>1704</v>
      </c>
      <c r="X2970" s="337" t="s">
        <v>1195</v>
      </c>
      <c r="Y2970" s="337" t="s">
        <v>1195</v>
      </c>
      <c r="Z2970" s="337" t="s">
        <v>1195</v>
      </c>
      <c r="AA2970" s="172"/>
    </row>
    <row r="2971" spans="1:27">
      <c r="A2971" s="334" t="s">
        <v>56</v>
      </c>
      <c r="B2971" s="226" t="str">
        <f t="shared" si="92"/>
        <v>27AAACC2498P1Z326271C0004521412</v>
      </c>
      <c r="C2971" s="277">
        <f t="shared" si="93"/>
        <v>2966</v>
      </c>
      <c r="D2971" s="334" t="s">
        <v>362</v>
      </c>
      <c r="E2971" s="334" t="s">
        <v>363</v>
      </c>
      <c r="F2971" s="334" t="s">
        <v>1318</v>
      </c>
      <c r="G2971" s="334" t="s">
        <v>1699</v>
      </c>
      <c r="H2971" s="334" t="s">
        <v>1214</v>
      </c>
      <c r="I2971" s="335">
        <v>118</v>
      </c>
      <c r="J2971" s="334" t="s">
        <v>1700</v>
      </c>
      <c r="K2971" s="336" t="s">
        <v>1657</v>
      </c>
      <c r="L2971" s="172"/>
      <c r="M2971" s="335">
        <v>100</v>
      </c>
      <c r="N2971" s="335">
        <v>0</v>
      </c>
      <c r="O2971" s="335">
        <v>9</v>
      </c>
      <c r="P2971" s="335">
        <v>9</v>
      </c>
      <c r="Q2971" s="335">
        <v>0</v>
      </c>
      <c r="R2971" s="337" t="s">
        <v>5959</v>
      </c>
      <c r="S2971" s="334" t="s">
        <v>6069</v>
      </c>
      <c r="T2971" s="336" t="s">
        <v>1703</v>
      </c>
      <c r="U2971" s="334" t="s">
        <v>1195</v>
      </c>
      <c r="V2971" s="172"/>
      <c r="W2971" s="338" t="s">
        <v>1704</v>
      </c>
      <c r="X2971" s="337" t="s">
        <v>1195</v>
      </c>
      <c r="Y2971" s="337" t="s">
        <v>1195</v>
      </c>
      <c r="Z2971" s="337" t="s">
        <v>1195</v>
      </c>
      <c r="AA2971" s="172"/>
    </row>
    <row r="2972" spans="1:27">
      <c r="A2972" s="334" t="s">
        <v>56</v>
      </c>
      <c r="B2972" s="226" t="str">
        <f t="shared" si="92"/>
        <v>36AAJCC8517E1ZMHYD8-7317136</v>
      </c>
      <c r="C2972" s="277">
        <f t="shared" si="93"/>
        <v>2967</v>
      </c>
      <c r="D2972" s="334" t="s">
        <v>1478</v>
      </c>
      <c r="E2972" s="334" t="s">
        <v>1479</v>
      </c>
      <c r="F2972" s="334" t="s">
        <v>1480</v>
      </c>
      <c r="G2972" s="334" t="s">
        <v>1699</v>
      </c>
      <c r="H2972" s="334" t="s">
        <v>1247</v>
      </c>
      <c r="I2972" s="335">
        <v>796</v>
      </c>
      <c r="J2972" s="334" t="s">
        <v>1700</v>
      </c>
      <c r="K2972" s="336" t="s">
        <v>1657</v>
      </c>
      <c r="L2972" s="172"/>
      <c r="M2972" s="335">
        <v>674.58</v>
      </c>
      <c r="N2972" s="335">
        <v>121.42</v>
      </c>
      <c r="O2972" s="335">
        <v>0</v>
      </c>
      <c r="P2972" s="335">
        <v>0</v>
      </c>
      <c r="Q2972" s="335">
        <v>0</v>
      </c>
      <c r="R2972" s="337" t="s">
        <v>5959</v>
      </c>
      <c r="S2972" s="334" t="s">
        <v>6067</v>
      </c>
      <c r="T2972" s="336" t="s">
        <v>1703</v>
      </c>
      <c r="U2972" s="334" t="s">
        <v>1195</v>
      </c>
      <c r="V2972" s="172"/>
      <c r="W2972" s="338" t="s">
        <v>1704</v>
      </c>
      <c r="X2972" s="337" t="s">
        <v>1195</v>
      </c>
      <c r="Y2972" s="337" t="s">
        <v>1195</v>
      </c>
      <c r="Z2972" s="337" t="s">
        <v>1195</v>
      </c>
      <c r="AA2972" s="172"/>
    </row>
    <row r="2973" spans="1:27">
      <c r="A2973" s="334" t="s">
        <v>56</v>
      </c>
      <c r="B2973" s="226" t="str">
        <f t="shared" si="92"/>
        <v>27ABMCS9481K1ZE78</v>
      </c>
      <c r="C2973" s="277">
        <f t="shared" si="93"/>
        <v>2968</v>
      </c>
      <c r="D2973" s="334" t="s">
        <v>585</v>
      </c>
      <c r="E2973" s="334" t="s">
        <v>586</v>
      </c>
      <c r="F2973" s="334">
        <v>78</v>
      </c>
      <c r="G2973" s="334" t="s">
        <v>1699</v>
      </c>
      <c r="H2973" s="334" t="s">
        <v>1249</v>
      </c>
      <c r="I2973" s="335">
        <v>19397</v>
      </c>
      <c r="J2973" s="334" t="s">
        <v>1700</v>
      </c>
      <c r="K2973" s="336" t="s">
        <v>1657</v>
      </c>
      <c r="L2973" s="172"/>
      <c r="M2973" s="335">
        <v>16438.28</v>
      </c>
      <c r="N2973" s="335">
        <v>0</v>
      </c>
      <c r="O2973" s="335">
        <v>1479.45</v>
      </c>
      <c r="P2973" s="335">
        <v>1479.45</v>
      </c>
      <c r="Q2973" s="335">
        <v>0</v>
      </c>
      <c r="R2973" s="337" t="s">
        <v>5959</v>
      </c>
      <c r="S2973" s="334" t="s">
        <v>6071</v>
      </c>
      <c r="T2973" s="336" t="s">
        <v>1703</v>
      </c>
      <c r="U2973" s="334" t="s">
        <v>1195</v>
      </c>
      <c r="V2973" s="172"/>
      <c r="W2973" s="338" t="s">
        <v>1704</v>
      </c>
      <c r="X2973" s="337" t="s">
        <v>1195</v>
      </c>
      <c r="Y2973" s="337" t="s">
        <v>1195</v>
      </c>
      <c r="Z2973" s="337" t="s">
        <v>1195</v>
      </c>
      <c r="AA2973" s="172"/>
    </row>
    <row r="2974" spans="1:27">
      <c r="A2974" s="334" t="s">
        <v>56</v>
      </c>
      <c r="B2974" s="226" t="str">
        <f t="shared" si="92"/>
        <v>27ABMCS9481K1ZE79</v>
      </c>
      <c r="C2974" s="277">
        <f t="shared" si="93"/>
        <v>2969</v>
      </c>
      <c r="D2974" s="334" t="s">
        <v>585</v>
      </c>
      <c r="E2974" s="334" t="s">
        <v>586</v>
      </c>
      <c r="F2974" s="334">
        <v>79</v>
      </c>
      <c r="G2974" s="334" t="s">
        <v>1699</v>
      </c>
      <c r="H2974" s="334" t="s">
        <v>1249</v>
      </c>
      <c r="I2974" s="335">
        <v>58764</v>
      </c>
      <c r="J2974" s="334" t="s">
        <v>1700</v>
      </c>
      <c r="K2974" s="336" t="s">
        <v>1657</v>
      </c>
      <c r="L2974" s="172"/>
      <c r="M2974" s="335">
        <v>49799.88</v>
      </c>
      <c r="N2974" s="335">
        <v>0</v>
      </c>
      <c r="O2974" s="335">
        <v>4481.99</v>
      </c>
      <c r="P2974" s="335">
        <v>4481.99</v>
      </c>
      <c r="Q2974" s="335">
        <v>0</v>
      </c>
      <c r="R2974" s="337" t="s">
        <v>5959</v>
      </c>
      <c r="S2974" s="334" t="s">
        <v>6071</v>
      </c>
      <c r="T2974" s="336" t="s">
        <v>1703</v>
      </c>
      <c r="U2974" s="334" t="s">
        <v>1195</v>
      </c>
      <c r="V2974" s="172"/>
      <c r="W2974" s="338" t="s">
        <v>1704</v>
      </c>
      <c r="X2974" s="337" t="s">
        <v>1195</v>
      </c>
      <c r="Y2974" s="337" t="s">
        <v>1195</v>
      </c>
      <c r="Z2974" s="337" t="s">
        <v>1195</v>
      </c>
      <c r="AA2974" s="172"/>
    </row>
    <row r="2975" spans="1:27">
      <c r="A2975" s="334" t="s">
        <v>56</v>
      </c>
      <c r="B2975" s="226" t="str">
        <f t="shared" si="92"/>
        <v>24BVGPB8277G1ZJIN184</v>
      </c>
      <c r="C2975" s="277">
        <f t="shared" si="93"/>
        <v>2970</v>
      </c>
      <c r="D2975" s="334" t="s">
        <v>1323</v>
      </c>
      <c r="E2975" s="334" t="s">
        <v>1324</v>
      </c>
      <c r="F2975" s="334" t="s">
        <v>1325</v>
      </c>
      <c r="G2975" s="334" t="s">
        <v>1699</v>
      </c>
      <c r="H2975" s="334" t="s">
        <v>1296</v>
      </c>
      <c r="I2975" s="335">
        <v>1040</v>
      </c>
      <c r="J2975" s="334" t="s">
        <v>1700</v>
      </c>
      <c r="K2975" s="336" t="s">
        <v>1657</v>
      </c>
      <c r="L2975" s="172"/>
      <c r="M2975" s="335">
        <v>881.36</v>
      </c>
      <c r="N2975" s="335">
        <v>158.65</v>
      </c>
      <c r="O2975" s="335">
        <v>0</v>
      </c>
      <c r="P2975" s="335">
        <v>0</v>
      </c>
      <c r="Q2975" s="335">
        <v>0</v>
      </c>
      <c r="R2975" s="337" t="s">
        <v>5959</v>
      </c>
      <c r="S2975" s="334" t="s">
        <v>6066</v>
      </c>
      <c r="T2975" s="336" t="s">
        <v>1703</v>
      </c>
      <c r="U2975" s="334" t="s">
        <v>1195</v>
      </c>
      <c r="V2975" s="172"/>
      <c r="W2975" s="338" t="s">
        <v>1704</v>
      </c>
      <c r="X2975" s="337" t="s">
        <v>1195</v>
      </c>
      <c r="Y2975" s="337" t="s">
        <v>1195</v>
      </c>
      <c r="Z2975" s="337" t="s">
        <v>1195</v>
      </c>
      <c r="AA2975" s="172"/>
    </row>
    <row r="2976" spans="1:27">
      <c r="A2976" s="334" t="s">
        <v>56</v>
      </c>
      <c r="B2976" s="226" t="str">
        <f t="shared" si="92"/>
        <v>27AAACA4136A1ZDIS/0000385</v>
      </c>
      <c r="C2976" s="277">
        <f t="shared" si="93"/>
        <v>2971</v>
      </c>
      <c r="D2976" s="334" t="s">
        <v>717</v>
      </c>
      <c r="E2976" s="334" t="s">
        <v>718</v>
      </c>
      <c r="F2976" s="334" t="s">
        <v>1327</v>
      </c>
      <c r="G2976" s="334" t="s">
        <v>1699</v>
      </c>
      <c r="H2976" s="334" t="s">
        <v>1211</v>
      </c>
      <c r="I2976" s="335">
        <v>1180</v>
      </c>
      <c r="J2976" s="334" t="s">
        <v>1700</v>
      </c>
      <c r="K2976" s="336" t="s">
        <v>1657</v>
      </c>
      <c r="L2976" s="172"/>
      <c r="M2976" s="335">
        <v>1000</v>
      </c>
      <c r="N2976" s="335">
        <v>0</v>
      </c>
      <c r="O2976" s="335">
        <v>90</v>
      </c>
      <c r="P2976" s="335">
        <v>90</v>
      </c>
      <c r="Q2976" s="335">
        <v>0</v>
      </c>
      <c r="R2976" s="337" t="s">
        <v>5959</v>
      </c>
      <c r="S2976" s="334" t="s">
        <v>6069</v>
      </c>
      <c r="T2976" s="336" t="s">
        <v>1703</v>
      </c>
      <c r="U2976" s="334" t="s">
        <v>1195</v>
      </c>
      <c r="V2976" s="172"/>
      <c r="W2976" s="338" t="s">
        <v>1704</v>
      </c>
      <c r="X2976" s="337" t="s">
        <v>1195</v>
      </c>
      <c r="Y2976" s="337" t="s">
        <v>1195</v>
      </c>
      <c r="Z2976" s="337" t="s">
        <v>1195</v>
      </c>
      <c r="AA2976" s="172"/>
    </row>
    <row r="2977" spans="1:27">
      <c r="A2977" s="334" t="s">
        <v>56</v>
      </c>
      <c r="B2977" s="226" t="str">
        <f t="shared" si="92"/>
        <v>27AAACA4136A1ZDIS/0000386</v>
      </c>
      <c r="C2977" s="277">
        <f t="shared" si="93"/>
        <v>2972</v>
      </c>
      <c r="D2977" s="334" t="s">
        <v>717</v>
      </c>
      <c r="E2977" s="334" t="s">
        <v>718</v>
      </c>
      <c r="F2977" s="334" t="s">
        <v>1490</v>
      </c>
      <c r="G2977" s="334" t="s">
        <v>1699</v>
      </c>
      <c r="H2977" s="334" t="s">
        <v>1211</v>
      </c>
      <c r="I2977" s="335">
        <v>1180</v>
      </c>
      <c r="J2977" s="334" t="s">
        <v>1700</v>
      </c>
      <c r="K2977" s="336" t="s">
        <v>1657</v>
      </c>
      <c r="L2977" s="172"/>
      <c r="M2977" s="335">
        <v>1000</v>
      </c>
      <c r="N2977" s="335">
        <v>0</v>
      </c>
      <c r="O2977" s="335">
        <v>90</v>
      </c>
      <c r="P2977" s="335">
        <v>90</v>
      </c>
      <c r="Q2977" s="335">
        <v>0</v>
      </c>
      <c r="R2977" s="337" t="s">
        <v>5959</v>
      </c>
      <c r="S2977" s="334" t="s">
        <v>6069</v>
      </c>
      <c r="T2977" s="336" t="s">
        <v>1703</v>
      </c>
      <c r="U2977" s="334" t="s">
        <v>1195</v>
      </c>
      <c r="V2977" s="172"/>
      <c r="W2977" s="338" t="s">
        <v>1704</v>
      </c>
      <c r="X2977" s="337" t="s">
        <v>1195</v>
      </c>
      <c r="Y2977" s="337" t="s">
        <v>1195</v>
      </c>
      <c r="Z2977" s="337" t="s">
        <v>1195</v>
      </c>
      <c r="AA2977" s="172"/>
    </row>
    <row r="2978" spans="1:27">
      <c r="A2978" s="334" t="s">
        <v>56</v>
      </c>
      <c r="B2978" s="226" t="str">
        <f t="shared" si="92"/>
        <v>27AAACA4136A1ZDIS/0000387</v>
      </c>
      <c r="C2978" s="277">
        <f t="shared" si="93"/>
        <v>2973</v>
      </c>
      <c r="D2978" s="334" t="s">
        <v>717</v>
      </c>
      <c r="E2978" s="334" t="s">
        <v>718</v>
      </c>
      <c r="F2978" s="334" t="s">
        <v>1492</v>
      </c>
      <c r="G2978" s="334" t="s">
        <v>1699</v>
      </c>
      <c r="H2978" s="334" t="s">
        <v>1211</v>
      </c>
      <c r="I2978" s="335">
        <v>1180</v>
      </c>
      <c r="J2978" s="334" t="s">
        <v>1700</v>
      </c>
      <c r="K2978" s="336" t="s">
        <v>1657</v>
      </c>
      <c r="L2978" s="172"/>
      <c r="M2978" s="335">
        <v>1000</v>
      </c>
      <c r="N2978" s="335">
        <v>0</v>
      </c>
      <c r="O2978" s="335">
        <v>90</v>
      </c>
      <c r="P2978" s="335">
        <v>90</v>
      </c>
      <c r="Q2978" s="335">
        <v>0</v>
      </c>
      <c r="R2978" s="337" t="s">
        <v>5959</v>
      </c>
      <c r="S2978" s="334" t="s">
        <v>6069</v>
      </c>
      <c r="T2978" s="336" t="s">
        <v>1703</v>
      </c>
      <c r="U2978" s="334" t="s">
        <v>1195</v>
      </c>
      <c r="V2978" s="172"/>
      <c r="W2978" s="338" t="s">
        <v>1704</v>
      </c>
      <c r="X2978" s="337" t="s">
        <v>1195</v>
      </c>
      <c r="Y2978" s="337" t="s">
        <v>1195</v>
      </c>
      <c r="Z2978" s="337" t="s">
        <v>1195</v>
      </c>
      <c r="AA2978" s="172"/>
    </row>
    <row r="2979" spans="1:27">
      <c r="A2979" s="334" t="s">
        <v>56</v>
      </c>
      <c r="B2979" s="226" t="str">
        <f t="shared" si="92"/>
        <v>06AADCH6128C1ZZONGRID061730293</v>
      </c>
      <c r="C2979" s="277">
        <f t="shared" si="93"/>
        <v>2974</v>
      </c>
      <c r="D2979" s="334" t="s">
        <v>305</v>
      </c>
      <c r="E2979" s="334" t="s">
        <v>306</v>
      </c>
      <c r="F2979" s="334" t="s">
        <v>1331</v>
      </c>
      <c r="G2979" s="334" t="s">
        <v>1699</v>
      </c>
      <c r="H2979" s="334" t="s">
        <v>1279</v>
      </c>
      <c r="I2979" s="335">
        <v>14460.9</v>
      </c>
      <c r="J2979" s="334" t="s">
        <v>1700</v>
      </c>
      <c r="K2979" s="336" t="s">
        <v>1657</v>
      </c>
      <c r="L2979" s="172"/>
      <c r="M2979" s="335">
        <v>12255</v>
      </c>
      <c r="N2979" s="335">
        <v>2205.9</v>
      </c>
      <c r="O2979" s="335">
        <v>0</v>
      </c>
      <c r="P2979" s="335">
        <v>0</v>
      </c>
      <c r="Q2979" s="335">
        <v>0</v>
      </c>
      <c r="R2979" s="337" t="s">
        <v>5959</v>
      </c>
      <c r="S2979" s="334" t="s">
        <v>6067</v>
      </c>
      <c r="T2979" s="336" t="s">
        <v>1703</v>
      </c>
      <c r="U2979" s="334" t="s">
        <v>1195</v>
      </c>
      <c r="V2979" s="172"/>
      <c r="W2979" s="338" t="s">
        <v>1704</v>
      </c>
      <c r="X2979" s="337" t="s">
        <v>1726</v>
      </c>
      <c r="Y2979" s="337" t="s">
        <v>5970</v>
      </c>
      <c r="Z2979" s="337" t="s">
        <v>6075</v>
      </c>
      <c r="AA2979" s="172"/>
    </row>
    <row r="2980" spans="1:27">
      <c r="A2980" s="334" t="s">
        <v>56</v>
      </c>
      <c r="B2980" s="226" t="str">
        <f t="shared" si="92"/>
        <v>36AEUPV4314A1ZE015/2025-2026</v>
      </c>
      <c r="C2980" s="277">
        <f t="shared" si="93"/>
        <v>2975</v>
      </c>
      <c r="D2980" s="334" t="s">
        <v>320</v>
      </c>
      <c r="E2980" s="334" t="s">
        <v>321</v>
      </c>
      <c r="F2980" s="334" t="s">
        <v>1333</v>
      </c>
      <c r="G2980" s="334" t="s">
        <v>1699</v>
      </c>
      <c r="H2980" s="334" t="s">
        <v>814</v>
      </c>
      <c r="I2980" s="335">
        <v>280250</v>
      </c>
      <c r="J2980" s="334" t="s">
        <v>1700</v>
      </c>
      <c r="K2980" s="336" t="s">
        <v>1657</v>
      </c>
      <c r="L2980" s="172"/>
      <c r="M2980" s="335">
        <v>237500</v>
      </c>
      <c r="N2980" s="335">
        <v>42750</v>
      </c>
      <c r="O2980" s="335">
        <v>0</v>
      </c>
      <c r="P2980" s="335">
        <v>0</v>
      </c>
      <c r="Q2980" s="335">
        <v>0</v>
      </c>
      <c r="R2980" s="337" t="s">
        <v>743</v>
      </c>
      <c r="S2980" s="334" t="s">
        <v>1211</v>
      </c>
      <c r="T2980" s="336" t="s">
        <v>1703</v>
      </c>
      <c r="U2980" s="334" t="s">
        <v>1195</v>
      </c>
      <c r="V2980" s="172"/>
      <c r="W2980" s="338" t="s">
        <v>1704</v>
      </c>
      <c r="X2980" s="337" t="s">
        <v>1195</v>
      </c>
      <c r="Y2980" s="337" t="s">
        <v>1195</v>
      </c>
      <c r="Z2980" s="337" t="s">
        <v>1195</v>
      </c>
      <c r="AA2980" s="172"/>
    </row>
    <row r="2981" spans="1:27">
      <c r="A2981" s="334" t="s">
        <v>56</v>
      </c>
      <c r="B2981" s="226" t="str">
        <f t="shared" si="92"/>
        <v>27AAJCV6293Q1Z8VRSPL/25-26/0977</v>
      </c>
      <c r="C2981" s="277">
        <f t="shared" si="93"/>
        <v>2976</v>
      </c>
      <c r="D2981" s="334" t="s">
        <v>367</v>
      </c>
      <c r="E2981" s="334" t="s">
        <v>368</v>
      </c>
      <c r="F2981" s="334" t="s">
        <v>1335</v>
      </c>
      <c r="G2981" s="334" t="s">
        <v>1699</v>
      </c>
      <c r="H2981" s="334" t="s">
        <v>1279</v>
      </c>
      <c r="I2981" s="335">
        <v>117634</v>
      </c>
      <c r="J2981" s="334" t="s">
        <v>1700</v>
      </c>
      <c r="K2981" s="336" t="s">
        <v>1657</v>
      </c>
      <c r="L2981" s="172"/>
      <c r="M2981" s="335">
        <v>99690.01</v>
      </c>
      <c r="N2981" s="335">
        <v>0</v>
      </c>
      <c r="O2981" s="335">
        <v>8972.1</v>
      </c>
      <c r="P2981" s="335">
        <v>8972.1</v>
      </c>
      <c r="Q2981" s="335">
        <v>0</v>
      </c>
      <c r="R2981" s="337" t="s">
        <v>5959</v>
      </c>
      <c r="S2981" s="334" t="s">
        <v>6066</v>
      </c>
      <c r="T2981" s="336" t="s">
        <v>1703</v>
      </c>
      <c r="U2981" s="334" t="s">
        <v>1195</v>
      </c>
      <c r="V2981" s="172"/>
      <c r="W2981" s="338" t="s">
        <v>1704</v>
      </c>
      <c r="X2981" s="337" t="s">
        <v>1195</v>
      </c>
      <c r="Y2981" s="337" t="s">
        <v>1195</v>
      </c>
      <c r="Z2981" s="337" t="s">
        <v>1195</v>
      </c>
      <c r="AA2981" s="172"/>
    </row>
    <row r="2982" spans="1:27">
      <c r="A2982" s="334" t="s">
        <v>56</v>
      </c>
      <c r="B2982" s="226" t="str">
        <f t="shared" si="92"/>
        <v>27AABCM2461K1ZFLMP01261201178</v>
      </c>
      <c r="C2982" s="277">
        <f t="shared" si="93"/>
        <v>2977</v>
      </c>
      <c r="D2982" s="334" t="s">
        <v>443</v>
      </c>
      <c r="E2982" s="334" t="s">
        <v>444</v>
      </c>
      <c r="F2982" s="334" t="s">
        <v>1500</v>
      </c>
      <c r="G2982" s="334" t="s">
        <v>1699</v>
      </c>
      <c r="H2982" s="334" t="s">
        <v>1249</v>
      </c>
      <c r="I2982" s="335">
        <v>31306.6</v>
      </c>
      <c r="J2982" s="334" t="s">
        <v>1700</v>
      </c>
      <c r="K2982" s="336" t="s">
        <v>1657</v>
      </c>
      <c r="L2982" s="172"/>
      <c r="M2982" s="335">
        <v>26530.6</v>
      </c>
      <c r="N2982" s="335">
        <v>0</v>
      </c>
      <c r="O2982" s="335">
        <v>2388</v>
      </c>
      <c r="P2982" s="335">
        <v>2388</v>
      </c>
      <c r="Q2982" s="335">
        <v>0</v>
      </c>
      <c r="R2982" s="337" t="s">
        <v>5959</v>
      </c>
      <c r="S2982" s="334" t="s">
        <v>6069</v>
      </c>
      <c r="T2982" s="336" t="s">
        <v>1703</v>
      </c>
      <c r="U2982" s="334" t="s">
        <v>1195</v>
      </c>
      <c r="V2982" s="172"/>
      <c r="W2982" s="338" t="s">
        <v>1704</v>
      </c>
      <c r="X2982" s="337" t="s">
        <v>1726</v>
      </c>
      <c r="Y2982" s="337" t="s">
        <v>5971</v>
      </c>
      <c r="Z2982" s="337" t="s">
        <v>1249</v>
      </c>
      <c r="AA2982" s="172"/>
    </row>
    <row r="2983" spans="1:27">
      <c r="A2983" s="334" t="s">
        <v>56</v>
      </c>
      <c r="B2983" s="226" t="str">
        <f t="shared" si="92"/>
        <v>27AABCM2461K1ZFLMP01261201179</v>
      </c>
      <c r="C2983" s="277">
        <f t="shared" si="93"/>
        <v>2978</v>
      </c>
      <c r="D2983" s="334" t="s">
        <v>443</v>
      </c>
      <c r="E2983" s="334" t="s">
        <v>444</v>
      </c>
      <c r="F2983" s="334" t="s">
        <v>1502</v>
      </c>
      <c r="G2983" s="334" t="s">
        <v>1699</v>
      </c>
      <c r="H2983" s="334" t="s">
        <v>1249</v>
      </c>
      <c r="I2983" s="335">
        <v>32926.800000000003</v>
      </c>
      <c r="J2983" s="334" t="s">
        <v>1700</v>
      </c>
      <c r="K2983" s="336" t="s">
        <v>1657</v>
      </c>
      <c r="L2983" s="172"/>
      <c r="M2983" s="335">
        <v>27904.799999999999</v>
      </c>
      <c r="N2983" s="335">
        <v>0</v>
      </c>
      <c r="O2983" s="335">
        <v>2511</v>
      </c>
      <c r="P2983" s="335">
        <v>2511</v>
      </c>
      <c r="Q2983" s="335">
        <v>0</v>
      </c>
      <c r="R2983" s="337" t="s">
        <v>5959</v>
      </c>
      <c r="S2983" s="334" t="s">
        <v>6069</v>
      </c>
      <c r="T2983" s="336" t="s">
        <v>1703</v>
      </c>
      <c r="U2983" s="334" t="s">
        <v>1195</v>
      </c>
      <c r="V2983" s="172"/>
      <c r="W2983" s="338" t="s">
        <v>1704</v>
      </c>
      <c r="X2983" s="337" t="s">
        <v>1726</v>
      </c>
      <c r="Y2983" s="337" t="s">
        <v>5972</v>
      </c>
      <c r="Z2983" s="337" t="s">
        <v>1249</v>
      </c>
      <c r="AA2983" s="172"/>
    </row>
    <row r="2984" spans="1:27">
      <c r="A2984" s="334" t="s">
        <v>56</v>
      </c>
      <c r="B2984" s="226" t="str">
        <f t="shared" si="92"/>
        <v>27AABCM2461K1ZFLMP01261201180</v>
      </c>
      <c r="C2984" s="277">
        <f t="shared" si="93"/>
        <v>2979</v>
      </c>
      <c r="D2984" s="334" t="s">
        <v>443</v>
      </c>
      <c r="E2984" s="334" t="s">
        <v>444</v>
      </c>
      <c r="F2984" s="334" t="s">
        <v>1504</v>
      </c>
      <c r="G2984" s="334" t="s">
        <v>1699</v>
      </c>
      <c r="H2984" s="334" t="s">
        <v>1249</v>
      </c>
      <c r="I2984" s="335">
        <v>32926.800000000003</v>
      </c>
      <c r="J2984" s="334" t="s">
        <v>1700</v>
      </c>
      <c r="K2984" s="336" t="s">
        <v>1657</v>
      </c>
      <c r="L2984" s="172"/>
      <c r="M2984" s="335">
        <v>27904.799999999999</v>
      </c>
      <c r="N2984" s="335">
        <v>0</v>
      </c>
      <c r="O2984" s="335">
        <v>2511</v>
      </c>
      <c r="P2984" s="335">
        <v>2511</v>
      </c>
      <c r="Q2984" s="335">
        <v>0</v>
      </c>
      <c r="R2984" s="337" t="s">
        <v>5959</v>
      </c>
      <c r="S2984" s="334" t="s">
        <v>6069</v>
      </c>
      <c r="T2984" s="336" t="s">
        <v>1703</v>
      </c>
      <c r="U2984" s="334" t="s">
        <v>1195</v>
      </c>
      <c r="V2984" s="172"/>
      <c r="W2984" s="338" t="s">
        <v>1704</v>
      </c>
      <c r="X2984" s="337" t="s">
        <v>1726</v>
      </c>
      <c r="Y2984" s="337" t="s">
        <v>5973</v>
      </c>
      <c r="Z2984" s="337" t="s">
        <v>1249</v>
      </c>
      <c r="AA2984" s="172"/>
    </row>
    <row r="2985" spans="1:27">
      <c r="A2985" s="334" t="s">
        <v>56</v>
      </c>
      <c r="B2985" s="226" t="str">
        <f t="shared" si="92"/>
        <v>27AABCM2461K1ZFLMP01261201181</v>
      </c>
      <c r="C2985" s="277">
        <f t="shared" si="93"/>
        <v>2980</v>
      </c>
      <c r="D2985" s="334" t="s">
        <v>443</v>
      </c>
      <c r="E2985" s="334" t="s">
        <v>444</v>
      </c>
      <c r="F2985" s="334" t="s">
        <v>1506</v>
      </c>
      <c r="G2985" s="334" t="s">
        <v>1699</v>
      </c>
      <c r="H2985" s="334" t="s">
        <v>1249</v>
      </c>
      <c r="I2985" s="335">
        <v>31306.6</v>
      </c>
      <c r="J2985" s="334" t="s">
        <v>1700</v>
      </c>
      <c r="K2985" s="336" t="s">
        <v>1657</v>
      </c>
      <c r="L2985" s="172"/>
      <c r="M2985" s="335">
        <v>26530.6</v>
      </c>
      <c r="N2985" s="335">
        <v>0</v>
      </c>
      <c r="O2985" s="335">
        <v>2388</v>
      </c>
      <c r="P2985" s="335">
        <v>2388</v>
      </c>
      <c r="Q2985" s="335">
        <v>0</v>
      </c>
      <c r="R2985" s="337" t="s">
        <v>5959</v>
      </c>
      <c r="S2985" s="334" t="s">
        <v>6069</v>
      </c>
      <c r="T2985" s="336" t="s">
        <v>1703</v>
      </c>
      <c r="U2985" s="334" t="s">
        <v>1195</v>
      </c>
      <c r="V2985" s="172"/>
      <c r="W2985" s="338" t="s">
        <v>1704</v>
      </c>
      <c r="X2985" s="337" t="s">
        <v>1726</v>
      </c>
      <c r="Y2985" s="337" t="s">
        <v>5974</v>
      </c>
      <c r="Z2985" s="337" t="s">
        <v>1249</v>
      </c>
      <c r="AA2985" s="172"/>
    </row>
    <row r="2986" spans="1:27">
      <c r="A2986" s="334" t="s">
        <v>56</v>
      </c>
      <c r="B2986" s="226" t="str">
        <f t="shared" si="92"/>
        <v>27AABCM2461K1ZFPM012612/024648</v>
      </c>
      <c r="C2986" s="277">
        <f t="shared" si="93"/>
        <v>2981</v>
      </c>
      <c r="D2986" s="334" t="s">
        <v>443</v>
      </c>
      <c r="E2986" s="334" t="s">
        <v>444</v>
      </c>
      <c r="F2986" s="334" t="s">
        <v>1508</v>
      </c>
      <c r="G2986" s="334" t="s">
        <v>1699</v>
      </c>
      <c r="H2986" s="334" t="s">
        <v>1249</v>
      </c>
      <c r="I2986" s="335">
        <v>759.2</v>
      </c>
      <c r="J2986" s="334" t="s">
        <v>1700</v>
      </c>
      <c r="K2986" s="336" t="s">
        <v>1657</v>
      </c>
      <c r="L2986" s="172"/>
      <c r="M2986" s="335">
        <v>643.20000000000005</v>
      </c>
      <c r="N2986" s="335">
        <v>0</v>
      </c>
      <c r="O2986" s="335">
        <v>58</v>
      </c>
      <c r="P2986" s="335">
        <v>58</v>
      </c>
      <c r="Q2986" s="335">
        <v>0</v>
      </c>
      <c r="R2986" s="337" t="s">
        <v>5959</v>
      </c>
      <c r="S2986" s="334" t="s">
        <v>6069</v>
      </c>
      <c r="T2986" s="336" t="s">
        <v>1703</v>
      </c>
      <c r="U2986" s="334" t="s">
        <v>1195</v>
      </c>
      <c r="V2986" s="172"/>
      <c r="W2986" s="338" t="s">
        <v>1704</v>
      </c>
      <c r="X2986" s="337" t="s">
        <v>1726</v>
      </c>
      <c r="Y2986" s="337" t="s">
        <v>5975</v>
      </c>
      <c r="Z2986" s="337" t="s">
        <v>1367</v>
      </c>
      <c r="AA2986" s="172"/>
    </row>
    <row r="2987" spans="1:27">
      <c r="A2987" s="334" t="s">
        <v>56</v>
      </c>
      <c r="B2987" s="226" t="str">
        <f t="shared" si="92"/>
        <v>27AABCM2461K1ZFPM012612/024649</v>
      </c>
      <c r="C2987" s="277">
        <f t="shared" si="93"/>
        <v>2982</v>
      </c>
      <c r="D2987" s="334" t="s">
        <v>443</v>
      </c>
      <c r="E2987" s="334" t="s">
        <v>444</v>
      </c>
      <c r="F2987" s="334" t="s">
        <v>1510</v>
      </c>
      <c r="G2987" s="334" t="s">
        <v>1699</v>
      </c>
      <c r="H2987" s="334" t="s">
        <v>1249</v>
      </c>
      <c r="I2987" s="335">
        <v>759.2</v>
      </c>
      <c r="J2987" s="334" t="s">
        <v>1700</v>
      </c>
      <c r="K2987" s="336" t="s">
        <v>1657</v>
      </c>
      <c r="L2987" s="172"/>
      <c r="M2987" s="335">
        <v>643.20000000000005</v>
      </c>
      <c r="N2987" s="335">
        <v>0</v>
      </c>
      <c r="O2987" s="335">
        <v>58</v>
      </c>
      <c r="P2987" s="335">
        <v>58</v>
      </c>
      <c r="Q2987" s="335">
        <v>0</v>
      </c>
      <c r="R2987" s="337" t="s">
        <v>5959</v>
      </c>
      <c r="S2987" s="334" t="s">
        <v>6069</v>
      </c>
      <c r="T2987" s="336" t="s">
        <v>1703</v>
      </c>
      <c r="U2987" s="334" t="s">
        <v>1195</v>
      </c>
      <c r="V2987" s="172"/>
      <c r="W2987" s="338" t="s">
        <v>1704</v>
      </c>
      <c r="X2987" s="337" t="s">
        <v>1726</v>
      </c>
      <c r="Y2987" s="337" t="s">
        <v>5976</v>
      </c>
      <c r="Z2987" s="337" t="s">
        <v>1367</v>
      </c>
      <c r="AA2987" s="172"/>
    </row>
    <row r="2988" spans="1:27">
      <c r="A2988" s="334" t="s">
        <v>56</v>
      </c>
      <c r="B2988" s="226" t="str">
        <f t="shared" si="92"/>
        <v>27AABCM2461K1ZFPM012612/024651</v>
      </c>
      <c r="C2988" s="277">
        <f t="shared" si="93"/>
        <v>2983</v>
      </c>
      <c r="D2988" s="334" t="s">
        <v>443</v>
      </c>
      <c r="E2988" s="334" t="s">
        <v>444</v>
      </c>
      <c r="F2988" s="334" t="s">
        <v>1512</v>
      </c>
      <c r="G2988" s="334" t="s">
        <v>1699</v>
      </c>
      <c r="H2988" s="334" t="s">
        <v>1249</v>
      </c>
      <c r="I2988" s="335">
        <v>759.2</v>
      </c>
      <c r="J2988" s="334" t="s">
        <v>1700</v>
      </c>
      <c r="K2988" s="336" t="s">
        <v>1657</v>
      </c>
      <c r="L2988" s="172"/>
      <c r="M2988" s="335">
        <v>643.20000000000005</v>
      </c>
      <c r="N2988" s="335">
        <v>0</v>
      </c>
      <c r="O2988" s="335">
        <v>58</v>
      </c>
      <c r="P2988" s="335">
        <v>58</v>
      </c>
      <c r="Q2988" s="335">
        <v>0</v>
      </c>
      <c r="R2988" s="337" t="s">
        <v>5959</v>
      </c>
      <c r="S2988" s="334" t="s">
        <v>6069</v>
      </c>
      <c r="T2988" s="336" t="s">
        <v>1703</v>
      </c>
      <c r="U2988" s="334" t="s">
        <v>1195</v>
      </c>
      <c r="V2988" s="172"/>
      <c r="W2988" s="338" t="s">
        <v>1704</v>
      </c>
      <c r="X2988" s="337" t="s">
        <v>1726</v>
      </c>
      <c r="Y2988" s="337" t="s">
        <v>5977</v>
      </c>
      <c r="Z2988" s="337" t="s">
        <v>1367</v>
      </c>
      <c r="AA2988" s="172"/>
    </row>
    <row r="2989" spans="1:27">
      <c r="A2989" s="334" t="s">
        <v>56</v>
      </c>
      <c r="B2989" s="226" t="str">
        <f t="shared" si="92"/>
        <v>36AYNPP5525G1Z3HYD8-1047</v>
      </c>
      <c r="C2989" s="277">
        <f t="shared" si="93"/>
        <v>2984</v>
      </c>
      <c r="D2989" s="334" t="s">
        <v>1514</v>
      </c>
      <c r="E2989" s="334" t="s">
        <v>1438</v>
      </c>
      <c r="F2989" s="334" t="s">
        <v>1515</v>
      </c>
      <c r="G2989" s="334" t="s">
        <v>1699</v>
      </c>
      <c r="H2989" s="334" t="s">
        <v>1263</v>
      </c>
      <c r="I2989" s="335">
        <v>13268</v>
      </c>
      <c r="J2989" s="334" t="s">
        <v>1700</v>
      </c>
      <c r="K2989" s="336" t="s">
        <v>1657</v>
      </c>
      <c r="L2989" s="172"/>
      <c r="M2989" s="335">
        <v>11243.77</v>
      </c>
      <c r="N2989" s="335">
        <v>2023.88</v>
      </c>
      <c r="O2989" s="335">
        <v>0</v>
      </c>
      <c r="P2989" s="335">
        <v>0</v>
      </c>
      <c r="Q2989" s="335">
        <v>0</v>
      </c>
      <c r="R2989" s="337" t="s">
        <v>5959</v>
      </c>
      <c r="S2989" s="334" t="s">
        <v>6069</v>
      </c>
      <c r="T2989" s="336" t="s">
        <v>1703</v>
      </c>
      <c r="U2989" s="334" t="s">
        <v>1195</v>
      </c>
      <c r="V2989" s="172"/>
      <c r="W2989" s="338" t="s">
        <v>1704</v>
      </c>
      <c r="X2989" s="337" t="s">
        <v>1195</v>
      </c>
      <c r="Y2989" s="337" t="s">
        <v>1195</v>
      </c>
      <c r="Z2989" s="337" t="s">
        <v>1195</v>
      </c>
      <c r="AA2989" s="172"/>
    </row>
    <row r="2990" spans="1:27">
      <c r="A2990" s="334" t="s">
        <v>56</v>
      </c>
      <c r="B2990" s="226" t="str">
        <f t="shared" si="92"/>
        <v>27AAICC1247J1ZM202326536</v>
      </c>
      <c r="C2990" s="277">
        <f t="shared" si="93"/>
        <v>2985</v>
      </c>
      <c r="D2990" s="334" t="s">
        <v>1517</v>
      </c>
      <c r="E2990" s="334" t="s">
        <v>1518</v>
      </c>
      <c r="F2990" s="334">
        <v>202326536</v>
      </c>
      <c r="G2990" s="334" t="s">
        <v>1699</v>
      </c>
      <c r="H2990" s="334" t="s">
        <v>1249</v>
      </c>
      <c r="I2990" s="335">
        <v>324500</v>
      </c>
      <c r="J2990" s="334" t="s">
        <v>1700</v>
      </c>
      <c r="K2990" s="336" t="s">
        <v>1657</v>
      </c>
      <c r="L2990" s="172"/>
      <c r="M2990" s="335">
        <v>275000</v>
      </c>
      <c r="N2990" s="335">
        <v>0</v>
      </c>
      <c r="O2990" s="335">
        <v>24750</v>
      </c>
      <c r="P2990" s="335">
        <v>24750</v>
      </c>
      <c r="Q2990" s="335">
        <v>0</v>
      </c>
      <c r="R2990" s="337" t="s">
        <v>5959</v>
      </c>
      <c r="S2990" s="334" t="s">
        <v>6066</v>
      </c>
      <c r="T2990" s="336" t="s">
        <v>1703</v>
      </c>
      <c r="U2990" s="334" t="s">
        <v>1195</v>
      </c>
      <c r="V2990" s="172"/>
      <c r="W2990" s="338" t="s">
        <v>1704</v>
      </c>
      <c r="X2990" s="337" t="s">
        <v>1726</v>
      </c>
      <c r="Y2990" s="337" t="s">
        <v>5978</v>
      </c>
      <c r="Z2990" s="337" t="s">
        <v>1367</v>
      </c>
      <c r="AA2990" s="172"/>
    </row>
    <row r="2991" spans="1:27">
      <c r="A2991" s="334" t="s">
        <v>56</v>
      </c>
      <c r="B2991" s="226" t="str">
        <f t="shared" si="92"/>
        <v>27AAICC1247J1ZM202326665</v>
      </c>
      <c r="C2991" s="277">
        <f t="shared" si="93"/>
        <v>2986</v>
      </c>
      <c r="D2991" s="334" t="s">
        <v>1517</v>
      </c>
      <c r="E2991" s="334" t="s">
        <v>1518</v>
      </c>
      <c r="F2991" s="334">
        <v>202326665</v>
      </c>
      <c r="G2991" s="334" t="s">
        <v>1699</v>
      </c>
      <c r="H2991" s="334" t="s">
        <v>1249</v>
      </c>
      <c r="I2991" s="335">
        <v>213875</v>
      </c>
      <c r="J2991" s="334" t="s">
        <v>1700</v>
      </c>
      <c r="K2991" s="336" t="s">
        <v>1657</v>
      </c>
      <c r="L2991" s="172"/>
      <c r="M2991" s="335">
        <v>181250</v>
      </c>
      <c r="N2991" s="335">
        <v>0</v>
      </c>
      <c r="O2991" s="335">
        <v>16312.5</v>
      </c>
      <c r="P2991" s="335">
        <v>16312.5</v>
      </c>
      <c r="Q2991" s="335">
        <v>0</v>
      </c>
      <c r="R2991" s="337" t="s">
        <v>5959</v>
      </c>
      <c r="S2991" s="334" t="s">
        <v>6066</v>
      </c>
      <c r="T2991" s="336" t="s">
        <v>1703</v>
      </c>
      <c r="U2991" s="334" t="s">
        <v>1195</v>
      </c>
      <c r="V2991" s="172"/>
      <c r="W2991" s="338" t="s">
        <v>1704</v>
      </c>
      <c r="X2991" s="337" t="s">
        <v>1726</v>
      </c>
      <c r="Y2991" s="337" t="s">
        <v>5979</v>
      </c>
      <c r="Z2991" s="337" t="s">
        <v>1367</v>
      </c>
      <c r="AA2991" s="172"/>
    </row>
    <row r="2992" spans="1:27">
      <c r="A2992" s="334" t="s">
        <v>56</v>
      </c>
      <c r="B2992" s="226" t="str">
        <f t="shared" si="92"/>
        <v>27AAICC1247J1ZM202326669</v>
      </c>
      <c r="C2992" s="277">
        <f t="shared" si="93"/>
        <v>2987</v>
      </c>
      <c r="D2992" s="334" t="s">
        <v>1517</v>
      </c>
      <c r="E2992" s="334" t="s">
        <v>1518</v>
      </c>
      <c r="F2992" s="334">
        <v>202326669</v>
      </c>
      <c r="G2992" s="334" t="s">
        <v>1699</v>
      </c>
      <c r="H2992" s="334" t="s">
        <v>1249</v>
      </c>
      <c r="I2992" s="335">
        <v>88500</v>
      </c>
      <c r="J2992" s="334" t="s">
        <v>1700</v>
      </c>
      <c r="K2992" s="336" t="s">
        <v>1657</v>
      </c>
      <c r="L2992" s="172"/>
      <c r="M2992" s="335">
        <v>75000</v>
      </c>
      <c r="N2992" s="335">
        <v>0</v>
      </c>
      <c r="O2992" s="335">
        <v>6750</v>
      </c>
      <c r="P2992" s="335">
        <v>6750</v>
      </c>
      <c r="Q2992" s="335">
        <v>0</v>
      </c>
      <c r="R2992" s="337" t="s">
        <v>5959</v>
      </c>
      <c r="S2992" s="334" t="s">
        <v>6066</v>
      </c>
      <c r="T2992" s="336" t="s">
        <v>1703</v>
      </c>
      <c r="U2992" s="334" t="s">
        <v>1195</v>
      </c>
      <c r="V2992" s="172"/>
      <c r="W2992" s="338" t="s">
        <v>1704</v>
      </c>
      <c r="X2992" s="337" t="s">
        <v>1726</v>
      </c>
      <c r="Y2992" s="337" t="s">
        <v>5980</v>
      </c>
      <c r="Z2992" s="337" t="s">
        <v>1367</v>
      </c>
      <c r="AA2992" s="172"/>
    </row>
    <row r="2993" spans="1:27">
      <c r="A2993" s="334" t="s">
        <v>56</v>
      </c>
      <c r="B2993" s="226" t="str">
        <f t="shared" si="92"/>
        <v>27AAICC1247J1ZM202326670</v>
      </c>
      <c r="C2993" s="277">
        <f t="shared" si="93"/>
        <v>2988</v>
      </c>
      <c r="D2993" s="334" t="s">
        <v>1517</v>
      </c>
      <c r="E2993" s="334" t="s">
        <v>1518</v>
      </c>
      <c r="F2993" s="334">
        <v>202326670</v>
      </c>
      <c r="G2993" s="334" t="s">
        <v>1699</v>
      </c>
      <c r="H2993" s="334" t="s">
        <v>1249</v>
      </c>
      <c r="I2993" s="335">
        <v>88500</v>
      </c>
      <c r="J2993" s="334" t="s">
        <v>1700</v>
      </c>
      <c r="K2993" s="336" t="s">
        <v>1657</v>
      </c>
      <c r="L2993" s="172"/>
      <c r="M2993" s="335">
        <v>75000</v>
      </c>
      <c r="N2993" s="335">
        <v>0</v>
      </c>
      <c r="O2993" s="335">
        <v>6750</v>
      </c>
      <c r="P2993" s="335">
        <v>6750</v>
      </c>
      <c r="Q2993" s="335">
        <v>0</v>
      </c>
      <c r="R2993" s="337" t="s">
        <v>5959</v>
      </c>
      <c r="S2993" s="334" t="s">
        <v>6066</v>
      </c>
      <c r="T2993" s="336" t="s">
        <v>1703</v>
      </c>
      <c r="U2993" s="334" t="s">
        <v>1195</v>
      </c>
      <c r="V2993" s="172"/>
      <c r="W2993" s="338" t="s">
        <v>1704</v>
      </c>
      <c r="X2993" s="337" t="s">
        <v>1726</v>
      </c>
      <c r="Y2993" s="337" t="s">
        <v>5981</v>
      </c>
      <c r="Z2993" s="337" t="s">
        <v>1367</v>
      </c>
      <c r="AA2993" s="172"/>
    </row>
    <row r="2994" spans="1:27">
      <c r="A2994" s="334" t="s">
        <v>56</v>
      </c>
      <c r="B2994" s="226" t="str">
        <f t="shared" si="92"/>
        <v>27AACCL9467B1ZEINV-2526-131</v>
      </c>
      <c r="C2994" s="277">
        <f t="shared" si="93"/>
        <v>2989</v>
      </c>
      <c r="D2994" s="334" t="s">
        <v>1523</v>
      </c>
      <c r="E2994" s="334" t="s">
        <v>1524</v>
      </c>
      <c r="F2994" s="334" t="s">
        <v>1525</v>
      </c>
      <c r="G2994" s="334" t="s">
        <v>1699</v>
      </c>
      <c r="H2994" s="334" t="s">
        <v>1214</v>
      </c>
      <c r="I2994" s="335">
        <v>95580</v>
      </c>
      <c r="J2994" s="334" t="s">
        <v>1700</v>
      </c>
      <c r="K2994" s="336" t="s">
        <v>1657</v>
      </c>
      <c r="L2994" s="172"/>
      <c r="M2994" s="335">
        <v>81000</v>
      </c>
      <c r="N2994" s="335">
        <v>0</v>
      </c>
      <c r="O2994" s="335">
        <v>7290</v>
      </c>
      <c r="P2994" s="335">
        <v>7290</v>
      </c>
      <c r="Q2994" s="335">
        <v>0</v>
      </c>
      <c r="R2994" s="337" t="s">
        <v>5959</v>
      </c>
      <c r="S2994" s="334" t="s">
        <v>6070</v>
      </c>
      <c r="T2994" s="336" t="s">
        <v>1703</v>
      </c>
      <c r="U2994" s="334" t="s">
        <v>1195</v>
      </c>
      <c r="V2994" s="172"/>
      <c r="W2994" s="338" t="s">
        <v>1704</v>
      </c>
      <c r="X2994" s="337" t="s">
        <v>1195</v>
      </c>
      <c r="Y2994" s="337" t="s">
        <v>1195</v>
      </c>
      <c r="Z2994" s="337" t="s">
        <v>1195</v>
      </c>
      <c r="AA2994" s="172"/>
    </row>
    <row r="2995" spans="1:27">
      <c r="A2995" s="334" t="s">
        <v>56</v>
      </c>
      <c r="B2995" s="226" t="str">
        <f t="shared" si="92"/>
        <v>27AAACM3692H1ZCSAPV11/0059/2526</v>
      </c>
      <c r="C2995" s="277">
        <f t="shared" si="93"/>
        <v>2990</v>
      </c>
      <c r="D2995" s="334" t="s">
        <v>580</v>
      </c>
      <c r="E2995" s="334" t="s">
        <v>581</v>
      </c>
      <c r="F2995" s="334" t="s">
        <v>1527</v>
      </c>
      <c r="G2995" s="334" t="s">
        <v>1699</v>
      </c>
      <c r="H2995" s="334" t="s">
        <v>1367</v>
      </c>
      <c r="I2995" s="335">
        <v>73439</v>
      </c>
      <c r="J2995" s="334" t="s">
        <v>1700</v>
      </c>
      <c r="K2995" s="336" t="s">
        <v>1657</v>
      </c>
      <c r="L2995" s="172"/>
      <c r="M2995" s="335">
        <v>62236.32</v>
      </c>
      <c r="N2995" s="335">
        <v>0</v>
      </c>
      <c r="O2995" s="335">
        <v>5601.27</v>
      </c>
      <c r="P2995" s="335">
        <v>5601.27</v>
      </c>
      <c r="Q2995" s="335">
        <v>0</v>
      </c>
      <c r="R2995" s="337" t="s">
        <v>5959</v>
      </c>
      <c r="S2995" s="334" t="s">
        <v>6069</v>
      </c>
      <c r="T2995" s="336" t="s">
        <v>1703</v>
      </c>
      <c r="U2995" s="334" t="s">
        <v>1195</v>
      </c>
      <c r="V2995" s="172"/>
      <c r="W2995" s="338" t="s">
        <v>1704</v>
      </c>
      <c r="X2995" s="337" t="s">
        <v>1726</v>
      </c>
      <c r="Y2995" s="337" t="s">
        <v>5982</v>
      </c>
      <c r="Z2995" s="337" t="s">
        <v>1417</v>
      </c>
      <c r="AA2995" s="172"/>
    </row>
    <row r="2996" spans="1:27">
      <c r="A2996" s="334" t="s">
        <v>56</v>
      </c>
      <c r="B2996" s="226" t="str">
        <f t="shared" si="92"/>
        <v>27AAACM3692H1ZCSAPV11/0060/2526</v>
      </c>
      <c r="C2996" s="277">
        <f t="shared" si="93"/>
        <v>2991</v>
      </c>
      <c r="D2996" s="334" t="s">
        <v>580</v>
      </c>
      <c r="E2996" s="334" t="s">
        <v>581</v>
      </c>
      <c r="F2996" s="334" t="s">
        <v>1529</v>
      </c>
      <c r="G2996" s="334" t="s">
        <v>1699</v>
      </c>
      <c r="H2996" s="334" t="s">
        <v>1367</v>
      </c>
      <c r="I2996" s="335">
        <v>38995</v>
      </c>
      <c r="J2996" s="334" t="s">
        <v>1700</v>
      </c>
      <c r="K2996" s="336" t="s">
        <v>1657</v>
      </c>
      <c r="L2996" s="172"/>
      <c r="M2996" s="335">
        <v>33046.269999999997</v>
      </c>
      <c r="N2996" s="335">
        <v>0</v>
      </c>
      <c r="O2996" s="335">
        <v>2974.16</v>
      </c>
      <c r="P2996" s="335">
        <v>2974.16</v>
      </c>
      <c r="Q2996" s="335">
        <v>0</v>
      </c>
      <c r="R2996" s="337" t="s">
        <v>5959</v>
      </c>
      <c r="S2996" s="334" t="s">
        <v>6069</v>
      </c>
      <c r="T2996" s="336" t="s">
        <v>1703</v>
      </c>
      <c r="U2996" s="334" t="s">
        <v>1195</v>
      </c>
      <c r="V2996" s="172"/>
      <c r="W2996" s="338" t="s">
        <v>1704</v>
      </c>
      <c r="X2996" s="337" t="s">
        <v>1726</v>
      </c>
      <c r="Y2996" s="337" t="s">
        <v>5983</v>
      </c>
      <c r="Z2996" s="337" t="s">
        <v>1417</v>
      </c>
      <c r="AA2996" s="172"/>
    </row>
    <row r="2997" spans="1:27">
      <c r="A2997" s="334" t="s">
        <v>56</v>
      </c>
      <c r="B2997" s="226" t="str">
        <f t="shared" si="92"/>
        <v>27AAACI1195H1ZM135251203020023</v>
      </c>
      <c r="C2997" s="277">
        <f t="shared" si="93"/>
        <v>2992</v>
      </c>
      <c r="D2997" s="334" t="s">
        <v>412</v>
      </c>
      <c r="E2997" s="334" t="s">
        <v>413</v>
      </c>
      <c r="F2997" s="334">
        <v>135251203020023</v>
      </c>
      <c r="G2997" s="334" t="s">
        <v>1699</v>
      </c>
      <c r="H2997" s="334" t="s">
        <v>1367</v>
      </c>
      <c r="I2997" s="335">
        <v>21250.45</v>
      </c>
      <c r="J2997" s="334" t="s">
        <v>1700</v>
      </c>
      <c r="K2997" s="336" t="s">
        <v>1657</v>
      </c>
      <c r="L2997" s="172"/>
      <c r="M2997" s="335">
        <v>18008.849999999999</v>
      </c>
      <c r="N2997" s="335">
        <v>0</v>
      </c>
      <c r="O2997" s="335">
        <v>1620.8</v>
      </c>
      <c r="P2997" s="335">
        <v>1620.8</v>
      </c>
      <c r="Q2997" s="335">
        <v>0</v>
      </c>
      <c r="R2997" s="337" t="s">
        <v>5959</v>
      </c>
      <c r="S2997" s="334" t="s">
        <v>6069</v>
      </c>
      <c r="T2997" s="336" t="s">
        <v>1703</v>
      </c>
      <c r="U2997" s="334" t="s">
        <v>1195</v>
      </c>
      <c r="V2997" s="172"/>
      <c r="W2997" s="338" t="s">
        <v>1704</v>
      </c>
      <c r="X2997" s="337" t="s">
        <v>1195</v>
      </c>
      <c r="Y2997" s="337" t="s">
        <v>1195</v>
      </c>
      <c r="Z2997" s="337" t="s">
        <v>1195</v>
      </c>
      <c r="AA2997" s="172"/>
    </row>
    <row r="2998" spans="1:27">
      <c r="A2998" s="334" t="s">
        <v>56</v>
      </c>
      <c r="B2998" s="226" t="str">
        <f t="shared" si="92"/>
        <v>27AAACI1195H1ZM135251212075189</v>
      </c>
      <c r="C2998" s="277">
        <f t="shared" si="93"/>
        <v>2993</v>
      </c>
      <c r="D2998" s="334" t="s">
        <v>412</v>
      </c>
      <c r="E2998" s="334" t="s">
        <v>413</v>
      </c>
      <c r="F2998" s="334">
        <v>135251212075189</v>
      </c>
      <c r="G2998" s="334" t="s">
        <v>1699</v>
      </c>
      <c r="H2998" s="334" t="s">
        <v>1365</v>
      </c>
      <c r="I2998" s="335">
        <v>21285.84</v>
      </c>
      <c r="J2998" s="334" t="s">
        <v>1700</v>
      </c>
      <c r="K2998" s="336" t="s">
        <v>1657</v>
      </c>
      <c r="L2998" s="172"/>
      <c r="M2998" s="335">
        <v>18038.84</v>
      </c>
      <c r="N2998" s="335">
        <v>0</v>
      </c>
      <c r="O2998" s="335">
        <v>1623.5</v>
      </c>
      <c r="P2998" s="335">
        <v>1623.5</v>
      </c>
      <c r="Q2998" s="335">
        <v>0</v>
      </c>
      <c r="R2998" s="337" t="s">
        <v>5959</v>
      </c>
      <c r="S2998" s="334" t="s">
        <v>6069</v>
      </c>
      <c r="T2998" s="336" t="s">
        <v>1703</v>
      </c>
      <c r="U2998" s="334" t="s">
        <v>1195</v>
      </c>
      <c r="V2998" s="172"/>
      <c r="W2998" s="338" t="s">
        <v>1704</v>
      </c>
      <c r="X2998" s="337" t="s">
        <v>1195</v>
      </c>
      <c r="Y2998" s="337" t="s">
        <v>1195</v>
      </c>
      <c r="Z2998" s="337" t="s">
        <v>1195</v>
      </c>
      <c r="AA2998" s="172"/>
    </row>
    <row r="2999" spans="1:27">
      <c r="A2999" s="334" t="s">
        <v>56</v>
      </c>
      <c r="B2999" s="226" t="str">
        <f t="shared" si="92"/>
        <v>27AAACI1195H1ZM135251217099409</v>
      </c>
      <c r="C2999" s="277">
        <f t="shared" si="93"/>
        <v>2994</v>
      </c>
      <c r="D2999" s="334" t="s">
        <v>412</v>
      </c>
      <c r="E2999" s="334" t="s">
        <v>413</v>
      </c>
      <c r="F2999" s="334">
        <v>135251217099409</v>
      </c>
      <c r="G2999" s="334" t="s">
        <v>1699</v>
      </c>
      <c r="H2999" s="334" t="s">
        <v>1363</v>
      </c>
      <c r="I2999" s="335">
        <v>21236.29</v>
      </c>
      <c r="J2999" s="334" t="s">
        <v>1700</v>
      </c>
      <c r="K2999" s="336" t="s">
        <v>1657</v>
      </c>
      <c r="L2999" s="172"/>
      <c r="M2999" s="335">
        <v>17996.849999999999</v>
      </c>
      <c r="N2999" s="335">
        <v>0</v>
      </c>
      <c r="O2999" s="335">
        <v>1619.72</v>
      </c>
      <c r="P2999" s="335">
        <v>1619.72</v>
      </c>
      <c r="Q2999" s="335">
        <v>0</v>
      </c>
      <c r="R2999" s="337" t="s">
        <v>5959</v>
      </c>
      <c r="S2999" s="334" t="s">
        <v>6069</v>
      </c>
      <c r="T2999" s="336" t="s">
        <v>1703</v>
      </c>
      <c r="U2999" s="334" t="s">
        <v>1195</v>
      </c>
      <c r="V2999" s="172"/>
      <c r="W2999" s="338" t="s">
        <v>1704</v>
      </c>
      <c r="X2999" s="337" t="s">
        <v>1195</v>
      </c>
      <c r="Y2999" s="337" t="s">
        <v>1195</v>
      </c>
      <c r="Z2999" s="337" t="s">
        <v>1195</v>
      </c>
      <c r="AA2999" s="172"/>
    </row>
    <row r="3000" spans="1:27">
      <c r="A3000" s="334" t="s">
        <v>56</v>
      </c>
      <c r="B3000" s="226" t="str">
        <f t="shared" si="92"/>
        <v>07AHSPG5597P1Z8IN-438</v>
      </c>
      <c r="C3000" s="277">
        <f t="shared" si="93"/>
        <v>2995</v>
      </c>
      <c r="D3000" s="334" t="s">
        <v>1541</v>
      </c>
      <c r="E3000" s="334" t="s">
        <v>1542</v>
      </c>
      <c r="F3000" s="334" t="s">
        <v>1543</v>
      </c>
      <c r="G3000" s="334" t="s">
        <v>1699</v>
      </c>
      <c r="H3000" s="334" t="s">
        <v>1296</v>
      </c>
      <c r="I3000" s="335">
        <v>1398</v>
      </c>
      <c r="J3000" s="334" t="s">
        <v>1700</v>
      </c>
      <c r="K3000" s="336" t="s">
        <v>1657</v>
      </c>
      <c r="L3000" s="172"/>
      <c r="M3000" s="335">
        <v>1184.74</v>
      </c>
      <c r="N3000" s="335">
        <v>213.26</v>
      </c>
      <c r="O3000" s="335">
        <v>0</v>
      </c>
      <c r="P3000" s="335">
        <v>0</v>
      </c>
      <c r="Q3000" s="335">
        <v>0</v>
      </c>
      <c r="R3000" s="337" t="s">
        <v>5959</v>
      </c>
      <c r="S3000" s="334" t="s">
        <v>6067</v>
      </c>
      <c r="T3000" s="336" t="s">
        <v>1703</v>
      </c>
      <c r="U3000" s="334" t="s">
        <v>1195</v>
      </c>
      <c r="V3000" s="172"/>
      <c r="W3000" s="338" t="s">
        <v>1704</v>
      </c>
      <c r="X3000" s="337" t="s">
        <v>1195</v>
      </c>
      <c r="Y3000" s="337" t="s">
        <v>1195</v>
      </c>
      <c r="Z3000" s="337" t="s">
        <v>1195</v>
      </c>
      <c r="AA3000" s="172"/>
    </row>
    <row r="3001" spans="1:27">
      <c r="A3001" s="334" t="s">
        <v>56</v>
      </c>
      <c r="B3001" s="226" t="str">
        <f t="shared" si="92"/>
        <v>27AAACD1798F2ZLDEL/25-26/026</v>
      </c>
      <c r="C3001" s="277">
        <f t="shared" si="93"/>
        <v>2996</v>
      </c>
      <c r="D3001" s="334" t="s">
        <v>1337</v>
      </c>
      <c r="E3001" s="334" t="s">
        <v>1338</v>
      </c>
      <c r="F3001" s="334" t="s">
        <v>1361</v>
      </c>
      <c r="G3001" s="334" t="s">
        <v>1699</v>
      </c>
      <c r="H3001" s="334" t="s">
        <v>323</v>
      </c>
      <c r="I3001" s="335">
        <v>236000</v>
      </c>
      <c r="J3001" s="334" t="s">
        <v>1700</v>
      </c>
      <c r="K3001" s="336" t="s">
        <v>1657</v>
      </c>
      <c r="L3001" s="172"/>
      <c r="M3001" s="335">
        <v>200000</v>
      </c>
      <c r="N3001" s="335">
        <v>0</v>
      </c>
      <c r="O3001" s="335">
        <v>18000</v>
      </c>
      <c r="P3001" s="335">
        <v>18000</v>
      </c>
      <c r="Q3001" s="335">
        <v>0</v>
      </c>
      <c r="R3001" s="337" t="s">
        <v>5959</v>
      </c>
      <c r="S3001" s="334" t="s">
        <v>6068</v>
      </c>
      <c r="T3001" s="336" t="s">
        <v>1703</v>
      </c>
      <c r="U3001" s="334" t="s">
        <v>1195</v>
      </c>
      <c r="V3001" s="172"/>
      <c r="W3001" s="338" t="s">
        <v>1704</v>
      </c>
      <c r="X3001" s="337" t="s">
        <v>1195</v>
      </c>
      <c r="Y3001" s="337" t="s">
        <v>1195</v>
      </c>
      <c r="Z3001" s="337" t="s">
        <v>1195</v>
      </c>
      <c r="AA3001" s="172"/>
    </row>
    <row r="3002" spans="1:27">
      <c r="A3002" s="334" t="s">
        <v>56</v>
      </c>
      <c r="B3002" s="226" t="str">
        <f t="shared" si="92"/>
        <v>27AAACD1798F2ZLDEL/25-26/027</v>
      </c>
      <c r="C3002" s="277">
        <f t="shared" si="93"/>
        <v>2997</v>
      </c>
      <c r="D3002" s="334" t="s">
        <v>1337</v>
      </c>
      <c r="E3002" s="334" t="s">
        <v>1338</v>
      </c>
      <c r="F3002" s="334" t="s">
        <v>1359</v>
      </c>
      <c r="G3002" s="334" t="s">
        <v>1699</v>
      </c>
      <c r="H3002" s="334" t="s">
        <v>323</v>
      </c>
      <c r="I3002" s="335">
        <v>91450</v>
      </c>
      <c r="J3002" s="334" t="s">
        <v>1700</v>
      </c>
      <c r="K3002" s="336" t="s">
        <v>1657</v>
      </c>
      <c r="L3002" s="172"/>
      <c r="M3002" s="335">
        <v>77500</v>
      </c>
      <c r="N3002" s="335">
        <v>0</v>
      </c>
      <c r="O3002" s="335">
        <v>6975</v>
      </c>
      <c r="P3002" s="335">
        <v>6975</v>
      </c>
      <c r="Q3002" s="335">
        <v>0</v>
      </c>
      <c r="R3002" s="337" t="s">
        <v>5959</v>
      </c>
      <c r="S3002" s="334" t="s">
        <v>6068</v>
      </c>
      <c r="T3002" s="336" t="s">
        <v>1703</v>
      </c>
      <c r="U3002" s="334" t="s">
        <v>1195</v>
      </c>
      <c r="V3002" s="172"/>
      <c r="W3002" s="338" t="s">
        <v>1704</v>
      </c>
      <c r="X3002" s="337" t="s">
        <v>1195</v>
      </c>
      <c r="Y3002" s="337" t="s">
        <v>1195</v>
      </c>
      <c r="Z3002" s="337" t="s">
        <v>1195</v>
      </c>
      <c r="AA3002" s="172"/>
    </row>
    <row r="3003" spans="1:27">
      <c r="A3003" s="334" t="s">
        <v>56</v>
      </c>
      <c r="B3003" s="226" t="str">
        <f t="shared" si="92"/>
        <v>27AAACD1798F2ZLDEL/25-26/028</v>
      </c>
      <c r="C3003" s="277">
        <f t="shared" si="93"/>
        <v>2998</v>
      </c>
      <c r="D3003" s="334" t="s">
        <v>1337</v>
      </c>
      <c r="E3003" s="334" t="s">
        <v>1338</v>
      </c>
      <c r="F3003" s="334" t="s">
        <v>1357</v>
      </c>
      <c r="G3003" s="334" t="s">
        <v>1699</v>
      </c>
      <c r="H3003" s="334" t="s">
        <v>323</v>
      </c>
      <c r="I3003" s="335">
        <v>75225</v>
      </c>
      <c r="J3003" s="334" t="s">
        <v>1700</v>
      </c>
      <c r="K3003" s="336" t="s">
        <v>1657</v>
      </c>
      <c r="L3003" s="172"/>
      <c r="M3003" s="335">
        <v>63750</v>
      </c>
      <c r="N3003" s="335">
        <v>0</v>
      </c>
      <c r="O3003" s="335">
        <v>5737.5</v>
      </c>
      <c r="P3003" s="335">
        <v>5737.5</v>
      </c>
      <c r="Q3003" s="335">
        <v>0</v>
      </c>
      <c r="R3003" s="337" t="s">
        <v>5959</v>
      </c>
      <c r="S3003" s="334" t="s">
        <v>6068</v>
      </c>
      <c r="T3003" s="336" t="s">
        <v>1703</v>
      </c>
      <c r="U3003" s="334" t="s">
        <v>1195</v>
      </c>
      <c r="V3003" s="172"/>
      <c r="W3003" s="338" t="s">
        <v>1704</v>
      </c>
      <c r="X3003" s="337" t="s">
        <v>1195</v>
      </c>
      <c r="Y3003" s="337" t="s">
        <v>1195</v>
      </c>
      <c r="Z3003" s="337" t="s">
        <v>1195</v>
      </c>
      <c r="AA3003" s="172"/>
    </row>
    <row r="3004" spans="1:27">
      <c r="A3004" s="334" t="s">
        <v>56</v>
      </c>
      <c r="B3004" s="226" t="str">
        <f t="shared" si="92"/>
        <v>27AAACD1798F2ZLDEL/25-26/029</v>
      </c>
      <c r="C3004" s="277">
        <f t="shared" si="93"/>
        <v>2999</v>
      </c>
      <c r="D3004" s="334" t="s">
        <v>1337</v>
      </c>
      <c r="E3004" s="334" t="s">
        <v>1338</v>
      </c>
      <c r="F3004" s="334" t="s">
        <v>1355</v>
      </c>
      <c r="G3004" s="334" t="s">
        <v>1699</v>
      </c>
      <c r="H3004" s="334" t="s">
        <v>323</v>
      </c>
      <c r="I3004" s="335">
        <v>590000</v>
      </c>
      <c r="J3004" s="334" t="s">
        <v>1700</v>
      </c>
      <c r="K3004" s="336" t="s">
        <v>1657</v>
      </c>
      <c r="L3004" s="172"/>
      <c r="M3004" s="335">
        <v>500000</v>
      </c>
      <c r="N3004" s="335">
        <v>0</v>
      </c>
      <c r="O3004" s="335">
        <v>45000</v>
      </c>
      <c r="P3004" s="335">
        <v>45000</v>
      </c>
      <c r="Q3004" s="335">
        <v>0</v>
      </c>
      <c r="R3004" s="337" t="s">
        <v>5959</v>
      </c>
      <c r="S3004" s="334" t="s">
        <v>6068</v>
      </c>
      <c r="T3004" s="336" t="s">
        <v>1703</v>
      </c>
      <c r="U3004" s="334" t="s">
        <v>1195</v>
      </c>
      <c r="V3004" s="172"/>
      <c r="W3004" s="338" t="s">
        <v>1704</v>
      </c>
      <c r="X3004" s="337" t="s">
        <v>1195</v>
      </c>
      <c r="Y3004" s="337" t="s">
        <v>1195</v>
      </c>
      <c r="Z3004" s="337" t="s">
        <v>1195</v>
      </c>
      <c r="AA3004" s="172"/>
    </row>
    <row r="3005" spans="1:27">
      <c r="A3005" s="334" t="s">
        <v>56</v>
      </c>
      <c r="B3005" s="226" t="str">
        <f t="shared" si="92"/>
        <v>27AAACD1798F2ZLDEL/25-26/030</v>
      </c>
      <c r="C3005" s="277">
        <f t="shared" si="93"/>
        <v>3000</v>
      </c>
      <c r="D3005" s="334" t="s">
        <v>1337</v>
      </c>
      <c r="E3005" s="334" t="s">
        <v>1338</v>
      </c>
      <c r="F3005" s="334" t="s">
        <v>1353</v>
      </c>
      <c r="G3005" s="334" t="s">
        <v>1699</v>
      </c>
      <c r="H3005" s="334" t="s">
        <v>765</v>
      </c>
      <c r="I3005" s="335">
        <v>236000</v>
      </c>
      <c r="J3005" s="334" t="s">
        <v>1700</v>
      </c>
      <c r="K3005" s="336" t="s">
        <v>1657</v>
      </c>
      <c r="L3005" s="172"/>
      <c r="M3005" s="335">
        <v>200000</v>
      </c>
      <c r="N3005" s="335">
        <v>0</v>
      </c>
      <c r="O3005" s="335">
        <v>18000</v>
      </c>
      <c r="P3005" s="335">
        <v>18000</v>
      </c>
      <c r="Q3005" s="335">
        <v>0</v>
      </c>
      <c r="R3005" s="337" t="s">
        <v>5959</v>
      </c>
      <c r="S3005" s="334" t="s">
        <v>6068</v>
      </c>
      <c r="T3005" s="336" t="s">
        <v>1703</v>
      </c>
      <c r="U3005" s="334" t="s">
        <v>1195</v>
      </c>
      <c r="V3005" s="172"/>
      <c r="W3005" s="338" t="s">
        <v>1704</v>
      </c>
      <c r="X3005" s="337" t="s">
        <v>1195</v>
      </c>
      <c r="Y3005" s="337" t="s">
        <v>1195</v>
      </c>
      <c r="Z3005" s="337" t="s">
        <v>1195</v>
      </c>
      <c r="AA3005" s="172"/>
    </row>
    <row r="3006" spans="1:27">
      <c r="A3006" s="334" t="s">
        <v>56</v>
      </c>
      <c r="B3006" s="226" t="str">
        <f t="shared" si="92"/>
        <v>27AAACD1798F2ZLDEL/25-26/031</v>
      </c>
      <c r="C3006" s="277">
        <f t="shared" si="93"/>
        <v>3001</v>
      </c>
      <c r="D3006" s="334" t="s">
        <v>1337</v>
      </c>
      <c r="E3006" s="334" t="s">
        <v>1338</v>
      </c>
      <c r="F3006" s="334" t="s">
        <v>1351</v>
      </c>
      <c r="G3006" s="334" t="s">
        <v>1699</v>
      </c>
      <c r="H3006" s="334" t="s">
        <v>765</v>
      </c>
      <c r="I3006" s="335">
        <v>91450</v>
      </c>
      <c r="J3006" s="334" t="s">
        <v>1700</v>
      </c>
      <c r="K3006" s="336" t="s">
        <v>1657</v>
      </c>
      <c r="L3006" s="172"/>
      <c r="M3006" s="335">
        <v>77500</v>
      </c>
      <c r="N3006" s="335">
        <v>0</v>
      </c>
      <c r="O3006" s="335">
        <v>6975</v>
      </c>
      <c r="P3006" s="335">
        <v>6975</v>
      </c>
      <c r="Q3006" s="335">
        <v>0</v>
      </c>
      <c r="R3006" s="337" t="s">
        <v>5959</v>
      </c>
      <c r="S3006" s="334" t="s">
        <v>6068</v>
      </c>
      <c r="T3006" s="336" t="s">
        <v>1703</v>
      </c>
      <c r="U3006" s="334" t="s">
        <v>1195</v>
      </c>
      <c r="V3006" s="172"/>
      <c r="W3006" s="338" t="s">
        <v>1704</v>
      </c>
      <c r="X3006" s="337" t="s">
        <v>1195</v>
      </c>
      <c r="Y3006" s="337" t="s">
        <v>1195</v>
      </c>
      <c r="Z3006" s="337" t="s">
        <v>1195</v>
      </c>
      <c r="AA3006" s="172"/>
    </row>
    <row r="3007" spans="1:27">
      <c r="A3007" s="334" t="s">
        <v>56</v>
      </c>
      <c r="B3007" s="226" t="str">
        <f t="shared" si="92"/>
        <v>27AAACD1798F2ZLDEL/25-26/032</v>
      </c>
      <c r="C3007" s="277">
        <f t="shared" si="93"/>
        <v>3002</v>
      </c>
      <c r="D3007" s="334" t="s">
        <v>1337</v>
      </c>
      <c r="E3007" s="334" t="s">
        <v>1338</v>
      </c>
      <c r="F3007" s="334" t="s">
        <v>1349</v>
      </c>
      <c r="G3007" s="334" t="s">
        <v>1699</v>
      </c>
      <c r="H3007" s="334" t="s">
        <v>765</v>
      </c>
      <c r="I3007" s="335">
        <v>75225</v>
      </c>
      <c r="J3007" s="334" t="s">
        <v>1700</v>
      </c>
      <c r="K3007" s="336" t="s">
        <v>1657</v>
      </c>
      <c r="L3007" s="172"/>
      <c r="M3007" s="335">
        <v>63750</v>
      </c>
      <c r="N3007" s="335">
        <v>0</v>
      </c>
      <c r="O3007" s="335">
        <v>5737.5</v>
      </c>
      <c r="P3007" s="335">
        <v>5737.5</v>
      </c>
      <c r="Q3007" s="335">
        <v>0</v>
      </c>
      <c r="R3007" s="337" t="s">
        <v>5959</v>
      </c>
      <c r="S3007" s="334" t="s">
        <v>6068</v>
      </c>
      <c r="T3007" s="336" t="s">
        <v>1703</v>
      </c>
      <c r="U3007" s="334" t="s">
        <v>1195</v>
      </c>
      <c r="V3007" s="172"/>
      <c r="W3007" s="338" t="s">
        <v>1704</v>
      </c>
      <c r="X3007" s="337" t="s">
        <v>1195</v>
      </c>
      <c r="Y3007" s="337" t="s">
        <v>1195</v>
      </c>
      <c r="Z3007" s="337" t="s">
        <v>1195</v>
      </c>
      <c r="AA3007" s="172"/>
    </row>
    <row r="3008" spans="1:27">
      <c r="A3008" s="334" t="s">
        <v>56</v>
      </c>
      <c r="B3008" s="226" t="str">
        <f t="shared" si="92"/>
        <v>27AAACD1798F2ZLDEL/25-26/033</v>
      </c>
      <c r="C3008" s="277">
        <f t="shared" si="93"/>
        <v>3003</v>
      </c>
      <c r="D3008" s="334" t="s">
        <v>1337</v>
      </c>
      <c r="E3008" s="334" t="s">
        <v>1338</v>
      </c>
      <c r="F3008" s="334" t="s">
        <v>1347</v>
      </c>
      <c r="G3008" s="334" t="s">
        <v>1699</v>
      </c>
      <c r="H3008" s="334" t="s">
        <v>821</v>
      </c>
      <c r="I3008" s="335">
        <v>590000</v>
      </c>
      <c r="J3008" s="334" t="s">
        <v>1700</v>
      </c>
      <c r="K3008" s="336" t="s">
        <v>1657</v>
      </c>
      <c r="L3008" s="172"/>
      <c r="M3008" s="335">
        <v>500000</v>
      </c>
      <c r="N3008" s="335">
        <v>0</v>
      </c>
      <c r="O3008" s="335">
        <v>45000</v>
      </c>
      <c r="P3008" s="335">
        <v>45000</v>
      </c>
      <c r="Q3008" s="335">
        <v>0</v>
      </c>
      <c r="R3008" s="337" t="s">
        <v>5959</v>
      </c>
      <c r="S3008" s="334" t="s">
        <v>6068</v>
      </c>
      <c r="T3008" s="336" t="s">
        <v>1703</v>
      </c>
      <c r="U3008" s="334" t="s">
        <v>1195</v>
      </c>
      <c r="V3008" s="172"/>
      <c r="W3008" s="338" t="s">
        <v>1704</v>
      </c>
      <c r="X3008" s="337" t="s">
        <v>1195</v>
      </c>
      <c r="Y3008" s="337" t="s">
        <v>1195</v>
      </c>
      <c r="Z3008" s="337" t="s">
        <v>1195</v>
      </c>
      <c r="AA3008" s="172"/>
    </row>
    <row r="3009" spans="1:27">
      <c r="A3009" s="334" t="s">
        <v>56</v>
      </c>
      <c r="B3009" s="226" t="str">
        <f t="shared" si="92"/>
        <v>27AAACD1798F2ZLDEL/25-26/034</v>
      </c>
      <c r="C3009" s="277">
        <f t="shared" si="93"/>
        <v>3004</v>
      </c>
      <c r="D3009" s="334" t="s">
        <v>1337</v>
      </c>
      <c r="E3009" s="334" t="s">
        <v>1338</v>
      </c>
      <c r="F3009" s="334" t="s">
        <v>1345</v>
      </c>
      <c r="G3009" s="334" t="s">
        <v>1699</v>
      </c>
      <c r="H3009" s="334" t="s">
        <v>1214</v>
      </c>
      <c r="I3009" s="335">
        <v>236000</v>
      </c>
      <c r="J3009" s="334" t="s">
        <v>1700</v>
      </c>
      <c r="K3009" s="336" t="s">
        <v>1657</v>
      </c>
      <c r="L3009" s="172"/>
      <c r="M3009" s="335">
        <v>200000</v>
      </c>
      <c r="N3009" s="335">
        <v>0</v>
      </c>
      <c r="O3009" s="335">
        <v>18000</v>
      </c>
      <c r="P3009" s="335">
        <v>18000</v>
      </c>
      <c r="Q3009" s="335">
        <v>0</v>
      </c>
      <c r="R3009" s="337" t="s">
        <v>5959</v>
      </c>
      <c r="S3009" s="334" t="s">
        <v>6068</v>
      </c>
      <c r="T3009" s="336" t="s">
        <v>1703</v>
      </c>
      <c r="U3009" s="334" t="s">
        <v>1195</v>
      </c>
      <c r="V3009" s="172"/>
      <c r="W3009" s="338" t="s">
        <v>1704</v>
      </c>
      <c r="X3009" s="337" t="s">
        <v>1195</v>
      </c>
      <c r="Y3009" s="337" t="s">
        <v>1195</v>
      </c>
      <c r="Z3009" s="337" t="s">
        <v>1195</v>
      </c>
      <c r="AA3009" s="172"/>
    </row>
    <row r="3010" spans="1:27">
      <c r="A3010" s="334" t="s">
        <v>56</v>
      </c>
      <c r="B3010" s="226" t="str">
        <f t="shared" si="92"/>
        <v>27AAACD1798F2ZLDEL/25-26/035</v>
      </c>
      <c r="C3010" s="277">
        <f t="shared" si="93"/>
        <v>3005</v>
      </c>
      <c r="D3010" s="334" t="s">
        <v>1337</v>
      </c>
      <c r="E3010" s="334" t="s">
        <v>1338</v>
      </c>
      <c r="F3010" s="334" t="s">
        <v>1343</v>
      </c>
      <c r="G3010" s="334" t="s">
        <v>1699</v>
      </c>
      <c r="H3010" s="334" t="s">
        <v>1214</v>
      </c>
      <c r="I3010" s="335">
        <v>91450</v>
      </c>
      <c r="J3010" s="334" t="s">
        <v>1700</v>
      </c>
      <c r="K3010" s="336" t="s">
        <v>1657</v>
      </c>
      <c r="L3010" s="172"/>
      <c r="M3010" s="335">
        <v>77500</v>
      </c>
      <c r="N3010" s="335">
        <v>0</v>
      </c>
      <c r="O3010" s="335">
        <v>6975</v>
      </c>
      <c r="P3010" s="335">
        <v>6975</v>
      </c>
      <c r="Q3010" s="335">
        <v>0</v>
      </c>
      <c r="R3010" s="337" t="s">
        <v>5959</v>
      </c>
      <c r="S3010" s="334" t="s">
        <v>6068</v>
      </c>
      <c r="T3010" s="336" t="s">
        <v>1703</v>
      </c>
      <c r="U3010" s="334" t="s">
        <v>1195</v>
      </c>
      <c r="V3010" s="172"/>
      <c r="W3010" s="338" t="s">
        <v>1704</v>
      </c>
      <c r="X3010" s="337" t="s">
        <v>1195</v>
      </c>
      <c r="Y3010" s="337" t="s">
        <v>1195</v>
      </c>
      <c r="Z3010" s="337" t="s">
        <v>1195</v>
      </c>
      <c r="AA3010" s="172"/>
    </row>
    <row r="3011" spans="1:27">
      <c r="A3011" s="334" t="s">
        <v>56</v>
      </c>
      <c r="B3011" s="226" t="str">
        <f t="shared" si="92"/>
        <v>27AAACD1798F2ZLDEL/25-26/036</v>
      </c>
      <c r="C3011" s="277">
        <f t="shared" si="93"/>
        <v>3006</v>
      </c>
      <c r="D3011" s="334" t="s">
        <v>1337</v>
      </c>
      <c r="E3011" s="334" t="s">
        <v>1338</v>
      </c>
      <c r="F3011" s="334" t="s">
        <v>1341</v>
      </c>
      <c r="G3011" s="334" t="s">
        <v>1699</v>
      </c>
      <c r="H3011" s="334" t="s">
        <v>1214</v>
      </c>
      <c r="I3011" s="335">
        <v>75225</v>
      </c>
      <c r="J3011" s="334" t="s">
        <v>1700</v>
      </c>
      <c r="K3011" s="336" t="s">
        <v>1657</v>
      </c>
      <c r="L3011" s="172"/>
      <c r="M3011" s="335">
        <v>63750</v>
      </c>
      <c r="N3011" s="335">
        <v>0</v>
      </c>
      <c r="O3011" s="335">
        <v>5737.5</v>
      </c>
      <c r="P3011" s="335">
        <v>5737.5</v>
      </c>
      <c r="Q3011" s="335">
        <v>0</v>
      </c>
      <c r="R3011" s="337" t="s">
        <v>5959</v>
      </c>
      <c r="S3011" s="334" t="s">
        <v>6068</v>
      </c>
      <c r="T3011" s="336" t="s">
        <v>1703</v>
      </c>
      <c r="U3011" s="334" t="s">
        <v>1195</v>
      </c>
      <c r="V3011" s="172"/>
      <c r="W3011" s="338" t="s">
        <v>1704</v>
      </c>
      <c r="X3011" s="337" t="s">
        <v>1195</v>
      </c>
      <c r="Y3011" s="337" t="s">
        <v>1195</v>
      </c>
      <c r="Z3011" s="337" t="s">
        <v>1195</v>
      </c>
      <c r="AA3011" s="172"/>
    </row>
    <row r="3012" spans="1:27">
      <c r="A3012" s="334" t="s">
        <v>56</v>
      </c>
      <c r="B3012" s="226" t="str">
        <f t="shared" si="92"/>
        <v>27AAACD1798F2ZLDEL/25-26/037</v>
      </c>
      <c r="C3012" s="277">
        <f t="shared" si="93"/>
        <v>3007</v>
      </c>
      <c r="D3012" s="334" t="s">
        <v>1337</v>
      </c>
      <c r="E3012" s="334" t="s">
        <v>1338</v>
      </c>
      <c r="F3012" s="334" t="s">
        <v>1339</v>
      </c>
      <c r="G3012" s="334" t="s">
        <v>1699</v>
      </c>
      <c r="H3012" s="334" t="s">
        <v>1236</v>
      </c>
      <c r="I3012" s="335">
        <v>590000</v>
      </c>
      <c r="J3012" s="334" t="s">
        <v>1700</v>
      </c>
      <c r="K3012" s="336" t="s">
        <v>1657</v>
      </c>
      <c r="L3012" s="172"/>
      <c r="M3012" s="335">
        <v>500000</v>
      </c>
      <c r="N3012" s="335">
        <v>0</v>
      </c>
      <c r="O3012" s="335">
        <v>45000</v>
      </c>
      <c r="P3012" s="335">
        <v>45000</v>
      </c>
      <c r="Q3012" s="335">
        <v>0</v>
      </c>
      <c r="R3012" s="337" t="s">
        <v>5959</v>
      </c>
      <c r="S3012" s="334" t="s">
        <v>6068</v>
      </c>
      <c r="T3012" s="336" t="s">
        <v>1703</v>
      </c>
      <c r="U3012" s="334" t="s">
        <v>1195</v>
      </c>
      <c r="V3012" s="172"/>
      <c r="W3012" s="338" t="s">
        <v>1704</v>
      </c>
      <c r="X3012" s="337" t="s">
        <v>1195</v>
      </c>
      <c r="Y3012" s="337" t="s">
        <v>1195</v>
      </c>
      <c r="Z3012" s="337" t="s">
        <v>1195</v>
      </c>
      <c r="AA3012" s="172"/>
    </row>
    <row r="3013" spans="1:27">
      <c r="A3013" s="334" t="s">
        <v>56</v>
      </c>
      <c r="B3013" s="226" t="str">
        <f t="shared" si="92"/>
        <v>33AABCA0522B1ZRIMAA251200004108</v>
      </c>
      <c r="C3013" s="277">
        <f t="shared" si="93"/>
        <v>3008</v>
      </c>
      <c r="D3013" s="334" t="s">
        <v>970</v>
      </c>
      <c r="E3013" s="334" t="s">
        <v>971</v>
      </c>
      <c r="F3013" s="334" t="s">
        <v>1569</v>
      </c>
      <c r="G3013" s="334" t="s">
        <v>1699</v>
      </c>
      <c r="H3013" s="334" t="s">
        <v>1245</v>
      </c>
      <c r="I3013" s="335">
        <v>575</v>
      </c>
      <c r="J3013" s="334" t="s">
        <v>1700</v>
      </c>
      <c r="K3013" s="336" t="s">
        <v>1657</v>
      </c>
      <c r="L3013" s="172"/>
      <c r="M3013" s="335">
        <v>547.62</v>
      </c>
      <c r="N3013" s="335">
        <v>27.38</v>
      </c>
      <c r="O3013" s="335">
        <v>0</v>
      </c>
      <c r="P3013" s="335">
        <v>0</v>
      </c>
      <c r="Q3013" s="335">
        <v>0</v>
      </c>
      <c r="R3013" s="337" t="s">
        <v>5959</v>
      </c>
      <c r="S3013" s="334" t="s">
        <v>6066</v>
      </c>
      <c r="T3013" s="336" t="s">
        <v>1703</v>
      </c>
      <c r="U3013" s="334" t="s">
        <v>1195</v>
      </c>
      <c r="V3013" s="172"/>
      <c r="W3013" s="338" t="s">
        <v>1704</v>
      </c>
      <c r="X3013" s="337" t="s">
        <v>1195</v>
      </c>
      <c r="Y3013" s="337" t="s">
        <v>1195</v>
      </c>
      <c r="Z3013" s="337" t="s">
        <v>1195</v>
      </c>
      <c r="AA3013" s="172"/>
    </row>
    <row r="3014" spans="1:27">
      <c r="A3014" s="334" t="s">
        <v>56</v>
      </c>
      <c r="B3014" s="226" t="str">
        <f t="shared" ref="B3014:B3077" si="94">CONCATENATE(D3014,F3014)</f>
        <v>33AABCA0522B1ZRIMAA251200028388</v>
      </c>
      <c r="C3014" s="277">
        <f t="shared" si="93"/>
        <v>3009</v>
      </c>
      <c r="D3014" s="334" t="s">
        <v>970</v>
      </c>
      <c r="E3014" s="334" t="s">
        <v>971</v>
      </c>
      <c r="F3014" s="334" t="s">
        <v>1571</v>
      </c>
      <c r="G3014" s="334" t="s">
        <v>1699</v>
      </c>
      <c r="H3014" s="334" t="s">
        <v>1223</v>
      </c>
      <c r="I3014" s="335">
        <v>4256</v>
      </c>
      <c r="J3014" s="334" t="s">
        <v>1700</v>
      </c>
      <c r="K3014" s="336" t="s">
        <v>1657</v>
      </c>
      <c r="L3014" s="172"/>
      <c r="M3014" s="335">
        <v>4053.33</v>
      </c>
      <c r="N3014" s="335">
        <v>202.67</v>
      </c>
      <c r="O3014" s="335">
        <v>0</v>
      </c>
      <c r="P3014" s="335">
        <v>0</v>
      </c>
      <c r="Q3014" s="335">
        <v>0</v>
      </c>
      <c r="R3014" s="337" t="s">
        <v>5959</v>
      </c>
      <c r="S3014" s="334" t="s">
        <v>6066</v>
      </c>
      <c r="T3014" s="336" t="s">
        <v>1703</v>
      </c>
      <c r="U3014" s="334" t="s">
        <v>1195</v>
      </c>
      <c r="V3014" s="172"/>
      <c r="W3014" s="338" t="s">
        <v>1704</v>
      </c>
      <c r="X3014" s="337" t="s">
        <v>1195</v>
      </c>
      <c r="Y3014" s="337" t="s">
        <v>1195</v>
      </c>
      <c r="Z3014" s="337" t="s">
        <v>1195</v>
      </c>
      <c r="AA3014" s="172"/>
    </row>
    <row r="3015" spans="1:27">
      <c r="A3015" s="334" t="s">
        <v>56</v>
      </c>
      <c r="B3015" s="226" t="str">
        <f t="shared" si="94"/>
        <v>33AABCA0522B1ZRIMAA251200028389</v>
      </c>
      <c r="C3015" s="277">
        <f t="shared" ref="C3015:C3078" si="95">C3014+1</f>
        <v>3010</v>
      </c>
      <c r="D3015" s="334" t="s">
        <v>970</v>
      </c>
      <c r="E3015" s="334" t="s">
        <v>971</v>
      </c>
      <c r="F3015" s="334" t="s">
        <v>1573</v>
      </c>
      <c r="G3015" s="334" t="s">
        <v>1699</v>
      </c>
      <c r="H3015" s="334" t="s">
        <v>1223</v>
      </c>
      <c r="I3015" s="335">
        <v>357</v>
      </c>
      <c r="J3015" s="334" t="s">
        <v>1700</v>
      </c>
      <c r="K3015" s="336" t="s">
        <v>1657</v>
      </c>
      <c r="L3015" s="172"/>
      <c r="M3015" s="335">
        <v>340</v>
      </c>
      <c r="N3015" s="335">
        <v>17</v>
      </c>
      <c r="O3015" s="335">
        <v>0</v>
      </c>
      <c r="P3015" s="335">
        <v>0</v>
      </c>
      <c r="Q3015" s="335">
        <v>0</v>
      </c>
      <c r="R3015" s="337" t="s">
        <v>5959</v>
      </c>
      <c r="S3015" s="334" t="s">
        <v>6066</v>
      </c>
      <c r="T3015" s="336" t="s">
        <v>1703</v>
      </c>
      <c r="U3015" s="334" t="s">
        <v>1195</v>
      </c>
      <c r="V3015" s="172"/>
      <c r="W3015" s="338" t="s">
        <v>1704</v>
      </c>
      <c r="X3015" s="337" t="s">
        <v>1195</v>
      </c>
      <c r="Y3015" s="337" t="s">
        <v>1195</v>
      </c>
      <c r="Z3015" s="337" t="s">
        <v>1195</v>
      </c>
      <c r="AA3015" s="172"/>
    </row>
    <row r="3016" spans="1:27">
      <c r="A3016" s="334" t="s">
        <v>56</v>
      </c>
      <c r="B3016" s="226" t="str">
        <f t="shared" si="94"/>
        <v>27AAMFS2232C1ZGSK/2077/2526</v>
      </c>
      <c r="C3016" s="277">
        <f t="shared" si="95"/>
        <v>3011</v>
      </c>
      <c r="D3016" s="334" t="s">
        <v>562</v>
      </c>
      <c r="E3016" s="334" t="s">
        <v>563</v>
      </c>
      <c r="F3016" s="334" t="s">
        <v>1575</v>
      </c>
      <c r="G3016" s="334" t="s">
        <v>1699</v>
      </c>
      <c r="H3016" s="334" t="s">
        <v>1576</v>
      </c>
      <c r="I3016" s="335">
        <v>8850</v>
      </c>
      <c r="J3016" s="334" t="s">
        <v>1700</v>
      </c>
      <c r="K3016" s="336" t="s">
        <v>1657</v>
      </c>
      <c r="L3016" s="172"/>
      <c r="M3016" s="335">
        <v>7500</v>
      </c>
      <c r="N3016" s="335">
        <v>0</v>
      </c>
      <c r="O3016" s="335">
        <v>675</v>
      </c>
      <c r="P3016" s="335">
        <v>675</v>
      </c>
      <c r="Q3016" s="335">
        <v>0</v>
      </c>
      <c r="R3016" s="337" t="s">
        <v>5959</v>
      </c>
      <c r="S3016" s="334" t="s">
        <v>6070</v>
      </c>
      <c r="T3016" s="336" t="s">
        <v>1703</v>
      </c>
      <c r="U3016" s="334" t="s">
        <v>1195</v>
      </c>
      <c r="V3016" s="172"/>
      <c r="W3016" s="338" t="s">
        <v>1704</v>
      </c>
      <c r="X3016" s="337" t="s">
        <v>1726</v>
      </c>
      <c r="Y3016" s="337" t="s">
        <v>5984</v>
      </c>
      <c r="Z3016" s="337" t="s">
        <v>1576</v>
      </c>
      <c r="AA3016" s="172"/>
    </row>
    <row r="3017" spans="1:27">
      <c r="A3017" s="334" t="s">
        <v>56</v>
      </c>
      <c r="B3017" s="226" t="str">
        <f t="shared" si="94"/>
        <v>27AZJPG1481H1ZC6265</v>
      </c>
      <c r="C3017" s="277">
        <f t="shared" si="95"/>
        <v>3012</v>
      </c>
      <c r="D3017" s="334" t="s">
        <v>394</v>
      </c>
      <c r="E3017" s="334" t="s">
        <v>395</v>
      </c>
      <c r="F3017" s="334">
        <v>6265</v>
      </c>
      <c r="G3017" s="334" t="s">
        <v>1699</v>
      </c>
      <c r="H3017" s="334" t="s">
        <v>1214</v>
      </c>
      <c r="I3017" s="335">
        <v>8031</v>
      </c>
      <c r="J3017" s="334" t="s">
        <v>1700</v>
      </c>
      <c r="K3017" s="336" t="s">
        <v>1657</v>
      </c>
      <c r="L3017" s="172"/>
      <c r="M3017" s="335">
        <v>6806</v>
      </c>
      <c r="N3017" s="335">
        <v>0</v>
      </c>
      <c r="O3017" s="335">
        <v>612.54</v>
      </c>
      <c r="P3017" s="335">
        <v>612.54</v>
      </c>
      <c r="Q3017" s="335">
        <v>0</v>
      </c>
      <c r="R3017" s="337" t="s">
        <v>5959</v>
      </c>
      <c r="S3017" s="334" t="s">
        <v>6066</v>
      </c>
      <c r="T3017" s="336" t="s">
        <v>1703</v>
      </c>
      <c r="U3017" s="334" t="s">
        <v>1195</v>
      </c>
      <c r="V3017" s="172"/>
      <c r="W3017" s="338" t="s">
        <v>1704</v>
      </c>
      <c r="X3017" s="337" t="s">
        <v>1195</v>
      </c>
      <c r="Y3017" s="337" t="s">
        <v>1195</v>
      </c>
      <c r="Z3017" s="337" t="s">
        <v>1195</v>
      </c>
      <c r="AA3017" s="172"/>
    </row>
    <row r="3018" spans="1:27">
      <c r="A3018" s="334" t="s">
        <v>56</v>
      </c>
      <c r="B3018" s="226" t="str">
        <f t="shared" si="94"/>
        <v>27AZJPG1481H1ZC6266</v>
      </c>
      <c r="C3018" s="277">
        <f t="shared" si="95"/>
        <v>3013</v>
      </c>
      <c r="D3018" s="334" t="s">
        <v>394</v>
      </c>
      <c r="E3018" s="334" t="s">
        <v>395</v>
      </c>
      <c r="F3018" s="334">
        <v>6266</v>
      </c>
      <c r="G3018" s="334" t="s">
        <v>1699</v>
      </c>
      <c r="H3018" s="334" t="s">
        <v>1214</v>
      </c>
      <c r="I3018" s="335">
        <v>5414</v>
      </c>
      <c r="J3018" s="334" t="s">
        <v>1700</v>
      </c>
      <c r="K3018" s="336" t="s">
        <v>1657</v>
      </c>
      <c r="L3018" s="172"/>
      <c r="M3018" s="335">
        <v>4588</v>
      </c>
      <c r="N3018" s="335">
        <v>0</v>
      </c>
      <c r="O3018" s="335">
        <v>412.92</v>
      </c>
      <c r="P3018" s="335">
        <v>412.92</v>
      </c>
      <c r="Q3018" s="335">
        <v>0</v>
      </c>
      <c r="R3018" s="337" t="s">
        <v>5959</v>
      </c>
      <c r="S3018" s="334" t="s">
        <v>6066</v>
      </c>
      <c r="T3018" s="336" t="s">
        <v>1703</v>
      </c>
      <c r="U3018" s="334" t="s">
        <v>1195</v>
      </c>
      <c r="V3018" s="172"/>
      <c r="W3018" s="338" t="s">
        <v>1704</v>
      </c>
      <c r="X3018" s="337" t="s">
        <v>1195</v>
      </c>
      <c r="Y3018" s="337" t="s">
        <v>1195</v>
      </c>
      <c r="Z3018" s="337" t="s">
        <v>1195</v>
      </c>
      <c r="AA3018" s="172"/>
    </row>
    <row r="3019" spans="1:27">
      <c r="A3019" s="334" t="s">
        <v>56</v>
      </c>
      <c r="B3019" s="226" t="str">
        <f t="shared" si="94"/>
        <v>27AZJPG1481H1ZC6282</v>
      </c>
      <c r="C3019" s="277">
        <f t="shared" si="95"/>
        <v>3014</v>
      </c>
      <c r="D3019" s="334" t="s">
        <v>394</v>
      </c>
      <c r="E3019" s="334" t="s">
        <v>395</v>
      </c>
      <c r="F3019" s="334">
        <v>6282</v>
      </c>
      <c r="G3019" s="334" t="s">
        <v>1699</v>
      </c>
      <c r="H3019" s="334" t="s">
        <v>1214</v>
      </c>
      <c r="I3019" s="335">
        <v>12584</v>
      </c>
      <c r="J3019" s="334" t="s">
        <v>1700</v>
      </c>
      <c r="K3019" s="336" t="s">
        <v>1657</v>
      </c>
      <c r="L3019" s="172"/>
      <c r="M3019" s="335">
        <v>10664</v>
      </c>
      <c r="N3019" s="335">
        <v>0</v>
      </c>
      <c r="O3019" s="335">
        <v>959.76</v>
      </c>
      <c r="P3019" s="335">
        <v>959.76</v>
      </c>
      <c r="Q3019" s="335">
        <v>0</v>
      </c>
      <c r="R3019" s="337" t="s">
        <v>5959</v>
      </c>
      <c r="S3019" s="334" t="s">
        <v>6066</v>
      </c>
      <c r="T3019" s="336" t="s">
        <v>1703</v>
      </c>
      <c r="U3019" s="334" t="s">
        <v>1195</v>
      </c>
      <c r="V3019" s="172"/>
      <c r="W3019" s="338" t="s">
        <v>1704</v>
      </c>
      <c r="X3019" s="337" t="s">
        <v>1195</v>
      </c>
      <c r="Y3019" s="337" t="s">
        <v>1195</v>
      </c>
      <c r="Z3019" s="337" t="s">
        <v>1195</v>
      </c>
      <c r="AA3019" s="172"/>
    </row>
    <row r="3020" spans="1:27">
      <c r="A3020" s="334" t="s">
        <v>56</v>
      </c>
      <c r="B3020" s="226" t="str">
        <f t="shared" si="94"/>
        <v>27AZJPG1481H1ZC6309</v>
      </c>
      <c r="C3020" s="277">
        <f t="shared" si="95"/>
        <v>3015</v>
      </c>
      <c r="D3020" s="334" t="s">
        <v>394</v>
      </c>
      <c r="E3020" s="334" t="s">
        <v>395</v>
      </c>
      <c r="F3020" s="334">
        <v>6309</v>
      </c>
      <c r="G3020" s="334" t="s">
        <v>1699</v>
      </c>
      <c r="H3020" s="334" t="s">
        <v>1214</v>
      </c>
      <c r="I3020" s="335">
        <v>5504</v>
      </c>
      <c r="J3020" s="334" t="s">
        <v>1700</v>
      </c>
      <c r="K3020" s="336" t="s">
        <v>1657</v>
      </c>
      <c r="L3020" s="172"/>
      <c r="M3020" s="335">
        <v>4664</v>
      </c>
      <c r="N3020" s="335">
        <v>0</v>
      </c>
      <c r="O3020" s="335">
        <v>419.76</v>
      </c>
      <c r="P3020" s="335">
        <v>419.76</v>
      </c>
      <c r="Q3020" s="335">
        <v>0</v>
      </c>
      <c r="R3020" s="337" t="s">
        <v>5959</v>
      </c>
      <c r="S3020" s="334" t="s">
        <v>6066</v>
      </c>
      <c r="T3020" s="336" t="s">
        <v>1703</v>
      </c>
      <c r="U3020" s="334" t="s">
        <v>1195</v>
      </c>
      <c r="V3020" s="172"/>
      <c r="W3020" s="338" t="s">
        <v>1704</v>
      </c>
      <c r="X3020" s="337" t="s">
        <v>1195</v>
      </c>
      <c r="Y3020" s="337" t="s">
        <v>1195</v>
      </c>
      <c r="Z3020" s="337" t="s">
        <v>1195</v>
      </c>
      <c r="AA3020" s="172"/>
    </row>
    <row r="3021" spans="1:27">
      <c r="A3021" s="334" t="s">
        <v>56</v>
      </c>
      <c r="B3021" s="226" t="str">
        <f t="shared" si="94"/>
        <v>27AZJPG1481H1ZC6319</v>
      </c>
      <c r="C3021" s="277">
        <f t="shared" si="95"/>
        <v>3016</v>
      </c>
      <c r="D3021" s="334" t="s">
        <v>394</v>
      </c>
      <c r="E3021" s="334" t="s">
        <v>395</v>
      </c>
      <c r="F3021" s="334">
        <v>6319</v>
      </c>
      <c r="G3021" s="334" t="s">
        <v>1699</v>
      </c>
      <c r="H3021" s="334" t="s">
        <v>1214</v>
      </c>
      <c r="I3021" s="335">
        <v>2360</v>
      </c>
      <c r="J3021" s="334" t="s">
        <v>1700</v>
      </c>
      <c r="K3021" s="336" t="s">
        <v>1657</v>
      </c>
      <c r="L3021" s="172"/>
      <c r="M3021" s="335">
        <v>2000</v>
      </c>
      <c r="N3021" s="335">
        <v>0</v>
      </c>
      <c r="O3021" s="335">
        <v>180</v>
      </c>
      <c r="P3021" s="335">
        <v>180</v>
      </c>
      <c r="Q3021" s="335">
        <v>0</v>
      </c>
      <c r="R3021" s="337" t="s">
        <v>5959</v>
      </c>
      <c r="S3021" s="334" t="s">
        <v>6066</v>
      </c>
      <c r="T3021" s="336" t="s">
        <v>1703</v>
      </c>
      <c r="U3021" s="334" t="s">
        <v>1195</v>
      </c>
      <c r="V3021" s="172"/>
      <c r="W3021" s="338" t="s">
        <v>1704</v>
      </c>
      <c r="X3021" s="337" t="s">
        <v>1195</v>
      </c>
      <c r="Y3021" s="337" t="s">
        <v>1195</v>
      </c>
      <c r="Z3021" s="337" t="s">
        <v>1195</v>
      </c>
      <c r="AA3021" s="172"/>
    </row>
    <row r="3022" spans="1:27">
      <c r="A3022" s="334" t="s">
        <v>56</v>
      </c>
      <c r="B3022" s="226" t="str">
        <f t="shared" si="94"/>
        <v>27AZJPG1481H1ZC6366</v>
      </c>
      <c r="C3022" s="277">
        <f t="shared" si="95"/>
        <v>3017</v>
      </c>
      <c r="D3022" s="334" t="s">
        <v>394</v>
      </c>
      <c r="E3022" s="334" t="s">
        <v>395</v>
      </c>
      <c r="F3022" s="334">
        <v>6366</v>
      </c>
      <c r="G3022" s="334" t="s">
        <v>1699</v>
      </c>
      <c r="H3022" s="334" t="s">
        <v>1214</v>
      </c>
      <c r="I3022" s="335">
        <v>12009</v>
      </c>
      <c r="J3022" s="334" t="s">
        <v>1700</v>
      </c>
      <c r="K3022" s="336" t="s">
        <v>1657</v>
      </c>
      <c r="L3022" s="172"/>
      <c r="M3022" s="335">
        <v>10177</v>
      </c>
      <c r="N3022" s="335">
        <v>0</v>
      </c>
      <c r="O3022" s="335">
        <v>915.93</v>
      </c>
      <c r="P3022" s="335">
        <v>915.93</v>
      </c>
      <c r="Q3022" s="335">
        <v>0</v>
      </c>
      <c r="R3022" s="337" t="s">
        <v>5959</v>
      </c>
      <c r="S3022" s="334" t="s">
        <v>6066</v>
      </c>
      <c r="T3022" s="336" t="s">
        <v>1703</v>
      </c>
      <c r="U3022" s="334" t="s">
        <v>1195</v>
      </c>
      <c r="V3022" s="172"/>
      <c r="W3022" s="338" t="s">
        <v>1704</v>
      </c>
      <c r="X3022" s="337" t="s">
        <v>1195</v>
      </c>
      <c r="Y3022" s="337" t="s">
        <v>1195</v>
      </c>
      <c r="Z3022" s="337" t="s">
        <v>1195</v>
      </c>
      <c r="AA3022" s="172"/>
    </row>
    <row r="3023" spans="1:27">
      <c r="A3023" s="334" t="s">
        <v>56</v>
      </c>
      <c r="B3023" s="226" t="str">
        <f t="shared" si="94"/>
        <v>23BWZPK8851P1ZCIN-2024</v>
      </c>
      <c r="C3023" s="277">
        <f t="shared" si="95"/>
        <v>3018</v>
      </c>
      <c r="D3023" s="334" t="s">
        <v>1601</v>
      </c>
      <c r="E3023" s="334" t="s">
        <v>1602</v>
      </c>
      <c r="F3023" s="334" t="s">
        <v>1603</v>
      </c>
      <c r="G3023" s="334" t="s">
        <v>1699</v>
      </c>
      <c r="H3023" s="334" t="s">
        <v>770</v>
      </c>
      <c r="I3023" s="335">
        <v>1798</v>
      </c>
      <c r="J3023" s="334" t="s">
        <v>1700</v>
      </c>
      <c r="K3023" s="336" t="s">
        <v>1657</v>
      </c>
      <c r="L3023" s="172"/>
      <c r="M3023" s="335">
        <v>1524</v>
      </c>
      <c r="N3023" s="335">
        <v>274.27</v>
      </c>
      <c r="O3023" s="335">
        <v>0</v>
      </c>
      <c r="P3023" s="335">
        <v>0</v>
      </c>
      <c r="Q3023" s="335">
        <v>0</v>
      </c>
      <c r="R3023" s="337" t="s">
        <v>743</v>
      </c>
      <c r="S3023" s="334" t="s">
        <v>1363</v>
      </c>
      <c r="T3023" s="336" t="s">
        <v>1703</v>
      </c>
      <c r="U3023" s="334" t="s">
        <v>1195</v>
      </c>
      <c r="V3023" s="172"/>
      <c r="W3023" s="338" t="s">
        <v>1704</v>
      </c>
      <c r="X3023" s="337" t="s">
        <v>1195</v>
      </c>
      <c r="Y3023" s="337" t="s">
        <v>1195</v>
      </c>
      <c r="Z3023" s="337" t="s">
        <v>1195</v>
      </c>
      <c r="AA3023" s="172"/>
    </row>
    <row r="3024" spans="1:27">
      <c r="A3024" s="334" t="s">
        <v>56</v>
      </c>
      <c r="B3024" s="226" t="str">
        <f t="shared" si="94"/>
        <v>36AAJCA3639B1ZXAE-INV-2526-1176</v>
      </c>
      <c r="C3024" s="277">
        <f t="shared" si="95"/>
        <v>3019</v>
      </c>
      <c r="D3024" s="334" t="s">
        <v>432</v>
      </c>
      <c r="E3024" s="334" t="s">
        <v>433</v>
      </c>
      <c r="F3024" s="334" t="s">
        <v>1308</v>
      </c>
      <c r="G3024" s="334" t="s">
        <v>1699</v>
      </c>
      <c r="H3024" s="334" t="s">
        <v>1279</v>
      </c>
      <c r="I3024" s="335">
        <v>233923</v>
      </c>
      <c r="J3024" s="334" t="s">
        <v>1700</v>
      </c>
      <c r="K3024" s="336" t="s">
        <v>1657</v>
      </c>
      <c r="L3024" s="172"/>
      <c r="M3024" s="335">
        <v>198240</v>
      </c>
      <c r="N3024" s="335">
        <v>35683.199999999997</v>
      </c>
      <c r="O3024" s="335">
        <v>0</v>
      </c>
      <c r="P3024" s="335">
        <v>0</v>
      </c>
      <c r="Q3024" s="335">
        <v>0</v>
      </c>
      <c r="R3024" s="337" t="s">
        <v>5959</v>
      </c>
      <c r="S3024" s="334" t="s">
        <v>6066</v>
      </c>
      <c r="T3024" s="336" t="s">
        <v>1703</v>
      </c>
      <c r="U3024" s="334" t="s">
        <v>1195</v>
      </c>
      <c r="V3024" s="172"/>
      <c r="W3024" s="338" t="s">
        <v>1704</v>
      </c>
      <c r="X3024" s="337" t="s">
        <v>1726</v>
      </c>
      <c r="Y3024" s="337" t="s">
        <v>5985</v>
      </c>
      <c r="Z3024" s="337" t="s">
        <v>1279</v>
      </c>
      <c r="AA3024" s="172"/>
    </row>
    <row r="3025" spans="1:27">
      <c r="A3025" s="334" t="s">
        <v>56</v>
      </c>
      <c r="B3025" s="226" t="str">
        <f t="shared" si="94"/>
        <v>27AABCK3418J1ZKPP/2526/2/788</v>
      </c>
      <c r="C3025" s="277">
        <f t="shared" si="95"/>
        <v>3020</v>
      </c>
      <c r="D3025" s="334" t="s">
        <v>449</v>
      </c>
      <c r="E3025" s="334" t="s">
        <v>450</v>
      </c>
      <c r="F3025" s="334" t="s">
        <v>1586</v>
      </c>
      <c r="G3025" s="334" t="s">
        <v>1699</v>
      </c>
      <c r="H3025" s="334" t="s">
        <v>1365</v>
      </c>
      <c r="I3025" s="335">
        <v>19365</v>
      </c>
      <c r="J3025" s="334" t="s">
        <v>1700</v>
      </c>
      <c r="K3025" s="336" t="s">
        <v>1657</v>
      </c>
      <c r="L3025" s="172"/>
      <c r="M3025" s="335">
        <v>250</v>
      </c>
      <c r="N3025" s="335">
        <v>0</v>
      </c>
      <c r="O3025" s="335">
        <v>22.5</v>
      </c>
      <c r="P3025" s="335">
        <v>22.5</v>
      </c>
      <c r="Q3025" s="335">
        <v>0</v>
      </c>
      <c r="R3025" s="337" t="s">
        <v>5959</v>
      </c>
      <c r="S3025" s="334" t="s">
        <v>6069</v>
      </c>
      <c r="T3025" s="336" t="s">
        <v>1703</v>
      </c>
      <c r="U3025" s="334" t="s">
        <v>1195</v>
      </c>
      <c r="V3025" s="172"/>
      <c r="W3025" s="338" t="s">
        <v>1704</v>
      </c>
      <c r="X3025" s="337" t="s">
        <v>1726</v>
      </c>
      <c r="Y3025" s="337" t="s">
        <v>5986</v>
      </c>
      <c r="Z3025" s="337" t="s">
        <v>1365</v>
      </c>
      <c r="AA3025" s="172"/>
    </row>
    <row r="3026" spans="1:27">
      <c r="A3026" s="334" t="s">
        <v>56</v>
      </c>
      <c r="B3026" s="226" t="str">
        <f t="shared" si="94"/>
        <v>27AABCK3418J1ZKPP/2526/2/830</v>
      </c>
      <c r="C3026" s="277">
        <f t="shared" si="95"/>
        <v>3021</v>
      </c>
      <c r="D3026" s="334" t="s">
        <v>449</v>
      </c>
      <c r="E3026" s="334" t="s">
        <v>450</v>
      </c>
      <c r="F3026" s="334" t="s">
        <v>1584</v>
      </c>
      <c r="G3026" s="334" t="s">
        <v>1699</v>
      </c>
      <c r="H3026" s="334" t="s">
        <v>1236</v>
      </c>
      <c r="I3026" s="335">
        <v>39342</v>
      </c>
      <c r="J3026" s="334" t="s">
        <v>1700</v>
      </c>
      <c r="K3026" s="336" t="s">
        <v>1657</v>
      </c>
      <c r="L3026" s="172"/>
      <c r="M3026" s="335">
        <v>394.13</v>
      </c>
      <c r="N3026" s="335">
        <v>0</v>
      </c>
      <c r="O3026" s="335">
        <v>35.47</v>
      </c>
      <c r="P3026" s="335">
        <v>35.47</v>
      </c>
      <c r="Q3026" s="335">
        <v>0</v>
      </c>
      <c r="R3026" s="337" t="s">
        <v>5959</v>
      </c>
      <c r="S3026" s="334" t="s">
        <v>6069</v>
      </c>
      <c r="T3026" s="336" t="s">
        <v>1703</v>
      </c>
      <c r="U3026" s="334" t="s">
        <v>1195</v>
      </c>
      <c r="V3026" s="172"/>
      <c r="W3026" s="338" t="s">
        <v>1704</v>
      </c>
      <c r="X3026" s="337" t="s">
        <v>1726</v>
      </c>
      <c r="Y3026" s="337" t="s">
        <v>5987</v>
      </c>
      <c r="Z3026" s="337" t="s">
        <v>1236</v>
      </c>
      <c r="AA3026" s="172"/>
    </row>
    <row r="3027" spans="1:27">
      <c r="A3027" s="334" t="s">
        <v>56</v>
      </c>
      <c r="B3027" s="226" t="str">
        <f t="shared" si="94"/>
        <v>27AABCK3418J1ZKPP/2526/2/854</v>
      </c>
      <c r="C3027" s="277">
        <f t="shared" si="95"/>
        <v>3022</v>
      </c>
      <c r="D3027" s="334" t="s">
        <v>449</v>
      </c>
      <c r="E3027" s="334" t="s">
        <v>450</v>
      </c>
      <c r="F3027" s="334" t="s">
        <v>1582</v>
      </c>
      <c r="G3027" s="334" t="s">
        <v>1699</v>
      </c>
      <c r="H3027" s="334" t="s">
        <v>1214</v>
      </c>
      <c r="I3027" s="335">
        <v>7179</v>
      </c>
      <c r="J3027" s="334" t="s">
        <v>1700</v>
      </c>
      <c r="K3027" s="336" t="s">
        <v>1657</v>
      </c>
      <c r="L3027" s="172"/>
      <c r="M3027" s="335">
        <v>250</v>
      </c>
      <c r="N3027" s="335">
        <v>0</v>
      </c>
      <c r="O3027" s="335">
        <v>22.5</v>
      </c>
      <c r="P3027" s="335">
        <v>22.5</v>
      </c>
      <c r="Q3027" s="335">
        <v>0</v>
      </c>
      <c r="R3027" s="337" t="s">
        <v>5959</v>
      </c>
      <c r="S3027" s="334" t="s">
        <v>6069</v>
      </c>
      <c r="T3027" s="336" t="s">
        <v>1703</v>
      </c>
      <c r="U3027" s="334" t="s">
        <v>1195</v>
      </c>
      <c r="V3027" s="172"/>
      <c r="W3027" s="338" t="s">
        <v>1704</v>
      </c>
      <c r="X3027" s="337" t="s">
        <v>1726</v>
      </c>
      <c r="Y3027" s="337" t="s">
        <v>5988</v>
      </c>
      <c r="Z3027" s="337" t="s">
        <v>1214</v>
      </c>
      <c r="AA3027" s="172"/>
    </row>
    <row r="3028" spans="1:27">
      <c r="A3028" s="334" t="s">
        <v>56</v>
      </c>
      <c r="B3028" s="226" t="str">
        <f t="shared" si="94"/>
        <v>27AABCK3418J1ZKPP/2526/2/859</v>
      </c>
      <c r="C3028" s="277">
        <f t="shared" si="95"/>
        <v>3023</v>
      </c>
      <c r="D3028" s="334" t="s">
        <v>449</v>
      </c>
      <c r="E3028" s="334" t="s">
        <v>450</v>
      </c>
      <c r="F3028" s="334" t="s">
        <v>1580</v>
      </c>
      <c r="G3028" s="334" t="s">
        <v>1699</v>
      </c>
      <c r="H3028" s="334" t="s">
        <v>1214</v>
      </c>
      <c r="I3028" s="335">
        <v>89820</v>
      </c>
      <c r="J3028" s="334" t="s">
        <v>1700</v>
      </c>
      <c r="K3028" s="336" t="s">
        <v>1657</v>
      </c>
      <c r="L3028" s="172"/>
      <c r="M3028" s="335">
        <v>899.82</v>
      </c>
      <c r="N3028" s="335">
        <v>0</v>
      </c>
      <c r="O3028" s="335">
        <v>80.98</v>
      </c>
      <c r="P3028" s="335">
        <v>80.98</v>
      </c>
      <c r="Q3028" s="335">
        <v>0</v>
      </c>
      <c r="R3028" s="337" t="s">
        <v>5959</v>
      </c>
      <c r="S3028" s="334" t="s">
        <v>6069</v>
      </c>
      <c r="T3028" s="336" t="s">
        <v>1703</v>
      </c>
      <c r="U3028" s="334" t="s">
        <v>1195</v>
      </c>
      <c r="V3028" s="172"/>
      <c r="W3028" s="338" t="s">
        <v>1704</v>
      </c>
      <c r="X3028" s="337" t="s">
        <v>1726</v>
      </c>
      <c r="Y3028" s="337" t="s">
        <v>5989</v>
      </c>
      <c r="Z3028" s="337" t="s">
        <v>1214</v>
      </c>
      <c r="AA3028" s="172"/>
    </row>
    <row r="3029" spans="1:27">
      <c r="A3029" s="334" t="s">
        <v>56</v>
      </c>
      <c r="B3029" s="226" t="str">
        <f t="shared" si="94"/>
        <v>27AABCK3418J1ZKSP/2526/2/3740</v>
      </c>
      <c r="C3029" s="277">
        <f t="shared" si="95"/>
        <v>3024</v>
      </c>
      <c r="D3029" s="334" t="s">
        <v>449</v>
      </c>
      <c r="E3029" s="334" t="s">
        <v>450</v>
      </c>
      <c r="F3029" s="334" t="s">
        <v>1578</v>
      </c>
      <c r="G3029" s="334" t="s">
        <v>1699</v>
      </c>
      <c r="H3029" s="334" t="s">
        <v>1363</v>
      </c>
      <c r="I3029" s="335">
        <v>227522</v>
      </c>
      <c r="J3029" s="334" t="s">
        <v>1700</v>
      </c>
      <c r="K3029" s="336" t="s">
        <v>1657</v>
      </c>
      <c r="L3029" s="172"/>
      <c r="M3029" s="335">
        <v>1636.14</v>
      </c>
      <c r="N3029" s="335">
        <v>0</v>
      </c>
      <c r="O3029" s="335">
        <v>147.25</v>
      </c>
      <c r="P3029" s="335">
        <v>147.25</v>
      </c>
      <c r="Q3029" s="335">
        <v>0</v>
      </c>
      <c r="R3029" s="337" t="s">
        <v>5959</v>
      </c>
      <c r="S3029" s="334" t="s">
        <v>6069</v>
      </c>
      <c r="T3029" s="336" t="s">
        <v>1703</v>
      </c>
      <c r="U3029" s="334" t="s">
        <v>1195</v>
      </c>
      <c r="V3029" s="172"/>
      <c r="W3029" s="338" t="s">
        <v>1704</v>
      </c>
      <c r="X3029" s="337" t="s">
        <v>1726</v>
      </c>
      <c r="Y3029" s="337" t="s">
        <v>5990</v>
      </c>
      <c r="Z3029" s="337" t="s">
        <v>1363</v>
      </c>
      <c r="AA3029" s="172"/>
    </row>
    <row r="3030" spans="1:27">
      <c r="A3030" s="334" t="s">
        <v>56</v>
      </c>
      <c r="B3030" s="226" t="str">
        <f t="shared" si="94"/>
        <v>27AABCK3418J1ZKSP/2526/2/3743</v>
      </c>
      <c r="C3030" s="277">
        <f t="shared" si="95"/>
        <v>3025</v>
      </c>
      <c r="D3030" s="334" t="s">
        <v>449</v>
      </c>
      <c r="E3030" s="334" t="s">
        <v>450</v>
      </c>
      <c r="F3030" s="334" t="s">
        <v>1567</v>
      </c>
      <c r="G3030" s="334" t="s">
        <v>1699</v>
      </c>
      <c r="H3030" s="334" t="s">
        <v>1363</v>
      </c>
      <c r="I3030" s="335">
        <v>105381</v>
      </c>
      <c r="J3030" s="334" t="s">
        <v>1700</v>
      </c>
      <c r="K3030" s="336" t="s">
        <v>1657</v>
      </c>
      <c r="L3030" s="172"/>
      <c r="M3030" s="335">
        <v>1025.98</v>
      </c>
      <c r="N3030" s="335">
        <v>0</v>
      </c>
      <c r="O3030" s="335">
        <v>92.34</v>
      </c>
      <c r="P3030" s="335">
        <v>92.34</v>
      </c>
      <c r="Q3030" s="335">
        <v>0</v>
      </c>
      <c r="R3030" s="337" t="s">
        <v>5959</v>
      </c>
      <c r="S3030" s="334" t="s">
        <v>6069</v>
      </c>
      <c r="T3030" s="336" t="s">
        <v>1703</v>
      </c>
      <c r="U3030" s="334" t="s">
        <v>1195</v>
      </c>
      <c r="V3030" s="172"/>
      <c r="W3030" s="338" t="s">
        <v>1704</v>
      </c>
      <c r="X3030" s="337" t="s">
        <v>1726</v>
      </c>
      <c r="Y3030" s="337" t="s">
        <v>5991</v>
      </c>
      <c r="Z3030" s="337" t="s">
        <v>1363</v>
      </c>
      <c r="AA3030" s="172"/>
    </row>
    <row r="3031" spans="1:27">
      <c r="A3031" s="334" t="s">
        <v>56</v>
      </c>
      <c r="B3031" s="226" t="str">
        <f t="shared" si="94"/>
        <v>27AAECG2483J1ZEGNR/R/25-26/3645</v>
      </c>
      <c r="C3031" s="277">
        <f t="shared" si="95"/>
        <v>3026</v>
      </c>
      <c r="D3031" s="334" t="s">
        <v>487</v>
      </c>
      <c r="E3031" s="334" t="s">
        <v>488</v>
      </c>
      <c r="F3031" s="334" t="s">
        <v>1565</v>
      </c>
      <c r="G3031" s="334" t="s">
        <v>1699</v>
      </c>
      <c r="H3031" s="334" t="s">
        <v>1263</v>
      </c>
      <c r="I3031" s="335">
        <v>10880</v>
      </c>
      <c r="J3031" s="334" t="s">
        <v>1700</v>
      </c>
      <c r="K3031" s="336" t="s">
        <v>1657</v>
      </c>
      <c r="L3031" s="172"/>
      <c r="M3031" s="335">
        <v>9220</v>
      </c>
      <c r="N3031" s="335">
        <v>0</v>
      </c>
      <c r="O3031" s="335">
        <v>829.8</v>
      </c>
      <c r="P3031" s="335">
        <v>829.8</v>
      </c>
      <c r="Q3031" s="335">
        <v>0</v>
      </c>
      <c r="R3031" s="337" t="s">
        <v>5959</v>
      </c>
      <c r="S3031" s="334" t="s">
        <v>6066</v>
      </c>
      <c r="T3031" s="336" t="s">
        <v>1703</v>
      </c>
      <c r="U3031" s="334" t="s">
        <v>1195</v>
      </c>
      <c r="V3031" s="172"/>
      <c r="W3031" s="338" t="s">
        <v>1704</v>
      </c>
      <c r="X3031" s="337" t="s">
        <v>1726</v>
      </c>
      <c r="Y3031" s="337" t="s">
        <v>5992</v>
      </c>
      <c r="Z3031" s="337" t="s">
        <v>1263</v>
      </c>
      <c r="AA3031" s="172"/>
    </row>
    <row r="3032" spans="1:27">
      <c r="A3032" s="334" t="s">
        <v>56</v>
      </c>
      <c r="B3032" s="226" t="str">
        <f t="shared" si="94"/>
        <v>27AAECG2483J1ZEGNR/R/25-26/3646</v>
      </c>
      <c r="C3032" s="277">
        <f t="shared" si="95"/>
        <v>3027</v>
      </c>
      <c r="D3032" s="334" t="s">
        <v>487</v>
      </c>
      <c r="E3032" s="334" t="s">
        <v>488</v>
      </c>
      <c r="F3032" s="334" t="s">
        <v>1563</v>
      </c>
      <c r="G3032" s="334" t="s">
        <v>1699</v>
      </c>
      <c r="H3032" s="334" t="s">
        <v>1263</v>
      </c>
      <c r="I3032" s="335">
        <v>354</v>
      </c>
      <c r="J3032" s="334" t="s">
        <v>1700</v>
      </c>
      <c r="K3032" s="336" t="s">
        <v>1657</v>
      </c>
      <c r="L3032" s="172"/>
      <c r="M3032" s="335">
        <v>300</v>
      </c>
      <c r="N3032" s="335">
        <v>0</v>
      </c>
      <c r="O3032" s="335">
        <v>27</v>
      </c>
      <c r="P3032" s="335">
        <v>27</v>
      </c>
      <c r="Q3032" s="335">
        <v>0</v>
      </c>
      <c r="R3032" s="337" t="s">
        <v>5959</v>
      </c>
      <c r="S3032" s="334" t="s">
        <v>6066</v>
      </c>
      <c r="T3032" s="336" t="s">
        <v>1703</v>
      </c>
      <c r="U3032" s="334" t="s">
        <v>1195</v>
      </c>
      <c r="V3032" s="172"/>
      <c r="W3032" s="338" t="s">
        <v>1704</v>
      </c>
      <c r="X3032" s="337" t="s">
        <v>1726</v>
      </c>
      <c r="Y3032" s="337" t="s">
        <v>5993</v>
      </c>
      <c r="Z3032" s="337" t="s">
        <v>1263</v>
      </c>
      <c r="AA3032" s="172"/>
    </row>
    <row r="3033" spans="1:27">
      <c r="A3033" s="334" t="s">
        <v>56</v>
      </c>
      <c r="B3033" s="226" t="str">
        <f t="shared" si="94"/>
        <v>27AAECG2483J1ZEGNR/R/25-26/3647</v>
      </c>
      <c r="C3033" s="277">
        <f t="shared" si="95"/>
        <v>3028</v>
      </c>
      <c r="D3033" s="334" t="s">
        <v>487</v>
      </c>
      <c r="E3033" s="334" t="s">
        <v>488</v>
      </c>
      <c r="F3033" s="334" t="s">
        <v>1561</v>
      </c>
      <c r="G3033" s="334" t="s">
        <v>1699</v>
      </c>
      <c r="H3033" s="334" t="s">
        <v>1263</v>
      </c>
      <c r="I3033" s="335">
        <v>354</v>
      </c>
      <c r="J3033" s="334" t="s">
        <v>1700</v>
      </c>
      <c r="K3033" s="336" t="s">
        <v>1657</v>
      </c>
      <c r="L3033" s="172"/>
      <c r="M3033" s="335">
        <v>300</v>
      </c>
      <c r="N3033" s="335">
        <v>0</v>
      </c>
      <c r="O3033" s="335">
        <v>27</v>
      </c>
      <c r="P3033" s="335">
        <v>27</v>
      </c>
      <c r="Q3033" s="335">
        <v>0</v>
      </c>
      <c r="R3033" s="337" t="s">
        <v>5959</v>
      </c>
      <c r="S3033" s="334" t="s">
        <v>6066</v>
      </c>
      <c r="T3033" s="336" t="s">
        <v>1703</v>
      </c>
      <c r="U3033" s="334" t="s">
        <v>1195</v>
      </c>
      <c r="V3033" s="172"/>
      <c r="W3033" s="338" t="s">
        <v>1704</v>
      </c>
      <c r="X3033" s="337" t="s">
        <v>1726</v>
      </c>
      <c r="Y3033" s="337" t="s">
        <v>5994</v>
      </c>
      <c r="Z3033" s="337" t="s">
        <v>1263</v>
      </c>
      <c r="AA3033" s="172"/>
    </row>
    <row r="3034" spans="1:27">
      <c r="A3034" s="334" t="s">
        <v>56</v>
      </c>
      <c r="B3034" s="226" t="str">
        <f t="shared" si="94"/>
        <v>27AAECG2483J1ZEGNR/R/25-26/3648</v>
      </c>
      <c r="C3034" s="277">
        <f t="shared" si="95"/>
        <v>3029</v>
      </c>
      <c r="D3034" s="334" t="s">
        <v>487</v>
      </c>
      <c r="E3034" s="334" t="s">
        <v>488</v>
      </c>
      <c r="F3034" s="334" t="s">
        <v>1559</v>
      </c>
      <c r="G3034" s="334" t="s">
        <v>1699</v>
      </c>
      <c r="H3034" s="334" t="s">
        <v>1263</v>
      </c>
      <c r="I3034" s="335">
        <v>10030</v>
      </c>
      <c r="J3034" s="334" t="s">
        <v>1700</v>
      </c>
      <c r="K3034" s="336" t="s">
        <v>1657</v>
      </c>
      <c r="L3034" s="172"/>
      <c r="M3034" s="335">
        <v>8500</v>
      </c>
      <c r="N3034" s="335">
        <v>0</v>
      </c>
      <c r="O3034" s="335">
        <v>765</v>
      </c>
      <c r="P3034" s="335">
        <v>765</v>
      </c>
      <c r="Q3034" s="335">
        <v>0</v>
      </c>
      <c r="R3034" s="337" t="s">
        <v>5959</v>
      </c>
      <c r="S3034" s="334" t="s">
        <v>6066</v>
      </c>
      <c r="T3034" s="336" t="s">
        <v>1703</v>
      </c>
      <c r="U3034" s="334" t="s">
        <v>1195</v>
      </c>
      <c r="V3034" s="172"/>
      <c r="W3034" s="338" t="s">
        <v>1704</v>
      </c>
      <c r="X3034" s="337" t="s">
        <v>1726</v>
      </c>
      <c r="Y3034" s="337" t="s">
        <v>5995</v>
      </c>
      <c r="Z3034" s="337" t="s">
        <v>1263</v>
      </c>
      <c r="AA3034" s="172"/>
    </row>
    <row r="3035" spans="1:27">
      <c r="A3035" s="334" t="s">
        <v>56</v>
      </c>
      <c r="B3035" s="226" t="str">
        <f t="shared" si="94"/>
        <v>27AAECG2483J1ZEGNR/R/25-26/3649</v>
      </c>
      <c r="C3035" s="277">
        <f t="shared" si="95"/>
        <v>3030</v>
      </c>
      <c r="D3035" s="334" t="s">
        <v>487</v>
      </c>
      <c r="E3035" s="334" t="s">
        <v>488</v>
      </c>
      <c r="F3035" s="334" t="s">
        <v>1557</v>
      </c>
      <c r="G3035" s="334" t="s">
        <v>1699</v>
      </c>
      <c r="H3035" s="334" t="s">
        <v>1263</v>
      </c>
      <c r="I3035" s="335">
        <v>1770</v>
      </c>
      <c r="J3035" s="334" t="s">
        <v>1700</v>
      </c>
      <c r="K3035" s="336" t="s">
        <v>1657</v>
      </c>
      <c r="L3035" s="172"/>
      <c r="M3035" s="335">
        <v>1500</v>
      </c>
      <c r="N3035" s="335">
        <v>0</v>
      </c>
      <c r="O3035" s="335">
        <v>135</v>
      </c>
      <c r="P3035" s="335">
        <v>135</v>
      </c>
      <c r="Q3035" s="335">
        <v>0</v>
      </c>
      <c r="R3035" s="337" t="s">
        <v>5959</v>
      </c>
      <c r="S3035" s="334" t="s">
        <v>6066</v>
      </c>
      <c r="T3035" s="336" t="s">
        <v>1703</v>
      </c>
      <c r="U3035" s="334" t="s">
        <v>1195</v>
      </c>
      <c r="V3035" s="172"/>
      <c r="W3035" s="338" t="s">
        <v>1704</v>
      </c>
      <c r="X3035" s="337" t="s">
        <v>1726</v>
      </c>
      <c r="Y3035" s="337" t="s">
        <v>5996</v>
      </c>
      <c r="Z3035" s="337" t="s">
        <v>1263</v>
      </c>
      <c r="AA3035" s="172"/>
    </row>
    <row r="3036" spans="1:27">
      <c r="A3036" s="334" t="s">
        <v>56</v>
      </c>
      <c r="B3036" s="226" t="str">
        <f t="shared" si="94"/>
        <v>27AAECG2483J1ZEGNR/R/25-26/3650</v>
      </c>
      <c r="C3036" s="277">
        <f t="shared" si="95"/>
        <v>3031</v>
      </c>
      <c r="D3036" s="334" t="s">
        <v>487</v>
      </c>
      <c r="E3036" s="334" t="s">
        <v>488</v>
      </c>
      <c r="F3036" s="334" t="s">
        <v>1555</v>
      </c>
      <c r="G3036" s="334" t="s">
        <v>1699</v>
      </c>
      <c r="H3036" s="334" t="s">
        <v>1263</v>
      </c>
      <c r="I3036" s="335">
        <v>13452</v>
      </c>
      <c r="J3036" s="334" t="s">
        <v>1700</v>
      </c>
      <c r="K3036" s="336" t="s">
        <v>1657</v>
      </c>
      <c r="L3036" s="172"/>
      <c r="M3036" s="335">
        <v>11400</v>
      </c>
      <c r="N3036" s="335">
        <v>0</v>
      </c>
      <c r="O3036" s="335">
        <v>1026</v>
      </c>
      <c r="P3036" s="335">
        <v>1026</v>
      </c>
      <c r="Q3036" s="335">
        <v>0</v>
      </c>
      <c r="R3036" s="337" t="s">
        <v>5959</v>
      </c>
      <c r="S3036" s="334" t="s">
        <v>6066</v>
      </c>
      <c r="T3036" s="336" t="s">
        <v>1703</v>
      </c>
      <c r="U3036" s="334" t="s">
        <v>1195</v>
      </c>
      <c r="V3036" s="172"/>
      <c r="W3036" s="338" t="s">
        <v>1704</v>
      </c>
      <c r="X3036" s="337" t="s">
        <v>1726</v>
      </c>
      <c r="Y3036" s="337" t="s">
        <v>5997</v>
      </c>
      <c r="Z3036" s="337" t="s">
        <v>1263</v>
      </c>
      <c r="AA3036" s="172"/>
    </row>
    <row r="3037" spans="1:27">
      <c r="A3037" s="334" t="s">
        <v>56</v>
      </c>
      <c r="B3037" s="226" t="str">
        <f t="shared" si="94"/>
        <v>27AAECG2483J1ZEGNR/R/25-26/3651</v>
      </c>
      <c r="C3037" s="277">
        <f t="shared" si="95"/>
        <v>3032</v>
      </c>
      <c r="D3037" s="334" t="s">
        <v>487</v>
      </c>
      <c r="E3037" s="334" t="s">
        <v>488</v>
      </c>
      <c r="F3037" s="334" t="s">
        <v>1553</v>
      </c>
      <c r="G3037" s="334" t="s">
        <v>1699</v>
      </c>
      <c r="H3037" s="334" t="s">
        <v>1263</v>
      </c>
      <c r="I3037" s="335">
        <v>10266</v>
      </c>
      <c r="J3037" s="334" t="s">
        <v>1700</v>
      </c>
      <c r="K3037" s="336" t="s">
        <v>1657</v>
      </c>
      <c r="L3037" s="172"/>
      <c r="M3037" s="335">
        <v>8700</v>
      </c>
      <c r="N3037" s="335">
        <v>0</v>
      </c>
      <c r="O3037" s="335">
        <v>783</v>
      </c>
      <c r="P3037" s="335">
        <v>783</v>
      </c>
      <c r="Q3037" s="335">
        <v>0</v>
      </c>
      <c r="R3037" s="337" t="s">
        <v>5959</v>
      </c>
      <c r="S3037" s="334" t="s">
        <v>6066</v>
      </c>
      <c r="T3037" s="336" t="s">
        <v>1703</v>
      </c>
      <c r="U3037" s="334" t="s">
        <v>1195</v>
      </c>
      <c r="V3037" s="172"/>
      <c r="W3037" s="338" t="s">
        <v>1704</v>
      </c>
      <c r="X3037" s="337" t="s">
        <v>1726</v>
      </c>
      <c r="Y3037" s="337" t="s">
        <v>5998</v>
      </c>
      <c r="Z3037" s="337" t="s">
        <v>1263</v>
      </c>
      <c r="AA3037" s="172"/>
    </row>
    <row r="3038" spans="1:27">
      <c r="A3038" s="334" t="s">
        <v>56</v>
      </c>
      <c r="B3038" s="226" t="str">
        <f t="shared" si="94"/>
        <v>27AAECG2483J1ZEGNR/R/25-26/3652</v>
      </c>
      <c r="C3038" s="277">
        <f t="shared" si="95"/>
        <v>3033</v>
      </c>
      <c r="D3038" s="334" t="s">
        <v>487</v>
      </c>
      <c r="E3038" s="334" t="s">
        <v>488</v>
      </c>
      <c r="F3038" s="334" t="s">
        <v>1551</v>
      </c>
      <c r="G3038" s="334" t="s">
        <v>1699</v>
      </c>
      <c r="H3038" s="334" t="s">
        <v>1263</v>
      </c>
      <c r="I3038" s="335">
        <v>4720</v>
      </c>
      <c r="J3038" s="334" t="s">
        <v>1700</v>
      </c>
      <c r="K3038" s="336" t="s">
        <v>1657</v>
      </c>
      <c r="L3038" s="172"/>
      <c r="M3038" s="335">
        <v>4000</v>
      </c>
      <c r="N3038" s="335">
        <v>0</v>
      </c>
      <c r="O3038" s="335">
        <v>360</v>
      </c>
      <c r="P3038" s="335">
        <v>360</v>
      </c>
      <c r="Q3038" s="335">
        <v>0</v>
      </c>
      <c r="R3038" s="337" t="s">
        <v>5959</v>
      </c>
      <c r="S3038" s="334" t="s">
        <v>6066</v>
      </c>
      <c r="T3038" s="336" t="s">
        <v>1703</v>
      </c>
      <c r="U3038" s="334" t="s">
        <v>1195</v>
      </c>
      <c r="V3038" s="172"/>
      <c r="W3038" s="338" t="s">
        <v>1704</v>
      </c>
      <c r="X3038" s="337" t="s">
        <v>1726</v>
      </c>
      <c r="Y3038" s="337" t="s">
        <v>5999</v>
      </c>
      <c r="Z3038" s="337" t="s">
        <v>1263</v>
      </c>
      <c r="AA3038" s="172"/>
    </row>
    <row r="3039" spans="1:27">
      <c r="A3039" s="334" t="s">
        <v>56</v>
      </c>
      <c r="B3039" s="226" t="str">
        <f t="shared" si="94"/>
        <v>27AAECG2483J1ZEGNR/R/25-26/3653</v>
      </c>
      <c r="C3039" s="277">
        <f t="shared" si="95"/>
        <v>3034</v>
      </c>
      <c r="D3039" s="334" t="s">
        <v>487</v>
      </c>
      <c r="E3039" s="334" t="s">
        <v>488</v>
      </c>
      <c r="F3039" s="334" t="s">
        <v>1549</v>
      </c>
      <c r="G3039" s="334" t="s">
        <v>1699</v>
      </c>
      <c r="H3039" s="334" t="s">
        <v>1263</v>
      </c>
      <c r="I3039" s="335">
        <v>478241</v>
      </c>
      <c r="J3039" s="334" t="s">
        <v>1700</v>
      </c>
      <c r="K3039" s="336" t="s">
        <v>1657</v>
      </c>
      <c r="L3039" s="172"/>
      <c r="M3039" s="335">
        <v>405289</v>
      </c>
      <c r="N3039" s="335">
        <v>0</v>
      </c>
      <c r="O3039" s="335">
        <v>36476.01</v>
      </c>
      <c r="P3039" s="335">
        <v>36476.01</v>
      </c>
      <c r="Q3039" s="335">
        <v>0</v>
      </c>
      <c r="R3039" s="337" t="s">
        <v>5959</v>
      </c>
      <c r="S3039" s="334" t="s">
        <v>6066</v>
      </c>
      <c r="T3039" s="336" t="s">
        <v>1703</v>
      </c>
      <c r="U3039" s="334" t="s">
        <v>1195</v>
      </c>
      <c r="V3039" s="172"/>
      <c r="W3039" s="338" t="s">
        <v>1704</v>
      </c>
      <c r="X3039" s="337" t="s">
        <v>1726</v>
      </c>
      <c r="Y3039" s="337" t="s">
        <v>6000</v>
      </c>
      <c r="Z3039" s="337" t="s">
        <v>1263</v>
      </c>
      <c r="AA3039" s="172"/>
    </row>
    <row r="3040" spans="1:27">
      <c r="A3040" s="334" t="s">
        <v>56</v>
      </c>
      <c r="B3040" s="226" t="str">
        <f t="shared" si="94"/>
        <v>27AAECG2483J1ZEGNR/R/25-26/3654</v>
      </c>
      <c r="C3040" s="277">
        <f t="shared" si="95"/>
        <v>3035</v>
      </c>
      <c r="D3040" s="334" t="s">
        <v>487</v>
      </c>
      <c r="E3040" s="334" t="s">
        <v>488</v>
      </c>
      <c r="F3040" s="334" t="s">
        <v>1547</v>
      </c>
      <c r="G3040" s="334" t="s">
        <v>1699</v>
      </c>
      <c r="H3040" s="334" t="s">
        <v>1263</v>
      </c>
      <c r="I3040" s="335">
        <v>2360</v>
      </c>
      <c r="J3040" s="334" t="s">
        <v>1700</v>
      </c>
      <c r="K3040" s="336" t="s">
        <v>1657</v>
      </c>
      <c r="L3040" s="172"/>
      <c r="M3040" s="335">
        <v>2000</v>
      </c>
      <c r="N3040" s="335">
        <v>0</v>
      </c>
      <c r="O3040" s="335">
        <v>180</v>
      </c>
      <c r="P3040" s="335">
        <v>180</v>
      </c>
      <c r="Q3040" s="335">
        <v>0</v>
      </c>
      <c r="R3040" s="337" t="s">
        <v>5959</v>
      </c>
      <c r="S3040" s="334" t="s">
        <v>6066</v>
      </c>
      <c r="T3040" s="336" t="s">
        <v>1703</v>
      </c>
      <c r="U3040" s="334" t="s">
        <v>1195</v>
      </c>
      <c r="V3040" s="172"/>
      <c r="W3040" s="338" t="s">
        <v>1704</v>
      </c>
      <c r="X3040" s="337" t="s">
        <v>1726</v>
      </c>
      <c r="Y3040" s="337" t="s">
        <v>6001</v>
      </c>
      <c r="Z3040" s="337" t="s">
        <v>1263</v>
      </c>
      <c r="AA3040" s="172"/>
    </row>
    <row r="3041" spans="1:27">
      <c r="A3041" s="334" t="s">
        <v>56</v>
      </c>
      <c r="B3041" s="226" t="str">
        <f t="shared" si="94"/>
        <v>27AAECG2483J1ZEGNR/R/25-26/3727</v>
      </c>
      <c r="C3041" s="277">
        <f t="shared" si="95"/>
        <v>3036</v>
      </c>
      <c r="D3041" s="334" t="s">
        <v>487</v>
      </c>
      <c r="E3041" s="334" t="s">
        <v>488</v>
      </c>
      <c r="F3041" s="334" t="s">
        <v>1545</v>
      </c>
      <c r="G3041" s="334" t="s">
        <v>1699</v>
      </c>
      <c r="H3041" s="334" t="s">
        <v>1296</v>
      </c>
      <c r="I3041" s="335">
        <v>9440</v>
      </c>
      <c r="J3041" s="334" t="s">
        <v>1700</v>
      </c>
      <c r="K3041" s="336" t="s">
        <v>1657</v>
      </c>
      <c r="L3041" s="172"/>
      <c r="M3041" s="335">
        <v>8000</v>
      </c>
      <c r="N3041" s="335">
        <v>0</v>
      </c>
      <c r="O3041" s="335">
        <v>720</v>
      </c>
      <c r="P3041" s="335">
        <v>720</v>
      </c>
      <c r="Q3041" s="335">
        <v>0</v>
      </c>
      <c r="R3041" s="337" t="s">
        <v>5959</v>
      </c>
      <c r="S3041" s="334" t="s">
        <v>6066</v>
      </c>
      <c r="T3041" s="336" t="s">
        <v>1703</v>
      </c>
      <c r="U3041" s="334" t="s">
        <v>1195</v>
      </c>
      <c r="V3041" s="172"/>
      <c r="W3041" s="338" t="s">
        <v>1704</v>
      </c>
      <c r="X3041" s="337" t="s">
        <v>1726</v>
      </c>
      <c r="Y3041" s="337" t="s">
        <v>6002</v>
      </c>
      <c r="Z3041" s="337" t="s">
        <v>1296</v>
      </c>
      <c r="AA3041" s="172"/>
    </row>
    <row r="3042" spans="1:27">
      <c r="A3042" s="334" t="s">
        <v>56</v>
      </c>
      <c r="B3042" s="226" t="str">
        <f t="shared" si="94"/>
        <v>07AAXFT7232J1ZHIN-462</v>
      </c>
      <c r="C3042" s="277">
        <f t="shared" si="95"/>
        <v>3037</v>
      </c>
      <c r="D3042" s="334" t="s">
        <v>1597</v>
      </c>
      <c r="E3042" s="334" t="s">
        <v>1598</v>
      </c>
      <c r="F3042" s="334" t="s">
        <v>1599</v>
      </c>
      <c r="G3042" s="334" t="s">
        <v>1699</v>
      </c>
      <c r="H3042" s="334" t="s">
        <v>1148</v>
      </c>
      <c r="I3042" s="335">
        <v>2499</v>
      </c>
      <c r="J3042" s="334" t="s">
        <v>1700</v>
      </c>
      <c r="K3042" s="336" t="s">
        <v>1657</v>
      </c>
      <c r="L3042" s="172"/>
      <c r="M3042" s="335">
        <v>2117.8000000000002</v>
      </c>
      <c r="N3042" s="335">
        <v>381.2</v>
      </c>
      <c r="O3042" s="335">
        <v>0</v>
      </c>
      <c r="P3042" s="335">
        <v>0</v>
      </c>
      <c r="Q3042" s="335">
        <v>0</v>
      </c>
      <c r="R3042" s="337" t="s">
        <v>2850</v>
      </c>
      <c r="S3042" s="334" t="s">
        <v>1279</v>
      </c>
      <c r="T3042" s="336" t="s">
        <v>1703</v>
      </c>
      <c r="U3042" s="334" t="s">
        <v>1195</v>
      </c>
      <c r="V3042" s="172"/>
      <c r="W3042" s="338" t="s">
        <v>1704</v>
      </c>
      <c r="X3042" s="337" t="s">
        <v>1195</v>
      </c>
      <c r="Y3042" s="337" t="s">
        <v>1195</v>
      </c>
      <c r="Z3042" s="337" t="s">
        <v>1195</v>
      </c>
      <c r="AA3042" s="172"/>
    </row>
    <row r="3043" spans="1:27">
      <c r="A3043" s="334" t="s">
        <v>56</v>
      </c>
      <c r="B3043" s="226" t="str">
        <f t="shared" si="94"/>
        <v>27AAICP4248A1ZLPVIPL/25-26/0672</v>
      </c>
      <c r="C3043" s="277">
        <f t="shared" si="95"/>
        <v>3038</v>
      </c>
      <c r="D3043" s="334" t="s">
        <v>1536</v>
      </c>
      <c r="E3043" s="334" t="s">
        <v>1537</v>
      </c>
      <c r="F3043" s="334" t="s">
        <v>1538</v>
      </c>
      <c r="G3043" s="334" t="s">
        <v>1699</v>
      </c>
      <c r="H3043" s="334" t="s">
        <v>1249</v>
      </c>
      <c r="I3043" s="335">
        <v>32487</v>
      </c>
      <c r="J3043" s="334" t="s">
        <v>1700</v>
      </c>
      <c r="K3043" s="336" t="s">
        <v>1657</v>
      </c>
      <c r="L3043" s="172"/>
      <c r="M3043" s="335">
        <v>27531.25</v>
      </c>
      <c r="N3043" s="335">
        <v>0</v>
      </c>
      <c r="O3043" s="335">
        <v>2477.81</v>
      </c>
      <c r="P3043" s="335">
        <v>2477.81</v>
      </c>
      <c r="Q3043" s="335">
        <v>0</v>
      </c>
      <c r="R3043" s="337" t="s">
        <v>5959</v>
      </c>
      <c r="S3043" s="334" t="s">
        <v>6066</v>
      </c>
      <c r="T3043" s="336" t="s">
        <v>1703</v>
      </c>
      <c r="U3043" s="334" t="s">
        <v>1195</v>
      </c>
      <c r="V3043" s="172"/>
      <c r="W3043" s="338" t="s">
        <v>1704</v>
      </c>
      <c r="X3043" s="337" t="s">
        <v>1726</v>
      </c>
      <c r="Y3043" s="337" t="s">
        <v>6003</v>
      </c>
      <c r="Z3043" s="337" t="s">
        <v>1249</v>
      </c>
      <c r="AA3043" s="172"/>
    </row>
    <row r="3044" spans="1:27">
      <c r="A3044" s="334" t="s">
        <v>56</v>
      </c>
      <c r="B3044" s="226" t="str">
        <f t="shared" si="94"/>
        <v>27AAGFO4867R1ZAINV/25-26/370</v>
      </c>
      <c r="C3044" s="277">
        <f t="shared" si="95"/>
        <v>3039</v>
      </c>
      <c r="D3044" s="334" t="s">
        <v>685</v>
      </c>
      <c r="E3044" s="334" t="s">
        <v>686</v>
      </c>
      <c r="F3044" s="334" t="s">
        <v>1595</v>
      </c>
      <c r="G3044" s="334" t="s">
        <v>1699</v>
      </c>
      <c r="H3044" s="334" t="s">
        <v>286</v>
      </c>
      <c r="I3044" s="335">
        <v>102660</v>
      </c>
      <c r="J3044" s="334" t="s">
        <v>1700</v>
      </c>
      <c r="K3044" s="336" t="s">
        <v>1657</v>
      </c>
      <c r="L3044" s="172"/>
      <c r="M3044" s="335">
        <v>87000</v>
      </c>
      <c r="N3044" s="335">
        <v>0</v>
      </c>
      <c r="O3044" s="335">
        <v>7830</v>
      </c>
      <c r="P3044" s="335">
        <v>7830</v>
      </c>
      <c r="Q3044" s="335">
        <v>0</v>
      </c>
      <c r="R3044" s="337" t="s">
        <v>5959</v>
      </c>
      <c r="S3044" s="334" t="s">
        <v>6072</v>
      </c>
      <c r="T3044" s="336" t="s">
        <v>1703</v>
      </c>
      <c r="U3044" s="334" t="s">
        <v>1195</v>
      </c>
      <c r="V3044" s="172"/>
      <c r="W3044" s="338" t="s">
        <v>1704</v>
      </c>
      <c r="X3044" s="337" t="s">
        <v>1195</v>
      </c>
      <c r="Y3044" s="337" t="s">
        <v>1195</v>
      </c>
      <c r="Z3044" s="337" t="s">
        <v>1195</v>
      </c>
      <c r="AA3044" s="172"/>
    </row>
    <row r="3045" spans="1:27">
      <c r="A3045" s="334" t="s">
        <v>56</v>
      </c>
      <c r="B3045" s="226" t="str">
        <f t="shared" si="94"/>
        <v>27AAGFO4867R1ZAINV/25-26/422</v>
      </c>
      <c r="C3045" s="277">
        <f t="shared" si="95"/>
        <v>3040</v>
      </c>
      <c r="D3045" s="334" t="s">
        <v>685</v>
      </c>
      <c r="E3045" s="334" t="s">
        <v>686</v>
      </c>
      <c r="F3045" s="334" t="s">
        <v>1534</v>
      </c>
      <c r="G3045" s="334" t="s">
        <v>1699</v>
      </c>
      <c r="H3045" s="334" t="s">
        <v>765</v>
      </c>
      <c r="I3045" s="335">
        <v>104725</v>
      </c>
      <c r="J3045" s="334" t="s">
        <v>1700</v>
      </c>
      <c r="K3045" s="336" t="s">
        <v>1657</v>
      </c>
      <c r="L3045" s="172"/>
      <c r="M3045" s="335">
        <v>88749</v>
      </c>
      <c r="N3045" s="335">
        <v>0</v>
      </c>
      <c r="O3045" s="335">
        <v>7988</v>
      </c>
      <c r="P3045" s="335">
        <v>7988</v>
      </c>
      <c r="Q3045" s="335">
        <v>0</v>
      </c>
      <c r="R3045" s="337" t="s">
        <v>5959</v>
      </c>
      <c r="S3045" s="334" t="s">
        <v>6072</v>
      </c>
      <c r="T3045" s="336" t="s">
        <v>1703</v>
      </c>
      <c r="U3045" s="334" t="s">
        <v>1195</v>
      </c>
      <c r="V3045" s="172"/>
      <c r="W3045" s="338" t="s">
        <v>1704</v>
      </c>
      <c r="X3045" s="337" t="s">
        <v>1195</v>
      </c>
      <c r="Y3045" s="337" t="s">
        <v>1195</v>
      </c>
      <c r="Z3045" s="337" t="s">
        <v>1195</v>
      </c>
      <c r="AA3045" s="172"/>
    </row>
    <row r="3046" spans="1:27">
      <c r="A3046" s="334" t="s">
        <v>56</v>
      </c>
      <c r="B3046" s="226" t="str">
        <f t="shared" si="94"/>
        <v>27AAGFO4867R1ZAINV/25-26/461</v>
      </c>
      <c r="C3046" s="277">
        <f t="shared" si="95"/>
        <v>3041</v>
      </c>
      <c r="D3046" s="334" t="s">
        <v>685</v>
      </c>
      <c r="E3046" s="334" t="s">
        <v>686</v>
      </c>
      <c r="F3046" s="334" t="s">
        <v>1306</v>
      </c>
      <c r="G3046" s="334" t="s">
        <v>1699</v>
      </c>
      <c r="H3046" s="334" t="s">
        <v>1214</v>
      </c>
      <c r="I3046" s="335">
        <v>99238</v>
      </c>
      <c r="J3046" s="334" t="s">
        <v>1700</v>
      </c>
      <c r="K3046" s="336" t="s">
        <v>1657</v>
      </c>
      <c r="L3046" s="172"/>
      <c r="M3046" s="335">
        <v>84100</v>
      </c>
      <c r="N3046" s="335">
        <v>0</v>
      </c>
      <c r="O3046" s="335">
        <v>7569</v>
      </c>
      <c r="P3046" s="335">
        <v>7569</v>
      </c>
      <c r="Q3046" s="335">
        <v>0</v>
      </c>
      <c r="R3046" s="337" t="s">
        <v>5959</v>
      </c>
      <c r="S3046" s="334" t="s">
        <v>6072</v>
      </c>
      <c r="T3046" s="336" t="s">
        <v>1703</v>
      </c>
      <c r="U3046" s="334" t="s">
        <v>1195</v>
      </c>
      <c r="V3046" s="172"/>
      <c r="W3046" s="338" t="s">
        <v>1704</v>
      </c>
      <c r="X3046" s="337" t="s">
        <v>1195</v>
      </c>
      <c r="Y3046" s="337" t="s">
        <v>1195</v>
      </c>
      <c r="Z3046" s="337" t="s">
        <v>1195</v>
      </c>
      <c r="AA3046" s="172"/>
    </row>
    <row r="3047" spans="1:27">
      <c r="A3047" s="334" t="s">
        <v>56</v>
      </c>
      <c r="B3047" s="226" t="str">
        <f t="shared" si="94"/>
        <v>27AACCN6194P1ZP272612BP12ADY780</v>
      </c>
      <c r="C3047" s="277">
        <f t="shared" si="95"/>
        <v>3042</v>
      </c>
      <c r="D3047" s="334" t="s">
        <v>499</v>
      </c>
      <c r="E3047" s="334" t="s">
        <v>500</v>
      </c>
      <c r="F3047" s="334" t="s">
        <v>1304</v>
      </c>
      <c r="G3047" s="334" t="s">
        <v>1699</v>
      </c>
      <c r="H3047" s="334" t="s">
        <v>1211</v>
      </c>
      <c r="I3047" s="335">
        <v>161191</v>
      </c>
      <c r="J3047" s="334" t="s">
        <v>1700</v>
      </c>
      <c r="K3047" s="336" t="s">
        <v>1657</v>
      </c>
      <c r="L3047" s="172"/>
      <c r="M3047" s="335">
        <v>132579</v>
      </c>
      <c r="N3047" s="335">
        <v>0</v>
      </c>
      <c r="O3047" s="335">
        <v>11932.5</v>
      </c>
      <c r="P3047" s="335">
        <v>11932.5</v>
      </c>
      <c r="Q3047" s="335">
        <v>0</v>
      </c>
      <c r="R3047" s="337" t="s">
        <v>5959</v>
      </c>
      <c r="S3047" s="334" t="s">
        <v>6066</v>
      </c>
      <c r="T3047" s="336" t="s">
        <v>1703</v>
      </c>
      <c r="U3047" s="334" t="s">
        <v>1195</v>
      </c>
      <c r="V3047" s="172"/>
      <c r="W3047" s="338" t="s">
        <v>1704</v>
      </c>
      <c r="X3047" s="337" t="s">
        <v>1195</v>
      </c>
      <c r="Y3047" s="337" t="s">
        <v>1195</v>
      </c>
      <c r="Z3047" s="337" t="s">
        <v>1195</v>
      </c>
      <c r="AA3047" s="172"/>
    </row>
    <row r="3048" spans="1:27">
      <c r="A3048" s="334" t="s">
        <v>56</v>
      </c>
      <c r="B3048" s="226" t="str">
        <f t="shared" si="94"/>
        <v>27AACCN6194P1ZP272612BP12ADZ931</v>
      </c>
      <c r="C3048" s="277">
        <f t="shared" si="95"/>
        <v>3043</v>
      </c>
      <c r="D3048" s="334" t="s">
        <v>499</v>
      </c>
      <c r="E3048" s="334" t="s">
        <v>500</v>
      </c>
      <c r="F3048" s="334" t="s">
        <v>1302</v>
      </c>
      <c r="G3048" s="334" t="s">
        <v>1699</v>
      </c>
      <c r="H3048" s="334" t="s">
        <v>1211</v>
      </c>
      <c r="I3048" s="335">
        <v>161191</v>
      </c>
      <c r="J3048" s="334" t="s">
        <v>1700</v>
      </c>
      <c r="K3048" s="336" t="s">
        <v>1657</v>
      </c>
      <c r="L3048" s="172"/>
      <c r="M3048" s="335">
        <v>132579</v>
      </c>
      <c r="N3048" s="335">
        <v>0</v>
      </c>
      <c r="O3048" s="335">
        <v>11932.5</v>
      </c>
      <c r="P3048" s="335">
        <v>11932.5</v>
      </c>
      <c r="Q3048" s="335">
        <v>0</v>
      </c>
      <c r="R3048" s="337" t="s">
        <v>5959</v>
      </c>
      <c r="S3048" s="334" t="s">
        <v>6066</v>
      </c>
      <c r="T3048" s="336" t="s">
        <v>1703</v>
      </c>
      <c r="U3048" s="334" t="s">
        <v>1195</v>
      </c>
      <c r="V3048" s="172"/>
      <c r="W3048" s="338" t="s">
        <v>1704</v>
      </c>
      <c r="X3048" s="337" t="s">
        <v>1195</v>
      </c>
      <c r="Y3048" s="337" t="s">
        <v>1195</v>
      </c>
      <c r="Z3048" s="337" t="s">
        <v>1195</v>
      </c>
      <c r="AA3048" s="172"/>
    </row>
    <row r="3049" spans="1:27">
      <c r="A3049" s="334" t="s">
        <v>56</v>
      </c>
      <c r="B3049" s="226" t="str">
        <f t="shared" si="94"/>
        <v>27AACCN6194P1ZP272612BP12AEA430</v>
      </c>
      <c r="C3049" s="277">
        <f t="shared" si="95"/>
        <v>3044</v>
      </c>
      <c r="D3049" s="334" t="s">
        <v>499</v>
      </c>
      <c r="E3049" s="334" t="s">
        <v>500</v>
      </c>
      <c r="F3049" s="334" t="s">
        <v>1300</v>
      </c>
      <c r="G3049" s="334" t="s">
        <v>1699</v>
      </c>
      <c r="H3049" s="334" t="s">
        <v>1211</v>
      </c>
      <c r="I3049" s="335">
        <v>161191</v>
      </c>
      <c r="J3049" s="334" t="s">
        <v>1700</v>
      </c>
      <c r="K3049" s="336" t="s">
        <v>1657</v>
      </c>
      <c r="L3049" s="172"/>
      <c r="M3049" s="335">
        <v>132579</v>
      </c>
      <c r="N3049" s="335">
        <v>0</v>
      </c>
      <c r="O3049" s="335">
        <v>11932.5</v>
      </c>
      <c r="P3049" s="335">
        <v>11932.5</v>
      </c>
      <c r="Q3049" s="335">
        <v>0</v>
      </c>
      <c r="R3049" s="337" t="s">
        <v>5959</v>
      </c>
      <c r="S3049" s="334" t="s">
        <v>6066</v>
      </c>
      <c r="T3049" s="336" t="s">
        <v>1703</v>
      </c>
      <c r="U3049" s="334" t="s">
        <v>1195</v>
      </c>
      <c r="V3049" s="172"/>
      <c r="W3049" s="338" t="s">
        <v>1704</v>
      </c>
      <c r="X3049" s="337" t="s">
        <v>1195</v>
      </c>
      <c r="Y3049" s="337" t="s">
        <v>1195</v>
      </c>
      <c r="Z3049" s="337" t="s">
        <v>1195</v>
      </c>
      <c r="AA3049" s="172"/>
    </row>
    <row r="3050" spans="1:27">
      <c r="A3050" s="334" t="s">
        <v>56</v>
      </c>
      <c r="B3050" s="226" t="str">
        <f t="shared" si="94"/>
        <v>27AACCN6194P1ZP272612BP12AEA896</v>
      </c>
      <c r="C3050" s="277">
        <f t="shared" si="95"/>
        <v>3045</v>
      </c>
      <c r="D3050" s="334" t="s">
        <v>499</v>
      </c>
      <c r="E3050" s="334" t="s">
        <v>500</v>
      </c>
      <c r="F3050" s="334" t="s">
        <v>1298</v>
      </c>
      <c r="G3050" s="334" t="s">
        <v>1699</v>
      </c>
      <c r="H3050" s="334" t="s">
        <v>1211</v>
      </c>
      <c r="I3050" s="335">
        <v>161191</v>
      </c>
      <c r="J3050" s="334" t="s">
        <v>1700</v>
      </c>
      <c r="K3050" s="336" t="s">
        <v>1657</v>
      </c>
      <c r="L3050" s="172"/>
      <c r="M3050" s="335">
        <v>132579</v>
      </c>
      <c r="N3050" s="335">
        <v>0</v>
      </c>
      <c r="O3050" s="335">
        <v>11932.5</v>
      </c>
      <c r="P3050" s="335">
        <v>11932.5</v>
      </c>
      <c r="Q3050" s="335">
        <v>0</v>
      </c>
      <c r="R3050" s="337" t="s">
        <v>5959</v>
      </c>
      <c r="S3050" s="334" t="s">
        <v>6066</v>
      </c>
      <c r="T3050" s="336" t="s">
        <v>1703</v>
      </c>
      <c r="U3050" s="334" t="s">
        <v>1195</v>
      </c>
      <c r="V3050" s="172"/>
      <c r="W3050" s="338" t="s">
        <v>1704</v>
      </c>
      <c r="X3050" s="337" t="s">
        <v>1195</v>
      </c>
      <c r="Y3050" s="337" t="s">
        <v>1195</v>
      </c>
      <c r="Z3050" s="337" t="s">
        <v>1195</v>
      </c>
      <c r="AA3050" s="172"/>
    </row>
    <row r="3051" spans="1:27">
      <c r="A3051" s="334" t="s">
        <v>56</v>
      </c>
      <c r="B3051" s="226" t="str">
        <f t="shared" si="94"/>
        <v>06AALFE5327R1ZU2526/12/IN-58902</v>
      </c>
      <c r="C3051" s="277">
        <f t="shared" si="95"/>
        <v>3046</v>
      </c>
      <c r="D3051" s="334" t="s">
        <v>1293</v>
      </c>
      <c r="E3051" s="334" t="s">
        <v>1294</v>
      </c>
      <c r="F3051" s="334" t="s">
        <v>1295</v>
      </c>
      <c r="G3051" s="334" t="s">
        <v>1699</v>
      </c>
      <c r="H3051" s="334" t="s">
        <v>1296</v>
      </c>
      <c r="I3051" s="335">
        <v>1261</v>
      </c>
      <c r="J3051" s="334" t="s">
        <v>1700</v>
      </c>
      <c r="K3051" s="336" t="s">
        <v>1657</v>
      </c>
      <c r="L3051" s="172"/>
      <c r="M3051" s="335">
        <v>1200.95</v>
      </c>
      <c r="N3051" s="335">
        <v>60.05</v>
      </c>
      <c r="O3051" s="335">
        <v>0</v>
      </c>
      <c r="P3051" s="335">
        <v>0</v>
      </c>
      <c r="Q3051" s="335">
        <v>0</v>
      </c>
      <c r="R3051" s="337" t="s">
        <v>5959</v>
      </c>
      <c r="S3051" s="334" t="s">
        <v>6072</v>
      </c>
      <c r="T3051" s="336" t="s">
        <v>1703</v>
      </c>
      <c r="U3051" s="334" t="s">
        <v>1195</v>
      </c>
      <c r="V3051" s="172"/>
      <c r="W3051" s="338" t="s">
        <v>1704</v>
      </c>
      <c r="X3051" s="337" t="s">
        <v>1195</v>
      </c>
      <c r="Y3051" s="337" t="s">
        <v>1195</v>
      </c>
      <c r="Z3051" s="337" t="s">
        <v>1195</v>
      </c>
      <c r="AA3051" s="172"/>
    </row>
    <row r="3052" spans="1:27">
      <c r="A3052" s="334" t="s">
        <v>56</v>
      </c>
      <c r="B3052" s="226" t="str">
        <f t="shared" si="94"/>
        <v>24AAJCC9783E1ZDFXRY-6284</v>
      </c>
      <c r="C3052" s="277">
        <f t="shared" si="95"/>
        <v>3047</v>
      </c>
      <c r="D3052" s="334" t="s">
        <v>1531</v>
      </c>
      <c r="E3052" s="334" t="s">
        <v>1382</v>
      </c>
      <c r="F3052" s="334" t="s">
        <v>1532</v>
      </c>
      <c r="G3052" s="334" t="s">
        <v>1699</v>
      </c>
      <c r="H3052" s="334" t="s">
        <v>1296</v>
      </c>
      <c r="I3052" s="335">
        <v>1236.03</v>
      </c>
      <c r="J3052" s="334" t="s">
        <v>1700</v>
      </c>
      <c r="K3052" s="336" t="s">
        <v>1657</v>
      </c>
      <c r="L3052" s="172"/>
      <c r="M3052" s="335">
        <v>1047.48</v>
      </c>
      <c r="N3052" s="335">
        <v>188.55</v>
      </c>
      <c r="O3052" s="335">
        <v>0</v>
      </c>
      <c r="P3052" s="335">
        <v>0</v>
      </c>
      <c r="Q3052" s="335">
        <v>0</v>
      </c>
      <c r="R3052" s="337" t="s">
        <v>5959</v>
      </c>
      <c r="S3052" s="334" t="s">
        <v>6066</v>
      </c>
      <c r="T3052" s="336" t="s">
        <v>1703</v>
      </c>
      <c r="U3052" s="334" t="s">
        <v>1195</v>
      </c>
      <c r="V3052" s="172"/>
      <c r="W3052" s="338" t="s">
        <v>1704</v>
      </c>
      <c r="X3052" s="337" t="s">
        <v>1195</v>
      </c>
      <c r="Y3052" s="337" t="s">
        <v>1195</v>
      </c>
      <c r="Z3052" s="337" t="s">
        <v>1195</v>
      </c>
      <c r="AA3052" s="172"/>
    </row>
    <row r="3053" spans="1:27">
      <c r="A3053" s="334" t="s">
        <v>56</v>
      </c>
      <c r="B3053" s="226" t="str">
        <f t="shared" si="94"/>
        <v>29AACCP2486Q1ZMFY2526/KA/03603</v>
      </c>
      <c r="C3053" s="277">
        <f t="shared" si="95"/>
        <v>3048</v>
      </c>
      <c r="D3053" s="334" t="s">
        <v>617</v>
      </c>
      <c r="E3053" s="334" t="s">
        <v>618</v>
      </c>
      <c r="F3053" s="334" t="s">
        <v>1290</v>
      </c>
      <c r="G3053" s="334" t="s">
        <v>1699</v>
      </c>
      <c r="H3053" s="334" t="s">
        <v>1291</v>
      </c>
      <c r="I3053" s="335">
        <v>31080.91</v>
      </c>
      <c r="J3053" s="334" t="s">
        <v>1700</v>
      </c>
      <c r="K3053" s="336" t="s">
        <v>1657</v>
      </c>
      <c r="L3053" s="172"/>
      <c r="M3053" s="335">
        <v>26339.75</v>
      </c>
      <c r="N3053" s="335">
        <v>4741.16</v>
      </c>
      <c r="O3053" s="335">
        <v>0</v>
      </c>
      <c r="P3053" s="335">
        <v>0</v>
      </c>
      <c r="Q3053" s="335">
        <v>0</v>
      </c>
      <c r="R3053" s="337" t="s">
        <v>5959</v>
      </c>
      <c r="S3053" s="334" t="s">
        <v>6069</v>
      </c>
      <c r="T3053" s="336" t="s">
        <v>1703</v>
      </c>
      <c r="U3053" s="334" t="s">
        <v>1195</v>
      </c>
      <c r="V3053" s="172"/>
      <c r="W3053" s="338" t="s">
        <v>1704</v>
      </c>
      <c r="X3053" s="337" t="s">
        <v>1726</v>
      </c>
      <c r="Y3053" s="337" t="s">
        <v>6004</v>
      </c>
      <c r="Z3053" s="337" t="s">
        <v>1223</v>
      </c>
      <c r="AA3053" s="172"/>
    </row>
    <row r="3054" spans="1:27">
      <c r="A3054" s="334" t="s">
        <v>56</v>
      </c>
      <c r="B3054" s="226" t="str">
        <f t="shared" si="94"/>
        <v>06AAACM5586C1ZLTIO26HR101672998</v>
      </c>
      <c r="C3054" s="277">
        <f t="shared" si="95"/>
        <v>3049</v>
      </c>
      <c r="D3054" s="334" t="s">
        <v>334</v>
      </c>
      <c r="E3054" s="334" t="s">
        <v>335</v>
      </c>
      <c r="F3054" s="334" t="s">
        <v>1288</v>
      </c>
      <c r="G3054" s="334" t="s">
        <v>1699</v>
      </c>
      <c r="H3054" s="334" t="s">
        <v>1242</v>
      </c>
      <c r="I3054" s="335">
        <v>1253.1600000000001</v>
      </c>
      <c r="J3054" s="334" t="s">
        <v>1700</v>
      </c>
      <c r="K3054" s="336" t="s">
        <v>1657</v>
      </c>
      <c r="L3054" s="172"/>
      <c r="M3054" s="335">
        <v>1062</v>
      </c>
      <c r="N3054" s="335">
        <v>191.16</v>
      </c>
      <c r="O3054" s="335">
        <v>0</v>
      </c>
      <c r="P3054" s="335">
        <v>0</v>
      </c>
      <c r="Q3054" s="335">
        <v>0</v>
      </c>
      <c r="R3054" s="337" t="s">
        <v>5959</v>
      </c>
      <c r="S3054" s="334" t="s">
        <v>6066</v>
      </c>
      <c r="T3054" s="336" t="s">
        <v>1703</v>
      </c>
      <c r="U3054" s="334" t="s">
        <v>1195</v>
      </c>
      <c r="V3054" s="172"/>
      <c r="W3054" s="338" t="s">
        <v>1704</v>
      </c>
      <c r="X3054" s="337" t="s">
        <v>1195</v>
      </c>
      <c r="Y3054" s="337" t="s">
        <v>1195</v>
      </c>
      <c r="Z3054" s="337" t="s">
        <v>1195</v>
      </c>
      <c r="AA3054" s="172"/>
    </row>
    <row r="3055" spans="1:27">
      <c r="A3055" s="334" t="s">
        <v>56</v>
      </c>
      <c r="B3055" s="226" t="str">
        <f t="shared" si="94"/>
        <v>27ABJFS4372H1ZUSE/25-26/13</v>
      </c>
      <c r="C3055" s="277">
        <f t="shared" si="95"/>
        <v>3050</v>
      </c>
      <c r="D3055" s="334" t="s">
        <v>1265</v>
      </c>
      <c r="E3055" s="334" t="s">
        <v>1266</v>
      </c>
      <c r="F3055" s="334" t="s">
        <v>1286</v>
      </c>
      <c r="G3055" s="334" t="s">
        <v>1699</v>
      </c>
      <c r="H3055" s="334" t="s">
        <v>373</v>
      </c>
      <c r="I3055" s="335">
        <v>295000</v>
      </c>
      <c r="J3055" s="334" t="s">
        <v>1700</v>
      </c>
      <c r="K3055" s="336" t="s">
        <v>1657</v>
      </c>
      <c r="L3055" s="172"/>
      <c r="M3055" s="335">
        <v>250000</v>
      </c>
      <c r="N3055" s="335">
        <v>0</v>
      </c>
      <c r="O3055" s="335">
        <v>22500</v>
      </c>
      <c r="P3055" s="335">
        <v>22500</v>
      </c>
      <c r="Q3055" s="335">
        <v>0</v>
      </c>
      <c r="R3055" s="337" t="s">
        <v>5959</v>
      </c>
      <c r="S3055" s="334" t="s">
        <v>6068</v>
      </c>
      <c r="T3055" s="336" t="s">
        <v>1703</v>
      </c>
      <c r="U3055" s="334" t="s">
        <v>1195</v>
      </c>
      <c r="V3055" s="172"/>
      <c r="W3055" s="338" t="s">
        <v>1704</v>
      </c>
      <c r="X3055" s="337" t="s">
        <v>1195</v>
      </c>
      <c r="Y3055" s="337" t="s">
        <v>1195</v>
      </c>
      <c r="Z3055" s="337" t="s">
        <v>1195</v>
      </c>
      <c r="AA3055" s="172"/>
    </row>
    <row r="3056" spans="1:27">
      <c r="A3056" s="334" t="s">
        <v>56</v>
      </c>
      <c r="B3056" s="226" t="str">
        <f t="shared" si="94"/>
        <v>27ABJFS4372H1ZUSE/25-26/14</v>
      </c>
      <c r="C3056" s="277">
        <f t="shared" si="95"/>
        <v>3051</v>
      </c>
      <c r="D3056" s="334" t="s">
        <v>1265</v>
      </c>
      <c r="E3056" s="334" t="s">
        <v>1266</v>
      </c>
      <c r="F3056" s="334" t="s">
        <v>1284</v>
      </c>
      <c r="G3056" s="334" t="s">
        <v>1699</v>
      </c>
      <c r="H3056" s="334" t="s">
        <v>1050</v>
      </c>
      <c r="I3056" s="335">
        <v>295000</v>
      </c>
      <c r="J3056" s="334" t="s">
        <v>1700</v>
      </c>
      <c r="K3056" s="336" t="s">
        <v>1657</v>
      </c>
      <c r="L3056" s="172"/>
      <c r="M3056" s="335">
        <v>250000</v>
      </c>
      <c r="N3056" s="335">
        <v>0</v>
      </c>
      <c r="O3056" s="335">
        <v>22500</v>
      </c>
      <c r="P3056" s="335">
        <v>22500</v>
      </c>
      <c r="Q3056" s="335">
        <v>0</v>
      </c>
      <c r="R3056" s="337" t="s">
        <v>5959</v>
      </c>
      <c r="S3056" s="334" t="s">
        <v>6068</v>
      </c>
      <c r="T3056" s="336" t="s">
        <v>1703</v>
      </c>
      <c r="U3056" s="334" t="s">
        <v>1195</v>
      </c>
      <c r="V3056" s="172"/>
      <c r="W3056" s="338" t="s">
        <v>1704</v>
      </c>
      <c r="X3056" s="337" t="s">
        <v>1195</v>
      </c>
      <c r="Y3056" s="337" t="s">
        <v>1195</v>
      </c>
      <c r="Z3056" s="337" t="s">
        <v>1195</v>
      </c>
      <c r="AA3056" s="172"/>
    </row>
    <row r="3057" spans="1:27">
      <c r="A3057" s="334" t="s">
        <v>56</v>
      </c>
      <c r="B3057" s="226" t="str">
        <f t="shared" si="94"/>
        <v>27ABJFS4372H1ZUSE/25-26/15</v>
      </c>
      <c r="C3057" s="277">
        <f t="shared" si="95"/>
        <v>3052</v>
      </c>
      <c r="D3057" s="334" t="s">
        <v>1265</v>
      </c>
      <c r="E3057" s="334" t="s">
        <v>1266</v>
      </c>
      <c r="F3057" s="334" t="s">
        <v>1276</v>
      </c>
      <c r="G3057" s="334" t="s">
        <v>1699</v>
      </c>
      <c r="H3057" s="334" t="s">
        <v>875</v>
      </c>
      <c r="I3057" s="335">
        <v>2006000</v>
      </c>
      <c r="J3057" s="334" t="s">
        <v>1700</v>
      </c>
      <c r="K3057" s="336" t="s">
        <v>1657</v>
      </c>
      <c r="L3057" s="172"/>
      <c r="M3057" s="335">
        <v>1700000</v>
      </c>
      <c r="N3057" s="335">
        <v>0</v>
      </c>
      <c r="O3057" s="335">
        <v>153000</v>
      </c>
      <c r="P3057" s="335">
        <v>153000</v>
      </c>
      <c r="Q3057" s="335">
        <v>0</v>
      </c>
      <c r="R3057" s="337" t="s">
        <v>5959</v>
      </c>
      <c r="S3057" s="334" t="s">
        <v>6068</v>
      </c>
      <c r="T3057" s="336" t="s">
        <v>1703</v>
      </c>
      <c r="U3057" s="334" t="s">
        <v>1195</v>
      </c>
      <c r="V3057" s="172"/>
      <c r="W3057" s="338" t="s">
        <v>1704</v>
      </c>
      <c r="X3057" s="337" t="s">
        <v>1195</v>
      </c>
      <c r="Y3057" s="337" t="s">
        <v>1195</v>
      </c>
      <c r="Z3057" s="337" t="s">
        <v>1195</v>
      </c>
      <c r="AA3057" s="172"/>
    </row>
    <row r="3058" spans="1:27">
      <c r="A3058" s="334" t="s">
        <v>56</v>
      </c>
      <c r="B3058" s="226" t="str">
        <f t="shared" si="94"/>
        <v>27ABJFS4372H1ZUSE/25-26/16</v>
      </c>
      <c r="C3058" s="277">
        <f t="shared" si="95"/>
        <v>3053</v>
      </c>
      <c r="D3058" s="334" t="s">
        <v>1265</v>
      </c>
      <c r="E3058" s="334" t="s">
        <v>1266</v>
      </c>
      <c r="F3058" s="334" t="s">
        <v>1273</v>
      </c>
      <c r="G3058" s="334" t="s">
        <v>1699</v>
      </c>
      <c r="H3058" s="334" t="s">
        <v>1274</v>
      </c>
      <c r="I3058" s="335">
        <v>295000</v>
      </c>
      <c r="J3058" s="334" t="s">
        <v>1700</v>
      </c>
      <c r="K3058" s="336" t="s">
        <v>1657</v>
      </c>
      <c r="L3058" s="172"/>
      <c r="M3058" s="335">
        <v>250000</v>
      </c>
      <c r="N3058" s="335">
        <v>0</v>
      </c>
      <c r="O3058" s="335">
        <v>22500</v>
      </c>
      <c r="P3058" s="335">
        <v>22500</v>
      </c>
      <c r="Q3058" s="335">
        <v>0</v>
      </c>
      <c r="R3058" s="337" t="s">
        <v>5959</v>
      </c>
      <c r="S3058" s="334" t="s">
        <v>6068</v>
      </c>
      <c r="T3058" s="336" t="s">
        <v>1703</v>
      </c>
      <c r="U3058" s="334" t="s">
        <v>1195</v>
      </c>
      <c r="V3058" s="172"/>
      <c r="W3058" s="338" t="s">
        <v>1704</v>
      </c>
      <c r="X3058" s="337" t="s">
        <v>1195</v>
      </c>
      <c r="Y3058" s="337" t="s">
        <v>1195</v>
      </c>
      <c r="Z3058" s="337" t="s">
        <v>1195</v>
      </c>
      <c r="AA3058" s="172"/>
    </row>
    <row r="3059" spans="1:27">
      <c r="A3059" s="334" t="s">
        <v>56</v>
      </c>
      <c r="B3059" s="226" t="str">
        <f t="shared" si="94"/>
        <v>27ABJFS4372H1ZUSE/25-26/17</v>
      </c>
      <c r="C3059" s="277">
        <f t="shared" si="95"/>
        <v>3054</v>
      </c>
      <c r="D3059" s="334" t="s">
        <v>1265</v>
      </c>
      <c r="E3059" s="334" t="s">
        <v>1266</v>
      </c>
      <c r="F3059" s="334" t="s">
        <v>1271</v>
      </c>
      <c r="G3059" s="334" t="s">
        <v>1699</v>
      </c>
      <c r="H3059" s="334" t="s">
        <v>839</v>
      </c>
      <c r="I3059" s="335">
        <v>295000</v>
      </c>
      <c r="J3059" s="334" t="s">
        <v>1700</v>
      </c>
      <c r="K3059" s="336" t="s">
        <v>1657</v>
      </c>
      <c r="L3059" s="172"/>
      <c r="M3059" s="335">
        <v>250000</v>
      </c>
      <c r="N3059" s="335">
        <v>0</v>
      </c>
      <c r="O3059" s="335">
        <v>22500</v>
      </c>
      <c r="P3059" s="335">
        <v>22500</v>
      </c>
      <c r="Q3059" s="335">
        <v>0</v>
      </c>
      <c r="R3059" s="337" t="s">
        <v>5959</v>
      </c>
      <c r="S3059" s="334" t="s">
        <v>6068</v>
      </c>
      <c r="T3059" s="336" t="s">
        <v>1703</v>
      </c>
      <c r="U3059" s="334" t="s">
        <v>1195</v>
      </c>
      <c r="V3059" s="172"/>
      <c r="W3059" s="338" t="s">
        <v>1704</v>
      </c>
      <c r="X3059" s="337" t="s">
        <v>1195</v>
      </c>
      <c r="Y3059" s="337" t="s">
        <v>1195</v>
      </c>
      <c r="Z3059" s="337" t="s">
        <v>1195</v>
      </c>
      <c r="AA3059" s="172"/>
    </row>
    <row r="3060" spans="1:27">
      <c r="A3060" s="334" t="s">
        <v>56</v>
      </c>
      <c r="B3060" s="226" t="str">
        <f t="shared" si="94"/>
        <v>27ABJFS4372H1ZUSE/25-26/18</v>
      </c>
      <c r="C3060" s="277">
        <f t="shared" si="95"/>
        <v>3055</v>
      </c>
      <c r="D3060" s="334" t="s">
        <v>1265</v>
      </c>
      <c r="E3060" s="334" t="s">
        <v>1266</v>
      </c>
      <c r="F3060" s="334" t="s">
        <v>1269</v>
      </c>
      <c r="G3060" s="334" t="s">
        <v>1699</v>
      </c>
      <c r="H3060" s="334" t="s">
        <v>1223</v>
      </c>
      <c r="I3060" s="335">
        <v>295000</v>
      </c>
      <c r="J3060" s="334" t="s">
        <v>1700</v>
      </c>
      <c r="K3060" s="336" t="s">
        <v>1657</v>
      </c>
      <c r="L3060" s="172"/>
      <c r="M3060" s="335">
        <v>250000</v>
      </c>
      <c r="N3060" s="335">
        <v>0</v>
      </c>
      <c r="O3060" s="335">
        <v>22500</v>
      </c>
      <c r="P3060" s="335">
        <v>22500</v>
      </c>
      <c r="Q3060" s="335">
        <v>0</v>
      </c>
      <c r="R3060" s="337" t="s">
        <v>5959</v>
      </c>
      <c r="S3060" s="334" t="s">
        <v>6068</v>
      </c>
      <c r="T3060" s="336" t="s">
        <v>1703</v>
      </c>
      <c r="U3060" s="334" t="s">
        <v>1195</v>
      </c>
      <c r="V3060" s="172"/>
      <c r="W3060" s="338" t="s">
        <v>1704</v>
      </c>
      <c r="X3060" s="337" t="s">
        <v>1195</v>
      </c>
      <c r="Y3060" s="337" t="s">
        <v>1195</v>
      </c>
      <c r="Z3060" s="337" t="s">
        <v>1195</v>
      </c>
      <c r="AA3060" s="172"/>
    </row>
    <row r="3061" spans="1:27">
      <c r="A3061" s="334" t="s">
        <v>56</v>
      </c>
      <c r="B3061" s="226" t="str">
        <f t="shared" si="94"/>
        <v>27ABJFS4372H1ZUSE/25-26/19</v>
      </c>
      <c r="C3061" s="277">
        <f t="shared" si="95"/>
        <v>3056</v>
      </c>
      <c r="D3061" s="334" t="s">
        <v>1265</v>
      </c>
      <c r="E3061" s="334" t="s">
        <v>1266</v>
      </c>
      <c r="F3061" s="334" t="s">
        <v>1267</v>
      </c>
      <c r="G3061" s="334" t="s">
        <v>1699</v>
      </c>
      <c r="H3061" s="334" t="s">
        <v>1223</v>
      </c>
      <c r="I3061" s="335">
        <v>295000</v>
      </c>
      <c r="J3061" s="334" t="s">
        <v>1700</v>
      </c>
      <c r="K3061" s="336" t="s">
        <v>1657</v>
      </c>
      <c r="L3061" s="172"/>
      <c r="M3061" s="335">
        <v>250000</v>
      </c>
      <c r="N3061" s="335">
        <v>0</v>
      </c>
      <c r="O3061" s="335">
        <v>22500</v>
      </c>
      <c r="P3061" s="335">
        <v>22500</v>
      </c>
      <c r="Q3061" s="335">
        <v>0</v>
      </c>
      <c r="R3061" s="337" t="s">
        <v>5959</v>
      </c>
      <c r="S3061" s="334" t="s">
        <v>6068</v>
      </c>
      <c r="T3061" s="336" t="s">
        <v>1703</v>
      </c>
      <c r="U3061" s="334" t="s">
        <v>1195</v>
      </c>
      <c r="V3061" s="172"/>
      <c r="W3061" s="338" t="s">
        <v>1704</v>
      </c>
      <c r="X3061" s="337" t="s">
        <v>1195</v>
      </c>
      <c r="Y3061" s="337" t="s">
        <v>1195</v>
      </c>
      <c r="Z3061" s="337" t="s">
        <v>1195</v>
      </c>
      <c r="AA3061" s="172"/>
    </row>
    <row r="3062" spans="1:27">
      <c r="A3062" s="334" t="s">
        <v>56</v>
      </c>
      <c r="B3062" s="226" t="str">
        <f t="shared" si="94"/>
        <v>27ABJFS4372H1ZUSE/25-26/20</v>
      </c>
      <c r="C3062" s="277">
        <f t="shared" si="95"/>
        <v>3057</v>
      </c>
      <c r="D3062" s="334" t="s">
        <v>1265</v>
      </c>
      <c r="E3062" s="334" t="s">
        <v>1266</v>
      </c>
      <c r="F3062" s="334" t="s">
        <v>1498</v>
      </c>
      <c r="G3062" s="334" t="s">
        <v>1699</v>
      </c>
      <c r="H3062" s="334" t="s">
        <v>1223</v>
      </c>
      <c r="I3062" s="335">
        <v>1770000</v>
      </c>
      <c r="J3062" s="334" t="s">
        <v>1700</v>
      </c>
      <c r="K3062" s="336" t="s">
        <v>1657</v>
      </c>
      <c r="L3062" s="172"/>
      <c r="M3062" s="335">
        <v>1500000</v>
      </c>
      <c r="N3062" s="335">
        <v>0</v>
      </c>
      <c r="O3062" s="335">
        <v>135000</v>
      </c>
      <c r="P3062" s="335">
        <v>135000</v>
      </c>
      <c r="Q3062" s="335">
        <v>0</v>
      </c>
      <c r="R3062" s="337" t="s">
        <v>5959</v>
      </c>
      <c r="S3062" s="334" t="s">
        <v>6068</v>
      </c>
      <c r="T3062" s="336" t="s">
        <v>1703</v>
      </c>
      <c r="U3062" s="334" t="s">
        <v>1195</v>
      </c>
      <c r="V3062" s="172"/>
      <c r="W3062" s="338" t="s">
        <v>1704</v>
      </c>
      <c r="X3062" s="337" t="s">
        <v>1195</v>
      </c>
      <c r="Y3062" s="337" t="s">
        <v>1195</v>
      </c>
      <c r="Z3062" s="337" t="s">
        <v>1195</v>
      </c>
      <c r="AA3062" s="172"/>
    </row>
    <row r="3063" spans="1:27">
      <c r="A3063" s="334" t="s">
        <v>56</v>
      </c>
      <c r="B3063" s="226" t="str">
        <f t="shared" si="94"/>
        <v>27AAACB2100P1ZXMHI1412531434343</v>
      </c>
      <c r="C3063" s="277">
        <f t="shared" si="95"/>
        <v>3058</v>
      </c>
      <c r="D3063" s="334" t="s">
        <v>314</v>
      </c>
      <c r="E3063" s="334" t="s">
        <v>315</v>
      </c>
      <c r="F3063" s="334" t="s">
        <v>1262</v>
      </c>
      <c r="G3063" s="334" t="s">
        <v>1699</v>
      </c>
      <c r="H3063" s="334" t="s">
        <v>1263</v>
      </c>
      <c r="I3063" s="335">
        <v>411.82</v>
      </c>
      <c r="J3063" s="334" t="s">
        <v>1700</v>
      </c>
      <c r="K3063" s="336" t="s">
        <v>1657</v>
      </c>
      <c r="L3063" s="172"/>
      <c r="M3063" s="335">
        <v>349</v>
      </c>
      <c r="N3063" s="335">
        <v>0</v>
      </c>
      <c r="O3063" s="335">
        <v>31.41</v>
      </c>
      <c r="P3063" s="335">
        <v>31.41</v>
      </c>
      <c r="Q3063" s="335">
        <v>0</v>
      </c>
      <c r="R3063" s="337" t="s">
        <v>5959</v>
      </c>
      <c r="S3063" s="334" t="s">
        <v>6069</v>
      </c>
      <c r="T3063" s="336" t="s">
        <v>1703</v>
      </c>
      <c r="U3063" s="334" t="s">
        <v>1195</v>
      </c>
      <c r="V3063" s="172"/>
      <c r="W3063" s="338" t="s">
        <v>1704</v>
      </c>
      <c r="X3063" s="337" t="s">
        <v>1195</v>
      </c>
      <c r="Y3063" s="337" t="s">
        <v>1195</v>
      </c>
      <c r="Z3063" s="337" t="s">
        <v>1195</v>
      </c>
      <c r="AA3063" s="172"/>
    </row>
    <row r="3064" spans="1:27">
      <c r="A3064" s="334" t="s">
        <v>56</v>
      </c>
      <c r="B3064" s="226" t="str">
        <f t="shared" si="94"/>
        <v>27ACTFS8903M1Z6SIS/2025-26/374</v>
      </c>
      <c r="C3064" s="277">
        <f t="shared" si="95"/>
        <v>3059</v>
      </c>
      <c r="D3064" s="334" t="s">
        <v>1258</v>
      </c>
      <c r="E3064" s="334" t="s">
        <v>1259</v>
      </c>
      <c r="F3064" s="334" t="s">
        <v>1260</v>
      </c>
      <c r="G3064" s="334" t="s">
        <v>1699</v>
      </c>
      <c r="H3064" s="334" t="s">
        <v>1223</v>
      </c>
      <c r="I3064" s="335">
        <v>28084</v>
      </c>
      <c r="J3064" s="334" t="s">
        <v>1700</v>
      </c>
      <c r="K3064" s="336" t="s">
        <v>1657</v>
      </c>
      <c r="L3064" s="172"/>
      <c r="M3064" s="335">
        <v>23800</v>
      </c>
      <c r="N3064" s="335">
        <v>0</v>
      </c>
      <c r="O3064" s="335">
        <v>2142</v>
      </c>
      <c r="P3064" s="335">
        <v>2142</v>
      </c>
      <c r="Q3064" s="335">
        <v>0</v>
      </c>
      <c r="R3064" s="337" t="s">
        <v>5959</v>
      </c>
      <c r="S3064" s="334" t="s">
        <v>6066</v>
      </c>
      <c r="T3064" s="336" t="s">
        <v>1703</v>
      </c>
      <c r="U3064" s="334" t="s">
        <v>1195</v>
      </c>
      <c r="V3064" s="172"/>
      <c r="W3064" s="338" t="s">
        <v>1704</v>
      </c>
      <c r="X3064" s="337" t="s">
        <v>1726</v>
      </c>
      <c r="Y3064" s="337" t="s">
        <v>6005</v>
      </c>
      <c r="Z3064" s="337" t="s">
        <v>1223</v>
      </c>
      <c r="AA3064" s="172"/>
    </row>
    <row r="3065" spans="1:27">
      <c r="A3065" s="334" t="s">
        <v>56</v>
      </c>
      <c r="B3065" s="226" t="str">
        <f t="shared" si="94"/>
        <v>06AWJPN1796M1ZURNLH-7465</v>
      </c>
      <c r="C3065" s="277">
        <f t="shared" si="95"/>
        <v>3060</v>
      </c>
      <c r="D3065" s="334" t="s">
        <v>1486</v>
      </c>
      <c r="E3065" s="334" t="s">
        <v>1487</v>
      </c>
      <c r="F3065" s="334" t="s">
        <v>1496</v>
      </c>
      <c r="G3065" s="334" t="s">
        <v>1699</v>
      </c>
      <c r="H3065" s="334" t="s">
        <v>1291</v>
      </c>
      <c r="I3065" s="335">
        <v>753</v>
      </c>
      <c r="J3065" s="334" t="s">
        <v>1700</v>
      </c>
      <c r="K3065" s="336" t="s">
        <v>1657</v>
      </c>
      <c r="L3065" s="172"/>
      <c r="M3065" s="335">
        <v>638.14</v>
      </c>
      <c r="N3065" s="335">
        <v>114.87</v>
      </c>
      <c r="O3065" s="335">
        <v>0</v>
      </c>
      <c r="P3065" s="335">
        <v>0</v>
      </c>
      <c r="Q3065" s="335">
        <v>0</v>
      </c>
      <c r="R3065" s="337" t="s">
        <v>5959</v>
      </c>
      <c r="S3065" s="334" t="s">
        <v>6072</v>
      </c>
      <c r="T3065" s="336" t="s">
        <v>1703</v>
      </c>
      <c r="U3065" s="334" t="s">
        <v>1195</v>
      </c>
      <c r="V3065" s="172"/>
      <c r="W3065" s="338" t="s">
        <v>1704</v>
      </c>
      <c r="X3065" s="337" t="s">
        <v>1195</v>
      </c>
      <c r="Y3065" s="337" t="s">
        <v>1195</v>
      </c>
      <c r="Z3065" s="337" t="s">
        <v>1195</v>
      </c>
      <c r="AA3065" s="172"/>
    </row>
    <row r="3066" spans="1:27">
      <c r="A3066" s="334" t="s">
        <v>56</v>
      </c>
      <c r="B3066" s="226" t="str">
        <f t="shared" si="94"/>
        <v>06AWJPN1796M1ZURNLH-7607</v>
      </c>
      <c r="C3066" s="277">
        <f t="shared" si="95"/>
        <v>3061</v>
      </c>
      <c r="D3066" s="334" t="s">
        <v>1486</v>
      </c>
      <c r="E3066" s="334" t="s">
        <v>1487</v>
      </c>
      <c r="F3066" s="334" t="s">
        <v>1494</v>
      </c>
      <c r="G3066" s="334" t="s">
        <v>1699</v>
      </c>
      <c r="H3066" s="334" t="s">
        <v>1296</v>
      </c>
      <c r="I3066" s="335">
        <v>3197.38</v>
      </c>
      <c r="J3066" s="334" t="s">
        <v>1700</v>
      </c>
      <c r="K3066" s="336" t="s">
        <v>1657</v>
      </c>
      <c r="L3066" s="172"/>
      <c r="M3066" s="335">
        <v>2709.64</v>
      </c>
      <c r="N3066" s="335">
        <v>487.74</v>
      </c>
      <c r="O3066" s="335">
        <v>0</v>
      </c>
      <c r="P3066" s="335">
        <v>0</v>
      </c>
      <c r="Q3066" s="335">
        <v>0</v>
      </c>
      <c r="R3066" s="337" t="s">
        <v>5959</v>
      </c>
      <c r="S3066" s="334" t="s">
        <v>6072</v>
      </c>
      <c r="T3066" s="336" t="s">
        <v>1703</v>
      </c>
      <c r="U3066" s="334" t="s">
        <v>1195</v>
      </c>
      <c r="V3066" s="172"/>
      <c r="W3066" s="338" t="s">
        <v>1704</v>
      </c>
      <c r="X3066" s="337" t="s">
        <v>1195</v>
      </c>
      <c r="Y3066" s="337" t="s">
        <v>1195</v>
      </c>
      <c r="Z3066" s="337" t="s">
        <v>1195</v>
      </c>
      <c r="AA3066" s="172"/>
    </row>
    <row r="3067" spans="1:27">
      <c r="A3067" s="334" t="s">
        <v>56</v>
      </c>
      <c r="B3067" s="226" t="str">
        <f t="shared" si="94"/>
        <v>06AWJPN1796M1ZURNLH-7625</v>
      </c>
      <c r="C3067" s="277">
        <f t="shared" si="95"/>
        <v>3062</v>
      </c>
      <c r="D3067" s="334" t="s">
        <v>1486</v>
      </c>
      <c r="E3067" s="334" t="s">
        <v>1487</v>
      </c>
      <c r="F3067" s="334" t="s">
        <v>1488</v>
      </c>
      <c r="G3067" s="334" t="s">
        <v>1699</v>
      </c>
      <c r="H3067" s="334" t="s">
        <v>1247</v>
      </c>
      <c r="I3067" s="335">
        <v>754</v>
      </c>
      <c r="J3067" s="334" t="s">
        <v>1700</v>
      </c>
      <c r="K3067" s="336" t="s">
        <v>1657</v>
      </c>
      <c r="L3067" s="172"/>
      <c r="M3067" s="335">
        <v>638.98</v>
      </c>
      <c r="N3067" s="335">
        <v>115.02</v>
      </c>
      <c r="O3067" s="335">
        <v>0</v>
      </c>
      <c r="P3067" s="335">
        <v>0</v>
      </c>
      <c r="Q3067" s="335">
        <v>0</v>
      </c>
      <c r="R3067" s="337" t="s">
        <v>5959</v>
      </c>
      <c r="S3067" s="334" t="s">
        <v>6072</v>
      </c>
      <c r="T3067" s="336" t="s">
        <v>1703</v>
      </c>
      <c r="U3067" s="334" t="s">
        <v>1195</v>
      </c>
      <c r="V3067" s="172"/>
      <c r="W3067" s="338" t="s">
        <v>1704</v>
      </c>
      <c r="X3067" s="337" t="s">
        <v>1195</v>
      </c>
      <c r="Y3067" s="337" t="s">
        <v>1195</v>
      </c>
      <c r="Z3067" s="337" t="s">
        <v>1195</v>
      </c>
      <c r="AA3067" s="172"/>
    </row>
    <row r="3068" spans="1:27">
      <c r="A3068" s="334" t="s">
        <v>56</v>
      </c>
      <c r="B3068" s="226" t="str">
        <f t="shared" si="94"/>
        <v>27AANCA4062G1ZN2522500002462</v>
      </c>
      <c r="C3068" s="277">
        <f t="shared" si="95"/>
        <v>3063</v>
      </c>
      <c r="D3068" s="334" t="s">
        <v>787</v>
      </c>
      <c r="E3068" s="334" t="s">
        <v>788</v>
      </c>
      <c r="F3068" s="334">
        <v>2522500002462</v>
      </c>
      <c r="G3068" s="334" t="s">
        <v>1699</v>
      </c>
      <c r="H3068" s="334" t="s">
        <v>1247</v>
      </c>
      <c r="I3068" s="335">
        <v>147963.22</v>
      </c>
      <c r="J3068" s="334" t="s">
        <v>1700</v>
      </c>
      <c r="K3068" s="336" t="s">
        <v>1657</v>
      </c>
      <c r="L3068" s="172"/>
      <c r="M3068" s="335">
        <v>125392.56</v>
      </c>
      <c r="N3068" s="335">
        <v>0</v>
      </c>
      <c r="O3068" s="335">
        <v>11285.33</v>
      </c>
      <c r="P3068" s="335">
        <v>11285.33</v>
      </c>
      <c r="Q3068" s="335">
        <v>0</v>
      </c>
      <c r="R3068" s="337" t="s">
        <v>5959</v>
      </c>
      <c r="S3068" s="334" t="s">
        <v>6067</v>
      </c>
      <c r="T3068" s="336" t="s">
        <v>1703</v>
      </c>
      <c r="U3068" s="334" t="s">
        <v>1195</v>
      </c>
      <c r="V3068" s="172"/>
      <c r="W3068" s="338" t="s">
        <v>1704</v>
      </c>
      <c r="X3068" s="337" t="s">
        <v>1195</v>
      </c>
      <c r="Y3068" s="337" t="s">
        <v>1195</v>
      </c>
      <c r="Z3068" s="337" t="s">
        <v>1195</v>
      </c>
      <c r="AA3068" s="172"/>
    </row>
    <row r="3069" spans="1:27">
      <c r="A3069" s="334" t="s">
        <v>56</v>
      </c>
      <c r="B3069" s="226" t="str">
        <f t="shared" si="94"/>
        <v>27AANCA4062G1ZN281250003790A003</v>
      </c>
      <c r="C3069" s="277">
        <f t="shared" si="95"/>
        <v>3064</v>
      </c>
      <c r="D3069" s="334" t="s">
        <v>787</v>
      </c>
      <c r="E3069" s="334" t="s">
        <v>788</v>
      </c>
      <c r="F3069" s="334" t="s">
        <v>1244</v>
      </c>
      <c r="G3069" s="334" t="s">
        <v>1699</v>
      </c>
      <c r="H3069" s="334" t="s">
        <v>1245</v>
      </c>
      <c r="I3069" s="335">
        <v>34479.599999999999</v>
      </c>
      <c r="J3069" s="334" t="s">
        <v>1700</v>
      </c>
      <c r="K3069" s="336" t="s">
        <v>1657</v>
      </c>
      <c r="L3069" s="172"/>
      <c r="M3069" s="335">
        <v>29220</v>
      </c>
      <c r="N3069" s="335">
        <v>0</v>
      </c>
      <c r="O3069" s="335">
        <v>2629.8</v>
      </c>
      <c r="P3069" s="335">
        <v>2629.8</v>
      </c>
      <c r="Q3069" s="335">
        <v>0</v>
      </c>
      <c r="R3069" s="337" t="s">
        <v>5959</v>
      </c>
      <c r="S3069" s="334" t="s">
        <v>6067</v>
      </c>
      <c r="T3069" s="336" t="s">
        <v>1703</v>
      </c>
      <c r="U3069" s="334" t="s">
        <v>1195</v>
      </c>
      <c r="V3069" s="172"/>
      <c r="W3069" s="338" t="s">
        <v>1704</v>
      </c>
      <c r="X3069" s="337" t="s">
        <v>1195</v>
      </c>
      <c r="Y3069" s="337" t="s">
        <v>1195</v>
      </c>
      <c r="Z3069" s="337" t="s">
        <v>1195</v>
      </c>
      <c r="AA3069" s="172"/>
    </row>
    <row r="3070" spans="1:27">
      <c r="A3070" s="334" t="s">
        <v>56</v>
      </c>
      <c r="B3070" s="226" t="str">
        <f t="shared" si="94"/>
        <v>27AANCA4062G1ZN281250003790A004</v>
      </c>
      <c r="C3070" s="277">
        <f t="shared" si="95"/>
        <v>3065</v>
      </c>
      <c r="D3070" s="334" t="s">
        <v>787</v>
      </c>
      <c r="E3070" s="334" t="s">
        <v>788</v>
      </c>
      <c r="F3070" s="334" t="s">
        <v>1241</v>
      </c>
      <c r="G3070" s="334" t="s">
        <v>1699</v>
      </c>
      <c r="H3070" s="334" t="s">
        <v>1242</v>
      </c>
      <c r="I3070" s="335">
        <v>6116.58</v>
      </c>
      <c r="J3070" s="334" t="s">
        <v>1700</v>
      </c>
      <c r="K3070" s="336" t="s">
        <v>1657</v>
      </c>
      <c r="L3070" s="172"/>
      <c r="M3070" s="335">
        <v>5183.55</v>
      </c>
      <c r="N3070" s="335">
        <v>0</v>
      </c>
      <c r="O3070" s="335">
        <v>466.51</v>
      </c>
      <c r="P3070" s="335">
        <v>466.51</v>
      </c>
      <c r="Q3070" s="335">
        <v>0</v>
      </c>
      <c r="R3070" s="337" t="s">
        <v>5959</v>
      </c>
      <c r="S3070" s="334" t="s">
        <v>6067</v>
      </c>
      <c r="T3070" s="336" t="s">
        <v>1703</v>
      </c>
      <c r="U3070" s="334" t="s">
        <v>1195</v>
      </c>
      <c r="V3070" s="172"/>
      <c r="W3070" s="338" t="s">
        <v>1704</v>
      </c>
      <c r="X3070" s="337" t="s">
        <v>1195</v>
      </c>
      <c r="Y3070" s="337" t="s">
        <v>1195</v>
      </c>
      <c r="Z3070" s="337" t="s">
        <v>1195</v>
      </c>
      <c r="AA3070" s="172"/>
    </row>
    <row r="3071" spans="1:27">
      <c r="A3071" s="334" t="s">
        <v>56</v>
      </c>
      <c r="B3071" s="226" t="str">
        <f t="shared" si="94"/>
        <v>27AABCA0522B1ZKIPNQ251200010170</v>
      </c>
      <c r="C3071" s="277">
        <f t="shared" si="95"/>
        <v>3066</v>
      </c>
      <c r="D3071" s="334" t="s">
        <v>1468</v>
      </c>
      <c r="E3071" s="334" t="s">
        <v>1469</v>
      </c>
      <c r="F3071" s="334" t="s">
        <v>1484</v>
      </c>
      <c r="G3071" s="334" t="s">
        <v>1699</v>
      </c>
      <c r="H3071" s="334" t="s">
        <v>1417</v>
      </c>
      <c r="I3071" s="335">
        <v>11944</v>
      </c>
      <c r="J3071" s="334" t="s">
        <v>1700</v>
      </c>
      <c r="K3071" s="336" t="s">
        <v>1657</v>
      </c>
      <c r="L3071" s="172"/>
      <c r="M3071" s="335">
        <v>11375.24</v>
      </c>
      <c r="N3071" s="335">
        <v>0</v>
      </c>
      <c r="O3071" s="335">
        <v>284.38</v>
      </c>
      <c r="P3071" s="335">
        <v>284.38</v>
      </c>
      <c r="Q3071" s="335">
        <v>0</v>
      </c>
      <c r="R3071" s="337" t="s">
        <v>5959</v>
      </c>
      <c r="S3071" s="334" t="s">
        <v>6066</v>
      </c>
      <c r="T3071" s="336" t="s">
        <v>1703</v>
      </c>
      <c r="U3071" s="334" t="s">
        <v>1195</v>
      </c>
      <c r="V3071" s="172"/>
      <c r="W3071" s="338" t="s">
        <v>1704</v>
      </c>
      <c r="X3071" s="337" t="s">
        <v>1195</v>
      </c>
      <c r="Y3071" s="337" t="s">
        <v>1195</v>
      </c>
      <c r="Z3071" s="337" t="s">
        <v>1195</v>
      </c>
      <c r="AA3071" s="172"/>
    </row>
    <row r="3072" spans="1:27">
      <c r="A3072" s="334" t="s">
        <v>56</v>
      </c>
      <c r="B3072" s="226" t="str">
        <f t="shared" si="94"/>
        <v>27AABCA0522B1ZKIPNQ251200045031</v>
      </c>
      <c r="C3072" s="277">
        <f t="shared" si="95"/>
        <v>3067</v>
      </c>
      <c r="D3072" s="334" t="s">
        <v>1468</v>
      </c>
      <c r="E3072" s="334" t="s">
        <v>1469</v>
      </c>
      <c r="F3072" s="334" t="s">
        <v>1476</v>
      </c>
      <c r="G3072" s="334" t="s">
        <v>1699</v>
      </c>
      <c r="H3072" s="334" t="s">
        <v>1223</v>
      </c>
      <c r="I3072" s="335">
        <v>12868</v>
      </c>
      <c r="J3072" s="334" t="s">
        <v>1700</v>
      </c>
      <c r="K3072" s="336" t="s">
        <v>1657</v>
      </c>
      <c r="L3072" s="172"/>
      <c r="M3072" s="335">
        <v>12255.24</v>
      </c>
      <c r="N3072" s="335">
        <v>0</v>
      </c>
      <c r="O3072" s="335">
        <v>306.38</v>
      </c>
      <c r="P3072" s="335">
        <v>306.38</v>
      </c>
      <c r="Q3072" s="335">
        <v>0</v>
      </c>
      <c r="R3072" s="337" t="s">
        <v>5959</v>
      </c>
      <c r="S3072" s="334" t="s">
        <v>6066</v>
      </c>
      <c r="T3072" s="336" t="s">
        <v>1703</v>
      </c>
      <c r="U3072" s="334" t="s">
        <v>1195</v>
      </c>
      <c r="V3072" s="172"/>
      <c r="W3072" s="338" t="s">
        <v>1704</v>
      </c>
      <c r="X3072" s="337" t="s">
        <v>1195</v>
      </c>
      <c r="Y3072" s="337" t="s">
        <v>1195</v>
      </c>
      <c r="Z3072" s="337" t="s">
        <v>1195</v>
      </c>
      <c r="AA3072" s="172"/>
    </row>
    <row r="3073" spans="1:27">
      <c r="A3073" s="334" t="s">
        <v>56</v>
      </c>
      <c r="B3073" s="226" t="str">
        <f t="shared" si="94"/>
        <v>27AABCA0522B1ZKIPNQ251200045032</v>
      </c>
      <c r="C3073" s="277">
        <f t="shared" si="95"/>
        <v>3068</v>
      </c>
      <c r="D3073" s="334" t="s">
        <v>1468</v>
      </c>
      <c r="E3073" s="334" t="s">
        <v>1469</v>
      </c>
      <c r="F3073" s="334" t="s">
        <v>1474</v>
      </c>
      <c r="G3073" s="334" t="s">
        <v>1699</v>
      </c>
      <c r="H3073" s="334" t="s">
        <v>1223</v>
      </c>
      <c r="I3073" s="335">
        <v>714</v>
      </c>
      <c r="J3073" s="334" t="s">
        <v>1700</v>
      </c>
      <c r="K3073" s="336" t="s">
        <v>1657</v>
      </c>
      <c r="L3073" s="172"/>
      <c r="M3073" s="335">
        <v>680</v>
      </c>
      <c r="N3073" s="335">
        <v>0</v>
      </c>
      <c r="O3073" s="335">
        <v>17</v>
      </c>
      <c r="P3073" s="335">
        <v>17</v>
      </c>
      <c r="Q3073" s="335">
        <v>0</v>
      </c>
      <c r="R3073" s="337" t="s">
        <v>5959</v>
      </c>
      <c r="S3073" s="334" t="s">
        <v>6066</v>
      </c>
      <c r="T3073" s="336" t="s">
        <v>1703</v>
      </c>
      <c r="U3073" s="334" t="s">
        <v>1195</v>
      </c>
      <c r="V3073" s="172"/>
      <c r="W3073" s="338" t="s">
        <v>1704</v>
      </c>
      <c r="X3073" s="337" t="s">
        <v>1195</v>
      </c>
      <c r="Y3073" s="337" t="s">
        <v>1195</v>
      </c>
      <c r="Z3073" s="337" t="s">
        <v>1195</v>
      </c>
      <c r="AA3073" s="172"/>
    </row>
    <row r="3074" spans="1:27">
      <c r="A3074" s="334" t="s">
        <v>56</v>
      </c>
      <c r="B3074" s="226" t="str">
        <f t="shared" si="94"/>
        <v>27AABCA0522B1ZKIPNQ251200045470</v>
      </c>
      <c r="C3074" s="277">
        <f t="shared" si="95"/>
        <v>3069</v>
      </c>
      <c r="D3074" s="334" t="s">
        <v>1468</v>
      </c>
      <c r="E3074" s="334" t="s">
        <v>1469</v>
      </c>
      <c r="F3074" s="334" t="s">
        <v>1472</v>
      </c>
      <c r="G3074" s="334" t="s">
        <v>1699</v>
      </c>
      <c r="H3074" s="334" t="s">
        <v>1223</v>
      </c>
      <c r="I3074" s="335">
        <v>6434</v>
      </c>
      <c r="J3074" s="334" t="s">
        <v>1700</v>
      </c>
      <c r="K3074" s="336" t="s">
        <v>1657</v>
      </c>
      <c r="L3074" s="172"/>
      <c r="M3074" s="335">
        <v>6127.62</v>
      </c>
      <c r="N3074" s="335">
        <v>0</v>
      </c>
      <c r="O3074" s="335">
        <v>153.19</v>
      </c>
      <c r="P3074" s="335">
        <v>153.19</v>
      </c>
      <c r="Q3074" s="335">
        <v>0</v>
      </c>
      <c r="R3074" s="337" t="s">
        <v>5959</v>
      </c>
      <c r="S3074" s="334" t="s">
        <v>6066</v>
      </c>
      <c r="T3074" s="336" t="s">
        <v>1703</v>
      </c>
      <c r="U3074" s="334" t="s">
        <v>1195</v>
      </c>
      <c r="V3074" s="172"/>
      <c r="W3074" s="338" t="s">
        <v>1704</v>
      </c>
      <c r="X3074" s="337" t="s">
        <v>1195</v>
      </c>
      <c r="Y3074" s="337" t="s">
        <v>1195</v>
      </c>
      <c r="Z3074" s="337" t="s">
        <v>1195</v>
      </c>
      <c r="AA3074" s="172"/>
    </row>
    <row r="3075" spans="1:27">
      <c r="A3075" s="334" t="s">
        <v>56</v>
      </c>
      <c r="B3075" s="226" t="str">
        <f t="shared" si="94"/>
        <v>27AABCA0522B1ZKIPNQ251200045471</v>
      </c>
      <c r="C3075" s="277">
        <f t="shared" si="95"/>
        <v>3070</v>
      </c>
      <c r="D3075" s="334" t="s">
        <v>1468</v>
      </c>
      <c r="E3075" s="334" t="s">
        <v>1469</v>
      </c>
      <c r="F3075" s="334" t="s">
        <v>1470</v>
      </c>
      <c r="G3075" s="334" t="s">
        <v>1699</v>
      </c>
      <c r="H3075" s="334" t="s">
        <v>1223</v>
      </c>
      <c r="I3075" s="335">
        <v>357</v>
      </c>
      <c r="J3075" s="334" t="s">
        <v>1700</v>
      </c>
      <c r="K3075" s="336" t="s">
        <v>1657</v>
      </c>
      <c r="L3075" s="172"/>
      <c r="M3075" s="335">
        <v>340</v>
      </c>
      <c r="N3075" s="335">
        <v>0</v>
      </c>
      <c r="O3075" s="335">
        <v>8.5</v>
      </c>
      <c r="P3075" s="335">
        <v>8.5</v>
      </c>
      <c r="Q3075" s="335">
        <v>0</v>
      </c>
      <c r="R3075" s="337" t="s">
        <v>5959</v>
      </c>
      <c r="S3075" s="334" t="s">
        <v>6066</v>
      </c>
      <c r="T3075" s="336" t="s">
        <v>1703</v>
      </c>
      <c r="U3075" s="334" t="s">
        <v>1195</v>
      </c>
      <c r="V3075" s="172"/>
      <c r="W3075" s="338" t="s">
        <v>1704</v>
      </c>
      <c r="X3075" s="337" t="s">
        <v>1195</v>
      </c>
      <c r="Y3075" s="337" t="s">
        <v>1195</v>
      </c>
      <c r="Z3075" s="337" t="s">
        <v>1195</v>
      </c>
      <c r="AA3075" s="172"/>
    </row>
    <row r="3076" spans="1:27">
      <c r="A3076" s="334" t="s">
        <v>56</v>
      </c>
      <c r="B3076" s="226" t="str">
        <f t="shared" si="94"/>
        <v>33AAACZ4322M2Z91025260411024</v>
      </c>
      <c r="C3076" s="277">
        <f t="shared" si="95"/>
        <v>3071</v>
      </c>
      <c r="D3076" s="334" t="s">
        <v>596</v>
      </c>
      <c r="E3076" s="334" t="s">
        <v>597</v>
      </c>
      <c r="F3076" s="334">
        <v>1025260411024</v>
      </c>
      <c r="G3076" s="334" t="s">
        <v>1699</v>
      </c>
      <c r="H3076" s="334" t="s">
        <v>1263</v>
      </c>
      <c r="I3076" s="335">
        <v>25417.200000000001</v>
      </c>
      <c r="J3076" s="334" t="s">
        <v>1700</v>
      </c>
      <c r="K3076" s="336" t="s">
        <v>1657</v>
      </c>
      <c r="L3076" s="172"/>
      <c r="M3076" s="335">
        <v>21540</v>
      </c>
      <c r="N3076" s="335">
        <v>3877.2</v>
      </c>
      <c r="O3076" s="335">
        <v>0</v>
      </c>
      <c r="P3076" s="335">
        <v>0</v>
      </c>
      <c r="Q3076" s="335">
        <v>0</v>
      </c>
      <c r="R3076" s="337" t="s">
        <v>5959</v>
      </c>
      <c r="S3076" s="334" t="s">
        <v>6069</v>
      </c>
      <c r="T3076" s="336" t="s">
        <v>1703</v>
      </c>
      <c r="U3076" s="334" t="s">
        <v>1195</v>
      </c>
      <c r="V3076" s="172"/>
      <c r="W3076" s="338" t="s">
        <v>1704</v>
      </c>
      <c r="X3076" s="337" t="s">
        <v>1726</v>
      </c>
      <c r="Y3076" s="337" t="s">
        <v>6006</v>
      </c>
      <c r="Z3076" s="337" t="s">
        <v>1263</v>
      </c>
      <c r="AA3076" s="172"/>
    </row>
    <row r="3077" spans="1:27">
      <c r="A3077" s="334" t="s">
        <v>56</v>
      </c>
      <c r="B3077" s="226" t="str">
        <f t="shared" si="94"/>
        <v>27AATPE1292M1Z7DEC-2025-301</v>
      </c>
      <c r="C3077" s="277">
        <f t="shared" si="95"/>
        <v>3072</v>
      </c>
      <c r="D3077" s="334" t="s">
        <v>523</v>
      </c>
      <c r="E3077" s="334" t="s">
        <v>524</v>
      </c>
      <c r="F3077" s="334" t="s">
        <v>1465</v>
      </c>
      <c r="G3077" s="334" t="s">
        <v>1699</v>
      </c>
      <c r="H3077" s="334" t="s">
        <v>1367</v>
      </c>
      <c r="I3077" s="335">
        <v>393497</v>
      </c>
      <c r="J3077" s="334" t="s">
        <v>1700</v>
      </c>
      <c r="K3077" s="336" t="s">
        <v>1657</v>
      </c>
      <c r="L3077" s="172"/>
      <c r="M3077" s="335">
        <v>333472</v>
      </c>
      <c r="N3077" s="335">
        <v>0</v>
      </c>
      <c r="O3077" s="335">
        <v>30012.48</v>
      </c>
      <c r="P3077" s="335">
        <v>30012.48</v>
      </c>
      <c r="Q3077" s="335">
        <v>0</v>
      </c>
      <c r="R3077" s="337" t="s">
        <v>5959</v>
      </c>
      <c r="S3077" s="334" t="s">
        <v>6073</v>
      </c>
      <c r="T3077" s="336" t="s">
        <v>1703</v>
      </c>
      <c r="U3077" s="334" t="s">
        <v>1195</v>
      </c>
      <c r="V3077" s="172"/>
      <c r="W3077" s="338" t="s">
        <v>1704</v>
      </c>
      <c r="X3077" s="337" t="s">
        <v>1195</v>
      </c>
      <c r="Y3077" s="337" t="s">
        <v>1195</v>
      </c>
      <c r="Z3077" s="337" t="s">
        <v>1195</v>
      </c>
      <c r="AA3077" s="172"/>
    </row>
    <row r="3078" spans="1:27">
      <c r="A3078" s="334" t="s">
        <v>56</v>
      </c>
      <c r="B3078" s="226" t="str">
        <f t="shared" ref="B3078:B3141" si="96">CONCATENATE(D3078,F3078)</f>
        <v>27AATPE1292M1Z7DEC-2025-302</v>
      </c>
      <c r="C3078" s="277">
        <f t="shared" si="95"/>
        <v>3073</v>
      </c>
      <c r="D3078" s="334" t="s">
        <v>523</v>
      </c>
      <c r="E3078" s="334" t="s">
        <v>524</v>
      </c>
      <c r="F3078" s="334" t="s">
        <v>1463</v>
      </c>
      <c r="G3078" s="334" t="s">
        <v>1699</v>
      </c>
      <c r="H3078" s="334" t="s">
        <v>1367</v>
      </c>
      <c r="I3078" s="335">
        <v>413878</v>
      </c>
      <c r="J3078" s="334" t="s">
        <v>1700</v>
      </c>
      <c r="K3078" s="336" t="s">
        <v>1657</v>
      </c>
      <c r="L3078" s="172"/>
      <c r="M3078" s="335">
        <v>350744</v>
      </c>
      <c r="N3078" s="335">
        <v>0</v>
      </c>
      <c r="O3078" s="335">
        <v>31566.959999999999</v>
      </c>
      <c r="P3078" s="335">
        <v>31566.959999999999</v>
      </c>
      <c r="Q3078" s="335">
        <v>0</v>
      </c>
      <c r="R3078" s="337" t="s">
        <v>5959</v>
      </c>
      <c r="S3078" s="334" t="s">
        <v>6073</v>
      </c>
      <c r="T3078" s="336" t="s">
        <v>1703</v>
      </c>
      <c r="U3078" s="334" t="s">
        <v>1195</v>
      </c>
      <c r="V3078" s="172"/>
      <c r="W3078" s="338" t="s">
        <v>1704</v>
      </c>
      <c r="X3078" s="337" t="s">
        <v>1195</v>
      </c>
      <c r="Y3078" s="337" t="s">
        <v>1195</v>
      </c>
      <c r="Z3078" s="337" t="s">
        <v>1195</v>
      </c>
      <c r="AA3078" s="172"/>
    </row>
    <row r="3079" spans="1:27">
      <c r="A3079" s="334" t="s">
        <v>56</v>
      </c>
      <c r="B3079" s="226" t="str">
        <f t="shared" si="96"/>
        <v>27AALCS9822Q1ZC2526CI0000246117</v>
      </c>
      <c r="C3079" s="277">
        <f t="shared" ref="C3079:C3142" si="97">C3078+1</f>
        <v>3074</v>
      </c>
      <c r="D3079" s="334" t="s">
        <v>631</v>
      </c>
      <c r="E3079" s="334" t="s">
        <v>632</v>
      </c>
      <c r="F3079" s="334" t="s">
        <v>1589</v>
      </c>
      <c r="G3079" s="334" t="s">
        <v>1699</v>
      </c>
      <c r="H3079" s="334" t="s">
        <v>1214</v>
      </c>
      <c r="I3079" s="335">
        <v>704.28</v>
      </c>
      <c r="J3079" s="334" t="s">
        <v>1700</v>
      </c>
      <c r="K3079" s="336" t="s">
        <v>1657</v>
      </c>
      <c r="L3079" s="172"/>
      <c r="M3079" s="335">
        <v>596.84</v>
      </c>
      <c r="N3079" s="335">
        <v>0</v>
      </c>
      <c r="O3079" s="335">
        <v>53.72</v>
      </c>
      <c r="P3079" s="335">
        <v>53.72</v>
      </c>
      <c r="Q3079" s="335">
        <v>0</v>
      </c>
      <c r="R3079" s="337" t="s">
        <v>5959</v>
      </c>
      <c r="S3079" s="334" t="s">
        <v>6066</v>
      </c>
      <c r="T3079" s="336" t="s">
        <v>1703</v>
      </c>
      <c r="U3079" s="334" t="s">
        <v>1195</v>
      </c>
      <c r="V3079" s="172"/>
      <c r="W3079" s="338" t="s">
        <v>1704</v>
      </c>
      <c r="X3079" s="337" t="s">
        <v>1726</v>
      </c>
      <c r="Y3079" s="337" t="s">
        <v>6007</v>
      </c>
      <c r="Z3079" s="337" t="s">
        <v>1214</v>
      </c>
      <c r="AA3079" s="172"/>
    </row>
    <row r="3080" spans="1:27">
      <c r="A3080" s="334" t="s">
        <v>56</v>
      </c>
      <c r="B3080" s="226" t="str">
        <f t="shared" si="96"/>
        <v>27AYNPP5525G1Z2PNQ3-450</v>
      </c>
      <c r="C3080" s="277">
        <f t="shared" si="97"/>
        <v>3075</v>
      </c>
      <c r="D3080" s="334" t="s">
        <v>1437</v>
      </c>
      <c r="E3080" s="334" t="s">
        <v>1438</v>
      </c>
      <c r="F3080" s="334" t="s">
        <v>1439</v>
      </c>
      <c r="G3080" s="334" t="s">
        <v>1699</v>
      </c>
      <c r="H3080" s="334" t="s">
        <v>1263</v>
      </c>
      <c r="I3080" s="335">
        <v>6634</v>
      </c>
      <c r="J3080" s="334" t="s">
        <v>1700</v>
      </c>
      <c r="K3080" s="336" t="s">
        <v>1657</v>
      </c>
      <c r="L3080" s="172"/>
      <c r="M3080" s="335">
        <v>5621.9</v>
      </c>
      <c r="N3080" s="335">
        <v>0</v>
      </c>
      <c r="O3080" s="335">
        <v>505.97</v>
      </c>
      <c r="P3080" s="335">
        <v>505.97</v>
      </c>
      <c r="Q3080" s="335">
        <v>0</v>
      </c>
      <c r="R3080" s="337" t="s">
        <v>5959</v>
      </c>
      <c r="S3080" s="334" t="s">
        <v>6069</v>
      </c>
      <c r="T3080" s="336" t="s">
        <v>1703</v>
      </c>
      <c r="U3080" s="334" t="s">
        <v>1195</v>
      </c>
      <c r="V3080" s="172"/>
      <c r="W3080" s="338" t="s">
        <v>1704</v>
      </c>
      <c r="X3080" s="337" t="s">
        <v>1195</v>
      </c>
      <c r="Y3080" s="337" t="s">
        <v>1195</v>
      </c>
      <c r="Z3080" s="337" t="s">
        <v>1195</v>
      </c>
      <c r="AA3080" s="172"/>
    </row>
    <row r="3081" spans="1:27">
      <c r="A3081" s="334" t="s">
        <v>56</v>
      </c>
      <c r="B3081" s="226" t="str">
        <f t="shared" si="96"/>
        <v>27AATPE1295N1Z2DEC-2025-303</v>
      </c>
      <c r="C3081" s="277">
        <f t="shared" si="97"/>
        <v>3076</v>
      </c>
      <c r="D3081" s="334" t="s">
        <v>527</v>
      </c>
      <c r="E3081" s="334" t="s">
        <v>528</v>
      </c>
      <c r="F3081" s="334" t="s">
        <v>1435</v>
      </c>
      <c r="G3081" s="334" t="s">
        <v>1699</v>
      </c>
      <c r="H3081" s="334" t="s">
        <v>1367</v>
      </c>
      <c r="I3081" s="335">
        <v>413878</v>
      </c>
      <c r="J3081" s="334" t="s">
        <v>1700</v>
      </c>
      <c r="K3081" s="336" t="s">
        <v>1657</v>
      </c>
      <c r="L3081" s="172"/>
      <c r="M3081" s="335">
        <v>350744</v>
      </c>
      <c r="N3081" s="335">
        <v>0</v>
      </c>
      <c r="O3081" s="335">
        <v>31566.959999999999</v>
      </c>
      <c r="P3081" s="335">
        <v>31566.959999999999</v>
      </c>
      <c r="Q3081" s="335">
        <v>0</v>
      </c>
      <c r="R3081" s="337" t="s">
        <v>5959</v>
      </c>
      <c r="S3081" s="334" t="s">
        <v>6073</v>
      </c>
      <c r="T3081" s="336" t="s">
        <v>1703</v>
      </c>
      <c r="U3081" s="334" t="s">
        <v>1195</v>
      </c>
      <c r="V3081" s="172"/>
      <c r="W3081" s="338" t="s">
        <v>1704</v>
      </c>
      <c r="X3081" s="337" t="s">
        <v>1195</v>
      </c>
      <c r="Y3081" s="337" t="s">
        <v>1195</v>
      </c>
      <c r="Z3081" s="337" t="s">
        <v>1195</v>
      </c>
      <c r="AA3081" s="172"/>
    </row>
    <row r="3082" spans="1:27">
      <c r="A3082" s="334" t="s">
        <v>56</v>
      </c>
      <c r="B3082" s="226" t="str">
        <f t="shared" si="96"/>
        <v>27AATPE1295N1Z2DEC-2025-304</v>
      </c>
      <c r="C3082" s="277">
        <f t="shared" si="97"/>
        <v>3077</v>
      </c>
      <c r="D3082" s="334" t="s">
        <v>527</v>
      </c>
      <c r="E3082" s="334" t="s">
        <v>528</v>
      </c>
      <c r="F3082" s="334" t="s">
        <v>1419</v>
      </c>
      <c r="G3082" s="334" t="s">
        <v>1699</v>
      </c>
      <c r="H3082" s="334" t="s">
        <v>1367</v>
      </c>
      <c r="I3082" s="335">
        <v>393497</v>
      </c>
      <c r="J3082" s="334" t="s">
        <v>1700</v>
      </c>
      <c r="K3082" s="336" t="s">
        <v>1657</v>
      </c>
      <c r="L3082" s="172"/>
      <c r="M3082" s="335">
        <v>333472</v>
      </c>
      <c r="N3082" s="335">
        <v>0</v>
      </c>
      <c r="O3082" s="335">
        <v>30012.48</v>
      </c>
      <c r="P3082" s="335">
        <v>30012.48</v>
      </c>
      <c r="Q3082" s="335">
        <v>0</v>
      </c>
      <c r="R3082" s="337" t="s">
        <v>5959</v>
      </c>
      <c r="S3082" s="334" t="s">
        <v>6073</v>
      </c>
      <c r="T3082" s="336" t="s">
        <v>1703</v>
      </c>
      <c r="U3082" s="334" t="s">
        <v>1195</v>
      </c>
      <c r="V3082" s="172"/>
      <c r="W3082" s="338" t="s">
        <v>1704</v>
      </c>
      <c r="X3082" s="337" t="s">
        <v>1195</v>
      </c>
      <c r="Y3082" s="337" t="s">
        <v>1195</v>
      </c>
      <c r="Z3082" s="337" t="s">
        <v>1195</v>
      </c>
      <c r="AA3082" s="172"/>
    </row>
    <row r="3083" spans="1:27">
      <c r="A3083" s="334" t="s">
        <v>56</v>
      </c>
      <c r="B3083" s="226" t="str">
        <f t="shared" si="96"/>
        <v>27AAWCS5258F1ZQPUN06/SC25/00979</v>
      </c>
      <c r="C3083" s="277">
        <f t="shared" si="97"/>
        <v>3078</v>
      </c>
      <c r="D3083" s="334" t="s">
        <v>299</v>
      </c>
      <c r="E3083" s="334" t="s">
        <v>300</v>
      </c>
      <c r="F3083" s="334" t="s">
        <v>1238</v>
      </c>
      <c r="G3083" s="334" t="s">
        <v>1699</v>
      </c>
      <c r="H3083" s="334" t="s">
        <v>1239</v>
      </c>
      <c r="I3083" s="335">
        <v>3404409.74</v>
      </c>
      <c r="J3083" s="334" t="s">
        <v>1700</v>
      </c>
      <c r="K3083" s="336" t="s">
        <v>1657</v>
      </c>
      <c r="L3083" s="172"/>
      <c r="M3083" s="335">
        <v>2885093</v>
      </c>
      <c r="N3083" s="335">
        <v>0</v>
      </c>
      <c r="O3083" s="335">
        <v>259658.37</v>
      </c>
      <c r="P3083" s="335">
        <v>259658.37</v>
      </c>
      <c r="Q3083" s="335">
        <v>0</v>
      </c>
      <c r="R3083" s="337" t="s">
        <v>5959</v>
      </c>
      <c r="S3083" s="334" t="s">
        <v>6074</v>
      </c>
      <c r="T3083" s="336" t="s">
        <v>1703</v>
      </c>
      <c r="U3083" s="334" t="s">
        <v>1195</v>
      </c>
      <c r="V3083" s="172"/>
      <c r="W3083" s="338" t="s">
        <v>1704</v>
      </c>
      <c r="X3083" s="337" t="s">
        <v>1195</v>
      </c>
      <c r="Y3083" s="337" t="s">
        <v>1195</v>
      </c>
      <c r="Z3083" s="337" t="s">
        <v>1195</v>
      </c>
      <c r="AA3083" s="172"/>
    </row>
    <row r="3084" spans="1:27">
      <c r="A3084" s="334" t="s">
        <v>56</v>
      </c>
      <c r="B3084" s="226" t="str">
        <f t="shared" si="96"/>
        <v>27AISPB8261G1Z0SH0038-0024133</v>
      </c>
      <c r="C3084" s="277">
        <f t="shared" si="97"/>
        <v>3079</v>
      </c>
      <c r="D3084" s="334" t="s">
        <v>389</v>
      </c>
      <c r="E3084" s="334" t="s">
        <v>390</v>
      </c>
      <c r="F3084" s="334" t="s">
        <v>1235</v>
      </c>
      <c r="G3084" s="334" t="s">
        <v>1699</v>
      </c>
      <c r="H3084" s="334" t="s">
        <v>1236</v>
      </c>
      <c r="I3084" s="335">
        <v>2070</v>
      </c>
      <c r="J3084" s="334" t="s">
        <v>1700</v>
      </c>
      <c r="K3084" s="336" t="s">
        <v>1657</v>
      </c>
      <c r="L3084" s="172"/>
      <c r="M3084" s="335">
        <v>1964.08</v>
      </c>
      <c r="N3084" s="335">
        <v>0</v>
      </c>
      <c r="O3084" s="335">
        <v>52.96</v>
      </c>
      <c r="P3084" s="335">
        <v>52.96</v>
      </c>
      <c r="Q3084" s="335">
        <v>0</v>
      </c>
      <c r="R3084" s="337" t="s">
        <v>5959</v>
      </c>
      <c r="S3084" s="334" t="s">
        <v>6073</v>
      </c>
      <c r="T3084" s="336" t="s">
        <v>1703</v>
      </c>
      <c r="U3084" s="334" t="s">
        <v>1195</v>
      </c>
      <c r="V3084" s="172"/>
      <c r="W3084" s="338" t="s">
        <v>1704</v>
      </c>
      <c r="X3084" s="337" t="s">
        <v>1195</v>
      </c>
      <c r="Y3084" s="337" t="s">
        <v>1195</v>
      </c>
      <c r="Z3084" s="337" t="s">
        <v>1195</v>
      </c>
      <c r="AA3084" s="172"/>
    </row>
    <row r="3085" spans="1:27">
      <c r="A3085" s="334" t="s">
        <v>56</v>
      </c>
      <c r="B3085" s="226" t="str">
        <f t="shared" si="96"/>
        <v>07AAACJ0054A1ZDDP532627</v>
      </c>
      <c r="C3085" s="277">
        <f t="shared" si="97"/>
        <v>3080</v>
      </c>
      <c r="D3085" s="334" t="s">
        <v>283</v>
      </c>
      <c r="E3085" s="334" t="s">
        <v>284</v>
      </c>
      <c r="F3085" s="334" t="s">
        <v>1416</v>
      </c>
      <c r="G3085" s="334" t="s">
        <v>1699</v>
      </c>
      <c r="H3085" s="334" t="s">
        <v>1417</v>
      </c>
      <c r="I3085" s="335">
        <v>12755</v>
      </c>
      <c r="J3085" s="334" t="s">
        <v>1700</v>
      </c>
      <c r="K3085" s="336" t="s">
        <v>1657</v>
      </c>
      <c r="L3085" s="172"/>
      <c r="M3085" s="335">
        <v>100</v>
      </c>
      <c r="N3085" s="335">
        <v>18</v>
      </c>
      <c r="O3085" s="335">
        <v>0</v>
      </c>
      <c r="P3085" s="335">
        <v>0</v>
      </c>
      <c r="Q3085" s="335">
        <v>0</v>
      </c>
      <c r="R3085" s="337" t="s">
        <v>5959</v>
      </c>
      <c r="S3085" s="334" t="s">
        <v>6067</v>
      </c>
      <c r="T3085" s="336" t="s">
        <v>1703</v>
      </c>
      <c r="U3085" s="334" t="s">
        <v>1195</v>
      </c>
      <c r="V3085" s="172"/>
      <c r="W3085" s="338" t="s">
        <v>1704</v>
      </c>
      <c r="X3085" s="337" t="s">
        <v>1726</v>
      </c>
      <c r="Y3085" s="337" t="s">
        <v>6008</v>
      </c>
      <c r="Z3085" s="337" t="s">
        <v>6076</v>
      </c>
      <c r="AA3085" s="172"/>
    </row>
    <row r="3086" spans="1:27">
      <c r="A3086" s="334" t="s">
        <v>56</v>
      </c>
      <c r="B3086" s="226" t="str">
        <f t="shared" si="96"/>
        <v>07AAACJ0054A1ZDDP533029</v>
      </c>
      <c r="C3086" s="277">
        <f t="shared" si="97"/>
        <v>3081</v>
      </c>
      <c r="D3086" s="334" t="s">
        <v>283</v>
      </c>
      <c r="E3086" s="334" t="s">
        <v>284</v>
      </c>
      <c r="F3086" s="334" t="s">
        <v>1414</v>
      </c>
      <c r="G3086" s="334" t="s">
        <v>1699</v>
      </c>
      <c r="H3086" s="334" t="s">
        <v>1263</v>
      </c>
      <c r="I3086" s="335">
        <v>9976</v>
      </c>
      <c r="J3086" s="334" t="s">
        <v>1700</v>
      </c>
      <c r="K3086" s="336" t="s">
        <v>1657</v>
      </c>
      <c r="L3086" s="172"/>
      <c r="M3086" s="335">
        <v>100</v>
      </c>
      <c r="N3086" s="335">
        <v>18</v>
      </c>
      <c r="O3086" s="335">
        <v>0</v>
      </c>
      <c r="P3086" s="335">
        <v>0</v>
      </c>
      <c r="Q3086" s="335">
        <v>0</v>
      </c>
      <c r="R3086" s="337" t="s">
        <v>5959</v>
      </c>
      <c r="S3086" s="334" t="s">
        <v>6067</v>
      </c>
      <c r="T3086" s="336" t="s">
        <v>1703</v>
      </c>
      <c r="U3086" s="334" t="s">
        <v>1195</v>
      </c>
      <c r="V3086" s="172"/>
      <c r="W3086" s="338" t="s">
        <v>1704</v>
      </c>
      <c r="X3086" s="337" t="s">
        <v>1726</v>
      </c>
      <c r="Y3086" s="337" t="s">
        <v>6009</v>
      </c>
      <c r="Z3086" s="337" t="s">
        <v>6076</v>
      </c>
      <c r="AA3086" s="172"/>
    </row>
    <row r="3087" spans="1:27">
      <c r="A3087" s="334" t="s">
        <v>56</v>
      </c>
      <c r="B3087" s="226" t="str">
        <f t="shared" si="96"/>
        <v>07AAACJ0054A1ZDDP534443</v>
      </c>
      <c r="C3087" s="277">
        <f t="shared" si="97"/>
        <v>3082</v>
      </c>
      <c r="D3087" s="334" t="s">
        <v>283</v>
      </c>
      <c r="E3087" s="334" t="s">
        <v>284</v>
      </c>
      <c r="F3087" s="334" t="s">
        <v>1233</v>
      </c>
      <c r="G3087" s="334" t="s">
        <v>1699</v>
      </c>
      <c r="H3087" s="334" t="s">
        <v>1223</v>
      </c>
      <c r="I3087" s="335">
        <v>7602</v>
      </c>
      <c r="J3087" s="334" t="s">
        <v>1700</v>
      </c>
      <c r="K3087" s="336" t="s">
        <v>1657</v>
      </c>
      <c r="L3087" s="172"/>
      <c r="M3087" s="335">
        <v>100</v>
      </c>
      <c r="N3087" s="335">
        <v>18</v>
      </c>
      <c r="O3087" s="335">
        <v>0</v>
      </c>
      <c r="P3087" s="335">
        <v>0</v>
      </c>
      <c r="Q3087" s="335">
        <v>0</v>
      </c>
      <c r="R3087" s="337" t="s">
        <v>5959</v>
      </c>
      <c r="S3087" s="334" t="s">
        <v>6067</v>
      </c>
      <c r="T3087" s="336" t="s">
        <v>1703</v>
      </c>
      <c r="U3087" s="334" t="s">
        <v>1195</v>
      </c>
      <c r="V3087" s="172"/>
      <c r="W3087" s="338" t="s">
        <v>1704</v>
      </c>
      <c r="X3087" s="337" t="s">
        <v>1195</v>
      </c>
      <c r="Y3087" s="337" t="s">
        <v>1195</v>
      </c>
      <c r="Z3087" s="337" t="s">
        <v>1195</v>
      </c>
      <c r="AA3087" s="172"/>
    </row>
    <row r="3088" spans="1:27">
      <c r="A3088" s="334" t="s">
        <v>56</v>
      </c>
      <c r="B3088" s="226" t="str">
        <f t="shared" si="96"/>
        <v>07AAACJ0054A1ZDDP534444</v>
      </c>
      <c r="C3088" s="277">
        <f t="shared" si="97"/>
        <v>3083</v>
      </c>
      <c r="D3088" s="334" t="s">
        <v>283</v>
      </c>
      <c r="E3088" s="334" t="s">
        <v>284</v>
      </c>
      <c r="F3088" s="334" t="s">
        <v>1231</v>
      </c>
      <c r="G3088" s="334" t="s">
        <v>1699</v>
      </c>
      <c r="H3088" s="334" t="s">
        <v>1223</v>
      </c>
      <c r="I3088" s="335">
        <v>5456</v>
      </c>
      <c r="J3088" s="334" t="s">
        <v>1700</v>
      </c>
      <c r="K3088" s="336" t="s">
        <v>1657</v>
      </c>
      <c r="L3088" s="172"/>
      <c r="M3088" s="335">
        <v>100</v>
      </c>
      <c r="N3088" s="335">
        <v>18</v>
      </c>
      <c r="O3088" s="335">
        <v>0</v>
      </c>
      <c r="P3088" s="335">
        <v>0</v>
      </c>
      <c r="Q3088" s="335">
        <v>0</v>
      </c>
      <c r="R3088" s="337" t="s">
        <v>5959</v>
      </c>
      <c r="S3088" s="334" t="s">
        <v>6067</v>
      </c>
      <c r="T3088" s="336" t="s">
        <v>1703</v>
      </c>
      <c r="U3088" s="334" t="s">
        <v>1195</v>
      </c>
      <c r="V3088" s="172"/>
      <c r="W3088" s="338" t="s">
        <v>1704</v>
      </c>
      <c r="X3088" s="337" t="s">
        <v>1195</v>
      </c>
      <c r="Y3088" s="337" t="s">
        <v>1195</v>
      </c>
      <c r="Z3088" s="337" t="s">
        <v>1195</v>
      </c>
      <c r="AA3088" s="172"/>
    </row>
    <row r="3089" spans="1:27">
      <c r="A3089" s="334" t="s">
        <v>56</v>
      </c>
      <c r="B3089" s="226" t="str">
        <f t="shared" si="96"/>
        <v>07AAACJ0054A1ZDDP534445</v>
      </c>
      <c r="C3089" s="277">
        <f t="shared" si="97"/>
        <v>3084</v>
      </c>
      <c r="D3089" s="334" t="s">
        <v>283</v>
      </c>
      <c r="E3089" s="334" t="s">
        <v>284</v>
      </c>
      <c r="F3089" s="334" t="s">
        <v>1229</v>
      </c>
      <c r="G3089" s="334" t="s">
        <v>1699</v>
      </c>
      <c r="H3089" s="334" t="s">
        <v>1223</v>
      </c>
      <c r="I3089" s="335">
        <v>7602</v>
      </c>
      <c r="J3089" s="334" t="s">
        <v>1700</v>
      </c>
      <c r="K3089" s="336" t="s">
        <v>1657</v>
      </c>
      <c r="L3089" s="172"/>
      <c r="M3089" s="335">
        <v>100</v>
      </c>
      <c r="N3089" s="335">
        <v>18</v>
      </c>
      <c r="O3089" s="335">
        <v>0</v>
      </c>
      <c r="P3089" s="335">
        <v>0</v>
      </c>
      <c r="Q3089" s="335">
        <v>0</v>
      </c>
      <c r="R3089" s="337" t="s">
        <v>5959</v>
      </c>
      <c r="S3089" s="334" t="s">
        <v>6067</v>
      </c>
      <c r="T3089" s="336" t="s">
        <v>1703</v>
      </c>
      <c r="U3089" s="334" t="s">
        <v>1195</v>
      </c>
      <c r="V3089" s="172"/>
      <c r="W3089" s="338" t="s">
        <v>1704</v>
      </c>
      <c r="X3089" s="337" t="s">
        <v>1195</v>
      </c>
      <c r="Y3089" s="337" t="s">
        <v>1195</v>
      </c>
      <c r="Z3089" s="337" t="s">
        <v>1195</v>
      </c>
      <c r="AA3089" s="172"/>
    </row>
    <row r="3090" spans="1:27">
      <c r="A3090" s="334" t="s">
        <v>56</v>
      </c>
      <c r="B3090" s="226" t="str">
        <f t="shared" si="96"/>
        <v>07AAACJ0054A1ZDDP534446</v>
      </c>
      <c r="C3090" s="277">
        <f t="shared" si="97"/>
        <v>3085</v>
      </c>
      <c r="D3090" s="334" t="s">
        <v>283</v>
      </c>
      <c r="E3090" s="334" t="s">
        <v>284</v>
      </c>
      <c r="F3090" s="334" t="s">
        <v>1227</v>
      </c>
      <c r="G3090" s="334" t="s">
        <v>1699</v>
      </c>
      <c r="H3090" s="334" t="s">
        <v>1223</v>
      </c>
      <c r="I3090" s="335">
        <v>7602</v>
      </c>
      <c r="J3090" s="334" t="s">
        <v>1700</v>
      </c>
      <c r="K3090" s="336" t="s">
        <v>1657</v>
      </c>
      <c r="L3090" s="172"/>
      <c r="M3090" s="335">
        <v>100</v>
      </c>
      <c r="N3090" s="335">
        <v>18</v>
      </c>
      <c r="O3090" s="335">
        <v>0</v>
      </c>
      <c r="P3090" s="335">
        <v>0</v>
      </c>
      <c r="Q3090" s="335">
        <v>0</v>
      </c>
      <c r="R3090" s="337" t="s">
        <v>5959</v>
      </c>
      <c r="S3090" s="334" t="s">
        <v>6067</v>
      </c>
      <c r="T3090" s="336" t="s">
        <v>1703</v>
      </c>
      <c r="U3090" s="334" t="s">
        <v>1195</v>
      </c>
      <c r="V3090" s="172"/>
      <c r="W3090" s="338" t="s">
        <v>1704</v>
      </c>
      <c r="X3090" s="337" t="s">
        <v>1195</v>
      </c>
      <c r="Y3090" s="337" t="s">
        <v>1195</v>
      </c>
      <c r="Z3090" s="337" t="s">
        <v>1195</v>
      </c>
      <c r="AA3090" s="172"/>
    </row>
    <row r="3091" spans="1:27">
      <c r="A3091" s="334" t="s">
        <v>56</v>
      </c>
      <c r="B3091" s="226" t="str">
        <f t="shared" si="96"/>
        <v>07AAACJ0054A1ZDDP534447</v>
      </c>
      <c r="C3091" s="277">
        <f t="shared" si="97"/>
        <v>3086</v>
      </c>
      <c r="D3091" s="334" t="s">
        <v>283</v>
      </c>
      <c r="E3091" s="334" t="s">
        <v>284</v>
      </c>
      <c r="F3091" s="334" t="s">
        <v>1225</v>
      </c>
      <c r="G3091" s="334" t="s">
        <v>1699</v>
      </c>
      <c r="H3091" s="334" t="s">
        <v>1223</v>
      </c>
      <c r="I3091" s="335">
        <v>5797</v>
      </c>
      <c r="J3091" s="334" t="s">
        <v>1700</v>
      </c>
      <c r="K3091" s="336" t="s">
        <v>1657</v>
      </c>
      <c r="L3091" s="172"/>
      <c r="M3091" s="335">
        <v>100</v>
      </c>
      <c r="N3091" s="335">
        <v>18</v>
      </c>
      <c r="O3091" s="335">
        <v>0</v>
      </c>
      <c r="P3091" s="335">
        <v>0</v>
      </c>
      <c r="Q3091" s="335">
        <v>0</v>
      </c>
      <c r="R3091" s="337" t="s">
        <v>5959</v>
      </c>
      <c r="S3091" s="334" t="s">
        <v>6067</v>
      </c>
      <c r="T3091" s="336" t="s">
        <v>1703</v>
      </c>
      <c r="U3091" s="334" t="s">
        <v>1195</v>
      </c>
      <c r="V3091" s="172"/>
      <c r="W3091" s="338" t="s">
        <v>1704</v>
      </c>
      <c r="X3091" s="337" t="s">
        <v>1195</v>
      </c>
      <c r="Y3091" s="337" t="s">
        <v>1195</v>
      </c>
      <c r="Z3091" s="337" t="s">
        <v>1195</v>
      </c>
      <c r="AA3091" s="172"/>
    </row>
    <row r="3092" spans="1:27">
      <c r="A3092" s="334" t="s">
        <v>56</v>
      </c>
      <c r="B3092" s="226" t="str">
        <f t="shared" si="96"/>
        <v>07AAACJ0054A1ZDDP534448</v>
      </c>
      <c r="C3092" s="277">
        <f t="shared" si="97"/>
        <v>3087</v>
      </c>
      <c r="D3092" s="334" t="s">
        <v>283</v>
      </c>
      <c r="E3092" s="334" t="s">
        <v>284</v>
      </c>
      <c r="F3092" s="334" t="s">
        <v>1222</v>
      </c>
      <c r="G3092" s="334" t="s">
        <v>1699</v>
      </c>
      <c r="H3092" s="334" t="s">
        <v>1223</v>
      </c>
      <c r="I3092" s="335">
        <v>5797</v>
      </c>
      <c r="J3092" s="334" t="s">
        <v>1700</v>
      </c>
      <c r="K3092" s="336" t="s">
        <v>1657</v>
      </c>
      <c r="L3092" s="172"/>
      <c r="M3092" s="335">
        <v>100</v>
      </c>
      <c r="N3092" s="335">
        <v>18</v>
      </c>
      <c r="O3092" s="335">
        <v>0</v>
      </c>
      <c r="P3092" s="335">
        <v>0</v>
      </c>
      <c r="Q3092" s="335">
        <v>0</v>
      </c>
      <c r="R3092" s="337" t="s">
        <v>5959</v>
      </c>
      <c r="S3092" s="334" t="s">
        <v>6067</v>
      </c>
      <c r="T3092" s="336" t="s">
        <v>1703</v>
      </c>
      <c r="U3092" s="334" t="s">
        <v>1195</v>
      </c>
      <c r="V3092" s="172"/>
      <c r="W3092" s="338" t="s">
        <v>1704</v>
      </c>
      <c r="X3092" s="337" t="s">
        <v>1195</v>
      </c>
      <c r="Y3092" s="337" t="s">
        <v>1195</v>
      </c>
      <c r="Z3092" s="337" t="s">
        <v>1195</v>
      </c>
      <c r="AA3092" s="172"/>
    </row>
    <row r="3093" spans="1:27">
      <c r="A3093" s="334" t="s">
        <v>56</v>
      </c>
      <c r="B3093" s="226" t="str">
        <f t="shared" si="96"/>
        <v>07AAACJ0054A1ZDHP501537</v>
      </c>
      <c r="C3093" s="277">
        <f t="shared" si="97"/>
        <v>3088</v>
      </c>
      <c r="D3093" s="334" t="s">
        <v>283</v>
      </c>
      <c r="E3093" s="334" t="s">
        <v>284</v>
      </c>
      <c r="F3093" s="334" t="s">
        <v>1220</v>
      </c>
      <c r="G3093" s="334" t="s">
        <v>1699</v>
      </c>
      <c r="H3093" s="334" t="s">
        <v>1214</v>
      </c>
      <c r="I3093" s="335">
        <v>8496</v>
      </c>
      <c r="J3093" s="334" t="s">
        <v>1700</v>
      </c>
      <c r="K3093" s="336" t="s">
        <v>1657</v>
      </c>
      <c r="L3093" s="172"/>
      <c r="M3093" s="335">
        <v>7200</v>
      </c>
      <c r="N3093" s="335">
        <v>1296</v>
      </c>
      <c r="O3093" s="335">
        <v>0</v>
      </c>
      <c r="P3093" s="335">
        <v>0</v>
      </c>
      <c r="Q3093" s="335">
        <v>0</v>
      </c>
      <c r="R3093" s="337" t="s">
        <v>5959</v>
      </c>
      <c r="S3093" s="334" t="s">
        <v>6067</v>
      </c>
      <c r="T3093" s="336" t="s">
        <v>1703</v>
      </c>
      <c r="U3093" s="334" t="s">
        <v>1195</v>
      </c>
      <c r="V3093" s="172"/>
      <c r="W3093" s="338" t="s">
        <v>1704</v>
      </c>
      <c r="X3093" s="337" t="s">
        <v>1195</v>
      </c>
      <c r="Y3093" s="337" t="s">
        <v>1195</v>
      </c>
      <c r="Z3093" s="337" t="s">
        <v>1195</v>
      </c>
      <c r="AA3093" s="172"/>
    </row>
    <row r="3094" spans="1:27">
      <c r="A3094" s="334" t="s">
        <v>56</v>
      </c>
      <c r="B3094" s="226" t="str">
        <f t="shared" si="96"/>
        <v>07AAACJ0054A1ZDHP501538</v>
      </c>
      <c r="C3094" s="277">
        <f t="shared" si="97"/>
        <v>3089</v>
      </c>
      <c r="D3094" s="334" t="s">
        <v>283</v>
      </c>
      <c r="E3094" s="334" t="s">
        <v>284</v>
      </c>
      <c r="F3094" s="334" t="s">
        <v>1218</v>
      </c>
      <c r="G3094" s="334" t="s">
        <v>1699</v>
      </c>
      <c r="H3094" s="334" t="s">
        <v>1214</v>
      </c>
      <c r="I3094" s="335">
        <v>12744</v>
      </c>
      <c r="J3094" s="334" t="s">
        <v>1700</v>
      </c>
      <c r="K3094" s="336" t="s">
        <v>1657</v>
      </c>
      <c r="L3094" s="172"/>
      <c r="M3094" s="335">
        <v>10800</v>
      </c>
      <c r="N3094" s="335">
        <v>1944</v>
      </c>
      <c r="O3094" s="335">
        <v>0</v>
      </c>
      <c r="P3094" s="335">
        <v>0</v>
      </c>
      <c r="Q3094" s="335">
        <v>0</v>
      </c>
      <c r="R3094" s="337" t="s">
        <v>5959</v>
      </c>
      <c r="S3094" s="334" t="s">
        <v>6067</v>
      </c>
      <c r="T3094" s="336" t="s">
        <v>1703</v>
      </c>
      <c r="U3094" s="334" t="s">
        <v>1195</v>
      </c>
      <c r="V3094" s="172"/>
      <c r="W3094" s="338" t="s">
        <v>1704</v>
      </c>
      <c r="X3094" s="337" t="s">
        <v>1195</v>
      </c>
      <c r="Y3094" s="337" t="s">
        <v>1195</v>
      </c>
      <c r="Z3094" s="337" t="s">
        <v>1195</v>
      </c>
      <c r="AA3094" s="172"/>
    </row>
    <row r="3095" spans="1:27">
      <c r="A3095" s="334" t="s">
        <v>56</v>
      </c>
      <c r="B3095" s="226" t="str">
        <f t="shared" si="96"/>
        <v>07AAACJ0054A1ZDHP501539</v>
      </c>
      <c r="C3095" s="277">
        <f t="shared" si="97"/>
        <v>3090</v>
      </c>
      <c r="D3095" s="334" t="s">
        <v>283</v>
      </c>
      <c r="E3095" s="334" t="s">
        <v>284</v>
      </c>
      <c r="F3095" s="334" t="s">
        <v>1213</v>
      </c>
      <c r="G3095" s="334" t="s">
        <v>1699</v>
      </c>
      <c r="H3095" s="334" t="s">
        <v>1214</v>
      </c>
      <c r="I3095" s="335">
        <v>12744</v>
      </c>
      <c r="J3095" s="334" t="s">
        <v>1700</v>
      </c>
      <c r="K3095" s="336" t="s">
        <v>1657</v>
      </c>
      <c r="L3095" s="172"/>
      <c r="M3095" s="335">
        <v>10800</v>
      </c>
      <c r="N3095" s="335">
        <v>1944</v>
      </c>
      <c r="O3095" s="335">
        <v>0</v>
      </c>
      <c r="P3095" s="335">
        <v>0</v>
      </c>
      <c r="Q3095" s="335">
        <v>0</v>
      </c>
      <c r="R3095" s="337" t="s">
        <v>5959</v>
      </c>
      <c r="S3095" s="334" t="s">
        <v>6067</v>
      </c>
      <c r="T3095" s="336" t="s">
        <v>1703</v>
      </c>
      <c r="U3095" s="334" t="s">
        <v>1195</v>
      </c>
      <c r="V3095" s="172"/>
      <c r="W3095" s="338" t="s">
        <v>1704</v>
      </c>
      <c r="X3095" s="337" t="s">
        <v>1195</v>
      </c>
      <c r="Y3095" s="337" t="s">
        <v>1195</v>
      </c>
      <c r="Z3095" s="337" t="s">
        <v>1195</v>
      </c>
      <c r="AA3095" s="172"/>
    </row>
    <row r="3096" spans="1:27">
      <c r="A3096" s="334" t="s">
        <v>56</v>
      </c>
      <c r="B3096" s="226" t="str">
        <f t="shared" si="96"/>
        <v>07AAACJ0054A1ZDIP503215</v>
      </c>
      <c r="C3096" s="277">
        <f t="shared" si="97"/>
        <v>3091</v>
      </c>
      <c r="D3096" s="334" t="s">
        <v>283</v>
      </c>
      <c r="E3096" s="334" t="s">
        <v>284</v>
      </c>
      <c r="F3096" s="334" t="s">
        <v>1412</v>
      </c>
      <c r="G3096" s="334" t="s">
        <v>1699</v>
      </c>
      <c r="H3096" s="334" t="s">
        <v>1245</v>
      </c>
      <c r="I3096" s="335">
        <v>89555</v>
      </c>
      <c r="J3096" s="334" t="s">
        <v>1700</v>
      </c>
      <c r="K3096" s="336" t="s">
        <v>1657</v>
      </c>
      <c r="L3096" s="172"/>
      <c r="M3096" s="335">
        <v>700</v>
      </c>
      <c r="N3096" s="335">
        <v>126</v>
      </c>
      <c r="O3096" s="335">
        <v>0</v>
      </c>
      <c r="P3096" s="335">
        <v>0</v>
      </c>
      <c r="Q3096" s="335">
        <v>0</v>
      </c>
      <c r="R3096" s="337" t="s">
        <v>5959</v>
      </c>
      <c r="S3096" s="334" t="s">
        <v>6067</v>
      </c>
      <c r="T3096" s="336" t="s">
        <v>1703</v>
      </c>
      <c r="U3096" s="334" t="s">
        <v>1195</v>
      </c>
      <c r="V3096" s="172"/>
      <c r="W3096" s="338" t="s">
        <v>1704</v>
      </c>
      <c r="X3096" s="337" t="s">
        <v>1726</v>
      </c>
      <c r="Y3096" s="337" t="s">
        <v>6010</v>
      </c>
      <c r="Z3096" s="337" t="s">
        <v>6076</v>
      </c>
      <c r="AA3096" s="172"/>
    </row>
    <row r="3097" spans="1:27">
      <c r="A3097" s="334" t="s">
        <v>56</v>
      </c>
      <c r="B3097" s="226" t="str">
        <f t="shared" si="96"/>
        <v>07AAACJ0054A1ZDIP503216</v>
      </c>
      <c r="C3097" s="277">
        <f t="shared" si="97"/>
        <v>3092</v>
      </c>
      <c r="D3097" s="334" t="s">
        <v>283</v>
      </c>
      <c r="E3097" s="334" t="s">
        <v>284</v>
      </c>
      <c r="F3097" s="334" t="s">
        <v>1406</v>
      </c>
      <c r="G3097" s="334" t="s">
        <v>1699</v>
      </c>
      <c r="H3097" s="334" t="s">
        <v>1245</v>
      </c>
      <c r="I3097" s="335">
        <v>89555</v>
      </c>
      <c r="J3097" s="334" t="s">
        <v>1700</v>
      </c>
      <c r="K3097" s="336" t="s">
        <v>1657</v>
      </c>
      <c r="L3097" s="172"/>
      <c r="M3097" s="335">
        <v>700</v>
      </c>
      <c r="N3097" s="335">
        <v>126</v>
      </c>
      <c r="O3097" s="335">
        <v>0</v>
      </c>
      <c r="P3097" s="335">
        <v>0</v>
      </c>
      <c r="Q3097" s="335">
        <v>0</v>
      </c>
      <c r="R3097" s="337" t="s">
        <v>5959</v>
      </c>
      <c r="S3097" s="334" t="s">
        <v>6067</v>
      </c>
      <c r="T3097" s="336" t="s">
        <v>1703</v>
      </c>
      <c r="U3097" s="334" t="s">
        <v>1195</v>
      </c>
      <c r="V3097" s="172"/>
      <c r="W3097" s="338" t="s">
        <v>1704</v>
      </c>
      <c r="X3097" s="337" t="s">
        <v>1726</v>
      </c>
      <c r="Y3097" s="337" t="s">
        <v>6011</v>
      </c>
      <c r="Z3097" s="337" t="s">
        <v>6076</v>
      </c>
      <c r="AA3097" s="172"/>
    </row>
    <row r="3098" spans="1:27">
      <c r="A3098" s="334" t="s">
        <v>56</v>
      </c>
      <c r="B3098" s="226" t="str">
        <f t="shared" si="96"/>
        <v>07AAACJ0054A1ZDIP503217</v>
      </c>
      <c r="C3098" s="277">
        <f t="shared" si="97"/>
        <v>3093</v>
      </c>
      <c r="D3098" s="334" t="s">
        <v>283</v>
      </c>
      <c r="E3098" s="334" t="s">
        <v>284</v>
      </c>
      <c r="F3098" s="334" t="s">
        <v>1391</v>
      </c>
      <c r="G3098" s="334" t="s">
        <v>1699</v>
      </c>
      <c r="H3098" s="334" t="s">
        <v>1245</v>
      </c>
      <c r="I3098" s="335">
        <v>73281</v>
      </c>
      <c r="J3098" s="334" t="s">
        <v>1700</v>
      </c>
      <c r="K3098" s="336" t="s">
        <v>1657</v>
      </c>
      <c r="L3098" s="172"/>
      <c r="M3098" s="335">
        <v>700</v>
      </c>
      <c r="N3098" s="335">
        <v>126</v>
      </c>
      <c r="O3098" s="335">
        <v>0</v>
      </c>
      <c r="P3098" s="335">
        <v>0</v>
      </c>
      <c r="Q3098" s="335">
        <v>0</v>
      </c>
      <c r="R3098" s="337" t="s">
        <v>5959</v>
      </c>
      <c r="S3098" s="334" t="s">
        <v>6067</v>
      </c>
      <c r="T3098" s="336" t="s">
        <v>1703</v>
      </c>
      <c r="U3098" s="334" t="s">
        <v>1195</v>
      </c>
      <c r="V3098" s="172"/>
      <c r="W3098" s="338" t="s">
        <v>1704</v>
      </c>
      <c r="X3098" s="337" t="s">
        <v>1726</v>
      </c>
      <c r="Y3098" s="337" t="s">
        <v>6012</v>
      </c>
      <c r="Z3098" s="337" t="s">
        <v>6076</v>
      </c>
      <c r="AA3098" s="172"/>
    </row>
    <row r="3099" spans="1:27">
      <c r="A3099" s="334" t="s">
        <v>56</v>
      </c>
      <c r="B3099" s="226" t="str">
        <f t="shared" si="96"/>
        <v>07AAACJ0054A1ZDIP503306</v>
      </c>
      <c r="C3099" s="277">
        <f t="shared" si="97"/>
        <v>3094</v>
      </c>
      <c r="D3099" s="334" t="s">
        <v>283</v>
      </c>
      <c r="E3099" s="334" t="s">
        <v>284</v>
      </c>
      <c r="F3099" s="334" t="s">
        <v>1389</v>
      </c>
      <c r="G3099" s="334" t="s">
        <v>1699</v>
      </c>
      <c r="H3099" s="334" t="s">
        <v>1296</v>
      </c>
      <c r="I3099" s="335">
        <v>82328</v>
      </c>
      <c r="J3099" s="334" t="s">
        <v>1700</v>
      </c>
      <c r="K3099" s="336" t="s">
        <v>1657</v>
      </c>
      <c r="L3099" s="172"/>
      <c r="M3099" s="335">
        <v>700</v>
      </c>
      <c r="N3099" s="335">
        <v>126</v>
      </c>
      <c r="O3099" s="335">
        <v>0</v>
      </c>
      <c r="P3099" s="335">
        <v>0</v>
      </c>
      <c r="Q3099" s="335">
        <v>0</v>
      </c>
      <c r="R3099" s="337" t="s">
        <v>5959</v>
      </c>
      <c r="S3099" s="334" t="s">
        <v>6067</v>
      </c>
      <c r="T3099" s="336" t="s">
        <v>1703</v>
      </c>
      <c r="U3099" s="334" t="s">
        <v>1195</v>
      </c>
      <c r="V3099" s="172"/>
      <c r="W3099" s="338" t="s">
        <v>1704</v>
      </c>
      <c r="X3099" s="337" t="s">
        <v>1195</v>
      </c>
      <c r="Y3099" s="337" t="s">
        <v>1195</v>
      </c>
      <c r="Z3099" s="337" t="s">
        <v>1195</v>
      </c>
      <c r="AA3099" s="172"/>
    </row>
    <row r="3100" spans="1:27">
      <c r="A3100" s="334" t="s">
        <v>56</v>
      </c>
      <c r="B3100" s="226" t="str">
        <f t="shared" si="96"/>
        <v>27AALCM3536H1ZAINV2526/342569</v>
      </c>
      <c r="C3100" s="277">
        <f t="shared" si="97"/>
        <v>3095</v>
      </c>
      <c r="D3100" s="334" t="s">
        <v>383</v>
      </c>
      <c r="E3100" s="334" t="s">
        <v>384</v>
      </c>
      <c r="F3100" s="334" t="s">
        <v>1210</v>
      </c>
      <c r="G3100" s="334" t="s">
        <v>1699</v>
      </c>
      <c r="H3100" s="334" t="s">
        <v>1211</v>
      </c>
      <c r="I3100" s="335">
        <v>742</v>
      </c>
      <c r="J3100" s="334" t="s">
        <v>1700</v>
      </c>
      <c r="K3100" s="336" t="s">
        <v>1657</v>
      </c>
      <c r="L3100" s="172"/>
      <c r="M3100" s="335">
        <v>628.79999999999995</v>
      </c>
      <c r="N3100" s="335">
        <v>0</v>
      </c>
      <c r="O3100" s="335">
        <v>56.62</v>
      </c>
      <c r="P3100" s="335">
        <v>56.62</v>
      </c>
      <c r="Q3100" s="335">
        <v>0</v>
      </c>
      <c r="R3100" s="337" t="s">
        <v>5959</v>
      </c>
      <c r="S3100" s="334" t="s">
        <v>6069</v>
      </c>
      <c r="T3100" s="336" t="s">
        <v>1703</v>
      </c>
      <c r="U3100" s="334" t="s">
        <v>1195</v>
      </c>
      <c r="V3100" s="172"/>
      <c r="W3100" s="338" t="s">
        <v>1704</v>
      </c>
      <c r="X3100" s="337" t="s">
        <v>1726</v>
      </c>
      <c r="Y3100" s="337" t="s">
        <v>6013</v>
      </c>
      <c r="Z3100" s="337" t="s">
        <v>1211</v>
      </c>
      <c r="AA3100" s="172"/>
    </row>
    <row r="3101" spans="1:27">
      <c r="A3101" s="334" t="s">
        <v>56</v>
      </c>
      <c r="B3101" s="226" t="str">
        <f t="shared" si="96"/>
        <v>27AALCM3536H1ZAINV2526/346159</v>
      </c>
      <c r="C3101" s="277">
        <f t="shared" si="97"/>
        <v>3096</v>
      </c>
      <c r="D3101" s="334" t="s">
        <v>383</v>
      </c>
      <c r="E3101" s="334" t="s">
        <v>384</v>
      </c>
      <c r="F3101" s="334" t="s">
        <v>1387</v>
      </c>
      <c r="G3101" s="334" t="s">
        <v>1699</v>
      </c>
      <c r="H3101" s="334" t="s">
        <v>1296</v>
      </c>
      <c r="I3101" s="335">
        <v>10514</v>
      </c>
      <c r="J3101" s="334" t="s">
        <v>1700</v>
      </c>
      <c r="K3101" s="336" t="s">
        <v>1657</v>
      </c>
      <c r="L3101" s="172"/>
      <c r="M3101" s="335">
        <v>8910.17</v>
      </c>
      <c r="N3101" s="335">
        <v>0</v>
      </c>
      <c r="O3101" s="335">
        <v>801.93</v>
      </c>
      <c r="P3101" s="335">
        <v>801.93</v>
      </c>
      <c r="Q3101" s="335">
        <v>0</v>
      </c>
      <c r="R3101" s="337" t="s">
        <v>5959</v>
      </c>
      <c r="S3101" s="334" t="s">
        <v>6069</v>
      </c>
      <c r="T3101" s="336" t="s">
        <v>1703</v>
      </c>
      <c r="U3101" s="334" t="s">
        <v>1195</v>
      </c>
      <c r="V3101" s="172"/>
      <c r="W3101" s="338" t="s">
        <v>1704</v>
      </c>
      <c r="X3101" s="337" t="s">
        <v>1726</v>
      </c>
      <c r="Y3101" s="337" t="s">
        <v>6014</v>
      </c>
      <c r="Z3101" s="337" t="s">
        <v>1296</v>
      </c>
      <c r="AA3101" s="172"/>
    </row>
    <row r="3102" spans="1:27">
      <c r="A3102" s="334" t="s">
        <v>56</v>
      </c>
      <c r="B3102" s="226" t="str">
        <f t="shared" si="96"/>
        <v>27AALCM3536H1ZAINV2526/368432</v>
      </c>
      <c r="C3102" s="277">
        <f t="shared" si="97"/>
        <v>3097</v>
      </c>
      <c r="D3102" s="334" t="s">
        <v>383</v>
      </c>
      <c r="E3102" s="334" t="s">
        <v>384</v>
      </c>
      <c r="F3102" s="334" t="s">
        <v>1385</v>
      </c>
      <c r="G3102" s="334" t="s">
        <v>1699</v>
      </c>
      <c r="H3102" s="334" t="s">
        <v>1214</v>
      </c>
      <c r="I3102" s="335">
        <v>33796.089999999997</v>
      </c>
      <c r="J3102" s="334" t="s">
        <v>1700</v>
      </c>
      <c r="K3102" s="336" t="s">
        <v>1657</v>
      </c>
      <c r="L3102" s="172"/>
      <c r="M3102" s="335">
        <v>28640.73</v>
      </c>
      <c r="N3102" s="335">
        <v>0</v>
      </c>
      <c r="O3102" s="335">
        <v>2577.7600000000002</v>
      </c>
      <c r="P3102" s="335">
        <v>2577.7600000000002</v>
      </c>
      <c r="Q3102" s="335">
        <v>0</v>
      </c>
      <c r="R3102" s="337" t="s">
        <v>5959</v>
      </c>
      <c r="S3102" s="334" t="s">
        <v>6069</v>
      </c>
      <c r="T3102" s="336" t="s">
        <v>1703</v>
      </c>
      <c r="U3102" s="334" t="s">
        <v>1195</v>
      </c>
      <c r="V3102" s="172"/>
      <c r="W3102" s="338" t="s">
        <v>1704</v>
      </c>
      <c r="X3102" s="337" t="s">
        <v>1726</v>
      </c>
      <c r="Y3102" s="337" t="s">
        <v>6015</v>
      </c>
      <c r="Z3102" s="337" t="s">
        <v>1214</v>
      </c>
      <c r="AA3102" s="172"/>
    </row>
    <row r="3103" spans="1:27">
      <c r="A3103" s="334" t="s">
        <v>56</v>
      </c>
      <c r="B3103" s="226" t="str">
        <f t="shared" si="96"/>
        <v>29AAJCC9783E1Z3BLR8-4212538</v>
      </c>
      <c r="C3103" s="277">
        <f t="shared" si="97"/>
        <v>3098</v>
      </c>
      <c r="D3103" s="334" t="s">
        <v>1381</v>
      </c>
      <c r="E3103" s="334" t="s">
        <v>1382</v>
      </c>
      <c r="F3103" s="334" t="s">
        <v>1383</v>
      </c>
      <c r="G3103" s="334" t="s">
        <v>1699</v>
      </c>
      <c r="H3103" s="334" t="s">
        <v>1247</v>
      </c>
      <c r="I3103" s="335">
        <v>799</v>
      </c>
      <c r="J3103" s="334" t="s">
        <v>1700</v>
      </c>
      <c r="K3103" s="336" t="s">
        <v>1657</v>
      </c>
      <c r="L3103" s="172"/>
      <c r="M3103" s="335">
        <v>677.12</v>
      </c>
      <c r="N3103" s="335">
        <v>121.88</v>
      </c>
      <c r="O3103" s="335">
        <v>0</v>
      </c>
      <c r="P3103" s="335">
        <v>0</v>
      </c>
      <c r="Q3103" s="335">
        <v>0</v>
      </c>
      <c r="R3103" s="337" t="s">
        <v>5959</v>
      </c>
      <c r="S3103" s="334" t="s">
        <v>6066</v>
      </c>
      <c r="T3103" s="336" t="s">
        <v>1703</v>
      </c>
      <c r="U3103" s="334" t="s">
        <v>1195</v>
      </c>
      <c r="V3103" s="172"/>
      <c r="W3103" s="338" t="s">
        <v>1704</v>
      </c>
      <c r="X3103" s="337" t="s">
        <v>1195</v>
      </c>
      <c r="Y3103" s="337" t="s">
        <v>1195</v>
      </c>
      <c r="Z3103" s="337" t="s">
        <v>1195</v>
      </c>
      <c r="AA3103" s="172"/>
    </row>
    <row r="3104" spans="1:27">
      <c r="A3104" s="334" t="s">
        <v>56</v>
      </c>
      <c r="B3104" s="226" t="str">
        <f t="shared" si="96"/>
        <v>36AFMPC9163M1ZXTVI/FSD/11225</v>
      </c>
      <c r="C3104" s="277">
        <f t="shared" si="97"/>
        <v>3099</v>
      </c>
      <c r="D3104" s="334" t="s">
        <v>1377</v>
      </c>
      <c r="E3104" s="334" t="s">
        <v>1378</v>
      </c>
      <c r="F3104" s="334" t="s">
        <v>1379</v>
      </c>
      <c r="G3104" s="334" t="s">
        <v>1699</v>
      </c>
      <c r="H3104" s="334" t="s">
        <v>1296</v>
      </c>
      <c r="I3104" s="335">
        <v>383500</v>
      </c>
      <c r="J3104" s="334" t="s">
        <v>1700</v>
      </c>
      <c r="K3104" s="336" t="s">
        <v>1657</v>
      </c>
      <c r="L3104" s="172"/>
      <c r="M3104" s="335">
        <v>325000</v>
      </c>
      <c r="N3104" s="335">
        <v>58500</v>
      </c>
      <c r="O3104" s="335">
        <v>0</v>
      </c>
      <c r="P3104" s="335">
        <v>0</v>
      </c>
      <c r="Q3104" s="335">
        <v>0</v>
      </c>
      <c r="R3104" s="337" t="s">
        <v>5959</v>
      </c>
      <c r="S3104" s="334" t="s">
        <v>6071</v>
      </c>
      <c r="T3104" s="336" t="s">
        <v>1703</v>
      </c>
      <c r="U3104" s="334" t="s">
        <v>1195</v>
      </c>
      <c r="V3104" s="172"/>
      <c r="W3104" s="338" t="s">
        <v>1704</v>
      </c>
      <c r="X3104" s="337" t="s">
        <v>1195</v>
      </c>
      <c r="Y3104" s="337" t="s">
        <v>1195</v>
      </c>
      <c r="Z3104" s="337" t="s">
        <v>1195</v>
      </c>
      <c r="AA3104" s="172"/>
    </row>
    <row r="3105" spans="1:27">
      <c r="A3105" s="226" t="s">
        <v>2598</v>
      </c>
      <c r="B3105" s="226" t="str">
        <f t="shared" si="96"/>
        <v>07BNPPR1197A1ZTCN-93</v>
      </c>
      <c r="C3105" s="277">
        <f t="shared" si="97"/>
        <v>3100</v>
      </c>
      <c r="D3105" s="226" t="s">
        <v>1884</v>
      </c>
      <c r="E3105" s="226" t="s">
        <v>1885</v>
      </c>
      <c r="F3105" s="226" t="s">
        <v>2599</v>
      </c>
      <c r="G3105" s="226" t="s">
        <v>139</v>
      </c>
      <c r="H3105" s="278">
        <v>45769</v>
      </c>
      <c r="I3105" s="226">
        <v>-1049.04</v>
      </c>
      <c r="J3105" s="226" t="s">
        <v>1700</v>
      </c>
      <c r="K3105" s="226" t="s">
        <v>1657</v>
      </c>
      <c r="L3105" s="226"/>
      <c r="M3105" s="226">
        <v>-889.02</v>
      </c>
      <c r="N3105" s="226">
        <v>-160.02000000000001</v>
      </c>
      <c r="O3105" s="226">
        <v>0</v>
      </c>
      <c r="P3105" s="226">
        <v>0</v>
      </c>
      <c r="Q3105" s="226">
        <v>0</v>
      </c>
      <c r="R3105" s="226" t="s">
        <v>1701</v>
      </c>
      <c r="S3105" s="226" t="s">
        <v>1714</v>
      </c>
      <c r="T3105" s="226" t="s">
        <v>1703</v>
      </c>
      <c r="U3105" s="281"/>
      <c r="V3105" s="282" t="s">
        <v>1704</v>
      </c>
      <c r="W3105" s="283" t="s">
        <v>1195</v>
      </c>
      <c r="X3105" s="283" t="s">
        <v>1195</v>
      </c>
      <c r="Y3105" s="283" t="s">
        <v>1195</v>
      </c>
      <c r="Z3105" s="226"/>
      <c r="AA3105" s="96"/>
    </row>
    <row r="3106" spans="1:27">
      <c r="A3106" s="226" t="s">
        <v>2598</v>
      </c>
      <c r="B3106" s="226" t="str">
        <f t="shared" si="96"/>
        <v>27AAFCV0171M1Z31/25-26</v>
      </c>
      <c r="C3106" s="277">
        <f t="shared" si="97"/>
        <v>3101</v>
      </c>
      <c r="D3106" s="226" t="s">
        <v>1816</v>
      </c>
      <c r="E3106" s="226" t="s">
        <v>1817</v>
      </c>
      <c r="F3106" s="226" t="s">
        <v>2600</v>
      </c>
      <c r="G3106" s="226" t="s">
        <v>139</v>
      </c>
      <c r="H3106" s="278">
        <v>45771</v>
      </c>
      <c r="I3106" s="226">
        <v>-3776</v>
      </c>
      <c r="J3106" s="226" t="s">
        <v>1700</v>
      </c>
      <c r="K3106" s="226" t="s">
        <v>1657</v>
      </c>
      <c r="L3106" s="226"/>
      <c r="M3106" s="226">
        <v>-3200</v>
      </c>
      <c r="N3106" s="226">
        <v>0</v>
      </c>
      <c r="O3106" s="226">
        <v>-288</v>
      </c>
      <c r="P3106" s="226">
        <v>-288</v>
      </c>
      <c r="Q3106" s="226">
        <v>0</v>
      </c>
      <c r="R3106" s="226" t="s">
        <v>1701</v>
      </c>
      <c r="S3106" s="226" t="s">
        <v>1714</v>
      </c>
      <c r="T3106" s="226" t="s">
        <v>1703</v>
      </c>
      <c r="U3106" s="281"/>
      <c r="V3106" s="282" t="s">
        <v>1704</v>
      </c>
      <c r="W3106" s="283" t="s">
        <v>1726</v>
      </c>
      <c r="X3106" s="283" t="s">
        <v>2601</v>
      </c>
      <c r="Y3106" s="283" t="s">
        <v>1820</v>
      </c>
      <c r="Z3106" s="226"/>
      <c r="AA3106" s="96"/>
    </row>
    <row r="3107" spans="1:27">
      <c r="A3107" s="226" t="s">
        <v>2598</v>
      </c>
      <c r="B3107" s="226" t="str">
        <f t="shared" si="96"/>
        <v>27AACCN6194P1ZP272622BP04ABY254</v>
      </c>
      <c r="C3107" s="277">
        <f t="shared" si="97"/>
        <v>3102</v>
      </c>
      <c r="D3107" s="226" t="s">
        <v>499</v>
      </c>
      <c r="E3107" s="226" t="s">
        <v>500</v>
      </c>
      <c r="F3107" s="226" t="s">
        <v>2602</v>
      </c>
      <c r="G3107" s="226" t="s">
        <v>2603</v>
      </c>
      <c r="H3107" s="278">
        <v>45773</v>
      </c>
      <c r="I3107" s="226">
        <v>-300</v>
      </c>
      <c r="J3107" s="226" t="s">
        <v>1700</v>
      </c>
      <c r="K3107" s="226" t="s">
        <v>1657</v>
      </c>
      <c r="L3107" s="226"/>
      <c r="M3107" s="226">
        <v>-286</v>
      </c>
      <c r="N3107" s="226">
        <v>0</v>
      </c>
      <c r="O3107" s="226">
        <v>-7</v>
      </c>
      <c r="P3107" s="226">
        <v>-7</v>
      </c>
      <c r="Q3107" s="226">
        <v>0</v>
      </c>
      <c r="R3107" s="226" t="s">
        <v>1701</v>
      </c>
      <c r="S3107" s="226" t="s">
        <v>1714</v>
      </c>
      <c r="T3107" s="226" t="s">
        <v>1703</v>
      </c>
      <c r="U3107" s="281"/>
      <c r="V3107" s="282" t="s">
        <v>1704</v>
      </c>
      <c r="W3107" s="283" t="s">
        <v>1195</v>
      </c>
      <c r="X3107" s="283" t="s">
        <v>1195</v>
      </c>
      <c r="Y3107" s="283" t="s">
        <v>1195</v>
      </c>
      <c r="Z3107" s="226"/>
      <c r="AA3107" s="96"/>
    </row>
    <row r="3108" spans="1:27">
      <c r="A3108" s="226" t="s">
        <v>2598</v>
      </c>
      <c r="B3108" s="226" t="str">
        <f t="shared" si="96"/>
        <v>06AADCH6128C1ZZCN-FY24/25-00007</v>
      </c>
      <c r="C3108" s="277">
        <f t="shared" si="97"/>
        <v>3103</v>
      </c>
      <c r="D3108" s="226" t="s">
        <v>305</v>
      </c>
      <c r="E3108" s="226" t="s">
        <v>306</v>
      </c>
      <c r="F3108" s="226" t="s">
        <v>2604</v>
      </c>
      <c r="G3108" s="226" t="s">
        <v>139</v>
      </c>
      <c r="H3108" s="278">
        <v>45748</v>
      </c>
      <c r="I3108" s="226">
        <v>-26256.18</v>
      </c>
      <c r="J3108" s="226" t="s">
        <v>1700</v>
      </c>
      <c r="K3108" s="226" t="s">
        <v>1657</v>
      </c>
      <c r="L3108" s="226"/>
      <c r="M3108" s="226">
        <v>-22251</v>
      </c>
      <c r="N3108" s="226">
        <v>-4005.18</v>
      </c>
      <c r="O3108" s="226">
        <v>0</v>
      </c>
      <c r="P3108" s="226">
        <v>0</v>
      </c>
      <c r="Q3108" s="226">
        <v>0</v>
      </c>
      <c r="R3108" s="226" t="s">
        <v>1701</v>
      </c>
      <c r="S3108" s="226" t="s">
        <v>1752</v>
      </c>
      <c r="T3108" s="226" t="s">
        <v>1703</v>
      </c>
      <c r="U3108" s="281"/>
      <c r="V3108" s="282" t="s">
        <v>1704</v>
      </c>
      <c r="W3108" s="283" t="s">
        <v>1726</v>
      </c>
      <c r="X3108" s="283" t="s">
        <v>2605</v>
      </c>
      <c r="Y3108" s="283" t="s">
        <v>1774</v>
      </c>
      <c r="Z3108" s="226"/>
      <c r="AA3108" s="96"/>
    </row>
    <row r="3109" spans="1:27">
      <c r="A3109" s="226" t="s">
        <v>2598</v>
      </c>
      <c r="B3109" s="226" t="str">
        <f t="shared" si="96"/>
        <v>06AADCH6128C1ZZCN-FY24/25-00043</v>
      </c>
      <c r="C3109" s="277">
        <f t="shared" si="97"/>
        <v>3104</v>
      </c>
      <c r="D3109" s="226" t="s">
        <v>305</v>
      </c>
      <c r="E3109" s="226" t="s">
        <v>306</v>
      </c>
      <c r="F3109" s="226" t="s">
        <v>2606</v>
      </c>
      <c r="G3109" s="226" t="s">
        <v>139</v>
      </c>
      <c r="H3109" s="278">
        <v>45750</v>
      </c>
      <c r="I3109" s="226">
        <v>-8378</v>
      </c>
      <c r="J3109" s="226" t="s">
        <v>1700</v>
      </c>
      <c r="K3109" s="226" t="s">
        <v>1657</v>
      </c>
      <c r="L3109" s="226"/>
      <c r="M3109" s="226">
        <v>-7100</v>
      </c>
      <c r="N3109" s="226">
        <v>-1278</v>
      </c>
      <c r="O3109" s="226">
        <v>0</v>
      </c>
      <c r="P3109" s="226">
        <v>0</v>
      </c>
      <c r="Q3109" s="226">
        <v>0</v>
      </c>
      <c r="R3109" s="226" t="s">
        <v>1701</v>
      </c>
      <c r="S3109" s="226" t="s">
        <v>1752</v>
      </c>
      <c r="T3109" s="226" t="s">
        <v>1703</v>
      </c>
      <c r="U3109" s="281"/>
      <c r="V3109" s="282" t="s">
        <v>1704</v>
      </c>
      <c r="W3109" s="283" t="s">
        <v>1726</v>
      </c>
      <c r="X3109" s="283" t="s">
        <v>2607</v>
      </c>
      <c r="Y3109" s="283" t="s">
        <v>1774</v>
      </c>
      <c r="Z3109" s="226"/>
      <c r="AA3109" s="96"/>
    </row>
    <row r="3110" spans="1:27">
      <c r="A3110" s="226" t="s">
        <v>2598</v>
      </c>
      <c r="B3110" s="226" t="str">
        <f t="shared" si="96"/>
        <v>06AADCH6128C1ZZCN-FY24/25-00044</v>
      </c>
      <c r="C3110" s="277">
        <f t="shared" si="97"/>
        <v>3105</v>
      </c>
      <c r="D3110" s="226" t="s">
        <v>305</v>
      </c>
      <c r="E3110" s="226" t="s">
        <v>306</v>
      </c>
      <c r="F3110" s="226" t="s">
        <v>2608</v>
      </c>
      <c r="G3110" s="226" t="s">
        <v>139</v>
      </c>
      <c r="H3110" s="278">
        <v>45750</v>
      </c>
      <c r="I3110" s="226">
        <v>-11062.5</v>
      </c>
      <c r="J3110" s="226" t="s">
        <v>1700</v>
      </c>
      <c r="K3110" s="226" t="s">
        <v>1657</v>
      </c>
      <c r="L3110" s="226"/>
      <c r="M3110" s="226">
        <v>-9375</v>
      </c>
      <c r="N3110" s="226">
        <v>-1687.5</v>
      </c>
      <c r="O3110" s="226">
        <v>0</v>
      </c>
      <c r="P3110" s="226">
        <v>0</v>
      </c>
      <c r="Q3110" s="226">
        <v>0</v>
      </c>
      <c r="R3110" s="226" t="s">
        <v>1701</v>
      </c>
      <c r="S3110" s="226" t="s">
        <v>1752</v>
      </c>
      <c r="T3110" s="226" t="s">
        <v>1703</v>
      </c>
      <c r="U3110" s="281"/>
      <c r="V3110" s="282" t="s">
        <v>1704</v>
      </c>
      <c r="W3110" s="283" t="s">
        <v>1726</v>
      </c>
      <c r="X3110" s="283" t="s">
        <v>2609</v>
      </c>
      <c r="Y3110" s="283" t="s">
        <v>1774</v>
      </c>
      <c r="Z3110" s="226"/>
      <c r="AA3110" s="96"/>
    </row>
    <row r="3111" spans="1:27">
      <c r="A3111" s="226" t="s">
        <v>2598</v>
      </c>
      <c r="B3111" s="226" t="str">
        <f t="shared" si="96"/>
        <v>06AADCH6128C1ZZCN-FY24/25-00192</v>
      </c>
      <c r="C3111" s="277">
        <f t="shared" si="97"/>
        <v>3106</v>
      </c>
      <c r="D3111" s="226" t="s">
        <v>305</v>
      </c>
      <c r="E3111" s="226" t="s">
        <v>306</v>
      </c>
      <c r="F3111" s="226" t="s">
        <v>2610</v>
      </c>
      <c r="G3111" s="226" t="s">
        <v>139</v>
      </c>
      <c r="H3111" s="278">
        <v>45756</v>
      </c>
      <c r="I3111" s="226">
        <v>-13476.78</v>
      </c>
      <c r="J3111" s="226" t="s">
        <v>1700</v>
      </c>
      <c r="K3111" s="226" t="s">
        <v>1657</v>
      </c>
      <c r="L3111" s="226"/>
      <c r="M3111" s="226">
        <v>-11421</v>
      </c>
      <c r="N3111" s="226">
        <v>-2055.7800000000002</v>
      </c>
      <c r="O3111" s="226">
        <v>0</v>
      </c>
      <c r="P3111" s="226">
        <v>0</v>
      </c>
      <c r="Q3111" s="226">
        <v>0</v>
      </c>
      <c r="R3111" s="226" t="s">
        <v>1701</v>
      </c>
      <c r="S3111" s="226" t="s">
        <v>1752</v>
      </c>
      <c r="T3111" s="226" t="s">
        <v>1703</v>
      </c>
      <c r="U3111" s="281"/>
      <c r="V3111" s="282" t="s">
        <v>1704</v>
      </c>
      <c r="W3111" s="283" t="s">
        <v>1726</v>
      </c>
      <c r="X3111" s="283" t="s">
        <v>2611</v>
      </c>
      <c r="Y3111" s="283" t="s">
        <v>1774</v>
      </c>
      <c r="Z3111" s="226"/>
      <c r="AA3111" s="96"/>
    </row>
    <row r="3112" spans="1:27">
      <c r="A3112" s="226" t="s">
        <v>2598</v>
      </c>
      <c r="B3112" s="226" t="str">
        <f t="shared" si="96"/>
        <v>27ACTPJ8193Q1ZCBOM7-C-16</v>
      </c>
      <c r="C3112" s="277">
        <f t="shared" si="97"/>
        <v>3107</v>
      </c>
      <c r="D3112" s="226" t="s">
        <v>1731</v>
      </c>
      <c r="E3112" s="226" t="s">
        <v>1732</v>
      </c>
      <c r="F3112" s="226" t="s">
        <v>2612</v>
      </c>
      <c r="G3112" s="226" t="s">
        <v>139</v>
      </c>
      <c r="H3112" s="278">
        <v>45713</v>
      </c>
      <c r="I3112" s="226">
        <v>-449</v>
      </c>
      <c r="J3112" s="226" t="s">
        <v>1700</v>
      </c>
      <c r="K3112" s="226" t="s">
        <v>1657</v>
      </c>
      <c r="L3112" s="226"/>
      <c r="M3112" s="226">
        <v>-380.51</v>
      </c>
      <c r="N3112" s="226">
        <v>0</v>
      </c>
      <c r="O3112" s="226">
        <v>-34.25</v>
      </c>
      <c r="P3112" s="226">
        <v>-34.25</v>
      </c>
      <c r="Q3112" s="226">
        <v>0</v>
      </c>
      <c r="R3112" s="226" t="s">
        <v>1709</v>
      </c>
      <c r="S3112" s="226" t="s">
        <v>1734</v>
      </c>
      <c r="T3112" s="226" t="s">
        <v>1703</v>
      </c>
      <c r="U3112" s="281"/>
      <c r="V3112" s="282" t="s">
        <v>1704</v>
      </c>
      <c r="W3112" s="283" t="s">
        <v>1195</v>
      </c>
      <c r="X3112" s="283" t="s">
        <v>1195</v>
      </c>
      <c r="Y3112" s="283" t="s">
        <v>1195</v>
      </c>
      <c r="Z3112" s="226"/>
      <c r="AA3112" s="96"/>
    </row>
    <row r="3113" spans="1:27">
      <c r="A3113" s="226" t="s">
        <v>2598</v>
      </c>
      <c r="B3113" s="226" t="str">
        <f t="shared" si="96"/>
        <v>27AANCA4062G1ZN252240001264D007</v>
      </c>
      <c r="C3113" s="277">
        <f t="shared" si="97"/>
        <v>3108</v>
      </c>
      <c r="D3113" s="226" t="s">
        <v>787</v>
      </c>
      <c r="E3113" s="226" t="s">
        <v>788</v>
      </c>
      <c r="F3113" s="226" t="s">
        <v>2613</v>
      </c>
      <c r="G3113" s="226" t="s">
        <v>139</v>
      </c>
      <c r="H3113" s="278">
        <v>45748</v>
      </c>
      <c r="I3113" s="226">
        <v>-501.29</v>
      </c>
      <c r="J3113" s="226" t="s">
        <v>1700</v>
      </c>
      <c r="K3113" s="226" t="s">
        <v>1657</v>
      </c>
      <c r="L3113" s="226"/>
      <c r="M3113" s="226">
        <v>-424.83</v>
      </c>
      <c r="N3113" s="226">
        <v>0</v>
      </c>
      <c r="O3113" s="226">
        <v>-38.229999999999997</v>
      </c>
      <c r="P3113" s="226">
        <v>-38.229999999999997</v>
      </c>
      <c r="Q3113" s="226">
        <v>0</v>
      </c>
      <c r="R3113" s="226" t="s">
        <v>1701</v>
      </c>
      <c r="S3113" s="226" t="s">
        <v>1702</v>
      </c>
      <c r="T3113" s="226" t="s">
        <v>1703</v>
      </c>
      <c r="U3113" s="281"/>
      <c r="V3113" s="282" t="s">
        <v>1704</v>
      </c>
      <c r="W3113" s="283" t="s">
        <v>1195</v>
      </c>
      <c r="X3113" s="283" t="s">
        <v>1195</v>
      </c>
      <c r="Y3113" s="283" t="s">
        <v>1195</v>
      </c>
      <c r="Z3113" s="226"/>
      <c r="AA3113" s="96"/>
    </row>
    <row r="3114" spans="1:27">
      <c r="A3114" s="226" t="s">
        <v>2598</v>
      </c>
      <c r="B3114" s="226" t="str">
        <f t="shared" si="96"/>
        <v>27AANCA4062G1ZN252240001264D009</v>
      </c>
      <c r="C3114" s="277">
        <f t="shared" si="97"/>
        <v>3109</v>
      </c>
      <c r="D3114" s="226" t="s">
        <v>787</v>
      </c>
      <c r="E3114" s="226" t="s">
        <v>788</v>
      </c>
      <c r="F3114" s="226" t="s">
        <v>2614</v>
      </c>
      <c r="G3114" s="226" t="s">
        <v>139</v>
      </c>
      <c r="H3114" s="278">
        <v>45765</v>
      </c>
      <c r="I3114" s="226">
        <v>-533.46</v>
      </c>
      <c r="J3114" s="226" t="s">
        <v>1700</v>
      </c>
      <c r="K3114" s="226" t="s">
        <v>1657</v>
      </c>
      <c r="L3114" s="226"/>
      <c r="M3114" s="226">
        <v>-452.09</v>
      </c>
      <c r="N3114" s="226">
        <v>0</v>
      </c>
      <c r="O3114" s="226">
        <v>-40.68</v>
      </c>
      <c r="P3114" s="226">
        <v>-40.68</v>
      </c>
      <c r="Q3114" s="226">
        <v>0</v>
      </c>
      <c r="R3114" s="226" t="s">
        <v>1701</v>
      </c>
      <c r="S3114" s="226" t="s">
        <v>1702</v>
      </c>
      <c r="T3114" s="226" t="s">
        <v>1703</v>
      </c>
      <c r="U3114" s="281"/>
      <c r="V3114" s="282" t="s">
        <v>1704</v>
      </c>
      <c r="W3114" s="283" t="s">
        <v>1195</v>
      </c>
      <c r="X3114" s="283" t="s">
        <v>1195</v>
      </c>
      <c r="Y3114" s="283" t="s">
        <v>1195</v>
      </c>
      <c r="Z3114" s="226"/>
      <c r="AA3114" s="96"/>
    </row>
    <row r="3115" spans="1:27">
      <c r="A3115" s="226" t="s">
        <v>2598</v>
      </c>
      <c r="B3115" s="226" t="str">
        <f t="shared" si="96"/>
        <v>27AANCA4062G1ZN281240001894A003</v>
      </c>
      <c r="C3115" s="277">
        <f t="shared" si="97"/>
        <v>3110</v>
      </c>
      <c r="D3115" s="226" t="s">
        <v>787</v>
      </c>
      <c r="E3115" s="226" t="s">
        <v>788</v>
      </c>
      <c r="F3115" s="226" t="s">
        <v>2615</v>
      </c>
      <c r="G3115" s="226" t="s">
        <v>139</v>
      </c>
      <c r="H3115" s="278">
        <v>45770</v>
      </c>
      <c r="I3115" s="226">
        <v>-321640.02</v>
      </c>
      <c r="J3115" s="226" t="s">
        <v>1700</v>
      </c>
      <c r="K3115" s="226" t="s">
        <v>1657</v>
      </c>
      <c r="L3115" s="226"/>
      <c r="M3115" s="226">
        <v>-272576.28999999998</v>
      </c>
      <c r="N3115" s="226">
        <v>0</v>
      </c>
      <c r="O3115" s="226">
        <v>-24531.86</v>
      </c>
      <c r="P3115" s="226">
        <v>-24531.86</v>
      </c>
      <c r="Q3115" s="226">
        <v>0</v>
      </c>
      <c r="R3115" s="226" t="s">
        <v>1701</v>
      </c>
      <c r="S3115" s="226" t="s">
        <v>1702</v>
      </c>
      <c r="T3115" s="226" t="s">
        <v>1703</v>
      </c>
      <c r="U3115" s="281"/>
      <c r="V3115" s="282" t="s">
        <v>1704</v>
      </c>
      <c r="W3115" s="283" t="s">
        <v>1195</v>
      </c>
      <c r="X3115" s="283" t="s">
        <v>1195</v>
      </c>
      <c r="Y3115" s="283" t="s">
        <v>1195</v>
      </c>
      <c r="Z3115" s="226"/>
      <c r="AA3115" s="96"/>
    </row>
    <row r="3116" spans="1:27">
      <c r="A3116" s="226" t="s">
        <v>2598</v>
      </c>
      <c r="B3116" s="226" t="str">
        <f t="shared" si="96"/>
        <v>27AANCA4062G1ZN281240001894D013</v>
      </c>
      <c r="C3116" s="277">
        <f t="shared" si="97"/>
        <v>3111</v>
      </c>
      <c r="D3116" s="226" t="s">
        <v>787</v>
      </c>
      <c r="E3116" s="226" t="s">
        <v>788</v>
      </c>
      <c r="F3116" s="226" t="s">
        <v>2616</v>
      </c>
      <c r="G3116" s="226" t="s">
        <v>139</v>
      </c>
      <c r="H3116" s="278">
        <v>45749</v>
      </c>
      <c r="I3116" s="226">
        <v>-25865.24</v>
      </c>
      <c r="J3116" s="226" t="s">
        <v>1700</v>
      </c>
      <c r="K3116" s="226" t="s">
        <v>1657</v>
      </c>
      <c r="L3116" s="226"/>
      <c r="M3116" s="226">
        <v>-21919.7</v>
      </c>
      <c r="N3116" s="226">
        <v>0</v>
      </c>
      <c r="O3116" s="226">
        <v>-1972.77</v>
      </c>
      <c r="P3116" s="226">
        <v>-1972.77</v>
      </c>
      <c r="Q3116" s="226">
        <v>0</v>
      </c>
      <c r="R3116" s="226" t="s">
        <v>1701</v>
      </c>
      <c r="S3116" s="226" t="s">
        <v>1702</v>
      </c>
      <c r="T3116" s="226" t="s">
        <v>1703</v>
      </c>
      <c r="U3116" s="281"/>
      <c r="V3116" s="282" t="s">
        <v>1704</v>
      </c>
      <c r="W3116" s="283" t="s">
        <v>1195</v>
      </c>
      <c r="X3116" s="283" t="s">
        <v>1195</v>
      </c>
      <c r="Y3116" s="283" t="s">
        <v>1195</v>
      </c>
      <c r="Z3116" s="226"/>
      <c r="AA3116" s="96"/>
    </row>
    <row r="3117" spans="1:27">
      <c r="A3117" s="226" t="s">
        <v>2598</v>
      </c>
      <c r="B3117" s="226" t="str">
        <f t="shared" si="96"/>
        <v>27AANCA4062G1ZN281240001894D014</v>
      </c>
      <c r="C3117" s="277">
        <f t="shared" si="97"/>
        <v>3112</v>
      </c>
      <c r="D3117" s="226" t="s">
        <v>787</v>
      </c>
      <c r="E3117" s="226" t="s">
        <v>788</v>
      </c>
      <c r="F3117" s="226" t="s">
        <v>2617</v>
      </c>
      <c r="G3117" s="226" t="s">
        <v>139</v>
      </c>
      <c r="H3117" s="278">
        <v>45764</v>
      </c>
      <c r="I3117" s="226">
        <v>-11409.54</v>
      </c>
      <c r="J3117" s="226" t="s">
        <v>1700</v>
      </c>
      <c r="K3117" s="226" t="s">
        <v>1657</v>
      </c>
      <c r="L3117" s="226"/>
      <c r="M3117" s="226">
        <v>-9669.11</v>
      </c>
      <c r="N3117" s="226">
        <v>0</v>
      </c>
      <c r="O3117" s="226">
        <v>-870.21</v>
      </c>
      <c r="P3117" s="226">
        <v>-870.21</v>
      </c>
      <c r="Q3117" s="226">
        <v>0</v>
      </c>
      <c r="R3117" s="226" t="s">
        <v>1701</v>
      </c>
      <c r="S3117" s="226" t="s">
        <v>1702</v>
      </c>
      <c r="T3117" s="226" t="s">
        <v>1703</v>
      </c>
      <c r="U3117" s="281"/>
      <c r="V3117" s="282" t="s">
        <v>1704</v>
      </c>
      <c r="W3117" s="283" t="s">
        <v>1195</v>
      </c>
      <c r="X3117" s="283" t="s">
        <v>1195</v>
      </c>
      <c r="Y3117" s="283" t="s">
        <v>1195</v>
      </c>
      <c r="Z3117" s="226"/>
      <c r="AA3117" s="96"/>
    </row>
    <row r="3118" spans="1:27">
      <c r="A3118" s="226" t="s">
        <v>2598</v>
      </c>
      <c r="B3118" s="226" t="str">
        <f t="shared" si="96"/>
        <v>27AANCA4062G1ZN281240001894D016</v>
      </c>
      <c r="C3118" s="277">
        <f t="shared" si="97"/>
        <v>3113</v>
      </c>
      <c r="D3118" s="226" t="s">
        <v>787</v>
      </c>
      <c r="E3118" s="226" t="s">
        <v>788</v>
      </c>
      <c r="F3118" s="226" t="s">
        <v>2618</v>
      </c>
      <c r="G3118" s="226" t="s">
        <v>139</v>
      </c>
      <c r="H3118" s="278">
        <v>45769</v>
      </c>
      <c r="I3118" s="226">
        <v>-20059.03</v>
      </c>
      <c r="J3118" s="226" t="s">
        <v>1700</v>
      </c>
      <c r="K3118" s="226" t="s">
        <v>1657</v>
      </c>
      <c r="L3118" s="226"/>
      <c r="M3118" s="226">
        <v>-16999.18</v>
      </c>
      <c r="N3118" s="226">
        <v>0</v>
      </c>
      <c r="O3118" s="226">
        <v>-1529.92</v>
      </c>
      <c r="P3118" s="226">
        <v>-1529.92</v>
      </c>
      <c r="Q3118" s="226">
        <v>0</v>
      </c>
      <c r="R3118" s="226" t="s">
        <v>1701</v>
      </c>
      <c r="S3118" s="226" t="s">
        <v>1702</v>
      </c>
      <c r="T3118" s="226" t="s">
        <v>1703</v>
      </c>
      <c r="U3118" s="281"/>
      <c r="V3118" s="282" t="s">
        <v>1704</v>
      </c>
      <c r="W3118" s="283" t="s">
        <v>1195</v>
      </c>
      <c r="X3118" s="283" t="s">
        <v>1195</v>
      </c>
      <c r="Y3118" s="283" t="s">
        <v>1195</v>
      </c>
      <c r="Z3118" s="226"/>
      <c r="AA3118" s="96"/>
    </row>
    <row r="3119" spans="1:27">
      <c r="A3119" s="226" t="s">
        <v>2598</v>
      </c>
      <c r="B3119" s="226" t="str">
        <f t="shared" si="96"/>
        <v>27AABCI2726B1Z2MH2252605AB57043</v>
      </c>
      <c r="C3119" s="277">
        <f t="shared" si="97"/>
        <v>3114</v>
      </c>
      <c r="D3119" s="226" t="s">
        <v>1041</v>
      </c>
      <c r="E3119" s="226" t="s">
        <v>1042</v>
      </c>
      <c r="F3119" s="226" t="s">
        <v>2619</v>
      </c>
      <c r="G3119" s="226" t="s">
        <v>139</v>
      </c>
      <c r="H3119" s="278">
        <v>45779</v>
      </c>
      <c r="I3119" s="226">
        <v>-4926</v>
      </c>
      <c r="J3119" s="226" t="s">
        <v>1700</v>
      </c>
      <c r="K3119" s="226" t="s">
        <v>1657</v>
      </c>
      <c r="L3119" s="226"/>
      <c r="M3119" s="226">
        <v>-4691</v>
      </c>
      <c r="N3119" s="226">
        <v>0</v>
      </c>
      <c r="O3119" s="226">
        <v>-117.5</v>
      </c>
      <c r="P3119" s="226">
        <v>-117.5</v>
      </c>
      <c r="Q3119" s="226">
        <v>0</v>
      </c>
      <c r="R3119" s="226" t="s">
        <v>1955</v>
      </c>
      <c r="S3119" s="226" t="s">
        <v>1956</v>
      </c>
      <c r="T3119" s="226" t="s">
        <v>1703</v>
      </c>
      <c r="U3119" s="281"/>
      <c r="V3119" s="282" t="s">
        <v>1704</v>
      </c>
      <c r="W3119" s="283" t="s">
        <v>1195</v>
      </c>
      <c r="X3119" s="283" t="s">
        <v>1195</v>
      </c>
      <c r="Y3119" s="283" t="s">
        <v>1195</v>
      </c>
      <c r="Z3119" s="226"/>
      <c r="AA3119" s="96"/>
    </row>
    <row r="3120" spans="1:27">
      <c r="A3120" s="226" t="s">
        <v>2598</v>
      </c>
      <c r="B3120" s="226" t="str">
        <f t="shared" si="96"/>
        <v>27AABCI2726B1Z2MH2252605AC59019</v>
      </c>
      <c r="C3120" s="277">
        <f t="shared" si="97"/>
        <v>3115</v>
      </c>
      <c r="D3120" s="226" t="s">
        <v>1041</v>
      </c>
      <c r="E3120" s="226" t="s">
        <v>1042</v>
      </c>
      <c r="F3120" s="226" t="s">
        <v>2620</v>
      </c>
      <c r="G3120" s="226" t="s">
        <v>139</v>
      </c>
      <c r="H3120" s="278">
        <v>45794</v>
      </c>
      <c r="I3120" s="226">
        <v>-13585</v>
      </c>
      <c r="J3120" s="226" t="s">
        <v>1700</v>
      </c>
      <c r="K3120" s="226" t="s">
        <v>1657</v>
      </c>
      <c r="L3120" s="226"/>
      <c r="M3120" s="226">
        <v>-12938</v>
      </c>
      <c r="N3120" s="226">
        <v>0</v>
      </c>
      <c r="O3120" s="226">
        <v>-323.5</v>
      </c>
      <c r="P3120" s="226">
        <v>-323.5</v>
      </c>
      <c r="Q3120" s="226">
        <v>0</v>
      </c>
      <c r="R3120" s="226" t="s">
        <v>1955</v>
      </c>
      <c r="S3120" s="226" t="s">
        <v>1956</v>
      </c>
      <c r="T3120" s="226" t="s">
        <v>1703</v>
      </c>
      <c r="U3120" s="281"/>
      <c r="V3120" s="282" t="s">
        <v>1704</v>
      </c>
      <c r="W3120" s="283" t="s">
        <v>1195</v>
      </c>
      <c r="X3120" s="283" t="s">
        <v>1195</v>
      </c>
      <c r="Y3120" s="283" t="s">
        <v>1195</v>
      </c>
      <c r="Z3120" s="226"/>
      <c r="AA3120" s="96"/>
    </row>
    <row r="3121" spans="1:27">
      <c r="A3121" s="226" t="s">
        <v>2598</v>
      </c>
      <c r="B3121" s="226" t="str">
        <f t="shared" si="96"/>
        <v>27AAACH1458C1ZZ2950459556</v>
      </c>
      <c r="C3121" s="277">
        <f t="shared" si="97"/>
        <v>3116</v>
      </c>
      <c r="D3121" s="226" t="s">
        <v>540</v>
      </c>
      <c r="E3121" s="226" t="s">
        <v>541</v>
      </c>
      <c r="F3121" s="226">
        <v>2950459556</v>
      </c>
      <c r="G3121" s="226" t="s">
        <v>139</v>
      </c>
      <c r="H3121" s="278">
        <v>45786</v>
      </c>
      <c r="I3121" s="226">
        <v>-36.58</v>
      </c>
      <c r="J3121" s="226" t="s">
        <v>1700</v>
      </c>
      <c r="K3121" s="226" t="s">
        <v>1657</v>
      </c>
      <c r="L3121" s="226"/>
      <c r="M3121" s="226">
        <v>-31</v>
      </c>
      <c r="N3121" s="226">
        <v>0</v>
      </c>
      <c r="O3121" s="226">
        <v>-2.79</v>
      </c>
      <c r="P3121" s="226">
        <v>-2.79</v>
      </c>
      <c r="Q3121" s="226">
        <v>0</v>
      </c>
      <c r="R3121" s="226" t="s">
        <v>1955</v>
      </c>
      <c r="S3121" s="226" t="s">
        <v>1956</v>
      </c>
      <c r="T3121" s="226" t="s">
        <v>1703</v>
      </c>
      <c r="U3121" s="281"/>
      <c r="V3121" s="282" t="s">
        <v>1704</v>
      </c>
      <c r="W3121" s="283" t="s">
        <v>1726</v>
      </c>
      <c r="X3121" s="283" t="s">
        <v>2621</v>
      </c>
      <c r="Y3121" s="283" t="s">
        <v>1752</v>
      </c>
      <c r="Z3121" s="226"/>
      <c r="AA3121" s="96"/>
    </row>
    <row r="3122" spans="1:27">
      <c r="A3122" s="226" t="s">
        <v>2598</v>
      </c>
      <c r="B3122" s="226" t="str">
        <f t="shared" si="96"/>
        <v>27AAACV2808C1ZPCR272505G101675</v>
      </c>
      <c r="C3122" s="277">
        <f t="shared" si="97"/>
        <v>3117</v>
      </c>
      <c r="D3122" s="226" t="s">
        <v>2318</v>
      </c>
      <c r="E3122" s="226" t="s">
        <v>2319</v>
      </c>
      <c r="F3122" s="226" t="s">
        <v>2622</v>
      </c>
      <c r="G3122" s="226" t="s">
        <v>139</v>
      </c>
      <c r="H3122" s="278">
        <v>45804</v>
      </c>
      <c r="I3122" s="226">
        <v>-133803.57</v>
      </c>
      <c r="J3122" s="226" t="s">
        <v>1700</v>
      </c>
      <c r="K3122" s="226" t="s">
        <v>1657</v>
      </c>
      <c r="L3122" s="226"/>
      <c r="M3122" s="226">
        <v>-113392.85</v>
      </c>
      <c r="N3122" s="226">
        <v>0</v>
      </c>
      <c r="O3122" s="226">
        <v>-10205.36</v>
      </c>
      <c r="P3122" s="226">
        <v>-10205.36</v>
      </c>
      <c r="Q3122" s="226">
        <v>0</v>
      </c>
      <c r="R3122" s="226" t="s">
        <v>1955</v>
      </c>
      <c r="S3122" s="226" t="s">
        <v>1978</v>
      </c>
      <c r="T3122" s="226" t="s">
        <v>1703</v>
      </c>
      <c r="U3122" s="281"/>
      <c r="V3122" s="282" t="s">
        <v>1704</v>
      </c>
      <c r="W3122" s="283" t="s">
        <v>1726</v>
      </c>
      <c r="X3122" s="283" t="s">
        <v>2623</v>
      </c>
      <c r="Y3122" s="283" t="s">
        <v>2061</v>
      </c>
      <c r="Z3122" s="226"/>
      <c r="AA3122" s="96"/>
    </row>
    <row r="3123" spans="1:27">
      <c r="A3123" s="226" t="s">
        <v>2598</v>
      </c>
      <c r="B3123" s="226" t="str">
        <f t="shared" si="96"/>
        <v>27AANCA4062G1ZN252240001264D013</v>
      </c>
      <c r="C3123" s="277">
        <f t="shared" si="97"/>
        <v>3118</v>
      </c>
      <c r="D3123" s="226" t="s">
        <v>787</v>
      </c>
      <c r="E3123" s="226" t="s">
        <v>788</v>
      </c>
      <c r="F3123" s="226" t="s">
        <v>2624</v>
      </c>
      <c r="G3123" s="226" t="s">
        <v>139</v>
      </c>
      <c r="H3123" s="278">
        <v>45808</v>
      </c>
      <c r="I3123" s="226">
        <v>-996.99</v>
      </c>
      <c r="J3123" s="226" t="s">
        <v>1700</v>
      </c>
      <c r="K3123" s="226" t="s">
        <v>1657</v>
      </c>
      <c r="L3123" s="226"/>
      <c r="M3123" s="226">
        <v>-844.91</v>
      </c>
      <c r="N3123" s="226">
        <v>0</v>
      </c>
      <c r="O3123" s="226">
        <v>-76.040000000000006</v>
      </c>
      <c r="P3123" s="226">
        <v>-76.040000000000006</v>
      </c>
      <c r="Q3123" s="226">
        <v>0</v>
      </c>
      <c r="R3123" s="226" t="s">
        <v>1955</v>
      </c>
      <c r="S3123" s="226" t="s">
        <v>1956</v>
      </c>
      <c r="T3123" s="226" t="s">
        <v>1703</v>
      </c>
      <c r="U3123" s="281"/>
      <c r="V3123" s="282" t="s">
        <v>1704</v>
      </c>
      <c r="W3123" s="283" t="s">
        <v>1195</v>
      </c>
      <c r="X3123" s="283" t="s">
        <v>1195</v>
      </c>
      <c r="Y3123" s="283" t="s">
        <v>1195</v>
      </c>
      <c r="Z3123" s="226"/>
      <c r="AA3123" s="96"/>
    </row>
    <row r="3124" spans="1:27">
      <c r="A3124" s="226" t="s">
        <v>2598</v>
      </c>
      <c r="B3124" s="226" t="str">
        <f t="shared" si="96"/>
        <v>27AANCA4062G1ZN281240001894D020</v>
      </c>
      <c r="C3124" s="277">
        <f t="shared" si="97"/>
        <v>3119</v>
      </c>
      <c r="D3124" s="226" t="s">
        <v>787</v>
      </c>
      <c r="E3124" s="226" t="s">
        <v>788</v>
      </c>
      <c r="F3124" s="226" t="s">
        <v>2625</v>
      </c>
      <c r="G3124" s="226" t="s">
        <v>139</v>
      </c>
      <c r="H3124" s="278">
        <v>45798</v>
      </c>
      <c r="I3124" s="226">
        <v>-14231.17</v>
      </c>
      <c r="J3124" s="226" t="s">
        <v>1700</v>
      </c>
      <c r="K3124" s="226" t="s">
        <v>1657</v>
      </c>
      <c r="L3124" s="226"/>
      <c r="M3124" s="226">
        <v>-12060.32</v>
      </c>
      <c r="N3124" s="226">
        <v>0</v>
      </c>
      <c r="O3124" s="226">
        <v>-1085.42</v>
      </c>
      <c r="P3124" s="226">
        <v>-1085.42</v>
      </c>
      <c r="Q3124" s="226">
        <v>0</v>
      </c>
      <c r="R3124" s="226" t="s">
        <v>1955</v>
      </c>
      <c r="S3124" s="226" t="s">
        <v>1956</v>
      </c>
      <c r="T3124" s="226" t="s">
        <v>1703</v>
      </c>
      <c r="U3124" s="281"/>
      <c r="V3124" s="282" t="s">
        <v>1704</v>
      </c>
      <c r="W3124" s="283" t="s">
        <v>1195</v>
      </c>
      <c r="X3124" s="283" t="s">
        <v>1195</v>
      </c>
      <c r="Y3124" s="283" t="s">
        <v>1195</v>
      </c>
      <c r="Z3124" s="226"/>
      <c r="AA3124" s="96"/>
    </row>
    <row r="3125" spans="1:27">
      <c r="A3125" s="226" t="s">
        <v>2598</v>
      </c>
      <c r="B3125" s="226" t="str">
        <f t="shared" si="96"/>
        <v>36AABCI2726B1Z3TS2252605AA61768</v>
      </c>
      <c r="C3125" s="277">
        <f t="shared" si="97"/>
        <v>3120</v>
      </c>
      <c r="D3125" s="226" t="s">
        <v>483</v>
      </c>
      <c r="E3125" s="226" t="s">
        <v>484</v>
      </c>
      <c r="F3125" s="226" t="s">
        <v>2626</v>
      </c>
      <c r="G3125" s="226" t="s">
        <v>139</v>
      </c>
      <c r="H3125" s="278">
        <v>45779</v>
      </c>
      <c r="I3125" s="226">
        <v>-6666</v>
      </c>
      <c r="J3125" s="226" t="s">
        <v>1700</v>
      </c>
      <c r="K3125" s="226" t="s">
        <v>1657</v>
      </c>
      <c r="L3125" s="226"/>
      <c r="M3125" s="226">
        <v>-6349</v>
      </c>
      <c r="N3125" s="226">
        <v>-317</v>
      </c>
      <c r="O3125" s="226">
        <v>0</v>
      </c>
      <c r="P3125" s="226">
        <v>0</v>
      </c>
      <c r="Q3125" s="226">
        <v>0</v>
      </c>
      <c r="R3125" s="226" t="s">
        <v>1955</v>
      </c>
      <c r="S3125" s="226" t="s">
        <v>1956</v>
      </c>
      <c r="T3125" s="226" t="s">
        <v>1703</v>
      </c>
      <c r="U3125" s="281"/>
      <c r="V3125" s="282" t="s">
        <v>1704</v>
      </c>
      <c r="W3125" s="283" t="s">
        <v>1195</v>
      </c>
      <c r="X3125" s="283" t="s">
        <v>1195</v>
      </c>
      <c r="Y3125" s="283" t="s">
        <v>1195</v>
      </c>
      <c r="Z3125" s="226"/>
      <c r="AA3125" s="96"/>
    </row>
    <row r="3126" spans="1:27">
      <c r="A3126" s="226" t="s">
        <v>2598</v>
      </c>
      <c r="B3126" s="226" t="str">
        <f t="shared" si="96"/>
        <v>27AAOFA7053K1Z2CN-01243</v>
      </c>
      <c r="C3126" s="277">
        <f t="shared" si="97"/>
        <v>3121</v>
      </c>
      <c r="D3126" s="226" t="s">
        <v>958</v>
      </c>
      <c r="E3126" s="226" t="s">
        <v>959</v>
      </c>
      <c r="F3126" s="226" t="s">
        <v>2627</v>
      </c>
      <c r="G3126" s="226" t="s">
        <v>139</v>
      </c>
      <c r="H3126" s="278">
        <v>45805</v>
      </c>
      <c r="I3126" s="226">
        <v>-23600</v>
      </c>
      <c r="J3126" s="226" t="s">
        <v>1700</v>
      </c>
      <c r="K3126" s="226" t="s">
        <v>1657</v>
      </c>
      <c r="L3126" s="226"/>
      <c r="M3126" s="226">
        <v>-20000</v>
      </c>
      <c r="N3126" s="226">
        <v>0</v>
      </c>
      <c r="O3126" s="226">
        <v>-1800</v>
      </c>
      <c r="P3126" s="226">
        <v>-1800</v>
      </c>
      <c r="Q3126" s="226">
        <v>0</v>
      </c>
      <c r="R3126" s="226" t="s">
        <v>1955</v>
      </c>
      <c r="S3126" s="226" t="s">
        <v>1978</v>
      </c>
      <c r="T3126" s="226" t="s">
        <v>1703</v>
      </c>
      <c r="U3126" s="281"/>
      <c r="V3126" s="282" t="s">
        <v>1704</v>
      </c>
      <c r="W3126" s="283" t="s">
        <v>1726</v>
      </c>
      <c r="X3126" s="283" t="s">
        <v>2628</v>
      </c>
      <c r="Y3126" s="283" t="s">
        <v>2075</v>
      </c>
      <c r="Z3126" s="226"/>
      <c r="AA3126" s="96"/>
    </row>
    <row r="3127" spans="1:27">
      <c r="A3127" s="226" t="s">
        <v>2598</v>
      </c>
      <c r="B3127" s="226" t="str">
        <f t="shared" si="96"/>
        <v>27AAACA4136A1ZDIR/0000014</v>
      </c>
      <c r="C3127" s="277">
        <f t="shared" si="97"/>
        <v>3122</v>
      </c>
      <c r="D3127" s="226" t="s">
        <v>717</v>
      </c>
      <c r="E3127" s="226" t="s">
        <v>718</v>
      </c>
      <c r="F3127" s="226" t="s">
        <v>2629</v>
      </c>
      <c r="G3127" s="226" t="s">
        <v>139</v>
      </c>
      <c r="H3127" s="278">
        <v>45806</v>
      </c>
      <c r="I3127" s="226">
        <v>-1180</v>
      </c>
      <c r="J3127" s="226" t="s">
        <v>1700</v>
      </c>
      <c r="K3127" s="226" t="s">
        <v>1657</v>
      </c>
      <c r="L3127" s="226"/>
      <c r="M3127" s="226">
        <v>-1000</v>
      </c>
      <c r="N3127" s="226">
        <v>0</v>
      </c>
      <c r="O3127" s="226">
        <v>-90</v>
      </c>
      <c r="P3127" s="226">
        <v>-90</v>
      </c>
      <c r="Q3127" s="226">
        <v>0</v>
      </c>
      <c r="R3127" s="226" t="s">
        <v>1955</v>
      </c>
      <c r="S3127" s="226" t="s">
        <v>1963</v>
      </c>
      <c r="T3127" s="226" t="s">
        <v>1703</v>
      </c>
      <c r="U3127" s="281"/>
      <c r="V3127" s="282" t="s">
        <v>1704</v>
      </c>
      <c r="W3127" s="283" t="s">
        <v>1195</v>
      </c>
      <c r="X3127" s="283" t="s">
        <v>1195</v>
      </c>
      <c r="Y3127" s="283" t="s">
        <v>1195</v>
      </c>
      <c r="Z3127" s="226"/>
      <c r="AA3127" s="96"/>
    </row>
    <row r="3128" spans="1:27">
      <c r="A3128" s="226" t="s">
        <v>2598</v>
      </c>
      <c r="B3128" s="226" t="str">
        <f t="shared" si="96"/>
        <v>27ABJCS6128G1Z44/2025-26</v>
      </c>
      <c r="C3128" s="277">
        <f t="shared" si="97"/>
        <v>3123</v>
      </c>
      <c r="D3128" s="226" t="s">
        <v>535</v>
      </c>
      <c r="E3128" s="226" t="s">
        <v>536</v>
      </c>
      <c r="F3128" s="226" t="s">
        <v>2630</v>
      </c>
      <c r="G3128" s="226" t="s">
        <v>139</v>
      </c>
      <c r="H3128" s="278">
        <v>45824</v>
      </c>
      <c r="I3128" s="226">
        <v>-3224</v>
      </c>
      <c r="J3128" s="226" t="s">
        <v>1700</v>
      </c>
      <c r="K3128" s="226" t="s">
        <v>1657</v>
      </c>
      <c r="L3128" s="226"/>
      <c r="M3128" s="226">
        <v>-2732</v>
      </c>
      <c r="N3128" s="226">
        <v>0</v>
      </c>
      <c r="O3128" s="226">
        <v>-245.88</v>
      </c>
      <c r="P3128" s="226">
        <v>-245.88</v>
      </c>
      <c r="Q3128" s="226">
        <v>0</v>
      </c>
      <c r="R3128" s="226" t="s">
        <v>2159</v>
      </c>
      <c r="S3128" s="226" t="s">
        <v>2160</v>
      </c>
      <c r="T3128" s="226" t="s">
        <v>1703</v>
      </c>
      <c r="U3128" s="281"/>
      <c r="V3128" s="282" t="s">
        <v>1704</v>
      </c>
      <c r="W3128" s="283" t="s">
        <v>1726</v>
      </c>
      <c r="X3128" s="283" t="s">
        <v>2631</v>
      </c>
      <c r="Y3128" s="283" t="s">
        <v>2223</v>
      </c>
      <c r="Z3128" s="226"/>
      <c r="AA3128" s="96"/>
    </row>
    <row r="3129" spans="1:27">
      <c r="A3129" s="226" t="s">
        <v>2598</v>
      </c>
      <c r="B3129" s="226" t="str">
        <f t="shared" si="96"/>
        <v>27ABJCS6128G1Z45/2025-26</v>
      </c>
      <c r="C3129" s="277">
        <f t="shared" si="97"/>
        <v>3124</v>
      </c>
      <c r="D3129" s="226" t="s">
        <v>535</v>
      </c>
      <c r="E3129" s="226" t="s">
        <v>536</v>
      </c>
      <c r="F3129" s="226" t="s">
        <v>2632</v>
      </c>
      <c r="G3129" s="226" t="s">
        <v>139</v>
      </c>
      <c r="H3129" s="278">
        <v>45824</v>
      </c>
      <c r="I3129" s="226">
        <v>-4031</v>
      </c>
      <c r="J3129" s="226" t="s">
        <v>1700</v>
      </c>
      <c r="K3129" s="226" t="s">
        <v>1657</v>
      </c>
      <c r="L3129" s="226"/>
      <c r="M3129" s="226">
        <v>-3416</v>
      </c>
      <c r="N3129" s="226">
        <v>0</v>
      </c>
      <c r="O3129" s="226">
        <v>-307.44</v>
      </c>
      <c r="P3129" s="226">
        <v>-307.44</v>
      </c>
      <c r="Q3129" s="226">
        <v>0</v>
      </c>
      <c r="R3129" s="226" t="s">
        <v>2159</v>
      </c>
      <c r="S3129" s="226" t="s">
        <v>2160</v>
      </c>
      <c r="T3129" s="226" t="s">
        <v>1703</v>
      </c>
      <c r="U3129" s="281"/>
      <c r="V3129" s="282" t="s">
        <v>1704</v>
      </c>
      <c r="W3129" s="283" t="s">
        <v>1726</v>
      </c>
      <c r="X3129" s="283" t="s">
        <v>2633</v>
      </c>
      <c r="Y3129" s="283" t="s">
        <v>2223</v>
      </c>
      <c r="Z3129" s="226"/>
      <c r="AA3129" s="96"/>
    </row>
    <row r="3130" spans="1:27">
      <c r="A3130" s="226" t="s">
        <v>2598</v>
      </c>
      <c r="B3130" s="226" t="str">
        <f t="shared" si="96"/>
        <v>27ABJCS6128G1Z46/2025-26</v>
      </c>
      <c r="C3130" s="277">
        <f t="shared" si="97"/>
        <v>3125</v>
      </c>
      <c r="D3130" s="226" t="s">
        <v>535</v>
      </c>
      <c r="E3130" s="226" t="s">
        <v>536</v>
      </c>
      <c r="F3130" s="226" t="s">
        <v>2634</v>
      </c>
      <c r="G3130" s="226" t="s">
        <v>139</v>
      </c>
      <c r="H3130" s="278">
        <v>45824</v>
      </c>
      <c r="I3130" s="226">
        <v>-22580</v>
      </c>
      <c r="J3130" s="226" t="s">
        <v>1700</v>
      </c>
      <c r="K3130" s="226" t="s">
        <v>1657</v>
      </c>
      <c r="L3130" s="226"/>
      <c r="M3130" s="226">
        <v>-19136</v>
      </c>
      <c r="N3130" s="226">
        <v>0</v>
      </c>
      <c r="O3130" s="226">
        <v>-1722.24</v>
      </c>
      <c r="P3130" s="226">
        <v>-1722.24</v>
      </c>
      <c r="Q3130" s="226">
        <v>0</v>
      </c>
      <c r="R3130" s="226" t="s">
        <v>2159</v>
      </c>
      <c r="S3130" s="226" t="s">
        <v>2160</v>
      </c>
      <c r="T3130" s="226" t="s">
        <v>1703</v>
      </c>
      <c r="U3130" s="281"/>
      <c r="V3130" s="282" t="s">
        <v>1704</v>
      </c>
      <c r="W3130" s="283" t="s">
        <v>1726</v>
      </c>
      <c r="X3130" s="283" t="s">
        <v>2635</v>
      </c>
      <c r="Y3130" s="283" t="s">
        <v>2223</v>
      </c>
      <c r="Z3130" s="226"/>
      <c r="AA3130" s="96"/>
    </row>
    <row r="3131" spans="1:27">
      <c r="A3131" s="226" t="s">
        <v>2598</v>
      </c>
      <c r="B3131" s="226" t="str">
        <f t="shared" si="96"/>
        <v>27AAACV2808C1ZPCR272506C101784</v>
      </c>
      <c r="C3131" s="277">
        <f t="shared" si="97"/>
        <v>3126</v>
      </c>
      <c r="D3131" s="226" t="s">
        <v>2318</v>
      </c>
      <c r="E3131" s="226" t="s">
        <v>2319</v>
      </c>
      <c r="F3131" s="226" t="s">
        <v>2636</v>
      </c>
      <c r="G3131" s="226" t="s">
        <v>139</v>
      </c>
      <c r="H3131" s="278">
        <v>45812</v>
      </c>
      <c r="I3131" s="226">
        <v>-45303.57</v>
      </c>
      <c r="J3131" s="226" t="s">
        <v>1700</v>
      </c>
      <c r="K3131" s="226" t="s">
        <v>1657</v>
      </c>
      <c r="L3131" s="226"/>
      <c r="M3131" s="226">
        <v>-38392.85</v>
      </c>
      <c r="N3131" s="226">
        <v>0</v>
      </c>
      <c r="O3131" s="226">
        <v>-3455.36</v>
      </c>
      <c r="P3131" s="226">
        <v>-3455.36</v>
      </c>
      <c r="Q3131" s="226">
        <v>0</v>
      </c>
      <c r="R3131" s="226" t="s">
        <v>2159</v>
      </c>
      <c r="S3131" s="226" t="s">
        <v>2168</v>
      </c>
      <c r="T3131" s="226" t="s">
        <v>1703</v>
      </c>
      <c r="U3131" s="281"/>
      <c r="V3131" s="282" t="s">
        <v>1704</v>
      </c>
      <c r="W3131" s="283" t="s">
        <v>1726</v>
      </c>
      <c r="X3131" s="283" t="s">
        <v>2637</v>
      </c>
      <c r="Y3131" s="283" t="s">
        <v>2205</v>
      </c>
      <c r="Z3131" s="226"/>
      <c r="AA3131" s="96"/>
    </row>
    <row r="3132" spans="1:27">
      <c r="A3132" s="226" t="s">
        <v>2598</v>
      </c>
      <c r="B3132" s="226" t="str">
        <f t="shared" si="96"/>
        <v>27AAACV2808C1ZPCR272506C101785</v>
      </c>
      <c r="C3132" s="277">
        <f t="shared" si="97"/>
        <v>3127</v>
      </c>
      <c r="D3132" s="226" t="s">
        <v>2318</v>
      </c>
      <c r="E3132" s="226" t="s">
        <v>2319</v>
      </c>
      <c r="F3132" s="226" t="s">
        <v>2638</v>
      </c>
      <c r="G3132" s="226" t="s">
        <v>139</v>
      </c>
      <c r="H3132" s="278">
        <v>45812</v>
      </c>
      <c r="I3132" s="226">
        <v>-88500</v>
      </c>
      <c r="J3132" s="226" t="s">
        <v>1700</v>
      </c>
      <c r="K3132" s="226" t="s">
        <v>1657</v>
      </c>
      <c r="L3132" s="226"/>
      <c r="M3132" s="226">
        <v>-75000</v>
      </c>
      <c r="N3132" s="226">
        <v>0</v>
      </c>
      <c r="O3132" s="226">
        <v>-6750</v>
      </c>
      <c r="P3132" s="226">
        <v>-6750</v>
      </c>
      <c r="Q3132" s="226">
        <v>0</v>
      </c>
      <c r="R3132" s="226" t="s">
        <v>2159</v>
      </c>
      <c r="S3132" s="226" t="s">
        <v>2168</v>
      </c>
      <c r="T3132" s="226" t="s">
        <v>1703</v>
      </c>
      <c r="U3132" s="281"/>
      <c r="V3132" s="282" t="s">
        <v>1704</v>
      </c>
      <c r="W3132" s="283" t="s">
        <v>1726</v>
      </c>
      <c r="X3132" s="283" t="s">
        <v>2639</v>
      </c>
      <c r="Y3132" s="283" t="s">
        <v>2205</v>
      </c>
      <c r="Z3132" s="226"/>
      <c r="AA3132" s="96"/>
    </row>
    <row r="3133" spans="1:27">
      <c r="A3133" s="226" t="s">
        <v>2598</v>
      </c>
      <c r="B3133" s="226" t="str">
        <f t="shared" si="96"/>
        <v>27AAACM3692H1ZCSAPU2CR0006/2526</v>
      </c>
      <c r="C3133" s="277">
        <f t="shared" si="97"/>
        <v>3128</v>
      </c>
      <c r="D3133" s="226" t="s">
        <v>580</v>
      </c>
      <c r="E3133" s="226" t="s">
        <v>581</v>
      </c>
      <c r="F3133" s="226" t="s">
        <v>2640</v>
      </c>
      <c r="G3133" s="226" t="s">
        <v>139</v>
      </c>
      <c r="H3133" s="278">
        <v>45826</v>
      </c>
      <c r="I3133" s="226">
        <v>-38999</v>
      </c>
      <c r="J3133" s="226" t="s">
        <v>1700</v>
      </c>
      <c r="K3133" s="226" t="s">
        <v>1657</v>
      </c>
      <c r="L3133" s="226"/>
      <c r="M3133" s="226">
        <v>-33050.33</v>
      </c>
      <c r="N3133" s="226">
        <v>0</v>
      </c>
      <c r="O3133" s="226">
        <v>-2974.53</v>
      </c>
      <c r="P3133" s="226">
        <v>-2974.53</v>
      </c>
      <c r="Q3133" s="226">
        <v>0</v>
      </c>
      <c r="R3133" s="226" t="s">
        <v>2159</v>
      </c>
      <c r="S3133" s="226" t="s">
        <v>2168</v>
      </c>
      <c r="T3133" s="226" t="s">
        <v>1703</v>
      </c>
      <c r="U3133" s="281"/>
      <c r="V3133" s="282" t="s">
        <v>1704</v>
      </c>
      <c r="W3133" s="283" t="s">
        <v>1726</v>
      </c>
      <c r="X3133" s="283" t="s">
        <v>2641</v>
      </c>
      <c r="Y3133" s="283" t="s">
        <v>2642</v>
      </c>
      <c r="Z3133" s="226"/>
      <c r="AA3133" s="96"/>
    </row>
    <row r="3134" spans="1:27">
      <c r="A3134" s="226" t="s">
        <v>2598</v>
      </c>
      <c r="B3134" s="226" t="str">
        <f t="shared" si="96"/>
        <v>27AANCA4062G1ZN252240001264D015</v>
      </c>
      <c r="C3134" s="277">
        <f t="shared" si="97"/>
        <v>3129</v>
      </c>
      <c r="D3134" s="226" t="s">
        <v>787</v>
      </c>
      <c r="E3134" s="226" t="s">
        <v>788</v>
      </c>
      <c r="F3134" s="226" t="s">
        <v>2643</v>
      </c>
      <c r="G3134" s="226" t="s">
        <v>139</v>
      </c>
      <c r="H3134" s="278">
        <v>45824</v>
      </c>
      <c r="I3134" s="226">
        <v>-74.31</v>
      </c>
      <c r="J3134" s="226" t="s">
        <v>1700</v>
      </c>
      <c r="K3134" s="226" t="s">
        <v>1657</v>
      </c>
      <c r="L3134" s="226"/>
      <c r="M3134" s="226">
        <v>-62.98</v>
      </c>
      <c r="N3134" s="226">
        <v>0</v>
      </c>
      <c r="O3134" s="226">
        <v>-5.66</v>
      </c>
      <c r="P3134" s="226">
        <v>-5.66</v>
      </c>
      <c r="Q3134" s="226">
        <v>0</v>
      </c>
      <c r="R3134" s="226" t="s">
        <v>2159</v>
      </c>
      <c r="S3134" s="226" t="s">
        <v>2168</v>
      </c>
      <c r="T3134" s="226" t="s">
        <v>1703</v>
      </c>
      <c r="U3134" s="281"/>
      <c r="V3134" s="282" t="s">
        <v>1704</v>
      </c>
      <c r="W3134" s="283" t="s">
        <v>1195</v>
      </c>
      <c r="X3134" s="283" t="s">
        <v>1195</v>
      </c>
      <c r="Y3134" s="283" t="s">
        <v>1195</v>
      </c>
      <c r="Z3134" s="226"/>
      <c r="AA3134" s="96"/>
    </row>
    <row r="3135" spans="1:27">
      <c r="A3135" s="226" t="s">
        <v>2598</v>
      </c>
      <c r="B3135" s="226" t="str">
        <f t="shared" si="96"/>
        <v>27AANCA4062G1ZN252240001264D016</v>
      </c>
      <c r="C3135" s="277">
        <f t="shared" si="97"/>
        <v>3130</v>
      </c>
      <c r="D3135" s="226" t="s">
        <v>787</v>
      </c>
      <c r="E3135" s="226" t="s">
        <v>788</v>
      </c>
      <c r="F3135" s="226" t="s">
        <v>2644</v>
      </c>
      <c r="G3135" s="226" t="s">
        <v>139</v>
      </c>
      <c r="H3135" s="278">
        <v>45827</v>
      </c>
      <c r="I3135" s="226">
        <v>-530.32000000000005</v>
      </c>
      <c r="J3135" s="226" t="s">
        <v>1700</v>
      </c>
      <c r="K3135" s="226" t="s">
        <v>1657</v>
      </c>
      <c r="L3135" s="226"/>
      <c r="M3135" s="226">
        <v>-449.43</v>
      </c>
      <c r="N3135" s="226">
        <v>0</v>
      </c>
      <c r="O3135" s="226">
        <v>-40.44</v>
      </c>
      <c r="P3135" s="226">
        <v>-40.44</v>
      </c>
      <c r="Q3135" s="226">
        <v>0</v>
      </c>
      <c r="R3135" s="226" t="s">
        <v>2159</v>
      </c>
      <c r="S3135" s="226" t="s">
        <v>2168</v>
      </c>
      <c r="T3135" s="226" t="s">
        <v>1703</v>
      </c>
      <c r="U3135" s="281"/>
      <c r="V3135" s="282" t="s">
        <v>1704</v>
      </c>
      <c r="W3135" s="283" t="s">
        <v>1195</v>
      </c>
      <c r="X3135" s="283" t="s">
        <v>1195</v>
      </c>
      <c r="Y3135" s="283" t="s">
        <v>1195</v>
      </c>
      <c r="Z3135" s="226"/>
      <c r="AA3135" s="96"/>
    </row>
    <row r="3136" spans="1:27">
      <c r="A3136" s="226" t="s">
        <v>2598</v>
      </c>
      <c r="B3136" s="226" t="str">
        <f t="shared" si="96"/>
        <v>27AANCA4062G1ZN281240001894D023</v>
      </c>
      <c r="C3136" s="277">
        <f t="shared" si="97"/>
        <v>3131</v>
      </c>
      <c r="D3136" s="226" t="s">
        <v>787</v>
      </c>
      <c r="E3136" s="226" t="s">
        <v>788</v>
      </c>
      <c r="F3136" s="226" t="s">
        <v>2645</v>
      </c>
      <c r="G3136" s="226" t="s">
        <v>139</v>
      </c>
      <c r="H3136" s="278">
        <v>45820</v>
      </c>
      <c r="I3136" s="226">
        <v>-10446.290000000001</v>
      </c>
      <c r="J3136" s="226" t="s">
        <v>1700</v>
      </c>
      <c r="K3136" s="226" t="s">
        <v>1657</v>
      </c>
      <c r="L3136" s="226"/>
      <c r="M3136" s="226">
        <v>-8852.7900000000009</v>
      </c>
      <c r="N3136" s="226">
        <v>0</v>
      </c>
      <c r="O3136" s="226">
        <v>-796.75</v>
      </c>
      <c r="P3136" s="226">
        <v>-796.75</v>
      </c>
      <c r="Q3136" s="226">
        <v>0</v>
      </c>
      <c r="R3136" s="226" t="s">
        <v>2159</v>
      </c>
      <c r="S3136" s="226" t="s">
        <v>2168</v>
      </c>
      <c r="T3136" s="226" t="s">
        <v>1703</v>
      </c>
      <c r="U3136" s="281"/>
      <c r="V3136" s="282" t="s">
        <v>1704</v>
      </c>
      <c r="W3136" s="283" t="s">
        <v>1195</v>
      </c>
      <c r="X3136" s="283" t="s">
        <v>1195</v>
      </c>
      <c r="Y3136" s="283" t="s">
        <v>1195</v>
      </c>
      <c r="Z3136" s="226"/>
      <c r="AA3136" s="96"/>
    </row>
    <row r="3137" spans="1:27">
      <c r="A3137" s="226" t="s">
        <v>2598</v>
      </c>
      <c r="B3137" s="226" t="str">
        <f t="shared" si="96"/>
        <v>27AANCA4062G1ZN281240001894D024</v>
      </c>
      <c r="C3137" s="277">
        <f t="shared" si="97"/>
        <v>3132</v>
      </c>
      <c r="D3137" s="226" t="s">
        <v>787</v>
      </c>
      <c r="E3137" s="226" t="s">
        <v>788</v>
      </c>
      <c r="F3137" s="226" t="s">
        <v>2646</v>
      </c>
      <c r="G3137" s="226" t="s">
        <v>139</v>
      </c>
      <c r="H3137" s="278">
        <v>45827</v>
      </c>
      <c r="I3137" s="226">
        <v>-8605.4500000000007</v>
      </c>
      <c r="J3137" s="226" t="s">
        <v>1700</v>
      </c>
      <c r="K3137" s="226" t="s">
        <v>1657</v>
      </c>
      <c r="L3137" s="226"/>
      <c r="M3137" s="226">
        <v>-7292.76</v>
      </c>
      <c r="N3137" s="226">
        <v>0</v>
      </c>
      <c r="O3137" s="226">
        <v>-656.34</v>
      </c>
      <c r="P3137" s="226">
        <v>-656.34</v>
      </c>
      <c r="Q3137" s="226">
        <v>0</v>
      </c>
      <c r="R3137" s="226" t="s">
        <v>2159</v>
      </c>
      <c r="S3137" s="226" t="s">
        <v>2168</v>
      </c>
      <c r="T3137" s="226" t="s">
        <v>1703</v>
      </c>
      <c r="U3137" s="281"/>
      <c r="V3137" s="282" t="s">
        <v>1704</v>
      </c>
      <c r="W3137" s="283" t="s">
        <v>1195</v>
      </c>
      <c r="X3137" s="283" t="s">
        <v>1195</v>
      </c>
      <c r="Y3137" s="283" t="s">
        <v>1195</v>
      </c>
      <c r="Z3137" s="226"/>
      <c r="AA3137" s="96"/>
    </row>
    <row r="3138" spans="1:27">
      <c r="A3138" s="226" t="s">
        <v>2598</v>
      </c>
      <c r="B3138" s="226" t="str">
        <f t="shared" si="96"/>
        <v>27AANCA4062G1ZN252240001264D019</v>
      </c>
      <c r="C3138" s="277">
        <f t="shared" si="97"/>
        <v>3133</v>
      </c>
      <c r="D3138" s="226" t="s">
        <v>787</v>
      </c>
      <c r="E3138" s="226" t="s">
        <v>788</v>
      </c>
      <c r="F3138" s="226" t="s">
        <v>2647</v>
      </c>
      <c r="G3138" s="226" t="s">
        <v>139</v>
      </c>
      <c r="H3138" s="278">
        <v>45861</v>
      </c>
      <c r="I3138" s="226">
        <v>-464.45</v>
      </c>
      <c r="J3138" s="226" t="s">
        <v>1700</v>
      </c>
      <c r="K3138" s="226" t="s">
        <v>1657</v>
      </c>
      <c r="L3138" s="226"/>
      <c r="M3138" s="226">
        <v>-393.61</v>
      </c>
      <c r="N3138" s="226">
        <v>0</v>
      </c>
      <c r="O3138" s="226">
        <v>-35.42</v>
      </c>
      <c r="P3138" s="226">
        <v>-35.42</v>
      </c>
      <c r="Q3138" s="226">
        <v>0</v>
      </c>
      <c r="R3138" s="226" t="s">
        <v>2389</v>
      </c>
      <c r="S3138" s="226" t="s">
        <v>270</v>
      </c>
      <c r="T3138" s="226" t="s">
        <v>1703</v>
      </c>
      <c r="U3138" s="281"/>
      <c r="V3138" s="282" t="s">
        <v>1704</v>
      </c>
      <c r="W3138" s="283"/>
      <c r="X3138" s="283"/>
      <c r="Y3138" s="283"/>
      <c r="Z3138" s="226"/>
      <c r="AA3138" s="96"/>
    </row>
    <row r="3139" spans="1:27">
      <c r="A3139" s="226" t="s">
        <v>2598</v>
      </c>
      <c r="B3139" s="226" t="str">
        <f t="shared" si="96"/>
        <v>27AANCA4062G1ZN281240001894D029</v>
      </c>
      <c r="C3139" s="277">
        <f t="shared" si="97"/>
        <v>3134</v>
      </c>
      <c r="D3139" s="226" t="s">
        <v>787</v>
      </c>
      <c r="E3139" s="226" t="s">
        <v>788</v>
      </c>
      <c r="F3139" s="226" t="s">
        <v>2648</v>
      </c>
      <c r="G3139" s="226" t="s">
        <v>139</v>
      </c>
      <c r="H3139" s="278">
        <v>45861</v>
      </c>
      <c r="I3139" s="226">
        <v>-13878.2</v>
      </c>
      <c r="J3139" s="226" t="s">
        <v>1700</v>
      </c>
      <c r="K3139" s="226" t="s">
        <v>1657</v>
      </c>
      <c r="L3139" s="226"/>
      <c r="M3139" s="226">
        <v>-11761.19</v>
      </c>
      <c r="N3139" s="226">
        <v>0</v>
      </c>
      <c r="O3139" s="226">
        <v>-1058.5</v>
      </c>
      <c r="P3139" s="226">
        <v>-1058.5</v>
      </c>
      <c r="Q3139" s="226">
        <v>0</v>
      </c>
      <c r="R3139" s="226" t="s">
        <v>2389</v>
      </c>
      <c r="S3139" s="226" t="s">
        <v>270</v>
      </c>
      <c r="T3139" s="226" t="s">
        <v>1703</v>
      </c>
      <c r="U3139" s="281"/>
      <c r="V3139" s="282" t="s">
        <v>1704</v>
      </c>
      <c r="W3139" s="283"/>
      <c r="X3139" s="283"/>
      <c r="Y3139" s="283"/>
      <c r="Z3139" s="226"/>
      <c r="AA3139" s="96"/>
    </row>
    <row r="3140" spans="1:27">
      <c r="A3140" s="226" t="s">
        <v>2598</v>
      </c>
      <c r="B3140" s="226" t="str">
        <f t="shared" si="96"/>
        <v>27AAACY1065C1ZNCN009/2025-26</v>
      </c>
      <c r="C3140" s="277">
        <f t="shared" si="97"/>
        <v>3135</v>
      </c>
      <c r="D3140" s="226" t="s">
        <v>2019</v>
      </c>
      <c r="E3140" s="226" t="s">
        <v>2020</v>
      </c>
      <c r="F3140" s="226" t="s">
        <v>2649</v>
      </c>
      <c r="G3140" s="226" t="s">
        <v>139</v>
      </c>
      <c r="H3140" s="278">
        <v>45848</v>
      </c>
      <c r="I3140" s="226">
        <v>-5546</v>
      </c>
      <c r="J3140" s="226" t="s">
        <v>1700</v>
      </c>
      <c r="K3140" s="226" t="s">
        <v>1657</v>
      </c>
      <c r="L3140" s="226"/>
      <c r="M3140" s="226">
        <v>-4700</v>
      </c>
      <c r="N3140" s="226">
        <v>0</v>
      </c>
      <c r="O3140" s="226">
        <v>-423</v>
      </c>
      <c r="P3140" s="226">
        <v>-423</v>
      </c>
      <c r="Q3140" s="226">
        <v>0</v>
      </c>
      <c r="R3140" s="226" t="s">
        <v>2389</v>
      </c>
      <c r="S3140" s="226" t="s">
        <v>2527</v>
      </c>
      <c r="T3140" s="226" t="s">
        <v>1703</v>
      </c>
      <c r="U3140" s="281"/>
      <c r="V3140" s="282" t="s">
        <v>1704</v>
      </c>
      <c r="W3140" s="283"/>
      <c r="X3140" s="283"/>
      <c r="Y3140" s="283"/>
      <c r="Z3140" s="226"/>
      <c r="AA3140" s="96"/>
    </row>
    <row r="3141" spans="1:27">
      <c r="A3141" s="226" t="s">
        <v>2598</v>
      </c>
      <c r="B3141" s="226" t="str">
        <f t="shared" si="96"/>
        <v>27AAACY1065C1ZNCN010/2025-26</v>
      </c>
      <c r="C3141" s="277">
        <f t="shared" si="97"/>
        <v>3136</v>
      </c>
      <c r="D3141" s="226" t="s">
        <v>2019</v>
      </c>
      <c r="E3141" s="226" t="s">
        <v>2020</v>
      </c>
      <c r="F3141" s="226" t="s">
        <v>2650</v>
      </c>
      <c r="G3141" s="226" t="s">
        <v>139</v>
      </c>
      <c r="H3141" s="278">
        <v>45848</v>
      </c>
      <c r="I3141" s="226">
        <v>-25665</v>
      </c>
      <c r="J3141" s="226" t="s">
        <v>1700</v>
      </c>
      <c r="K3141" s="226" t="s">
        <v>1657</v>
      </c>
      <c r="L3141" s="226"/>
      <c r="M3141" s="226">
        <v>-21750</v>
      </c>
      <c r="N3141" s="226">
        <v>0</v>
      </c>
      <c r="O3141" s="226">
        <v>-1957.5</v>
      </c>
      <c r="P3141" s="226">
        <v>-1957.5</v>
      </c>
      <c r="Q3141" s="226">
        <v>0</v>
      </c>
      <c r="R3141" s="226" t="s">
        <v>2389</v>
      </c>
      <c r="S3141" s="226" t="s">
        <v>2527</v>
      </c>
      <c r="T3141" s="226" t="s">
        <v>1703</v>
      </c>
      <c r="U3141" s="281"/>
      <c r="V3141" s="282" t="s">
        <v>1704</v>
      </c>
      <c r="W3141" s="283"/>
      <c r="X3141" s="283"/>
      <c r="Y3141" s="283"/>
      <c r="Z3141" s="226"/>
      <c r="AA3141" s="96"/>
    </row>
    <row r="3142" spans="1:27">
      <c r="A3142" s="226" t="s">
        <v>2598</v>
      </c>
      <c r="B3142" s="226" t="str">
        <f t="shared" ref="B3142:B3205" si="98">CONCATENATE(D3142,F3142)</f>
        <v>27AAJCC9783E1Z7PNQ3-C-94396</v>
      </c>
      <c r="C3142" s="277">
        <f t="shared" si="97"/>
        <v>3137</v>
      </c>
      <c r="D3142" s="226" t="s">
        <v>1441</v>
      </c>
      <c r="E3142" s="226" t="s">
        <v>1382</v>
      </c>
      <c r="F3142" s="226" t="s">
        <v>2651</v>
      </c>
      <c r="G3142" s="226" t="s">
        <v>139</v>
      </c>
      <c r="H3142" s="278">
        <v>45843</v>
      </c>
      <c r="I3142" s="226">
        <v>-489</v>
      </c>
      <c r="J3142" s="226" t="s">
        <v>1700</v>
      </c>
      <c r="K3142" s="226" t="s">
        <v>1657</v>
      </c>
      <c r="L3142" s="226"/>
      <c r="M3142" s="226">
        <v>-414.4</v>
      </c>
      <c r="N3142" s="226">
        <v>0</v>
      </c>
      <c r="O3142" s="226">
        <v>-37.299999999999997</v>
      </c>
      <c r="P3142" s="226">
        <v>-37.299999999999997</v>
      </c>
      <c r="Q3142" s="226">
        <v>0</v>
      </c>
      <c r="R3142" s="226" t="s">
        <v>2389</v>
      </c>
      <c r="S3142" s="226" t="s">
        <v>270</v>
      </c>
      <c r="T3142" s="226" t="s">
        <v>1703</v>
      </c>
      <c r="U3142" s="281"/>
      <c r="V3142" s="282" t="s">
        <v>1704</v>
      </c>
      <c r="W3142" s="283"/>
      <c r="X3142" s="283"/>
      <c r="Y3142" s="283"/>
      <c r="Z3142" s="226"/>
      <c r="AA3142" s="96"/>
    </row>
    <row r="3143" spans="1:27">
      <c r="A3143" s="226" t="s">
        <v>2598</v>
      </c>
      <c r="B3143" s="226" t="str">
        <f t="shared" si="98"/>
        <v>29AADCV4254H1Z4FZZW-C-1034</v>
      </c>
      <c r="C3143" s="277">
        <f t="shared" ref="C3143:C3206" si="99">C3142+1</f>
        <v>3138</v>
      </c>
      <c r="D3143" s="281" t="s">
        <v>2765</v>
      </c>
      <c r="E3143" s="281" t="s">
        <v>2766</v>
      </c>
      <c r="F3143" s="281" t="s">
        <v>2840</v>
      </c>
      <c r="G3143" s="281" t="s">
        <v>139</v>
      </c>
      <c r="H3143" s="278">
        <v>45887</v>
      </c>
      <c r="I3143" s="293">
        <v>898</v>
      </c>
      <c r="J3143" s="281" t="s">
        <v>1700</v>
      </c>
      <c r="K3143" s="279" t="s">
        <v>1657</v>
      </c>
      <c r="L3143" s="226"/>
      <c r="M3143" s="293">
        <v>898</v>
      </c>
      <c r="N3143" s="293">
        <v>0</v>
      </c>
      <c r="O3143" s="293">
        <v>0</v>
      </c>
      <c r="P3143" s="293">
        <v>0</v>
      </c>
      <c r="Q3143" s="293">
        <v>0</v>
      </c>
      <c r="R3143" s="281" t="s">
        <v>2653</v>
      </c>
      <c r="S3143" s="281" t="s">
        <v>701</v>
      </c>
      <c r="T3143" s="279" t="s">
        <v>1703</v>
      </c>
      <c r="U3143" s="281"/>
      <c r="V3143" s="293" t="s">
        <v>1704</v>
      </c>
      <c r="W3143" s="279" t="s">
        <v>1726</v>
      </c>
      <c r="X3143" s="281" t="s">
        <v>2841</v>
      </c>
      <c r="Y3143" s="281" t="s">
        <v>2810</v>
      </c>
      <c r="Z3143" s="226"/>
      <c r="AA3143" s="96"/>
    </row>
    <row r="3144" spans="1:27">
      <c r="A3144" s="226" t="s">
        <v>2598</v>
      </c>
      <c r="B3144" s="226" t="str">
        <f t="shared" si="98"/>
        <v>27AANCA4062G1ZN281240001894A027</v>
      </c>
      <c r="C3144" s="277">
        <f t="shared" si="99"/>
        <v>3139</v>
      </c>
      <c r="D3144" s="281" t="s">
        <v>787</v>
      </c>
      <c r="E3144" s="281" t="s">
        <v>788</v>
      </c>
      <c r="F3144" s="281" t="s">
        <v>2497</v>
      </c>
      <c r="G3144" s="281" t="s">
        <v>139</v>
      </c>
      <c r="H3144" s="278">
        <v>45870</v>
      </c>
      <c r="I3144" s="293">
        <v>9375.8700000000008</v>
      </c>
      <c r="J3144" s="281" t="s">
        <v>1700</v>
      </c>
      <c r="K3144" s="279" t="s">
        <v>1657</v>
      </c>
      <c r="L3144" s="226"/>
      <c r="M3144" s="293">
        <v>7945.66</v>
      </c>
      <c r="N3144" s="293">
        <v>0</v>
      </c>
      <c r="O3144" s="293">
        <v>715.1</v>
      </c>
      <c r="P3144" s="293">
        <v>715.1</v>
      </c>
      <c r="Q3144" s="293">
        <v>0</v>
      </c>
      <c r="R3144" s="281" t="s">
        <v>2653</v>
      </c>
      <c r="S3144" s="281" t="s">
        <v>701</v>
      </c>
      <c r="T3144" s="279" t="s">
        <v>1703</v>
      </c>
      <c r="U3144" s="281"/>
      <c r="V3144" s="293" t="s">
        <v>1704</v>
      </c>
      <c r="W3144" s="279" t="s">
        <v>1195</v>
      </c>
      <c r="X3144" s="281" t="s">
        <v>1195</v>
      </c>
      <c r="Y3144" s="281" t="s">
        <v>1195</v>
      </c>
      <c r="Z3144" s="226"/>
      <c r="AA3144" s="96"/>
    </row>
    <row r="3145" spans="1:27">
      <c r="A3145" s="226" t="s">
        <v>2598</v>
      </c>
      <c r="B3145" s="226" t="str">
        <f t="shared" si="98"/>
        <v>27AANCA4062G1ZN281240001894A030</v>
      </c>
      <c r="C3145" s="277">
        <f t="shared" si="99"/>
        <v>3140</v>
      </c>
      <c r="D3145" s="281" t="s">
        <v>787</v>
      </c>
      <c r="E3145" s="281" t="s">
        <v>788</v>
      </c>
      <c r="F3145" s="281" t="s">
        <v>2499</v>
      </c>
      <c r="G3145" s="281" t="s">
        <v>139</v>
      </c>
      <c r="H3145" s="278">
        <v>45870</v>
      </c>
      <c r="I3145" s="293">
        <v>18419.77</v>
      </c>
      <c r="J3145" s="281" t="s">
        <v>1700</v>
      </c>
      <c r="K3145" s="279" t="s">
        <v>1657</v>
      </c>
      <c r="L3145" s="226"/>
      <c r="M3145" s="293">
        <v>15609.98</v>
      </c>
      <c r="N3145" s="293">
        <v>0</v>
      </c>
      <c r="O3145" s="293">
        <v>1404.89</v>
      </c>
      <c r="P3145" s="293">
        <v>1404.89</v>
      </c>
      <c r="Q3145" s="293">
        <v>0</v>
      </c>
      <c r="R3145" s="281" t="s">
        <v>2653</v>
      </c>
      <c r="S3145" s="281" t="s">
        <v>701</v>
      </c>
      <c r="T3145" s="279" t="s">
        <v>1703</v>
      </c>
      <c r="U3145" s="281"/>
      <c r="V3145" s="293" t="s">
        <v>1704</v>
      </c>
      <c r="W3145" s="279" t="s">
        <v>1195</v>
      </c>
      <c r="X3145" s="281" t="s">
        <v>1195</v>
      </c>
      <c r="Y3145" s="281" t="s">
        <v>1195</v>
      </c>
      <c r="Z3145" s="226"/>
      <c r="AA3145" s="96"/>
    </row>
    <row r="3146" spans="1:27">
      <c r="A3146" s="226" t="s">
        <v>2598</v>
      </c>
      <c r="B3146" s="226" t="str">
        <f t="shared" si="98"/>
        <v>27AACCN6194P1ZP272622BP08ABZ815</v>
      </c>
      <c r="C3146" s="277">
        <f t="shared" si="99"/>
        <v>3141</v>
      </c>
      <c r="D3146" s="281" t="s">
        <v>499</v>
      </c>
      <c r="E3146" s="281" t="s">
        <v>500</v>
      </c>
      <c r="F3146" s="281" t="s">
        <v>2842</v>
      </c>
      <c r="G3146" s="281" t="s">
        <v>2603</v>
      </c>
      <c r="H3146" s="278">
        <v>45897</v>
      </c>
      <c r="I3146" s="293">
        <v>300</v>
      </c>
      <c r="J3146" s="281" t="s">
        <v>1700</v>
      </c>
      <c r="K3146" s="279" t="s">
        <v>1657</v>
      </c>
      <c r="L3146" s="226"/>
      <c r="M3146" s="293">
        <v>285</v>
      </c>
      <c r="N3146" s="293">
        <v>0</v>
      </c>
      <c r="O3146" s="293">
        <v>7.5</v>
      </c>
      <c r="P3146" s="293">
        <v>7.5</v>
      </c>
      <c r="Q3146" s="293">
        <v>0</v>
      </c>
      <c r="R3146" s="281" t="s">
        <v>2653</v>
      </c>
      <c r="S3146" s="281" t="s">
        <v>701</v>
      </c>
      <c r="T3146" s="279" t="s">
        <v>1703</v>
      </c>
      <c r="U3146" s="281"/>
      <c r="V3146" s="293" t="s">
        <v>1704</v>
      </c>
      <c r="W3146" s="279" t="s">
        <v>1195</v>
      </c>
      <c r="X3146" s="281" t="s">
        <v>1195</v>
      </c>
      <c r="Y3146" s="281" t="s">
        <v>1195</v>
      </c>
      <c r="Z3146" s="226"/>
      <c r="AA3146" s="96"/>
    </row>
    <row r="3147" spans="1:27">
      <c r="A3147" s="226" t="s">
        <v>2598</v>
      </c>
      <c r="B3147" s="226" t="str">
        <f t="shared" si="98"/>
        <v>27AADCS9203M1Z1RSRAJ/2025/00013</v>
      </c>
      <c r="C3147" s="277">
        <f t="shared" si="99"/>
        <v>3142</v>
      </c>
      <c r="D3147" s="281" t="s">
        <v>938</v>
      </c>
      <c r="E3147" s="281" t="s">
        <v>939</v>
      </c>
      <c r="F3147" s="281" t="s">
        <v>2843</v>
      </c>
      <c r="G3147" s="281" t="s">
        <v>139</v>
      </c>
      <c r="H3147" s="278">
        <v>45870</v>
      </c>
      <c r="I3147" s="293">
        <v>31064</v>
      </c>
      <c r="J3147" s="281" t="s">
        <v>1700</v>
      </c>
      <c r="K3147" s="279" t="s">
        <v>1657</v>
      </c>
      <c r="L3147" s="226"/>
      <c r="M3147" s="293">
        <v>26325</v>
      </c>
      <c r="N3147" s="293">
        <v>0</v>
      </c>
      <c r="O3147" s="293">
        <v>2369.25</v>
      </c>
      <c r="P3147" s="293">
        <v>2369.25</v>
      </c>
      <c r="Q3147" s="293">
        <v>0</v>
      </c>
      <c r="R3147" s="281" t="s">
        <v>2653</v>
      </c>
      <c r="S3147" s="281" t="s">
        <v>701</v>
      </c>
      <c r="T3147" s="279" t="s">
        <v>1703</v>
      </c>
      <c r="U3147" s="281"/>
      <c r="V3147" s="293" t="s">
        <v>1704</v>
      </c>
      <c r="W3147" s="279" t="s">
        <v>1195</v>
      </c>
      <c r="X3147" s="281" t="s">
        <v>1195</v>
      </c>
      <c r="Y3147" s="281" t="s">
        <v>1195</v>
      </c>
      <c r="Z3147" s="226"/>
      <c r="AA3147" s="96"/>
    </row>
    <row r="3148" spans="1:27">
      <c r="A3148" s="226" t="s">
        <v>2598</v>
      </c>
      <c r="B3148" s="226" t="str">
        <f t="shared" si="98"/>
        <v>27AABCF6516A1Z3CN/BOM-C-2867</v>
      </c>
      <c r="C3148" s="277">
        <f t="shared" si="99"/>
        <v>3143</v>
      </c>
      <c r="D3148" s="281" t="s">
        <v>330</v>
      </c>
      <c r="E3148" s="281" t="s">
        <v>331</v>
      </c>
      <c r="F3148" s="281" t="s">
        <v>2844</v>
      </c>
      <c r="G3148" s="281" t="s">
        <v>139</v>
      </c>
      <c r="H3148" s="278">
        <v>45875</v>
      </c>
      <c r="I3148" s="293">
        <v>46648.68</v>
      </c>
      <c r="J3148" s="281" t="s">
        <v>1700</v>
      </c>
      <c r="K3148" s="279" t="s">
        <v>1657</v>
      </c>
      <c r="L3148" s="226"/>
      <c r="M3148" s="293">
        <v>3904.82</v>
      </c>
      <c r="N3148" s="293">
        <v>0</v>
      </c>
      <c r="O3148" s="293">
        <v>351.43</v>
      </c>
      <c r="P3148" s="293">
        <v>351.43</v>
      </c>
      <c r="Q3148" s="293">
        <v>0</v>
      </c>
      <c r="R3148" s="281" t="s">
        <v>2653</v>
      </c>
      <c r="S3148" s="281" t="s">
        <v>2715</v>
      </c>
      <c r="T3148" s="279" t="s">
        <v>1703</v>
      </c>
      <c r="U3148" s="281"/>
      <c r="V3148" s="293" t="s">
        <v>1704</v>
      </c>
      <c r="W3148" s="279" t="s">
        <v>1726</v>
      </c>
      <c r="X3148" s="281" t="s">
        <v>2845</v>
      </c>
      <c r="Y3148" s="281" t="s">
        <v>2527</v>
      </c>
      <c r="Z3148" s="226"/>
      <c r="AA3148" s="96"/>
    </row>
    <row r="3149" spans="1:27">
      <c r="A3149" s="226" t="s">
        <v>2598</v>
      </c>
      <c r="B3149" s="226" t="str">
        <f t="shared" si="98"/>
        <v>07AACCN6194P2ZQ072622BP08ACD654</v>
      </c>
      <c r="C3149" s="277">
        <f t="shared" si="99"/>
        <v>3144</v>
      </c>
      <c r="D3149" s="281" t="s">
        <v>503</v>
      </c>
      <c r="E3149" s="281" t="s">
        <v>500</v>
      </c>
      <c r="F3149" s="281" t="s">
        <v>2846</v>
      </c>
      <c r="G3149" s="281" t="s">
        <v>2603</v>
      </c>
      <c r="H3149" s="278">
        <v>45897</v>
      </c>
      <c r="I3149" s="293">
        <v>450</v>
      </c>
      <c r="J3149" s="281" t="s">
        <v>1700</v>
      </c>
      <c r="K3149" s="279" t="s">
        <v>1657</v>
      </c>
      <c r="L3149" s="226"/>
      <c r="M3149" s="293">
        <v>428</v>
      </c>
      <c r="N3149" s="293">
        <v>22</v>
      </c>
      <c r="O3149" s="293">
        <v>0</v>
      </c>
      <c r="P3149" s="293">
        <v>0</v>
      </c>
      <c r="Q3149" s="293">
        <v>0</v>
      </c>
      <c r="R3149" s="281" t="s">
        <v>2653</v>
      </c>
      <c r="S3149" s="281" t="s">
        <v>701</v>
      </c>
      <c r="T3149" s="279" t="s">
        <v>1703</v>
      </c>
      <c r="U3149" s="281"/>
      <c r="V3149" s="293" t="s">
        <v>1704</v>
      </c>
      <c r="W3149" s="279" t="s">
        <v>1195</v>
      </c>
      <c r="X3149" s="281" t="s">
        <v>1195</v>
      </c>
      <c r="Y3149" s="281" t="s">
        <v>1195</v>
      </c>
      <c r="Z3149" s="226"/>
      <c r="AA3149" s="96"/>
    </row>
    <row r="3150" spans="1:27">
      <c r="A3150" s="226" t="s">
        <v>2598</v>
      </c>
      <c r="B3150" s="226" t="str">
        <f t="shared" si="98"/>
        <v>27AAACI7904G1ZNCN108250012759</v>
      </c>
      <c r="C3150" s="277">
        <f t="shared" si="99"/>
        <v>3145</v>
      </c>
      <c r="D3150" s="281" t="s">
        <v>855</v>
      </c>
      <c r="E3150" s="281" t="s">
        <v>856</v>
      </c>
      <c r="F3150" s="281" t="s">
        <v>2847</v>
      </c>
      <c r="G3150" s="281" t="s">
        <v>139</v>
      </c>
      <c r="H3150" s="278">
        <v>45873</v>
      </c>
      <c r="I3150" s="293">
        <v>680.86</v>
      </c>
      <c r="J3150" s="281" t="s">
        <v>1700</v>
      </c>
      <c r="K3150" s="279" t="s">
        <v>1657</v>
      </c>
      <c r="L3150" s="226"/>
      <c r="M3150" s="293">
        <v>577</v>
      </c>
      <c r="N3150" s="293">
        <v>0</v>
      </c>
      <c r="O3150" s="293">
        <v>51.93</v>
      </c>
      <c r="P3150" s="293">
        <v>51.93</v>
      </c>
      <c r="Q3150" s="293">
        <v>0</v>
      </c>
      <c r="R3150" s="281" t="s">
        <v>2653</v>
      </c>
      <c r="S3150" s="281" t="s">
        <v>2798</v>
      </c>
      <c r="T3150" s="279" t="s">
        <v>1703</v>
      </c>
      <c r="U3150" s="281"/>
      <c r="V3150" s="293" t="s">
        <v>1704</v>
      </c>
      <c r="W3150" s="279" t="s">
        <v>1195</v>
      </c>
      <c r="X3150" s="281" t="s">
        <v>1195</v>
      </c>
      <c r="Y3150" s="281" t="s">
        <v>1195</v>
      </c>
      <c r="Z3150" s="226"/>
      <c r="AA3150" s="96"/>
    </row>
    <row r="3151" spans="1:27">
      <c r="A3151" s="226" t="s">
        <v>2598</v>
      </c>
      <c r="B3151" s="226" t="str">
        <f t="shared" si="98"/>
        <v>27AADCV4254H1Z8EKAL-C-4716</v>
      </c>
      <c r="C3151" s="277">
        <f t="shared" si="99"/>
        <v>3146</v>
      </c>
      <c r="D3151" s="281" t="s">
        <v>2811</v>
      </c>
      <c r="E3151" s="281" t="s">
        <v>2766</v>
      </c>
      <c r="F3151" s="281" t="s">
        <v>2848</v>
      </c>
      <c r="G3151" s="281" t="s">
        <v>139</v>
      </c>
      <c r="H3151" s="278">
        <v>45892</v>
      </c>
      <c r="I3151" s="293">
        <v>959</v>
      </c>
      <c r="J3151" s="281" t="s">
        <v>1700</v>
      </c>
      <c r="K3151" s="279" t="s">
        <v>1657</v>
      </c>
      <c r="L3151" s="226"/>
      <c r="M3151" s="293">
        <v>959</v>
      </c>
      <c r="N3151" s="293">
        <v>0</v>
      </c>
      <c r="O3151" s="293">
        <v>0</v>
      </c>
      <c r="P3151" s="293">
        <v>0</v>
      </c>
      <c r="Q3151" s="293">
        <v>0</v>
      </c>
      <c r="R3151" s="281" t="s">
        <v>2653</v>
      </c>
      <c r="S3151" s="281" t="s">
        <v>701</v>
      </c>
      <c r="T3151" s="279" t="s">
        <v>1703</v>
      </c>
      <c r="U3151" s="281"/>
      <c r="V3151" s="293" t="s">
        <v>1704</v>
      </c>
      <c r="W3151" s="279" t="s">
        <v>1195</v>
      </c>
      <c r="X3151" s="281" t="s">
        <v>1195</v>
      </c>
      <c r="Y3151" s="281" t="s">
        <v>1195</v>
      </c>
      <c r="Z3151" s="226"/>
      <c r="AA3151" s="96"/>
    </row>
    <row r="3152" spans="1:27">
      <c r="A3152" s="226" t="s">
        <v>2598</v>
      </c>
      <c r="B3152" s="226" t="str">
        <f t="shared" si="98"/>
        <v>07AACCN6194P2ZQ072622BP09ACL242</v>
      </c>
      <c r="C3152" s="277">
        <f t="shared" si="99"/>
        <v>3147</v>
      </c>
      <c r="D3152" s="281" t="s">
        <v>503</v>
      </c>
      <c r="E3152" s="281" t="s">
        <v>500</v>
      </c>
      <c r="F3152" s="281" t="s">
        <v>3055</v>
      </c>
      <c r="G3152" s="281" t="s">
        <v>2603</v>
      </c>
      <c r="H3152" s="278">
        <v>45930</v>
      </c>
      <c r="I3152" s="293">
        <v>500</v>
      </c>
      <c r="J3152" s="281" t="s">
        <v>1700</v>
      </c>
      <c r="K3152" s="279" t="s">
        <v>1657</v>
      </c>
      <c r="L3152" s="226"/>
      <c r="M3152" s="293">
        <v>476</v>
      </c>
      <c r="N3152" s="293">
        <v>24</v>
      </c>
      <c r="O3152" s="293">
        <v>0</v>
      </c>
      <c r="P3152" s="293">
        <v>0</v>
      </c>
      <c r="Q3152" s="293">
        <v>0</v>
      </c>
      <c r="R3152" s="281" t="s">
        <v>2850</v>
      </c>
      <c r="S3152" s="281" t="s">
        <v>266</v>
      </c>
      <c r="T3152" s="279" t="s">
        <v>1703</v>
      </c>
      <c r="U3152" s="281" t="s">
        <v>1195</v>
      </c>
      <c r="V3152" s="293" t="s">
        <v>1704</v>
      </c>
      <c r="W3152" s="279" t="s">
        <v>1195</v>
      </c>
      <c r="X3152" s="281" t="s">
        <v>1195</v>
      </c>
      <c r="Y3152" s="281" t="s">
        <v>1195</v>
      </c>
      <c r="Z3152" s="226"/>
      <c r="AA3152" s="226"/>
    </row>
    <row r="3153" spans="1:27">
      <c r="A3153" s="226" t="s">
        <v>2598</v>
      </c>
      <c r="B3153" s="226" t="str">
        <f t="shared" si="98"/>
        <v>27AAACA4269Q1Z6MHCN2526/000128</v>
      </c>
      <c r="C3153" s="277">
        <f t="shared" si="99"/>
        <v>3148</v>
      </c>
      <c r="D3153" s="281" t="s">
        <v>467</v>
      </c>
      <c r="E3153" s="281" t="s">
        <v>468</v>
      </c>
      <c r="F3153" s="281" t="s">
        <v>3056</v>
      </c>
      <c r="G3153" s="281" t="s">
        <v>139</v>
      </c>
      <c r="H3153" s="278">
        <v>45918</v>
      </c>
      <c r="I3153" s="293">
        <v>3410.86</v>
      </c>
      <c r="J3153" s="281" t="s">
        <v>1700</v>
      </c>
      <c r="K3153" s="279" t="s">
        <v>1657</v>
      </c>
      <c r="L3153" s="226"/>
      <c r="M3153" s="293">
        <v>2890.56</v>
      </c>
      <c r="N3153" s="293">
        <v>0</v>
      </c>
      <c r="O3153" s="293">
        <v>260.14999999999998</v>
      </c>
      <c r="P3153" s="293">
        <v>260.14999999999998</v>
      </c>
      <c r="Q3153" s="293">
        <v>0</v>
      </c>
      <c r="R3153" s="281" t="s">
        <v>2850</v>
      </c>
      <c r="S3153" s="281" t="s">
        <v>317</v>
      </c>
      <c r="T3153" s="279" t="s">
        <v>1703</v>
      </c>
      <c r="U3153" s="281" t="s">
        <v>1195</v>
      </c>
      <c r="V3153" s="293" t="s">
        <v>1704</v>
      </c>
      <c r="W3153" s="279" t="s">
        <v>1195</v>
      </c>
      <c r="X3153" s="281" t="s">
        <v>1195</v>
      </c>
      <c r="Y3153" s="281" t="s">
        <v>1195</v>
      </c>
      <c r="Z3153" s="226"/>
      <c r="AA3153" s="226"/>
    </row>
    <row r="3154" spans="1:27">
      <c r="A3154" s="226" t="s">
        <v>2598</v>
      </c>
      <c r="B3154" s="226" t="str">
        <f t="shared" si="98"/>
        <v>27AAACE6958L1Z4MGSR2526/30181</v>
      </c>
      <c r="C3154" s="277">
        <f t="shared" si="99"/>
        <v>3149</v>
      </c>
      <c r="D3154" s="281" t="s">
        <v>543</v>
      </c>
      <c r="E3154" s="281" t="s">
        <v>544</v>
      </c>
      <c r="F3154" s="281" t="s">
        <v>3057</v>
      </c>
      <c r="G3154" s="281" t="s">
        <v>139</v>
      </c>
      <c r="H3154" s="278">
        <v>45926</v>
      </c>
      <c r="I3154" s="293">
        <v>159768</v>
      </c>
      <c r="J3154" s="281" t="s">
        <v>1700</v>
      </c>
      <c r="K3154" s="279" t="s">
        <v>1657</v>
      </c>
      <c r="L3154" s="226"/>
      <c r="M3154" s="293">
        <v>159768</v>
      </c>
      <c r="N3154" s="293">
        <v>0</v>
      </c>
      <c r="O3154" s="293">
        <v>0</v>
      </c>
      <c r="P3154" s="293">
        <v>0</v>
      </c>
      <c r="Q3154" s="293">
        <v>0</v>
      </c>
      <c r="R3154" s="281" t="s">
        <v>2850</v>
      </c>
      <c r="S3154" s="281" t="s">
        <v>275</v>
      </c>
      <c r="T3154" s="279" t="s">
        <v>1703</v>
      </c>
      <c r="U3154" s="281" t="s">
        <v>1195</v>
      </c>
      <c r="V3154" s="293" t="s">
        <v>1704</v>
      </c>
      <c r="W3154" s="279" t="s">
        <v>1195</v>
      </c>
      <c r="X3154" s="281" t="s">
        <v>1195</v>
      </c>
      <c r="Y3154" s="281" t="s">
        <v>1195</v>
      </c>
      <c r="Z3154" s="226"/>
      <c r="AA3154" s="226"/>
    </row>
    <row r="3155" spans="1:27">
      <c r="A3155" s="226" t="s">
        <v>2598</v>
      </c>
      <c r="B3155" s="226" t="str">
        <f t="shared" si="98"/>
        <v>27AAJCC9783E1Z7PNQ3-C-167935</v>
      </c>
      <c r="C3155" s="277">
        <f t="shared" si="99"/>
        <v>3150</v>
      </c>
      <c r="D3155" s="281" t="s">
        <v>1441</v>
      </c>
      <c r="E3155" s="281" t="s">
        <v>1382</v>
      </c>
      <c r="F3155" s="281" t="s">
        <v>3058</v>
      </c>
      <c r="G3155" s="281" t="s">
        <v>139</v>
      </c>
      <c r="H3155" s="278">
        <v>45854</v>
      </c>
      <c r="I3155" s="293">
        <v>405</v>
      </c>
      <c r="J3155" s="281" t="s">
        <v>1700</v>
      </c>
      <c r="K3155" s="279" t="s">
        <v>1657</v>
      </c>
      <c r="L3155" s="226"/>
      <c r="M3155" s="293">
        <v>343.22</v>
      </c>
      <c r="N3155" s="293">
        <v>0</v>
      </c>
      <c r="O3155" s="293">
        <v>30.89</v>
      </c>
      <c r="P3155" s="293">
        <v>30.89</v>
      </c>
      <c r="Q3155" s="293">
        <v>0</v>
      </c>
      <c r="R3155" s="281" t="s">
        <v>2850</v>
      </c>
      <c r="S3155" s="281" t="s">
        <v>266</v>
      </c>
      <c r="T3155" s="279" t="s">
        <v>1703</v>
      </c>
      <c r="U3155" s="281" t="s">
        <v>1195</v>
      </c>
      <c r="V3155" s="293" t="s">
        <v>1704</v>
      </c>
      <c r="W3155" s="279" t="s">
        <v>1195</v>
      </c>
      <c r="X3155" s="281" t="s">
        <v>1195</v>
      </c>
      <c r="Y3155" s="281" t="s">
        <v>1195</v>
      </c>
      <c r="Z3155" s="226"/>
      <c r="AA3155" s="226"/>
    </row>
    <row r="3156" spans="1:27">
      <c r="A3156" s="226" t="s">
        <v>2598</v>
      </c>
      <c r="B3156" s="226" t="str">
        <f t="shared" si="98"/>
        <v>27AAACA4136A1ZDIR/0000027</v>
      </c>
      <c r="C3156" s="277">
        <f t="shared" si="99"/>
        <v>3151</v>
      </c>
      <c r="D3156" s="281" t="s">
        <v>717</v>
      </c>
      <c r="E3156" s="281" t="s">
        <v>718</v>
      </c>
      <c r="F3156" s="281" t="s">
        <v>3059</v>
      </c>
      <c r="G3156" s="281" t="s">
        <v>139</v>
      </c>
      <c r="H3156" s="278">
        <v>45925</v>
      </c>
      <c r="I3156" s="293">
        <v>1180</v>
      </c>
      <c r="J3156" s="281" t="s">
        <v>1700</v>
      </c>
      <c r="K3156" s="279" t="s">
        <v>1657</v>
      </c>
      <c r="L3156" s="226"/>
      <c r="M3156" s="293">
        <v>1000</v>
      </c>
      <c r="N3156" s="293">
        <v>0</v>
      </c>
      <c r="O3156" s="293">
        <v>90</v>
      </c>
      <c r="P3156" s="293">
        <v>90</v>
      </c>
      <c r="Q3156" s="293">
        <v>0</v>
      </c>
      <c r="R3156" s="281" t="s">
        <v>2850</v>
      </c>
      <c r="S3156" s="281" t="s">
        <v>266</v>
      </c>
      <c r="T3156" s="279" t="s">
        <v>1703</v>
      </c>
      <c r="U3156" s="281" t="s">
        <v>1195</v>
      </c>
      <c r="V3156" s="293" t="s">
        <v>1704</v>
      </c>
      <c r="W3156" s="279" t="s">
        <v>1195</v>
      </c>
      <c r="X3156" s="281" t="s">
        <v>1195</v>
      </c>
      <c r="Y3156" s="281" t="s">
        <v>1195</v>
      </c>
      <c r="Z3156" s="226"/>
      <c r="AA3156" s="226"/>
    </row>
    <row r="3157" spans="1:27">
      <c r="A3157" s="226" t="s">
        <v>2598</v>
      </c>
      <c r="B3157" s="226" t="str">
        <f t="shared" si="98"/>
        <v>27APKPG6175M1ZB2025-26/01</v>
      </c>
      <c r="C3157" s="277">
        <f t="shared" si="99"/>
        <v>3152</v>
      </c>
      <c r="D3157" s="281" t="s">
        <v>2782</v>
      </c>
      <c r="E3157" s="281" t="s">
        <v>2783</v>
      </c>
      <c r="F3157" s="281" t="s">
        <v>2784</v>
      </c>
      <c r="G3157" s="281" t="s">
        <v>139</v>
      </c>
      <c r="H3157" s="278">
        <v>45839</v>
      </c>
      <c r="I3157" s="293">
        <v>185776</v>
      </c>
      <c r="J3157" s="281" t="s">
        <v>1700</v>
      </c>
      <c r="K3157" s="279" t="s">
        <v>1657</v>
      </c>
      <c r="L3157" s="226"/>
      <c r="M3157" s="293">
        <v>157437</v>
      </c>
      <c r="N3157" s="293">
        <v>0</v>
      </c>
      <c r="O3157" s="293">
        <v>14169.33</v>
      </c>
      <c r="P3157" s="293">
        <v>14169.33</v>
      </c>
      <c r="Q3157" s="293">
        <v>0</v>
      </c>
      <c r="R3157" s="281" t="s">
        <v>2389</v>
      </c>
      <c r="S3157" s="281" t="s">
        <v>328</v>
      </c>
      <c r="T3157" s="279" t="s">
        <v>1703</v>
      </c>
      <c r="U3157" s="281" t="s">
        <v>1195</v>
      </c>
      <c r="V3157" s="293" t="s">
        <v>1704</v>
      </c>
      <c r="W3157" s="279" t="s">
        <v>1195</v>
      </c>
      <c r="X3157" s="281" t="s">
        <v>1195</v>
      </c>
      <c r="Y3157" s="281" t="s">
        <v>1195</v>
      </c>
      <c r="Z3157" s="226"/>
      <c r="AA3157" s="226"/>
    </row>
    <row r="3158" spans="1:27">
      <c r="A3158" s="226" t="s">
        <v>2598</v>
      </c>
      <c r="B3158" s="226" t="str">
        <f t="shared" si="98"/>
        <v>27AADCS9203M1Z1RSRAJ/2025/00060</v>
      </c>
      <c r="C3158" s="277">
        <f t="shared" si="99"/>
        <v>3153</v>
      </c>
      <c r="D3158" s="281" t="s">
        <v>938</v>
      </c>
      <c r="E3158" s="281" t="s">
        <v>939</v>
      </c>
      <c r="F3158" s="281" t="s">
        <v>3060</v>
      </c>
      <c r="G3158" s="281" t="s">
        <v>139</v>
      </c>
      <c r="H3158" s="278">
        <v>45925</v>
      </c>
      <c r="I3158" s="293">
        <v>591239</v>
      </c>
      <c r="J3158" s="281" t="s">
        <v>1700</v>
      </c>
      <c r="K3158" s="279" t="s">
        <v>1657</v>
      </c>
      <c r="L3158" s="226"/>
      <c r="M3158" s="293">
        <v>501050</v>
      </c>
      <c r="N3158" s="293">
        <v>0</v>
      </c>
      <c r="O3158" s="293">
        <v>45094.5</v>
      </c>
      <c r="P3158" s="293">
        <v>45094.5</v>
      </c>
      <c r="Q3158" s="293">
        <v>0</v>
      </c>
      <c r="R3158" s="281" t="s">
        <v>2850</v>
      </c>
      <c r="S3158" s="281" t="s">
        <v>508</v>
      </c>
      <c r="T3158" s="279" t="s">
        <v>1703</v>
      </c>
      <c r="U3158" s="281" t="s">
        <v>1195</v>
      </c>
      <c r="V3158" s="293" t="s">
        <v>1704</v>
      </c>
      <c r="W3158" s="279" t="s">
        <v>1195</v>
      </c>
      <c r="X3158" s="281" t="s">
        <v>1195</v>
      </c>
      <c r="Y3158" s="281" t="s">
        <v>1195</v>
      </c>
      <c r="Z3158" s="226"/>
      <c r="AA3158" s="226"/>
    </row>
    <row r="3159" spans="1:27">
      <c r="A3159" s="226" t="s">
        <v>2598</v>
      </c>
      <c r="B3159" s="226" t="str">
        <f t="shared" si="98"/>
        <v>27AACCN6194P1ZP272622BP09ACH295</v>
      </c>
      <c r="C3159" s="277">
        <f t="shared" si="99"/>
        <v>3154</v>
      </c>
      <c r="D3159" s="281" t="s">
        <v>499</v>
      </c>
      <c r="E3159" s="281" t="s">
        <v>500</v>
      </c>
      <c r="F3159" s="281" t="s">
        <v>3061</v>
      </c>
      <c r="G3159" s="281" t="s">
        <v>2603</v>
      </c>
      <c r="H3159" s="278">
        <v>45930</v>
      </c>
      <c r="I3159" s="293">
        <v>500</v>
      </c>
      <c r="J3159" s="281" t="s">
        <v>1700</v>
      </c>
      <c r="K3159" s="279" t="s">
        <v>1657</v>
      </c>
      <c r="L3159" s="226"/>
      <c r="M3159" s="293">
        <v>476</v>
      </c>
      <c r="N3159" s="293">
        <v>0</v>
      </c>
      <c r="O3159" s="293">
        <v>12</v>
      </c>
      <c r="P3159" s="293">
        <v>12</v>
      </c>
      <c r="Q3159" s="293">
        <v>0</v>
      </c>
      <c r="R3159" s="281" t="s">
        <v>2850</v>
      </c>
      <c r="S3159" s="281" t="s">
        <v>266</v>
      </c>
      <c r="T3159" s="279" t="s">
        <v>1703</v>
      </c>
      <c r="U3159" s="281" t="s">
        <v>1195</v>
      </c>
      <c r="V3159" s="293" t="s">
        <v>1704</v>
      </c>
      <c r="W3159" s="279" t="s">
        <v>1195</v>
      </c>
      <c r="X3159" s="281" t="s">
        <v>1195</v>
      </c>
      <c r="Y3159" s="281" t="s">
        <v>1195</v>
      </c>
      <c r="Z3159" s="226"/>
      <c r="AA3159" s="226"/>
    </row>
    <row r="3160" spans="1:27">
      <c r="A3160" s="226" t="s">
        <v>2598</v>
      </c>
      <c r="B3160" s="226" t="str">
        <f t="shared" si="98"/>
        <v>27AABCC5644E1ZVCX27/2526CN10336</v>
      </c>
      <c r="C3160" s="277">
        <f t="shared" si="99"/>
        <v>3155</v>
      </c>
      <c r="D3160" s="281" t="s">
        <v>654</v>
      </c>
      <c r="E3160" s="281" t="s">
        <v>655</v>
      </c>
      <c r="F3160" s="281" t="s">
        <v>3062</v>
      </c>
      <c r="G3160" s="281" t="s">
        <v>139</v>
      </c>
      <c r="H3160" s="278">
        <v>45925</v>
      </c>
      <c r="I3160" s="293">
        <v>367500</v>
      </c>
      <c r="J3160" s="281" t="s">
        <v>1700</v>
      </c>
      <c r="K3160" s="279" t="s">
        <v>1657</v>
      </c>
      <c r="L3160" s="226"/>
      <c r="M3160" s="293">
        <v>315174</v>
      </c>
      <c r="N3160" s="293">
        <v>0</v>
      </c>
      <c r="O3160" s="293">
        <v>18910.5</v>
      </c>
      <c r="P3160" s="293">
        <v>18910.5</v>
      </c>
      <c r="Q3160" s="293">
        <v>0</v>
      </c>
      <c r="R3160" s="281" t="s">
        <v>2850</v>
      </c>
      <c r="S3160" s="281" t="s">
        <v>508</v>
      </c>
      <c r="T3160" s="279" t="s">
        <v>1703</v>
      </c>
      <c r="U3160" s="281" t="s">
        <v>1195</v>
      </c>
      <c r="V3160" s="293" t="s">
        <v>1704</v>
      </c>
      <c r="W3160" s="279" t="s">
        <v>1195</v>
      </c>
      <c r="X3160" s="281" t="s">
        <v>1195</v>
      </c>
      <c r="Y3160" s="281" t="s">
        <v>1195</v>
      </c>
      <c r="Z3160" s="226"/>
      <c r="AA3160" s="226"/>
    </row>
    <row r="3161" spans="1:27">
      <c r="A3161" s="226" t="s">
        <v>2598</v>
      </c>
      <c r="B3161" s="226" t="str">
        <f t="shared" si="98"/>
        <v>27AAJCV6293Q1Z814</v>
      </c>
      <c r="C3161" s="277">
        <f t="shared" si="99"/>
        <v>3156</v>
      </c>
      <c r="D3161" s="281" t="s">
        <v>367</v>
      </c>
      <c r="E3161" s="281" t="s">
        <v>368</v>
      </c>
      <c r="F3161" s="281">
        <v>14</v>
      </c>
      <c r="G3161" s="281" t="s">
        <v>139</v>
      </c>
      <c r="H3161" s="278">
        <v>45916</v>
      </c>
      <c r="I3161" s="293">
        <v>108934</v>
      </c>
      <c r="J3161" s="281" t="s">
        <v>1700</v>
      </c>
      <c r="K3161" s="279" t="s">
        <v>1657</v>
      </c>
      <c r="L3161" s="226"/>
      <c r="M3161" s="293">
        <v>92316.71</v>
      </c>
      <c r="N3161" s="293">
        <v>0</v>
      </c>
      <c r="O3161" s="293">
        <v>8308.5</v>
      </c>
      <c r="P3161" s="293">
        <v>8308.5</v>
      </c>
      <c r="Q3161" s="293">
        <v>0</v>
      </c>
      <c r="R3161" s="281" t="s">
        <v>2850</v>
      </c>
      <c r="S3161" s="281" t="s">
        <v>266</v>
      </c>
      <c r="T3161" s="279" t="s">
        <v>1703</v>
      </c>
      <c r="U3161" s="281" t="s">
        <v>1195</v>
      </c>
      <c r="V3161" s="293" t="s">
        <v>1704</v>
      </c>
      <c r="W3161" s="279" t="s">
        <v>1726</v>
      </c>
      <c r="X3161" s="281" t="s">
        <v>3063</v>
      </c>
      <c r="Y3161" s="281" t="s">
        <v>3064</v>
      </c>
      <c r="Z3161" s="226"/>
      <c r="AA3161" s="226"/>
    </row>
    <row r="3162" spans="1:27">
      <c r="A3162" s="226" t="s">
        <v>2598</v>
      </c>
      <c r="B3162" s="226" t="str">
        <f t="shared" si="98"/>
        <v>27AKXPS6981R1ZG250103002</v>
      </c>
      <c r="C3162" s="277">
        <f t="shared" si="99"/>
        <v>3157</v>
      </c>
      <c r="D3162" s="281" t="s">
        <v>642</v>
      </c>
      <c r="E3162" s="281" t="s">
        <v>643</v>
      </c>
      <c r="F3162" s="281">
        <v>250103002</v>
      </c>
      <c r="G3162" s="281" t="s">
        <v>139</v>
      </c>
      <c r="H3162" s="278">
        <v>45925</v>
      </c>
      <c r="I3162" s="293">
        <v>472</v>
      </c>
      <c r="J3162" s="281" t="s">
        <v>1700</v>
      </c>
      <c r="K3162" s="279" t="s">
        <v>1657</v>
      </c>
      <c r="L3162" s="226"/>
      <c r="M3162" s="293">
        <v>400</v>
      </c>
      <c r="N3162" s="293">
        <v>0</v>
      </c>
      <c r="O3162" s="293">
        <v>36</v>
      </c>
      <c r="P3162" s="293">
        <v>36</v>
      </c>
      <c r="Q3162" s="293">
        <v>0</v>
      </c>
      <c r="R3162" s="281" t="s">
        <v>2850</v>
      </c>
      <c r="S3162" s="281" t="s">
        <v>266</v>
      </c>
      <c r="T3162" s="279" t="s">
        <v>1703</v>
      </c>
      <c r="U3162" s="281" t="s">
        <v>1195</v>
      </c>
      <c r="V3162" s="293" t="s">
        <v>1704</v>
      </c>
      <c r="W3162" s="279" t="s">
        <v>1195</v>
      </c>
      <c r="X3162" s="281" t="s">
        <v>1195</v>
      </c>
      <c r="Y3162" s="281" t="s">
        <v>1195</v>
      </c>
      <c r="Z3162" s="226"/>
      <c r="AA3162" s="226"/>
    </row>
    <row r="3163" spans="1:27">
      <c r="A3163" s="226" t="s">
        <v>2598</v>
      </c>
      <c r="B3163" s="226" t="str">
        <f t="shared" si="98"/>
        <v>36AABCI2726B1Z3TS2252609AC96775</v>
      </c>
      <c r="C3163" s="277">
        <f t="shared" si="99"/>
        <v>3158</v>
      </c>
      <c r="D3163" s="281" t="s">
        <v>483</v>
      </c>
      <c r="E3163" s="281" t="s">
        <v>484</v>
      </c>
      <c r="F3163" s="281" t="s">
        <v>3065</v>
      </c>
      <c r="G3163" s="281" t="s">
        <v>139</v>
      </c>
      <c r="H3163" s="278">
        <v>45905</v>
      </c>
      <c r="I3163" s="293">
        <v>6439</v>
      </c>
      <c r="J3163" s="281" t="s">
        <v>1700</v>
      </c>
      <c r="K3163" s="279" t="s">
        <v>1657</v>
      </c>
      <c r="L3163" s="226"/>
      <c r="M3163" s="293">
        <v>6132</v>
      </c>
      <c r="N3163" s="293">
        <v>307</v>
      </c>
      <c r="O3163" s="293">
        <v>0</v>
      </c>
      <c r="P3163" s="293">
        <v>0</v>
      </c>
      <c r="Q3163" s="293">
        <v>0</v>
      </c>
      <c r="R3163" s="281" t="s">
        <v>2850</v>
      </c>
      <c r="S3163" s="281" t="s">
        <v>508</v>
      </c>
      <c r="T3163" s="279" t="s">
        <v>1703</v>
      </c>
      <c r="U3163" s="281" t="s">
        <v>1195</v>
      </c>
      <c r="V3163" s="293" t="s">
        <v>1704</v>
      </c>
      <c r="W3163" s="279" t="s">
        <v>1195</v>
      </c>
      <c r="X3163" s="281" t="s">
        <v>1195</v>
      </c>
      <c r="Y3163" s="281" t="s">
        <v>1195</v>
      </c>
      <c r="Z3163" s="226"/>
      <c r="AA3163" s="226"/>
    </row>
    <row r="3164" spans="1:27">
      <c r="A3164" s="122" t="s">
        <v>2598</v>
      </c>
      <c r="B3164" s="226" t="str">
        <f t="shared" si="98"/>
        <v>07AABCI2726B1Z4DL2242510AI10847</v>
      </c>
      <c r="C3164" s="277">
        <f t="shared" si="99"/>
        <v>3159</v>
      </c>
      <c r="D3164" s="122" t="s">
        <v>1941</v>
      </c>
      <c r="E3164" s="122" t="s">
        <v>1942</v>
      </c>
      <c r="F3164" s="122" t="s">
        <v>4437</v>
      </c>
      <c r="G3164" s="122" t="s">
        <v>139</v>
      </c>
      <c r="H3164" s="278">
        <v>45569</v>
      </c>
      <c r="I3164" s="122">
        <v>-4214</v>
      </c>
      <c r="J3164" s="122" t="s">
        <v>1700</v>
      </c>
      <c r="K3164" s="122" t="s">
        <v>1657</v>
      </c>
      <c r="L3164" s="287"/>
      <c r="M3164" s="287">
        <v>-4013</v>
      </c>
      <c r="N3164" s="287">
        <v>-201</v>
      </c>
      <c r="O3164" s="122">
        <v>0</v>
      </c>
      <c r="P3164" s="122">
        <v>0</v>
      </c>
      <c r="Q3164" s="122">
        <v>0</v>
      </c>
      <c r="R3164" s="122" t="s">
        <v>3067</v>
      </c>
      <c r="S3164" s="122" t="s">
        <v>3068</v>
      </c>
      <c r="T3164" s="288" t="s">
        <v>1703</v>
      </c>
      <c r="U3164" s="122"/>
      <c r="V3164" s="289" t="s">
        <v>1704</v>
      </c>
      <c r="W3164" s="290"/>
      <c r="X3164" s="290"/>
      <c r="Y3164" s="290"/>
      <c r="Z3164" s="122"/>
      <c r="AA3164" s="285"/>
    </row>
    <row r="3165" spans="1:27">
      <c r="A3165" s="122" t="s">
        <v>2598</v>
      </c>
      <c r="B3165" s="226" t="str">
        <f t="shared" si="98"/>
        <v>27AANCA4062G1ZN281230001433000</v>
      </c>
      <c r="C3165" s="277">
        <f t="shared" si="99"/>
        <v>3160</v>
      </c>
      <c r="D3165" s="122" t="s">
        <v>787</v>
      </c>
      <c r="E3165" s="122" t="s">
        <v>788</v>
      </c>
      <c r="F3165" s="122">
        <v>281230001433000</v>
      </c>
      <c r="G3165" s="122" t="s">
        <v>139</v>
      </c>
      <c r="H3165" s="278">
        <v>45595</v>
      </c>
      <c r="I3165" s="122">
        <v>-5352.48</v>
      </c>
      <c r="J3165" s="122" t="s">
        <v>1700</v>
      </c>
      <c r="K3165" s="122" t="s">
        <v>1657</v>
      </c>
      <c r="L3165" s="287"/>
      <c r="M3165" s="122">
        <v>-4536</v>
      </c>
      <c r="N3165" s="122">
        <v>0</v>
      </c>
      <c r="O3165" s="122">
        <v>-408.24</v>
      </c>
      <c r="P3165" s="122">
        <v>-408.24</v>
      </c>
      <c r="Q3165" s="122">
        <v>0</v>
      </c>
      <c r="R3165" s="122" t="s">
        <v>3067</v>
      </c>
      <c r="S3165" s="122" t="s">
        <v>3075</v>
      </c>
      <c r="T3165" s="288" t="s">
        <v>1703</v>
      </c>
      <c r="U3165" s="122"/>
      <c r="V3165" s="289" t="s">
        <v>1704</v>
      </c>
      <c r="W3165" s="290"/>
      <c r="X3165" s="290"/>
      <c r="Y3165" s="290"/>
      <c r="Z3165" s="122"/>
      <c r="AA3165" s="285"/>
    </row>
    <row r="3166" spans="1:27">
      <c r="A3166" s="122" t="s">
        <v>2598</v>
      </c>
      <c r="B3166" s="226" t="str">
        <f t="shared" si="98"/>
        <v>27AANCA4062G1ZN28123001433CE013</v>
      </c>
      <c r="C3166" s="277">
        <f t="shared" si="99"/>
        <v>3161</v>
      </c>
      <c r="D3166" s="122" t="s">
        <v>787</v>
      </c>
      <c r="E3166" s="122" t="s">
        <v>788</v>
      </c>
      <c r="F3166" s="122" t="s">
        <v>4438</v>
      </c>
      <c r="G3166" s="122" t="s">
        <v>139</v>
      </c>
      <c r="H3166" s="278">
        <v>45580</v>
      </c>
      <c r="I3166" s="122">
        <v>-24978.240000000002</v>
      </c>
      <c r="J3166" s="122" t="s">
        <v>1700</v>
      </c>
      <c r="K3166" s="122" t="s">
        <v>1657</v>
      </c>
      <c r="L3166" s="287"/>
      <c r="M3166" s="122">
        <v>-21168</v>
      </c>
      <c r="N3166" s="122">
        <v>0</v>
      </c>
      <c r="O3166" s="122">
        <v>-1905.12</v>
      </c>
      <c r="P3166" s="122">
        <v>-1905.12</v>
      </c>
      <c r="Q3166" s="122">
        <v>0</v>
      </c>
      <c r="R3166" s="122" t="s">
        <v>3067</v>
      </c>
      <c r="S3166" s="122" t="s">
        <v>3075</v>
      </c>
      <c r="T3166" s="288" t="s">
        <v>1703</v>
      </c>
      <c r="U3166" s="122"/>
      <c r="V3166" s="289" t="s">
        <v>1704</v>
      </c>
      <c r="W3166" s="290"/>
      <c r="X3166" s="290"/>
      <c r="Y3166" s="290"/>
      <c r="Z3166" s="122"/>
      <c r="AA3166" s="285"/>
    </row>
    <row r="3167" spans="1:27">
      <c r="A3167" s="122" t="s">
        <v>2598</v>
      </c>
      <c r="B3167" s="226" t="str">
        <f t="shared" si="98"/>
        <v>24GPYPS9043J1ZUAMD2-C-18</v>
      </c>
      <c r="C3167" s="277">
        <f t="shared" si="99"/>
        <v>3162</v>
      </c>
      <c r="D3167" s="122" t="s">
        <v>3331</v>
      </c>
      <c r="E3167" s="122" t="s">
        <v>3332</v>
      </c>
      <c r="F3167" s="122" t="s">
        <v>4439</v>
      </c>
      <c r="G3167" s="122" t="s">
        <v>139</v>
      </c>
      <c r="H3167" s="278">
        <v>45622</v>
      </c>
      <c r="I3167" s="122">
        <v>-3800</v>
      </c>
      <c r="J3167" s="122" t="s">
        <v>1700</v>
      </c>
      <c r="K3167" s="122" t="s">
        <v>1657</v>
      </c>
      <c r="L3167" s="287"/>
      <c r="M3167" s="122">
        <v>-3220.34</v>
      </c>
      <c r="N3167" s="122">
        <v>-579.66</v>
      </c>
      <c r="O3167" s="122">
        <v>0</v>
      </c>
      <c r="P3167" s="122">
        <v>0</v>
      </c>
      <c r="Q3167" s="122">
        <v>0</v>
      </c>
      <c r="R3167" s="122" t="s">
        <v>3289</v>
      </c>
      <c r="S3167" s="122" t="s">
        <v>3303</v>
      </c>
      <c r="T3167" s="288" t="s">
        <v>1703</v>
      </c>
      <c r="U3167" s="122"/>
      <c r="V3167" s="289" t="s">
        <v>1704</v>
      </c>
      <c r="W3167" s="290"/>
      <c r="X3167" s="290"/>
      <c r="Y3167" s="290"/>
      <c r="Z3167" s="122"/>
      <c r="AA3167" s="285"/>
    </row>
    <row r="3168" spans="1:27">
      <c r="A3168" s="122" t="s">
        <v>2598</v>
      </c>
      <c r="B3168" s="226" t="str">
        <f t="shared" si="98"/>
        <v>24AAJCC9783E1ZDAMD2-C-249281</v>
      </c>
      <c r="C3168" s="277">
        <f t="shared" si="99"/>
        <v>3163</v>
      </c>
      <c r="D3168" s="122" t="s">
        <v>1531</v>
      </c>
      <c r="E3168" s="122" t="s">
        <v>1382</v>
      </c>
      <c r="F3168" s="122" t="s">
        <v>4440</v>
      </c>
      <c r="G3168" s="122" t="s">
        <v>139</v>
      </c>
      <c r="H3168" s="278">
        <v>45614</v>
      </c>
      <c r="I3168" s="122">
        <v>-543.17999999999995</v>
      </c>
      <c r="J3168" s="122" t="s">
        <v>1700</v>
      </c>
      <c r="K3168" s="122" t="s">
        <v>1657</v>
      </c>
      <c r="L3168" s="287"/>
      <c r="M3168" s="122">
        <v>-460.32</v>
      </c>
      <c r="N3168" s="122">
        <v>-82.86</v>
      </c>
      <c r="O3168" s="122">
        <v>0</v>
      </c>
      <c r="P3168" s="122">
        <v>0</v>
      </c>
      <c r="Q3168" s="122">
        <v>0</v>
      </c>
      <c r="R3168" s="122" t="s">
        <v>3289</v>
      </c>
      <c r="S3168" s="122" t="s">
        <v>3303</v>
      </c>
      <c r="T3168" s="288" t="s">
        <v>1703</v>
      </c>
      <c r="U3168" s="122"/>
      <c r="V3168" s="289" t="s">
        <v>1704</v>
      </c>
      <c r="W3168" s="290"/>
      <c r="X3168" s="290"/>
      <c r="Y3168" s="290"/>
      <c r="Z3168" s="122"/>
      <c r="AA3168" s="285"/>
    </row>
    <row r="3169" spans="1:27">
      <c r="A3169" s="122" t="s">
        <v>2598</v>
      </c>
      <c r="B3169" s="226" t="str">
        <f t="shared" si="98"/>
        <v>27AANCA4062G1ZN281240001894D001</v>
      </c>
      <c r="C3169" s="277">
        <f t="shared" si="99"/>
        <v>3164</v>
      </c>
      <c r="D3169" s="122" t="s">
        <v>787</v>
      </c>
      <c r="E3169" s="122" t="s">
        <v>788</v>
      </c>
      <c r="F3169" s="122" t="s">
        <v>4441</v>
      </c>
      <c r="G3169" s="122" t="s">
        <v>139</v>
      </c>
      <c r="H3169" s="278">
        <v>45618</v>
      </c>
      <c r="I3169" s="122">
        <v>-330067.68</v>
      </c>
      <c r="J3169" s="122" t="s">
        <v>1700</v>
      </c>
      <c r="K3169" s="122" t="s">
        <v>1657</v>
      </c>
      <c r="L3169" s="287"/>
      <c r="M3169" s="122">
        <v>-279718.38</v>
      </c>
      <c r="N3169" s="122">
        <v>0</v>
      </c>
      <c r="O3169" s="122">
        <v>-25174.65</v>
      </c>
      <c r="P3169" s="122">
        <v>-25174.65</v>
      </c>
      <c r="Q3169" s="122">
        <v>0</v>
      </c>
      <c r="R3169" s="122" t="s">
        <v>3289</v>
      </c>
      <c r="S3169" s="122" t="s">
        <v>3329</v>
      </c>
      <c r="T3169" s="288" t="s">
        <v>1703</v>
      </c>
      <c r="U3169" s="122"/>
      <c r="V3169" s="289" t="s">
        <v>1704</v>
      </c>
      <c r="W3169" s="290"/>
      <c r="X3169" s="290"/>
      <c r="Y3169" s="290"/>
      <c r="Z3169" s="122"/>
      <c r="AA3169" s="285"/>
    </row>
    <row r="3170" spans="1:27">
      <c r="A3170" s="122" t="s">
        <v>2598</v>
      </c>
      <c r="B3170" s="226" t="str">
        <f t="shared" si="98"/>
        <v>33AAACS5269A1ZQCR33/2411/00393</v>
      </c>
      <c r="C3170" s="277">
        <f t="shared" si="99"/>
        <v>3165</v>
      </c>
      <c r="D3170" s="122" t="s">
        <v>3486</v>
      </c>
      <c r="E3170" s="122" t="s">
        <v>3487</v>
      </c>
      <c r="F3170" s="122" t="s">
        <v>4442</v>
      </c>
      <c r="G3170" s="122" t="s">
        <v>139</v>
      </c>
      <c r="H3170" s="278">
        <v>45611</v>
      </c>
      <c r="I3170" s="122">
        <v>-135841</v>
      </c>
      <c r="J3170" s="122" t="s">
        <v>1700</v>
      </c>
      <c r="K3170" s="122" t="s">
        <v>1657</v>
      </c>
      <c r="L3170" s="287"/>
      <c r="M3170" s="122">
        <v>-121830</v>
      </c>
      <c r="N3170" s="122">
        <v>-14321</v>
      </c>
      <c r="O3170" s="122">
        <v>0</v>
      </c>
      <c r="P3170" s="122">
        <v>0</v>
      </c>
      <c r="Q3170" s="122">
        <v>0</v>
      </c>
      <c r="R3170" s="122" t="s">
        <v>3289</v>
      </c>
      <c r="S3170" s="122" t="s">
        <v>3303</v>
      </c>
      <c r="T3170" s="288" t="s">
        <v>1703</v>
      </c>
      <c r="U3170" s="122"/>
      <c r="V3170" s="289" t="s">
        <v>1704</v>
      </c>
      <c r="W3170" s="290"/>
      <c r="X3170" s="290"/>
      <c r="Y3170" s="290"/>
      <c r="Z3170" s="122"/>
      <c r="AA3170" s="285"/>
    </row>
    <row r="3171" spans="1:27">
      <c r="A3171" s="122" t="s">
        <v>2598</v>
      </c>
      <c r="B3171" s="226" t="str">
        <f t="shared" si="98"/>
        <v>29AABCI2726B1ZYKA2242512AH32826</v>
      </c>
      <c r="C3171" s="277">
        <f t="shared" si="99"/>
        <v>3166</v>
      </c>
      <c r="D3171" s="122" t="s">
        <v>3085</v>
      </c>
      <c r="E3171" s="122" t="s">
        <v>1042</v>
      </c>
      <c r="F3171" s="122" t="s">
        <v>4443</v>
      </c>
      <c r="G3171" s="122" t="s">
        <v>139</v>
      </c>
      <c r="H3171" s="278">
        <v>45657</v>
      </c>
      <c r="I3171" s="122">
        <v>-4152</v>
      </c>
      <c r="J3171" s="122" t="s">
        <v>1700</v>
      </c>
      <c r="K3171" s="122" t="s">
        <v>1657</v>
      </c>
      <c r="L3171" s="287"/>
      <c r="M3171" s="122">
        <v>-3954</v>
      </c>
      <c r="N3171" s="122">
        <v>-198</v>
      </c>
      <c r="O3171" s="122">
        <v>0</v>
      </c>
      <c r="P3171" s="122">
        <v>0</v>
      </c>
      <c r="Q3171" s="122">
        <v>0</v>
      </c>
      <c r="R3171" s="122" t="s">
        <v>3490</v>
      </c>
      <c r="S3171" s="122" t="s">
        <v>3492</v>
      </c>
      <c r="T3171" s="288" t="s">
        <v>1703</v>
      </c>
      <c r="U3171" s="122"/>
      <c r="V3171" s="289" t="s">
        <v>1704</v>
      </c>
      <c r="W3171" s="290" t="s">
        <v>1195</v>
      </c>
      <c r="X3171" s="290" t="s">
        <v>1195</v>
      </c>
      <c r="Y3171" s="290" t="s">
        <v>1195</v>
      </c>
      <c r="Z3171" s="122"/>
      <c r="AA3171" s="285"/>
    </row>
    <row r="3172" spans="1:27">
      <c r="A3172" s="122" t="s">
        <v>2598</v>
      </c>
      <c r="B3172" s="226" t="str">
        <f t="shared" si="98"/>
        <v>27AAOFA7053K1Z2CN-00977</v>
      </c>
      <c r="C3172" s="277">
        <f t="shared" si="99"/>
        <v>3167</v>
      </c>
      <c r="D3172" s="122" t="s">
        <v>958</v>
      </c>
      <c r="E3172" s="122" t="s">
        <v>959</v>
      </c>
      <c r="F3172" s="122" t="s">
        <v>4444</v>
      </c>
      <c r="G3172" s="122" t="s">
        <v>139</v>
      </c>
      <c r="H3172" s="278">
        <v>45649</v>
      </c>
      <c r="I3172" s="122">
        <v>-507400</v>
      </c>
      <c r="J3172" s="122" t="s">
        <v>1700</v>
      </c>
      <c r="K3172" s="122" t="s">
        <v>1657</v>
      </c>
      <c r="L3172" s="287"/>
      <c r="M3172" s="122">
        <v>-430000</v>
      </c>
      <c r="N3172" s="122">
        <v>0</v>
      </c>
      <c r="O3172" s="122">
        <v>-38700</v>
      </c>
      <c r="P3172" s="122">
        <v>-38700</v>
      </c>
      <c r="Q3172" s="122">
        <v>0</v>
      </c>
      <c r="R3172" s="122" t="s">
        <v>3490</v>
      </c>
      <c r="S3172" s="122" t="s">
        <v>3492</v>
      </c>
      <c r="T3172" s="288" t="s">
        <v>1703</v>
      </c>
      <c r="U3172" s="122"/>
      <c r="V3172" s="289" t="s">
        <v>1704</v>
      </c>
      <c r="W3172" s="290" t="s">
        <v>1726</v>
      </c>
      <c r="X3172" s="290" t="s">
        <v>4445</v>
      </c>
      <c r="Y3172" s="290" t="s">
        <v>3497</v>
      </c>
      <c r="Z3172" s="122"/>
      <c r="AA3172" s="285"/>
    </row>
    <row r="3173" spans="1:27">
      <c r="A3173" s="122" t="s">
        <v>2598</v>
      </c>
      <c r="B3173" s="226" t="str">
        <f t="shared" si="98"/>
        <v>27AAWCS5258F1ZQSSPUN06CN24/0024</v>
      </c>
      <c r="C3173" s="277">
        <f t="shared" si="99"/>
        <v>3168</v>
      </c>
      <c r="D3173" s="122" t="s">
        <v>299</v>
      </c>
      <c r="E3173" s="122" t="s">
        <v>300</v>
      </c>
      <c r="F3173" s="122" t="s">
        <v>4446</v>
      </c>
      <c r="G3173" s="122" t="s">
        <v>139</v>
      </c>
      <c r="H3173" s="278">
        <v>45631</v>
      </c>
      <c r="I3173" s="122">
        <v>-5512.7</v>
      </c>
      <c r="J3173" s="122" t="s">
        <v>1700</v>
      </c>
      <c r="K3173" s="122" t="s">
        <v>1657</v>
      </c>
      <c r="L3173" s="287"/>
      <c r="M3173" s="122">
        <v>-4671.78</v>
      </c>
      <c r="N3173" s="122">
        <v>0</v>
      </c>
      <c r="O3173" s="122">
        <v>-420.46</v>
      </c>
      <c r="P3173" s="122">
        <v>-420.46</v>
      </c>
      <c r="Q3173" s="122">
        <v>0</v>
      </c>
      <c r="R3173" s="122" t="s">
        <v>3490</v>
      </c>
      <c r="S3173" s="122" t="s">
        <v>3566</v>
      </c>
      <c r="T3173" s="288" t="s">
        <v>1703</v>
      </c>
      <c r="U3173" s="122"/>
      <c r="V3173" s="289" t="s">
        <v>1704</v>
      </c>
      <c r="W3173" s="290" t="s">
        <v>1195</v>
      </c>
      <c r="X3173" s="290" t="s">
        <v>1195</v>
      </c>
      <c r="Y3173" s="290" t="s">
        <v>1195</v>
      </c>
      <c r="Z3173" s="122"/>
      <c r="AA3173" s="285"/>
    </row>
    <row r="3174" spans="1:27">
      <c r="A3174" s="122" t="s">
        <v>2598</v>
      </c>
      <c r="B3174" s="226" t="str">
        <f t="shared" si="98"/>
        <v>27AABCI2726B1Z2MH2242512AM05686</v>
      </c>
      <c r="C3174" s="277">
        <f t="shared" si="99"/>
        <v>3169</v>
      </c>
      <c r="D3174" s="122" t="s">
        <v>1041</v>
      </c>
      <c r="E3174" s="122" t="s">
        <v>1042</v>
      </c>
      <c r="F3174" s="122" t="s">
        <v>4447</v>
      </c>
      <c r="G3174" s="122" t="s">
        <v>139</v>
      </c>
      <c r="H3174" s="278">
        <v>45648</v>
      </c>
      <c r="I3174" s="122">
        <v>-6935</v>
      </c>
      <c r="J3174" s="122" t="s">
        <v>1700</v>
      </c>
      <c r="K3174" s="122" t="s">
        <v>1657</v>
      </c>
      <c r="L3174" s="287"/>
      <c r="M3174" s="122">
        <v>-6604</v>
      </c>
      <c r="N3174" s="122">
        <v>0</v>
      </c>
      <c r="O3174" s="122">
        <v>-165.5</v>
      </c>
      <c r="P3174" s="122">
        <v>-165.5</v>
      </c>
      <c r="Q3174" s="122">
        <v>0</v>
      </c>
      <c r="R3174" s="122" t="s">
        <v>3490</v>
      </c>
      <c r="S3174" s="122" t="s">
        <v>3492</v>
      </c>
      <c r="T3174" s="288" t="s">
        <v>1703</v>
      </c>
      <c r="U3174" s="122"/>
      <c r="V3174" s="289" t="s">
        <v>1704</v>
      </c>
      <c r="W3174" s="290" t="s">
        <v>1195</v>
      </c>
      <c r="X3174" s="290" t="s">
        <v>1195</v>
      </c>
      <c r="Y3174" s="290" t="s">
        <v>1195</v>
      </c>
      <c r="Z3174" s="122"/>
      <c r="AA3174" s="285"/>
    </row>
    <row r="3175" spans="1:27">
      <c r="A3175" s="122" t="s">
        <v>2598</v>
      </c>
      <c r="B3175" s="226" t="str">
        <f t="shared" si="98"/>
        <v>27AABCI2726B1Z2MH2242512AM46923</v>
      </c>
      <c r="C3175" s="277">
        <f t="shared" si="99"/>
        <v>3170</v>
      </c>
      <c r="D3175" s="122" t="s">
        <v>1041</v>
      </c>
      <c r="E3175" s="122" t="s">
        <v>1042</v>
      </c>
      <c r="F3175" s="122" t="s">
        <v>4448</v>
      </c>
      <c r="G3175" s="122" t="s">
        <v>139</v>
      </c>
      <c r="H3175" s="278">
        <v>45657</v>
      </c>
      <c r="I3175" s="122">
        <v>-5411</v>
      </c>
      <c r="J3175" s="122" t="s">
        <v>1700</v>
      </c>
      <c r="K3175" s="122" t="s">
        <v>1657</v>
      </c>
      <c r="L3175" s="287"/>
      <c r="M3175" s="122">
        <v>-5153</v>
      </c>
      <c r="N3175" s="122">
        <v>0</v>
      </c>
      <c r="O3175" s="122">
        <v>-129</v>
      </c>
      <c r="P3175" s="122">
        <v>-129</v>
      </c>
      <c r="Q3175" s="122">
        <v>0</v>
      </c>
      <c r="R3175" s="122" t="s">
        <v>3490</v>
      </c>
      <c r="S3175" s="122" t="s">
        <v>3492</v>
      </c>
      <c r="T3175" s="288" t="s">
        <v>1703</v>
      </c>
      <c r="U3175" s="122"/>
      <c r="V3175" s="289" t="s">
        <v>1704</v>
      </c>
      <c r="W3175" s="290" t="s">
        <v>1195</v>
      </c>
      <c r="X3175" s="290" t="s">
        <v>1195</v>
      </c>
      <c r="Y3175" s="290" t="s">
        <v>1195</v>
      </c>
      <c r="Z3175" s="122"/>
      <c r="AA3175" s="285"/>
    </row>
    <row r="3176" spans="1:27">
      <c r="A3176" s="122" t="s">
        <v>2598</v>
      </c>
      <c r="B3176" s="226" t="str">
        <f t="shared" si="98"/>
        <v>36AABCI2726B1Z3TS2242512AE43202</v>
      </c>
      <c r="C3176" s="277">
        <f t="shared" si="99"/>
        <v>3171</v>
      </c>
      <c r="D3176" s="122" t="s">
        <v>483</v>
      </c>
      <c r="E3176" s="122" t="s">
        <v>484</v>
      </c>
      <c r="F3176" s="122" t="s">
        <v>4449</v>
      </c>
      <c r="G3176" s="122" t="s">
        <v>139</v>
      </c>
      <c r="H3176" s="278">
        <v>45629</v>
      </c>
      <c r="I3176" s="122">
        <v>-20824</v>
      </c>
      <c r="J3176" s="122" t="s">
        <v>1700</v>
      </c>
      <c r="K3176" s="122" t="s">
        <v>1657</v>
      </c>
      <c r="L3176" s="287"/>
      <c r="M3176" s="122">
        <v>-19832</v>
      </c>
      <c r="N3176" s="122">
        <v>-992</v>
      </c>
      <c r="O3176" s="122">
        <v>0</v>
      </c>
      <c r="P3176" s="122">
        <v>0</v>
      </c>
      <c r="Q3176" s="122">
        <v>0</v>
      </c>
      <c r="R3176" s="122" t="s">
        <v>3490</v>
      </c>
      <c r="S3176" s="122" t="s">
        <v>3492</v>
      </c>
      <c r="T3176" s="288" t="s">
        <v>1703</v>
      </c>
      <c r="U3176" s="122"/>
      <c r="V3176" s="289" t="s">
        <v>1704</v>
      </c>
      <c r="W3176" s="290" t="s">
        <v>1195</v>
      </c>
      <c r="X3176" s="290" t="s">
        <v>1195</v>
      </c>
      <c r="Y3176" s="290" t="s">
        <v>1195</v>
      </c>
      <c r="Z3176" s="122"/>
      <c r="AA3176" s="285"/>
    </row>
    <row r="3177" spans="1:27">
      <c r="A3177" s="122" t="s">
        <v>2598</v>
      </c>
      <c r="B3177" s="226" t="str">
        <f t="shared" si="98"/>
        <v>27AAACA4136A1ZDIR/57</v>
      </c>
      <c r="C3177" s="277">
        <f t="shared" si="99"/>
        <v>3172</v>
      </c>
      <c r="D3177" s="122" t="s">
        <v>717</v>
      </c>
      <c r="E3177" s="122" t="s">
        <v>718</v>
      </c>
      <c r="F3177" s="122" t="s">
        <v>4450</v>
      </c>
      <c r="G3177" s="122" t="s">
        <v>139</v>
      </c>
      <c r="H3177" s="278">
        <v>45670</v>
      </c>
      <c r="I3177" s="122">
        <v>-1180</v>
      </c>
      <c r="J3177" s="122" t="s">
        <v>1700</v>
      </c>
      <c r="K3177" s="122" t="s">
        <v>1657</v>
      </c>
      <c r="L3177" s="287"/>
      <c r="M3177" s="122">
        <v>-1000</v>
      </c>
      <c r="N3177" s="122">
        <v>0</v>
      </c>
      <c r="O3177" s="122">
        <v>-90</v>
      </c>
      <c r="P3177" s="122">
        <v>-90</v>
      </c>
      <c r="Q3177" s="122">
        <v>0</v>
      </c>
      <c r="R3177" s="122" t="s">
        <v>3741</v>
      </c>
      <c r="S3177" s="122" t="s">
        <v>3742</v>
      </c>
      <c r="T3177" s="288" t="s">
        <v>1703</v>
      </c>
      <c r="U3177" s="122"/>
      <c r="V3177" s="289" t="s">
        <v>1704</v>
      </c>
      <c r="W3177" s="290"/>
      <c r="X3177" s="290"/>
      <c r="Y3177" s="290"/>
      <c r="Z3177" s="122"/>
      <c r="AA3177" s="285"/>
    </row>
    <row r="3178" spans="1:27">
      <c r="A3178" s="122" t="s">
        <v>2598</v>
      </c>
      <c r="B3178" s="226" t="str">
        <f t="shared" si="98"/>
        <v>27AAACA4136A1ZDIR/58</v>
      </c>
      <c r="C3178" s="277">
        <f t="shared" si="99"/>
        <v>3173</v>
      </c>
      <c r="D3178" s="122" t="s">
        <v>717</v>
      </c>
      <c r="E3178" s="122" t="s">
        <v>718</v>
      </c>
      <c r="F3178" s="122" t="s">
        <v>4451</v>
      </c>
      <c r="G3178" s="122" t="s">
        <v>139</v>
      </c>
      <c r="H3178" s="278">
        <v>45670</v>
      </c>
      <c r="I3178" s="122">
        <v>-590</v>
      </c>
      <c r="J3178" s="122" t="s">
        <v>1700</v>
      </c>
      <c r="K3178" s="122" t="s">
        <v>1657</v>
      </c>
      <c r="L3178" s="287"/>
      <c r="M3178" s="122">
        <v>-500</v>
      </c>
      <c r="N3178" s="122">
        <v>0</v>
      </c>
      <c r="O3178" s="122">
        <v>-45</v>
      </c>
      <c r="P3178" s="122">
        <v>-45</v>
      </c>
      <c r="Q3178" s="122">
        <v>0</v>
      </c>
      <c r="R3178" s="122" t="s">
        <v>3741</v>
      </c>
      <c r="S3178" s="122" t="s">
        <v>3742</v>
      </c>
      <c r="T3178" s="288" t="s">
        <v>1703</v>
      </c>
      <c r="U3178" s="122"/>
      <c r="V3178" s="289" t="s">
        <v>1704</v>
      </c>
      <c r="W3178" s="290"/>
      <c r="X3178" s="290"/>
      <c r="Y3178" s="290"/>
      <c r="Z3178" s="122"/>
      <c r="AA3178" s="285"/>
    </row>
    <row r="3179" spans="1:27">
      <c r="A3179" s="122" t="s">
        <v>2598</v>
      </c>
      <c r="B3179" s="226" t="str">
        <f t="shared" si="98"/>
        <v>27AAACA4136A1ZDMR/6</v>
      </c>
      <c r="C3179" s="277">
        <f t="shared" si="99"/>
        <v>3174</v>
      </c>
      <c r="D3179" s="122" t="s">
        <v>717</v>
      </c>
      <c r="E3179" s="122" t="s">
        <v>718</v>
      </c>
      <c r="F3179" s="122" t="s">
        <v>4452</v>
      </c>
      <c r="G3179" s="122" t="s">
        <v>139</v>
      </c>
      <c r="H3179" s="278">
        <v>45670</v>
      </c>
      <c r="I3179" s="122">
        <v>-1770</v>
      </c>
      <c r="J3179" s="122" t="s">
        <v>1700</v>
      </c>
      <c r="K3179" s="122" t="s">
        <v>1657</v>
      </c>
      <c r="L3179" s="287"/>
      <c r="M3179" s="122">
        <v>-1500</v>
      </c>
      <c r="N3179" s="122">
        <v>0</v>
      </c>
      <c r="O3179" s="122">
        <v>-135</v>
      </c>
      <c r="P3179" s="122">
        <v>-135</v>
      </c>
      <c r="Q3179" s="122">
        <v>0</v>
      </c>
      <c r="R3179" s="122" t="s">
        <v>3741</v>
      </c>
      <c r="S3179" s="122" t="s">
        <v>3742</v>
      </c>
      <c r="T3179" s="288" t="s">
        <v>1703</v>
      </c>
      <c r="U3179" s="122"/>
      <c r="V3179" s="289" t="s">
        <v>1704</v>
      </c>
      <c r="W3179" s="290"/>
      <c r="X3179" s="290"/>
      <c r="Y3179" s="290"/>
      <c r="Z3179" s="122"/>
      <c r="AA3179" s="285"/>
    </row>
    <row r="3180" spans="1:27">
      <c r="A3180" s="122" t="s">
        <v>2598</v>
      </c>
      <c r="B3180" s="226" t="str">
        <f t="shared" si="98"/>
        <v>27BMWPD2551E2ZZN0000141</v>
      </c>
      <c r="C3180" s="277">
        <f t="shared" si="99"/>
        <v>3175</v>
      </c>
      <c r="D3180" s="122" t="s">
        <v>511</v>
      </c>
      <c r="E3180" s="122" t="s">
        <v>512</v>
      </c>
      <c r="F3180" s="122" t="s">
        <v>4453</v>
      </c>
      <c r="G3180" s="122" t="s">
        <v>139</v>
      </c>
      <c r="H3180" s="278">
        <v>45657</v>
      </c>
      <c r="I3180" s="122">
        <v>-2242</v>
      </c>
      <c r="J3180" s="122" t="s">
        <v>1700</v>
      </c>
      <c r="K3180" s="122" t="s">
        <v>1657</v>
      </c>
      <c r="L3180" s="287"/>
      <c r="M3180" s="122">
        <v>-1900</v>
      </c>
      <c r="N3180" s="122">
        <v>0</v>
      </c>
      <c r="O3180" s="122">
        <v>-171</v>
      </c>
      <c r="P3180" s="122">
        <v>-171</v>
      </c>
      <c r="Q3180" s="122">
        <v>0</v>
      </c>
      <c r="R3180" s="122" t="s">
        <v>3490</v>
      </c>
      <c r="S3180" s="122" t="s">
        <v>3763</v>
      </c>
      <c r="T3180" s="288" t="s">
        <v>1703</v>
      </c>
      <c r="U3180" s="122"/>
      <c r="V3180" s="289" t="s">
        <v>1704</v>
      </c>
      <c r="W3180" s="290"/>
      <c r="X3180" s="290"/>
      <c r="Y3180" s="290"/>
      <c r="Z3180" s="122"/>
      <c r="AA3180" s="285"/>
    </row>
    <row r="3181" spans="1:27">
      <c r="A3181" s="122" t="s">
        <v>2598</v>
      </c>
      <c r="B3181" s="226" t="str">
        <f t="shared" si="98"/>
        <v>27AANCA4062G1ZN252240001264D002</v>
      </c>
      <c r="C3181" s="277">
        <f t="shared" si="99"/>
        <v>3176</v>
      </c>
      <c r="D3181" s="122" t="s">
        <v>787</v>
      </c>
      <c r="E3181" s="122" t="s">
        <v>788</v>
      </c>
      <c r="F3181" s="122" t="s">
        <v>4454</v>
      </c>
      <c r="G3181" s="122" t="s">
        <v>139</v>
      </c>
      <c r="H3181" s="278">
        <v>45678</v>
      </c>
      <c r="I3181" s="122">
        <v>-8017.66</v>
      </c>
      <c r="J3181" s="122" t="s">
        <v>1700</v>
      </c>
      <c r="K3181" s="122" t="s">
        <v>1657</v>
      </c>
      <c r="L3181" s="287"/>
      <c r="M3181" s="122">
        <v>-6794.63</v>
      </c>
      <c r="N3181" s="122">
        <v>0</v>
      </c>
      <c r="O3181" s="122">
        <v>-611.51</v>
      </c>
      <c r="P3181" s="122">
        <v>-611.51</v>
      </c>
      <c r="Q3181" s="122">
        <v>0</v>
      </c>
      <c r="R3181" s="122" t="s">
        <v>3741</v>
      </c>
      <c r="S3181" s="122" t="s">
        <v>3742</v>
      </c>
      <c r="T3181" s="288" t="s">
        <v>1703</v>
      </c>
      <c r="U3181" s="122"/>
      <c r="V3181" s="289" t="s">
        <v>1704</v>
      </c>
      <c r="W3181" s="290"/>
      <c r="X3181" s="290"/>
      <c r="Y3181" s="290"/>
      <c r="Z3181" s="122"/>
      <c r="AA3181" s="285"/>
    </row>
    <row r="3182" spans="1:27">
      <c r="A3182" s="122" t="s">
        <v>2598</v>
      </c>
      <c r="B3182" s="226" t="str">
        <f t="shared" si="98"/>
        <v>27AANCA4062G1ZN252240001264D003</v>
      </c>
      <c r="C3182" s="277">
        <f t="shared" si="99"/>
        <v>3177</v>
      </c>
      <c r="D3182" s="122" t="s">
        <v>787</v>
      </c>
      <c r="E3182" s="122" t="s">
        <v>788</v>
      </c>
      <c r="F3182" s="122" t="s">
        <v>4455</v>
      </c>
      <c r="G3182" s="122" t="s">
        <v>139</v>
      </c>
      <c r="H3182" s="278">
        <v>45678</v>
      </c>
      <c r="I3182" s="122">
        <v>-8294.8799999999992</v>
      </c>
      <c r="J3182" s="122" t="s">
        <v>1700</v>
      </c>
      <c r="K3182" s="122" t="s">
        <v>1657</v>
      </c>
      <c r="L3182" s="287"/>
      <c r="M3182" s="122">
        <v>-7029.56</v>
      </c>
      <c r="N3182" s="122">
        <v>0</v>
      </c>
      <c r="O3182" s="122">
        <v>-632.66</v>
      </c>
      <c r="P3182" s="122">
        <v>-632.66</v>
      </c>
      <c r="Q3182" s="122">
        <v>0</v>
      </c>
      <c r="R3182" s="122" t="s">
        <v>3741</v>
      </c>
      <c r="S3182" s="122" t="s">
        <v>3742</v>
      </c>
      <c r="T3182" s="288" t="s">
        <v>1703</v>
      </c>
      <c r="U3182" s="122"/>
      <c r="V3182" s="289" t="s">
        <v>1704</v>
      </c>
      <c r="W3182" s="290"/>
      <c r="X3182" s="290"/>
      <c r="Y3182" s="290"/>
      <c r="Z3182" s="122"/>
      <c r="AA3182" s="285"/>
    </row>
    <row r="3183" spans="1:27">
      <c r="A3183" s="122" t="s">
        <v>2598</v>
      </c>
      <c r="B3183" s="226" t="str">
        <f t="shared" si="98"/>
        <v>27AANCA4062G1ZN281230001433A022</v>
      </c>
      <c r="C3183" s="277">
        <f t="shared" si="99"/>
        <v>3178</v>
      </c>
      <c r="D3183" s="122" t="s">
        <v>787</v>
      </c>
      <c r="E3183" s="122" t="s">
        <v>788</v>
      </c>
      <c r="F3183" s="122" t="s">
        <v>4456</v>
      </c>
      <c r="G3183" s="122" t="s">
        <v>139</v>
      </c>
      <c r="H3183" s="278">
        <v>45687</v>
      </c>
      <c r="I3183" s="122">
        <v>-5352.48</v>
      </c>
      <c r="J3183" s="122" t="s">
        <v>1700</v>
      </c>
      <c r="K3183" s="122" t="s">
        <v>1657</v>
      </c>
      <c r="L3183" s="287"/>
      <c r="M3183" s="122">
        <v>-4536</v>
      </c>
      <c r="N3183" s="122">
        <v>0</v>
      </c>
      <c r="O3183" s="122">
        <v>-408.24</v>
      </c>
      <c r="P3183" s="122">
        <v>-408.24</v>
      </c>
      <c r="Q3183" s="122">
        <v>0</v>
      </c>
      <c r="R3183" s="122" t="s">
        <v>3741</v>
      </c>
      <c r="S3183" s="122" t="s">
        <v>3742</v>
      </c>
      <c r="T3183" s="288" t="s">
        <v>1703</v>
      </c>
      <c r="U3183" s="122"/>
      <c r="V3183" s="289" t="s">
        <v>1704</v>
      </c>
      <c r="W3183" s="290"/>
      <c r="X3183" s="290"/>
      <c r="Y3183" s="290"/>
      <c r="Z3183" s="122"/>
      <c r="AA3183" s="285"/>
    </row>
    <row r="3184" spans="1:27">
      <c r="A3184" s="122" t="s">
        <v>2598</v>
      </c>
      <c r="B3184" s="226" t="str">
        <f t="shared" si="98"/>
        <v>27AANCA4062G1ZN281230001433A029</v>
      </c>
      <c r="C3184" s="277">
        <f t="shared" si="99"/>
        <v>3179</v>
      </c>
      <c r="D3184" s="122" t="s">
        <v>787</v>
      </c>
      <c r="E3184" s="122" t="s">
        <v>788</v>
      </c>
      <c r="F3184" s="122" t="s">
        <v>4457</v>
      </c>
      <c r="G3184" s="122" t="s">
        <v>139</v>
      </c>
      <c r="H3184" s="278">
        <v>45687</v>
      </c>
      <c r="I3184" s="122">
        <v>-3197.83</v>
      </c>
      <c r="J3184" s="122" t="s">
        <v>1700</v>
      </c>
      <c r="K3184" s="122" t="s">
        <v>1657</v>
      </c>
      <c r="L3184" s="287"/>
      <c r="M3184" s="122">
        <v>-2710.03</v>
      </c>
      <c r="N3184" s="122">
        <v>0</v>
      </c>
      <c r="O3184" s="122">
        <v>-243.9</v>
      </c>
      <c r="P3184" s="122">
        <v>-243.9</v>
      </c>
      <c r="Q3184" s="122">
        <v>0</v>
      </c>
      <c r="R3184" s="122" t="s">
        <v>3741</v>
      </c>
      <c r="S3184" s="122" t="s">
        <v>3742</v>
      </c>
      <c r="T3184" s="288" t="s">
        <v>1703</v>
      </c>
      <c r="U3184" s="122"/>
      <c r="V3184" s="289" t="s">
        <v>1704</v>
      </c>
      <c r="W3184" s="290"/>
      <c r="X3184" s="290"/>
      <c r="Y3184" s="290"/>
      <c r="Z3184" s="122"/>
      <c r="AA3184" s="285"/>
    </row>
    <row r="3185" spans="1:27">
      <c r="A3185" s="122" t="s">
        <v>2598</v>
      </c>
      <c r="B3185" s="226" t="str">
        <f t="shared" si="98"/>
        <v>27AANCA4062G1ZN281230001433C014</v>
      </c>
      <c r="C3185" s="277">
        <f t="shared" si="99"/>
        <v>3180</v>
      </c>
      <c r="D3185" s="122" t="s">
        <v>787</v>
      </c>
      <c r="E3185" s="122" t="s">
        <v>788</v>
      </c>
      <c r="F3185" s="122" t="s">
        <v>4458</v>
      </c>
      <c r="G3185" s="122" t="s">
        <v>139</v>
      </c>
      <c r="H3185" s="278">
        <v>45687</v>
      </c>
      <c r="I3185" s="122">
        <v>-10704.96</v>
      </c>
      <c r="J3185" s="122" t="s">
        <v>1700</v>
      </c>
      <c r="K3185" s="122" t="s">
        <v>1657</v>
      </c>
      <c r="L3185" s="287"/>
      <c r="M3185" s="122">
        <v>-9072</v>
      </c>
      <c r="N3185" s="122">
        <v>0</v>
      </c>
      <c r="O3185" s="122">
        <v>-816.48</v>
      </c>
      <c r="P3185" s="122">
        <v>-816.48</v>
      </c>
      <c r="Q3185" s="122">
        <v>0</v>
      </c>
      <c r="R3185" s="122" t="s">
        <v>3741</v>
      </c>
      <c r="S3185" s="122" t="s">
        <v>3742</v>
      </c>
      <c r="T3185" s="288" t="s">
        <v>1703</v>
      </c>
      <c r="U3185" s="122"/>
      <c r="V3185" s="289" t="s">
        <v>1704</v>
      </c>
      <c r="W3185" s="290"/>
      <c r="X3185" s="290"/>
      <c r="Y3185" s="290"/>
      <c r="Z3185" s="122"/>
      <c r="AA3185" s="285"/>
    </row>
    <row r="3186" spans="1:27">
      <c r="A3186" s="122" t="s">
        <v>2598</v>
      </c>
      <c r="B3186" s="226" t="str">
        <f t="shared" si="98"/>
        <v>27AANCA4062G1ZN281240001894D005</v>
      </c>
      <c r="C3186" s="277">
        <f t="shared" si="99"/>
        <v>3181</v>
      </c>
      <c r="D3186" s="122" t="s">
        <v>787</v>
      </c>
      <c r="E3186" s="122" t="s">
        <v>788</v>
      </c>
      <c r="F3186" s="122" t="s">
        <v>4459</v>
      </c>
      <c r="G3186" s="122" t="s">
        <v>139</v>
      </c>
      <c r="H3186" s="278">
        <v>45674</v>
      </c>
      <c r="I3186" s="122">
        <v>-425064.09</v>
      </c>
      <c r="J3186" s="122" t="s">
        <v>1700</v>
      </c>
      <c r="K3186" s="122" t="s">
        <v>1657</v>
      </c>
      <c r="L3186" s="287"/>
      <c r="M3186" s="122">
        <v>-360223.81</v>
      </c>
      <c r="N3186" s="122">
        <v>0</v>
      </c>
      <c r="O3186" s="122">
        <v>-32420.14</v>
      </c>
      <c r="P3186" s="122">
        <v>-32420.14</v>
      </c>
      <c r="Q3186" s="122">
        <v>0</v>
      </c>
      <c r="R3186" s="122" t="s">
        <v>3741</v>
      </c>
      <c r="S3186" s="122" t="s">
        <v>3742</v>
      </c>
      <c r="T3186" s="288" t="s">
        <v>1703</v>
      </c>
      <c r="U3186" s="122"/>
      <c r="V3186" s="289" t="s">
        <v>1704</v>
      </c>
      <c r="W3186" s="290"/>
      <c r="X3186" s="290"/>
      <c r="Y3186" s="290"/>
      <c r="Z3186" s="122"/>
      <c r="AA3186" s="285"/>
    </row>
    <row r="3187" spans="1:27">
      <c r="A3187" s="122" t="s">
        <v>2598</v>
      </c>
      <c r="B3187" s="226" t="str">
        <f t="shared" si="98"/>
        <v>27AANCA4062G1ZN281240001894D007</v>
      </c>
      <c r="C3187" s="277">
        <f t="shared" si="99"/>
        <v>3182</v>
      </c>
      <c r="D3187" s="122" t="s">
        <v>787</v>
      </c>
      <c r="E3187" s="122" t="s">
        <v>788</v>
      </c>
      <c r="F3187" s="122" t="s">
        <v>4460</v>
      </c>
      <c r="G3187" s="122" t="s">
        <v>139</v>
      </c>
      <c r="H3187" s="278">
        <v>45678</v>
      </c>
      <c r="I3187" s="122">
        <v>-146326.84</v>
      </c>
      <c r="J3187" s="122" t="s">
        <v>1700</v>
      </c>
      <c r="K3187" s="122" t="s">
        <v>1657</v>
      </c>
      <c r="L3187" s="287"/>
      <c r="M3187" s="122">
        <v>-124005.8</v>
      </c>
      <c r="N3187" s="122">
        <v>0</v>
      </c>
      <c r="O3187" s="122">
        <v>-11160.52</v>
      </c>
      <c r="P3187" s="122">
        <v>-11160.52</v>
      </c>
      <c r="Q3187" s="122">
        <v>0</v>
      </c>
      <c r="R3187" s="122" t="s">
        <v>3741</v>
      </c>
      <c r="S3187" s="122" t="s">
        <v>3742</v>
      </c>
      <c r="T3187" s="288" t="s">
        <v>1703</v>
      </c>
      <c r="U3187" s="122"/>
      <c r="V3187" s="289" t="s">
        <v>1704</v>
      </c>
      <c r="W3187" s="290"/>
      <c r="X3187" s="290"/>
      <c r="Y3187" s="290"/>
      <c r="Z3187" s="122"/>
      <c r="AA3187" s="285"/>
    </row>
    <row r="3188" spans="1:27">
      <c r="A3188" s="122" t="s">
        <v>2598</v>
      </c>
      <c r="B3188" s="226" t="str">
        <f t="shared" si="98"/>
        <v>27AABCD3611Q1ZIPNQC0035988</v>
      </c>
      <c r="C3188" s="277">
        <f t="shared" si="99"/>
        <v>3183</v>
      </c>
      <c r="D3188" s="122" t="s">
        <v>339</v>
      </c>
      <c r="E3188" s="122" t="s">
        <v>340</v>
      </c>
      <c r="F3188" s="122" t="s">
        <v>4461</v>
      </c>
      <c r="G3188" s="122" t="s">
        <v>139</v>
      </c>
      <c r="H3188" s="278">
        <v>45701</v>
      </c>
      <c r="I3188" s="122">
        <v>-590</v>
      </c>
      <c r="J3188" s="122" t="s">
        <v>1700</v>
      </c>
      <c r="K3188" s="122" t="s">
        <v>1657</v>
      </c>
      <c r="L3188" s="287"/>
      <c r="M3188" s="122">
        <v>-500</v>
      </c>
      <c r="N3188" s="122">
        <v>0</v>
      </c>
      <c r="O3188" s="122">
        <v>-45</v>
      </c>
      <c r="P3188" s="122">
        <v>-45</v>
      </c>
      <c r="Q3188" s="122">
        <v>0</v>
      </c>
      <c r="R3188" s="122" t="s">
        <v>2352</v>
      </c>
      <c r="S3188" s="122" t="s">
        <v>1877</v>
      </c>
      <c r="T3188" s="288" t="s">
        <v>1703</v>
      </c>
      <c r="U3188" s="122"/>
      <c r="V3188" s="289" t="s">
        <v>1704</v>
      </c>
      <c r="W3188" s="290" t="s">
        <v>1726</v>
      </c>
      <c r="X3188" s="290" t="s">
        <v>4462</v>
      </c>
      <c r="Y3188" s="290" t="s">
        <v>4082</v>
      </c>
      <c r="Z3188" s="122"/>
      <c r="AA3188" s="285"/>
    </row>
    <row r="3189" spans="1:27">
      <c r="A3189" s="122" t="s">
        <v>2598</v>
      </c>
      <c r="B3189" s="226" t="str">
        <f t="shared" si="98"/>
        <v>06AAACM5586C1ZLTCO25HR100077988</v>
      </c>
      <c r="C3189" s="277">
        <f t="shared" si="99"/>
        <v>3184</v>
      </c>
      <c r="D3189" s="122" t="s">
        <v>334</v>
      </c>
      <c r="E3189" s="122" t="s">
        <v>335</v>
      </c>
      <c r="F3189" s="122" t="s">
        <v>4463</v>
      </c>
      <c r="G3189" s="122" t="s">
        <v>139</v>
      </c>
      <c r="H3189" s="278">
        <v>45693</v>
      </c>
      <c r="I3189" s="122">
        <v>-14809.22</v>
      </c>
      <c r="J3189" s="122" t="s">
        <v>1700</v>
      </c>
      <c r="K3189" s="122" t="s">
        <v>1657</v>
      </c>
      <c r="L3189" s="287"/>
      <c r="M3189" s="122">
        <v>-12550.19</v>
      </c>
      <c r="N3189" s="122">
        <v>-2259.0300000000002</v>
      </c>
      <c r="O3189" s="122">
        <v>0</v>
      </c>
      <c r="P3189" s="122">
        <v>0</v>
      </c>
      <c r="Q3189" s="122">
        <v>0</v>
      </c>
      <c r="R3189" s="122" t="s">
        <v>2352</v>
      </c>
      <c r="S3189" s="122" t="s">
        <v>1877</v>
      </c>
      <c r="T3189" s="288" t="s">
        <v>1703</v>
      </c>
      <c r="U3189" s="122"/>
      <c r="V3189" s="289" t="s">
        <v>1704</v>
      </c>
      <c r="W3189" s="290" t="s">
        <v>1195</v>
      </c>
      <c r="X3189" s="290" t="s">
        <v>1195</v>
      </c>
      <c r="Y3189" s="290" t="s">
        <v>1195</v>
      </c>
      <c r="Z3189" s="122"/>
      <c r="AA3189" s="285"/>
    </row>
    <row r="3190" spans="1:27">
      <c r="A3190" s="122" t="s">
        <v>2598</v>
      </c>
      <c r="B3190" s="226" t="str">
        <f t="shared" si="98"/>
        <v>27AANCA4062G1ZN28123001433C014C</v>
      </c>
      <c r="C3190" s="277">
        <f t="shared" si="99"/>
        <v>3185</v>
      </c>
      <c r="D3190" s="122" t="s">
        <v>787</v>
      </c>
      <c r="E3190" s="122" t="s">
        <v>788</v>
      </c>
      <c r="F3190" s="122" t="s">
        <v>4464</v>
      </c>
      <c r="G3190" s="122" t="s">
        <v>139</v>
      </c>
      <c r="H3190" s="278">
        <v>45700</v>
      </c>
      <c r="I3190" s="122">
        <v>-10704.96</v>
      </c>
      <c r="J3190" s="122" t="s">
        <v>1700</v>
      </c>
      <c r="K3190" s="122" t="s">
        <v>1657</v>
      </c>
      <c r="L3190" s="287"/>
      <c r="M3190" s="122">
        <v>-9072</v>
      </c>
      <c r="N3190" s="122">
        <v>0</v>
      </c>
      <c r="O3190" s="122">
        <v>-816.48</v>
      </c>
      <c r="P3190" s="122">
        <v>-816.48</v>
      </c>
      <c r="Q3190" s="122">
        <v>0</v>
      </c>
      <c r="R3190" s="122" t="s">
        <v>2352</v>
      </c>
      <c r="S3190" s="122" t="s">
        <v>1877</v>
      </c>
      <c r="T3190" s="288" t="s">
        <v>1703</v>
      </c>
      <c r="U3190" s="122"/>
      <c r="V3190" s="289" t="s">
        <v>1704</v>
      </c>
      <c r="W3190" s="290" t="s">
        <v>1195</v>
      </c>
      <c r="X3190" s="290" t="s">
        <v>1195</v>
      </c>
      <c r="Y3190" s="290" t="s">
        <v>1195</v>
      </c>
      <c r="Z3190" s="122"/>
      <c r="AA3190" s="285"/>
    </row>
    <row r="3191" spans="1:27">
      <c r="A3191" s="122" t="s">
        <v>2598</v>
      </c>
      <c r="B3191" s="226" t="str">
        <f t="shared" si="98"/>
        <v>27AANCA4062G1ZN281240001894A008</v>
      </c>
      <c r="C3191" s="277">
        <f t="shared" si="99"/>
        <v>3186</v>
      </c>
      <c r="D3191" s="122" t="s">
        <v>787</v>
      </c>
      <c r="E3191" s="122" t="s">
        <v>788</v>
      </c>
      <c r="F3191" s="122" t="s">
        <v>3774</v>
      </c>
      <c r="G3191" s="122" t="s">
        <v>139</v>
      </c>
      <c r="H3191" s="278">
        <v>45692</v>
      </c>
      <c r="I3191" s="122">
        <v>-193241.92</v>
      </c>
      <c r="J3191" s="122" t="s">
        <v>1700</v>
      </c>
      <c r="K3191" s="122" t="s">
        <v>1657</v>
      </c>
      <c r="L3191" s="287"/>
      <c r="M3191" s="122">
        <v>-163764.34</v>
      </c>
      <c r="N3191" s="122">
        <v>0</v>
      </c>
      <c r="O3191" s="122">
        <v>-14738.79</v>
      </c>
      <c r="P3191" s="122">
        <v>-14738.79</v>
      </c>
      <c r="Q3191" s="122">
        <v>0</v>
      </c>
      <c r="R3191" s="122" t="s">
        <v>2352</v>
      </c>
      <c r="S3191" s="122" t="s">
        <v>1877</v>
      </c>
      <c r="T3191" s="288" t="s">
        <v>1703</v>
      </c>
      <c r="U3191" s="122"/>
      <c r="V3191" s="289" t="s">
        <v>1704</v>
      </c>
      <c r="W3191" s="290" t="s">
        <v>1195</v>
      </c>
      <c r="X3191" s="290" t="s">
        <v>1195</v>
      </c>
      <c r="Y3191" s="290" t="s">
        <v>1195</v>
      </c>
      <c r="Z3191" s="122"/>
      <c r="AA3191" s="285"/>
    </row>
    <row r="3192" spans="1:27">
      <c r="A3192" s="122" t="s">
        <v>2598</v>
      </c>
      <c r="B3192" s="226" t="str">
        <f t="shared" si="98"/>
        <v>27AAJCC9783E1Z7BOM7-C-292025</v>
      </c>
      <c r="C3192" s="277">
        <f t="shared" si="99"/>
        <v>3187</v>
      </c>
      <c r="D3192" s="122" t="s">
        <v>1441</v>
      </c>
      <c r="E3192" s="122" t="s">
        <v>1382</v>
      </c>
      <c r="F3192" s="122" t="s">
        <v>4465</v>
      </c>
      <c r="G3192" s="122" t="s">
        <v>139</v>
      </c>
      <c r="H3192" s="278">
        <v>45710</v>
      </c>
      <c r="I3192" s="122">
        <v>-269</v>
      </c>
      <c r="J3192" s="122" t="s">
        <v>1700</v>
      </c>
      <c r="K3192" s="122" t="s">
        <v>1657</v>
      </c>
      <c r="L3192" s="287"/>
      <c r="M3192" s="122">
        <v>-227.96</v>
      </c>
      <c r="N3192" s="122">
        <v>0</v>
      </c>
      <c r="O3192" s="122">
        <v>-20.52</v>
      </c>
      <c r="P3192" s="122">
        <v>-20.52</v>
      </c>
      <c r="Q3192" s="122">
        <v>0</v>
      </c>
      <c r="R3192" s="122" t="s">
        <v>2352</v>
      </c>
      <c r="S3192" s="122" t="s">
        <v>3998</v>
      </c>
      <c r="T3192" s="288" t="s">
        <v>1703</v>
      </c>
      <c r="U3192" s="122"/>
      <c r="V3192" s="289" t="s">
        <v>1704</v>
      </c>
      <c r="W3192" s="290" t="s">
        <v>1195</v>
      </c>
      <c r="X3192" s="290" t="s">
        <v>1195</v>
      </c>
      <c r="Y3192" s="290" t="s">
        <v>1195</v>
      </c>
      <c r="Z3192" s="122"/>
      <c r="AA3192" s="285"/>
    </row>
    <row r="3193" spans="1:27">
      <c r="A3193" s="122" t="s">
        <v>2598</v>
      </c>
      <c r="B3193" s="226" t="str">
        <f t="shared" si="98"/>
        <v>29AAHCB3958J1Z6ZSHM-C-1660</v>
      </c>
      <c r="C3193" s="277">
        <f t="shared" si="99"/>
        <v>3188</v>
      </c>
      <c r="D3193" s="122" t="s">
        <v>4030</v>
      </c>
      <c r="E3193" s="122" t="s">
        <v>4031</v>
      </c>
      <c r="F3193" s="122" t="s">
        <v>4466</v>
      </c>
      <c r="G3193" s="122" t="s">
        <v>139</v>
      </c>
      <c r="H3193" s="278">
        <v>45712</v>
      </c>
      <c r="I3193" s="122">
        <v>-1020</v>
      </c>
      <c r="J3193" s="122" t="s">
        <v>1700</v>
      </c>
      <c r="K3193" s="122" t="s">
        <v>1657</v>
      </c>
      <c r="L3193" s="287"/>
      <c r="M3193" s="122">
        <v>-864.4</v>
      </c>
      <c r="N3193" s="122">
        <v>-155.6</v>
      </c>
      <c r="O3193" s="122">
        <v>0</v>
      </c>
      <c r="P3193" s="122">
        <v>0</v>
      </c>
      <c r="Q3193" s="122">
        <v>0</v>
      </c>
      <c r="R3193" s="122" t="s">
        <v>2352</v>
      </c>
      <c r="S3193" s="122" t="s">
        <v>1877</v>
      </c>
      <c r="T3193" s="288" t="s">
        <v>1703</v>
      </c>
      <c r="U3193" s="122"/>
      <c r="V3193" s="289" t="s">
        <v>1704</v>
      </c>
      <c r="W3193" s="290" t="s">
        <v>1195</v>
      </c>
      <c r="X3193" s="290" t="s">
        <v>1195</v>
      </c>
      <c r="Y3193" s="290" t="s">
        <v>1195</v>
      </c>
      <c r="Z3193" s="122"/>
      <c r="AA3193" s="285"/>
    </row>
    <row r="3194" spans="1:27">
      <c r="A3194" s="122" t="s">
        <v>2598</v>
      </c>
      <c r="B3194" s="226" t="str">
        <f t="shared" si="98"/>
        <v>27AAACA4136A1ZDIR/69</v>
      </c>
      <c r="C3194" s="277">
        <f t="shared" si="99"/>
        <v>3189</v>
      </c>
      <c r="D3194" s="122" t="s">
        <v>717</v>
      </c>
      <c r="E3194" s="122" t="s">
        <v>718</v>
      </c>
      <c r="F3194" s="122" t="s">
        <v>4467</v>
      </c>
      <c r="G3194" s="122" t="s">
        <v>139</v>
      </c>
      <c r="H3194" s="278">
        <v>45712</v>
      </c>
      <c r="I3194" s="122">
        <v>-1180</v>
      </c>
      <c r="J3194" s="122" t="s">
        <v>1700</v>
      </c>
      <c r="K3194" s="122" t="s">
        <v>1657</v>
      </c>
      <c r="L3194" s="287"/>
      <c r="M3194" s="122">
        <v>-1000</v>
      </c>
      <c r="N3194" s="122">
        <v>0</v>
      </c>
      <c r="O3194" s="122">
        <v>-90</v>
      </c>
      <c r="P3194" s="122">
        <v>-90</v>
      </c>
      <c r="Q3194" s="122">
        <v>0</v>
      </c>
      <c r="R3194" s="122" t="s">
        <v>2352</v>
      </c>
      <c r="S3194" s="122" t="s">
        <v>3998</v>
      </c>
      <c r="T3194" s="288" t="s">
        <v>1703</v>
      </c>
      <c r="U3194" s="122"/>
      <c r="V3194" s="289" t="s">
        <v>1704</v>
      </c>
      <c r="W3194" s="290" t="s">
        <v>1195</v>
      </c>
      <c r="X3194" s="290" t="s">
        <v>1195</v>
      </c>
      <c r="Y3194" s="290" t="s">
        <v>1195</v>
      </c>
      <c r="Z3194" s="122"/>
      <c r="AA3194" s="285"/>
    </row>
    <row r="3195" spans="1:27">
      <c r="A3195" s="122" t="s">
        <v>2598</v>
      </c>
      <c r="B3195" s="226" t="str">
        <f t="shared" si="98"/>
        <v>07AABCD3611Q1ZKDELC0096066</v>
      </c>
      <c r="C3195" s="277">
        <f t="shared" si="99"/>
        <v>3190</v>
      </c>
      <c r="D3195" s="122" t="s">
        <v>3300</v>
      </c>
      <c r="E3195" s="122" t="s">
        <v>3301</v>
      </c>
      <c r="F3195" s="122" t="s">
        <v>4468</v>
      </c>
      <c r="G3195" s="122" t="s">
        <v>139</v>
      </c>
      <c r="H3195" s="278">
        <v>45701</v>
      </c>
      <c r="I3195" s="122">
        <v>-4191.6000000000004</v>
      </c>
      <c r="J3195" s="122" t="s">
        <v>1700</v>
      </c>
      <c r="K3195" s="122" t="s">
        <v>1657</v>
      </c>
      <c r="L3195" s="287"/>
      <c r="M3195" s="122">
        <v>-1070</v>
      </c>
      <c r="N3195" s="122">
        <v>-192.6</v>
      </c>
      <c r="O3195" s="122">
        <v>0</v>
      </c>
      <c r="P3195" s="122">
        <v>0</v>
      </c>
      <c r="Q3195" s="122">
        <v>0</v>
      </c>
      <c r="R3195" s="122" t="s">
        <v>2352</v>
      </c>
      <c r="S3195" s="122" t="s">
        <v>1877</v>
      </c>
      <c r="T3195" s="288" t="s">
        <v>1703</v>
      </c>
      <c r="U3195" s="122"/>
      <c r="V3195" s="289" t="s">
        <v>1704</v>
      </c>
      <c r="W3195" s="290" t="s">
        <v>1195</v>
      </c>
      <c r="X3195" s="290" t="s">
        <v>1195</v>
      </c>
      <c r="Y3195" s="290" t="s">
        <v>1195</v>
      </c>
      <c r="Z3195" s="122"/>
      <c r="AA3195" s="285"/>
    </row>
    <row r="3196" spans="1:27">
      <c r="A3196" s="122" t="s">
        <v>2598</v>
      </c>
      <c r="B3196" s="226" t="str">
        <f t="shared" si="98"/>
        <v>27AAACV2808C1ZPCR272503C126088</v>
      </c>
      <c r="C3196" s="277">
        <f t="shared" si="99"/>
        <v>3191</v>
      </c>
      <c r="D3196" s="122" t="s">
        <v>2318</v>
      </c>
      <c r="E3196" s="122" t="s">
        <v>2319</v>
      </c>
      <c r="F3196" s="122" t="s">
        <v>4469</v>
      </c>
      <c r="G3196" s="122" t="s">
        <v>139</v>
      </c>
      <c r="H3196" s="278">
        <v>45742</v>
      </c>
      <c r="I3196" s="122">
        <v>-42494.05</v>
      </c>
      <c r="J3196" s="122" t="s">
        <v>1700</v>
      </c>
      <c r="K3196" s="122" t="s">
        <v>1657</v>
      </c>
      <c r="L3196" s="287"/>
      <c r="M3196" s="122">
        <v>-36011.910000000003</v>
      </c>
      <c r="N3196" s="122">
        <v>0</v>
      </c>
      <c r="O3196" s="122">
        <v>-3241.07</v>
      </c>
      <c r="P3196" s="122">
        <v>-3241.07</v>
      </c>
      <c r="Q3196" s="122">
        <v>0</v>
      </c>
      <c r="R3196" s="122" t="s">
        <v>1709</v>
      </c>
      <c r="S3196" s="122" t="s">
        <v>4182</v>
      </c>
      <c r="T3196" s="288" t="s">
        <v>1703</v>
      </c>
      <c r="U3196" s="122"/>
      <c r="V3196" s="289" t="s">
        <v>1704</v>
      </c>
      <c r="W3196" s="290" t="s">
        <v>1726</v>
      </c>
      <c r="X3196" s="290" t="s">
        <v>4470</v>
      </c>
      <c r="Y3196" s="290" t="s">
        <v>4471</v>
      </c>
      <c r="Z3196" s="122"/>
      <c r="AA3196" s="285"/>
    </row>
    <row r="3197" spans="1:27">
      <c r="A3197" s="122" t="s">
        <v>2598</v>
      </c>
      <c r="B3197" s="226" t="str">
        <f t="shared" si="98"/>
        <v>27AAACV2808C1ZPCR272503C126089</v>
      </c>
      <c r="C3197" s="277">
        <f t="shared" si="99"/>
        <v>3192</v>
      </c>
      <c r="D3197" s="122" t="s">
        <v>2318</v>
      </c>
      <c r="E3197" s="122" t="s">
        <v>2319</v>
      </c>
      <c r="F3197" s="122" t="s">
        <v>4472</v>
      </c>
      <c r="G3197" s="122" t="s">
        <v>139</v>
      </c>
      <c r="H3197" s="278">
        <v>45742</v>
      </c>
      <c r="I3197" s="122">
        <v>-81125.009999999995</v>
      </c>
      <c r="J3197" s="122" t="s">
        <v>1700</v>
      </c>
      <c r="K3197" s="122" t="s">
        <v>1657</v>
      </c>
      <c r="L3197" s="287"/>
      <c r="M3197" s="122">
        <v>-68750.009999999995</v>
      </c>
      <c r="N3197" s="122">
        <v>0</v>
      </c>
      <c r="O3197" s="122">
        <v>-6187.5</v>
      </c>
      <c r="P3197" s="122">
        <v>-6187.5</v>
      </c>
      <c r="Q3197" s="122">
        <v>0</v>
      </c>
      <c r="R3197" s="122" t="s">
        <v>1709</v>
      </c>
      <c r="S3197" s="122" t="s">
        <v>4182</v>
      </c>
      <c r="T3197" s="288" t="s">
        <v>1703</v>
      </c>
      <c r="U3197" s="122"/>
      <c r="V3197" s="289" t="s">
        <v>1704</v>
      </c>
      <c r="W3197" s="290" t="s">
        <v>1726</v>
      </c>
      <c r="X3197" s="290" t="s">
        <v>4473</v>
      </c>
      <c r="Y3197" s="290" t="s">
        <v>4471</v>
      </c>
      <c r="Z3197" s="122"/>
      <c r="AA3197" s="285"/>
    </row>
    <row r="3198" spans="1:27">
      <c r="A3198" s="122" t="s">
        <v>2598</v>
      </c>
      <c r="B3198" s="226" t="str">
        <f t="shared" si="98"/>
        <v>06ACVFS5937P1ZY39</v>
      </c>
      <c r="C3198" s="277">
        <f t="shared" si="99"/>
        <v>3193</v>
      </c>
      <c r="D3198" s="122" t="s">
        <v>4131</v>
      </c>
      <c r="E3198" s="122" t="s">
        <v>4132</v>
      </c>
      <c r="F3198" s="122">
        <v>39</v>
      </c>
      <c r="G3198" s="122" t="s">
        <v>139</v>
      </c>
      <c r="H3198" s="278">
        <v>45717</v>
      </c>
      <c r="I3198" s="122">
        <v>-4481</v>
      </c>
      <c r="J3198" s="122" t="s">
        <v>1700</v>
      </c>
      <c r="K3198" s="122" t="s">
        <v>1657</v>
      </c>
      <c r="L3198" s="287"/>
      <c r="M3198" s="122">
        <v>-3797.65</v>
      </c>
      <c r="N3198" s="122">
        <v>-683.58</v>
      </c>
      <c r="O3198" s="122">
        <v>0</v>
      </c>
      <c r="P3198" s="122">
        <v>0</v>
      </c>
      <c r="Q3198" s="122">
        <v>0</v>
      </c>
      <c r="R3198" s="122" t="s">
        <v>1709</v>
      </c>
      <c r="S3198" s="122" t="s">
        <v>1800</v>
      </c>
      <c r="T3198" s="288" t="s">
        <v>1703</v>
      </c>
      <c r="U3198" s="122"/>
      <c r="V3198" s="289" t="s">
        <v>1704</v>
      </c>
      <c r="W3198" s="290" t="s">
        <v>1195</v>
      </c>
      <c r="X3198" s="290" t="s">
        <v>1195</v>
      </c>
      <c r="Y3198" s="290" t="s">
        <v>1195</v>
      </c>
      <c r="Z3198" s="122"/>
      <c r="AA3198" s="285"/>
    </row>
    <row r="3199" spans="1:27">
      <c r="A3199" s="122" t="s">
        <v>2598</v>
      </c>
      <c r="B3199" s="226" t="str">
        <f t="shared" si="98"/>
        <v>27AAJCC9783E1Z7BOM5-C-397523</v>
      </c>
      <c r="C3199" s="277">
        <f t="shared" si="99"/>
        <v>3194</v>
      </c>
      <c r="D3199" s="122" t="s">
        <v>1441</v>
      </c>
      <c r="E3199" s="122" t="s">
        <v>1382</v>
      </c>
      <c r="F3199" s="122" t="s">
        <v>4474</v>
      </c>
      <c r="G3199" s="122" t="s">
        <v>139</v>
      </c>
      <c r="H3199" s="278">
        <v>45724</v>
      </c>
      <c r="I3199" s="122">
        <v>-1796.98</v>
      </c>
      <c r="J3199" s="122" t="s">
        <v>1700</v>
      </c>
      <c r="K3199" s="122" t="s">
        <v>1657</v>
      </c>
      <c r="L3199" s="287"/>
      <c r="M3199" s="122">
        <v>-1522.86</v>
      </c>
      <c r="N3199" s="122">
        <v>0</v>
      </c>
      <c r="O3199" s="122">
        <v>-137.06</v>
      </c>
      <c r="P3199" s="122">
        <v>-137.06</v>
      </c>
      <c r="Q3199" s="122">
        <v>0</v>
      </c>
      <c r="R3199" s="122" t="s">
        <v>1709</v>
      </c>
      <c r="S3199" s="122" t="s">
        <v>1800</v>
      </c>
      <c r="T3199" s="288" t="s">
        <v>1703</v>
      </c>
      <c r="U3199" s="122"/>
      <c r="V3199" s="289" t="s">
        <v>1704</v>
      </c>
      <c r="W3199" s="290" t="s">
        <v>1195</v>
      </c>
      <c r="X3199" s="290" t="s">
        <v>1195</v>
      </c>
      <c r="Y3199" s="290" t="s">
        <v>1195</v>
      </c>
      <c r="Z3199" s="122"/>
      <c r="AA3199" s="285"/>
    </row>
    <row r="3200" spans="1:27">
      <c r="A3200" s="122" t="s">
        <v>2598</v>
      </c>
      <c r="B3200" s="226" t="str">
        <f t="shared" si="98"/>
        <v>27AAJCM5637R1ZL203</v>
      </c>
      <c r="C3200" s="277">
        <f t="shared" si="99"/>
        <v>3195</v>
      </c>
      <c r="D3200" s="122" t="s">
        <v>2051</v>
      </c>
      <c r="E3200" s="122" t="s">
        <v>2052</v>
      </c>
      <c r="F3200" s="122">
        <v>203</v>
      </c>
      <c r="G3200" s="122" t="s">
        <v>139</v>
      </c>
      <c r="H3200" s="278">
        <v>45747</v>
      </c>
      <c r="I3200" s="122">
        <v>-50846</v>
      </c>
      <c r="J3200" s="122" t="s">
        <v>1700</v>
      </c>
      <c r="K3200" s="122" t="s">
        <v>1657</v>
      </c>
      <c r="L3200" s="287"/>
      <c r="M3200" s="122">
        <v>-43090.2</v>
      </c>
      <c r="N3200" s="122">
        <v>0</v>
      </c>
      <c r="O3200" s="122">
        <v>-3878.12</v>
      </c>
      <c r="P3200" s="122">
        <v>-3878.12</v>
      </c>
      <c r="Q3200" s="122">
        <v>0</v>
      </c>
      <c r="R3200" s="122" t="s">
        <v>1709</v>
      </c>
      <c r="S3200" s="122" t="s">
        <v>1800</v>
      </c>
      <c r="T3200" s="288" t="s">
        <v>1703</v>
      </c>
      <c r="U3200" s="122"/>
      <c r="V3200" s="289" t="s">
        <v>1704</v>
      </c>
      <c r="W3200" s="290" t="s">
        <v>1726</v>
      </c>
      <c r="X3200" s="290" t="s">
        <v>4475</v>
      </c>
      <c r="Y3200" s="290" t="s">
        <v>1810</v>
      </c>
      <c r="Z3200" s="122"/>
      <c r="AA3200" s="285"/>
    </row>
    <row r="3201" spans="1:27">
      <c r="A3201" s="122" t="s">
        <v>2598</v>
      </c>
      <c r="B3201" s="226" t="str">
        <f t="shared" si="98"/>
        <v>06AADCH6128C1ZZCN-FY22/23-11539</v>
      </c>
      <c r="C3201" s="277">
        <f t="shared" si="99"/>
        <v>3196</v>
      </c>
      <c r="D3201" s="122" t="s">
        <v>305</v>
      </c>
      <c r="E3201" s="122" t="s">
        <v>306</v>
      </c>
      <c r="F3201" s="122" t="s">
        <v>4476</v>
      </c>
      <c r="G3201" s="122" t="s">
        <v>139</v>
      </c>
      <c r="H3201" s="278">
        <v>45740</v>
      </c>
      <c r="I3201" s="122">
        <v>-10133.84</v>
      </c>
      <c r="J3201" s="122" t="s">
        <v>1700</v>
      </c>
      <c r="K3201" s="122" t="s">
        <v>1657</v>
      </c>
      <c r="L3201" s="287"/>
      <c r="M3201" s="122">
        <v>-8588</v>
      </c>
      <c r="N3201" s="122">
        <v>-1545.84</v>
      </c>
      <c r="O3201" s="122">
        <v>0</v>
      </c>
      <c r="P3201" s="122">
        <v>0</v>
      </c>
      <c r="Q3201" s="122">
        <v>0</v>
      </c>
      <c r="R3201" s="122" t="s">
        <v>1709</v>
      </c>
      <c r="S3201" s="122" t="s">
        <v>1728</v>
      </c>
      <c r="T3201" s="288" t="s">
        <v>1703</v>
      </c>
      <c r="U3201" s="122"/>
      <c r="V3201" s="289" t="s">
        <v>1704</v>
      </c>
      <c r="W3201" s="290" t="s">
        <v>1726</v>
      </c>
      <c r="X3201" s="290" t="s">
        <v>4477</v>
      </c>
      <c r="Y3201" s="290" t="s">
        <v>4478</v>
      </c>
      <c r="Z3201" s="122"/>
      <c r="AA3201" s="285"/>
    </row>
    <row r="3202" spans="1:27">
      <c r="A3202" s="122" t="s">
        <v>2598</v>
      </c>
      <c r="B3202" s="226" t="str">
        <f t="shared" si="98"/>
        <v>27AANCA4062G1ZN252240001264D005</v>
      </c>
      <c r="C3202" s="277">
        <f t="shared" si="99"/>
        <v>3197</v>
      </c>
      <c r="D3202" s="122" t="s">
        <v>787</v>
      </c>
      <c r="E3202" s="122" t="s">
        <v>788</v>
      </c>
      <c r="F3202" s="122" t="s">
        <v>4479</v>
      </c>
      <c r="G3202" s="122" t="s">
        <v>139</v>
      </c>
      <c r="H3202" s="278">
        <v>45737</v>
      </c>
      <c r="I3202" s="122">
        <v>-3685.81</v>
      </c>
      <c r="J3202" s="122" t="s">
        <v>1700</v>
      </c>
      <c r="K3202" s="122" t="s">
        <v>1657</v>
      </c>
      <c r="L3202" s="287"/>
      <c r="M3202" s="122">
        <v>-3123.57</v>
      </c>
      <c r="N3202" s="122">
        <v>0</v>
      </c>
      <c r="O3202" s="122">
        <v>-281.12</v>
      </c>
      <c r="P3202" s="122">
        <v>-281.12</v>
      </c>
      <c r="Q3202" s="122">
        <v>0</v>
      </c>
      <c r="R3202" s="122" t="s">
        <v>1709</v>
      </c>
      <c r="S3202" s="122" t="s">
        <v>1800</v>
      </c>
      <c r="T3202" s="288" t="s">
        <v>1703</v>
      </c>
      <c r="U3202" s="122"/>
      <c r="V3202" s="289" t="s">
        <v>1704</v>
      </c>
      <c r="W3202" s="290" t="s">
        <v>1195</v>
      </c>
      <c r="X3202" s="290" t="s">
        <v>1195</v>
      </c>
      <c r="Y3202" s="290" t="s">
        <v>1195</v>
      </c>
      <c r="Z3202" s="122"/>
      <c r="AA3202" s="285"/>
    </row>
    <row r="3203" spans="1:27">
      <c r="A3203" s="122" t="s">
        <v>2598</v>
      </c>
      <c r="B3203" s="226" t="str">
        <f t="shared" si="98"/>
        <v>27AANCA4062G1ZN281240001894D010</v>
      </c>
      <c r="C3203" s="277">
        <f t="shared" si="99"/>
        <v>3198</v>
      </c>
      <c r="D3203" s="122" t="s">
        <v>787</v>
      </c>
      <c r="E3203" s="122" t="s">
        <v>788</v>
      </c>
      <c r="F3203" s="122" t="s">
        <v>4480</v>
      </c>
      <c r="G3203" s="122" t="s">
        <v>139</v>
      </c>
      <c r="H3203" s="278">
        <v>45736</v>
      </c>
      <c r="I3203" s="122">
        <v>-74071.039999999994</v>
      </c>
      <c r="J3203" s="122" t="s">
        <v>1700</v>
      </c>
      <c r="K3203" s="122" t="s">
        <v>1657</v>
      </c>
      <c r="L3203" s="287"/>
      <c r="M3203" s="122">
        <v>-62772.07</v>
      </c>
      <c r="N3203" s="122">
        <v>0</v>
      </c>
      <c r="O3203" s="122">
        <v>-5649.48</v>
      </c>
      <c r="P3203" s="122">
        <v>-5649.48</v>
      </c>
      <c r="Q3203" s="122">
        <v>0</v>
      </c>
      <c r="R3203" s="122" t="s">
        <v>1709</v>
      </c>
      <c r="S3203" s="122" t="s">
        <v>1800</v>
      </c>
      <c r="T3203" s="288" t="s">
        <v>1703</v>
      </c>
      <c r="U3203" s="122"/>
      <c r="V3203" s="289" t="s">
        <v>1704</v>
      </c>
      <c r="W3203" s="290" t="s">
        <v>1195</v>
      </c>
      <c r="X3203" s="290" t="s">
        <v>1195</v>
      </c>
      <c r="Y3203" s="290" t="s">
        <v>1195</v>
      </c>
      <c r="Z3203" s="122"/>
      <c r="AA3203" s="285"/>
    </row>
    <row r="3204" spans="1:27">
      <c r="A3204" s="122" t="s">
        <v>2598</v>
      </c>
      <c r="B3204" s="226" t="str">
        <f t="shared" si="98"/>
        <v>27AAACM3692H1ZCSAPU2CR0056/2324</v>
      </c>
      <c r="C3204" s="277">
        <f t="shared" si="99"/>
        <v>3199</v>
      </c>
      <c r="D3204" s="122" t="s">
        <v>580</v>
      </c>
      <c r="E3204" s="122" t="s">
        <v>581</v>
      </c>
      <c r="F3204" s="122" t="s">
        <v>5165</v>
      </c>
      <c r="G3204" s="122" t="s">
        <v>139</v>
      </c>
      <c r="H3204" s="278">
        <v>45382</v>
      </c>
      <c r="I3204" s="122">
        <v>-2686</v>
      </c>
      <c r="J3204" s="122" t="s">
        <v>1700</v>
      </c>
      <c r="K3204" s="122" t="s">
        <v>1657</v>
      </c>
      <c r="L3204" s="287">
        <v>18</v>
      </c>
      <c r="M3204" s="287">
        <v>-2276</v>
      </c>
      <c r="N3204" s="287">
        <v>0</v>
      </c>
      <c r="O3204" s="287">
        <v>-204.84</v>
      </c>
      <c r="P3204" s="122">
        <v>-204.84</v>
      </c>
      <c r="Q3204" s="122">
        <v>0</v>
      </c>
      <c r="R3204" s="188" t="s">
        <v>4537</v>
      </c>
      <c r="S3204" s="188" t="s">
        <v>4591</v>
      </c>
      <c r="T3204" s="188" t="s">
        <v>1703</v>
      </c>
      <c r="U3204" s="188"/>
      <c r="V3204" s="188" t="s">
        <v>1195</v>
      </c>
      <c r="W3204" s="188" t="s">
        <v>1704</v>
      </c>
      <c r="X3204" s="188" t="s">
        <v>1726</v>
      </c>
      <c r="Y3204" s="188" t="s">
        <v>5166</v>
      </c>
      <c r="Z3204" s="188" t="s">
        <v>5167</v>
      </c>
      <c r="AA3204" s="188">
        <v>-409.68</v>
      </c>
    </row>
    <row r="3205" spans="1:27">
      <c r="A3205" s="122" t="s">
        <v>2598</v>
      </c>
      <c r="B3205" s="226" t="str">
        <f t="shared" si="98"/>
        <v>27AAACM3692H1ZCSAPU2CR0057/2324</v>
      </c>
      <c r="C3205" s="277">
        <f t="shared" si="99"/>
        <v>3200</v>
      </c>
      <c r="D3205" s="122" t="s">
        <v>580</v>
      </c>
      <c r="E3205" s="122" t="s">
        <v>581</v>
      </c>
      <c r="F3205" s="122" t="s">
        <v>5168</v>
      </c>
      <c r="G3205" s="122" t="s">
        <v>139</v>
      </c>
      <c r="H3205" s="278">
        <v>45382</v>
      </c>
      <c r="I3205" s="122">
        <v>-1455</v>
      </c>
      <c r="J3205" s="122" t="s">
        <v>1700</v>
      </c>
      <c r="K3205" s="122" t="s">
        <v>1657</v>
      </c>
      <c r="L3205" s="287">
        <v>18</v>
      </c>
      <c r="M3205" s="287">
        <v>-1232.71</v>
      </c>
      <c r="N3205" s="287">
        <v>0</v>
      </c>
      <c r="O3205" s="287">
        <v>-110.94</v>
      </c>
      <c r="P3205" s="122">
        <v>-110.94</v>
      </c>
      <c r="Q3205" s="122">
        <v>0</v>
      </c>
      <c r="R3205" s="188" t="s">
        <v>4537</v>
      </c>
      <c r="S3205" s="188" t="s">
        <v>4591</v>
      </c>
      <c r="T3205" s="188" t="s">
        <v>1703</v>
      </c>
      <c r="U3205" s="188"/>
      <c r="V3205" s="188" t="s">
        <v>1195</v>
      </c>
      <c r="W3205" s="188" t="s">
        <v>1704</v>
      </c>
      <c r="X3205" s="188" t="s">
        <v>1726</v>
      </c>
      <c r="Y3205" s="188" t="s">
        <v>5169</v>
      </c>
      <c r="Z3205" s="188" t="s">
        <v>5167</v>
      </c>
      <c r="AA3205" s="188">
        <v>-221.88</v>
      </c>
    </row>
    <row r="3206" spans="1:27">
      <c r="A3206" s="122" t="s">
        <v>2598</v>
      </c>
      <c r="B3206" s="226" t="str">
        <f t="shared" ref="B3206:B3268" si="100">CONCATENATE(D3206,F3206)</f>
        <v>27AANCA4062G1ZN281230001433006</v>
      </c>
      <c r="C3206" s="277">
        <f t="shared" si="99"/>
        <v>3201</v>
      </c>
      <c r="D3206" s="122" t="s">
        <v>787</v>
      </c>
      <c r="E3206" s="122" t="s">
        <v>788</v>
      </c>
      <c r="F3206" s="122">
        <v>281230001433006</v>
      </c>
      <c r="G3206" s="122" t="s">
        <v>139</v>
      </c>
      <c r="H3206" s="278">
        <v>45407</v>
      </c>
      <c r="I3206" s="122">
        <v>-27708.11</v>
      </c>
      <c r="J3206" s="122" t="s">
        <v>1700</v>
      </c>
      <c r="K3206" s="122" t="s">
        <v>1657</v>
      </c>
      <c r="L3206" s="287">
        <v>18</v>
      </c>
      <c r="M3206" s="287">
        <v>-23481.45</v>
      </c>
      <c r="N3206" s="287">
        <v>0</v>
      </c>
      <c r="O3206" s="287">
        <v>-2113.33</v>
      </c>
      <c r="P3206" s="122">
        <v>-2113.33</v>
      </c>
      <c r="Q3206" s="122">
        <v>0</v>
      </c>
      <c r="R3206" s="188" t="s">
        <v>4481</v>
      </c>
      <c r="S3206" s="188" t="s">
        <v>4488</v>
      </c>
      <c r="T3206" s="188" t="s">
        <v>1703</v>
      </c>
      <c r="U3206" s="188"/>
      <c r="V3206" s="188" t="s">
        <v>1195</v>
      </c>
      <c r="W3206" s="188" t="s">
        <v>1704</v>
      </c>
      <c r="X3206" s="188" t="s">
        <v>1195</v>
      </c>
      <c r="Y3206" s="188" t="s">
        <v>1195</v>
      </c>
      <c r="Z3206" s="188" t="s">
        <v>1195</v>
      </c>
      <c r="AA3206" s="188">
        <v>-4226.66</v>
      </c>
    </row>
    <row r="3207" spans="1:27">
      <c r="A3207" s="122" t="s">
        <v>2598</v>
      </c>
      <c r="B3207" s="226" t="str">
        <f t="shared" si="100"/>
        <v>27AANCA4062G1ZN281230001433D026</v>
      </c>
      <c r="C3207" s="277">
        <f t="shared" ref="C3207:C3268" si="101">C3206+1</f>
        <v>3202</v>
      </c>
      <c r="D3207" s="122" t="s">
        <v>787</v>
      </c>
      <c r="E3207" s="122" t="s">
        <v>788</v>
      </c>
      <c r="F3207" s="122" t="s">
        <v>5170</v>
      </c>
      <c r="G3207" s="122" t="s">
        <v>139</v>
      </c>
      <c r="H3207" s="278">
        <v>45407</v>
      </c>
      <c r="I3207" s="122">
        <v>-5030.74</v>
      </c>
      <c r="J3207" s="122" t="s">
        <v>1700</v>
      </c>
      <c r="K3207" s="122" t="s">
        <v>1657</v>
      </c>
      <c r="L3207" s="287">
        <v>18</v>
      </c>
      <c r="M3207" s="287">
        <v>-4263.34</v>
      </c>
      <c r="N3207" s="287">
        <v>0</v>
      </c>
      <c r="O3207" s="287">
        <v>-383.7</v>
      </c>
      <c r="P3207" s="122">
        <v>-383.7</v>
      </c>
      <c r="Q3207" s="122">
        <v>0</v>
      </c>
      <c r="R3207" s="188" t="s">
        <v>4481</v>
      </c>
      <c r="S3207" s="188" t="s">
        <v>4488</v>
      </c>
      <c r="T3207" s="188" t="s">
        <v>1703</v>
      </c>
      <c r="U3207" s="188"/>
      <c r="V3207" s="188" t="s">
        <v>1195</v>
      </c>
      <c r="W3207" s="188" t="s">
        <v>1704</v>
      </c>
      <c r="X3207" s="188" t="s">
        <v>1195</v>
      </c>
      <c r="Y3207" s="188" t="s">
        <v>1195</v>
      </c>
      <c r="Z3207" s="188" t="s">
        <v>1195</v>
      </c>
      <c r="AA3207" s="188">
        <v>-767.4</v>
      </c>
    </row>
    <row r="3208" spans="1:27">
      <c r="A3208" s="122" t="s">
        <v>2598</v>
      </c>
      <c r="B3208" s="226" t="str">
        <f t="shared" si="100"/>
        <v>27AAJCP8550E1Z7YWC5-C-310</v>
      </c>
      <c r="C3208" s="277">
        <f t="shared" si="101"/>
        <v>3203</v>
      </c>
      <c r="D3208" s="122" t="s">
        <v>5171</v>
      </c>
      <c r="E3208" s="122" t="s">
        <v>5172</v>
      </c>
      <c r="F3208" s="122" t="s">
        <v>5173</v>
      </c>
      <c r="G3208" s="122" t="s">
        <v>139</v>
      </c>
      <c r="H3208" s="278">
        <v>45371</v>
      </c>
      <c r="I3208" s="122">
        <v>-24095.01</v>
      </c>
      <c r="J3208" s="122" t="s">
        <v>1700</v>
      </c>
      <c r="K3208" s="122" t="s">
        <v>1657</v>
      </c>
      <c r="L3208" s="287">
        <v>12</v>
      </c>
      <c r="M3208" s="287">
        <v>-21513</v>
      </c>
      <c r="N3208" s="287">
        <v>0</v>
      </c>
      <c r="O3208" s="287">
        <v>-1290.78</v>
      </c>
      <c r="P3208" s="122">
        <v>-1290.78</v>
      </c>
      <c r="Q3208" s="122">
        <v>0</v>
      </c>
      <c r="R3208" s="188" t="s">
        <v>4537</v>
      </c>
      <c r="S3208" s="188" t="s">
        <v>5174</v>
      </c>
      <c r="T3208" s="188" t="s">
        <v>1703</v>
      </c>
      <c r="U3208" s="188"/>
      <c r="V3208" s="188" t="s">
        <v>1195</v>
      </c>
      <c r="W3208" s="188" t="s">
        <v>1704</v>
      </c>
      <c r="X3208" s="188" t="s">
        <v>1195</v>
      </c>
      <c r="Y3208" s="188" t="s">
        <v>1195</v>
      </c>
      <c r="Z3208" s="188" t="s">
        <v>1195</v>
      </c>
      <c r="AA3208" s="188">
        <v>-2581.56</v>
      </c>
    </row>
    <row r="3209" spans="1:27">
      <c r="A3209" s="122" t="s">
        <v>2598</v>
      </c>
      <c r="B3209" s="226" t="str">
        <f t="shared" si="100"/>
        <v>27AAACH1458C1ZZ2950447111</v>
      </c>
      <c r="C3209" s="277">
        <f t="shared" si="101"/>
        <v>3204</v>
      </c>
      <c r="D3209" s="122" t="s">
        <v>540</v>
      </c>
      <c r="E3209" s="122" t="s">
        <v>541</v>
      </c>
      <c r="F3209" s="122">
        <v>2950447111</v>
      </c>
      <c r="G3209" s="122" t="s">
        <v>139</v>
      </c>
      <c r="H3209" s="278">
        <v>45445</v>
      </c>
      <c r="I3209" s="122">
        <v>-67833.78</v>
      </c>
      <c r="J3209" s="122" t="s">
        <v>1700</v>
      </c>
      <c r="K3209" s="122" t="s">
        <v>1657</v>
      </c>
      <c r="L3209" s="287">
        <v>18</v>
      </c>
      <c r="M3209" s="287">
        <v>-57486.26</v>
      </c>
      <c r="N3209" s="287">
        <v>0</v>
      </c>
      <c r="O3209" s="287">
        <v>-5173.76</v>
      </c>
      <c r="P3209" s="122">
        <v>-5173.76</v>
      </c>
      <c r="Q3209" s="122">
        <v>0</v>
      </c>
      <c r="R3209" s="188" t="s">
        <v>4657</v>
      </c>
      <c r="S3209" s="188" t="s">
        <v>4674</v>
      </c>
      <c r="T3209" s="188" t="s">
        <v>1703</v>
      </c>
      <c r="U3209" s="188"/>
      <c r="V3209" s="188" t="s">
        <v>1195</v>
      </c>
      <c r="W3209" s="188" t="s">
        <v>1704</v>
      </c>
      <c r="X3209" s="188" t="s">
        <v>1195</v>
      </c>
      <c r="Y3209" s="188" t="s">
        <v>1195</v>
      </c>
      <c r="Z3209" s="188" t="s">
        <v>1195</v>
      </c>
      <c r="AA3209" s="188">
        <v>-10347.52</v>
      </c>
    </row>
    <row r="3210" spans="1:27">
      <c r="A3210" s="122" t="s">
        <v>2598</v>
      </c>
      <c r="B3210" s="226" t="str">
        <f t="shared" si="100"/>
        <v>27AAEFU8529J1ZNUTLLP/24-25/CN1</v>
      </c>
      <c r="C3210" s="277">
        <f t="shared" si="101"/>
        <v>3205</v>
      </c>
      <c r="D3210" s="122" t="s">
        <v>160</v>
      </c>
      <c r="E3210" s="122" t="s">
        <v>689</v>
      </c>
      <c r="F3210" s="122" t="s">
        <v>5175</v>
      </c>
      <c r="G3210" s="122" t="s">
        <v>139</v>
      </c>
      <c r="H3210" s="278">
        <v>45435</v>
      </c>
      <c r="I3210" s="122">
        <v>-9340</v>
      </c>
      <c r="J3210" s="122" t="s">
        <v>1700</v>
      </c>
      <c r="K3210" s="122" t="s">
        <v>1657</v>
      </c>
      <c r="L3210" s="287">
        <v>18</v>
      </c>
      <c r="M3210" s="287">
        <v>-7915</v>
      </c>
      <c r="N3210" s="287">
        <v>0</v>
      </c>
      <c r="O3210" s="287">
        <v>-712.35</v>
      </c>
      <c r="P3210" s="122">
        <v>-712.35</v>
      </c>
      <c r="Q3210" s="122">
        <v>0</v>
      </c>
      <c r="R3210" s="188" t="s">
        <v>4657</v>
      </c>
      <c r="S3210" s="188" t="s">
        <v>4658</v>
      </c>
      <c r="T3210" s="188" t="s">
        <v>1703</v>
      </c>
      <c r="U3210" s="188"/>
      <c r="V3210" s="188" t="s">
        <v>1195</v>
      </c>
      <c r="W3210" s="188" t="s">
        <v>1704</v>
      </c>
      <c r="X3210" s="188" t="s">
        <v>1195</v>
      </c>
      <c r="Y3210" s="188" t="s">
        <v>1195</v>
      </c>
      <c r="Z3210" s="188" t="s">
        <v>1195</v>
      </c>
      <c r="AA3210" s="188">
        <v>-1424.7</v>
      </c>
    </row>
    <row r="3211" spans="1:27">
      <c r="A3211" s="122" t="s">
        <v>2598</v>
      </c>
      <c r="B3211" s="226" t="str">
        <f t="shared" si="100"/>
        <v>27AAEFU8529J1ZNUTLLP/24-25/CN3</v>
      </c>
      <c r="C3211" s="277">
        <f t="shared" si="101"/>
        <v>3206</v>
      </c>
      <c r="D3211" s="122" t="s">
        <v>160</v>
      </c>
      <c r="E3211" s="122" t="s">
        <v>689</v>
      </c>
      <c r="F3211" s="122" t="s">
        <v>5176</v>
      </c>
      <c r="G3211" s="122" t="s">
        <v>139</v>
      </c>
      <c r="H3211" s="278">
        <v>45436</v>
      </c>
      <c r="I3211" s="122">
        <v>-157334</v>
      </c>
      <c r="J3211" s="122" t="s">
        <v>1700</v>
      </c>
      <c r="K3211" s="122" t="s">
        <v>1657</v>
      </c>
      <c r="L3211" s="287">
        <v>18</v>
      </c>
      <c r="M3211" s="287">
        <v>-133334</v>
      </c>
      <c r="N3211" s="287">
        <v>0</v>
      </c>
      <c r="O3211" s="287">
        <v>-12000.06</v>
      </c>
      <c r="P3211" s="122">
        <v>-12000.06</v>
      </c>
      <c r="Q3211" s="122">
        <v>0</v>
      </c>
      <c r="R3211" s="188" t="s">
        <v>4657</v>
      </c>
      <c r="S3211" s="188" t="s">
        <v>4658</v>
      </c>
      <c r="T3211" s="188" t="s">
        <v>1703</v>
      </c>
      <c r="U3211" s="188"/>
      <c r="V3211" s="188" t="s">
        <v>1195</v>
      </c>
      <c r="W3211" s="188" t="s">
        <v>1704</v>
      </c>
      <c r="X3211" s="188" t="s">
        <v>1195</v>
      </c>
      <c r="Y3211" s="188" t="s">
        <v>1195</v>
      </c>
      <c r="Z3211" s="188" t="s">
        <v>1195</v>
      </c>
      <c r="AA3211" s="188">
        <v>-24000.12</v>
      </c>
    </row>
    <row r="3212" spans="1:27">
      <c r="A3212" s="122" t="s">
        <v>2598</v>
      </c>
      <c r="B3212" s="226" t="str">
        <f t="shared" si="100"/>
        <v>07AAKCM6764E1Z7YNDR-C-2256</v>
      </c>
      <c r="C3212" s="277">
        <f t="shared" si="101"/>
        <v>3207</v>
      </c>
      <c r="D3212" s="122" t="s">
        <v>4692</v>
      </c>
      <c r="E3212" s="122" t="s">
        <v>1873</v>
      </c>
      <c r="F3212" s="122" t="s">
        <v>5177</v>
      </c>
      <c r="G3212" s="122" t="s">
        <v>139</v>
      </c>
      <c r="H3212" s="278">
        <v>45453</v>
      </c>
      <c r="I3212" s="122">
        <v>-450</v>
      </c>
      <c r="J3212" s="122" t="s">
        <v>1700</v>
      </c>
      <c r="K3212" s="122" t="s">
        <v>1657</v>
      </c>
      <c r="L3212" s="287">
        <v>18</v>
      </c>
      <c r="M3212" s="287">
        <v>-381.36</v>
      </c>
      <c r="N3212" s="287">
        <v>-68.64</v>
      </c>
      <c r="O3212" s="287">
        <v>0</v>
      </c>
      <c r="P3212" s="122">
        <v>0</v>
      </c>
      <c r="Q3212" s="122">
        <v>0</v>
      </c>
      <c r="R3212" s="188" t="s">
        <v>4657</v>
      </c>
      <c r="S3212" s="188" t="s">
        <v>4694</v>
      </c>
      <c r="T3212" s="188" t="s">
        <v>1703</v>
      </c>
      <c r="U3212" s="188"/>
      <c r="V3212" s="188" t="s">
        <v>1195</v>
      </c>
      <c r="W3212" s="188" t="s">
        <v>1704</v>
      </c>
      <c r="X3212" s="188" t="s">
        <v>1195</v>
      </c>
      <c r="Y3212" s="188" t="s">
        <v>1195</v>
      </c>
      <c r="Z3212" s="188" t="s">
        <v>1195</v>
      </c>
      <c r="AA3212" s="188">
        <v>-68.64</v>
      </c>
    </row>
    <row r="3213" spans="1:27">
      <c r="A3213" s="122" t="s">
        <v>2598</v>
      </c>
      <c r="B3213" s="226" t="str">
        <f t="shared" si="100"/>
        <v>27AABCP9181H1Z441227006646</v>
      </c>
      <c r="C3213" s="277">
        <f t="shared" si="101"/>
        <v>3208</v>
      </c>
      <c r="D3213" s="122" t="s">
        <v>4969</v>
      </c>
      <c r="E3213" s="122" t="s">
        <v>4970</v>
      </c>
      <c r="F3213" s="122">
        <v>41227006646</v>
      </c>
      <c r="G3213" s="122" t="s">
        <v>139</v>
      </c>
      <c r="H3213" s="278">
        <v>45452</v>
      </c>
      <c r="I3213" s="122">
        <v>-554600</v>
      </c>
      <c r="J3213" s="122" t="s">
        <v>1700</v>
      </c>
      <c r="K3213" s="122" t="s">
        <v>1657</v>
      </c>
      <c r="L3213" s="287">
        <v>18</v>
      </c>
      <c r="M3213" s="287">
        <v>-470000</v>
      </c>
      <c r="N3213" s="287">
        <v>0</v>
      </c>
      <c r="O3213" s="287">
        <v>-42300</v>
      </c>
      <c r="P3213" s="122">
        <v>-42300</v>
      </c>
      <c r="Q3213" s="122">
        <v>0</v>
      </c>
      <c r="R3213" s="188" t="s">
        <v>4657</v>
      </c>
      <c r="S3213" s="188" t="s">
        <v>4668</v>
      </c>
      <c r="T3213" s="188" t="s">
        <v>1703</v>
      </c>
      <c r="U3213" s="188"/>
      <c r="V3213" s="188" t="s">
        <v>1195</v>
      </c>
      <c r="W3213" s="188" t="s">
        <v>1704</v>
      </c>
      <c r="X3213" s="188" t="s">
        <v>1726</v>
      </c>
      <c r="Y3213" s="188" t="s">
        <v>5178</v>
      </c>
      <c r="Z3213" s="188" t="s">
        <v>5001</v>
      </c>
      <c r="AA3213" s="188">
        <v>-84600</v>
      </c>
    </row>
    <row r="3214" spans="1:27">
      <c r="A3214" s="122" t="s">
        <v>2598</v>
      </c>
      <c r="B3214" s="226" t="str">
        <f t="shared" si="100"/>
        <v>27AABCP9181H1Z441227006647</v>
      </c>
      <c r="C3214" s="277">
        <f t="shared" si="101"/>
        <v>3209</v>
      </c>
      <c r="D3214" s="122" t="s">
        <v>4969</v>
      </c>
      <c r="E3214" s="122" t="s">
        <v>4970</v>
      </c>
      <c r="F3214" s="122">
        <v>41227006647</v>
      </c>
      <c r="G3214" s="122" t="s">
        <v>139</v>
      </c>
      <c r="H3214" s="278">
        <v>45452</v>
      </c>
      <c r="I3214" s="122">
        <v>-552712</v>
      </c>
      <c r="J3214" s="122" t="s">
        <v>1700</v>
      </c>
      <c r="K3214" s="122" t="s">
        <v>1657</v>
      </c>
      <c r="L3214" s="287">
        <v>18</v>
      </c>
      <c r="M3214" s="287">
        <v>-468400</v>
      </c>
      <c r="N3214" s="287">
        <v>0</v>
      </c>
      <c r="O3214" s="287">
        <v>-42156</v>
      </c>
      <c r="P3214" s="122">
        <v>-42156</v>
      </c>
      <c r="Q3214" s="122">
        <v>0</v>
      </c>
      <c r="R3214" s="188" t="s">
        <v>4657</v>
      </c>
      <c r="S3214" s="188" t="s">
        <v>4668</v>
      </c>
      <c r="T3214" s="188" t="s">
        <v>1703</v>
      </c>
      <c r="U3214" s="188"/>
      <c r="V3214" s="188" t="s">
        <v>1195</v>
      </c>
      <c r="W3214" s="188" t="s">
        <v>1704</v>
      </c>
      <c r="X3214" s="188" t="s">
        <v>1726</v>
      </c>
      <c r="Y3214" s="188" t="s">
        <v>5179</v>
      </c>
      <c r="Z3214" s="188" t="s">
        <v>5001</v>
      </c>
      <c r="AA3214" s="188">
        <v>-84312</v>
      </c>
    </row>
    <row r="3215" spans="1:27">
      <c r="A3215" s="122" t="s">
        <v>2598</v>
      </c>
      <c r="B3215" s="226" t="str">
        <f t="shared" si="100"/>
        <v>29AACCP2486Q1ZMCN/24-25/33</v>
      </c>
      <c r="C3215" s="277">
        <f t="shared" si="101"/>
        <v>3210</v>
      </c>
      <c r="D3215" s="122" t="s">
        <v>617</v>
      </c>
      <c r="E3215" s="122" t="s">
        <v>618</v>
      </c>
      <c r="F3215" s="122" t="s">
        <v>5180</v>
      </c>
      <c r="G3215" s="122" t="s">
        <v>139</v>
      </c>
      <c r="H3215" s="278">
        <v>45449</v>
      </c>
      <c r="I3215" s="122">
        <v>-28538.3</v>
      </c>
      <c r="J3215" s="122" t="s">
        <v>1700</v>
      </c>
      <c r="K3215" s="122" t="s">
        <v>1657</v>
      </c>
      <c r="L3215" s="287">
        <v>18</v>
      </c>
      <c r="M3215" s="287">
        <v>-24185</v>
      </c>
      <c r="N3215" s="287">
        <v>-4353.3</v>
      </c>
      <c r="O3215" s="287">
        <v>0</v>
      </c>
      <c r="P3215" s="122">
        <v>0</v>
      </c>
      <c r="Q3215" s="122">
        <v>0</v>
      </c>
      <c r="R3215" s="188" t="s">
        <v>4657</v>
      </c>
      <c r="S3215" s="188" t="s">
        <v>4811</v>
      </c>
      <c r="T3215" s="188" t="s">
        <v>1703</v>
      </c>
      <c r="U3215" s="188"/>
      <c r="V3215" s="188" t="s">
        <v>1195</v>
      </c>
      <c r="W3215" s="188" t="s">
        <v>1704</v>
      </c>
      <c r="X3215" s="188" t="s">
        <v>1726</v>
      </c>
      <c r="Y3215" s="188" t="s">
        <v>5181</v>
      </c>
      <c r="Z3215" s="188" t="s">
        <v>4738</v>
      </c>
      <c r="AA3215" s="188">
        <v>-4353.3</v>
      </c>
    </row>
    <row r="3216" spans="1:27">
      <c r="A3216" s="122" t="s">
        <v>2598</v>
      </c>
      <c r="B3216" s="226" t="str">
        <f t="shared" si="100"/>
        <v>27AANCA4062G1ZN252230000946D014</v>
      </c>
      <c r="C3216" s="277">
        <f t="shared" si="101"/>
        <v>3211</v>
      </c>
      <c r="D3216" s="122" t="s">
        <v>787</v>
      </c>
      <c r="E3216" s="122" t="s">
        <v>788</v>
      </c>
      <c r="F3216" s="122" t="s">
        <v>5182</v>
      </c>
      <c r="G3216" s="122" t="s">
        <v>139</v>
      </c>
      <c r="H3216" s="278">
        <v>45473</v>
      </c>
      <c r="I3216" s="122">
        <v>-580.38</v>
      </c>
      <c r="J3216" s="122" t="s">
        <v>1700</v>
      </c>
      <c r="K3216" s="122" t="s">
        <v>1657</v>
      </c>
      <c r="L3216" s="287">
        <v>18</v>
      </c>
      <c r="M3216" s="287">
        <v>-491.85</v>
      </c>
      <c r="N3216" s="287">
        <v>0</v>
      </c>
      <c r="O3216" s="287">
        <v>-44.26</v>
      </c>
      <c r="P3216" s="122">
        <v>-44.26</v>
      </c>
      <c r="Q3216" s="122">
        <v>0</v>
      </c>
      <c r="R3216" s="188" t="s">
        <v>4657</v>
      </c>
      <c r="S3216" s="188" t="s">
        <v>4668</v>
      </c>
      <c r="T3216" s="188" t="s">
        <v>1703</v>
      </c>
      <c r="U3216" s="188"/>
      <c r="V3216" s="188" t="s">
        <v>1195</v>
      </c>
      <c r="W3216" s="188" t="s">
        <v>1704</v>
      </c>
      <c r="X3216" s="188" t="s">
        <v>1195</v>
      </c>
      <c r="Y3216" s="188" t="s">
        <v>1195</v>
      </c>
      <c r="Z3216" s="188" t="s">
        <v>1195</v>
      </c>
      <c r="AA3216" s="188">
        <v>-88.52</v>
      </c>
    </row>
    <row r="3217" spans="1:27">
      <c r="A3217" s="122" t="s">
        <v>2598</v>
      </c>
      <c r="B3217" s="226" t="str">
        <f t="shared" si="100"/>
        <v>27AANCA4062G1ZN281230001433000R</v>
      </c>
      <c r="C3217" s="277">
        <f t="shared" si="101"/>
        <v>3212</v>
      </c>
      <c r="D3217" s="122" t="s">
        <v>787</v>
      </c>
      <c r="E3217" s="122" t="s">
        <v>788</v>
      </c>
      <c r="F3217" s="122" t="s">
        <v>5183</v>
      </c>
      <c r="G3217" s="122" t="s">
        <v>139</v>
      </c>
      <c r="H3217" s="278">
        <v>45322</v>
      </c>
      <c r="I3217" s="122">
        <v>-301884.09000000003</v>
      </c>
      <c r="J3217" s="122" t="s">
        <v>1700</v>
      </c>
      <c r="K3217" s="122" t="s">
        <v>1657</v>
      </c>
      <c r="L3217" s="287">
        <v>18</v>
      </c>
      <c r="M3217" s="287">
        <v>-255833.99</v>
      </c>
      <c r="N3217" s="287">
        <v>0</v>
      </c>
      <c r="O3217" s="287">
        <v>-23025.05</v>
      </c>
      <c r="P3217" s="122">
        <v>-23025.05</v>
      </c>
      <c r="Q3217" s="122">
        <v>0</v>
      </c>
      <c r="R3217" s="188" t="s">
        <v>4657</v>
      </c>
      <c r="S3217" s="188" t="s">
        <v>4668</v>
      </c>
      <c r="T3217" s="188" t="s">
        <v>1703</v>
      </c>
      <c r="U3217" s="188"/>
      <c r="V3217" s="188" t="s">
        <v>1195</v>
      </c>
      <c r="W3217" s="188" t="s">
        <v>1704</v>
      </c>
      <c r="X3217" s="188" t="s">
        <v>1195</v>
      </c>
      <c r="Y3217" s="188" t="s">
        <v>1195</v>
      </c>
      <c r="Z3217" s="188" t="s">
        <v>1195</v>
      </c>
      <c r="AA3217" s="188">
        <v>-46050.1</v>
      </c>
    </row>
    <row r="3218" spans="1:27">
      <c r="A3218" s="122" t="s">
        <v>2598</v>
      </c>
      <c r="B3218" s="226" t="str">
        <f t="shared" si="100"/>
        <v>27AANCA4062G1ZN281230001433A037</v>
      </c>
      <c r="C3218" s="277">
        <f t="shared" si="101"/>
        <v>3213</v>
      </c>
      <c r="D3218" s="122" t="s">
        <v>787</v>
      </c>
      <c r="E3218" s="122" t="s">
        <v>788</v>
      </c>
      <c r="F3218" s="122" t="s">
        <v>5184</v>
      </c>
      <c r="G3218" s="122" t="s">
        <v>139</v>
      </c>
      <c r="H3218" s="278">
        <v>45473</v>
      </c>
      <c r="I3218" s="122">
        <v>-3266.14</v>
      </c>
      <c r="J3218" s="122" t="s">
        <v>1700</v>
      </c>
      <c r="K3218" s="122" t="s">
        <v>1657</v>
      </c>
      <c r="L3218" s="287">
        <v>18</v>
      </c>
      <c r="M3218" s="287">
        <v>-2767.91</v>
      </c>
      <c r="N3218" s="287">
        <v>0</v>
      </c>
      <c r="O3218" s="287">
        <v>-249.11</v>
      </c>
      <c r="P3218" s="122">
        <v>-249.11</v>
      </c>
      <c r="Q3218" s="122">
        <v>0</v>
      </c>
      <c r="R3218" s="188" t="s">
        <v>4657</v>
      </c>
      <c r="S3218" s="188" t="s">
        <v>4668</v>
      </c>
      <c r="T3218" s="188" t="s">
        <v>1703</v>
      </c>
      <c r="U3218" s="188"/>
      <c r="V3218" s="188" t="s">
        <v>1195</v>
      </c>
      <c r="W3218" s="188" t="s">
        <v>1704</v>
      </c>
      <c r="X3218" s="188" t="s">
        <v>1195</v>
      </c>
      <c r="Y3218" s="188" t="s">
        <v>1195</v>
      </c>
      <c r="Z3218" s="188" t="s">
        <v>1195</v>
      </c>
      <c r="AA3218" s="188">
        <v>-498.22</v>
      </c>
    </row>
    <row r="3219" spans="1:27">
      <c r="A3219" s="122" t="s">
        <v>2598</v>
      </c>
      <c r="B3219" s="226" t="str">
        <f t="shared" si="100"/>
        <v>27AANCA4062G1ZN281230001433D032</v>
      </c>
      <c r="C3219" s="277">
        <f t="shared" si="101"/>
        <v>3214</v>
      </c>
      <c r="D3219" s="122" t="s">
        <v>787</v>
      </c>
      <c r="E3219" s="122" t="s">
        <v>788</v>
      </c>
      <c r="F3219" s="122" t="s">
        <v>5185</v>
      </c>
      <c r="G3219" s="122" t="s">
        <v>139</v>
      </c>
      <c r="H3219" s="278">
        <v>45473</v>
      </c>
      <c r="I3219" s="122">
        <v>-27474.09</v>
      </c>
      <c r="J3219" s="122" t="s">
        <v>1700</v>
      </c>
      <c r="K3219" s="122" t="s">
        <v>1657</v>
      </c>
      <c r="L3219" s="287">
        <v>18</v>
      </c>
      <c r="M3219" s="287">
        <v>-23283.13</v>
      </c>
      <c r="N3219" s="287">
        <v>0</v>
      </c>
      <c r="O3219" s="287">
        <v>-2095.48</v>
      </c>
      <c r="P3219" s="122">
        <v>-2095.48</v>
      </c>
      <c r="Q3219" s="122">
        <v>0</v>
      </c>
      <c r="R3219" s="188" t="s">
        <v>4657</v>
      </c>
      <c r="S3219" s="188" t="s">
        <v>4668</v>
      </c>
      <c r="T3219" s="188" t="s">
        <v>1703</v>
      </c>
      <c r="U3219" s="188"/>
      <c r="V3219" s="188" t="s">
        <v>1195</v>
      </c>
      <c r="W3219" s="188" t="s">
        <v>1704</v>
      </c>
      <c r="X3219" s="188" t="s">
        <v>1195</v>
      </c>
      <c r="Y3219" s="188" t="s">
        <v>1195</v>
      </c>
      <c r="Z3219" s="188" t="s">
        <v>1195</v>
      </c>
      <c r="AA3219" s="188">
        <v>-4190.96</v>
      </c>
    </row>
    <row r="3220" spans="1:27">
      <c r="A3220" s="122" t="s">
        <v>2598</v>
      </c>
      <c r="B3220" s="226" t="str">
        <f t="shared" si="100"/>
        <v>27AANCA4062G1ZN281230001433D035</v>
      </c>
      <c r="C3220" s="277">
        <f t="shared" si="101"/>
        <v>3215</v>
      </c>
      <c r="D3220" s="122" t="s">
        <v>787</v>
      </c>
      <c r="E3220" s="122" t="s">
        <v>788</v>
      </c>
      <c r="F3220" s="122" t="s">
        <v>5186</v>
      </c>
      <c r="G3220" s="122" t="s">
        <v>139</v>
      </c>
      <c r="H3220" s="278">
        <v>45473</v>
      </c>
      <c r="I3220" s="122">
        <v>-16437.63</v>
      </c>
      <c r="J3220" s="122" t="s">
        <v>1700</v>
      </c>
      <c r="K3220" s="122" t="s">
        <v>1657</v>
      </c>
      <c r="L3220" s="287">
        <v>18</v>
      </c>
      <c r="M3220" s="287">
        <v>-13930.2</v>
      </c>
      <c r="N3220" s="287">
        <v>0</v>
      </c>
      <c r="O3220" s="287">
        <v>-1253.71</v>
      </c>
      <c r="P3220" s="122">
        <v>-1253.71</v>
      </c>
      <c r="Q3220" s="122">
        <v>0</v>
      </c>
      <c r="R3220" s="188" t="s">
        <v>4657</v>
      </c>
      <c r="S3220" s="188" t="s">
        <v>4668</v>
      </c>
      <c r="T3220" s="188" t="s">
        <v>1703</v>
      </c>
      <c r="U3220" s="188"/>
      <c r="V3220" s="188" t="s">
        <v>1195</v>
      </c>
      <c r="W3220" s="188" t="s">
        <v>1704</v>
      </c>
      <c r="X3220" s="188" t="s">
        <v>1195</v>
      </c>
      <c r="Y3220" s="188" t="s">
        <v>1195</v>
      </c>
      <c r="Z3220" s="188" t="s">
        <v>1195</v>
      </c>
      <c r="AA3220" s="188">
        <v>-2507.42</v>
      </c>
    </row>
    <row r="3221" spans="1:27">
      <c r="A3221" s="122" t="s">
        <v>2598</v>
      </c>
      <c r="B3221" s="226" t="str">
        <f t="shared" si="100"/>
        <v>27AABCF6516A1Z3CNINTMH000113703</v>
      </c>
      <c r="C3221" s="277">
        <f t="shared" si="101"/>
        <v>3216</v>
      </c>
      <c r="D3221" s="122" t="s">
        <v>330</v>
      </c>
      <c r="E3221" s="122" t="s">
        <v>331</v>
      </c>
      <c r="F3221" s="122" t="s">
        <v>5187</v>
      </c>
      <c r="G3221" s="122" t="s">
        <v>139</v>
      </c>
      <c r="H3221" s="278">
        <v>45443</v>
      </c>
      <c r="I3221" s="122">
        <v>-46648.6</v>
      </c>
      <c r="J3221" s="122" t="s">
        <v>1700</v>
      </c>
      <c r="K3221" s="122" t="s">
        <v>1657</v>
      </c>
      <c r="L3221" s="287">
        <v>18</v>
      </c>
      <c r="M3221" s="287">
        <v>-3904.8</v>
      </c>
      <c r="N3221" s="287">
        <v>0</v>
      </c>
      <c r="O3221" s="287">
        <v>-351.4</v>
      </c>
      <c r="P3221" s="122">
        <v>-351.4</v>
      </c>
      <c r="Q3221" s="122">
        <v>0</v>
      </c>
      <c r="R3221" s="188" t="s">
        <v>4994</v>
      </c>
      <c r="S3221" s="188" t="s">
        <v>4995</v>
      </c>
      <c r="T3221" s="188" t="s">
        <v>1703</v>
      </c>
      <c r="U3221" s="188"/>
      <c r="V3221" s="188" t="s">
        <v>1195</v>
      </c>
      <c r="W3221" s="188" t="s">
        <v>1704</v>
      </c>
      <c r="X3221" s="188" t="s">
        <v>1195</v>
      </c>
      <c r="Y3221" s="188" t="s">
        <v>1195</v>
      </c>
      <c r="Z3221" s="188" t="s">
        <v>1195</v>
      </c>
      <c r="AA3221" s="188">
        <v>-702.8</v>
      </c>
    </row>
    <row r="3222" spans="1:27">
      <c r="A3222" s="122" t="s">
        <v>2598</v>
      </c>
      <c r="B3222" s="226" t="str">
        <f t="shared" si="100"/>
        <v>09AABCI7220A1Z3INPL/CRN0074/24</v>
      </c>
      <c r="C3222" s="277">
        <f t="shared" si="101"/>
        <v>3217</v>
      </c>
      <c r="D3222" s="122" t="s">
        <v>5188</v>
      </c>
      <c r="E3222" s="122" t="s">
        <v>5189</v>
      </c>
      <c r="F3222" s="122" t="s">
        <v>5190</v>
      </c>
      <c r="G3222" s="122" t="s">
        <v>139</v>
      </c>
      <c r="H3222" s="278">
        <v>45441</v>
      </c>
      <c r="I3222" s="122">
        <v>-11210</v>
      </c>
      <c r="J3222" s="122" t="s">
        <v>1700</v>
      </c>
      <c r="K3222" s="122" t="s">
        <v>1657</v>
      </c>
      <c r="L3222" s="287">
        <v>18</v>
      </c>
      <c r="M3222" s="287">
        <v>-9500</v>
      </c>
      <c r="N3222" s="287">
        <v>-1710</v>
      </c>
      <c r="O3222" s="287">
        <v>0</v>
      </c>
      <c r="P3222" s="122">
        <v>0</v>
      </c>
      <c r="Q3222" s="122">
        <v>0</v>
      </c>
      <c r="R3222" s="188" t="s">
        <v>4994</v>
      </c>
      <c r="S3222" s="188" t="s">
        <v>4995</v>
      </c>
      <c r="T3222" s="188" t="s">
        <v>1703</v>
      </c>
      <c r="U3222" s="188"/>
      <c r="V3222" s="188" t="s">
        <v>1195</v>
      </c>
      <c r="W3222" s="188" t="s">
        <v>1704</v>
      </c>
      <c r="X3222" s="188" t="s">
        <v>1195</v>
      </c>
      <c r="Y3222" s="188" t="s">
        <v>1195</v>
      </c>
      <c r="Z3222" s="188" t="s">
        <v>1195</v>
      </c>
      <c r="AA3222" s="188">
        <v>-1710</v>
      </c>
    </row>
    <row r="3223" spans="1:27">
      <c r="A3223" s="122" t="s">
        <v>2598</v>
      </c>
      <c r="B3223" s="226" t="str">
        <f t="shared" si="100"/>
        <v>27AANCA4062G1ZN252230000946D009</v>
      </c>
      <c r="C3223" s="277">
        <f t="shared" si="101"/>
        <v>3218</v>
      </c>
      <c r="D3223" s="122" t="s">
        <v>787</v>
      </c>
      <c r="E3223" s="122" t="s">
        <v>788</v>
      </c>
      <c r="F3223" s="122" t="s">
        <v>5191</v>
      </c>
      <c r="G3223" s="122" t="s">
        <v>139</v>
      </c>
      <c r="H3223" s="278">
        <v>45443</v>
      </c>
      <c r="I3223" s="122">
        <v>-1402.51</v>
      </c>
      <c r="J3223" s="122" t="s">
        <v>1700</v>
      </c>
      <c r="K3223" s="122" t="s">
        <v>1657</v>
      </c>
      <c r="L3223" s="287">
        <v>18</v>
      </c>
      <c r="M3223" s="287">
        <v>-1188.57</v>
      </c>
      <c r="N3223" s="287">
        <v>0</v>
      </c>
      <c r="O3223" s="287">
        <v>-106.97</v>
      </c>
      <c r="P3223" s="122">
        <v>-106.97</v>
      </c>
      <c r="Q3223" s="122">
        <v>0</v>
      </c>
      <c r="R3223" s="188" t="s">
        <v>4994</v>
      </c>
      <c r="S3223" s="188" t="s">
        <v>4995</v>
      </c>
      <c r="T3223" s="188" t="s">
        <v>1703</v>
      </c>
      <c r="U3223" s="188"/>
      <c r="V3223" s="188" t="s">
        <v>1195</v>
      </c>
      <c r="W3223" s="188" t="s">
        <v>1704</v>
      </c>
      <c r="X3223" s="188" t="s">
        <v>1195</v>
      </c>
      <c r="Y3223" s="188" t="s">
        <v>1195</v>
      </c>
      <c r="Z3223" s="188" t="s">
        <v>1195</v>
      </c>
      <c r="AA3223" s="188">
        <v>-213.94</v>
      </c>
    </row>
    <row r="3224" spans="1:27">
      <c r="A3224" s="122" t="s">
        <v>2598</v>
      </c>
      <c r="B3224" s="226" t="str">
        <f t="shared" si="100"/>
        <v>27AANCA4062G1ZN252230000946D011</v>
      </c>
      <c r="C3224" s="277">
        <f t="shared" si="101"/>
        <v>3219</v>
      </c>
      <c r="D3224" s="122" t="s">
        <v>787</v>
      </c>
      <c r="E3224" s="122" t="s">
        <v>788</v>
      </c>
      <c r="F3224" s="122" t="s">
        <v>5192</v>
      </c>
      <c r="G3224" s="122" t="s">
        <v>139</v>
      </c>
      <c r="H3224" s="278">
        <v>45443</v>
      </c>
      <c r="I3224" s="122">
        <v>-2215.41</v>
      </c>
      <c r="J3224" s="122" t="s">
        <v>1700</v>
      </c>
      <c r="K3224" s="122" t="s">
        <v>1657</v>
      </c>
      <c r="L3224" s="287">
        <v>18</v>
      </c>
      <c r="M3224" s="287">
        <v>-1877.47</v>
      </c>
      <c r="N3224" s="287">
        <v>0</v>
      </c>
      <c r="O3224" s="287">
        <v>-168.97</v>
      </c>
      <c r="P3224" s="122">
        <v>-168.97</v>
      </c>
      <c r="Q3224" s="122">
        <v>0</v>
      </c>
      <c r="R3224" s="188" t="s">
        <v>4994</v>
      </c>
      <c r="S3224" s="188" t="s">
        <v>4995</v>
      </c>
      <c r="T3224" s="188" t="s">
        <v>1703</v>
      </c>
      <c r="U3224" s="188"/>
      <c r="V3224" s="188" t="s">
        <v>1195</v>
      </c>
      <c r="W3224" s="188" t="s">
        <v>1704</v>
      </c>
      <c r="X3224" s="188" t="s">
        <v>1195</v>
      </c>
      <c r="Y3224" s="188" t="s">
        <v>1195</v>
      </c>
      <c r="Z3224" s="188" t="s">
        <v>1195</v>
      </c>
      <c r="AA3224" s="188">
        <v>-337.94</v>
      </c>
    </row>
    <row r="3225" spans="1:27">
      <c r="A3225" s="122" t="s">
        <v>2598</v>
      </c>
      <c r="B3225" s="226" t="str">
        <f t="shared" si="100"/>
        <v>27AARFM1584E1Z0MT/534/2024-25cr</v>
      </c>
      <c r="C3225" s="277">
        <f t="shared" si="101"/>
        <v>3220</v>
      </c>
      <c r="D3225" s="122" t="s">
        <v>962</v>
      </c>
      <c r="E3225" s="122" t="s">
        <v>963</v>
      </c>
      <c r="F3225" s="122" t="s">
        <v>5193</v>
      </c>
      <c r="G3225" s="122" t="s">
        <v>139</v>
      </c>
      <c r="H3225" s="278">
        <v>45429</v>
      </c>
      <c r="I3225" s="122">
        <v>-3186</v>
      </c>
      <c r="J3225" s="122" t="s">
        <v>1700</v>
      </c>
      <c r="K3225" s="122" t="s">
        <v>1657</v>
      </c>
      <c r="L3225" s="287">
        <v>18</v>
      </c>
      <c r="M3225" s="287">
        <v>-2700</v>
      </c>
      <c r="N3225" s="287">
        <v>0</v>
      </c>
      <c r="O3225" s="287">
        <v>-243</v>
      </c>
      <c r="P3225" s="122">
        <v>-243</v>
      </c>
      <c r="Q3225" s="122">
        <v>0</v>
      </c>
      <c r="R3225" s="188" t="s">
        <v>4994</v>
      </c>
      <c r="S3225" s="188" t="s">
        <v>4995</v>
      </c>
      <c r="T3225" s="188" t="s">
        <v>1703</v>
      </c>
      <c r="U3225" s="188"/>
      <c r="V3225" s="188" t="s">
        <v>1195</v>
      </c>
      <c r="W3225" s="188" t="s">
        <v>1704</v>
      </c>
      <c r="X3225" s="188" t="s">
        <v>1195</v>
      </c>
      <c r="Y3225" s="188" t="s">
        <v>1195</v>
      </c>
      <c r="Z3225" s="188" t="s">
        <v>1195</v>
      </c>
      <c r="AA3225" s="188">
        <v>-486</v>
      </c>
    </row>
    <row r="3226" spans="1:27">
      <c r="A3226" s="122" t="s">
        <v>2598</v>
      </c>
      <c r="B3226" s="226" t="str">
        <f t="shared" si="100"/>
        <v>27AANCA4062G1ZN252230000946D015</v>
      </c>
      <c r="C3226" s="277">
        <f t="shared" si="101"/>
        <v>3221</v>
      </c>
      <c r="D3226" s="122" t="s">
        <v>787</v>
      </c>
      <c r="E3226" s="122" t="s">
        <v>788</v>
      </c>
      <c r="F3226" s="122" t="s">
        <v>5773</v>
      </c>
      <c r="G3226" s="122" t="s">
        <v>139</v>
      </c>
      <c r="H3226" s="278">
        <v>45504</v>
      </c>
      <c r="I3226" s="122">
        <v>-620.41999999999996</v>
      </c>
      <c r="J3226" s="122" t="s">
        <v>1700</v>
      </c>
      <c r="K3226" s="122" t="s">
        <v>1657</v>
      </c>
      <c r="L3226" s="287">
        <v>18</v>
      </c>
      <c r="M3226" s="287">
        <v>-525.78</v>
      </c>
      <c r="N3226" s="287">
        <v>0</v>
      </c>
      <c r="O3226" s="287">
        <v>-47.32</v>
      </c>
      <c r="P3226" s="122">
        <v>-47.32</v>
      </c>
      <c r="Q3226" s="122">
        <v>0</v>
      </c>
      <c r="R3226" s="188" t="s">
        <v>5196</v>
      </c>
      <c r="S3226" s="188" t="s">
        <v>5197</v>
      </c>
      <c r="T3226" s="188" t="s">
        <v>1703</v>
      </c>
      <c r="U3226" s="188"/>
      <c r="V3226" s="188" t="s">
        <v>1195</v>
      </c>
      <c r="W3226" s="188" t="s">
        <v>1704</v>
      </c>
      <c r="X3226" s="188" t="s">
        <v>1195</v>
      </c>
      <c r="Y3226" s="188" t="s">
        <v>1195</v>
      </c>
      <c r="Z3226" s="188" t="s">
        <v>1195</v>
      </c>
      <c r="AA3226" s="188">
        <v>-94.64</v>
      </c>
    </row>
    <row r="3227" spans="1:27">
      <c r="A3227" s="122" t="s">
        <v>2598</v>
      </c>
      <c r="B3227" s="226" t="str">
        <f t="shared" si="100"/>
        <v>27AANCA4062G1ZN281230001433D038</v>
      </c>
      <c r="C3227" s="277">
        <f t="shared" si="101"/>
        <v>3222</v>
      </c>
      <c r="D3227" s="122" t="s">
        <v>787</v>
      </c>
      <c r="E3227" s="122" t="s">
        <v>788</v>
      </c>
      <c r="F3227" s="122" t="s">
        <v>5774</v>
      </c>
      <c r="G3227" s="122" t="s">
        <v>139</v>
      </c>
      <c r="H3227" s="278">
        <v>45504</v>
      </c>
      <c r="I3227" s="122">
        <v>-10140.35</v>
      </c>
      <c r="J3227" s="122" t="s">
        <v>1700</v>
      </c>
      <c r="K3227" s="122" t="s">
        <v>1657</v>
      </c>
      <c r="L3227" s="287">
        <v>18</v>
      </c>
      <c r="M3227" s="287">
        <v>-8593.52</v>
      </c>
      <c r="N3227" s="287">
        <v>0</v>
      </c>
      <c r="O3227" s="287">
        <v>-773.41</v>
      </c>
      <c r="P3227" s="122">
        <v>-773.41</v>
      </c>
      <c r="Q3227" s="122">
        <v>0</v>
      </c>
      <c r="R3227" s="188" t="s">
        <v>5196</v>
      </c>
      <c r="S3227" s="188" t="s">
        <v>5197</v>
      </c>
      <c r="T3227" s="188" t="s">
        <v>1703</v>
      </c>
      <c r="U3227" s="188"/>
      <c r="V3227" s="188" t="s">
        <v>1195</v>
      </c>
      <c r="W3227" s="188" t="s">
        <v>1704</v>
      </c>
      <c r="X3227" s="188" t="s">
        <v>1195</v>
      </c>
      <c r="Y3227" s="188" t="s">
        <v>1195</v>
      </c>
      <c r="Z3227" s="188" t="s">
        <v>1195</v>
      </c>
      <c r="AA3227" s="188">
        <v>-1546.82</v>
      </c>
    </row>
    <row r="3228" spans="1:27">
      <c r="A3228" s="122" t="s">
        <v>2598</v>
      </c>
      <c r="B3228" s="226" t="str">
        <f t="shared" si="100"/>
        <v>29AASCA6403C1ZPAINR-24250016-CN</v>
      </c>
      <c r="C3228" s="277">
        <f t="shared" si="101"/>
        <v>3223</v>
      </c>
      <c r="D3228" s="122" t="s">
        <v>4499</v>
      </c>
      <c r="E3228" s="122" t="s">
        <v>4500</v>
      </c>
      <c r="F3228" s="122" t="s">
        <v>5775</v>
      </c>
      <c r="G3228" s="122" t="s">
        <v>139</v>
      </c>
      <c r="H3228" s="278">
        <v>45492</v>
      </c>
      <c r="I3228" s="122">
        <v>-30090</v>
      </c>
      <c r="J3228" s="122" t="s">
        <v>1700</v>
      </c>
      <c r="K3228" s="122" t="s">
        <v>1657</v>
      </c>
      <c r="L3228" s="287">
        <v>18</v>
      </c>
      <c r="M3228" s="287">
        <v>-25500</v>
      </c>
      <c r="N3228" s="287">
        <v>-4590</v>
      </c>
      <c r="O3228" s="287">
        <v>0</v>
      </c>
      <c r="P3228" s="122">
        <v>0</v>
      </c>
      <c r="Q3228" s="122">
        <v>0</v>
      </c>
      <c r="R3228" s="188" t="s">
        <v>5196</v>
      </c>
      <c r="S3228" s="188" t="s">
        <v>5199</v>
      </c>
      <c r="T3228" s="188" t="s">
        <v>1703</v>
      </c>
      <c r="U3228" s="188"/>
      <c r="V3228" s="188" t="s">
        <v>1195</v>
      </c>
      <c r="W3228" s="188" t="s">
        <v>1704</v>
      </c>
      <c r="X3228" s="188" t="s">
        <v>1726</v>
      </c>
      <c r="Y3228" s="188" t="s">
        <v>5776</v>
      </c>
      <c r="Z3228" s="188" t="s">
        <v>5241</v>
      </c>
      <c r="AA3228" s="188">
        <v>-4590</v>
      </c>
    </row>
    <row r="3229" spans="1:27">
      <c r="A3229" s="122" t="s">
        <v>2598</v>
      </c>
      <c r="B3229" s="226" t="str">
        <f t="shared" si="100"/>
        <v>29AASCA6403C1ZPAINR-24250017-CN</v>
      </c>
      <c r="C3229" s="277">
        <f t="shared" si="101"/>
        <v>3224</v>
      </c>
      <c r="D3229" s="122" t="s">
        <v>4499</v>
      </c>
      <c r="E3229" s="122" t="s">
        <v>4500</v>
      </c>
      <c r="F3229" s="122" t="s">
        <v>5777</v>
      </c>
      <c r="G3229" s="122" t="s">
        <v>139</v>
      </c>
      <c r="H3229" s="278">
        <v>45492</v>
      </c>
      <c r="I3229" s="122">
        <v>-30090</v>
      </c>
      <c r="J3229" s="122" t="s">
        <v>1700</v>
      </c>
      <c r="K3229" s="122" t="s">
        <v>1657</v>
      </c>
      <c r="L3229" s="287">
        <v>18</v>
      </c>
      <c r="M3229" s="287">
        <v>-25500</v>
      </c>
      <c r="N3229" s="287">
        <v>-4590</v>
      </c>
      <c r="O3229" s="287">
        <v>0</v>
      </c>
      <c r="P3229" s="122">
        <v>0</v>
      </c>
      <c r="Q3229" s="122">
        <v>0</v>
      </c>
      <c r="R3229" s="188" t="s">
        <v>5196</v>
      </c>
      <c r="S3229" s="188" t="s">
        <v>5199</v>
      </c>
      <c r="T3229" s="188" t="s">
        <v>1703</v>
      </c>
      <c r="U3229" s="188"/>
      <c r="V3229" s="188" t="s">
        <v>1195</v>
      </c>
      <c r="W3229" s="188" t="s">
        <v>1704</v>
      </c>
      <c r="X3229" s="188" t="s">
        <v>1726</v>
      </c>
      <c r="Y3229" s="188" t="s">
        <v>5778</v>
      </c>
      <c r="Z3229" s="188" t="s">
        <v>5241</v>
      </c>
      <c r="AA3229" s="188">
        <v>-4590</v>
      </c>
    </row>
    <row r="3230" spans="1:27">
      <c r="A3230" s="122" t="s">
        <v>2598</v>
      </c>
      <c r="B3230" s="226" t="str">
        <f t="shared" si="100"/>
        <v>29AASCA6403C1ZPAINR-24250018-CN</v>
      </c>
      <c r="C3230" s="277">
        <f t="shared" si="101"/>
        <v>3225</v>
      </c>
      <c r="D3230" s="122" t="s">
        <v>4499</v>
      </c>
      <c r="E3230" s="122" t="s">
        <v>4500</v>
      </c>
      <c r="F3230" s="122" t="s">
        <v>5779</v>
      </c>
      <c r="G3230" s="122" t="s">
        <v>139</v>
      </c>
      <c r="H3230" s="278">
        <v>45492</v>
      </c>
      <c r="I3230" s="122">
        <v>-30090</v>
      </c>
      <c r="J3230" s="122" t="s">
        <v>1700</v>
      </c>
      <c r="K3230" s="122" t="s">
        <v>1657</v>
      </c>
      <c r="L3230" s="287">
        <v>18</v>
      </c>
      <c r="M3230" s="287">
        <v>-25500</v>
      </c>
      <c r="N3230" s="287">
        <v>-4590</v>
      </c>
      <c r="O3230" s="287">
        <v>0</v>
      </c>
      <c r="P3230" s="122">
        <v>0</v>
      </c>
      <c r="Q3230" s="122">
        <v>0</v>
      </c>
      <c r="R3230" s="188" t="s">
        <v>5196</v>
      </c>
      <c r="S3230" s="188" t="s">
        <v>5199</v>
      </c>
      <c r="T3230" s="188" t="s">
        <v>1703</v>
      </c>
      <c r="U3230" s="188"/>
      <c r="V3230" s="188" t="s">
        <v>1195</v>
      </c>
      <c r="W3230" s="188" t="s">
        <v>1704</v>
      </c>
      <c r="X3230" s="188" t="s">
        <v>1726</v>
      </c>
      <c r="Y3230" s="188" t="s">
        <v>5780</v>
      </c>
      <c r="Z3230" s="188" t="s">
        <v>5241</v>
      </c>
      <c r="AA3230" s="188">
        <v>-4590</v>
      </c>
    </row>
    <row r="3231" spans="1:27">
      <c r="A3231" s="122" t="s">
        <v>2598</v>
      </c>
      <c r="B3231" s="226" t="str">
        <f t="shared" si="100"/>
        <v>29AASCA6403C1ZPAINR-24250019-CN</v>
      </c>
      <c r="C3231" s="277">
        <f t="shared" si="101"/>
        <v>3226</v>
      </c>
      <c r="D3231" s="122" t="s">
        <v>4499</v>
      </c>
      <c r="E3231" s="122" t="s">
        <v>4500</v>
      </c>
      <c r="F3231" s="122" t="s">
        <v>5781</v>
      </c>
      <c r="G3231" s="122" t="s">
        <v>139</v>
      </c>
      <c r="H3231" s="278">
        <v>45492</v>
      </c>
      <c r="I3231" s="122">
        <v>-30090</v>
      </c>
      <c r="J3231" s="122" t="s">
        <v>1700</v>
      </c>
      <c r="K3231" s="122" t="s">
        <v>1657</v>
      </c>
      <c r="L3231" s="287">
        <v>18</v>
      </c>
      <c r="M3231" s="287">
        <v>-25500</v>
      </c>
      <c r="N3231" s="287">
        <v>-4590</v>
      </c>
      <c r="O3231" s="287">
        <v>0</v>
      </c>
      <c r="P3231" s="122">
        <v>0</v>
      </c>
      <c r="Q3231" s="122">
        <v>0</v>
      </c>
      <c r="R3231" s="188" t="s">
        <v>5196</v>
      </c>
      <c r="S3231" s="188" t="s">
        <v>5199</v>
      </c>
      <c r="T3231" s="188" t="s">
        <v>1703</v>
      </c>
      <c r="U3231" s="188"/>
      <c r="V3231" s="188" t="s">
        <v>1195</v>
      </c>
      <c r="W3231" s="188" t="s">
        <v>1704</v>
      </c>
      <c r="X3231" s="188" t="s">
        <v>1726</v>
      </c>
      <c r="Y3231" s="188" t="s">
        <v>5782</v>
      </c>
      <c r="Z3231" s="188" t="s">
        <v>5241</v>
      </c>
      <c r="AA3231" s="188">
        <v>-4590</v>
      </c>
    </row>
    <row r="3232" spans="1:27">
      <c r="A3232" s="122" t="s">
        <v>2598</v>
      </c>
      <c r="B3232" s="226" t="str">
        <f t="shared" si="100"/>
        <v>29AASCA6403C1ZPAINR-24250020-CN</v>
      </c>
      <c r="C3232" s="277">
        <f t="shared" si="101"/>
        <v>3227</v>
      </c>
      <c r="D3232" s="122" t="s">
        <v>4499</v>
      </c>
      <c r="E3232" s="122" t="s">
        <v>4500</v>
      </c>
      <c r="F3232" s="122" t="s">
        <v>5783</v>
      </c>
      <c r="G3232" s="122" t="s">
        <v>139</v>
      </c>
      <c r="H3232" s="278">
        <v>45492</v>
      </c>
      <c r="I3232" s="122">
        <v>-210630</v>
      </c>
      <c r="J3232" s="122" t="s">
        <v>1700</v>
      </c>
      <c r="K3232" s="122" t="s">
        <v>1657</v>
      </c>
      <c r="L3232" s="287">
        <v>18</v>
      </c>
      <c r="M3232" s="287">
        <v>-178500</v>
      </c>
      <c r="N3232" s="287">
        <v>-32130</v>
      </c>
      <c r="O3232" s="287">
        <v>0</v>
      </c>
      <c r="P3232" s="122">
        <v>0</v>
      </c>
      <c r="Q3232" s="122">
        <v>0</v>
      </c>
      <c r="R3232" s="188" t="s">
        <v>5196</v>
      </c>
      <c r="S3232" s="188" t="s">
        <v>5199</v>
      </c>
      <c r="T3232" s="188" t="s">
        <v>1703</v>
      </c>
      <c r="U3232" s="188"/>
      <c r="V3232" s="188" t="s">
        <v>1195</v>
      </c>
      <c r="W3232" s="188" t="s">
        <v>1704</v>
      </c>
      <c r="X3232" s="188" t="s">
        <v>1726</v>
      </c>
      <c r="Y3232" s="188" t="s">
        <v>5784</v>
      </c>
      <c r="Z3232" s="188" t="s">
        <v>5241</v>
      </c>
      <c r="AA3232" s="188">
        <v>-32130</v>
      </c>
    </row>
    <row r="3233" spans="1:27">
      <c r="A3233" s="122" t="s">
        <v>2598</v>
      </c>
      <c r="B3233" s="226" t="str">
        <f t="shared" si="100"/>
        <v>27AAICC1247J1ZM202323203</v>
      </c>
      <c r="C3233" s="277">
        <f t="shared" si="101"/>
        <v>3228</v>
      </c>
      <c r="D3233" s="122" t="s">
        <v>1517</v>
      </c>
      <c r="E3233" s="122" t="s">
        <v>1518</v>
      </c>
      <c r="F3233" s="122">
        <v>202323203</v>
      </c>
      <c r="G3233" s="122" t="s">
        <v>139</v>
      </c>
      <c r="H3233" s="278">
        <v>45476</v>
      </c>
      <c r="I3233" s="122">
        <v>-126850</v>
      </c>
      <c r="J3233" s="122" t="s">
        <v>1700</v>
      </c>
      <c r="K3233" s="122" t="s">
        <v>1657</v>
      </c>
      <c r="L3233" s="287">
        <v>18</v>
      </c>
      <c r="M3233" s="287">
        <v>-107500</v>
      </c>
      <c r="N3233" s="287">
        <v>0</v>
      </c>
      <c r="O3233" s="287">
        <v>-9675</v>
      </c>
      <c r="P3233" s="122">
        <v>-9675</v>
      </c>
      <c r="Q3233" s="122">
        <v>0</v>
      </c>
      <c r="R3233" s="188" t="s">
        <v>5196</v>
      </c>
      <c r="S3233" s="188" t="s">
        <v>5197</v>
      </c>
      <c r="T3233" s="188" t="s">
        <v>1703</v>
      </c>
      <c r="U3233" s="188"/>
      <c r="V3233" s="188" t="s">
        <v>1195</v>
      </c>
      <c r="W3233" s="188" t="s">
        <v>1704</v>
      </c>
      <c r="X3233" s="188" t="s">
        <v>1726</v>
      </c>
      <c r="Y3233" s="188" t="s">
        <v>5786</v>
      </c>
      <c r="Z3233" s="188" t="s">
        <v>4976</v>
      </c>
      <c r="AA3233" s="188">
        <v>-19350</v>
      </c>
    </row>
    <row r="3234" spans="1:27">
      <c r="A3234" s="122" t="s">
        <v>2598</v>
      </c>
      <c r="B3234" s="226" t="str">
        <f t="shared" si="100"/>
        <v>29AABCD1683Q1Z2XSPJ-C-14717</v>
      </c>
      <c r="C3234" s="277">
        <f t="shared" si="101"/>
        <v>3229</v>
      </c>
      <c r="D3234" s="122" t="s">
        <v>5352</v>
      </c>
      <c r="E3234" s="122" t="s">
        <v>5353</v>
      </c>
      <c r="F3234" s="122" t="s">
        <v>5787</v>
      </c>
      <c r="G3234" s="122" t="s">
        <v>139</v>
      </c>
      <c r="H3234" s="278">
        <v>45504</v>
      </c>
      <c r="I3234" s="122">
        <v>-772.99</v>
      </c>
      <c r="J3234" s="122" t="s">
        <v>1700</v>
      </c>
      <c r="K3234" s="122" t="s">
        <v>1657</v>
      </c>
      <c r="L3234" s="287">
        <v>18</v>
      </c>
      <c r="M3234" s="287">
        <v>-655.08000000000004</v>
      </c>
      <c r="N3234" s="287">
        <v>-117.91</v>
      </c>
      <c r="O3234" s="287">
        <v>0</v>
      </c>
      <c r="P3234" s="122">
        <v>0</v>
      </c>
      <c r="Q3234" s="122">
        <v>0</v>
      </c>
      <c r="R3234" s="188" t="s">
        <v>5196</v>
      </c>
      <c r="S3234" s="188" t="s">
        <v>5282</v>
      </c>
      <c r="T3234" s="188" t="s">
        <v>1703</v>
      </c>
      <c r="U3234" s="188"/>
      <c r="V3234" s="188" t="s">
        <v>1195</v>
      </c>
      <c r="W3234" s="188" t="s">
        <v>1704</v>
      </c>
      <c r="X3234" s="188" t="s">
        <v>1726</v>
      </c>
      <c r="Y3234" s="188" t="s">
        <v>5788</v>
      </c>
      <c r="Z3234" s="188" t="s">
        <v>5289</v>
      </c>
      <c r="AA3234" s="188">
        <v>-117.91</v>
      </c>
    </row>
    <row r="3235" spans="1:27">
      <c r="A3235" s="122" t="s">
        <v>2598</v>
      </c>
      <c r="B3235" s="226" t="str">
        <f t="shared" si="100"/>
        <v>27AAPFK1026M1Z2PUNE/24-25/50</v>
      </c>
      <c r="C3235" s="277">
        <f t="shared" si="101"/>
        <v>3230</v>
      </c>
      <c r="D3235" s="122" t="s">
        <v>3561</v>
      </c>
      <c r="E3235" s="122" t="s">
        <v>3562</v>
      </c>
      <c r="F3235" s="122" t="s">
        <v>5789</v>
      </c>
      <c r="G3235" s="122" t="s">
        <v>139</v>
      </c>
      <c r="H3235" s="278">
        <v>45539</v>
      </c>
      <c r="I3235" s="122">
        <v>-11800</v>
      </c>
      <c r="J3235" s="122" t="s">
        <v>1700</v>
      </c>
      <c r="K3235" s="122" t="s">
        <v>1657</v>
      </c>
      <c r="L3235" s="287">
        <v>18</v>
      </c>
      <c r="M3235" s="287">
        <v>-10000</v>
      </c>
      <c r="N3235" s="287">
        <v>0</v>
      </c>
      <c r="O3235" s="287">
        <v>-900</v>
      </c>
      <c r="P3235" s="122">
        <v>-900</v>
      </c>
      <c r="Q3235" s="122">
        <v>0</v>
      </c>
      <c r="R3235" s="188" t="s">
        <v>3124</v>
      </c>
      <c r="S3235" s="188" t="s">
        <v>3112</v>
      </c>
      <c r="T3235" s="188" t="s">
        <v>1703</v>
      </c>
      <c r="U3235" s="188"/>
      <c r="V3235" s="188" t="s">
        <v>1195</v>
      </c>
      <c r="W3235" s="188" t="s">
        <v>1704</v>
      </c>
      <c r="X3235" s="188" t="s">
        <v>1726</v>
      </c>
      <c r="Y3235" s="188" t="s">
        <v>5790</v>
      </c>
      <c r="Z3235" s="188" t="s">
        <v>5545</v>
      </c>
      <c r="AA3235" s="188">
        <v>-1800</v>
      </c>
    </row>
    <row r="3236" spans="1:27">
      <c r="A3236" s="122" t="s">
        <v>2598</v>
      </c>
      <c r="B3236" s="226" t="str">
        <f t="shared" si="100"/>
        <v>27AANCA4062G1ZNQU2440002974218</v>
      </c>
      <c r="C3236" s="277">
        <f t="shared" si="101"/>
        <v>3231</v>
      </c>
      <c r="D3236" s="122" t="s">
        <v>787</v>
      </c>
      <c r="E3236" s="122" t="s">
        <v>788</v>
      </c>
      <c r="F3236" s="122" t="s">
        <v>5791</v>
      </c>
      <c r="G3236" s="122" t="s">
        <v>139</v>
      </c>
      <c r="H3236" s="278">
        <v>45565</v>
      </c>
      <c r="I3236" s="122">
        <v>-282516.78000000003</v>
      </c>
      <c r="J3236" s="122" t="s">
        <v>1700</v>
      </c>
      <c r="K3236" s="122" t="s">
        <v>1657</v>
      </c>
      <c r="L3236" s="287">
        <v>18</v>
      </c>
      <c r="M3236" s="287">
        <v>-239421</v>
      </c>
      <c r="N3236" s="287">
        <v>0</v>
      </c>
      <c r="O3236" s="287">
        <v>-21547.89</v>
      </c>
      <c r="P3236" s="122">
        <v>-21547.89</v>
      </c>
      <c r="Q3236" s="122">
        <v>0</v>
      </c>
      <c r="R3236" s="188" t="s">
        <v>3124</v>
      </c>
      <c r="S3236" s="188" t="s">
        <v>5413</v>
      </c>
      <c r="T3236" s="188" t="s">
        <v>1703</v>
      </c>
      <c r="U3236" s="188"/>
      <c r="V3236" s="188" t="s">
        <v>1195</v>
      </c>
      <c r="W3236" s="188" t="s">
        <v>1704</v>
      </c>
      <c r="X3236" s="188" t="s">
        <v>1195</v>
      </c>
      <c r="Y3236" s="188" t="s">
        <v>1195</v>
      </c>
      <c r="Z3236" s="188" t="s">
        <v>1195</v>
      </c>
      <c r="AA3236" s="188">
        <v>-43095.78</v>
      </c>
    </row>
    <row r="3237" spans="1:27">
      <c r="A3237" s="122" t="s">
        <v>2598</v>
      </c>
      <c r="B3237" s="226" t="str">
        <f t="shared" si="100"/>
        <v>27AANCA4062G1ZNQU2452113073602</v>
      </c>
      <c r="C3237" s="277">
        <f t="shared" si="101"/>
        <v>3232</v>
      </c>
      <c r="D3237" s="122" t="s">
        <v>787</v>
      </c>
      <c r="E3237" s="122" t="s">
        <v>788</v>
      </c>
      <c r="F3237" s="122" t="s">
        <v>5792</v>
      </c>
      <c r="G3237" s="122" t="s">
        <v>139</v>
      </c>
      <c r="H3237" s="278">
        <v>45565</v>
      </c>
      <c r="I3237" s="122">
        <v>-1747578.52</v>
      </c>
      <c r="J3237" s="122" t="s">
        <v>1700</v>
      </c>
      <c r="K3237" s="122" t="s">
        <v>1657</v>
      </c>
      <c r="L3237" s="287">
        <v>18</v>
      </c>
      <c r="M3237" s="287">
        <v>-1480998.75</v>
      </c>
      <c r="N3237" s="287">
        <v>0</v>
      </c>
      <c r="O3237" s="287">
        <v>-133289.88</v>
      </c>
      <c r="P3237" s="122">
        <v>-133289.88</v>
      </c>
      <c r="Q3237" s="122">
        <v>0</v>
      </c>
      <c r="R3237" s="188" t="s">
        <v>3124</v>
      </c>
      <c r="S3237" s="188" t="s">
        <v>5413</v>
      </c>
      <c r="T3237" s="188" t="s">
        <v>1703</v>
      </c>
      <c r="U3237" s="188"/>
      <c r="V3237" s="188" t="s">
        <v>1195</v>
      </c>
      <c r="W3237" s="188" t="s">
        <v>1704</v>
      </c>
      <c r="X3237" s="188" t="s">
        <v>1195</v>
      </c>
      <c r="Y3237" s="188" t="s">
        <v>1195</v>
      </c>
      <c r="Z3237" s="188" t="s">
        <v>1195</v>
      </c>
      <c r="AA3237" s="188">
        <v>-266579.76</v>
      </c>
    </row>
    <row r="3238" spans="1:27">
      <c r="A3238" s="122" t="s">
        <v>2598</v>
      </c>
      <c r="B3238" s="226" t="str">
        <f t="shared" si="100"/>
        <v>27AAWCS5258F1ZQSSPUN06CN24/0019</v>
      </c>
      <c r="C3238" s="277">
        <f t="shared" si="101"/>
        <v>3233</v>
      </c>
      <c r="D3238" s="122" t="s">
        <v>299</v>
      </c>
      <c r="E3238" s="122" t="s">
        <v>4601</v>
      </c>
      <c r="F3238" s="122" t="s">
        <v>5794</v>
      </c>
      <c r="G3238" s="122" t="s">
        <v>139</v>
      </c>
      <c r="H3238" s="278">
        <v>45559</v>
      </c>
      <c r="I3238" s="122">
        <v>-7640.23</v>
      </c>
      <c r="J3238" s="122" t="s">
        <v>1700</v>
      </c>
      <c r="K3238" s="122" t="s">
        <v>1657</v>
      </c>
      <c r="L3238" s="287">
        <v>18</v>
      </c>
      <c r="M3238" s="287">
        <v>-6474.77</v>
      </c>
      <c r="N3238" s="287">
        <v>0</v>
      </c>
      <c r="O3238" s="287">
        <v>-582.73</v>
      </c>
      <c r="P3238" s="122">
        <v>-582.73</v>
      </c>
      <c r="Q3238" s="122">
        <v>0</v>
      </c>
      <c r="R3238" s="188" t="s">
        <v>3124</v>
      </c>
      <c r="S3238" s="188" t="s">
        <v>3112</v>
      </c>
      <c r="T3238" s="188" t="s">
        <v>1703</v>
      </c>
      <c r="U3238" s="188"/>
      <c r="V3238" s="188" t="s">
        <v>1195</v>
      </c>
      <c r="W3238" s="188" t="s">
        <v>1704</v>
      </c>
      <c r="X3238" s="188" t="s">
        <v>1195</v>
      </c>
      <c r="Y3238" s="188" t="s">
        <v>1195</v>
      </c>
      <c r="Z3238" s="188" t="s">
        <v>1195</v>
      </c>
      <c r="AA3238" s="188">
        <v>-1165.46</v>
      </c>
    </row>
    <row r="3239" spans="1:27">
      <c r="A3239" s="122" t="s">
        <v>2598</v>
      </c>
      <c r="B3239" s="226" t="str">
        <f t="shared" si="100"/>
        <v>07AACCN6194P2ZQ072532BP09AAI089</v>
      </c>
      <c r="C3239" s="277">
        <f t="shared" si="101"/>
        <v>3234</v>
      </c>
      <c r="D3239" s="122" t="s">
        <v>503</v>
      </c>
      <c r="E3239" s="122" t="s">
        <v>500</v>
      </c>
      <c r="F3239" s="122" t="s">
        <v>5796</v>
      </c>
      <c r="G3239" s="122" t="s">
        <v>139</v>
      </c>
      <c r="H3239" s="278">
        <v>45562</v>
      </c>
      <c r="I3239" s="122">
        <v>-6973</v>
      </c>
      <c r="J3239" s="122" t="s">
        <v>1700</v>
      </c>
      <c r="K3239" s="122" t="s">
        <v>1657</v>
      </c>
      <c r="L3239" s="287">
        <v>5</v>
      </c>
      <c r="M3239" s="287">
        <v>-6270</v>
      </c>
      <c r="N3239" s="287">
        <v>-314</v>
      </c>
      <c r="O3239" s="287">
        <v>0</v>
      </c>
      <c r="P3239" s="122">
        <v>0</v>
      </c>
      <c r="Q3239" s="122">
        <v>0</v>
      </c>
      <c r="R3239" s="188" t="s">
        <v>3124</v>
      </c>
      <c r="S3239" s="188" t="s">
        <v>5413</v>
      </c>
      <c r="T3239" s="188" t="s">
        <v>1703</v>
      </c>
      <c r="U3239" s="188"/>
      <c r="V3239" s="188" t="s">
        <v>1195</v>
      </c>
      <c r="W3239" s="188" t="s">
        <v>1704</v>
      </c>
      <c r="X3239" s="188" t="s">
        <v>1195</v>
      </c>
      <c r="Y3239" s="188" t="s">
        <v>1195</v>
      </c>
      <c r="Z3239" s="188" t="s">
        <v>1195</v>
      </c>
      <c r="AA3239" s="188">
        <v>-314</v>
      </c>
    </row>
    <row r="3240" spans="1:27">
      <c r="A3240" s="122" t="s">
        <v>2598</v>
      </c>
      <c r="B3240" s="226" t="str">
        <f t="shared" si="100"/>
        <v>27AAACS5547H1Z8BOM7-C-4625</v>
      </c>
      <c r="C3240" s="277">
        <f t="shared" si="101"/>
        <v>3235</v>
      </c>
      <c r="D3240" s="122" t="s">
        <v>5425</v>
      </c>
      <c r="E3240" s="122" t="s">
        <v>5426</v>
      </c>
      <c r="F3240" s="122" t="s">
        <v>5797</v>
      </c>
      <c r="G3240" s="122" t="s">
        <v>139</v>
      </c>
      <c r="H3240" s="278">
        <v>45537</v>
      </c>
      <c r="I3240" s="122">
        <v>-27998.98</v>
      </c>
      <c r="J3240" s="122" t="s">
        <v>1700</v>
      </c>
      <c r="K3240" s="122" t="s">
        <v>1657</v>
      </c>
      <c r="L3240" s="287">
        <v>18</v>
      </c>
      <c r="M3240" s="287">
        <v>-23727.96</v>
      </c>
      <c r="N3240" s="287">
        <v>0</v>
      </c>
      <c r="O3240" s="287">
        <v>-2135.5100000000002</v>
      </c>
      <c r="P3240" s="122">
        <v>-2135.5100000000002</v>
      </c>
      <c r="Q3240" s="122">
        <v>0</v>
      </c>
      <c r="R3240" s="188" t="s">
        <v>3124</v>
      </c>
      <c r="S3240" s="188" t="s">
        <v>5413</v>
      </c>
      <c r="T3240" s="188" t="s">
        <v>1703</v>
      </c>
      <c r="U3240" s="188"/>
      <c r="V3240" s="188" t="s">
        <v>1195</v>
      </c>
      <c r="W3240" s="188" t="s">
        <v>1704</v>
      </c>
      <c r="X3240" s="188" t="s">
        <v>1726</v>
      </c>
      <c r="Y3240" s="188" t="s">
        <v>5798</v>
      </c>
      <c r="Z3240" s="188" t="s">
        <v>5405</v>
      </c>
      <c r="AA3240" s="188">
        <v>-4271.0200000000004</v>
      </c>
    </row>
    <row r="3241" spans="1:27">
      <c r="A3241" s="122" t="s">
        <v>2598</v>
      </c>
      <c r="B3241" s="226" t="str">
        <f t="shared" si="100"/>
        <v>07AIOPK9104F1Z739</v>
      </c>
      <c r="C3241" s="277">
        <f t="shared" si="101"/>
        <v>3236</v>
      </c>
      <c r="D3241" s="122" t="s">
        <v>5656</v>
      </c>
      <c r="E3241" s="122" t="s">
        <v>5657</v>
      </c>
      <c r="F3241" s="122">
        <v>39</v>
      </c>
      <c r="G3241" s="122" t="s">
        <v>139</v>
      </c>
      <c r="H3241" s="278">
        <v>45525</v>
      </c>
      <c r="I3241" s="122">
        <v>-224</v>
      </c>
      <c r="J3241" s="122" t="s">
        <v>1700</v>
      </c>
      <c r="K3241" s="122" t="s">
        <v>1657</v>
      </c>
      <c r="L3241" s="287">
        <v>18</v>
      </c>
      <c r="M3241" s="287">
        <v>-190.19</v>
      </c>
      <c r="N3241" s="287">
        <v>-34.229999999999997</v>
      </c>
      <c r="O3241" s="287">
        <v>0</v>
      </c>
      <c r="P3241" s="122">
        <v>0</v>
      </c>
      <c r="Q3241" s="122">
        <v>0</v>
      </c>
      <c r="R3241" s="188" t="s">
        <v>3183</v>
      </c>
      <c r="S3241" s="188" t="s">
        <v>5659</v>
      </c>
      <c r="T3241" s="188" t="s">
        <v>1703</v>
      </c>
      <c r="U3241" s="188"/>
      <c r="V3241" s="188" t="s">
        <v>1195</v>
      </c>
      <c r="W3241" s="188" t="s">
        <v>1704</v>
      </c>
      <c r="X3241" s="188" t="s">
        <v>1195</v>
      </c>
      <c r="Y3241" s="188" t="s">
        <v>1195</v>
      </c>
      <c r="Z3241" s="188" t="s">
        <v>1195</v>
      </c>
      <c r="AA3241" s="188">
        <v>-34.229999999999997</v>
      </c>
    </row>
    <row r="3242" spans="1:27">
      <c r="A3242" s="122" t="s">
        <v>2598</v>
      </c>
      <c r="B3242" s="226" t="str">
        <f t="shared" si="100"/>
        <v>07AAJCA9880A1ZLACN2526000049326</v>
      </c>
      <c r="C3242" s="277">
        <f t="shared" si="101"/>
        <v>3237</v>
      </c>
      <c r="D3242" s="334" t="s">
        <v>552</v>
      </c>
      <c r="E3242" s="334" t="s">
        <v>553</v>
      </c>
      <c r="F3242" s="334" t="s">
        <v>635</v>
      </c>
      <c r="G3242" s="334" t="s">
        <v>139</v>
      </c>
      <c r="H3242" s="334" t="s">
        <v>636</v>
      </c>
      <c r="I3242" s="335">
        <v>-52235.199999999997</v>
      </c>
      <c r="J3242" s="334" t="s">
        <v>1700</v>
      </c>
      <c r="K3242" s="336" t="s">
        <v>1657</v>
      </c>
      <c r="L3242" s="172"/>
      <c r="M3242" s="335">
        <v>-44267.12</v>
      </c>
      <c r="N3242" s="335">
        <v>-7968.08</v>
      </c>
      <c r="O3242" s="335">
        <v>0</v>
      </c>
      <c r="P3242" s="335">
        <v>0</v>
      </c>
      <c r="Q3242" s="335">
        <v>0</v>
      </c>
      <c r="R3242" s="334" t="s">
        <v>5799</v>
      </c>
      <c r="S3242" s="334" t="s">
        <v>922</v>
      </c>
      <c r="T3242" s="336" t="s">
        <v>1703</v>
      </c>
      <c r="U3242" s="172"/>
      <c r="V3242" s="172"/>
      <c r="W3242" s="334" t="s">
        <v>1704</v>
      </c>
      <c r="X3242" s="335" t="s">
        <v>1726</v>
      </c>
      <c r="Y3242" s="334" t="s">
        <v>5876</v>
      </c>
      <c r="Z3242" s="334" t="s">
        <v>636</v>
      </c>
      <c r="AA3242" s="172"/>
    </row>
    <row r="3243" spans="1:27">
      <c r="A3243" s="334" t="s">
        <v>2598</v>
      </c>
      <c r="B3243" s="226" t="str">
        <f t="shared" si="100"/>
        <v>27AANCA4062G1ZN281250003790D001</v>
      </c>
      <c r="C3243" s="277">
        <f t="shared" si="101"/>
        <v>3238</v>
      </c>
      <c r="D3243" s="334" t="s">
        <v>787</v>
      </c>
      <c r="E3243" s="334" t="s">
        <v>788</v>
      </c>
      <c r="F3243" s="334" t="s">
        <v>5956</v>
      </c>
      <c r="G3243" s="334" t="s">
        <v>139</v>
      </c>
      <c r="H3243" s="334" t="s">
        <v>821</v>
      </c>
      <c r="I3243" s="335">
        <v>-186544.14</v>
      </c>
      <c r="J3243" s="334" t="s">
        <v>1700</v>
      </c>
      <c r="K3243" s="336" t="s">
        <v>1657</v>
      </c>
      <c r="L3243" s="172"/>
      <c r="M3243" s="335">
        <v>-158088.26</v>
      </c>
      <c r="N3243" s="335">
        <v>0</v>
      </c>
      <c r="O3243" s="335">
        <v>-14227.94</v>
      </c>
      <c r="P3243" s="335">
        <v>-14227.94</v>
      </c>
      <c r="Q3243" s="335">
        <v>0</v>
      </c>
      <c r="R3243" s="334" t="s">
        <v>743</v>
      </c>
      <c r="S3243" s="334" t="s">
        <v>1576</v>
      </c>
      <c r="T3243" s="336" t="s">
        <v>1703</v>
      </c>
      <c r="U3243" s="172"/>
      <c r="V3243" s="172"/>
      <c r="W3243" s="334" t="s">
        <v>1704</v>
      </c>
      <c r="X3243" s="335" t="s">
        <v>1195</v>
      </c>
      <c r="Y3243" s="334" t="s">
        <v>1195</v>
      </c>
      <c r="Z3243" s="334" t="s">
        <v>1195</v>
      </c>
      <c r="AA3243" s="172"/>
    </row>
    <row r="3244" spans="1:27">
      <c r="A3244" s="334" t="s">
        <v>2598</v>
      </c>
      <c r="B3244" s="226" t="str">
        <f t="shared" si="100"/>
        <v>27BMWPD2551E2ZZSN000010</v>
      </c>
      <c r="C3244" s="277">
        <f t="shared" si="101"/>
        <v>3239</v>
      </c>
      <c r="D3244" s="334" t="s">
        <v>511</v>
      </c>
      <c r="E3244" s="334" t="s">
        <v>512</v>
      </c>
      <c r="F3244" s="334" t="s">
        <v>5958</v>
      </c>
      <c r="G3244" s="334" t="s">
        <v>139</v>
      </c>
      <c r="H3244" s="334" t="s">
        <v>1019</v>
      </c>
      <c r="I3244" s="335">
        <v>-1345</v>
      </c>
      <c r="J3244" s="334" t="s">
        <v>1700</v>
      </c>
      <c r="K3244" s="336" t="s">
        <v>1657</v>
      </c>
      <c r="L3244" s="172"/>
      <c r="M3244" s="335">
        <v>-1140</v>
      </c>
      <c r="N3244" s="335">
        <v>0</v>
      </c>
      <c r="O3244" s="335">
        <v>-102.6</v>
      </c>
      <c r="P3244" s="335">
        <v>-102.6</v>
      </c>
      <c r="Q3244" s="335">
        <v>0</v>
      </c>
      <c r="R3244" s="334" t="s">
        <v>743</v>
      </c>
      <c r="S3244" s="334" t="s">
        <v>1576</v>
      </c>
      <c r="T3244" s="336" t="s">
        <v>1703</v>
      </c>
      <c r="U3244" s="172"/>
      <c r="V3244" s="172"/>
      <c r="W3244" s="334" t="s">
        <v>1704</v>
      </c>
      <c r="X3244" s="335" t="s">
        <v>1195</v>
      </c>
      <c r="Y3244" s="334" t="s">
        <v>1195</v>
      </c>
      <c r="Z3244" s="334" t="s">
        <v>1195</v>
      </c>
      <c r="AA3244" s="172"/>
    </row>
    <row r="3245" spans="1:27">
      <c r="A3245" s="334" t="s">
        <v>2598</v>
      </c>
      <c r="B3245" s="226" t="str">
        <f t="shared" si="100"/>
        <v>07AAJCA9880A1ZLACN2526000058808</v>
      </c>
      <c r="C3245" s="277">
        <f t="shared" si="101"/>
        <v>3240</v>
      </c>
      <c r="D3245" s="334" t="s">
        <v>552</v>
      </c>
      <c r="E3245" s="334" t="s">
        <v>553</v>
      </c>
      <c r="F3245" s="334" t="s">
        <v>1631</v>
      </c>
      <c r="G3245" s="334" t="s">
        <v>139</v>
      </c>
      <c r="H3245" s="334" t="s">
        <v>1618</v>
      </c>
      <c r="I3245" s="335">
        <v>-80467.73</v>
      </c>
      <c r="J3245" s="334" t="s">
        <v>1700</v>
      </c>
      <c r="K3245" s="336" t="s">
        <v>1657</v>
      </c>
      <c r="L3245" s="172"/>
      <c r="M3245" s="335">
        <v>-68192.990000000005</v>
      </c>
      <c r="N3245" s="335">
        <v>-12274.74</v>
      </c>
      <c r="O3245" s="335">
        <v>0</v>
      </c>
      <c r="P3245" s="335">
        <v>0</v>
      </c>
      <c r="Q3245" s="335">
        <v>0</v>
      </c>
      <c r="R3245" s="334" t="s">
        <v>5959</v>
      </c>
      <c r="S3245" s="334" t="s">
        <v>6066</v>
      </c>
      <c r="T3245" s="336" t="s">
        <v>1703</v>
      </c>
      <c r="U3245" s="172"/>
      <c r="V3245" s="172"/>
      <c r="W3245" s="334" t="s">
        <v>1704</v>
      </c>
      <c r="X3245" s="335" t="s">
        <v>1726</v>
      </c>
      <c r="Y3245" s="334" t="s">
        <v>6016</v>
      </c>
      <c r="Z3245" s="334" t="s">
        <v>1618</v>
      </c>
      <c r="AA3245" s="172"/>
    </row>
    <row r="3246" spans="1:27">
      <c r="A3246" s="334" t="s">
        <v>2598</v>
      </c>
      <c r="B3246" s="226" t="str">
        <f t="shared" si="100"/>
        <v>27AADCS9203M1Z1RSOPB/2025/00118</v>
      </c>
      <c r="C3246" s="277">
        <f t="shared" si="101"/>
        <v>3241</v>
      </c>
      <c r="D3246" s="334" t="s">
        <v>938</v>
      </c>
      <c r="E3246" s="334" t="s">
        <v>1255</v>
      </c>
      <c r="F3246" s="334" t="s">
        <v>6017</v>
      </c>
      <c r="G3246" s="334" t="s">
        <v>139</v>
      </c>
      <c r="H3246" s="334" t="s">
        <v>1223</v>
      </c>
      <c r="I3246" s="335">
        <v>-697616</v>
      </c>
      <c r="J3246" s="334" t="s">
        <v>1700</v>
      </c>
      <c r="K3246" s="336" t="s">
        <v>1657</v>
      </c>
      <c r="L3246" s="172"/>
      <c r="M3246" s="335">
        <v>-591200</v>
      </c>
      <c r="N3246" s="335">
        <v>0</v>
      </c>
      <c r="O3246" s="335">
        <v>-53208</v>
      </c>
      <c r="P3246" s="335">
        <v>-53208</v>
      </c>
      <c r="Q3246" s="335">
        <v>0</v>
      </c>
      <c r="R3246" s="334" t="s">
        <v>5959</v>
      </c>
      <c r="S3246" s="334" t="s">
        <v>6069</v>
      </c>
      <c r="T3246" s="336" t="s">
        <v>1703</v>
      </c>
      <c r="U3246" s="172"/>
      <c r="V3246" s="172"/>
      <c r="W3246" s="334" t="s">
        <v>1704</v>
      </c>
      <c r="X3246" s="335" t="s">
        <v>1195</v>
      </c>
      <c r="Y3246" s="334" t="s">
        <v>1195</v>
      </c>
      <c r="Z3246" s="334" t="s">
        <v>1195</v>
      </c>
      <c r="AA3246" s="172"/>
    </row>
    <row r="3247" spans="1:27">
      <c r="A3247" s="334" t="s">
        <v>2598</v>
      </c>
      <c r="B3247" s="226" t="str">
        <f t="shared" si="100"/>
        <v>27AACCN6194P1ZP272632BP12AAU338</v>
      </c>
      <c r="C3247" s="277">
        <f t="shared" si="101"/>
        <v>3242</v>
      </c>
      <c r="D3247" s="334" t="s">
        <v>499</v>
      </c>
      <c r="E3247" s="334" t="s">
        <v>500</v>
      </c>
      <c r="F3247" s="334" t="s">
        <v>6018</v>
      </c>
      <c r="G3247" s="334" t="s">
        <v>139</v>
      </c>
      <c r="H3247" s="334" t="s">
        <v>1211</v>
      </c>
      <c r="I3247" s="335">
        <v>-161191</v>
      </c>
      <c r="J3247" s="334" t="s">
        <v>1700</v>
      </c>
      <c r="K3247" s="336" t="s">
        <v>1657</v>
      </c>
      <c r="L3247" s="172"/>
      <c r="M3247" s="335">
        <v>-132579</v>
      </c>
      <c r="N3247" s="335">
        <v>0</v>
      </c>
      <c r="O3247" s="335">
        <v>-11932.5</v>
      </c>
      <c r="P3247" s="335">
        <v>-11932.5</v>
      </c>
      <c r="Q3247" s="335">
        <v>0</v>
      </c>
      <c r="R3247" s="334" t="s">
        <v>5959</v>
      </c>
      <c r="S3247" s="334" t="s">
        <v>6066</v>
      </c>
      <c r="T3247" s="336" t="s">
        <v>1703</v>
      </c>
      <c r="U3247" s="172"/>
      <c r="V3247" s="172"/>
      <c r="W3247" s="334" t="s">
        <v>1704</v>
      </c>
      <c r="X3247" s="335" t="s">
        <v>1195</v>
      </c>
      <c r="Y3247" s="334" t="s">
        <v>1195</v>
      </c>
      <c r="Z3247" s="334" t="s">
        <v>1195</v>
      </c>
      <c r="AA3247" s="172"/>
    </row>
    <row r="3248" spans="1:27">
      <c r="A3248" s="334" t="s">
        <v>2598</v>
      </c>
      <c r="B3248" s="226" t="str">
        <f t="shared" si="100"/>
        <v>27AACCN6194P1ZP272632BP12AAU370</v>
      </c>
      <c r="C3248" s="277">
        <f t="shared" si="101"/>
        <v>3243</v>
      </c>
      <c r="D3248" s="334" t="s">
        <v>499</v>
      </c>
      <c r="E3248" s="334" t="s">
        <v>500</v>
      </c>
      <c r="F3248" s="334" t="s">
        <v>6019</v>
      </c>
      <c r="G3248" s="334" t="s">
        <v>139</v>
      </c>
      <c r="H3248" s="334" t="s">
        <v>1211</v>
      </c>
      <c r="I3248" s="335">
        <v>-161191</v>
      </c>
      <c r="J3248" s="334" t="s">
        <v>1700</v>
      </c>
      <c r="K3248" s="336" t="s">
        <v>1657</v>
      </c>
      <c r="L3248" s="172"/>
      <c r="M3248" s="335">
        <v>-132579</v>
      </c>
      <c r="N3248" s="335">
        <v>0</v>
      </c>
      <c r="O3248" s="335">
        <v>-11932.5</v>
      </c>
      <c r="P3248" s="335">
        <v>-11932.5</v>
      </c>
      <c r="Q3248" s="335">
        <v>0</v>
      </c>
      <c r="R3248" s="334" t="s">
        <v>5959</v>
      </c>
      <c r="S3248" s="334" t="s">
        <v>6066</v>
      </c>
      <c r="T3248" s="336" t="s">
        <v>1703</v>
      </c>
      <c r="U3248" s="172"/>
      <c r="V3248" s="172"/>
      <c r="W3248" s="334" t="s">
        <v>1704</v>
      </c>
      <c r="X3248" s="335" t="s">
        <v>1195</v>
      </c>
      <c r="Y3248" s="334" t="s">
        <v>1195</v>
      </c>
      <c r="Z3248" s="334" t="s">
        <v>1195</v>
      </c>
      <c r="AA3248" s="172"/>
    </row>
    <row r="3249" spans="1:27">
      <c r="A3249" s="334" t="s">
        <v>2598</v>
      </c>
      <c r="B3249" s="226" t="str">
        <f t="shared" si="100"/>
        <v>27AABCI2726B1Z2MH2252612AM10973</v>
      </c>
      <c r="C3249" s="277">
        <f t="shared" si="101"/>
        <v>3244</v>
      </c>
      <c r="D3249" s="334" t="s">
        <v>1041</v>
      </c>
      <c r="E3249" s="334" t="s">
        <v>1042</v>
      </c>
      <c r="F3249" s="334" t="s">
        <v>1629</v>
      </c>
      <c r="G3249" s="334" t="s">
        <v>139</v>
      </c>
      <c r="H3249" s="334" t="s">
        <v>1417</v>
      </c>
      <c r="I3249" s="335">
        <v>-12334</v>
      </c>
      <c r="J3249" s="334" t="s">
        <v>1700</v>
      </c>
      <c r="K3249" s="336" t="s">
        <v>1657</v>
      </c>
      <c r="L3249" s="172"/>
      <c r="M3249" s="335">
        <v>-11713</v>
      </c>
      <c r="N3249" s="335">
        <v>0</v>
      </c>
      <c r="O3249" s="335">
        <v>-310.5</v>
      </c>
      <c r="P3249" s="335">
        <v>-310.5</v>
      </c>
      <c r="Q3249" s="335">
        <v>0</v>
      </c>
      <c r="R3249" s="334" t="s">
        <v>5959</v>
      </c>
      <c r="S3249" s="334" t="s">
        <v>6067</v>
      </c>
      <c r="T3249" s="336" t="s">
        <v>1703</v>
      </c>
      <c r="U3249" s="172"/>
      <c r="V3249" s="172"/>
      <c r="W3249" s="334" t="s">
        <v>1704</v>
      </c>
      <c r="X3249" s="335" t="s">
        <v>1195</v>
      </c>
      <c r="Y3249" s="334" t="s">
        <v>1195</v>
      </c>
      <c r="Z3249" s="334" t="s">
        <v>1195</v>
      </c>
      <c r="AA3249" s="172"/>
    </row>
    <row r="3250" spans="1:27">
      <c r="A3250" s="334" t="s">
        <v>2598</v>
      </c>
      <c r="B3250" s="226" t="str">
        <f t="shared" si="100"/>
        <v>27AABCI2726B1Z2MH2252612AN32281</v>
      </c>
      <c r="C3250" s="277">
        <f t="shared" si="101"/>
        <v>3245</v>
      </c>
      <c r="D3250" s="334" t="s">
        <v>1041</v>
      </c>
      <c r="E3250" s="334" t="s">
        <v>1042</v>
      </c>
      <c r="F3250" s="334" t="s">
        <v>1627</v>
      </c>
      <c r="G3250" s="334" t="s">
        <v>139</v>
      </c>
      <c r="H3250" s="334" t="s">
        <v>1291</v>
      </c>
      <c r="I3250" s="335">
        <v>-14667</v>
      </c>
      <c r="J3250" s="334" t="s">
        <v>1700</v>
      </c>
      <c r="K3250" s="336" t="s">
        <v>1657</v>
      </c>
      <c r="L3250" s="172"/>
      <c r="M3250" s="335">
        <v>-13969</v>
      </c>
      <c r="N3250" s="335">
        <v>0</v>
      </c>
      <c r="O3250" s="335">
        <v>-349</v>
      </c>
      <c r="P3250" s="335">
        <v>-349</v>
      </c>
      <c r="Q3250" s="335">
        <v>0</v>
      </c>
      <c r="R3250" s="334" t="s">
        <v>5959</v>
      </c>
      <c r="S3250" s="334" t="s">
        <v>6067</v>
      </c>
      <c r="T3250" s="336" t="s">
        <v>1703</v>
      </c>
      <c r="U3250" s="172"/>
      <c r="V3250" s="172"/>
      <c r="W3250" s="334" t="s">
        <v>1704</v>
      </c>
      <c r="X3250" s="335" t="s">
        <v>1195</v>
      </c>
      <c r="Y3250" s="334" t="s">
        <v>1195</v>
      </c>
      <c r="Z3250" s="334" t="s">
        <v>1195</v>
      </c>
      <c r="AA3250" s="172"/>
    </row>
    <row r="3251" spans="1:27">
      <c r="A3251" s="334" t="s">
        <v>2598</v>
      </c>
      <c r="B3251" s="226" t="str">
        <f t="shared" si="100"/>
        <v>27AABCI2726B1Z2MH2252612AO00102</v>
      </c>
      <c r="C3251" s="277">
        <f t="shared" si="101"/>
        <v>3246</v>
      </c>
      <c r="D3251" s="334" t="s">
        <v>1041</v>
      </c>
      <c r="E3251" s="334" t="s">
        <v>1042</v>
      </c>
      <c r="F3251" s="334" t="s">
        <v>1624</v>
      </c>
      <c r="G3251" s="334" t="s">
        <v>139</v>
      </c>
      <c r="H3251" s="334" t="s">
        <v>1618</v>
      </c>
      <c r="I3251" s="335">
        <v>-499</v>
      </c>
      <c r="J3251" s="334" t="s">
        <v>1700</v>
      </c>
      <c r="K3251" s="336" t="s">
        <v>1657</v>
      </c>
      <c r="L3251" s="172"/>
      <c r="M3251" s="335">
        <v>-475</v>
      </c>
      <c r="N3251" s="335">
        <v>0</v>
      </c>
      <c r="O3251" s="335">
        <v>-12</v>
      </c>
      <c r="P3251" s="335">
        <v>-12</v>
      </c>
      <c r="Q3251" s="335">
        <v>0</v>
      </c>
      <c r="R3251" s="334" t="s">
        <v>5959</v>
      </c>
      <c r="S3251" s="334" t="s">
        <v>6067</v>
      </c>
      <c r="T3251" s="336" t="s">
        <v>1703</v>
      </c>
      <c r="U3251" s="172"/>
      <c r="V3251" s="172"/>
      <c r="W3251" s="334" t="s">
        <v>1704</v>
      </c>
      <c r="X3251" s="335" t="s">
        <v>1195</v>
      </c>
      <c r="Y3251" s="334" t="s">
        <v>1195</v>
      </c>
      <c r="Z3251" s="334" t="s">
        <v>1195</v>
      </c>
      <c r="AA3251" s="172"/>
    </row>
    <row r="3252" spans="1:27">
      <c r="A3252" s="334" t="s">
        <v>2598</v>
      </c>
      <c r="B3252" s="226" t="str">
        <f t="shared" si="100"/>
        <v>27AABCI2726B1Z2MH2252612AO03801</v>
      </c>
      <c r="C3252" s="277">
        <f t="shared" si="101"/>
        <v>3247</v>
      </c>
      <c r="D3252" s="334" t="s">
        <v>1041</v>
      </c>
      <c r="E3252" s="334" t="s">
        <v>1042</v>
      </c>
      <c r="F3252" s="334" t="s">
        <v>6020</v>
      </c>
      <c r="G3252" s="334" t="s">
        <v>139</v>
      </c>
      <c r="H3252" s="334" t="s">
        <v>1618</v>
      </c>
      <c r="I3252" s="335">
        <v>-499</v>
      </c>
      <c r="J3252" s="334" t="s">
        <v>1700</v>
      </c>
      <c r="K3252" s="336" t="s">
        <v>1657</v>
      </c>
      <c r="L3252" s="172"/>
      <c r="M3252" s="335">
        <v>-475</v>
      </c>
      <c r="N3252" s="335">
        <v>0</v>
      </c>
      <c r="O3252" s="335">
        <v>-12</v>
      </c>
      <c r="P3252" s="335">
        <v>-12</v>
      </c>
      <c r="Q3252" s="335">
        <v>0</v>
      </c>
      <c r="R3252" s="334" t="s">
        <v>5959</v>
      </c>
      <c r="S3252" s="334" t="s">
        <v>6067</v>
      </c>
      <c r="T3252" s="336" t="s">
        <v>1703</v>
      </c>
      <c r="U3252" s="172"/>
      <c r="V3252" s="172"/>
      <c r="W3252" s="334" t="s">
        <v>1704</v>
      </c>
      <c r="X3252" s="335" t="s">
        <v>1195</v>
      </c>
      <c r="Y3252" s="334" t="s">
        <v>1195</v>
      </c>
      <c r="Z3252" s="334" t="s">
        <v>1195</v>
      </c>
      <c r="AA3252" s="172"/>
    </row>
    <row r="3253" spans="1:27">
      <c r="A3253" s="334" t="s">
        <v>2598</v>
      </c>
      <c r="B3253" s="226" t="str">
        <f t="shared" si="100"/>
        <v>36AABCI2726B1Z3TS2252612AF19079</v>
      </c>
      <c r="C3253" s="277">
        <f t="shared" si="101"/>
        <v>3248</v>
      </c>
      <c r="D3253" s="334" t="s">
        <v>483</v>
      </c>
      <c r="E3253" s="334" t="s">
        <v>484</v>
      </c>
      <c r="F3253" s="334" t="s">
        <v>1622</v>
      </c>
      <c r="G3253" s="334" t="s">
        <v>139</v>
      </c>
      <c r="H3253" s="334" t="s">
        <v>1263</v>
      </c>
      <c r="I3253" s="335">
        <v>-7335</v>
      </c>
      <c r="J3253" s="334" t="s">
        <v>1700</v>
      </c>
      <c r="K3253" s="336" t="s">
        <v>1657</v>
      </c>
      <c r="L3253" s="172"/>
      <c r="M3253" s="335">
        <v>-6952</v>
      </c>
      <c r="N3253" s="335">
        <v>-383</v>
      </c>
      <c r="O3253" s="335">
        <v>0</v>
      </c>
      <c r="P3253" s="335">
        <v>0</v>
      </c>
      <c r="Q3253" s="335">
        <v>0</v>
      </c>
      <c r="R3253" s="334" t="s">
        <v>5959</v>
      </c>
      <c r="S3253" s="334" t="s">
        <v>6067</v>
      </c>
      <c r="T3253" s="336" t="s">
        <v>1703</v>
      </c>
      <c r="U3253" s="172"/>
      <c r="V3253" s="172"/>
      <c r="W3253" s="334" t="s">
        <v>1704</v>
      </c>
      <c r="X3253" s="335" t="s">
        <v>1195</v>
      </c>
      <c r="Y3253" s="334" t="s">
        <v>1195</v>
      </c>
      <c r="Z3253" s="334" t="s">
        <v>1195</v>
      </c>
      <c r="AA3253" s="172"/>
    </row>
    <row r="3254" spans="1:27">
      <c r="A3254" s="334" t="s">
        <v>2598</v>
      </c>
      <c r="B3254" s="226" t="str">
        <f t="shared" si="100"/>
        <v>36AABCI2726B1Z3TS2252612AF28823</v>
      </c>
      <c r="C3254" s="277">
        <f t="shared" si="101"/>
        <v>3249</v>
      </c>
      <c r="D3254" s="334" t="s">
        <v>483</v>
      </c>
      <c r="E3254" s="334" t="s">
        <v>484</v>
      </c>
      <c r="F3254" s="334" t="s">
        <v>1620</v>
      </c>
      <c r="G3254" s="334" t="s">
        <v>139</v>
      </c>
      <c r="H3254" s="334" t="s">
        <v>1291</v>
      </c>
      <c r="I3254" s="335">
        <v>-9995</v>
      </c>
      <c r="J3254" s="334" t="s">
        <v>1700</v>
      </c>
      <c r="K3254" s="336" t="s">
        <v>1657</v>
      </c>
      <c r="L3254" s="172"/>
      <c r="M3254" s="335">
        <v>-9519</v>
      </c>
      <c r="N3254" s="335">
        <v>-476</v>
      </c>
      <c r="O3254" s="335">
        <v>0</v>
      </c>
      <c r="P3254" s="335">
        <v>0</v>
      </c>
      <c r="Q3254" s="335">
        <v>0</v>
      </c>
      <c r="R3254" s="334" t="s">
        <v>5959</v>
      </c>
      <c r="S3254" s="334" t="s">
        <v>6067</v>
      </c>
      <c r="T3254" s="336" t="s">
        <v>1703</v>
      </c>
      <c r="U3254" s="172"/>
      <c r="V3254" s="172"/>
      <c r="W3254" s="334" t="s">
        <v>1704</v>
      </c>
      <c r="X3254" s="335" t="s">
        <v>1195</v>
      </c>
      <c r="Y3254" s="334" t="s">
        <v>1195</v>
      </c>
      <c r="Z3254" s="334" t="s">
        <v>1195</v>
      </c>
      <c r="AA3254" s="172"/>
    </row>
    <row r="3255" spans="1:27">
      <c r="A3255" s="334" t="s">
        <v>2598</v>
      </c>
      <c r="B3255" s="226" t="str">
        <f t="shared" si="100"/>
        <v>36AABCI2726B1Z3TS2252612AF58700</v>
      </c>
      <c r="C3255" s="277">
        <f t="shared" si="101"/>
        <v>3250</v>
      </c>
      <c r="D3255" s="334" t="s">
        <v>483</v>
      </c>
      <c r="E3255" s="334" t="s">
        <v>484</v>
      </c>
      <c r="F3255" s="334" t="s">
        <v>1617</v>
      </c>
      <c r="G3255" s="334" t="s">
        <v>139</v>
      </c>
      <c r="H3255" s="334" t="s">
        <v>1618</v>
      </c>
      <c r="I3255" s="335">
        <v>-499</v>
      </c>
      <c r="J3255" s="334" t="s">
        <v>1700</v>
      </c>
      <c r="K3255" s="336" t="s">
        <v>1657</v>
      </c>
      <c r="L3255" s="172"/>
      <c r="M3255" s="335">
        <v>-475</v>
      </c>
      <c r="N3255" s="335">
        <v>-24</v>
      </c>
      <c r="O3255" s="335">
        <v>0</v>
      </c>
      <c r="P3255" s="335">
        <v>0</v>
      </c>
      <c r="Q3255" s="335">
        <v>0</v>
      </c>
      <c r="R3255" s="334" t="s">
        <v>5959</v>
      </c>
      <c r="S3255" s="334" t="s">
        <v>6067</v>
      </c>
      <c r="T3255" s="336" t="s">
        <v>1703</v>
      </c>
      <c r="U3255" s="172"/>
      <c r="V3255" s="172"/>
      <c r="W3255" s="334" t="s">
        <v>1704</v>
      </c>
      <c r="X3255" s="335" t="s">
        <v>1195</v>
      </c>
      <c r="Y3255" s="334" t="s">
        <v>1195</v>
      </c>
      <c r="Z3255" s="334" t="s">
        <v>1195</v>
      </c>
      <c r="AA3255" s="172"/>
    </row>
    <row r="3256" spans="1:27">
      <c r="A3256" s="334" t="s">
        <v>2598</v>
      </c>
      <c r="B3256" s="226" t="str">
        <f t="shared" si="100"/>
        <v>27AAACA4136A1ZDIR/0000042</v>
      </c>
      <c r="C3256" s="277">
        <f t="shared" si="101"/>
        <v>3251</v>
      </c>
      <c r="D3256" s="334" t="s">
        <v>717</v>
      </c>
      <c r="E3256" s="334" t="s">
        <v>718</v>
      </c>
      <c r="F3256" s="334" t="s">
        <v>6021</v>
      </c>
      <c r="G3256" s="334" t="s">
        <v>139</v>
      </c>
      <c r="H3256" s="334" t="s">
        <v>1211</v>
      </c>
      <c r="I3256" s="335">
        <v>-1180</v>
      </c>
      <c r="J3256" s="334" t="s">
        <v>1700</v>
      </c>
      <c r="K3256" s="336" t="s">
        <v>1657</v>
      </c>
      <c r="L3256" s="172"/>
      <c r="M3256" s="335">
        <v>-1000</v>
      </c>
      <c r="N3256" s="335">
        <v>0</v>
      </c>
      <c r="O3256" s="335">
        <v>-90</v>
      </c>
      <c r="P3256" s="335">
        <v>-90</v>
      </c>
      <c r="Q3256" s="335">
        <v>0</v>
      </c>
      <c r="R3256" s="334" t="s">
        <v>5959</v>
      </c>
      <c r="S3256" s="334" t="s">
        <v>6069</v>
      </c>
      <c r="T3256" s="336" t="s">
        <v>1703</v>
      </c>
      <c r="U3256" s="172"/>
      <c r="V3256" s="172"/>
      <c r="W3256" s="334" t="s">
        <v>1704</v>
      </c>
      <c r="X3256" s="335" t="s">
        <v>1195</v>
      </c>
      <c r="Y3256" s="334" t="s">
        <v>1195</v>
      </c>
      <c r="Z3256" s="334" t="s">
        <v>1195</v>
      </c>
      <c r="AA3256" s="172"/>
    </row>
    <row r="3257" spans="1:27">
      <c r="A3257" s="334" t="s">
        <v>2598</v>
      </c>
      <c r="B3257" s="226" t="str">
        <f t="shared" si="100"/>
        <v>27AAACI7904G1ZNCN112250002054</v>
      </c>
      <c r="C3257" s="277">
        <f t="shared" si="101"/>
        <v>3252</v>
      </c>
      <c r="D3257" s="334" t="s">
        <v>855</v>
      </c>
      <c r="E3257" s="334" t="s">
        <v>856</v>
      </c>
      <c r="F3257" s="334" t="s">
        <v>6022</v>
      </c>
      <c r="G3257" s="334" t="s">
        <v>139</v>
      </c>
      <c r="H3257" s="334" t="s">
        <v>780</v>
      </c>
      <c r="I3257" s="335">
        <v>-47.2</v>
      </c>
      <c r="J3257" s="334" t="s">
        <v>1700</v>
      </c>
      <c r="K3257" s="336" t="s">
        <v>1657</v>
      </c>
      <c r="L3257" s="172"/>
      <c r="M3257" s="335">
        <v>-40</v>
      </c>
      <c r="N3257" s="335">
        <v>0</v>
      </c>
      <c r="O3257" s="335">
        <v>-3.6</v>
      </c>
      <c r="P3257" s="335">
        <v>-3.6</v>
      </c>
      <c r="Q3257" s="335">
        <v>0</v>
      </c>
      <c r="R3257" s="334" t="s">
        <v>5959</v>
      </c>
      <c r="S3257" s="334" t="s">
        <v>6066</v>
      </c>
      <c r="T3257" s="336" t="s">
        <v>1703</v>
      </c>
      <c r="U3257" s="172"/>
      <c r="V3257" s="172"/>
      <c r="W3257" s="334" t="s">
        <v>1704</v>
      </c>
      <c r="X3257" s="335" t="s">
        <v>1195</v>
      </c>
      <c r="Y3257" s="334" t="s">
        <v>1195</v>
      </c>
      <c r="Z3257" s="334" t="s">
        <v>1195</v>
      </c>
      <c r="AA3257" s="172"/>
    </row>
    <row r="3258" spans="1:27">
      <c r="A3258" s="334" t="s">
        <v>2598</v>
      </c>
      <c r="B3258" s="226" t="str">
        <f t="shared" si="100"/>
        <v>27AAACI7904G1ZNCN112250035590</v>
      </c>
      <c r="C3258" s="277">
        <f t="shared" si="101"/>
        <v>3253</v>
      </c>
      <c r="D3258" s="334" t="s">
        <v>855</v>
      </c>
      <c r="E3258" s="334" t="s">
        <v>856</v>
      </c>
      <c r="F3258" s="334" t="s">
        <v>6023</v>
      </c>
      <c r="G3258" s="334" t="s">
        <v>139</v>
      </c>
      <c r="H3258" s="334" t="s">
        <v>780</v>
      </c>
      <c r="I3258" s="335">
        <v>-4.72</v>
      </c>
      <c r="J3258" s="334" t="s">
        <v>1700</v>
      </c>
      <c r="K3258" s="336" t="s">
        <v>1657</v>
      </c>
      <c r="L3258" s="172"/>
      <c r="M3258" s="335">
        <v>-4</v>
      </c>
      <c r="N3258" s="335">
        <v>0</v>
      </c>
      <c r="O3258" s="335">
        <v>-0.36</v>
      </c>
      <c r="P3258" s="335">
        <v>-0.36</v>
      </c>
      <c r="Q3258" s="335">
        <v>0</v>
      </c>
      <c r="R3258" s="334" t="s">
        <v>5959</v>
      </c>
      <c r="S3258" s="334" t="s">
        <v>6066</v>
      </c>
      <c r="T3258" s="336" t="s">
        <v>1703</v>
      </c>
      <c r="U3258" s="172"/>
      <c r="V3258" s="172"/>
      <c r="W3258" s="334" t="s">
        <v>1704</v>
      </c>
      <c r="X3258" s="335" t="s">
        <v>1195</v>
      </c>
      <c r="Y3258" s="334" t="s">
        <v>1195</v>
      </c>
      <c r="Z3258" s="334" t="s">
        <v>1195</v>
      </c>
      <c r="AA3258" s="172"/>
    </row>
    <row r="3259" spans="1:27">
      <c r="A3259" s="334" t="s">
        <v>2598</v>
      </c>
      <c r="B3259" s="226" t="str">
        <f t="shared" si="100"/>
        <v>27AAACI7904G1ZNCN112250043769</v>
      </c>
      <c r="C3259" s="277">
        <f t="shared" si="101"/>
        <v>3254</v>
      </c>
      <c r="D3259" s="334" t="s">
        <v>855</v>
      </c>
      <c r="E3259" s="334" t="s">
        <v>856</v>
      </c>
      <c r="F3259" s="334" t="s">
        <v>6024</v>
      </c>
      <c r="G3259" s="334" t="s">
        <v>139</v>
      </c>
      <c r="H3259" s="334" t="s">
        <v>803</v>
      </c>
      <c r="I3259" s="335">
        <v>-2.36</v>
      </c>
      <c r="J3259" s="334" t="s">
        <v>1700</v>
      </c>
      <c r="K3259" s="336" t="s">
        <v>1657</v>
      </c>
      <c r="L3259" s="172"/>
      <c r="M3259" s="335">
        <v>-2</v>
      </c>
      <c r="N3259" s="335">
        <v>0</v>
      </c>
      <c r="O3259" s="335">
        <v>-0.18</v>
      </c>
      <c r="P3259" s="335">
        <v>-0.18</v>
      </c>
      <c r="Q3259" s="335">
        <v>0</v>
      </c>
      <c r="R3259" s="334" t="s">
        <v>5959</v>
      </c>
      <c r="S3259" s="334" t="s">
        <v>6066</v>
      </c>
      <c r="T3259" s="336" t="s">
        <v>1703</v>
      </c>
      <c r="U3259" s="172"/>
      <c r="V3259" s="172"/>
      <c r="W3259" s="334" t="s">
        <v>1704</v>
      </c>
      <c r="X3259" s="335" t="s">
        <v>1195</v>
      </c>
      <c r="Y3259" s="334" t="s">
        <v>1195</v>
      </c>
      <c r="Z3259" s="334" t="s">
        <v>1195</v>
      </c>
      <c r="AA3259" s="172"/>
    </row>
    <row r="3260" spans="1:27">
      <c r="A3260" s="334" t="s">
        <v>2598</v>
      </c>
      <c r="B3260" s="226" t="str">
        <f t="shared" si="100"/>
        <v>27AAACI7904G1ZNCN112250043770</v>
      </c>
      <c r="C3260" s="277">
        <f t="shared" si="101"/>
        <v>3255</v>
      </c>
      <c r="D3260" s="334" t="s">
        <v>855</v>
      </c>
      <c r="E3260" s="334" t="s">
        <v>856</v>
      </c>
      <c r="F3260" s="334" t="s">
        <v>6025</v>
      </c>
      <c r="G3260" s="334" t="s">
        <v>139</v>
      </c>
      <c r="H3260" s="334" t="s">
        <v>803</v>
      </c>
      <c r="I3260" s="335">
        <v>-63.72</v>
      </c>
      <c r="J3260" s="334" t="s">
        <v>1700</v>
      </c>
      <c r="K3260" s="336" t="s">
        <v>1657</v>
      </c>
      <c r="L3260" s="172"/>
      <c r="M3260" s="335">
        <v>-54</v>
      </c>
      <c r="N3260" s="335">
        <v>0</v>
      </c>
      <c r="O3260" s="335">
        <v>-4.8600000000000003</v>
      </c>
      <c r="P3260" s="335">
        <v>-4.8600000000000003</v>
      </c>
      <c r="Q3260" s="335">
        <v>0</v>
      </c>
      <c r="R3260" s="334" t="s">
        <v>5959</v>
      </c>
      <c r="S3260" s="334" t="s">
        <v>6066</v>
      </c>
      <c r="T3260" s="336" t="s">
        <v>1703</v>
      </c>
      <c r="U3260" s="172"/>
      <c r="V3260" s="172"/>
      <c r="W3260" s="334" t="s">
        <v>1704</v>
      </c>
      <c r="X3260" s="335" t="s">
        <v>1195</v>
      </c>
      <c r="Y3260" s="334" t="s">
        <v>1195</v>
      </c>
      <c r="Z3260" s="334" t="s">
        <v>1195</v>
      </c>
      <c r="AA3260" s="172"/>
    </row>
    <row r="3261" spans="1:27">
      <c r="A3261" s="122" t="s">
        <v>5771</v>
      </c>
      <c r="B3261" s="226" t="str">
        <f t="shared" si="100"/>
        <v>27AACCN6194P1ZP272522BP06IVW734</v>
      </c>
      <c r="C3261" s="277">
        <f t="shared" si="101"/>
        <v>3256</v>
      </c>
      <c r="D3261" s="122" t="s">
        <v>499</v>
      </c>
      <c r="E3261" s="122" t="s">
        <v>500</v>
      </c>
      <c r="F3261" s="122" t="s">
        <v>5772</v>
      </c>
      <c r="G3261" s="122" t="s">
        <v>2603</v>
      </c>
      <c r="H3261" s="278">
        <v>45448</v>
      </c>
      <c r="I3261" s="122">
        <v>55070</v>
      </c>
      <c r="J3261" s="122" t="s">
        <v>1700</v>
      </c>
      <c r="K3261" s="122" t="s">
        <v>1657</v>
      </c>
      <c r="L3261" s="287">
        <v>12</v>
      </c>
      <c r="M3261" s="287">
        <v>49170</v>
      </c>
      <c r="N3261" s="287">
        <v>0</v>
      </c>
      <c r="O3261" s="287">
        <v>2950</v>
      </c>
      <c r="P3261" s="122">
        <v>2950</v>
      </c>
      <c r="Q3261" s="122">
        <v>0</v>
      </c>
      <c r="R3261" s="188" t="s">
        <v>5196</v>
      </c>
      <c r="S3261" s="188" t="s">
        <v>5197</v>
      </c>
      <c r="T3261" s="188" t="s">
        <v>1703</v>
      </c>
      <c r="U3261" s="188"/>
      <c r="V3261" s="188" t="s">
        <v>1195</v>
      </c>
      <c r="W3261" s="188" t="s">
        <v>1704</v>
      </c>
      <c r="X3261" s="188" t="s">
        <v>1195</v>
      </c>
      <c r="Y3261" s="188" t="s">
        <v>1195</v>
      </c>
      <c r="Z3261" s="188" t="s">
        <v>1195</v>
      </c>
      <c r="AA3261" s="188">
        <v>5900</v>
      </c>
    </row>
    <row r="3262" spans="1:27">
      <c r="A3262" s="122" t="s">
        <v>5771</v>
      </c>
      <c r="B3262" s="226" t="str">
        <f t="shared" si="100"/>
        <v>27AAACL5792P2ZQDO27/2407/01952</v>
      </c>
      <c r="C3262" s="277">
        <f t="shared" si="101"/>
        <v>3257</v>
      </c>
      <c r="D3262" s="122" t="s">
        <v>3017</v>
      </c>
      <c r="E3262" s="122" t="s">
        <v>3018</v>
      </c>
      <c r="F3262" s="122" t="s">
        <v>5785</v>
      </c>
      <c r="G3262" s="122" t="s">
        <v>2603</v>
      </c>
      <c r="H3262" s="278">
        <v>45504</v>
      </c>
      <c r="I3262" s="122">
        <v>19530</v>
      </c>
      <c r="J3262" s="122" t="s">
        <v>1700</v>
      </c>
      <c r="K3262" s="122" t="s">
        <v>1657</v>
      </c>
      <c r="L3262" s="287">
        <v>5</v>
      </c>
      <c r="M3262" s="287">
        <v>18600</v>
      </c>
      <c r="N3262" s="287">
        <v>0</v>
      </c>
      <c r="O3262" s="287">
        <v>465</v>
      </c>
      <c r="P3262" s="122">
        <v>465</v>
      </c>
      <c r="Q3262" s="122">
        <v>0</v>
      </c>
      <c r="R3262" s="188" t="s">
        <v>5196</v>
      </c>
      <c r="S3262" s="188" t="s">
        <v>5282</v>
      </c>
      <c r="T3262" s="188" t="s">
        <v>1703</v>
      </c>
      <c r="U3262" s="188"/>
      <c r="V3262" s="188" t="s">
        <v>1195</v>
      </c>
      <c r="W3262" s="188" t="s">
        <v>1704</v>
      </c>
      <c r="X3262" s="188" t="s">
        <v>1195</v>
      </c>
      <c r="Y3262" s="188" t="s">
        <v>1195</v>
      </c>
      <c r="Z3262" s="188" t="s">
        <v>1195</v>
      </c>
      <c r="AA3262" s="188">
        <v>930</v>
      </c>
    </row>
    <row r="3263" spans="1:27">
      <c r="A3263" s="122" t="s">
        <v>5771</v>
      </c>
      <c r="B3263" s="226" t="str">
        <f t="shared" si="100"/>
        <v>27AACCN6194P1ZP272522BP09AAI442</v>
      </c>
      <c r="C3263" s="277">
        <f t="shared" si="101"/>
        <v>3258</v>
      </c>
      <c r="D3263" s="122" t="s">
        <v>499</v>
      </c>
      <c r="E3263" s="122" t="s">
        <v>500</v>
      </c>
      <c r="F3263" s="122" t="s">
        <v>5793</v>
      </c>
      <c r="G3263" s="122" t="s">
        <v>2603</v>
      </c>
      <c r="H3263" s="278">
        <v>45544</v>
      </c>
      <c r="I3263" s="122">
        <v>750</v>
      </c>
      <c r="J3263" s="122" t="s">
        <v>1700</v>
      </c>
      <c r="K3263" s="122" t="s">
        <v>1657</v>
      </c>
      <c r="L3263" s="287">
        <v>5</v>
      </c>
      <c r="M3263" s="287">
        <v>714</v>
      </c>
      <c r="N3263" s="287">
        <v>0</v>
      </c>
      <c r="O3263" s="287">
        <v>18</v>
      </c>
      <c r="P3263" s="122">
        <v>18</v>
      </c>
      <c r="Q3263" s="122">
        <v>0</v>
      </c>
      <c r="R3263" s="188" t="s">
        <v>3124</v>
      </c>
      <c r="S3263" s="188" t="s">
        <v>5413</v>
      </c>
      <c r="T3263" s="188" t="s">
        <v>1703</v>
      </c>
      <c r="U3263" s="188"/>
      <c r="V3263" s="188" t="s">
        <v>1195</v>
      </c>
      <c r="W3263" s="188" t="s">
        <v>1704</v>
      </c>
      <c r="X3263" s="188" t="s">
        <v>1195</v>
      </c>
      <c r="Y3263" s="188" t="s">
        <v>1195</v>
      </c>
      <c r="Z3263" s="188" t="s">
        <v>1195</v>
      </c>
      <c r="AA3263" s="188">
        <v>36</v>
      </c>
    </row>
    <row r="3264" spans="1:27">
      <c r="A3264" s="122" t="s">
        <v>5771</v>
      </c>
      <c r="B3264" s="226" t="str">
        <f t="shared" si="100"/>
        <v>07AACCN6194P2ZQ072522BP09AAY208</v>
      </c>
      <c r="C3264" s="277">
        <f t="shared" si="101"/>
        <v>3259</v>
      </c>
      <c r="D3264" s="122" t="s">
        <v>503</v>
      </c>
      <c r="E3264" s="122" t="s">
        <v>500</v>
      </c>
      <c r="F3264" s="122" t="s">
        <v>5795</v>
      </c>
      <c r="G3264" s="122" t="s">
        <v>2603</v>
      </c>
      <c r="H3264" s="278">
        <v>45562</v>
      </c>
      <c r="I3264" s="122">
        <v>4200</v>
      </c>
      <c r="J3264" s="122" t="s">
        <v>1700</v>
      </c>
      <c r="K3264" s="122" t="s">
        <v>1657</v>
      </c>
      <c r="L3264" s="287">
        <v>5</v>
      </c>
      <c r="M3264" s="287">
        <v>4000</v>
      </c>
      <c r="N3264" s="287">
        <v>200</v>
      </c>
      <c r="O3264" s="287">
        <v>0</v>
      </c>
      <c r="P3264" s="122">
        <v>0</v>
      </c>
      <c r="Q3264" s="122">
        <v>0</v>
      </c>
      <c r="R3264" s="188" t="s">
        <v>3124</v>
      </c>
      <c r="S3264" s="188" t="s">
        <v>5413</v>
      </c>
      <c r="T3264" s="188" t="s">
        <v>1703</v>
      </c>
      <c r="U3264" s="188"/>
      <c r="V3264" s="188" t="s">
        <v>1195</v>
      </c>
      <c r="W3264" s="188" t="s">
        <v>1704</v>
      </c>
      <c r="X3264" s="188" t="s">
        <v>1195</v>
      </c>
      <c r="Y3264" s="188" t="s">
        <v>1195</v>
      </c>
      <c r="Z3264" s="188" t="s">
        <v>1195</v>
      </c>
      <c r="AA3264" s="188">
        <v>200</v>
      </c>
    </row>
    <row r="3265" spans="1:27">
      <c r="A3265" s="122" t="s">
        <v>5771</v>
      </c>
      <c r="B3265" s="226" t="str">
        <f t="shared" si="100"/>
        <v>07AACCN6194P2ZQ072622BP10ABJ563</v>
      </c>
      <c r="C3265" s="277">
        <f t="shared" si="101"/>
        <v>3260</v>
      </c>
      <c r="D3265" s="334" t="s">
        <v>503</v>
      </c>
      <c r="E3265" s="334" t="s">
        <v>500</v>
      </c>
      <c r="F3265" s="334" t="s">
        <v>5877</v>
      </c>
      <c r="G3265" s="334" t="s">
        <v>2603</v>
      </c>
      <c r="H3265" s="334" t="s">
        <v>350</v>
      </c>
      <c r="I3265" s="335">
        <v>2600</v>
      </c>
      <c r="J3265" s="334" t="s">
        <v>1700</v>
      </c>
      <c r="K3265" s="336" t="s">
        <v>1657</v>
      </c>
      <c r="L3265" s="172"/>
      <c r="M3265" s="335">
        <v>2475</v>
      </c>
      <c r="N3265" s="335">
        <v>125</v>
      </c>
      <c r="O3265" s="335">
        <v>0</v>
      </c>
      <c r="P3265" s="335">
        <v>0</v>
      </c>
      <c r="Q3265" s="335">
        <v>0</v>
      </c>
      <c r="R3265" s="334" t="s">
        <v>5799</v>
      </c>
      <c r="S3265" s="334" t="s">
        <v>922</v>
      </c>
      <c r="T3265" s="336" t="s">
        <v>1703</v>
      </c>
      <c r="U3265" s="172"/>
      <c r="V3265" s="172"/>
      <c r="W3265" s="334" t="s">
        <v>1704</v>
      </c>
      <c r="X3265" s="335" t="s">
        <v>1195</v>
      </c>
      <c r="Y3265" s="334" t="s">
        <v>1195</v>
      </c>
      <c r="Z3265" s="334" t="s">
        <v>1195</v>
      </c>
      <c r="AA3265" s="172"/>
    </row>
    <row r="3266" spans="1:27">
      <c r="A3266" s="334" t="s">
        <v>5771</v>
      </c>
      <c r="B3266" s="226" t="str">
        <f t="shared" si="100"/>
        <v>07AACCN6194P2ZQ072622BP11ABQ423</v>
      </c>
      <c r="C3266" s="277">
        <f t="shared" si="101"/>
        <v>3261</v>
      </c>
      <c r="D3266" s="334" t="s">
        <v>503</v>
      </c>
      <c r="E3266" s="334" t="s">
        <v>500</v>
      </c>
      <c r="F3266" s="334" t="s">
        <v>5954</v>
      </c>
      <c r="G3266" s="334" t="s">
        <v>2603</v>
      </c>
      <c r="H3266" s="334" t="s">
        <v>777</v>
      </c>
      <c r="I3266" s="335">
        <v>350</v>
      </c>
      <c r="J3266" s="334" t="s">
        <v>1700</v>
      </c>
      <c r="K3266" s="336" t="s">
        <v>1657</v>
      </c>
      <c r="L3266" s="172"/>
      <c r="M3266" s="335">
        <v>333</v>
      </c>
      <c r="N3266" s="335">
        <v>17</v>
      </c>
      <c r="O3266" s="335">
        <v>0</v>
      </c>
      <c r="P3266" s="335">
        <v>0</v>
      </c>
      <c r="Q3266" s="335">
        <v>0</v>
      </c>
      <c r="R3266" s="334" t="s">
        <v>743</v>
      </c>
      <c r="S3266" s="334" t="s">
        <v>1576</v>
      </c>
      <c r="T3266" s="336" t="s">
        <v>1703</v>
      </c>
      <c r="U3266" s="172"/>
      <c r="V3266" s="172"/>
      <c r="W3266" s="334" t="s">
        <v>1704</v>
      </c>
      <c r="X3266" s="335" t="s">
        <v>1195</v>
      </c>
      <c r="Y3266" s="334" t="s">
        <v>1195</v>
      </c>
      <c r="Z3266" s="334" t="s">
        <v>1195</v>
      </c>
      <c r="AA3266" s="172"/>
    </row>
    <row r="3267" spans="1:27">
      <c r="A3267" s="334" t="s">
        <v>5771</v>
      </c>
      <c r="B3267" s="226" t="str">
        <f t="shared" si="100"/>
        <v>07AACCN6194P2ZQ072622BP11ACG432</v>
      </c>
      <c r="C3267" s="277">
        <f t="shared" si="101"/>
        <v>3262</v>
      </c>
      <c r="D3267" s="334" t="s">
        <v>503</v>
      </c>
      <c r="E3267" s="334" t="s">
        <v>500</v>
      </c>
      <c r="F3267" s="334" t="s">
        <v>5955</v>
      </c>
      <c r="G3267" s="334" t="s">
        <v>2603</v>
      </c>
      <c r="H3267" s="334" t="s">
        <v>783</v>
      </c>
      <c r="I3267" s="335">
        <v>3010</v>
      </c>
      <c r="J3267" s="334" t="s">
        <v>1700</v>
      </c>
      <c r="K3267" s="336" t="s">
        <v>1657</v>
      </c>
      <c r="L3267" s="172"/>
      <c r="M3267" s="335">
        <v>2550</v>
      </c>
      <c r="N3267" s="335">
        <v>460</v>
      </c>
      <c r="O3267" s="335">
        <v>0</v>
      </c>
      <c r="P3267" s="335">
        <v>0</v>
      </c>
      <c r="Q3267" s="335">
        <v>0</v>
      </c>
      <c r="R3267" s="334" t="s">
        <v>743</v>
      </c>
      <c r="S3267" s="334" t="s">
        <v>1576</v>
      </c>
      <c r="T3267" s="336" t="s">
        <v>1703</v>
      </c>
      <c r="U3267" s="172"/>
      <c r="V3267" s="172"/>
      <c r="W3267" s="334" t="s">
        <v>1704</v>
      </c>
      <c r="X3267" s="335" t="s">
        <v>1195</v>
      </c>
      <c r="Y3267" s="334" t="s">
        <v>1195</v>
      </c>
      <c r="Z3267" s="334" t="s">
        <v>1195</v>
      </c>
      <c r="AA3267" s="172"/>
    </row>
    <row r="3268" spans="1:27">
      <c r="A3268" s="334" t="s">
        <v>5771</v>
      </c>
      <c r="B3268" s="226" t="str">
        <f t="shared" si="100"/>
        <v>27AACCN6194P1ZP272622BP11ABP958</v>
      </c>
      <c r="C3268" s="277">
        <f t="shared" si="101"/>
        <v>3263</v>
      </c>
      <c r="D3268" s="334" t="s">
        <v>499</v>
      </c>
      <c r="E3268" s="334" t="s">
        <v>500</v>
      </c>
      <c r="F3268" s="334" t="s">
        <v>5957</v>
      </c>
      <c r="G3268" s="334" t="s">
        <v>2603</v>
      </c>
      <c r="H3268" s="334" t="s">
        <v>777</v>
      </c>
      <c r="I3268" s="335">
        <v>350</v>
      </c>
      <c r="J3268" s="334" t="s">
        <v>1700</v>
      </c>
      <c r="K3268" s="336" t="s">
        <v>1657</v>
      </c>
      <c r="L3268" s="172"/>
      <c r="M3268" s="335">
        <v>333</v>
      </c>
      <c r="N3268" s="335">
        <v>0</v>
      </c>
      <c r="O3268" s="335">
        <v>8.5</v>
      </c>
      <c r="P3268" s="335">
        <v>8.5</v>
      </c>
      <c r="Q3268" s="335">
        <v>0</v>
      </c>
      <c r="R3268" s="334" t="s">
        <v>743</v>
      </c>
      <c r="S3268" s="334" t="s">
        <v>1576</v>
      </c>
      <c r="T3268" s="336" t="s">
        <v>1703</v>
      </c>
      <c r="U3268" s="172"/>
      <c r="V3268" s="172"/>
      <c r="W3268" s="334" t="s">
        <v>1704</v>
      </c>
      <c r="X3268" s="335" t="s">
        <v>1195</v>
      </c>
      <c r="Y3268" s="334" t="s">
        <v>1195</v>
      </c>
      <c r="Z3268" s="334" t="s">
        <v>1195</v>
      </c>
      <c r="AA3268" s="172"/>
    </row>
  </sheetData>
  <autoFilter ref="A5:AA3268" xr:uid="{9AB21602-96E2-464D-9B60-54CBF4BEAFFC}"/>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8322-4D30-4AD1-9956-BB07A48A1E73}">
  <sheetPr>
    <tabColor rgb="FFFFFF00"/>
  </sheetPr>
  <dimension ref="A1:G32"/>
  <sheetViews>
    <sheetView tabSelected="1" zoomScale="77" workbookViewId="0">
      <selection activeCell="E20" sqref="E20"/>
    </sheetView>
  </sheetViews>
  <sheetFormatPr defaultRowHeight="14.4"/>
  <cols>
    <col min="1" max="1" width="52.33203125" bestFit="1" customWidth="1"/>
    <col min="2" max="2" width="16.5546875" bestFit="1" customWidth="1"/>
    <col min="3" max="3" width="21.77734375" bestFit="1" customWidth="1"/>
    <col min="4" max="4" width="21.33203125" bestFit="1" customWidth="1"/>
    <col min="5" max="5" width="19" bestFit="1" customWidth="1"/>
    <col min="6" max="6" width="20" bestFit="1" customWidth="1"/>
    <col min="7" max="7" width="14.5546875" bestFit="1" customWidth="1"/>
  </cols>
  <sheetData>
    <row r="1" spans="1:7">
      <c r="A1" s="47" t="s">
        <v>19</v>
      </c>
    </row>
    <row r="2" spans="1:7">
      <c r="A2" s="47" t="str">
        <f>'PR Conso (Oct 25-dec 2025)'!A2</f>
        <v>Purchase Register</v>
      </c>
    </row>
    <row r="3" spans="1:7">
      <c r="A3" s="47" t="str">
        <f>'PR Conso (Oct 25-dec 2025)'!A3</f>
        <v>Period: October-25 to December-25</v>
      </c>
    </row>
    <row r="5" spans="1:7">
      <c r="A5" s="422" t="s">
        <v>1676</v>
      </c>
      <c r="B5" s="423"/>
      <c r="C5" s="423"/>
      <c r="D5" s="423"/>
      <c r="E5" s="423"/>
      <c r="F5" s="423"/>
      <c r="G5" s="423"/>
    </row>
    <row r="6" spans="1:7">
      <c r="A6" s="272" t="s">
        <v>232</v>
      </c>
      <c r="B6" s="272" t="s">
        <v>230</v>
      </c>
      <c r="C6" t="s">
        <v>6079</v>
      </c>
      <c r="D6" t="s">
        <v>1677</v>
      </c>
      <c r="E6" t="s">
        <v>1678</v>
      </c>
      <c r="F6" t="s">
        <v>1679</v>
      </c>
      <c r="G6" t="s">
        <v>6149</v>
      </c>
    </row>
    <row r="7" spans="1:7">
      <c r="A7" t="s">
        <v>252</v>
      </c>
      <c r="B7" t="s">
        <v>1658</v>
      </c>
      <c r="C7" s="7">
        <v>61820271.57</v>
      </c>
      <c r="D7" s="7">
        <v>1433264.5099999993</v>
      </c>
      <c r="E7" s="7">
        <v>4772670.68</v>
      </c>
      <c r="F7" s="7">
        <v>4772670.68</v>
      </c>
      <c r="G7" s="7">
        <v>10978605.869999994</v>
      </c>
    </row>
    <row r="8" spans="1:7">
      <c r="A8" t="s">
        <v>240</v>
      </c>
      <c r="B8" t="s">
        <v>240</v>
      </c>
      <c r="C8" s="7">
        <v>745321.13</v>
      </c>
      <c r="D8" s="7">
        <v>134158</v>
      </c>
      <c r="E8" s="7">
        <v>0</v>
      </c>
      <c r="F8" s="7">
        <v>0</v>
      </c>
      <c r="G8" s="7">
        <v>134158</v>
      </c>
    </row>
    <row r="9" spans="1:7">
      <c r="A9" t="s">
        <v>739</v>
      </c>
      <c r="B9" t="s">
        <v>1658</v>
      </c>
      <c r="C9" s="7">
        <v>334157.45999999996</v>
      </c>
      <c r="D9" s="7">
        <v>0</v>
      </c>
      <c r="E9" s="7">
        <v>-22299.149999999994</v>
      </c>
      <c r="F9" s="7">
        <v>-22299.149999999994</v>
      </c>
      <c r="G9" s="7">
        <v>-44598.299999999988</v>
      </c>
    </row>
    <row r="10" spans="1:7">
      <c r="B10" t="s">
        <v>1659</v>
      </c>
      <c r="C10" s="7"/>
      <c r="D10" s="7">
        <v>-186075.97669506029</v>
      </c>
      <c r="E10" s="7">
        <v>-431689.20744398091</v>
      </c>
      <c r="F10" s="7">
        <v>-431689.20744398091</v>
      </c>
      <c r="G10" s="7">
        <v>-1049454.3915830222</v>
      </c>
    </row>
    <row r="11" spans="1:7">
      <c r="A11" t="s">
        <v>742</v>
      </c>
      <c r="B11" t="s">
        <v>1658</v>
      </c>
      <c r="C11" s="7">
        <v>22920392.320000004</v>
      </c>
      <c r="D11" s="7">
        <v>-307737.43000000005</v>
      </c>
      <c r="E11" s="7">
        <v>-1878673.6399999997</v>
      </c>
      <c r="F11" s="7">
        <v>-1878673.6399999997</v>
      </c>
      <c r="G11" s="7">
        <v>-4065084.7100000004</v>
      </c>
    </row>
    <row r="12" spans="1:7">
      <c r="A12" t="s">
        <v>761</v>
      </c>
      <c r="B12" t="s">
        <v>6064</v>
      </c>
      <c r="C12" s="7">
        <v>14500</v>
      </c>
      <c r="D12" s="7">
        <v>0</v>
      </c>
      <c r="E12" s="7">
        <v>1305</v>
      </c>
      <c r="F12" s="7">
        <v>1305</v>
      </c>
      <c r="G12" s="7">
        <v>2610</v>
      </c>
    </row>
    <row r="13" spans="1:7">
      <c r="A13" t="s">
        <v>117</v>
      </c>
      <c r="C13" s="7">
        <v>85834642.480000004</v>
      </c>
      <c r="D13" s="7">
        <v>1073609.1033049389</v>
      </c>
      <c r="E13" s="7">
        <v>2441313.6825560192</v>
      </c>
      <c r="F13" s="7">
        <v>2441313.6825560192</v>
      </c>
      <c r="G13" s="7">
        <v>5956236.4684169702</v>
      </c>
    </row>
    <row r="14" spans="1:7">
      <c r="D14" s="53">
        <v>1073610</v>
      </c>
      <c r="E14" s="53">
        <v>2441314</v>
      </c>
      <c r="F14" s="53">
        <v>2441314</v>
      </c>
    </row>
    <row r="15" spans="1:7">
      <c r="D15" s="53">
        <f>D13-D14</f>
        <v>-0.89669506112113595</v>
      </c>
      <c r="E15" s="53">
        <f>E13-E14</f>
        <v>-0.31744398083537817</v>
      </c>
      <c r="F15" s="53">
        <f>F13-F14</f>
        <v>-0.31744398083537817</v>
      </c>
    </row>
    <row r="17" spans="1:7">
      <c r="A17" s="375" t="s">
        <v>6109</v>
      </c>
    </row>
    <row r="18" spans="1:7">
      <c r="A18" s="188" t="s">
        <v>6110</v>
      </c>
      <c r="B18" s="123">
        <v>0</v>
      </c>
      <c r="C18" s="123">
        <v>0</v>
      </c>
      <c r="D18" s="123">
        <v>0</v>
      </c>
      <c r="E18" s="123">
        <f>SUM(B18:D18)</f>
        <v>0</v>
      </c>
    </row>
    <row r="19" spans="1:7">
      <c r="A19" s="188" t="s">
        <v>6111</v>
      </c>
      <c r="B19" s="123">
        <f>D12</f>
        <v>0</v>
      </c>
      <c r="C19" s="123">
        <f>E12</f>
        <v>1305</v>
      </c>
      <c r="D19" s="123">
        <f>F12</f>
        <v>1305</v>
      </c>
      <c r="E19" s="123">
        <f>SUM(B19:D19)</f>
        <v>2610</v>
      </c>
    </row>
    <row r="20" spans="1:7">
      <c r="A20" s="188" t="s">
        <v>6112</v>
      </c>
      <c r="B20" s="123">
        <v>0</v>
      </c>
      <c r="C20" s="123">
        <v>0</v>
      </c>
      <c r="D20" s="123">
        <v>0</v>
      </c>
      <c r="E20" s="123">
        <f>SUM(B20:D20)</f>
        <v>0</v>
      </c>
    </row>
    <row r="21" spans="1:7">
      <c r="A21" s="376" t="s">
        <v>6113</v>
      </c>
      <c r="B21" s="377">
        <f>SUM(B18:B20)</f>
        <v>0</v>
      </c>
      <c r="C21" s="377">
        <f>SUM(C18:C20)</f>
        <v>1305</v>
      </c>
      <c r="D21" s="377">
        <f>SUM(D18:D20)</f>
        <v>1305</v>
      </c>
      <c r="E21" s="377">
        <f>SUM(B21:D21)</f>
        <v>2610</v>
      </c>
    </row>
    <row r="24" spans="1:7">
      <c r="A24" s="422" t="s">
        <v>6114</v>
      </c>
      <c r="B24" s="423"/>
      <c r="C24" s="423"/>
      <c r="D24" s="423"/>
      <c r="E24" s="423"/>
    </row>
    <row r="25" spans="1:7">
      <c r="A25" s="378" t="s">
        <v>1661</v>
      </c>
      <c r="B25" s="379" t="s">
        <v>9</v>
      </c>
      <c r="C25" s="379" t="s">
        <v>10</v>
      </c>
      <c r="D25" s="379" t="s">
        <v>11</v>
      </c>
      <c r="E25" s="379" t="s">
        <v>221</v>
      </c>
    </row>
    <row r="26" spans="1:7">
      <c r="A26" s="188" t="s">
        <v>6115</v>
      </c>
      <c r="B26" s="123">
        <f>D7+D9+D11</f>
        <v>1125527.0799999991</v>
      </c>
      <c r="C26" s="123">
        <f>E7+E9+E11</f>
        <v>2871697.8899999997</v>
      </c>
      <c r="D26" s="123">
        <f>F7+F9+F11</f>
        <v>2871697.8899999997</v>
      </c>
      <c r="E26" s="123">
        <f>SUM(B26:D26)</f>
        <v>6868922.8599999985</v>
      </c>
      <c r="F26" s="397" t="s">
        <v>6154</v>
      </c>
    </row>
    <row r="27" spans="1:7">
      <c r="A27" s="188" t="s">
        <v>6116</v>
      </c>
      <c r="B27" s="123">
        <f>D8</f>
        <v>134158</v>
      </c>
      <c r="C27" s="123">
        <f>E8</f>
        <v>0</v>
      </c>
      <c r="D27" s="123">
        <f>F8</f>
        <v>0</v>
      </c>
      <c r="E27" s="123">
        <f>SUM(B27:D27)</f>
        <v>134158</v>
      </c>
      <c r="F27" s="397" t="s">
        <v>240</v>
      </c>
    </row>
    <row r="28" spans="1:7">
      <c r="A28" s="188" t="s">
        <v>6117</v>
      </c>
      <c r="B28" s="123">
        <f>D12</f>
        <v>0</v>
      </c>
      <c r="C28" s="123">
        <f>E12</f>
        <v>1305</v>
      </c>
      <c r="D28" s="123">
        <f>F12</f>
        <v>1305</v>
      </c>
      <c r="E28" s="123">
        <f>SUM(B28:D28)</f>
        <v>2610</v>
      </c>
      <c r="F28" s="397" t="s">
        <v>6150</v>
      </c>
    </row>
    <row r="29" spans="1:7">
      <c r="A29" s="188" t="s">
        <v>6118</v>
      </c>
      <c r="B29" s="123">
        <f>D10</f>
        <v>-186075.97669506029</v>
      </c>
      <c r="C29" s="123">
        <f>E10</f>
        <v>-431689.20744398091</v>
      </c>
      <c r="D29" s="123">
        <f>F10</f>
        <v>-431689.20744398091</v>
      </c>
      <c r="E29" s="123">
        <f>SUM(B29:D29)</f>
        <v>-1049454.3915830222</v>
      </c>
      <c r="F29" s="397" t="s">
        <v>6151</v>
      </c>
    </row>
    <row r="30" spans="1:7">
      <c r="A30" s="376" t="s">
        <v>6113</v>
      </c>
      <c r="B30" s="377">
        <f>SUM(B26:B29)</f>
        <v>1073609.1033049389</v>
      </c>
      <c r="C30" s="377">
        <f>SUM(C26:C29)</f>
        <v>2441313.6825560187</v>
      </c>
      <c r="D30" s="377">
        <f>SUM(D26:D29)</f>
        <v>2441313.6825560187</v>
      </c>
      <c r="E30" s="377">
        <f>SUM(E26:E29)</f>
        <v>5956236.4684169758</v>
      </c>
      <c r="F30" s="396" t="s">
        <v>189</v>
      </c>
      <c r="G30" s="396">
        <f>G13-E21-E30</f>
        <v>-2610.0000000055879</v>
      </c>
    </row>
    <row r="31" spans="1:7">
      <c r="E31" s="53">
        <f>E30+G30</f>
        <v>5953626.4684169702</v>
      </c>
    </row>
    <row r="32" spans="1:7">
      <c r="B32" s="7"/>
      <c r="C32" s="7"/>
      <c r="E32" s="53">
        <f>E30-E31</f>
        <v>2610.0000000055879</v>
      </c>
    </row>
  </sheetData>
  <mergeCells count="2">
    <mergeCell ref="A5:G5"/>
    <mergeCell ref="A24:E24"/>
  </mergeCells>
  <hyperlinks>
    <hyperlink ref="F27" location="IMPS!A1" display="IMPS" xr:uid="{0385BEF2-39EC-475C-924E-51FDAF5764BC}"/>
    <hyperlink ref="F28" location="'RCM-Domestic'!A1" display="RCM-Domestic" xr:uid="{5AC93A61-B5F9-454E-9557-DA22130B29F4}"/>
    <hyperlink ref="F29" location="'Rule-42 Reversal'!A1" display="Rule-42 Reversal" xr:uid="{AF538479-34A7-432C-A203-F8CCCE251161}"/>
    <hyperlink ref="F26" location="'Domestic ITC Availed'!A1" display="Domestic ITC Availed" xr:uid="{0506AE99-378E-4222-98DA-C3DE2305FF8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5C1E-3C85-4F23-A30B-F3C909E16482}">
  <sheetPr>
    <tabColor rgb="FF00B0F0"/>
  </sheetPr>
  <dimension ref="A1:T865"/>
  <sheetViews>
    <sheetView topLeftCell="L1" workbookViewId="0">
      <selection activeCell="T717" sqref="T717:T795"/>
    </sheetView>
  </sheetViews>
  <sheetFormatPr defaultRowHeight="14.4"/>
  <cols>
    <col min="1" max="1" width="6.88671875" bestFit="1" customWidth="1"/>
    <col min="2" max="2" width="17.77734375" bestFit="1" customWidth="1"/>
    <col min="3" max="3" width="70.6640625" bestFit="1" customWidth="1"/>
    <col min="4" max="4" width="18.88671875" bestFit="1" customWidth="1"/>
    <col min="5" max="5" width="12.21875" bestFit="1" customWidth="1"/>
    <col min="6" max="6" width="9.109375" bestFit="1" customWidth="1"/>
    <col min="7" max="7" width="16.5546875" bestFit="1" customWidth="1"/>
    <col min="8" max="9" width="17.6640625" bestFit="1" customWidth="1"/>
    <col min="10" max="10" width="14.77734375" bestFit="1" customWidth="1"/>
    <col min="11" max="11" width="16.21875" bestFit="1" customWidth="1"/>
    <col min="12" max="12" width="10.6640625" bestFit="1" customWidth="1"/>
    <col min="13" max="13" width="34.21875" bestFit="1" customWidth="1"/>
    <col min="14" max="14" width="10.88671875" bestFit="1" customWidth="1"/>
    <col min="15" max="15" width="36.5546875" bestFit="1" customWidth="1"/>
    <col min="16" max="16" width="19.44140625" bestFit="1" customWidth="1"/>
    <col min="17" max="17" width="21.5546875" bestFit="1" customWidth="1"/>
    <col min="18" max="18" width="41.109375" bestFit="1" customWidth="1"/>
    <col min="19" max="19" width="15.21875" bestFit="1" customWidth="1"/>
    <col min="20" max="20" width="10.44140625" bestFit="1" customWidth="1"/>
  </cols>
  <sheetData>
    <row r="1" spans="1:20" ht="15.6">
      <c r="A1" s="177" t="s">
        <v>6152</v>
      </c>
    </row>
    <row r="2" spans="1:20">
      <c r="A2" s="398" t="s">
        <v>6153</v>
      </c>
    </row>
    <row r="3" spans="1:20">
      <c r="A3" s="398" t="str">
        <f>'PR Conso (Oct 25-dec 2025)'!A3</f>
        <v>Period: October-25 to December-25</v>
      </c>
    </row>
    <row r="5" spans="1:20">
      <c r="A5" s="258" t="s">
        <v>21</v>
      </c>
      <c r="B5" s="259" t="s">
        <v>212</v>
      </c>
      <c r="C5" s="258" t="s">
        <v>213</v>
      </c>
      <c r="D5" s="258" t="s">
        <v>214</v>
      </c>
      <c r="E5" s="260" t="s">
        <v>18</v>
      </c>
      <c r="F5" s="261" t="s">
        <v>215</v>
      </c>
      <c r="G5" s="261" t="s">
        <v>216</v>
      </c>
      <c r="H5" s="261" t="s">
        <v>217</v>
      </c>
      <c r="I5" s="261" t="s">
        <v>218</v>
      </c>
      <c r="J5" s="261" t="s">
        <v>219</v>
      </c>
      <c r="K5" s="261" t="s">
        <v>220</v>
      </c>
      <c r="L5" s="261" t="s">
        <v>221</v>
      </c>
      <c r="M5" s="261" t="s">
        <v>222</v>
      </c>
      <c r="N5" s="261" t="s">
        <v>223</v>
      </c>
      <c r="O5" s="261" t="s">
        <v>224</v>
      </c>
      <c r="P5" s="261" t="s">
        <v>225</v>
      </c>
      <c r="Q5" s="261" t="s">
        <v>226</v>
      </c>
      <c r="R5" s="258" t="s">
        <v>227</v>
      </c>
      <c r="S5" s="258" t="s">
        <v>228</v>
      </c>
      <c r="T5" s="261" t="s">
        <v>229</v>
      </c>
    </row>
    <row r="6" spans="1:20">
      <c r="A6" s="220">
        <v>45931</v>
      </c>
      <c r="B6" s="230" t="s">
        <v>248</v>
      </c>
      <c r="C6" s="230" t="s">
        <v>249</v>
      </c>
      <c r="D6" s="231">
        <v>2526350</v>
      </c>
      <c r="E6" s="232" t="s">
        <v>250</v>
      </c>
      <c r="F6" s="224">
        <v>0.17985611510791366</v>
      </c>
      <c r="G6" s="222">
        <v>11564</v>
      </c>
      <c r="H6" s="233">
        <v>9800</v>
      </c>
      <c r="I6" s="234">
        <v>0</v>
      </c>
      <c r="J6" s="234">
        <v>882</v>
      </c>
      <c r="K6" s="234">
        <v>882</v>
      </c>
      <c r="L6" s="221">
        <v>1764</v>
      </c>
      <c r="M6" s="221" t="s">
        <v>251</v>
      </c>
      <c r="N6" s="221">
        <v>998332</v>
      </c>
      <c r="O6" s="221" t="s">
        <v>309</v>
      </c>
      <c r="P6" s="221" t="s">
        <v>211</v>
      </c>
      <c r="Q6" s="340">
        <v>2596</v>
      </c>
      <c r="R6" s="227">
        <v>45931</v>
      </c>
      <c r="S6" s="227">
        <v>45931</v>
      </c>
      <c r="T6" s="221" t="s">
        <v>1703</v>
      </c>
    </row>
    <row r="7" spans="1:20">
      <c r="A7" s="220">
        <v>45931</v>
      </c>
      <c r="B7" s="230" t="s">
        <v>248</v>
      </c>
      <c r="C7" s="230" t="s">
        <v>249</v>
      </c>
      <c r="D7" s="230">
        <v>2526351</v>
      </c>
      <c r="E7" s="232" t="s">
        <v>250</v>
      </c>
      <c r="F7" s="224">
        <v>0.17985611510791366</v>
      </c>
      <c r="G7" s="222">
        <v>9440</v>
      </c>
      <c r="H7" s="233">
        <v>8000</v>
      </c>
      <c r="I7" s="234">
        <v>0</v>
      </c>
      <c r="J7" s="234">
        <v>720</v>
      </c>
      <c r="K7" s="234">
        <v>720</v>
      </c>
      <c r="L7" s="221">
        <v>1440</v>
      </c>
      <c r="M7" s="221" t="s">
        <v>253</v>
      </c>
      <c r="N7" s="221">
        <v>998332</v>
      </c>
      <c r="O7" s="221" t="s">
        <v>309</v>
      </c>
      <c r="P7" s="48" t="s">
        <v>211</v>
      </c>
      <c r="Q7" s="340">
        <v>2597</v>
      </c>
      <c r="R7" s="227">
        <v>45931</v>
      </c>
      <c r="S7" s="227">
        <v>45931</v>
      </c>
      <c r="T7" s="221" t="s">
        <v>1703</v>
      </c>
    </row>
    <row r="8" spans="1:20">
      <c r="A8" s="220">
        <v>45931</v>
      </c>
      <c r="B8" s="230" t="s">
        <v>248</v>
      </c>
      <c r="C8" s="230" t="s">
        <v>249</v>
      </c>
      <c r="D8" s="230">
        <v>2526352</v>
      </c>
      <c r="E8" s="232" t="s">
        <v>250</v>
      </c>
      <c r="F8" s="224">
        <v>0.17985611510791366</v>
      </c>
      <c r="G8" s="222">
        <v>9440</v>
      </c>
      <c r="H8" s="233">
        <v>8000</v>
      </c>
      <c r="I8" s="234">
        <v>0</v>
      </c>
      <c r="J8" s="234">
        <v>720</v>
      </c>
      <c r="K8" s="234">
        <v>720</v>
      </c>
      <c r="L8" s="221">
        <v>1440</v>
      </c>
      <c r="M8" s="221" t="s">
        <v>254</v>
      </c>
      <c r="N8" s="221">
        <v>998332</v>
      </c>
      <c r="O8" s="221" t="s">
        <v>309</v>
      </c>
      <c r="P8" s="48" t="s">
        <v>211</v>
      </c>
      <c r="Q8" s="340">
        <v>2598</v>
      </c>
      <c r="R8" s="227">
        <v>45931</v>
      </c>
      <c r="S8" s="227">
        <v>45931</v>
      </c>
      <c r="T8" s="221" t="s">
        <v>1703</v>
      </c>
    </row>
    <row r="9" spans="1:20">
      <c r="A9" s="220">
        <v>45931</v>
      </c>
      <c r="B9" s="230" t="s">
        <v>248</v>
      </c>
      <c r="C9" s="230" t="s">
        <v>249</v>
      </c>
      <c r="D9" s="230">
        <v>2526353</v>
      </c>
      <c r="E9" s="232" t="s">
        <v>250</v>
      </c>
      <c r="F9" s="224">
        <v>0.17985611510791366</v>
      </c>
      <c r="G9" s="222">
        <v>4720</v>
      </c>
      <c r="H9" s="233">
        <v>4000</v>
      </c>
      <c r="I9" s="234">
        <v>0</v>
      </c>
      <c r="J9" s="234">
        <v>360</v>
      </c>
      <c r="K9" s="234">
        <v>360</v>
      </c>
      <c r="L9" s="221">
        <v>720</v>
      </c>
      <c r="M9" s="221" t="s">
        <v>255</v>
      </c>
      <c r="N9" s="221">
        <v>998332</v>
      </c>
      <c r="O9" s="221" t="s">
        <v>309</v>
      </c>
      <c r="P9" s="48" t="s">
        <v>211</v>
      </c>
      <c r="Q9" s="340">
        <v>2599</v>
      </c>
      <c r="R9" s="227">
        <v>45931</v>
      </c>
      <c r="S9" s="227">
        <v>45931</v>
      </c>
      <c r="T9" s="221" t="s">
        <v>1703</v>
      </c>
    </row>
    <row r="10" spans="1:20">
      <c r="A10" s="220">
        <v>45931</v>
      </c>
      <c r="B10" s="230" t="s">
        <v>248</v>
      </c>
      <c r="C10" s="230" t="s">
        <v>249</v>
      </c>
      <c r="D10" s="230">
        <v>2526354</v>
      </c>
      <c r="E10" s="232" t="s">
        <v>250</v>
      </c>
      <c r="F10" s="224">
        <v>0.17985611510791366</v>
      </c>
      <c r="G10" s="222">
        <v>4720</v>
      </c>
      <c r="H10" s="233">
        <v>4000</v>
      </c>
      <c r="I10" s="234">
        <v>0</v>
      </c>
      <c r="J10" s="234">
        <v>360</v>
      </c>
      <c r="K10" s="234">
        <v>360</v>
      </c>
      <c r="L10" s="221">
        <v>720</v>
      </c>
      <c r="M10" s="221" t="s">
        <v>256</v>
      </c>
      <c r="N10" s="221">
        <v>998332</v>
      </c>
      <c r="O10" s="221" t="s">
        <v>309</v>
      </c>
      <c r="P10" s="48" t="s">
        <v>211</v>
      </c>
      <c r="Q10" s="340">
        <v>2600</v>
      </c>
      <c r="R10" s="227">
        <v>45931</v>
      </c>
      <c r="S10" s="227">
        <v>45931</v>
      </c>
      <c r="T10" s="221" t="s">
        <v>1703</v>
      </c>
    </row>
    <row r="11" spans="1:20">
      <c r="A11" s="220">
        <v>45931</v>
      </c>
      <c r="B11" s="230" t="s">
        <v>248</v>
      </c>
      <c r="C11" s="230" t="s">
        <v>249</v>
      </c>
      <c r="D11" s="230">
        <v>2526355</v>
      </c>
      <c r="E11" s="232" t="s">
        <v>250</v>
      </c>
      <c r="F11" s="224">
        <v>0.17985611510791366</v>
      </c>
      <c r="G11" s="222">
        <v>23600</v>
      </c>
      <c r="H11" s="233">
        <v>20000</v>
      </c>
      <c r="I11" s="234">
        <v>0</v>
      </c>
      <c r="J11" s="234">
        <v>1800</v>
      </c>
      <c r="K11" s="234">
        <v>1800</v>
      </c>
      <c r="L11" s="221">
        <v>3600</v>
      </c>
      <c r="M11" s="221" t="s">
        <v>257</v>
      </c>
      <c r="N11" s="221">
        <v>998332</v>
      </c>
      <c r="O11" s="221" t="s">
        <v>309</v>
      </c>
      <c r="P11" s="48" t="s">
        <v>211</v>
      </c>
      <c r="Q11" s="340">
        <v>2601</v>
      </c>
      <c r="R11" s="227">
        <v>45931</v>
      </c>
      <c r="S11" s="227">
        <v>45931</v>
      </c>
      <c r="T11" s="221" t="s">
        <v>1703</v>
      </c>
    </row>
    <row r="12" spans="1:20">
      <c r="A12" s="220">
        <v>45931</v>
      </c>
      <c r="B12" s="230" t="s">
        <v>258</v>
      </c>
      <c r="C12" s="230" t="s">
        <v>259</v>
      </c>
      <c r="D12" s="230" t="s">
        <v>260</v>
      </c>
      <c r="E12" s="232" t="s">
        <v>261</v>
      </c>
      <c r="F12" s="224">
        <v>0.17985611510791366</v>
      </c>
      <c r="G12" s="222">
        <v>118</v>
      </c>
      <c r="H12" s="233">
        <v>100</v>
      </c>
      <c r="I12" s="234">
        <v>0</v>
      </c>
      <c r="J12" s="234">
        <v>9</v>
      </c>
      <c r="K12" s="234">
        <v>9</v>
      </c>
      <c r="L12" s="221">
        <v>18</v>
      </c>
      <c r="M12" s="221" t="s">
        <v>262</v>
      </c>
      <c r="N12" s="221">
        <v>996511</v>
      </c>
      <c r="O12" s="235" t="s">
        <v>263</v>
      </c>
      <c r="P12" s="221" t="s">
        <v>211</v>
      </c>
      <c r="Q12" s="340">
        <v>877</v>
      </c>
      <c r="R12" s="227">
        <v>45931</v>
      </c>
      <c r="S12" s="227">
        <v>45931</v>
      </c>
      <c r="T12" s="221" t="s">
        <v>1703</v>
      </c>
    </row>
    <row r="13" spans="1:20">
      <c r="A13" s="220">
        <v>45931</v>
      </c>
      <c r="B13" s="230" t="s">
        <v>264</v>
      </c>
      <c r="C13" s="230" t="s">
        <v>265</v>
      </c>
      <c r="D13" s="230">
        <v>63210</v>
      </c>
      <c r="E13" s="232" t="s">
        <v>266</v>
      </c>
      <c r="F13" s="224">
        <v>0.17985611510791366</v>
      </c>
      <c r="G13" s="222">
        <v>413</v>
      </c>
      <c r="H13" s="233">
        <v>350</v>
      </c>
      <c r="I13" s="234">
        <v>0</v>
      </c>
      <c r="J13" s="234">
        <v>31.5</v>
      </c>
      <c r="K13" s="234">
        <v>31.5</v>
      </c>
      <c r="L13" s="221">
        <v>63</v>
      </c>
      <c r="M13" s="221" t="s">
        <v>267</v>
      </c>
      <c r="N13" s="221">
        <v>0</v>
      </c>
      <c r="O13" s="221" t="s">
        <v>388</v>
      </c>
      <c r="P13" s="221" t="s">
        <v>209</v>
      </c>
      <c r="Q13" s="340">
        <v>2728</v>
      </c>
      <c r="R13" s="227">
        <v>45931</v>
      </c>
      <c r="S13" s="227">
        <v>45931</v>
      </c>
      <c r="T13" s="221" t="s">
        <v>1703</v>
      </c>
    </row>
    <row r="14" spans="1:20">
      <c r="A14" s="220">
        <v>45931</v>
      </c>
      <c r="B14" s="230" t="s">
        <v>268</v>
      </c>
      <c r="C14" s="230" t="s">
        <v>269</v>
      </c>
      <c r="D14" s="230">
        <v>69</v>
      </c>
      <c r="E14" s="232" t="s">
        <v>270</v>
      </c>
      <c r="F14" s="224">
        <v>0.17985611510791366</v>
      </c>
      <c r="G14" s="222">
        <v>1770</v>
      </c>
      <c r="H14" s="233">
        <v>1500</v>
      </c>
      <c r="I14" s="234">
        <v>0</v>
      </c>
      <c r="J14" s="234">
        <v>135</v>
      </c>
      <c r="K14" s="234">
        <v>135</v>
      </c>
      <c r="L14" s="221">
        <v>270</v>
      </c>
      <c r="M14" s="221" t="s">
        <v>271</v>
      </c>
      <c r="N14" s="221">
        <v>0</v>
      </c>
      <c r="O14" s="235">
        <v>0</v>
      </c>
      <c r="P14" s="221"/>
      <c r="Q14" s="340">
        <v>2724</v>
      </c>
      <c r="R14" s="227">
        <v>45931</v>
      </c>
      <c r="S14" s="227">
        <v>45931</v>
      </c>
      <c r="T14" s="221" t="s">
        <v>1703</v>
      </c>
    </row>
    <row r="15" spans="1:20">
      <c r="A15" s="220">
        <v>45931</v>
      </c>
      <c r="B15" s="230" t="s">
        <v>272</v>
      </c>
      <c r="C15" s="230" t="s">
        <v>273</v>
      </c>
      <c r="D15" s="230" t="s">
        <v>274</v>
      </c>
      <c r="E15" s="232" t="s">
        <v>275</v>
      </c>
      <c r="F15" s="224">
        <v>0.17985611510791366</v>
      </c>
      <c r="G15" s="222">
        <v>1330</v>
      </c>
      <c r="H15" s="233">
        <v>1127.1199999999999</v>
      </c>
      <c r="I15" s="234">
        <v>202.88</v>
      </c>
      <c r="J15" s="234">
        <v>0</v>
      </c>
      <c r="K15" s="234">
        <v>0</v>
      </c>
      <c r="L15" s="221">
        <v>202.88</v>
      </c>
      <c r="M15" s="221" t="s">
        <v>276</v>
      </c>
      <c r="N15" s="221">
        <v>0</v>
      </c>
      <c r="O15" s="235">
        <v>0</v>
      </c>
      <c r="P15" s="221"/>
      <c r="Q15" s="340">
        <v>2605</v>
      </c>
      <c r="R15" s="227">
        <v>45931</v>
      </c>
      <c r="S15" s="227">
        <v>45931</v>
      </c>
      <c r="T15" s="221" t="s">
        <v>1703</v>
      </c>
    </row>
    <row r="16" spans="1:20">
      <c r="A16" s="220">
        <v>45931</v>
      </c>
      <c r="B16" s="230" t="s">
        <v>277</v>
      </c>
      <c r="C16" s="230" t="s">
        <v>278</v>
      </c>
      <c r="D16" s="230">
        <v>427100363393</v>
      </c>
      <c r="E16" s="232" t="s">
        <v>279</v>
      </c>
      <c r="F16" s="224">
        <v>0.17985611510791366</v>
      </c>
      <c r="G16" s="222">
        <v>5272.24</v>
      </c>
      <c r="H16" s="233">
        <v>4468</v>
      </c>
      <c r="I16" s="234">
        <v>0</v>
      </c>
      <c r="J16" s="234">
        <v>402.12</v>
      </c>
      <c r="K16" s="234">
        <v>402.12</v>
      </c>
      <c r="L16" s="221">
        <v>804.24</v>
      </c>
      <c r="M16" s="221" t="s">
        <v>280</v>
      </c>
      <c r="N16" s="221">
        <v>996813</v>
      </c>
      <c r="O16" s="235" t="s">
        <v>263</v>
      </c>
      <c r="P16" s="221" t="s">
        <v>211</v>
      </c>
      <c r="Q16" s="340">
        <v>2723</v>
      </c>
      <c r="R16" s="227">
        <v>45931</v>
      </c>
      <c r="S16" s="227">
        <v>45931</v>
      </c>
      <c r="T16" s="221" t="s">
        <v>1703</v>
      </c>
    </row>
    <row r="17" spans="1:20">
      <c r="A17" s="220">
        <v>45931</v>
      </c>
      <c r="B17" s="230" t="s">
        <v>277</v>
      </c>
      <c r="C17" s="230" t="s">
        <v>278</v>
      </c>
      <c r="D17" s="230">
        <v>427100360338</v>
      </c>
      <c r="E17" s="232" t="s">
        <v>281</v>
      </c>
      <c r="F17" s="224">
        <v>0.17985611510791366</v>
      </c>
      <c r="G17" s="222">
        <v>929.83999999999992</v>
      </c>
      <c r="H17" s="233">
        <v>788</v>
      </c>
      <c r="I17" s="234">
        <v>0</v>
      </c>
      <c r="J17" s="234">
        <v>70.92</v>
      </c>
      <c r="K17" s="234">
        <v>70.92</v>
      </c>
      <c r="L17" s="221">
        <v>141.84</v>
      </c>
      <c r="M17" s="221" t="s">
        <v>282</v>
      </c>
      <c r="N17" s="221">
        <v>996813</v>
      </c>
      <c r="O17" s="235" t="s">
        <v>263</v>
      </c>
      <c r="P17" s="221" t="s">
        <v>211</v>
      </c>
      <c r="Q17" s="340">
        <v>2722</v>
      </c>
      <c r="R17" s="227">
        <v>45931</v>
      </c>
      <c r="S17" s="227">
        <v>45931</v>
      </c>
      <c r="T17" s="221" t="s">
        <v>1703</v>
      </c>
    </row>
    <row r="18" spans="1:20">
      <c r="A18" s="220">
        <v>45931</v>
      </c>
      <c r="B18" s="230" t="s">
        <v>283</v>
      </c>
      <c r="C18" s="230" t="s">
        <v>284</v>
      </c>
      <c r="D18" s="230" t="s">
        <v>285</v>
      </c>
      <c r="E18" s="232" t="s">
        <v>286</v>
      </c>
      <c r="F18" s="224">
        <v>0.17985611510791366</v>
      </c>
      <c r="G18" s="222">
        <v>16402</v>
      </c>
      <c r="H18" s="233">
        <v>13900</v>
      </c>
      <c r="I18" s="234">
        <v>2502</v>
      </c>
      <c r="J18" s="234">
        <v>0</v>
      </c>
      <c r="K18" s="234">
        <v>0</v>
      </c>
      <c r="L18" s="221">
        <v>2502</v>
      </c>
      <c r="M18" s="221" t="s">
        <v>287</v>
      </c>
      <c r="N18" s="221">
        <v>998551</v>
      </c>
      <c r="O18" s="235" t="s">
        <v>288</v>
      </c>
      <c r="P18" s="221" t="s">
        <v>211</v>
      </c>
      <c r="Q18" s="340">
        <v>2719</v>
      </c>
      <c r="R18" s="227">
        <v>45931</v>
      </c>
      <c r="S18" s="227">
        <v>45931</v>
      </c>
      <c r="T18" s="221" t="s">
        <v>1703</v>
      </c>
    </row>
    <row r="19" spans="1:20">
      <c r="A19" s="220">
        <v>45931</v>
      </c>
      <c r="B19" s="230" t="s">
        <v>283</v>
      </c>
      <c r="C19" s="230" t="s">
        <v>284</v>
      </c>
      <c r="D19" s="230" t="s">
        <v>289</v>
      </c>
      <c r="E19" s="232" t="s">
        <v>290</v>
      </c>
      <c r="F19" s="224">
        <v>0.17985611510791366</v>
      </c>
      <c r="G19" s="222">
        <v>8260</v>
      </c>
      <c r="H19" s="233">
        <v>7000</v>
      </c>
      <c r="I19" s="234">
        <v>1260</v>
      </c>
      <c r="J19" s="234">
        <v>0</v>
      </c>
      <c r="K19" s="234">
        <v>0</v>
      </c>
      <c r="L19" s="221">
        <v>1260</v>
      </c>
      <c r="M19" s="221" t="s">
        <v>291</v>
      </c>
      <c r="N19" s="221">
        <v>998551</v>
      </c>
      <c r="O19" s="235" t="s">
        <v>288</v>
      </c>
      <c r="P19" s="221" t="s">
        <v>211</v>
      </c>
      <c r="Q19" s="340">
        <v>2718</v>
      </c>
      <c r="R19" s="227">
        <v>45931</v>
      </c>
      <c r="S19" s="227">
        <v>45931</v>
      </c>
      <c r="T19" s="221" t="s">
        <v>1703</v>
      </c>
    </row>
    <row r="20" spans="1:20">
      <c r="A20" s="220">
        <v>45931</v>
      </c>
      <c r="B20" s="230" t="s">
        <v>283</v>
      </c>
      <c r="C20" s="230" t="s">
        <v>284</v>
      </c>
      <c r="D20" s="230" t="s">
        <v>292</v>
      </c>
      <c r="E20" s="232" t="s">
        <v>290</v>
      </c>
      <c r="F20" s="224">
        <v>0.17985611510791366</v>
      </c>
      <c r="G20" s="222">
        <v>8968</v>
      </c>
      <c r="H20" s="233">
        <v>7600</v>
      </c>
      <c r="I20" s="234">
        <v>1368</v>
      </c>
      <c r="J20" s="234">
        <v>0</v>
      </c>
      <c r="K20" s="234">
        <v>0</v>
      </c>
      <c r="L20" s="221">
        <v>1368</v>
      </c>
      <c r="M20" s="221" t="s">
        <v>293</v>
      </c>
      <c r="N20" s="221">
        <v>998551</v>
      </c>
      <c r="O20" s="235" t="s">
        <v>288</v>
      </c>
      <c r="P20" s="221" t="s">
        <v>211</v>
      </c>
      <c r="Q20" s="340">
        <v>2717</v>
      </c>
      <c r="R20" s="227">
        <v>45931</v>
      </c>
      <c r="S20" s="227">
        <v>45931</v>
      </c>
      <c r="T20" s="221" t="s">
        <v>1703</v>
      </c>
    </row>
    <row r="21" spans="1:20">
      <c r="A21" s="220">
        <v>45931</v>
      </c>
      <c r="B21" s="230" t="s">
        <v>283</v>
      </c>
      <c r="C21" s="230" t="s">
        <v>284</v>
      </c>
      <c r="D21" s="230" t="s">
        <v>294</v>
      </c>
      <c r="E21" s="232" t="s">
        <v>295</v>
      </c>
      <c r="F21" s="224">
        <v>0.17985611510791366</v>
      </c>
      <c r="G21" s="222">
        <v>118</v>
      </c>
      <c r="H21" s="233">
        <v>100</v>
      </c>
      <c r="I21" s="234">
        <v>18</v>
      </c>
      <c r="J21" s="234">
        <v>0</v>
      </c>
      <c r="K21" s="234">
        <v>0</v>
      </c>
      <c r="L21" s="221">
        <v>18</v>
      </c>
      <c r="M21" s="221" t="s">
        <v>296</v>
      </c>
      <c r="N21" s="221">
        <v>998551</v>
      </c>
      <c r="O21" s="235" t="s">
        <v>288</v>
      </c>
      <c r="P21" s="221" t="s">
        <v>211</v>
      </c>
      <c r="Q21" s="340">
        <v>2712</v>
      </c>
      <c r="R21" s="227">
        <v>45931</v>
      </c>
      <c r="S21" s="227">
        <v>45931</v>
      </c>
      <c r="T21" s="221" t="s">
        <v>1703</v>
      </c>
    </row>
    <row r="22" spans="1:20">
      <c r="A22" s="220">
        <v>45931</v>
      </c>
      <c r="B22" s="230" t="s">
        <v>283</v>
      </c>
      <c r="C22" s="230" t="s">
        <v>284</v>
      </c>
      <c r="D22" s="231" t="s">
        <v>297</v>
      </c>
      <c r="E22" s="232" t="s">
        <v>295</v>
      </c>
      <c r="F22" s="224">
        <v>0.17985611510791366</v>
      </c>
      <c r="G22" s="222">
        <v>118</v>
      </c>
      <c r="H22" s="233">
        <v>100</v>
      </c>
      <c r="I22" s="234">
        <v>18</v>
      </c>
      <c r="J22" s="234">
        <v>0</v>
      </c>
      <c r="K22" s="234">
        <v>0</v>
      </c>
      <c r="L22" s="221">
        <v>18</v>
      </c>
      <c r="M22" s="221" t="s">
        <v>298</v>
      </c>
      <c r="N22" s="221">
        <v>998551</v>
      </c>
      <c r="O22" s="235" t="s">
        <v>288</v>
      </c>
      <c r="P22" s="221" t="s">
        <v>211</v>
      </c>
      <c r="Q22" s="340">
        <v>2711</v>
      </c>
      <c r="R22" s="227">
        <v>45931</v>
      </c>
      <c r="S22" s="227">
        <v>45931</v>
      </c>
      <c r="T22" s="221" t="s">
        <v>1703</v>
      </c>
    </row>
    <row r="23" spans="1:20">
      <c r="A23" s="220">
        <v>45931</v>
      </c>
      <c r="B23" s="230" t="s">
        <v>299</v>
      </c>
      <c r="C23" s="230" t="s">
        <v>300</v>
      </c>
      <c r="D23" s="230" t="s">
        <v>301</v>
      </c>
      <c r="E23" s="232" t="s">
        <v>302</v>
      </c>
      <c r="F23" s="224">
        <v>0.17985611510791366</v>
      </c>
      <c r="G23" s="222">
        <v>3404409.74</v>
      </c>
      <c r="H23" s="233">
        <v>2885093</v>
      </c>
      <c r="I23" s="234">
        <v>0</v>
      </c>
      <c r="J23" s="234">
        <v>259658.37</v>
      </c>
      <c r="K23" s="234">
        <v>259658.37</v>
      </c>
      <c r="L23" s="221">
        <v>519316.74</v>
      </c>
      <c r="M23" s="221" t="s">
        <v>303</v>
      </c>
      <c r="N23" s="221">
        <v>997212</v>
      </c>
      <c r="O23" s="235" t="s">
        <v>304</v>
      </c>
      <c r="P23" s="221" t="s">
        <v>211</v>
      </c>
      <c r="Q23" s="340">
        <v>2703</v>
      </c>
      <c r="R23" s="227">
        <v>45931</v>
      </c>
      <c r="S23" s="227">
        <v>45931</v>
      </c>
      <c r="T23" s="221" t="s">
        <v>1703</v>
      </c>
    </row>
    <row r="24" spans="1:20">
      <c r="A24" s="220">
        <v>45931</v>
      </c>
      <c r="B24" s="230" t="s">
        <v>305</v>
      </c>
      <c r="C24" s="230" t="s">
        <v>306</v>
      </c>
      <c r="D24" s="230" t="s">
        <v>307</v>
      </c>
      <c r="E24" s="232" t="s">
        <v>279</v>
      </c>
      <c r="F24" s="224">
        <v>0.17985611510791366</v>
      </c>
      <c r="G24" s="222">
        <v>7278.24</v>
      </c>
      <c r="H24" s="233">
        <v>6168</v>
      </c>
      <c r="I24" s="234">
        <v>1110.24</v>
      </c>
      <c r="J24" s="234">
        <v>0</v>
      </c>
      <c r="K24" s="234">
        <v>0</v>
      </c>
      <c r="L24" s="221">
        <v>1110.24</v>
      </c>
      <c r="M24" s="221" t="s">
        <v>308</v>
      </c>
      <c r="N24" s="221">
        <v>853669</v>
      </c>
      <c r="O24" s="235" t="s">
        <v>309</v>
      </c>
      <c r="P24" s="221" t="s">
        <v>209</v>
      </c>
      <c r="Q24" s="340">
        <v>2695</v>
      </c>
      <c r="R24" s="227">
        <v>45931</v>
      </c>
      <c r="S24" s="227">
        <v>45931</v>
      </c>
      <c r="T24" s="221" t="s">
        <v>1703</v>
      </c>
    </row>
    <row r="25" spans="1:20">
      <c r="A25" s="220">
        <v>45931</v>
      </c>
      <c r="B25" s="230" t="s">
        <v>310</v>
      </c>
      <c r="C25" s="230" t="s">
        <v>311</v>
      </c>
      <c r="D25" s="230">
        <v>8919</v>
      </c>
      <c r="E25" s="232" t="s">
        <v>312</v>
      </c>
      <c r="F25" s="224">
        <v>0.17985611510791366</v>
      </c>
      <c r="G25" s="222">
        <v>2076.8000000000002</v>
      </c>
      <c r="H25" s="233">
        <v>1760</v>
      </c>
      <c r="I25" s="234">
        <v>0</v>
      </c>
      <c r="J25" s="234">
        <v>158.4</v>
      </c>
      <c r="K25" s="234">
        <v>158.4</v>
      </c>
      <c r="L25" s="221">
        <v>316.8</v>
      </c>
      <c r="M25" s="221" t="s">
        <v>313</v>
      </c>
      <c r="N25" s="221">
        <v>0</v>
      </c>
      <c r="O25" s="221" t="s">
        <v>388</v>
      </c>
      <c r="P25" s="221" t="s">
        <v>209</v>
      </c>
      <c r="Q25" s="340">
        <v>2692</v>
      </c>
      <c r="R25" s="227">
        <v>45931</v>
      </c>
      <c r="S25" s="227">
        <v>45931</v>
      </c>
      <c r="T25" s="221" t="s">
        <v>1703</v>
      </c>
    </row>
    <row r="26" spans="1:20">
      <c r="A26" s="220">
        <v>45931</v>
      </c>
      <c r="B26" s="230" t="s">
        <v>314</v>
      </c>
      <c r="C26" s="230" t="s">
        <v>315</v>
      </c>
      <c r="D26" s="230" t="s">
        <v>316</v>
      </c>
      <c r="E26" s="232" t="s">
        <v>317</v>
      </c>
      <c r="F26" s="224">
        <v>0.17985611510791366</v>
      </c>
      <c r="G26" s="222">
        <v>411.82000000000005</v>
      </c>
      <c r="H26" s="233">
        <v>349</v>
      </c>
      <c r="I26" s="234">
        <v>0</v>
      </c>
      <c r="J26" s="234">
        <v>31.41</v>
      </c>
      <c r="K26" s="234">
        <v>31.41</v>
      </c>
      <c r="L26" s="221">
        <v>62.82</v>
      </c>
      <c r="M26" s="221" t="s">
        <v>318</v>
      </c>
      <c r="N26" s="221">
        <v>998413</v>
      </c>
      <c r="O26" s="235" t="s">
        <v>319</v>
      </c>
      <c r="P26" s="221" t="s">
        <v>211</v>
      </c>
      <c r="Q26" s="340">
        <v>2691</v>
      </c>
      <c r="R26" s="227">
        <v>45931</v>
      </c>
      <c r="S26" s="227">
        <v>45931</v>
      </c>
      <c r="T26" s="221" t="s">
        <v>1703</v>
      </c>
    </row>
    <row r="27" spans="1:20">
      <c r="A27" s="220">
        <v>45931</v>
      </c>
      <c r="B27" s="230" t="s">
        <v>320</v>
      </c>
      <c r="C27" s="230" t="s">
        <v>321</v>
      </c>
      <c r="D27" s="230" t="s">
        <v>322</v>
      </c>
      <c r="E27" s="232" t="s">
        <v>323</v>
      </c>
      <c r="F27" s="224">
        <v>0.17985611510791366</v>
      </c>
      <c r="G27" s="222">
        <v>295000</v>
      </c>
      <c r="H27" s="233">
        <v>250000</v>
      </c>
      <c r="I27" s="234">
        <v>45000</v>
      </c>
      <c r="J27" s="234">
        <v>0</v>
      </c>
      <c r="K27" s="234">
        <v>0</v>
      </c>
      <c r="L27" s="221">
        <v>45000</v>
      </c>
      <c r="M27" s="221" t="s">
        <v>324</v>
      </c>
      <c r="N27" s="221">
        <v>998313</v>
      </c>
      <c r="O27" s="235" t="s">
        <v>309</v>
      </c>
      <c r="P27" s="221" t="s">
        <v>211</v>
      </c>
      <c r="Q27" s="340">
        <v>2686</v>
      </c>
      <c r="R27" s="227">
        <v>45931</v>
      </c>
      <c r="S27" s="227">
        <v>45931</v>
      </c>
      <c r="T27" s="221" t="s">
        <v>1703</v>
      </c>
    </row>
    <row r="28" spans="1:20">
      <c r="A28" s="220">
        <v>45931</v>
      </c>
      <c r="B28" s="230" t="s">
        <v>325</v>
      </c>
      <c r="C28" s="230" t="s">
        <v>326</v>
      </c>
      <c r="D28" s="230" t="s">
        <v>327</v>
      </c>
      <c r="E28" s="232" t="s">
        <v>328</v>
      </c>
      <c r="F28" s="224">
        <v>0.05</v>
      </c>
      <c r="G28" s="222">
        <v>105483</v>
      </c>
      <c r="H28" s="233">
        <v>100460</v>
      </c>
      <c r="I28" s="234">
        <v>0</v>
      </c>
      <c r="J28" s="234">
        <v>2511.5</v>
      </c>
      <c r="K28" s="234">
        <v>2511.5</v>
      </c>
      <c r="L28" s="221">
        <v>5023</v>
      </c>
      <c r="M28" s="221" t="s">
        <v>329</v>
      </c>
      <c r="N28" s="221">
        <v>440362</v>
      </c>
      <c r="O28" s="235" t="s">
        <v>288</v>
      </c>
      <c r="P28" s="221" t="s">
        <v>209</v>
      </c>
      <c r="Q28" s="340">
        <v>2680</v>
      </c>
      <c r="R28" s="227">
        <v>45931</v>
      </c>
      <c r="S28" s="227">
        <v>45931</v>
      </c>
      <c r="T28" s="221" t="s">
        <v>1703</v>
      </c>
    </row>
    <row r="29" spans="1:20">
      <c r="A29" s="220">
        <v>45931</v>
      </c>
      <c r="B29" s="230" t="s">
        <v>330</v>
      </c>
      <c r="C29" s="230" t="s">
        <v>331</v>
      </c>
      <c r="D29" s="230" t="s">
        <v>332</v>
      </c>
      <c r="E29" s="232" t="s">
        <v>295</v>
      </c>
      <c r="F29" s="224">
        <v>0.17985611510791366</v>
      </c>
      <c r="G29" s="222">
        <v>944</v>
      </c>
      <c r="H29" s="233">
        <v>800</v>
      </c>
      <c r="I29" s="234">
        <v>0</v>
      </c>
      <c r="J29" s="234">
        <v>72</v>
      </c>
      <c r="K29" s="234">
        <v>72</v>
      </c>
      <c r="L29" s="221">
        <v>144</v>
      </c>
      <c r="M29" s="221" t="s">
        <v>333</v>
      </c>
      <c r="N29" s="221">
        <v>996812</v>
      </c>
      <c r="O29" s="235" t="s">
        <v>263</v>
      </c>
      <c r="P29" s="221" t="s">
        <v>211</v>
      </c>
      <c r="Q29" s="340">
        <v>2679</v>
      </c>
      <c r="R29" s="227">
        <v>45931</v>
      </c>
      <c r="S29" s="227">
        <v>45931</v>
      </c>
      <c r="T29" s="221" t="s">
        <v>1703</v>
      </c>
    </row>
    <row r="30" spans="1:20">
      <c r="A30" s="220">
        <v>45931</v>
      </c>
      <c r="B30" s="230" t="s">
        <v>334</v>
      </c>
      <c r="C30" s="230" t="s">
        <v>335</v>
      </c>
      <c r="D30" s="230" t="s">
        <v>336</v>
      </c>
      <c r="E30" s="232" t="s">
        <v>290</v>
      </c>
      <c r="F30" s="224">
        <v>0.17985611510791366</v>
      </c>
      <c r="G30" s="222">
        <v>1253.1600000000001</v>
      </c>
      <c r="H30" s="233">
        <v>1062</v>
      </c>
      <c r="I30" s="234">
        <v>191.16</v>
      </c>
      <c r="J30" s="234">
        <v>0</v>
      </c>
      <c r="K30" s="234">
        <v>0</v>
      </c>
      <c r="L30" s="221">
        <v>191.16</v>
      </c>
      <c r="M30" s="221" t="s">
        <v>337</v>
      </c>
      <c r="N30" s="221">
        <v>998313</v>
      </c>
      <c r="O30" s="235" t="s">
        <v>338</v>
      </c>
      <c r="P30" s="221" t="s">
        <v>211</v>
      </c>
      <c r="Q30" s="340">
        <v>2678</v>
      </c>
      <c r="R30" s="227">
        <v>45931</v>
      </c>
      <c r="S30" s="227">
        <v>45931</v>
      </c>
      <c r="T30" s="221" t="s">
        <v>1703</v>
      </c>
    </row>
    <row r="31" spans="1:20">
      <c r="A31" s="220">
        <v>45931</v>
      </c>
      <c r="B31" s="230" t="s">
        <v>339</v>
      </c>
      <c r="C31" s="230" t="s">
        <v>340</v>
      </c>
      <c r="D31" s="230" t="s">
        <v>341</v>
      </c>
      <c r="E31" s="232" t="s">
        <v>342</v>
      </c>
      <c r="F31" s="224">
        <v>0.17985611510791366</v>
      </c>
      <c r="G31" s="222">
        <v>1298</v>
      </c>
      <c r="H31" s="233">
        <v>1100</v>
      </c>
      <c r="I31" s="234">
        <v>0</v>
      </c>
      <c r="J31" s="234">
        <v>99</v>
      </c>
      <c r="K31" s="234">
        <v>99</v>
      </c>
      <c r="L31" s="221">
        <v>198</v>
      </c>
      <c r="M31" s="221" t="s">
        <v>343</v>
      </c>
      <c r="N31" s="221">
        <v>996812</v>
      </c>
      <c r="O31" s="235" t="s">
        <v>263</v>
      </c>
      <c r="P31" s="221" t="s">
        <v>211</v>
      </c>
      <c r="Q31" s="340">
        <v>2677</v>
      </c>
      <c r="R31" s="227">
        <v>45931</v>
      </c>
      <c r="S31" s="227">
        <v>45931</v>
      </c>
      <c r="T31" s="221" t="s">
        <v>1703</v>
      </c>
    </row>
    <row r="32" spans="1:20">
      <c r="A32" s="220">
        <v>45931</v>
      </c>
      <c r="B32" s="230" t="s">
        <v>344</v>
      </c>
      <c r="C32" s="230" t="s">
        <v>345</v>
      </c>
      <c r="D32" s="231" t="s">
        <v>346</v>
      </c>
      <c r="E32" s="232" t="s">
        <v>323</v>
      </c>
      <c r="F32" s="224">
        <v>0.17985611510791366</v>
      </c>
      <c r="G32" s="222">
        <v>743.40000000000009</v>
      </c>
      <c r="H32" s="233">
        <v>630</v>
      </c>
      <c r="I32" s="234">
        <v>0</v>
      </c>
      <c r="J32" s="234">
        <v>56.7</v>
      </c>
      <c r="K32" s="234">
        <v>56.7</v>
      </c>
      <c r="L32" s="221">
        <v>113.4</v>
      </c>
      <c r="M32" s="221" t="s">
        <v>347</v>
      </c>
      <c r="N32" s="221">
        <v>482090</v>
      </c>
      <c r="O32" s="235" t="s">
        <v>348</v>
      </c>
      <c r="P32" s="221" t="s">
        <v>209</v>
      </c>
      <c r="Q32" s="340">
        <v>2672</v>
      </c>
      <c r="R32" s="227">
        <v>45931</v>
      </c>
      <c r="S32" s="227">
        <v>45931</v>
      </c>
      <c r="T32" s="221" t="s">
        <v>1703</v>
      </c>
    </row>
    <row r="33" spans="1:20">
      <c r="A33" s="220">
        <v>45931</v>
      </c>
      <c r="B33" s="230" t="s">
        <v>344</v>
      </c>
      <c r="C33" s="230" t="s">
        <v>345</v>
      </c>
      <c r="D33" s="230" t="s">
        <v>349</v>
      </c>
      <c r="E33" s="232" t="s">
        <v>350</v>
      </c>
      <c r="F33" s="224">
        <v>0.17985611510791366</v>
      </c>
      <c r="G33" s="222">
        <v>247.8</v>
      </c>
      <c r="H33" s="233">
        <v>210</v>
      </c>
      <c r="I33" s="234">
        <v>0</v>
      </c>
      <c r="J33" s="234">
        <v>18.899999999999999</v>
      </c>
      <c r="K33" s="234">
        <v>18.899999999999999</v>
      </c>
      <c r="L33" s="221">
        <v>37.799999999999997</v>
      </c>
      <c r="M33" s="221" t="s">
        <v>351</v>
      </c>
      <c r="N33" s="221">
        <v>482090</v>
      </c>
      <c r="O33" s="235" t="s">
        <v>348</v>
      </c>
      <c r="P33" s="221" t="s">
        <v>209</v>
      </c>
      <c r="Q33" s="340">
        <v>2671</v>
      </c>
      <c r="R33" s="227">
        <v>45931</v>
      </c>
      <c r="S33" s="227">
        <v>45931</v>
      </c>
      <c r="T33" s="221" t="s">
        <v>1703</v>
      </c>
    </row>
    <row r="34" spans="1:20">
      <c r="A34" s="220">
        <v>45931</v>
      </c>
      <c r="B34" s="230" t="s">
        <v>344</v>
      </c>
      <c r="C34" s="230" t="s">
        <v>345</v>
      </c>
      <c r="D34" s="230" t="s">
        <v>352</v>
      </c>
      <c r="E34" s="232" t="s">
        <v>353</v>
      </c>
      <c r="F34" s="224">
        <v>0.17985611510791366</v>
      </c>
      <c r="G34" s="222">
        <v>826</v>
      </c>
      <c r="H34" s="233">
        <v>700</v>
      </c>
      <c r="I34" s="234">
        <v>0</v>
      </c>
      <c r="J34" s="234">
        <v>63</v>
      </c>
      <c r="K34" s="234">
        <v>63</v>
      </c>
      <c r="L34" s="221">
        <v>126</v>
      </c>
      <c r="M34" s="221" t="s">
        <v>354</v>
      </c>
      <c r="N34" s="221">
        <v>482090</v>
      </c>
      <c r="O34" s="235" t="s">
        <v>348</v>
      </c>
      <c r="P34" s="221" t="s">
        <v>209</v>
      </c>
      <c r="Q34" s="340">
        <v>2670</v>
      </c>
      <c r="R34" s="227">
        <v>45931</v>
      </c>
      <c r="S34" s="227">
        <v>45931</v>
      </c>
      <c r="T34" s="221" t="s">
        <v>1703</v>
      </c>
    </row>
    <row r="35" spans="1:20">
      <c r="A35" s="220">
        <v>45931</v>
      </c>
      <c r="B35" s="230" t="s">
        <v>344</v>
      </c>
      <c r="C35" s="230" t="s">
        <v>345</v>
      </c>
      <c r="D35" s="230" t="s">
        <v>355</v>
      </c>
      <c r="E35" s="232" t="s">
        <v>275</v>
      </c>
      <c r="F35" s="224">
        <v>0.17985611510791366</v>
      </c>
      <c r="G35" s="222">
        <v>123.9</v>
      </c>
      <c r="H35" s="233">
        <v>105</v>
      </c>
      <c r="I35" s="234">
        <v>0</v>
      </c>
      <c r="J35" s="234">
        <v>9.4499999999999993</v>
      </c>
      <c r="K35" s="234">
        <v>9.4499999999999993</v>
      </c>
      <c r="L35" s="221">
        <v>18.899999999999999</v>
      </c>
      <c r="M35" s="221" t="s">
        <v>356</v>
      </c>
      <c r="N35" s="221">
        <v>482090</v>
      </c>
      <c r="O35" s="235" t="s">
        <v>348</v>
      </c>
      <c r="P35" s="221" t="s">
        <v>209</v>
      </c>
      <c r="Q35" s="340">
        <v>2669</v>
      </c>
      <c r="R35" s="227">
        <v>45931</v>
      </c>
      <c r="S35" s="227">
        <v>45931</v>
      </c>
      <c r="T35" s="221" t="s">
        <v>1703</v>
      </c>
    </row>
    <row r="36" spans="1:20">
      <c r="A36" s="220">
        <v>45931</v>
      </c>
      <c r="B36" s="230" t="s">
        <v>357</v>
      </c>
      <c r="C36" s="230" t="s">
        <v>358</v>
      </c>
      <c r="D36" s="230" t="s">
        <v>359</v>
      </c>
      <c r="E36" s="232" t="s">
        <v>286</v>
      </c>
      <c r="F36" s="224">
        <v>0.05</v>
      </c>
      <c r="G36" s="222">
        <v>2520</v>
      </c>
      <c r="H36" s="233">
        <v>2400</v>
      </c>
      <c r="I36" s="234">
        <v>0</v>
      </c>
      <c r="J36" s="234">
        <v>60</v>
      </c>
      <c r="K36" s="234">
        <v>60</v>
      </c>
      <c r="L36" s="221">
        <v>120</v>
      </c>
      <c r="M36" s="221" t="s">
        <v>360</v>
      </c>
      <c r="N36" s="221">
        <v>99633</v>
      </c>
      <c r="O36" s="235" t="s">
        <v>361</v>
      </c>
      <c r="P36" s="221" t="s">
        <v>211</v>
      </c>
      <c r="Q36" s="340">
        <v>2626</v>
      </c>
      <c r="R36" s="227">
        <v>45931</v>
      </c>
      <c r="S36" s="227">
        <v>45931</v>
      </c>
      <c r="T36" s="221" t="s">
        <v>1703</v>
      </c>
    </row>
    <row r="37" spans="1:20">
      <c r="A37" s="220">
        <v>45931</v>
      </c>
      <c r="B37" s="230" t="s">
        <v>362</v>
      </c>
      <c r="C37" s="230" t="s">
        <v>363</v>
      </c>
      <c r="D37" s="230" t="s">
        <v>364</v>
      </c>
      <c r="E37" s="232" t="s">
        <v>286</v>
      </c>
      <c r="F37" s="224">
        <v>0.16666666666666669</v>
      </c>
      <c r="G37" s="222">
        <v>0.56000000000000005</v>
      </c>
      <c r="H37" s="233">
        <v>0.48</v>
      </c>
      <c r="I37" s="234">
        <v>0</v>
      </c>
      <c r="J37" s="234">
        <v>0.04</v>
      </c>
      <c r="K37" s="234">
        <v>0.04</v>
      </c>
      <c r="L37" s="221">
        <v>0.08</v>
      </c>
      <c r="M37" s="221" t="s">
        <v>365</v>
      </c>
      <c r="N37" s="221">
        <v>440173</v>
      </c>
      <c r="O37" s="235" t="s">
        <v>366</v>
      </c>
      <c r="P37" s="221" t="s">
        <v>209</v>
      </c>
      <c r="Q37" s="340">
        <v>2627</v>
      </c>
      <c r="R37" s="227">
        <v>45931</v>
      </c>
      <c r="S37" s="227">
        <v>45931</v>
      </c>
      <c r="T37" s="221" t="s">
        <v>1703</v>
      </c>
    </row>
    <row r="38" spans="1:20">
      <c r="A38" s="220">
        <v>45931</v>
      </c>
      <c r="B38" s="230" t="s">
        <v>367</v>
      </c>
      <c r="C38" s="230" t="s">
        <v>368</v>
      </c>
      <c r="D38" s="231" t="s">
        <v>369</v>
      </c>
      <c r="E38" s="232" t="s">
        <v>323</v>
      </c>
      <c r="F38" s="224">
        <v>0.17985611510791366</v>
      </c>
      <c r="G38" s="222">
        <v>115988.1</v>
      </c>
      <c r="H38" s="233">
        <v>98295</v>
      </c>
      <c r="I38" s="234">
        <v>0</v>
      </c>
      <c r="J38" s="234">
        <v>8846.5499999999993</v>
      </c>
      <c r="K38" s="234">
        <v>8846.5499999999993</v>
      </c>
      <c r="L38" s="221">
        <v>17693.099999999999</v>
      </c>
      <c r="M38" s="221" t="s">
        <v>370</v>
      </c>
      <c r="N38" s="221">
        <v>997315</v>
      </c>
      <c r="O38" s="235" t="s">
        <v>371</v>
      </c>
      <c r="P38" s="221" t="s">
        <v>211</v>
      </c>
      <c r="Q38" s="340">
        <v>2667</v>
      </c>
      <c r="R38" s="227">
        <v>45931</v>
      </c>
      <c r="S38" s="227">
        <v>45931</v>
      </c>
      <c r="T38" s="221" t="s">
        <v>1703</v>
      </c>
    </row>
    <row r="39" spans="1:20">
      <c r="A39" s="220">
        <v>45931</v>
      </c>
      <c r="B39" s="230" t="s">
        <v>258</v>
      </c>
      <c r="C39" s="230" t="s">
        <v>259</v>
      </c>
      <c r="D39" s="231" t="s">
        <v>372</v>
      </c>
      <c r="E39" s="232" t="s">
        <v>373</v>
      </c>
      <c r="F39" s="224">
        <v>0.17985611510791366</v>
      </c>
      <c r="G39" s="222">
        <v>360.03</v>
      </c>
      <c r="H39" s="233">
        <v>305.11</v>
      </c>
      <c r="I39" s="234">
        <v>0</v>
      </c>
      <c r="J39" s="234">
        <v>27.46</v>
      </c>
      <c r="K39" s="234">
        <v>27.46</v>
      </c>
      <c r="L39" s="221">
        <v>54.92</v>
      </c>
      <c r="M39" s="221" t="s">
        <v>374</v>
      </c>
      <c r="N39" s="221">
        <v>996511</v>
      </c>
      <c r="O39" s="235" t="s">
        <v>263</v>
      </c>
      <c r="P39" s="221" t="s">
        <v>211</v>
      </c>
      <c r="Q39" s="340">
        <v>2662</v>
      </c>
      <c r="R39" s="227">
        <v>45931</v>
      </c>
      <c r="S39" s="227">
        <v>45931</v>
      </c>
      <c r="T39" s="221" t="s">
        <v>1703</v>
      </c>
    </row>
    <row r="40" spans="1:20">
      <c r="A40" s="220">
        <v>45931</v>
      </c>
      <c r="B40" s="230" t="s">
        <v>375</v>
      </c>
      <c r="C40" s="230" t="s">
        <v>376</v>
      </c>
      <c r="D40" s="230" t="s">
        <v>377</v>
      </c>
      <c r="E40" s="232" t="s">
        <v>373</v>
      </c>
      <c r="F40" s="224">
        <v>0.17985611510791366</v>
      </c>
      <c r="G40" s="222">
        <v>88500</v>
      </c>
      <c r="H40" s="233">
        <v>75000</v>
      </c>
      <c r="I40" s="234">
        <v>0</v>
      </c>
      <c r="J40" s="234">
        <v>6750</v>
      </c>
      <c r="K40" s="234">
        <v>6750</v>
      </c>
      <c r="L40" s="221">
        <v>13500</v>
      </c>
      <c r="M40" s="221" t="s">
        <v>378</v>
      </c>
      <c r="N40" s="221">
        <v>998311</v>
      </c>
      <c r="O40" s="235" t="s">
        <v>309</v>
      </c>
      <c r="P40" s="221" t="s">
        <v>211</v>
      </c>
      <c r="Q40" s="340">
        <v>2661</v>
      </c>
      <c r="R40" s="227">
        <v>45931</v>
      </c>
      <c r="S40" s="227">
        <v>45931</v>
      </c>
      <c r="T40" s="221" t="s">
        <v>1703</v>
      </c>
    </row>
    <row r="41" spans="1:20">
      <c r="A41" s="220">
        <v>45931</v>
      </c>
      <c r="B41" s="230" t="s">
        <v>379</v>
      </c>
      <c r="C41" s="230" t="s">
        <v>380</v>
      </c>
      <c r="D41" s="230" t="s">
        <v>381</v>
      </c>
      <c r="E41" s="232" t="s">
        <v>373</v>
      </c>
      <c r="F41" s="224">
        <v>0.17985611510791366</v>
      </c>
      <c r="G41" s="222">
        <v>448.4</v>
      </c>
      <c r="H41" s="233">
        <v>380</v>
      </c>
      <c r="I41" s="234">
        <v>0</v>
      </c>
      <c r="J41" s="234">
        <v>34.200000000000003</v>
      </c>
      <c r="K41" s="234">
        <v>34.200000000000003</v>
      </c>
      <c r="L41" s="221">
        <v>68.400000000000006</v>
      </c>
      <c r="M41" s="221" t="s">
        <v>382</v>
      </c>
      <c r="N41" s="221">
        <v>8536</v>
      </c>
      <c r="O41" s="221" t="s">
        <v>388</v>
      </c>
      <c r="P41" s="48" t="s">
        <v>209</v>
      </c>
      <c r="Q41" s="340">
        <v>2631</v>
      </c>
      <c r="R41" s="227">
        <v>45931</v>
      </c>
      <c r="S41" s="227">
        <v>45931</v>
      </c>
      <c r="T41" s="221" t="s">
        <v>1703</v>
      </c>
    </row>
    <row r="42" spans="1:20">
      <c r="A42" s="220">
        <v>45931</v>
      </c>
      <c r="B42" s="230" t="s">
        <v>383</v>
      </c>
      <c r="C42" s="230" t="s">
        <v>384</v>
      </c>
      <c r="D42" s="230" t="s">
        <v>385</v>
      </c>
      <c r="E42" s="232" t="s">
        <v>386</v>
      </c>
      <c r="F42" s="224">
        <v>0.17985611510791366</v>
      </c>
      <c r="G42" s="222">
        <v>1907.02</v>
      </c>
      <c r="H42" s="233">
        <v>1616.1</v>
      </c>
      <c r="I42" s="234">
        <v>0</v>
      </c>
      <c r="J42" s="234">
        <v>145.46</v>
      </c>
      <c r="K42" s="234">
        <v>145.46</v>
      </c>
      <c r="L42" s="221">
        <v>290.92</v>
      </c>
      <c r="M42" s="221" t="s">
        <v>387</v>
      </c>
      <c r="N42" s="221">
        <v>854390</v>
      </c>
      <c r="O42" s="235" t="s">
        <v>388</v>
      </c>
      <c r="P42" s="221" t="s">
        <v>209</v>
      </c>
      <c r="Q42" s="340">
        <v>2632</v>
      </c>
      <c r="R42" s="227">
        <v>45931</v>
      </c>
      <c r="S42" s="227">
        <v>45931</v>
      </c>
      <c r="T42" s="221" t="s">
        <v>1703</v>
      </c>
    </row>
    <row r="43" spans="1:20">
      <c r="A43" s="220">
        <v>45931</v>
      </c>
      <c r="B43" s="230" t="s">
        <v>389</v>
      </c>
      <c r="C43" s="230" t="s">
        <v>390</v>
      </c>
      <c r="D43" s="230" t="s">
        <v>391</v>
      </c>
      <c r="E43" s="232" t="s">
        <v>279</v>
      </c>
      <c r="F43" s="224">
        <v>0.05</v>
      </c>
      <c r="G43" s="222">
        <v>1820</v>
      </c>
      <c r="H43" s="233">
        <v>1725.98</v>
      </c>
      <c r="I43" s="234">
        <v>0</v>
      </c>
      <c r="J43" s="234">
        <v>47.01</v>
      </c>
      <c r="K43" s="234">
        <v>47.01</v>
      </c>
      <c r="L43" s="221">
        <v>94.02</v>
      </c>
      <c r="M43" s="221" t="s">
        <v>392</v>
      </c>
      <c r="N43" s="221">
        <v>29152100</v>
      </c>
      <c r="O43" s="235" t="s">
        <v>393</v>
      </c>
      <c r="P43" s="221" t="s">
        <v>209</v>
      </c>
      <c r="Q43" s="340">
        <v>2633</v>
      </c>
      <c r="R43" s="227">
        <v>45931</v>
      </c>
      <c r="S43" s="227">
        <v>45931</v>
      </c>
      <c r="T43" s="221" t="s">
        <v>1703</v>
      </c>
    </row>
    <row r="44" spans="1:20">
      <c r="A44" s="220">
        <v>45931</v>
      </c>
      <c r="B44" s="230" t="s">
        <v>394</v>
      </c>
      <c r="C44" s="230" t="s">
        <v>395</v>
      </c>
      <c r="D44" s="230">
        <v>5904</v>
      </c>
      <c r="E44" s="232" t="s">
        <v>286</v>
      </c>
      <c r="F44" s="224">
        <v>0.05</v>
      </c>
      <c r="G44" s="222">
        <v>10269</v>
      </c>
      <c r="H44" s="233">
        <v>9780</v>
      </c>
      <c r="I44" s="234">
        <v>0</v>
      </c>
      <c r="J44" s="234">
        <v>244.5</v>
      </c>
      <c r="K44" s="234">
        <v>244.5</v>
      </c>
      <c r="L44" s="221">
        <v>489</v>
      </c>
      <c r="M44" s="221" t="s">
        <v>396</v>
      </c>
      <c r="N44" s="221">
        <v>996813</v>
      </c>
      <c r="O44" s="235" t="s">
        <v>397</v>
      </c>
      <c r="P44" s="221" t="s">
        <v>211</v>
      </c>
      <c r="Q44" s="340">
        <v>2660</v>
      </c>
      <c r="R44" s="227">
        <v>45931</v>
      </c>
      <c r="S44" s="227">
        <v>45931</v>
      </c>
      <c r="T44" s="221" t="s">
        <v>1703</v>
      </c>
    </row>
    <row r="45" spans="1:20">
      <c r="A45" s="220">
        <v>45931</v>
      </c>
      <c r="B45" s="230" t="s">
        <v>394</v>
      </c>
      <c r="C45" s="230" t="s">
        <v>395</v>
      </c>
      <c r="D45" s="230">
        <v>5824</v>
      </c>
      <c r="E45" s="232" t="s">
        <v>286</v>
      </c>
      <c r="F45" s="224">
        <v>0.05</v>
      </c>
      <c r="G45" s="222">
        <v>4925.5599999999995</v>
      </c>
      <c r="H45" s="233">
        <v>4691</v>
      </c>
      <c r="I45" s="234">
        <v>0</v>
      </c>
      <c r="J45" s="234">
        <v>117.28</v>
      </c>
      <c r="K45" s="234">
        <v>117.28</v>
      </c>
      <c r="L45" s="221">
        <v>234.56</v>
      </c>
      <c r="M45" s="221" t="s">
        <v>398</v>
      </c>
      <c r="N45" s="221">
        <v>996813</v>
      </c>
      <c r="O45" s="235" t="s">
        <v>397</v>
      </c>
      <c r="P45" s="221" t="s">
        <v>211</v>
      </c>
      <c r="Q45" s="340">
        <v>2659</v>
      </c>
      <c r="R45" s="227">
        <v>45931</v>
      </c>
      <c r="S45" s="227">
        <v>45931</v>
      </c>
      <c r="T45" s="221" t="s">
        <v>1703</v>
      </c>
    </row>
    <row r="46" spans="1:20">
      <c r="A46" s="220">
        <v>45931</v>
      </c>
      <c r="B46" s="230" t="s">
        <v>399</v>
      </c>
      <c r="C46" s="230" t="s">
        <v>400</v>
      </c>
      <c r="D46" s="230" t="s">
        <v>401</v>
      </c>
      <c r="E46" s="232" t="s">
        <v>402</v>
      </c>
      <c r="F46" s="224">
        <v>0.17985611510791366</v>
      </c>
      <c r="G46" s="222">
        <v>791.73</v>
      </c>
      <c r="H46" s="233">
        <v>670.95</v>
      </c>
      <c r="I46" s="234">
        <v>0</v>
      </c>
      <c r="J46" s="234">
        <v>60.39</v>
      </c>
      <c r="K46" s="234">
        <v>60.39</v>
      </c>
      <c r="L46" s="221">
        <v>120.78</v>
      </c>
      <c r="M46" s="221" t="s">
        <v>403</v>
      </c>
      <c r="N46" s="221">
        <v>996311</v>
      </c>
      <c r="O46" s="235" t="s">
        <v>404</v>
      </c>
      <c r="P46" s="221" t="s">
        <v>211</v>
      </c>
      <c r="Q46" s="340">
        <v>2636</v>
      </c>
      <c r="R46" s="227">
        <v>45931</v>
      </c>
      <c r="S46" s="227">
        <v>45931</v>
      </c>
      <c r="T46" s="221" t="s">
        <v>1703</v>
      </c>
    </row>
    <row r="47" spans="1:20">
      <c r="A47" s="220">
        <v>45931</v>
      </c>
      <c r="B47" s="230" t="s">
        <v>394</v>
      </c>
      <c r="C47" s="230" t="s">
        <v>395</v>
      </c>
      <c r="D47" s="231">
        <v>5796</v>
      </c>
      <c r="E47" s="232" t="s">
        <v>286</v>
      </c>
      <c r="F47" s="224">
        <v>0.05</v>
      </c>
      <c r="G47" s="222">
        <v>5187</v>
      </c>
      <c r="H47" s="233">
        <v>4940</v>
      </c>
      <c r="I47" s="234">
        <v>0</v>
      </c>
      <c r="J47" s="234">
        <v>123.5</v>
      </c>
      <c r="K47" s="234">
        <v>123.5</v>
      </c>
      <c r="L47" s="221">
        <v>247</v>
      </c>
      <c r="M47" s="221" t="s">
        <v>405</v>
      </c>
      <c r="N47" s="221">
        <v>996813</v>
      </c>
      <c r="O47" s="235" t="s">
        <v>397</v>
      </c>
      <c r="P47" s="221" t="s">
        <v>211</v>
      </c>
      <c r="Q47" s="340">
        <v>2658</v>
      </c>
      <c r="R47" s="227">
        <v>45931</v>
      </c>
      <c r="S47" s="227">
        <v>45931</v>
      </c>
      <c r="T47" s="221" t="s">
        <v>1703</v>
      </c>
    </row>
    <row r="48" spans="1:20">
      <c r="A48" s="220">
        <v>45931</v>
      </c>
      <c r="B48" s="230" t="s">
        <v>394</v>
      </c>
      <c r="C48" s="230" t="s">
        <v>395</v>
      </c>
      <c r="D48" s="230">
        <v>5795</v>
      </c>
      <c r="E48" s="232" t="s">
        <v>286</v>
      </c>
      <c r="F48" s="224">
        <v>0.05</v>
      </c>
      <c r="G48" s="222">
        <v>5234.26</v>
      </c>
      <c r="H48" s="233">
        <v>4985</v>
      </c>
      <c r="I48" s="234">
        <v>0</v>
      </c>
      <c r="J48" s="234">
        <v>124.63</v>
      </c>
      <c r="K48" s="234">
        <v>124.63</v>
      </c>
      <c r="L48" s="221">
        <v>249.26</v>
      </c>
      <c r="M48" s="221" t="s">
        <v>406</v>
      </c>
      <c r="N48" s="221">
        <v>996813</v>
      </c>
      <c r="O48" s="235" t="s">
        <v>397</v>
      </c>
      <c r="P48" s="221" t="s">
        <v>211</v>
      </c>
      <c r="Q48" s="340">
        <v>2657</v>
      </c>
      <c r="R48" s="227">
        <v>45931</v>
      </c>
      <c r="S48" s="227">
        <v>45931</v>
      </c>
      <c r="T48" s="221" t="s">
        <v>1703</v>
      </c>
    </row>
    <row r="49" spans="1:20">
      <c r="A49" s="220">
        <v>45931</v>
      </c>
      <c r="B49" s="230" t="s">
        <v>394</v>
      </c>
      <c r="C49" s="230" t="s">
        <v>395</v>
      </c>
      <c r="D49" s="230">
        <v>5763</v>
      </c>
      <c r="E49" s="232" t="s">
        <v>286</v>
      </c>
      <c r="F49" s="224">
        <v>0.05</v>
      </c>
      <c r="G49" s="222">
        <v>10958.86</v>
      </c>
      <c r="H49" s="233">
        <v>10437</v>
      </c>
      <c r="I49" s="234">
        <v>0</v>
      </c>
      <c r="J49" s="234">
        <v>260.93</v>
      </c>
      <c r="K49" s="234">
        <v>260.93</v>
      </c>
      <c r="L49" s="221">
        <v>521.86</v>
      </c>
      <c r="M49" s="221" t="s">
        <v>407</v>
      </c>
      <c r="N49" s="221">
        <v>996813</v>
      </c>
      <c r="O49" s="235" t="s">
        <v>397</v>
      </c>
      <c r="P49" s="221" t="s">
        <v>211</v>
      </c>
      <c r="Q49" s="340">
        <v>2656</v>
      </c>
      <c r="R49" s="227">
        <v>45931</v>
      </c>
      <c r="S49" s="227">
        <v>45931</v>
      </c>
      <c r="T49" s="221" t="s">
        <v>1703</v>
      </c>
    </row>
    <row r="50" spans="1:20">
      <c r="A50" s="220">
        <v>45931</v>
      </c>
      <c r="B50" s="230" t="s">
        <v>408</v>
      </c>
      <c r="C50" s="230" t="s">
        <v>409</v>
      </c>
      <c r="D50" s="231" t="s">
        <v>410</v>
      </c>
      <c r="E50" s="232" t="s">
        <v>266</v>
      </c>
      <c r="F50" s="224">
        <v>0.17985611510791366</v>
      </c>
      <c r="G50" s="222">
        <v>426.21999999999997</v>
      </c>
      <c r="H50" s="233">
        <v>361.2</v>
      </c>
      <c r="I50" s="234">
        <v>0</v>
      </c>
      <c r="J50" s="234">
        <v>32.51</v>
      </c>
      <c r="K50" s="234">
        <v>32.51</v>
      </c>
      <c r="L50" s="221">
        <v>65.02</v>
      </c>
      <c r="M50" s="221" t="s">
        <v>411</v>
      </c>
      <c r="N50" s="221">
        <v>0</v>
      </c>
      <c r="O50" s="235">
        <v>0</v>
      </c>
      <c r="P50" s="221"/>
      <c r="Q50" s="340">
        <v>2640</v>
      </c>
      <c r="R50" s="227">
        <v>45931</v>
      </c>
      <c r="S50" s="227">
        <v>45931</v>
      </c>
      <c r="T50" s="221" t="s">
        <v>1703</v>
      </c>
    </row>
    <row r="51" spans="1:20">
      <c r="A51" s="220">
        <v>45931</v>
      </c>
      <c r="B51" s="230" t="s">
        <v>412</v>
      </c>
      <c r="C51" s="230" t="s">
        <v>413</v>
      </c>
      <c r="D51" s="230">
        <v>135251007031815</v>
      </c>
      <c r="E51" s="232" t="s">
        <v>342</v>
      </c>
      <c r="F51" s="224">
        <v>0.17985611510791366</v>
      </c>
      <c r="G51" s="222">
        <v>13463.320000000002</v>
      </c>
      <c r="H51" s="233">
        <v>11409.6</v>
      </c>
      <c r="I51" s="234">
        <v>0</v>
      </c>
      <c r="J51" s="234">
        <v>1026.8599999999999</v>
      </c>
      <c r="K51" s="234">
        <v>1026.8599999999999</v>
      </c>
      <c r="L51" s="221">
        <v>2053.7199999999998</v>
      </c>
      <c r="M51" s="221" t="s">
        <v>414</v>
      </c>
      <c r="N51" s="221">
        <v>997157</v>
      </c>
      <c r="O51" s="235" t="s">
        <v>415</v>
      </c>
      <c r="P51" s="221" t="s">
        <v>211</v>
      </c>
      <c r="Q51" s="340">
        <v>2641</v>
      </c>
      <c r="R51" s="227">
        <v>45931</v>
      </c>
      <c r="S51" s="227">
        <v>45931</v>
      </c>
      <c r="T51" s="221" t="s">
        <v>1703</v>
      </c>
    </row>
    <row r="52" spans="1:20">
      <c r="A52" s="220">
        <v>45931</v>
      </c>
      <c r="B52" s="230" t="s">
        <v>412</v>
      </c>
      <c r="C52" s="230" t="s">
        <v>413</v>
      </c>
      <c r="D52" s="230">
        <v>135251013059916</v>
      </c>
      <c r="E52" s="232" t="s">
        <v>353</v>
      </c>
      <c r="F52" s="224">
        <v>0.17985611510791366</v>
      </c>
      <c r="G52" s="222">
        <v>17866.259999999998</v>
      </c>
      <c r="H52" s="233">
        <v>15140.9</v>
      </c>
      <c r="I52" s="234">
        <v>0</v>
      </c>
      <c r="J52" s="234">
        <v>1362.68</v>
      </c>
      <c r="K52" s="234">
        <v>1362.68</v>
      </c>
      <c r="L52" s="221">
        <v>2725.36</v>
      </c>
      <c r="M52" s="221" t="s">
        <v>416</v>
      </c>
      <c r="N52" s="221">
        <v>997157</v>
      </c>
      <c r="O52" s="235" t="s">
        <v>415</v>
      </c>
      <c r="P52" s="221" t="s">
        <v>211</v>
      </c>
      <c r="Q52" s="340">
        <v>2642</v>
      </c>
      <c r="R52" s="227">
        <v>45931</v>
      </c>
      <c r="S52" s="227">
        <v>45931</v>
      </c>
      <c r="T52" s="221" t="s">
        <v>1703</v>
      </c>
    </row>
    <row r="53" spans="1:20">
      <c r="A53" s="220">
        <v>45931</v>
      </c>
      <c r="B53" s="230" t="s">
        <v>412</v>
      </c>
      <c r="C53" s="230" t="s">
        <v>413</v>
      </c>
      <c r="D53" s="230">
        <v>135251017090732</v>
      </c>
      <c r="E53" s="232" t="s">
        <v>373</v>
      </c>
      <c r="F53" s="224">
        <v>0.17985611510791366</v>
      </c>
      <c r="G53" s="222">
        <v>16702.810000000001</v>
      </c>
      <c r="H53" s="233">
        <v>14154.93</v>
      </c>
      <c r="I53" s="234">
        <v>0</v>
      </c>
      <c r="J53" s="234">
        <v>1273.94</v>
      </c>
      <c r="K53" s="234">
        <v>1273.94</v>
      </c>
      <c r="L53" s="221">
        <v>2547.88</v>
      </c>
      <c r="M53" s="221" t="s">
        <v>417</v>
      </c>
      <c r="N53" s="221">
        <v>997157</v>
      </c>
      <c r="O53" s="235" t="s">
        <v>415</v>
      </c>
      <c r="P53" s="221" t="s">
        <v>211</v>
      </c>
      <c r="Q53" s="340">
        <v>2643</v>
      </c>
      <c r="R53" s="227">
        <v>45931</v>
      </c>
      <c r="S53" s="227">
        <v>45931</v>
      </c>
      <c r="T53" s="221" t="s">
        <v>1703</v>
      </c>
    </row>
    <row r="54" spans="1:20">
      <c r="A54" s="220">
        <v>45931</v>
      </c>
      <c r="B54" s="230" t="s">
        <v>412</v>
      </c>
      <c r="C54" s="230" t="s">
        <v>413</v>
      </c>
      <c r="D54" s="230">
        <v>135251024114788</v>
      </c>
      <c r="E54" s="232" t="s">
        <v>418</v>
      </c>
      <c r="F54" s="224">
        <v>0.17985611510791366</v>
      </c>
      <c r="G54" s="222">
        <v>17728.95</v>
      </c>
      <c r="H54" s="233">
        <v>15024.53</v>
      </c>
      <c r="I54" s="234">
        <v>0</v>
      </c>
      <c r="J54" s="234">
        <v>1352.21</v>
      </c>
      <c r="K54" s="234">
        <v>1352.21</v>
      </c>
      <c r="L54" s="221">
        <v>2704.42</v>
      </c>
      <c r="M54" s="221" t="s">
        <v>419</v>
      </c>
      <c r="N54" s="221">
        <v>997157</v>
      </c>
      <c r="O54" s="235" t="s">
        <v>415</v>
      </c>
      <c r="P54" s="221" t="s">
        <v>211</v>
      </c>
      <c r="Q54" s="340">
        <v>2644</v>
      </c>
      <c r="R54" s="227">
        <v>45931</v>
      </c>
      <c r="S54" s="227">
        <v>45931</v>
      </c>
      <c r="T54" s="221" t="s">
        <v>1703</v>
      </c>
    </row>
    <row r="55" spans="1:20">
      <c r="A55" s="220">
        <v>45931</v>
      </c>
      <c r="B55" s="230" t="s">
        <v>412</v>
      </c>
      <c r="C55" s="230" t="s">
        <v>413</v>
      </c>
      <c r="D55" s="230">
        <v>135251024114824</v>
      </c>
      <c r="E55" s="232" t="s">
        <v>418</v>
      </c>
      <c r="F55" s="224">
        <v>0.17985611510791366</v>
      </c>
      <c r="G55" s="222">
        <v>17728.95</v>
      </c>
      <c r="H55" s="233">
        <v>15024.53</v>
      </c>
      <c r="I55" s="234">
        <v>0</v>
      </c>
      <c r="J55" s="234">
        <v>1352.21</v>
      </c>
      <c r="K55" s="234">
        <v>1352.21</v>
      </c>
      <c r="L55" s="221">
        <v>2704.42</v>
      </c>
      <c r="M55" s="221" t="s">
        <v>420</v>
      </c>
      <c r="N55" s="221">
        <v>997157</v>
      </c>
      <c r="O55" s="235" t="s">
        <v>415</v>
      </c>
      <c r="P55" s="221" t="s">
        <v>211</v>
      </c>
      <c r="Q55" s="340">
        <v>2645</v>
      </c>
      <c r="R55" s="227">
        <v>45931</v>
      </c>
      <c r="S55" s="227">
        <v>45931</v>
      </c>
      <c r="T55" s="221" t="s">
        <v>1703</v>
      </c>
    </row>
    <row r="56" spans="1:20">
      <c r="A56" s="220">
        <v>45931</v>
      </c>
      <c r="B56" s="230" t="s">
        <v>412</v>
      </c>
      <c r="C56" s="230" t="s">
        <v>413</v>
      </c>
      <c r="D56" s="230">
        <v>135251031156281</v>
      </c>
      <c r="E56" s="232" t="s">
        <v>286</v>
      </c>
      <c r="F56" s="224">
        <v>0.17985611510791366</v>
      </c>
      <c r="G56" s="222">
        <v>16814.419999999998</v>
      </c>
      <c r="H56" s="233">
        <v>14249.5</v>
      </c>
      <c r="I56" s="234">
        <v>0</v>
      </c>
      <c r="J56" s="234">
        <v>1282.46</v>
      </c>
      <c r="K56" s="234">
        <v>1282.46</v>
      </c>
      <c r="L56" s="221">
        <v>2564.92</v>
      </c>
      <c r="M56" s="221" t="s">
        <v>421</v>
      </c>
      <c r="N56" s="221">
        <v>997157</v>
      </c>
      <c r="O56" s="235" t="s">
        <v>415</v>
      </c>
      <c r="P56" s="221" t="s">
        <v>211</v>
      </c>
      <c r="Q56" s="340">
        <v>2646</v>
      </c>
      <c r="R56" s="227">
        <v>45931</v>
      </c>
      <c r="S56" s="227">
        <v>45931</v>
      </c>
      <c r="T56" s="221" t="s">
        <v>1703</v>
      </c>
    </row>
    <row r="57" spans="1:20">
      <c r="A57" s="220">
        <v>45931</v>
      </c>
      <c r="B57" s="230" t="s">
        <v>412</v>
      </c>
      <c r="C57" s="230" t="s">
        <v>413</v>
      </c>
      <c r="D57" s="230" t="s">
        <v>422</v>
      </c>
      <c r="E57" s="232" t="s">
        <v>286</v>
      </c>
      <c r="F57" s="224">
        <v>0.17985611510791366</v>
      </c>
      <c r="G57" s="222">
        <v>590</v>
      </c>
      <c r="H57" s="233">
        <v>500</v>
      </c>
      <c r="I57" s="234">
        <v>0</v>
      </c>
      <c r="J57" s="234">
        <v>45</v>
      </c>
      <c r="K57" s="234">
        <v>45</v>
      </c>
      <c r="L57" s="221">
        <v>90</v>
      </c>
      <c r="M57" s="221" t="s">
        <v>423</v>
      </c>
      <c r="N57" s="221">
        <v>997157</v>
      </c>
      <c r="O57" s="235" t="s">
        <v>415</v>
      </c>
      <c r="P57" s="221" t="s">
        <v>211</v>
      </c>
      <c r="Q57" s="340">
        <v>2647</v>
      </c>
      <c r="R57" s="227">
        <v>45931</v>
      </c>
      <c r="S57" s="227">
        <v>45931</v>
      </c>
      <c r="T57" s="221" t="s">
        <v>1703</v>
      </c>
    </row>
    <row r="58" spans="1:20">
      <c r="A58" s="220">
        <v>45931</v>
      </c>
      <c r="B58" s="230" t="s">
        <v>412</v>
      </c>
      <c r="C58" s="230" t="s">
        <v>413</v>
      </c>
      <c r="D58" s="230" t="s">
        <v>424</v>
      </c>
      <c r="E58" s="232" t="s">
        <v>286</v>
      </c>
      <c r="F58" s="224">
        <v>0.17985611510791366</v>
      </c>
      <c r="G58" s="222">
        <v>2360</v>
      </c>
      <c r="H58" s="233">
        <v>2000</v>
      </c>
      <c r="I58" s="234">
        <v>0</v>
      </c>
      <c r="J58" s="234">
        <v>180</v>
      </c>
      <c r="K58" s="234">
        <v>180</v>
      </c>
      <c r="L58" s="221">
        <v>360</v>
      </c>
      <c r="M58" s="221" t="s">
        <v>425</v>
      </c>
      <c r="N58" s="221">
        <v>997157</v>
      </c>
      <c r="O58" s="235" t="s">
        <v>415</v>
      </c>
      <c r="P58" s="221" t="s">
        <v>211</v>
      </c>
      <c r="Q58" s="340">
        <v>2648</v>
      </c>
      <c r="R58" s="227">
        <v>45931</v>
      </c>
      <c r="S58" s="227">
        <v>45931</v>
      </c>
      <c r="T58" s="221" t="s">
        <v>1703</v>
      </c>
    </row>
    <row r="59" spans="1:20">
      <c r="A59" s="220">
        <v>45931</v>
      </c>
      <c r="B59" s="230" t="s">
        <v>412</v>
      </c>
      <c r="C59" s="230" t="s">
        <v>413</v>
      </c>
      <c r="D59" s="230" t="s">
        <v>426</v>
      </c>
      <c r="E59" s="232" t="s">
        <v>286</v>
      </c>
      <c r="F59" s="224">
        <v>0.17985611510791366</v>
      </c>
      <c r="G59" s="222">
        <v>4720</v>
      </c>
      <c r="H59" s="233">
        <v>4000</v>
      </c>
      <c r="I59" s="234">
        <v>0</v>
      </c>
      <c r="J59" s="234">
        <v>360</v>
      </c>
      <c r="K59" s="234">
        <v>360</v>
      </c>
      <c r="L59" s="221">
        <v>720</v>
      </c>
      <c r="M59" s="221" t="s">
        <v>427</v>
      </c>
      <c r="N59" s="221">
        <v>997157</v>
      </c>
      <c r="O59" s="235" t="s">
        <v>415</v>
      </c>
      <c r="P59" s="221" t="s">
        <v>211</v>
      </c>
      <c r="Q59" s="340">
        <v>2649</v>
      </c>
      <c r="R59" s="227">
        <v>45931</v>
      </c>
      <c r="S59" s="227">
        <v>45931</v>
      </c>
      <c r="T59" s="221" t="s">
        <v>1703</v>
      </c>
    </row>
    <row r="60" spans="1:20">
      <c r="A60" s="220">
        <v>45931</v>
      </c>
      <c r="B60" s="230" t="s">
        <v>428</v>
      </c>
      <c r="C60" s="230" t="s">
        <v>429</v>
      </c>
      <c r="D60" s="230" t="s">
        <v>430</v>
      </c>
      <c r="E60" s="232" t="s">
        <v>353</v>
      </c>
      <c r="F60" s="224">
        <v>0.17985611510791366</v>
      </c>
      <c r="G60" s="222">
        <v>575.26</v>
      </c>
      <c r="H60" s="233">
        <v>487.5</v>
      </c>
      <c r="I60" s="234">
        <v>0</v>
      </c>
      <c r="J60" s="234">
        <v>43.88</v>
      </c>
      <c r="K60" s="234">
        <v>43.88</v>
      </c>
      <c r="L60" s="221">
        <v>87.76</v>
      </c>
      <c r="M60" s="221" t="s">
        <v>431</v>
      </c>
      <c r="N60" s="221">
        <v>773833</v>
      </c>
      <c r="O60" s="235" t="s">
        <v>388</v>
      </c>
      <c r="P60" s="221" t="s">
        <v>209</v>
      </c>
      <c r="Q60" s="340">
        <v>2650</v>
      </c>
      <c r="R60" s="227">
        <v>45931</v>
      </c>
      <c r="S60" s="227">
        <v>45931</v>
      </c>
      <c r="T60" s="221" t="s">
        <v>1703</v>
      </c>
    </row>
    <row r="61" spans="1:20">
      <c r="A61" s="220">
        <v>45931</v>
      </c>
      <c r="B61" s="230" t="s">
        <v>432</v>
      </c>
      <c r="C61" s="230" t="s">
        <v>433</v>
      </c>
      <c r="D61" s="230" t="s">
        <v>434</v>
      </c>
      <c r="E61" s="232" t="s">
        <v>286</v>
      </c>
      <c r="F61" s="224">
        <v>0.17985611510791366</v>
      </c>
      <c r="G61" s="222">
        <v>275553.59999999998</v>
      </c>
      <c r="H61" s="233">
        <v>233520</v>
      </c>
      <c r="I61" s="234">
        <v>42033.599999999999</v>
      </c>
      <c r="J61" s="234">
        <v>0</v>
      </c>
      <c r="K61" s="234">
        <v>0</v>
      </c>
      <c r="L61" s="221">
        <v>42033.599999999999</v>
      </c>
      <c r="M61" s="221" t="s">
        <v>435</v>
      </c>
      <c r="N61" s="221">
        <v>998112</v>
      </c>
      <c r="O61" s="235" t="s">
        <v>309</v>
      </c>
      <c r="P61" s="221" t="s">
        <v>211</v>
      </c>
      <c r="Q61" s="340">
        <v>2651</v>
      </c>
      <c r="R61" s="227">
        <v>45931</v>
      </c>
      <c r="S61" s="227">
        <v>45931</v>
      </c>
      <c r="T61" s="221" t="s">
        <v>1703</v>
      </c>
    </row>
    <row r="62" spans="1:20">
      <c r="A62" s="220">
        <v>45931</v>
      </c>
      <c r="B62" s="230" t="s">
        <v>432</v>
      </c>
      <c r="C62" s="230" t="s">
        <v>433</v>
      </c>
      <c r="D62" s="230" t="s">
        <v>436</v>
      </c>
      <c r="E62" s="232" t="s">
        <v>286</v>
      </c>
      <c r="F62" s="224">
        <v>0.17985611510791366</v>
      </c>
      <c r="G62" s="222">
        <v>75331.199999999997</v>
      </c>
      <c r="H62" s="233">
        <v>63840</v>
      </c>
      <c r="I62" s="234">
        <v>11491.2</v>
      </c>
      <c r="J62" s="234">
        <v>0</v>
      </c>
      <c r="K62" s="234">
        <v>0</v>
      </c>
      <c r="L62" s="221">
        <v>11491.2</v>
      </c>
      <c r="M62" s="221" t="s">
        <v>437</v>
      </c>
      <c r="N62" s="221">
        <v>998112</v>
      </c>
      <c r="O62" s="235" t="s">
        <v>309</v>
      </c>
      <c r="P62" s="221" t="s">
        <v>211</v>
      </c>
      <c r="Q62" s="340">
        <v>2652</v>
      </c>
      <c r="R62" s="227">
        <v>45931</v>
      </c>
      <c r="S62" s="227">
        <v>45931</v>
      </c>
      <c r="T62" s="221" t="s">
        <v>1703</v>
      </c>
    </row>
    <row r="63" spans="1:20">
      <c r="A63" s="220">
        <v>45931</v>
      </c>
      <c r="B63" s="230" t="s">
        <v>394</v>
      </c>
      <c r="C63" s="230" t="s">
        <v>395</v>
      </c>
      <c r="D63" s="230">
        <v>5760</v>
      </c>
      <c r="E63" s="232" t="s">
        <v>286</v>
      </c>
      <c r="F63" s="224">
        <v>0.05</v>
      </c>
      <c r="G63" s="222">
        <v>7555.7999999999993</v>
      </c>
      <c r="H63" s="233">
        <v>7196</v>
      </c>
      <c r="I63" s="234">
        <v>0</v>
      </c>
      <c r="J63" s="234">
        <v>179.9</v>
      </c>
      <c r="K63" s="234">
        <v>179.9</v>
      </c>
      <c r="L63" s="221">
        <v>359.8</v>
      </c>
      <c r="M63" s="221" t="s">
        <v>438</v>
      </c>
      <c r="N63" s="221">
        <v>996813</v>
      </c>
      <c r="O63" s="235" t="s">
        <v>397</v>
      </c>
      <c r="P63" s="221" t="s">
        <v>211</v>
      </c>
      <c r="Q63" s="340">
        <v>2653</v>
      </c>
      <c r="R63" s="227">
        <v>45931</v>
      </c>
      <c r="S63" s="227">
        <v>45931</v>
      </c>
      <c r="T63" s="221" t="s">
        <v>1703</v>
      </c>
    </row>
    <row r="64" spans="1:20">
      <c r="A64" s="220">
        <v>45931</v>
      </c>
      <c r="B64" s="230" t="s">
        <v>394</v>
      </c>
      <c r="C64" s="230" t="s">
        <v>395</v>
      </c>
      <c r="D64" s="230">
        <v>5761</v>
      </c>
      <c r="E64" s="232" t="s">
        <v>286</v>
      </c>
      <c r="F64" s="224">
        <v>0.05</v>
      </c>
      <c r="G64" s="222">
        <v>5218.5</v>
      </c>
      <c r="H64" s="233">
        <v>4970</v>
      </c>
      <c r="I64" s="234">
        <v>0</v>
      </c>
      <c r="J64" s="234">
        <v>124.25</v>
      </c>
      <c r="K64" s="234">
        <v>124.25</v>
      </c>
      <c r="L64" s="221">
        <v>248.5</v>
      </c>
      <c r="M64" s="221" t="s">
        <v>439</v>
      </c>
      <c r="N64" s="221">
        <v>996813</v>
      </c>
      <c r="O64" s="235" t="s">
        <v>397</v>
      </c>
      <c r="P64" s="221" t="s">
        <v>211</v>
      </c>
      <c r="Q64" s="340">
        <v>2654</v>
      </c>
      <c r="R64" s="227">
        <v>45931</v>
      </c>
      <c r="S64" s="227">
        <v>45931</v>
      </c>
      <c r="T64" s="221" t="s">
        <v>1703</v>
      </c>
    </row>
    <row r="65" spans="1:20">
      <c r="A65" s="220">
        <v>45931</v>
      </c>
      <c r="B65" s="230" t="s">
        <v>394</v>
      </c>
      <c r="C65" s="230" t="s">
        <v>395</v>
      </c>
      <c r="D65" s="230">
        <v>5762</v>
      </c>
      <c r="E65" s="232" t="s">
        <v>286</v>
      </c>
      <c r="F65" s="224">
        <v>0.05</v>
      </c>
      <c r="G65" s="222">
        <v>5101.9599999999991</v>
      </c>
      <c r="H65" s="233">
        <v>4859</v>
      </c>
      <c r="I65" s="234">
        <v>0</v>
      </c>
      <c r="J65" s="234">
        <v>121.48</v>
      </c>
      <c r="K65" s="234">
        <v>121.48</v>
      </c>
      <c r="L65" s="221">
        <v>242.96</v>
      </c>
      <c r="M65" s="221" t="s">
        <v>440</v>
      </c>
      <c r="N65" s="221">
        <v>996813</v>
      </c>
      <c r="O65" s="235" t="s">
        <v>397</v>
      </c>
      <c r="P65" s="221" t="s">
        <v>211</v>
      </c>
      <c r="Q65" s="340">
        <v>2655</v>
      </c>
      <c r="R65" s="227">
        <v>45931</v>
      </c>
      <c r="S65" s="227">
        <v>45931</v>
      </c>
      <c r="T65" s="221" t="s">
        <v>1703</v>
      </c>
    </row>
    <row r="66" spans="1:20">
      <c r="A66" s="220">
        <v>45931</v>
      </c>
      <c r="B66" s="230" t="s">
        <v>283</v>
      </c>
      <c r="C66" s="230" t="s">
        <v>284</v>
      </c>
      <c r="D66" s="230" t="s">
        <v>441</v>
      </c>
      <c r="E66" s="232" t="s">
        <v>342</v>
      </c>
      <c r="F66" s="224">
        <v>0.17985611510791366</v>
      </c>
      <c r="G66" s="222">
        <v>118</v>
      </c>
      <c r="H66" s="233">
        <v>100</v>
      </c>
      <c r="I66" s="234">
        <v>18</v>
      </c>
      <c r="J66" s="234">
        <v>0</v>
      </c>
      <c r="K66" s="234">
        <v>0</v>
      </c>
      <c r="L66" s="221">
        <v>18</v>
      </c>
      <c r="M66" s="221" t="s">
        <v>442</v>
      </c>
      <c r="N66" s="236">
        <v>998551</v>
      </c>
      <c r="O66" s="235" t="s">
        <v>288</v>
      </c>
      <c r="P66" s="221" t="s">
        <v>211</v>
      </c>
      <c r="Q66" s="340">
        <v>2710</v>
      </c>
      <c r="R66" s="227">
        <v>45931</v>
      </c>
      <c r="S66" s="227">
        <v>45931</v>
      </c>
      <c r="T66" s="221" t="s">
        <v>1703</v>
      </c>
    </row>
    <row r="67" spans="1:20">
      <c r="A67" s="220">
        <v>45931</v>
      </c>
      <c r="B67" s="230" t="s">
        <v>443</v>
      </c>
      <c r="C67" s="230" t="s">
        <v>444</v>
      </c>
      <c r="D67" s="230" t="s">
        <v>445</v>
      </c>
      <c r="E67" s="232" t="s">
        <v>446</v>
      </c>
      <c r="F67" s="224">
        <v>0.18656716417910446</v>
      </c>
      <c r="G67" s="222">
        <v>127.2</v>
      </c>
      <c r="H67" s="233">
        <v>107.2</v>
      </c>
      <c r="I67" s="234">
        <v>0</v>
      </c>
      <c r="J67" s="234">
        <v>10</v>
      </c>
      <c r="K67" s="234">
        <v>10</v>
      </c>
      <c r="L67" s="221">
        <v>20</v>
      </c>
      <c r="M67" s="221" t="s">
        <v>447</v>
      </c>
      <c r="N67" s="236">
        <v>997221</v>
      </c>
      <c r="O67" s="235" t="s">
        <v>448</v>
      </c>
      <c r="P67" s="221" t="s">
        <v>211</v>
      </c>
      <c r="Q67" s="340">
        <v>2709</v>
      </c>
      <c r="R67" s="227">
        <v>45931</v>
      </c>
      <c r="S67" s="227">
        <v>45931</v>
      </c>
      <c r="T67" s="221" t="s">
        <v>1703</v>
      </c>
    </row>
    <row r="68" spans="1:20">
      <c r="A68" s="220">
        <v>45931</v>
      </c>
      <c r="B68" s="230" t="s">
        <v>449</v>
      </c>
      <c r="C68" s="230" t="s">
        <v>450</v>
      </c>
      <c r="D68" s="230" t="s">
        <v>451</v>
      </c>
      <c r="E68" s="232" t="s">
        <v>328</v>
      </c>
      <c r="F68" s="224">
        <v>0.17985611510791366</v>
      </c>
      <c r="G68" s="222">
        <v>295</v>
      </c>
      <c r="H68" s="233">
        <v>250</v>
      </c>
      <c r="I68" s="234">
        <v>0</v>
      </c>
      <c r="J68" s="234">
        <v>22.5</v>
      </c>
      <c r="K68" s="234">
        <v>22.5</v>
      </c>
      <c r="L68" s="221">
        <v>45</v>
      </c>
      <c r="M68" s="221" t="s">
        <v>452</v>
      </c>
      <c r="N68" s="236">
        <v>997157</v>
      </c>
      <c r="O68" s="235" t="s">
        <v>453</v>
      </c>
      <c r="P68" s="221" t="s">
        <v>211</v>
      </c>
      <c r="Q68" s="340">
        <v>2732</v>
      </c>
      <c r="R68" s="227">
        <v>45931</v>
      </c>
      <c r="S68" s="227">
        <v>45931</v>
      </c>
      <c r="T68" s="221" t="s">
        <v>1703</v>
      </c>
    </row>
    <row r="69" spans="1:20">
      <c r="A69" s="220">
        <v>45931</v>
      </c>
      <c r="B69" s="230" t="s">
        <v>449</v>
      </c>
      <c r="C69" s="230" t="s">
        <v>450</v>
      </c>
      <c r="D69" s="230" t="s">
        <v>454</v>
      </c>
      <c r="E69" s="232" t="s">
        <v>279</v>
      </c>
      <c r="F69" s="224">
        <v>0.17985611510791366</v>
      </c>
      <c r="G69" s="222">
        <v>295</v>
      </c>
      <c r="H69" s="233">
        <v>250</v>
      </c>
      <c r="I69" s="234">
        <v>0</v>
      </c>
      <c r="J69" s="234">
        <v>22.5</v>
      </c>
      <c r="K69" s="234">
        <v>22.5</v>
      </c>
      <c r="L69" s="221">
        <v>45</v>
      </c>
      <c r="M69" s="221" t="s">
        <v>455</v>
      </c>
      <c r="N69" s="236">
        <v>997157</v>
      </c>
      <c r="O69" s="235" t="s">
        <v>453</v>
      </c>
      <c r="P69" s="221" t="s">
        <v>211</v>
      </c>
      <c r="Q69" s="340">
        <v>2731</v>
      </c>
      <c r="R69" s="227">
        <v>45931</v>
      </c>
      <c r="S69" s="227">
        <v>45931</v>
      </c>
      <c r="T69" s="221" t="s">
        <v>1703</v>
      </c>
    </row>
    <row r="70" spans="1:20">
      <c r="A70" s="220">
        <v>45931</v>
      </c>
      <c r="B70" s="230" t="s">
        <v>449</v>
      </c>
      <c r="C70" s="230" t="s">
        <v>450</v>
      </c>
      <c r="D70" s="230" t="s">
        <v>456</v>
      </c>
      <c r="E70" s="232" t="s">
        <v>290</v>
      </c>
      <c r="F70" s="224">
        <v>0.17985611510791366</v>
      </c>
      <c r="G70" s="222">
        <v>295</v>
      </c>
      <c r="H70" s="233">
        <v>250</v>
      </c>
      <c r="I70" s="234">
        <v>0</v>
      </c>
      <c r="J70" s="234">
        <v>22.5</v>
      </c>
      <c r="K70" s="234">
        <v>22.5</v>
      </c>
      <c r="L70" s="221">
        <v>45</v>
      </c>
      <c r="M70" s="221" t="s">
        <v>457</v>
      </c>
      <c r="N70" s="236">
        <v>997157</v>
      </c>
      <c r="O70" s="235" t="s">
        <v>453</v>
      </c>
      <c r="P70" s="221" t="s">
        <v>211</v>
      </c>
      <c r="Q70" s="340">
        <v>2730</v>
      </c>
      <c r="R70" s="227">
        <v>45931</v>
      </c>
      <c r="S70" s="227">
        <v>45931</v>
      </c>
      <c r="T70" s="221" t="s">
        <v>1703</v>
      </c>
    </row>
    <row r="71" spans="1:20">
      <c r="A71" s="220">
        <v>45931</v>
      </c>
      <c r="B71" s="230" t="s">
        <v>449</v>
      </c>
      <c r="C71" s="230" t="s">
        <v>450</v>
      </c>
      <c r="D71" s="230" t="s">
        <v>458</v>
      </c>
      <c r="E71" s="232" t="s">
        <v>446</v>
      </c>
      <c r="F71" s="224">
        <v>0.17985611510791366</v>
      </c>
      <c r="G71" s="222">
        <v>353.06</v>
      </c>
      <c r="H71" s="233">
        <v>299.2</v>
      </c>
      <c r="I71" s="234">
        <v>0</v>
      </c>
      <c r="J71" s="234">
        <v>26.93</v>
      </c>
      <c r="K71" s="234">
        <v>26.93</v>
      </c>
      <c r="L71" s="221">
        <v>53.86</v>
      </c>
      <c r="M71" s="221" t="s">
        <v>459</v>
      </c>
      <c r="N71" s="236">
        <v>997157</v>
      </c>
      <c r="O71" s="235" t="s">
        <v>453</v>
      </c>
      <c r="P71" s="221" t="s">
        <v>211</v>
      </c>
      <c r="Q71" s="340">
        <v>2729</v>
      </c>
      <c r="R71" s="227">
        <v>45931</v>
      </c>
      <c r="S71" s="227">
        <v>45931</v>
      </c>
      <c r="T71" s="221" t="s">
        <v>1703</v>
      </c>
    </row>
    <row r="72" spans="1:20">
      <c r="A72" s="220">
        <v>45931</v>
      </c>
      <c r="B72" s="230" t="s">
        <v>460</v>
      </c>
      <c r="C72" s="230" t="s">
        <v>461</v>
      </c>
      <c r="D72" s="230">
        <v>19226077636</v>
      </c>
      <c r="E72" s="232" t="s">
        <v>279</v>
      </c>
      <c r="F72" s="224">
        <v>0.17985611510791366</v>
      </c>
      <c r="G72" s="222">
        <v>1930059</v>
      </c>
      <c r="H72" s="233">
        <v>1635643</v>
      </c>
      <c r="I72" s="234">
        <v>0</v>
      </c>
      <c r="J72" s="234">
        <v>147208</v>
      </c>
      <c r="K72" s="234">
        <v>147208</v>
      </c>
      <c r="L72" s="221">
        <v>294416</v>
      </c>
      <c r="M72" s="221" t="s">
        <v>462</v>
      </c>
      <c r="N72" s="236">
        <v>998231</v>
      </c>
      <c r="O72" s="235" t="s">
        <v>309</v>
      </c>
      <c r="P72" s="221" t="s">
        <v>211</v>
      </c>
      <c r="Q72" s="340">
        <v>2725</v>
      </c>
      <c r="R72" s="227">
        <v>45931</v>
      </c>
      <c r="S72" s="227">
        <v>45931</v>
      </c>
      <c r="T72" s="221" t="s">
        <v>1703</v>
      </c>
    </row>
    <row r="73" spans="1:20">
      <c r="A73" s="220">
        <v>45931</v>
      </c>
      <c r="B73" s="230" t="s">
        <v>463</v>
      </c>
      <c r="C73" s="230" t="s">
        <v>464</v>
      </c>
      <c r="D73" s="230" t="s">
        <v>465</v>
      </c>
      <c r="E73" s="232" t="s">
        <v>290</v>
      </c>
      <c r="F73" s="224">
        <v>0.17985611510791366</v>
      </c>
      <c r="G73" s="222">
        <v>1045480</v>
      </c>
      <c r="H73" s="233">
        <v>886000</v>
      </c>
      <c r="I73" s="234">
        <v>0</v>
      </c>
      <c r="J73" s="234">
        <v>79740</v>
      </c>
      <c r="K73" s="234">
        <v>79740</v>
      </c>
      <c r="L73" s="221">
        <v>159480</v>
      </c>
      <c r="M73" s="221" t="s">
        <v>466</v>
      </c>
      <c r="N73" s="236">
        <v>998346</v>
      </c>
      <c r="O73" s="235" t="s">
        <v>309</v>
      </c>
      <c r="P73" s="221" t="s">
        <v>211</v>
      </c>
      <c r="Q73" s="340">
        <v>2727</v>
      </c>
      <c r="R73" s="227">
        <v>45931</v>
      </c>
      <c r="S73" s="227">
        <v>45931</v>
      </c>
      <c r="T73" s="221" t="s">
        <v>1703</v>
      </c>
    </row>
    <row r="74" spans="1:20">
      <c r="A74" s="220">
        <v>45931</v>
      </c>
      <c r="B74" s="237" t="s">
        <v>467</v>
      </c>
      <c r="C74" s="237" t="s">
        <v>468</v>
      </c>
      <c r="D74" s="237" t="s">
        <v>469</v>
      </c>
      <c r="E74" s="237" t="s">
        <v>250</v>
      </c>
      <c r="F74" s="224">
        <v>0.17985611510791366</v>
      </c>
      <c r="G74" s="222">
        <v>834440.41</v>
      </c>
      <c r="H74" s="238">
        <v>707152.89</v>
      </c>
      <c r="I74" s="238">
        <v>0</v>
      </c>
      <c r="J74" s="238">
        <v>63643.76</v>
      </c>
      <c r="K74" s="238">
        <v>63643.76</v>
      </c>
      <c r="L74" s="221">
        <v>127287.52</v>
      </c>
      <c r="M74" s="221" t="s">
        <v>470</v>
      </c>
      <c r="N74" s="236">
        <v>997315</v>
      </c>
      <c r="O74" s="235" t="s">
        <v>371</v>
      </c>
      <c r="P74" s="221" t="s">
        <v>211</v>
      </c>
      <c r="Q74" s="340">
        <v>2682</v>
      </c>
      <c r="R74" s="227">
        <v>45931</v>
      </c>
      <c r="S74" s="227">
        <v>45931</v>
      </c>
      <c r="T74" s="221" t="s">
        <v>1703</v>
      </c>
    </row>
    <row r="75" spans="1:20">
      <c r="A75" s="220">
        <v>45931</v>
      </c>
      <c r="B75" s="237" t="s">
        <v>443</v>
      </c>
      <c r="C75" s="237" t="s">
        <v>444</v>
      </c>
      <c r="D75" s="237" t="s">
        <v>471</v>
      </c>
      <c r="E75" s="237" t="s">
        <v>446</v>
      </c>
      <c r="F75" s="224">
        <v>0.17985611510791366</v>
      </c>
      <c r="G75" s="222">
        <v>506.8</v>
      </c>
      <c r="H75" s="238">
        <v>428.8</v>
      </c>
      <c r="I75" s="238">
        <v>0</v>
      </c>
      <c r="J75" s="238">
        <v>39</v>
      </c>
      <c r="K75" s="238">
        <v>39</v>
      </c>
      <c r="L75" s="221">
        <v>78</v>
      </c>
      <c r="M75" s="221" t="s">
        <v>472</v>
      </c>
      <c r="N75" s="236">
        <v>997221</v>
      </c>
      <c r="O75" s="235" t="s">
        <v>448</v>
      </c>
      <c r="P75" s="221" t="s">
        <v>211</v>
      </c>
      <c r="Q75" s="340">
        <v>2708</v>
      </c>
      <c r="R75" s="227">
        <v>45931</v>
      </c>
      <c r="S75" s="227">
        <v>45931</v>
      </c>
      <c r="T75" s="221" t="s">
        <v>1703</v>
      </c>
    </row>
    <row r="76" spans="1:20">
      <c r="A76" s="220">
        <v>45931</v>
      </c>
      <c r="B76" s="237" t="s">
        <v>449</v>
      </c>
      <c r="C76" s="237" t="s">
        <v>450</v>
      </c>
      <c r="D76" s="237" t="s">
        <v>473</v>
      </c>
      <c r="E76" s="237" t="s">
        <v>317</v>
      </c>
      <c r="F76" s="224">
        <v>0.17985611510791366</v>
      </c>
      <c r="G76" s="222">
        <v>531</v>
      </c>
      <c r="H76" s="238">
        <v>450</v>
      </c>
      <c r="I76" s="238">
        <v>0</v>
      </c>
      <c r="J76" s="238">
        <v>40.5</v>
      </c>
      <c r="K76" s="238">
        <v>40.5</v>
      </c>
      <c r="L76" s="221">
        <v>81</v>
      </c>
      <c r="M76" s="221" t="s">
        <v>474</v>
      </c>
      <c r="N76" s="236">
        <v>997157</v>
      </c>
      <c r="O76" s="235" t="s">
        <v>453</v>
      </c>
      <c r="P76" s="221" t="s">
        <v>211</v>
      </c>
      <c r="Q76" s="340">
        <v>2734</v>
      </c>
      <c r="R76" s="227">
        <v>45931</v>
      </c>
      <c r="S76" s="227">
        <v>45931</v>
      </c>
      <c r="T76" s="221" t="s">
        <v>1703</v>
      </c>
    </row>
    <row r="77" spans="1:20">
      <c r="A77" s="220">
        <v>45931</v>
      </c>
      <c r="B77" s="237" t="s">
        <v>283</v>
      </c>
      <c r="C77" s="237" t="s">
        <v>284</v>
      </c>
      <c r="D77" s="237" t="s">
        <v>475</v>
      </c>
      <c r="E77" s="237" t="s">
        <v>328</v>
      </c>
      <c r="F77" s="224">
        <v>0.17985611510791366</v>
      </c>
      <c r="G77" s="222">
        <v>826</v>
      </c>
      <c r="H77" s="238">
        <v>700</v>
      </c>
      <c r="I77" s="238">
        <v>126</v>
      </c>
      <c r="J77" s="238">
        <v>0</v>
      </c>
      <c r="K77" s="238">
        <v>0</v>
      </c>
      <c r="L77" s="221">
        <v>126</v>
      </c>
      <c r="M77" s="221" t="s">
        <v>476</v>
      </c>
      <c r="N77" s="236">
        <v>998551</v>
      </c>
      <c r="O77" s="235" t="s">
        <v>288</v>
      </c>
      <c r="P77" s="221" t="s">
        <v>211</v>
      </c>
      <c r="Q77" s="340">
        <v>2721</v>
      </c>
      <c r="R77" s="227">
        <v>45931</v>
      </c>
      <c r="S77" s="227">
        <v>45931</v>
      </c>
      <c r="T77" s="221" t="s">
        <v>1703</v>
      </c>
    </row>
    <row r="78" spans="1:20">
      <c r="A78" s="220">
        <v>45931</v>
      </c>
      <c r="B78" s="237" t="s">
        <v>283</v>
      </c>
      <c r="C78" s="237" t="s">
        <v>284</v>
      </c>
      <c r="D78" s="237" t="s">
        <v>477</v>
      </c>
      <c r="E78" s="237" t="s">
        <v>342</v>
      </c>
      <c r="F78" s="224">
        <v>0.17985611510791366</v>
      </c>
      <c r="G78" s="222">
        <v>826</v>
      </c>
      <c r="H78" s="238">
        <v>700</v>
      </c>
      <c r="I78" s="238">
        <v>126</v>
      </c>
      <c r="J78" s="238">
        <v>0</v>
      </c>
      <c r="K78" s="238">
        <v>0</v>
      </c>
      <c r="L78" s="221">
        <v>126</v>
      </c>
      <c r="M78" s="221" t="s">
        <v>478</v>
      </c>
      <c r="N78" s="236">
        <v>998551</v>
      </c>
      <c r="O78" s="235" t="s">
        <v>288</v>
      </c>
      <c r="P78" s="221" t="s">
        <v>211</v>
      </c>
      <c r="Q78" s="340">
        <v>2720</v>
      </c>
      <c r="R78" s="227">
        <v>45931</v>
      </c>
      <c r="S78" s="227">
        <v>45931</v>
      </c>
      <c r="T78" s="221" t="s">
        <v>1703</v>
      </c>
    </row>
    <row r="79" spans="1:20">
      <c r="A79" s="220">
        <v>45931</v>
      </c>
      <c r="B79" s="237" t="s">
        <v>449</v>
      </c>
      <c r="C79" s="237" t="s">
        <v>450</v>
      </c>
      <c r="D79" s="237" t="s">
        <v>479</v>
      </c>
      <c r="E79" s="237" t="s">
        <v>446</v>
      </c>
      <c r="F79" s="224">
        <v>0.17985611510791366</v>
      </c>
      <c r="G79" s="222">
        <v>860.62</v>
      </c>
      <c r="H79" s="238">
        <v>729.34</v>
      </c>
      <c r="I79" s="238">
        <v>0</v>
      </c>
      <c r="J79" s="238">
        <v>65.64</v>
      </c>
      <c r="K79" s="238">
        <v>65.64</v>
      </c>
      <c r="L79" s="221">
        <v>131.28</v>
      </c>
      <c r="M79" s="221" t="s">
        <v>480</v>
      </c>
      <c r="N79" s="236">
        <v>997157</v>
      </c>
      <c r="O79" s="235" t="s">
        <v>453</v>
      </c>
      <c r="P79" s="221" t="s">
        <v>211</v>
      </c>
      <c r="Q79" s="340">
        <v>2733</v>
      </c>
      <c r="R79" s="227">
        <v>45931</v>
      </c>
      <c r="S79" s="227">
        <v>45931</v>
      </c>
      <c r="T79" s="221" t="s">
        <v>1703</v>
      </c>
    </row>
    <row r="80" spans="1:20">
      <c r="A80" s="220">
        <v>45931</v>
      </c>
      <c r="B80" s="237" t="s">
        <v>449</v>
      </c>
      <c r="C80" s="237" t="s">
        <v>450</v>
      </c>
      <c r="D80" s="237" t="s">
        <v>481</v>
      </c>
      <c r="E80" s="237" t="s">
        <v>312</v>
      </c>
      <c r="F80" s="224">
        <v>0.17985611510791366</v>
      </c>
      <c r="G80" s="222">
        <v>1052.56</v>
      </c>
      <c r="H80" s="238">
        <v>892</v>
      </c>
      <c r="I80" s="238">
        <v>0</v>
      </c>
      <c r="J80" s="238">
        <v>80.28</v>
      </c>
      <c r="K80" s="238">
        <v>80.28</v>
      </c>
      <c r="L80" s="221">
        <v>160.56</v>
      </c>
      <c r="M80" s="221" t="s">
        <v>482</v>
      </c>
      <c r="N80" s="236">
        <v>997157</v>
      </c>
      <c r="O80" s="235" t="s">
        <v>453</v>
      </c>
      <c r="P80" s="221" t="s">
        <v>211</v>
      </c>
      <c r="Q80" s="340">
        <v>2735</v>
      </c>
      <c r="R80" s="227">
        <v>45931</v>
      </c>
      <c r="S80" s="227">
        <v>45931</v>
      </c>
      <c r="T80" s="221" t="s">
        <v>1703</v>
      </c>
    </row>
    <row r="81" spans="1:20">
      <c r="A81" s="220">
        <v>45931</v>
      </c>
      <c r="B81" s="237" t="s">
        <v>483</v>
      </c>
      <c r="C81" s="237" t="s">
        <v>484</v>
      </c>
      <c r="D81" s="237" t="s">
        <v>485</v>
      </c>
      <c r="E81" s="237" t="s">
        <v>328</v>
      </c>
      <c r="F81" s="224">
        <v>6.0837664322837055E-2</v>
      </c>
      <c r="G81" s="222">
        <v>3470</v>
      </c>
      <c r="H81" s="238">
        <v>3271</v>
      </c>
      <c r="I81" s="238">
        <v>199</v>
      </c>
      <c r="J81" s="238">
        <v>0</v>
      </c>
      <c r="K81" s="238">
        <v>0</v>
      </c>
      <c r="L81" s="221">
        <v>199</v>
      </c>
      <c r="M81" s="221" t="s">
        <v>486</v>
      </c>
      <c r="N81" s="236">
        <v>996425</v>
      </c>
      <c r="O81" s="235" t="s">
        <v>288</v>
      </c>
      <c r="P81" s="221" t="s">
        <v>211</v>
      </c>
      <c r="Q81" s="340">
        <v>2668</v>
      </c>
      <c r="R81" s="227">
        <v>45931</v>
      </c>
      <c r="S81" s="227">
        <v>45931</v>
      </c>
      <c r="T81" s="221" t="s">
        <v>1703</v>
      </c>
    </row>
    <row r="82" spans="1:20">
      <c r="A82" s="220">
        <v>45931</v>
      </c>
      <c r="B82" s="237" t="s">
        <v>487</v>
      </c>
      <c r="C82" s="237" t="s">
        <v>488</v>
      </c>
      <c r="D82" s="237" t="s">
        <v>489</v>
      </c>
      <c r="E82" s="237" t="s">
        <v>266</v>
      </c>
      <c r="F82" s="224">
        <v>0.17985611510791366</v>
      </c>
      <c r="G82" s="222">
        <v>1770</v>
      </c>
      <c r="H82" s="238">
        <v>1500</v>
      </c>
      <c r="I82" s="238">
        <v>0</v>
      </c>
      <c r="J82" s="238">
        <v>135</v>
      </c>
      <c r="K82" s="238">
        <v>135</v>
      </c>
      <c r="L82" s="221">
        <v>270</v>
      </c>
      <c r="M82" s="221" t="s">
        <v>490</v>
      </c>
      <c r="N82" s="236">
        <v>997315</v>
      </c>
      <c r="O82" s="235" t="s">
        <v>371</v>
      </c>
      <c r="P82" s="221" t="s">
        <v>211</v>
      </c>
      <c r="Q82" s="340">
        <v>2697</v>
      </c>
      <c r="R82" s="227">
        <v>45931</v>
      </c>
      <c r="S82" s="227">
        <v>45931</v>
      </c>
      <c r="T82" s="221" t="s">
        <v>1703</v>
      </c>
    </row>
    <row r="83" spans="1:20">
      <c r="A83" s="220">
        <v>45931</v>
      </c>
      <c r="B83" s="237" t="s">
        <v>399</v>
      </c>
      <c r="C83" s="237" t="s">
        <v>400</v>
      </c>
      <c r="D83" s="237" t="s">
        <v>491</v>
      </c>
      <c r="E83" s="237" t="s">
        <v>402</v>
      </c>
      <c r="F83" s="224">
        <v>0.05</v>
      </c>
      <c r="G83" s="222">
        <v>6037.52</v>
      </c>
      <c r="H83" s="238">
        <v>5750</v>
      </c>
      <c r="I83" s="238">
        <v>0</v>
      </c>
      <c r="J83" s="238">
        <v>143.76</v>
      </c>
      <c r="K83" s="238">
        <v>143.76</v>
      </c>
      <c r="L83" s="221">
        <v>287.52</v>
      </c>
      <c r="M83" s="221" t="s">
        <v>492</v>
      </c>
      <c r="N83" s="236">
        <v>996311</v>
      </c>
      <c r="O83" s="235" t="s">
        <v>404</v>
      </c>
      <c r="P83" s="221" t="s">
        <v>211</v>
      </c>
      <c r="Q83" s="340">
        <v>2635</v>
      </c>
      <c r="R83" s="227">
        <v>45931</v>
      </c>
      <c r="S83" s="227">
        <v>45931</v>
      </c>
      <c r="T83" s="221" t="s">
        <v>1703</v>
      </c>
    </row>
    <row r="84" spans="1:20">
      <c r="A84" s="220">
        <v>45931</v>
      </c>
      <c r="B84" s="237" t="s">
        <v>493</v>
      </c>
      <c r="C84" s="237" t="s">
        <v>494</v>
      </c>
      <c r="D84" s="237" t="s">
        <v>495</v>
      </c>
      <c r="E84" s="237" t="s">
        <v>342</v>
      </c>
      <c r="F84" s="224">
        <v>0.17985611510791366</v>
      </c>
      <c r="G84" s="222">
        <v>1904.52</v>
      </c>
      <c r="H84" s="238">
        <v>1614</v>
      </c>
      <c r="I84" s="238">
        <v>290.52</v>
      </c>
      <c r="J84" s="238">
        <v>0</v>
      </c>
      <c r="K84" s="238">
        <v>0</v>
      </c>
      <c r="L84" s="221">
        <v>290.52</v>
      </c>
      <c r="M84" s="221" t="s">
        <v>496</v>
      </c>
      <c r="N84" s="236">
        <v>9984</v>
      </c>
      <c r="O84" s="235" t="s">
        <v>319</v>
      </c>
      <c r="P84" s="221" t="s">
        <v>211</v>
      </c>
      <c r="Q84" s="340">
        <v>2739</v>
      </c>
      <c r="R84" s="227">
        <v>45931</v>
      </c>
      <c r="S84" s="227">
        <v>45931</v>
      </c>
      <c r="T84" s="221" t="s">
        <v>1703</v>
      </c>
    </row>
    <row r="85" spans="1:20">
      <c r="A85" s="220">
        <v>45931</v>
      </c>
      <c r="B85" s="237" t="s">
        <v>449</v>
      </c>
      <c r="C85" s="237" t="s">
        <v>450</v>
      </c>
      <c r="D85" s="237" t="s">
        <v>497</v>
      </c>
      <c r="E85" s="237" t="s">
        <v>323</v>
      </c>
      <c r="F85" s="224">
        <v>0.17985611510791366</v>
      </c>
      <c r="G85" s="222">
        <v>2174.16</v>
      </c>
      <c r="H85" s="238">
        <v>1842.5</v>
      </c>
      <c r="I85" s="238">
        <v>0</v>
      </c>
      <c r="J85" s="238">
        <v>165.83</v>
      </c>
      <c r="K85" s="238">
        <v>165.83</v>
      </c>
      <c r="L85" s="221">
        <v>331.66</v>
      </c>
      <c r="M85" s="221" t="s">
        <v>498</v>
      </c>
      <c r="N85" s="236">
        <v>997157</v>
      </c>
      <c r="O85" s="235" t="s">
        <v>453</v>
      </c>
      <c r="P85" s="221" t="s">
        <v>211</v>
      </c>
      <c r="Q85" s="340">
        <v>2736</v>
      </c>
      <c r="R85" s="227">
        <v>45931</v>
      </c>
      <c r="S85" s="227">
        <v>45931</v>
      </c>
      <c r="T85" s="221" t="s">
        <v>1703</v>
      </c>
    </row>
    <row r="86" spans="1:20">
      <c r="A86" s="220">
        <v>45931</v>
      </c>
      <c r="B86" s="237" t="s">
        <v>499</v>
      </c>
      <c r="C86" s="237" t="s">
        <v>500</v>
      </c>
      <c r="D86" s="237" t="s">
        <v>501</v>
      </c>
      <c r="E86" s="237" t="s">
        <v>295</v>
      </c>
      <c r="F86" s="224">
        <v>0.05</v>
      </c>
      <c r="G86" s="222">
        <v>7353</v>
      </c>
      <c r="H86" s="238">
        <v>7002</v>
      </c>
      <c r="I86" s="238">
        <v>0</v>
      </c>
      <c r="J86" s="238">
        <v>175.5</v>
      </c>
      <c r="K86" s="238">
        <v>175.5</v>
      </c>
      <c r="L86" s="221">
        <v>351</v>
      </c>
      <c r="M86" s="221" t="s">
        <v>502</v>
      </c>
      <c r="N86" s="236">
        <v>996425</v>
      </c>
      <c r="O86" s="235" t="s">
        <v>288</v>
      </c>
      <c r="P86" s="221" t="s">
        <v>211</v>
      </c>
      <c r="Q86" s="340">
        <v>2738</v>
      </c>
      <c r="R86" s="227">
        <v>45931</v>
      </c>
      <c r="S86" s="227">
        <v>45931</v>
      </c>
      <c r="T86" s="221" t="s">
        <v>1703</v>
      </c>
    </row>
    <row r="87" spans="1:20">
      <c r="A87" s="220">
        <v>45931</v>
      </c>
      <c r="B87" s="237" t="s">
        <v>503</v>
      </c>
      <c r="C87" s="237" t="s">
        <v>500</v>
      </c>
      <c r="D87" s="237" t="s">
        <v>504</v>
      </c>
      <c r="E87" s="237" t="s">
        <v>295</v>
      </c>
      <c r="F87" s="224">
        <v>0.05</v>
      </c>
      <c r="G87" s="222">
        <v>7353</v>
      </c>
      <c r="H87" s="238">
        <v>7002</v>
      </c>
      <c r="I87" s="238">
        <v>351</v>
      </c>
      <c r="J87" s="238">
        <v>0</v>
      </c>
      <c r="K87" s="238">
        <v>0</v>
      </c>
      <c r="L87" s="221">
        <v>351</v>
      </c>
      <c r="M87" s="221" t="s">
        <v>505</v>
      </c>
      <c r="N87" s="236">
        <v>996425</v>
      </c>
      <c r="O87" s="235" t="s">
        <v>288</v>
      </c>
      <c r="P87" s="221" t="s">
        <v>211</v>
      </c>
      <c r="Q87" s="340">
        <v>2681</v>
      </c>
      <c r="R87" s="227">
        <v>45931</v>
      </c>
      <c r="S87" s="227">
        <v>45931</v>
      </c>
      <c r="T87" s="221" t="s">
        <v>1703</v>
      </c>
    </row>
    <row r="88" spans="1:20">
      <c r="A88" s="220">
        <v>45931</v>
      </c>
      <c r="B88" s="237" t="s">
        <v>506</v>
      </c>
      <c r="C88" s="237" t="s">
        <v>507</v>
      </c>
      <c r="D88" s="237">
        <v>9520</v>
      </c>
      <c r="E88" s="237" t="s">
        <v>508</v>
      </c>
      <c r="F88" s="224">
        <v>0.17985611510791366</v>
      </c>
      <c r="G88" s="222">
        <v>3540</v>
      </c>
      <c r="H88" s="238">
        <v>3000</v>
      </c>
      <c r="I88" s="238">
        <v>0</v>
      </c>
      <c r="J88" s="238">
        <v>270</v>
      </c>
      <c r="K88" s="238">
        <v>270</v>
      </c>
      <c r="L88" s="221">
        <v>540</v>
      </c>
      <c r="M88" s="221" t="s">
        <v>509</v>
      </c>
      <c r="N88" s="236">
        <v>996712</v>
      </c>
      <c r="O88" s="235" t="s">
        <v>510</v>
      </c>
      <c r="P88" s="221" t="s">
        <v>211</v>
      </c>
      <c r="Q88" s="340">
        <v>2726</v>
      </c>
      <c r="R88" s="227">
        <v>45931</v>
      </c>
      <c r="S88" s="227">
        <v>45931</v>
      </c>
      <c r="T88" s="221" t="s">
        <v>1703</v>
      </c>
    </row>
    <row r="89" spans="1:20">
      <c r="A89" s="220">
        <v>45931</v>
      </c>
      <c r="B89" s="237" t="s">
        <v>511</v>
      </c>
      <c r="C89" s="237" t="s">
        <v>512</v>
      </c>
      <c r="D89" s="237" t="s">
        <v>513</v>
      </c>
      <c r="E89" s="237" t="s">
        <v>514</v>
      </c>
      <c r="F89" s="224">
        <v>0.16846737481031868</v>
      </c>
      <c r="G89" s="222">
        <v>4620.1200000000008</v>
      </c>
      <c r="H89" s="238">
        <v>3954</v>
      </c>
      <c r="I89" s="238">
        <v>0</v>
      </c>
      <c r="J89" s="238">
        <v>333.06</v>
      </c>
      <c r="K89" s="238">
        <v>333.06</v>
      </c>
      <c r="L89" s="221">
        <v>666.12</v>
      </c>
      <c r="M89" s="221" t="s">
        <v>515</v>
      </c>
      <c r="N89" s="236">
        <v>3926</v>
      </c>
      <c r="O89" s="235" t="s">
        <v>516</v>
      </c>
      <c r="P89" s="221" t="s">
        <v>209</v>
      </c>
      <c r="Q89" s="340">
        <v>2689</v>
      </c>
      <c r="R89" s="227">
        <v>45931</v>
      </c>
      <c r="S89" s="227">
        <v>45931</v>
      </c>
      <c r="T89" s="221" t="s">
        <v>1703</v>
      </c>
    </row>
    <row r="90" spans="1:20">
      <c r="A90" s="220">
        <v>45931</v>
      </c>
      <c r="B90" s="237" t="s">
        <v>517</v>
      </c>
      <c r="C90" s="237" t="s">
        <v>518</v>
      </c>
      <c r="D90" s="237" t="s">
        <v>519</v>
      </c>
      <c r="E90" s="237" t="s">
        <v>446</v>
      </c>
      <c r="F90" s="224">
        <v>0.17985611510791366</v>
      </c>
      <c r="G90" s="222">
        <v>610896.38</v>
      </c>
      <c r="H90" s="238">
        <v>517708.79999999999</v>
      </c>
      <c r="I90" s="238">
        <v>0</v>
      </c>
      <c r="J90" s="238">
        <v>46593.79</v>
      </c>
      <c r="K90" s="238">
        <v>46593.79</v>
      </c>
      <c r="L90" s="221">
        <v>93187.58</v>
      </c>
      <c r="M90" s="221" t="s">
        <v>520</v>
      </c>
      <c r="N90" s="236">
        <v>998313</v>
      </c>
      <c r="O90" s="235" t="s">
        <v>309</v>
      </c>
      <c r="P90" s="221" t="s">
        <v>211</v>
      </c>
      <c r="Q90" s="340">
        <v>2693</v>
      </c>
      <c r="R90" s="227">
        <v>45931</v>
      </c>
      <c r="S90" s="227">
        <v>45931</v>
      </c>
      <c r="T90" s="221" t="s">
        <v>1703</v>
      </c>
    </row>
    <row r="91" spans="1:20">
      <c r="A91" s="220">
        <v>45931</v>
      </c>
      <c r="B91" s="237" t="s">
        <v>487</v>
      </c>
      <c r="C91" s="237" t="s">
        <v>488</v>
      </c>
      <c r="D91" s="237" t="s">
        <v>521</v>
      </c>
      <c r="E91" s="237" t="s">
        <v>266</v>
      </c>
      <c r="F91" s="224">
        <v>0.17985611510791366</v>
      </c>
      <c r="G91" s="222">
        <v>473126.9</v>
      </c>
      <c r="H91" s="238">
        <v>400955</v>
      </c>
      <c r="I91" s="238">
        <v>0</v>
      </c>
      <c r="J91" s="238">
        <v>36085.949999999997</v>
      </c>
      <c r="K91" s="238">
        <v>36085.949999999997</v>
      </c>
      <c r="L91" s="221">
        <v>72171.899999999994</v>
      </c>
      <c r="M91" s="221" t="s">
        <v>522</v>
      </c>
      <c r="N91" s="236">
        <v>997315</v>
      </c>
      <c r="O91" s="235" t="s">
        <v>371</v>
      </c>
      <c r="P91" s="221" t="s">
        <v>211</v>
      </c>
      <c r="Q91" s="340">
        <v>2700</v>
      </c>
      <c r="R91" s="227">
        <v>45931</v>
      </c>
      <c r="S91" s="227">
        <v>45931</v>
      </c>
      <c r="T91" s="221" t="s">
        <v>1703</v>
      </c>
    </row>
    <row r="92" spans="1:20">
      <c r="A92" s="220">
        <v>45931</v>
      </c>
      <c r="B92" s="237" t="s">
        <v>523</v>
      </c>
      <c r="C92" s="237" t="s">
        <v>524</v>
      </c>
      <c r="D92" s="237" t="s">
        <v>525</v>
      </c>
      <c r="E92" s="237" t="s">
        <v>250</v>
      </c>
      <c r="F92" s="224">
        <v>0.17985611510791366</v>
      </c>
      <c r="G92" s="222">
        <v>413877.92000000004</v>
      </c>
      <c r="H92" s="238">
        <v>350744</v>
      </c>
      <c r="I92" s="238">
        <v>0</v>
      </c>
      <c r="J92" s="238">
        <v>31566.959999999999</v>
      </c>
      <c r="K92" s="238">
        <v>31566.959999999999</v>
      </c>
      <c r="L92" s="221">
        <v>63133.919999999998</v>
      </c>
      <c r="M92" s="221" t="s">
        <v>526</v>
      </c>
      <c r="N92" s="236">
        <v>997212</v>
      </c>
      <c r="O92" s="235" t="s">
        <v>304</v>
      </c>
      <c r="P92" s="221" t="s">
        <v>211</v>
      </c>
      <c r="Q92" s="340">
        <v>2665</v>
      </c>
      <c r="R92" s="227">
        <v>45931</v>
      </c>
      <c r="S92" s="227">
        <v>45931</v>
      </c>
      <c r="T92" s="221" t="s">
        <v>1703</v>
      </c>
    </row>
    <row r="93" spans="1:20">
      <c r="A93" s="220">
        <v>45931</v>
      </c>
      <c r="B93" s="237" t="s">
        <v>527</v>
      </c>
      <c r="C93" s="237" t="s">
        <v>528</v>
      </c>
      <c r="D93" s="237" t="s">
        <v>529</v>
      </c>
      <c r="E93" s="237" t="s">
        <v>250</v>
      </c>
      <c r="F93" s="224">
        <v>0.17985611510791366</v>
      </c>
      <c r="G93" s="222">
        <v>413877.92000000004</v>
      </c>
      <c r="H93" s="238">
        <v>350744</v>
      </c>
      <c r="I93" s="238">
        <v>0</v>
      </c>
      <c r="J93" s="238">
        <v>31566.959999999999</v>
      </c>
      <c r="K93" s="238">
        <v>31566.959999999999</v>
      </c>
      <c r="L93" s="221">
        <v>63133.919999999998</v>
      </c>
      <c r="M93" s="221" t="s">
        <v>530</v>
      </c>
      <c r="N93" s="236">
        <v>997212</v>
      </c>
      <c r="O93" s="235" t="s">
        <v>304</v>
      </c>
      <c r="P93" s="221" t="s">
        <v>211</v>
      </c>
      <c r="Q93" s="340">
        <v>2701</v>
      </c>
      <c r="R93" s="227">
        <v>45931</v>
      </c>
      <c r="S93" s="227">
        <v>45931</v>
      </c>
      <c r="T93" s="221" t="s">
        <v>1703</v>
      </c>
    </row>
    <row r="94" spans="1:20">
      <c r="A94" s="220">
        <v>45931</v>
      </c>
      <c r="B94" s="237" t="s">
        <v>523</v>
      </c>
      <c r="C94" s="237" t="s">
        <v>524</v>
      </c>
      <c r="D94" s="237" t="s">
        <v>531</v>
      </c>
      <c r="E94" s="237" t="s">
        <v>250</v>
      </c>
      <c r="F94" s="224">
        <v>0.17985611510791366</v>
      </c>
      <c r="G94" s="222">
        <v>393496.95999999996</v>
      </c>
      <c r="H94" s="238">
        <v>333472</v>
      </c>
      <c r="I94" s="238">
        <v>0</v>
      </c>
      <c r="J94" s="238">
        <v>30012.48</v>
      </c>
      <c r="K94" s="238">
        <v>30012.48</v>
      </c>
      <c r="L94" s="221">
        <v>60024.959999999999</v>
      </c>
      <c r="M94" s="221" t="s">
        <v>532</v>
      </c>
      <c r="N94" s="236">
        <v>997212</v>
      </c>
      <c r="O94" s="235" t="s">
        <v>304</v>
      </c>
      <c r="P94" s="221" t="s">
        <v>211</v>
      </c>
      <c r="Q94" s="340">
        <v>2664</v>
      </c>
      <c r="R94" s="227">
        <v>45931</v>
      </c>
      <c r="S94" s="227">
        <v>45931</v>
      </c>
      <c r="T94" s="221" t="s">
        <v>1703</v>
      </c>
    </row>
    <row r="95" spans="1:20">
      <c r="A95" s="220">
        <v>45931</v>
      </c>
      <c r="B95" s="237" t="s">
        <v>527</v>
      </c>
      <c r="C95" s="237" t="s">
        <v>528</v>
      </c>
      <c r="D95" s="237" t="s">
        <v>533</v>
      </c>
      <c r="E95" s="237" t="s">
        <v>250</v>
      </c>
      <c r="F95" s="224">
        <v>0.17985611510791366</v>
      </c>
      <c r="G95" s="222">
        <v>393496.95999999996</v>
      </c>
      <c r="H95" s="238">
        <v>333472</v>
      </c>
      <c r="I95" s="238">
        <v>0</v>
      </c>
      <c r="J95" s="238">
        <v>30012.48</v>
      </c>
      <c r="K95" s="238">
        <v>30012.48</v>
      </c>
      <c r="L95" s="221">
        <v>60024.959999999999</v>
      </c>
      <c r="M95" s="221" t="s">
        <v>534</v>
      </c>
      <c r="N95" s="236">
        <v>997212</v>
      </c>
      <c r="O95" s="235" t="s">
        <v>304</v>
      </c>
      <c r="P95" s="221" t="s">
        <v>211</v>
      </c>
      <c r="Q95" s="340">
        <v>2702</v>
      </c>
      <c r="R95" s="227">
        <v>45931</v>
      </c>
      <c r="S95" s="227">
        <v>45931</v>
      </c>
      <c r="T95" s="221" t="s">
        <v>1703</v>
      </c>
    </row>
    <row r="96" spans="1:20">
      <c r="A96" s="220">
        <v>45931</v>
      </c>
      <c r="B96" s="237" t="s">
        <v>535</v>
      </c>
      <c r="C96" s="237" t="s">
        <v>536</v>
      </c>
      <c r="D96" s="237" t="s">
        <v>537</v>
      </c>
      <c r="E96" s="237" t="s">
        <v>418</v>
      </c>
      <c r="F96" s="224">
        <v>0.17985611510791366</v>
      </c>
      <c r="G96" s="222">
        <v>5254.5400000000009</v>
      </c>
      <c r="H96" s="238">
        <v>4453</v>
      </c>
      <c r="I96" s="238">
        <v>0</v>
      </c>
      <c r="J96" s="238">
        <v>400.77</v>
      </c>
      <c r="K96" s="238">
        <v>400.77</v>
      </c>
      <c r="L96" s="221">
        <v>801.54</v>
      </c>
      <c r="M96" s="221" t="s">
        <v>538</v>
      </c>
      <c r="N96" s="236">
        <v>996812</v>
      </c>
      <c r="O96" s="235" t="s">
        <v>539</v>
      </c>
      <c r="P96" s="221" t="s">
        <v>211</v>
      </c>
      <c r="Q96" s="340">
        <v>2637</v>
      </c>
      <c r="R96" s="227">
        <v>45931</v>
      </c>
      <c r="S96" s="227">
        <v>45931</v>
      </c>
      <c r="T96" s="221" t="s">
        <v>1703</v>
      </c>
    </row>
    <row r="97" spans="1:20">
      <c r="A97" s="220">
        <v>45931</v>
      </c>
      <c r="B97" s="237" t="s">
        <v>540</v>
      </c>
      <c r="C97" s="237" t="s">
        <v>541</v>
      </c>
      <c r="D97" s="237">
        <v>2171776949</v>
      </c>
      <c r="E97" s="237" t="s">
        <v>312</v>
      </c>
      <c r="F97" s="224">
        <v>0.17985611510791366</v>
      </c>
      <c r="G97" s="222">
        <v>6478.2000000000007</v>
      </c>
      <c r="H97" s="238">
        <v>5490</v>
      </c>
      <c r="I97" s="238">
        <v>0</v>
      </c>
      <c r="J97" s="238">
        <v>494.1</v>
      </c>
      <c r="K97" s="238">
        <v>494.1</v>
      </c>
      <c r="L97" s="221">
        <v>988.2</v>
      </c>
      <c r="M97" s="221" t="s">
        <v>542</v>
      </c>
      <c r="N97" s="236">
        <v>998412</v>
      </c>
      <c r="O97" s="235" t="s">
        <v>319</v>
      </c>
      <c r="P97" s="221" t="s">
        <v>211</v>
      </c>
      <c r="Q97" s="340">
        <v>2630</v>
      </c>
      <c r="R97" s="227">
        <v>45931</v>
      </c>
      <c r="S97" s="227">
        <v>45931</v>
      </c>
      <c r="T97" s="221" t="s">
        <v>1703</v>
      </c>
    </row>
    <row r="98" spans="1:20">
      <c r="A98" s="220">
        <v>45931</v>
      </c>
      <c r="B98" s="237" t="s">
        <v>543</v>
      </c>
      <c r="C98" s="237" t="s">
        <v>544</v>
      </c>
      <c r="D98" s="237" t="s">
        <v>545</v>
      </c>
      <c r="E98" s="237" t="s">
        <v>323</v>
      </c>
      <c r="F98" s="224">
        <v>0.17985611510791366</v>
      </c>
      <c r="G98" s="222">
        <v>287580.94</v>
      </c>
      <c r="H98" s="238">
        <v>243712.66</v>
      </c>
      <c r="I98" s="238">
        <v>0</v>
      </c>
      <c r="J98" s="238">
        <v>21934.14</v>
      </c>
      <c r="K98" s="238">
        <v>21934.14</v>
      </c>
      <c r="L98" s="221">
        <v>43868.28</v>
      </c>
      <c r="M98" s="221" t="s">
        <v>546</v>
      </c>
      <c r="N98" s="236">
        <v>997331</v>
      </c>
      <c r="O98" s="235" t="s">
        <v>239</v>
      </c>
      <c r="P98" s="221" t="s">
        <v>211</v>
      </c>
      <c r="Q98" s="340">
        <v>2673</v>
      </c>
      <c r="R98" s="227">
        <v>45931</v>
      </c>
      <c r="S98" s="227">
        <v>45931</v>
      </c>
      <c r="T98" s="221" t="s">
        <v>1703</v>
      </c>
    </row>
    <row r="99" spans="1:20">
      <c r="A99" s="220">
        <v>45931</v>
      </c>
      <c r="B99" s="237" t="s">
        <v>547</v>
      </c>
      <c r="C99" s="237" t="s">
        <v>548</v>
      </c>
      <c r="D99" s="237" t="s">
        <v>549</v>
      </c>
      <c r="E99" s="237" t="s">
        <v>550</v>
      </c>
      <c r="F99" s="224">
        <v>0.17985611510791366</v>
      </c>
      <c r="G99" s="222">
        <v>271178.51</v>
      </c>
      <c r="H99" s="238">
        <v>229812.3</v>
      </c>
      <c r="I99" s="238">
        <v>41366.21</v>
      </c>
      <c r="J99" s="238">
        <v>0</v>
      </c>
      <c r="K99" s="238">
        <v>0</v>
      </c>
      <c r="L99" s="221">
        <v>41366.21</v>
      </c>
      <c r="M99" s="221" t="s">
        <v>551</v>
      </c>
      <c r="N99" s="236">
        <v>997331</v>
      </c>
      <c r="O99" s="235" t="s">
        <v>239</v>
      </c>
      <c r="P99" s="221" t="s">
        <v>211</v>
      </c>
      <c r="Q99" s="340">
        <v>2602</v>
      </c>
      <c r="R99" s="227">
        <v>45931</v>
      </c>
      <c r="S99" s="227">
        <v>45931</v>
      </c>
      <c r="T99" s="221" t="s">
        <v>1703</v>
      </c>
    </row>
    <row r="100" spans="1:20">
      <c r="A100" s="220">
        <v>45931</v>
      </c>
      <c r="B100" s="237" t="s">
        <v>552</v>
      </c>
      <c r="C100" s="237" t="s">
        <v>553</v>
      </c>
      <c r="D100" s="237" t="s">
        <v>554</v>
      </c>
      <c r="E100" s="237" t="s">
        <v>555</v>
      </c>
      <c r="F100" s="224">
        <v>0.17985611510791366</v>
      </c>
      <c r="G100" s="222">
        <v>181764.96999999997</v>
      </c>
      <c r="H100" s="238">
        <v>154038.10999999999</v>
      </c>
      <c r="I100" s="238">
        <v>27726.86</v>
      </c>
      <c r="J100" s="238">
        <v>0</v>
      </c>
      <c r="K100" s="238">
        <v>0</v>
      </c>
      <c r="L100" s="221">
        <v>27726.86</v>
      </c>
      <c r="M100" s="221" t="s">
        <v>556</v>
      </c>
      <c r="N100" s="236">
        <v>998315</v>
      </c>
      <c r="O100" s="235" t="s">
        <v>239</v>
      </c>
      <c r="P100" s="221" t="s">
        <v>211</v>
      </c>
      <c r="Q100" s="340">
        <v>2674</v>
      </c>
      <c r="R100" s="227">
        <v>45931</v>
      </c>
      <c r="S100" s="227">
        <v>45931</v>
      </c>
      <c r="T100" s="221" t="s">
        <v>1703</v>
      </c>
    </row>
    <row r="101" spans="1:20">
      <c r="A101" s="220">
        <v>45931</v>
      </c>
      <c r="B101" s="237" t="s">
        <v>283</v>
      </c>
      <c r="C101" s="237" t="s">
        <v>284</v>
      </c>
      <c r="D101" s="237" t="s">
        <v>557</v>
      </c>
      <c r="E101" s="237" t="s">
        <v>558</v>
      </c>
      <c r="F101" s="224">
        <v>0.17985611510791366</v>
      </c>
      <c r="G101" s="222">
        <v>7316</v>
      </c>
      <c r="H101" s="238">
        <v>6200</v>
      </c>
      <c r="I101" s="238">
        <v>1116</v>
      </c>
      <c r="J101" s="238">
        <v>0</v>
      </c>
      <c r="K101" s="238">
        <v>0</v>
      </c>
      <c r="L101" s="221">
        <v>1116</v>
      </c>
      <c r="M101" s="221" t="s">
        <v>559</v>
      </c>
      <c r="N101" s="236">
        <v>998552</v>
      </c>
      <c r="O101" s="235" t="s">
        <v>404</v>
      </c>
      <c r="P101" s="221" t="s">
        <v>211</v>
      </c>
      <c r="Q101" s="340">
        <v>2714</v>
      </c>
      <c r="R101" s="227">
        <v>45931</v>
      </c>
      <c r="S101" s="227">
        <v>45931</v>
      </c>
      <c r="T101" s="221" t="s">
        <v>1703</v>
      </c>
    </row>
    <row r="102" spans="1:20">
      <c r="A102" s="220">
        <v>45931</v>
      </c>
      <c r="B102" s="237" t="s">
        <v>535</v>
      </c>
      <c r="C102" s="237" t="s">
        <v>536</v>
      </c>
      <c r="D102" s="237" t="s">
        <v>560</v>
      </c>
      <c r="E102" s="237" t="s">
        <v>418</v>
      </c>
      <c r="F102" s="224">
        <v>0.17985611510791366</v>
      </c>
      <c r="G102" s="222">
        <v>7341.9599999999991</v>
      </c>
      <c r="H102" s="238">
        <v>6222</v>
      </c>
      <c r="I102" s="238">
        <v>0</v>
      </c>
      <c r="J102" s="238">
        <v>559.98</v>
      </c>
      <c r="K102" s="238">
        <v>559.98</v>
      </c>
      <c r="L102" s="221">
        <v>1119.96</v>
      </c>
      <c r="M102" s="221" t="s">
        <v>561</v>
      </c>
      <c r="N102" s="236">
        <v>996812</v>
      </c>
      <c r="O102" s="235" t="s">
        <v>539</v>
      </c>
      <c r="P102" s="221" t="s">
        <v>211</v>
      </c>
      <c r="Q102" s="340">
        <v>2638</v>
      </c>
      <c r="R102" s="227">
        <v>45931</v>
      </c>
      <c r="S102" s="227">
        <v>45931</v>
      </c>
      <c r="T102" s="221" t="s">
        <v>1703</v>
      </c>
    </row>
    <row r="103" spans="1:20">
      <c r="A103" s="220">
        <v>45931</v>
      </c>
      <c r="B103" s="237" t="s">
        <v>562</v>
      </c>
      <c r="C103" s="237" t="s">
        <v>563</v>
      </c>
      <c r="D103" s="237" t="s">
        <v>564</v>
      </c>
      <c r="E103" s="237" t="s">
        <v>317</v>
      </c>
      <c r="F103" s="224">
        <v>0.17985611510791366</v>
      </c>
      <c r="G103" s="222">
        <v>8850</v>
      </c>
      <c r="H103" s="238">
        <v>7500</v>
      </c>
      <c r="I103" s="238">
        <v>0</v>
      </c>
      <c r="J103" s="238">
        <v>675</v>
      </c>
      <c r="K103" s="238">
        <v>675</v>
      </c>
      <c r="L103" s="221">
        <v>1350</v>
      </c>
      <c r="M103" s="221" t="s">
        <v>565</v>
      </c>
      <c r="N103" s="236">
        <v>998313</v>
      </c>
      <c r="O103" s="235" t="s">
        <v>309</v>
      </c>
      <c r="P103" s="221" t="s">
        <v>211</v>
      </c>
      <c r="Q103" s="340">
        <v>2676</v>
      </c>
      <c r="R103" s="227">
        <v>45931</v>
      </c>
      <c r="S103" s="227">
        <v>45931</v>
      </c>
      <c r="T103" s="221" t="s">
        <v>1703</v>
      </c>
    </row>
    <row r="104" spans="1:20">
      <c r="A104" s="220">
        <v>45931</v>
      </c>
      <c r="B104" s="237" t="s">
        <v>566</v>
      </c>
      <c r="C104" s="237" t="s">
        <v>567</v>
      </c>
      <c r="D104" s="237" t="s">
        <v>568</v>
      </c>
      <c r="E104" s="237" t="s">
        <v>279</v>
      </c>
      <c r="F104" s="224">
        <v>0.17985611510791366</v>
      </c>
      <c r="G104" s="222">
        <v>112163</v>
      </c>
      <c r="H104" s="238">
        <v>95053.39</v>
      </c>
      <c r="I104" s="238">
        <v>17109.61</v>
      </c>
      <c r="J104" s="238">
        <v>0</v>
      </c>
      <c r="K104" s="238">
        <v>0</v>
      </c>
      <c r="L104" s="221">
        <v>17109.61</v>
      </c>
      <c r="M104" s="221" t="s">
        <v>569</v>
      </c>
      <c r="N104" s="236">
        <v>847149</v>
      </c>
      <c r="O104" s="235" t="s">
        <v>570</v>
      </c>
      <c r="P104" s="221" t="s">
        <v>209</v>
      </c>
      <c r="Q104" s="340">
        <v>2625</v>
      </c>
      <c r="R104" s="227">
        <v>45931</v>
      </c>
      <c r="S104" s="227">
        <v>45931</v>
      </c>
      <c r="T104" s="221" t="s">
        <v>1703</v>
      </c>
    </row>
    <row r="105" spans="1:20">
      <c r="A105" s="220">
        <v>45931</v>
      </c>
      <c r="B105" s="237" t="s">
        <v>571</v>
      </c>
      <c r="C105" s="237" t="s">
        <v>572</v>
      </c>
      <c r="D105" s="237" t="s">
        <v>573</v>
      </c>
      <c r="E105" s="237" t="s">
        <v>550</v>
      </c>
      <c r="F105" s="224">
        <v>0.17985611510791366</v>
      </c>
      <c r="G105" s="222">
        <v>80540</v>
      </c>
      <c r="H105" s="238">
        <v>68254.240000000005</v>
      </c>
      <c r="I105" s="238">
        <v>12285.76</v>
      </c>
      <c r="J105" s="238">
        <v>0</v>
      </c>
      <c r="K105" s="238">
        <v>0</v>
      </c>
      <c r="L105" s="221">
        <v>12285.76</v>
      </c>
      <c r="M105" s="221" t="s">
        <v>574</v>
      </c>
      <c r="N105" s="236">
        <v>420231</v>
      </c>
      <c r="O105" s="235" t="s">
        <v>575</v>
      </c>
      <c r="P105" s="221" t="s">
        <v>209</v>
      </c>
      <c r="Q105" s="340">
        <v>2634</v>
      </c>
      <c r="R105" s="227">
        <v>45931</v>
      </c>
      <c r="S105" s="227">
        <v>45931</v>
      </c>
      <c r="T105" s="221" t="s">
        <v>1703</v>
      </c>
    </row>
    <row r="106" spans="1:20">
      <c r="A106" s="220">
        <v>45931</v>
      </c>
      <c r="B106" s="237" t="s">
        <v>283</v>
      </c>
      <c r="C106" s="237" t="s">
        <v>284</v>
      </c>
      <c r="D106" s="237" t="s">
        <v>576</v>
      </c>
      <c r="E106" s="237" t="s">
        <v>550</v>
      </c>
      <c r="F106" s="224">
        <v>0.17985611510791366</v>
      </c>
      <c r="G106" s="222">
        <v>8968</v>
      </c>
      <c r="H106" s="238">
        <v>7600</v>
      </c>
      <c r="I106" s="238">
        <v>1368</v>
      </c>
      <c r="J106" s="238">
        <v>0</v>
      </c>
      <c r="K106" s="238">
        <v>0</v>
      </c>
      <c r="L106" s="221">
        <v>1368</v>
      </c>
      <c r="M106" s="221" t="s">
        <v>577</v>
      </c>
      <c r="N106" s="236">
        <v>998552</v>
      </c>
      <c r="O106" s="235" t="s">
        <v>404</v>
      </c>
      <c r="P106" s="221" t="s">
        <v>211</v>
      </c>
      <c r="Q106" s="340">
        <v>2716</v>
      </c>
      <c r="R106" s="227">
        <v>45931</v>
      </c>
      <c r="S106" s="227">
        <v>45931</v>
      </c>
      <c r="T106" s="221" t="s">
        <v>1703</v>
      </c>
    </row>
    <row r="107" spans="1:20">
      <c r="A107" s="220">
        <v>45931</v>
      </c>
      <c r="B107" s="237" t="s">
        <v>467</v>
      </c>
      <c r="C107" s="237" t="s">
        <v>468</v>
      </c>
      <c r="D107" s="237" t="s">
        <v>578</v>
      </c>
      <c r="E107" s="237" t="s">
        <v>312</v>
      </c>
      <c r="F107" s="224">
        <v>0.17985611510791366</v>
      </c>
      <c r="G107" s="222">
        <v>80447.13</v>
      </c>
      <c r="H107" s="238">
        <v>68175.53</v>
      </c>
      <c r="I107" s="238">
        <v>0</v>
      </c>
      <c r="J107" s="238">
        <v>6135.8</v>
      </c>
      <c r="K107" s="238">
        <v>6135.8</v>
      </c>
      <c r="L107" s="221">
        <v>12271.6</v>
      </c>
      <c r="M107" s="221" t="s">
        <v>579</v>
      </c>
      <c r="N107" s="236">
        <v>997315</v>
      </c>
      <c r="O107" s="235" t="s">
        <v>371</v>
      </c>
      <c r="P107" s="221" t="s">
        <v>211</v>
      </c>
      <c r="Q107" s="340">
        <v>2685</v>
      </c>
      <c r="R107" s="227">
        <v>45931</v>
      </c>
      <c r="S107" s="227">
        <v>45931</v>
      </c>
      <c r="T107" s="221" t="s">
        <v>1703</v>
      </c>
    </row>
    <row r="108" spans="1:20">
      <c r="A108" s="220">
        <v>45931</v>
      </c>
      <c r="B108" s="237" t="s">
        <v>580</v>
      </c>
      <c r="C108" s="237" t="s">
        <v>581</v>
      </c>
      <c r="D108" s="237" t="s">
        <v>582</v>
      </c>
      <c r="E108" s="237" t="s">
        <v>558</v>
      </c>
      <c r="F108" s="224">
        <v>0.17985611510791366</v>
      </c>
      <c r="G108" s="222">
        <v>71998.880000000005</v>
      </c>
      <c r="H108" s="238">
        <v>61016</v>
      </c>
      <c r="I108" s="238">
        <v>0</v>
      </c>
      <c r="J108" s="238">
        <v>5491.44</v>
      </c>
      <c r="K108" s="238">
        <v>5491.44</v>
      </c>
      <c r="L108" s="221">
        <v>10982.88</v>
      </c>
      <c r="M108" s="221" t="s">
        <v>583</v>
      </c>
      <c r="N108" s="236">
        <v>998525</v>
      </c>
      <c r="O108" s="235" t="s">
        <v>584</v>
      </c>
      <c r="P108" s="221" t="s">
        <v>211</v>
      </c>
      <c r="Q108" s="340">
        <v>2603</v>
      </c>
      <c r="R108" s="227">
        <v>45931</v>
      </c>
      <c r="S108" s="227">
        <v>45931</v>
      </c>
      <c r="T108" s="221" t="s">
        <v>1703</v>
      </c>
    </row>
    <row r="109" spans="1:20">
      <c r="A109" s="220">
        <v>45931</v>
      </c>
      <c r="B109" s="237" t="s">
        <v>585</v>
      </c>
      <c r="C109" s="237" t="s">
        <v>586</v>
      </c>
      <c r="D109" s="237">
        <v>52</v>
      </c>
      <c r="E109" s="237" t="s">
        <v>446</v>
      </c>
      <c r="F109" s="224">
        <v>0.17985611510791366</v>
      </c>
      <c r="G109" s="222">
        <v>57920.509999999995</v>
      </c>
      <c r="H109" s="238">
        <v>49085.17</v>
      </c>
      <c r="I109" s="238">
        <v>0</v>
      </c>
      <c r="J109" s="238">
        <v>4417.67</v>
      </c>
      <c r="K109" s="238">
        <v>4417.67</v>
      </c>
      <c r="L109" s="221">
        <v>8835.34</v>
      </c>
      <c r="M109" s="221" t="s">
        <v>587</v>
      </c>
      <c r="N109" s="236">
        <v>998519</v>
      </c>
      <c r="O109" s="235" t="s">
        <v>588</v>
      </c>
      <c r="P109" s="221" t="s">
        <v>211</v>
      </c>
      <c r="Q109" s="340">
        <v>2688</v>
      </c>
      <c r="R109" s="227">
        <v>45931</v>
      </c>
      <c r="S109" s="227">
        <v>45931</v>
      </c>
      <c r="T109" s="221" t="s">
        <v>1703</v>
      </c>
    </row>
    <row r="110" spans="1:20">
      <c r="A110" s="220">
        <v>45931</v>
      </c>
      <c r="B110" s="237" t="s">
        <v>487</v>
      </c>
      <c r="C110" s="237" t="s">
        <v>488</v>
      </c>
      <c r="D110" s="237" t="s">
        <v>589</v>
      </c>
      <c r="E110" s="237" t="s">
        <v>266</v>
      </c>
      <c r="F110" s="224">
        <v>0.17985611510791366</v>
      </c>
      <c r="G110" s="222">
        <v>10030</v>
      </c>
      <c r="H110" s="238">
        <v>8500</v>
      </c>
      <c r="I110" s="238">
        <v>0</v>
      </c>
      <c r="J110" s="238">
        <v>765</v>
      </c>
      <c r="K110" s="238">
        <v>765</v>
      </c>
      <c r="L110" s="221">
        <v>1530</v>
      </c>
      <c r="M110" s="221" t="s">
        <v>590</v>
      </c>
      <c r="N110" s="236">
        <v>997315</v>
      </c>
      <c r="O110" s="235" t="s">
        <v>371</v>
      </c>
      <c r="P110" s="221" t="s">
        <v>211</v>
      </c>
      <c r="Q110" s="340">
        <v>2696</v>
      </c>
      <c r="R110" s="227">
        <v>45931</v>
      </c>
      <c r="S110" s="227">
        <v>45931</v>
      </c>
      <c r="T110" s="221" t="s">
        <v>1703</v>
      </c>
    </row>
    <row r="111" spans="1:20">
      <c r="A111" s="220">
        <v>45931</v>
      </c>
      <c r="B111" s="237" t="s">
        <v>535</v>
      </c>
      <c r="C111" s="237" t="s">
        <v>536</v>
      </c>
      <c r="D111" s="237" t="s">
        <v>591</v>
      </c>
      <c r="E111" s="237" t="s">
        <v>418</v>
      </c>
      <c r="F111" s="224">
        <v>0.17985611510791366</v>
      </c>
      <c r="G111" s="222">
        <v>10208.18</v>
      </c>
      <c r="H111" s="238">
        <v>8651</v>
      </c>
      <c r="I111" s="238">
        <v>0</v>
      </c>
      <c r="J111" s="238">
        <v>778.59</v>
      </c>
      <c r="K111" s="238">
        <v>778.59</v>
      </c>
      <c r="L111" s="221">
        <v>1557.18</v>
      </c>
      <c r="M111" s="221" t="s">
        <v>592</v>
      </c>
      <c r="N111" s="236">
        <v>996812</v>
      </c>
      <c r="O111" s="235" t="s">
        <v>539</v>
      </c>
      <c r="P111" s="221" t="s">
        <v>211</v>
      </c>
      <c r="Q111" s="340">
        <v>2639</v>
      </c>
      <c r="R111" s="227">
        <v>45931</v>
      </c>
      <c r="S111" s="227">
        <v>45931</v>
      </c>
      <c r="T111" s="221" t="s">
        <v>1703</v>
      </c>
    </row>
    <row r="112" spans="1:20">
      <c r="A112" s="220">
        <v>45931</v>
      </c>
      <c r="B112" s="237" t="s">
        <v>487</v>
      </c>
      <c r="C112" s="237" t="s">
        <v>488</v>
      </c>
      <c r="D112" s="237" t="s">
        <v>593</v>
      </c>
      <c r="E112" s="237" t="s">
        <v>266</v>
      </c>
      <c r="F112" s="224">
        <v>0.17985611510791366</v>
      </c>
      <c r="G112" s="222">
        <v>10266</v>
      </c>
      <c r="H112" s="238">
        <v>8700</v>
      </c>
      <c r="I112" s="238">
        <v>0</v>
      </c>
      <c r="J112" s="238">
        <v>783</v>
      </c>
      <c r="K112" s="238">
        <v>783</v>
      </c>
      <c r="L112" s="221">
        <v>1566</v>
      </c>
      <c r="M112" s="221" t="s">
        <v>594</v>
      </c>
      <c r="N112" s="236">
        <v>997315</v>
      </c>
      <c r="O112" s="235" t="s">
        <v>371</v>
      </c>
      <c r="P112" s="221" t="s">
        <v>211</v>
      </c>
      <c r="Q112" s="340">
        <v>2699</v>
      </c>
      <c r="R112" s="227">
        <v>45931</v>
      </c>
      <c r="S112" s="227">
        <v>45931</v>
      </c>
      <c r="T112" s="221" t="s">
        <v>1703</v>
      </c>
    </row>
    <row r="113" spans="1:20">
      <c r="A113" s="220">
        <v>45931</v>
      </c>
      <c r="B113" s="237" t="s">
        <v>540</v>
      </c>
      <c r="C113" s="237" t="s">
        <v>541</v>
      </c>
      <c r="D113" s="237">
        <v>2171747674</v>
      </c>
      <c r="E113" s="237" t="s">
        <v>446</v>
      </c>
      <c r="F113" s="224">
        <v>0.17985611510791366</v>
      </c>
      <c r="G113" s="222">
        <v>12503.279999999999</v>
      </c>
      <c r="H113" s="238">
        <v>10596</v>
      </c>
      <c r="I113" s="238">
        <v>0</v>
      </c>
      <c r="J113" s="238">
        <v>953.64</v>
      </c>
      <c r="K113" s="238">
        <v>953.64</v>
      </c>
      <c r="L113" s="221">
        <v>1907.28</v>
      </c>
      <c r="M113" s="221" t="s">
        <v>595</v>
      </c>
      <c r="N113" s="236">
        <v>998412</v>
      </c>
      <c r="O113" s="235" t="s">
        <v>319</v>
      </c>
      <c r="P113" s="221" t="s">
        <v>211</v>
      </c>
      <c r="Q113" s="340">
        <v>2629</v>
      </c>
      <c r="R113" s="227">
        <v>45931</v>
      </c>
      <c r="S113" s="227">
        <v>45931</v>
      </c>
      <c r="T113" s="221" t="s">
        <v>1703</v>
      </c>
    </row>
    <row r="114" spans="1:20">
      <c r="A114" s="220">
        <v>45931</v>
      </c>
      <c r="B114" s="237" t="s">
        <v>596</v>
      </c>
      <c r="C114" s="237" t="s">
        <v>597</v>
      </c>
      <c r="D114" s="237">
        <v>1025260301932</v>
      </c>
      <c r="E114" s="237" t="s">
        <v>317</v>
      </c>
      <c r="F114" s="224">
        <v>0.17985611510791366</v>
      </c>
      <c r="G114" s="222">
        <v>12673.2</v>
      </c>
      <c r="H114" s="238">
        <v>10740</v>
      </c>
      <c r="I114" s="238">
        <v>1933.2</v>
      </c>
      <c r="J114" s="238">
        <v>0</v>
      </c>
      <c r="K114" s="238">
        <v>0</v>
      </c>
      <c r="L114" s="221">
        <v>1933.2</v>
      </c>
      <c r="M114" s="221" t="s">
        <v>598</v>
      </c>
      <c r="N114" s="236">
        <v>997331</v>
      </c>
      <c r="O114" s="235" t="s">
        <v>599</v>
      </c>
      <c r="P114" s="221" t="s">
        <v>211</v>
      </c>
      <c r="Q114" s="340">
        <v>2628</v>
      </c>
      <c r="R114" s="227">
        <v>45931</v>
      </c>
      <c r="S114" s="227">
        <v>45931</v>
      </c>
      <c r="T114" s="221" t="s">
        <v>1703</v>
      </c>
    </row>
    <row r="115" spans="1:20">
      <c r="A115" s="220">
        <v>45931</v>
      </c>
      <c r="B115" s="237" t="s">
        <v>487</v>
      </c>
      <c r="C115" s="237" t="s">
        <v>488</v>
      </c>
      <c r="D115" s="237" t="s">
        <v>600</v>
      </c>
      <c r="E115" s="237" t="s">
        <v>266</v>
      </c>
      <c r="F115" s="224">
        <v>0.17985611510791366</v>
      </c>
      <c r="G115" s="222">
        <v>13452</v>
      </c>
      <c r="H115" s="238">
        <v>11400</v>
      </c>
      <c r="I115" s="238">
        <v>0</v>
      </c>
      <c r="J115" s="238">
        <v>1026</v>
      </c>
      <c r="K115" s="238">
        <v>1026</v>
      </c>
      <c r="L115" s="221">
        <v>2052</v>
      </c>
      <c r="M115" s="221" t="s">
        <v>601</v>
      </c>
      <c r="N115" s="236">
        <v>997315</v>
      </c>
      <c r="O115" s="235" t="s">
        <v>371</v>
      </c>
      <c r="P115" s="221" t="s">
        <v>211</v>
      </c>
      <c r="Q115" s="340">
        <v>2698</v>
      </c>
      <c r="R115" s="227">
        <v>45931</v>
      </c>
      <c r="S115" s="227">
        <v>45931</v>
      </c>
      <c r="T115" s="221" t="s">
        <v>1703</v>
      </c>
    </row>
    <row r="116" spans="1:20">
      <c r="A116" s="220">
        <v>45931</v>
      </c>
      <c r="B116" s="237" t="s">
        <v>467</v>
      </c>
      <c r="C116" s="237" t="s">
        <v>468</v>
      </c>
      <c r="D116" s="237" t="s">
        <v>602</v>
      </c>
      <c r="E116" s="237" t="s">
        <v>312</v>
      </c>
      <c r="F116" s="224">
        <v>0.17985611510791366</v>
      </c>
      <c r="G116" s="222">
        <v>15251.66</v>
      </c>
      <c r="H116" s="238">
        <v>12925.14</v>
      </c>
      <c r="I116" s="238">
        <v>0</v>
      </c>
      <c r="J116" s="238">
        <v>1163.26</v>
      </c>
      <c r="K116" s="238">
        <v>1163.26</v>
      </c>
      <c r="L116" s="221">
        <v>2326.52</v>
      </c>
      <c r="M116" s="221" t="s">
        <v>603</v>
      </c>
      <c r="N116" s="236">
        <v>997315</v>
      </c>
      <c r="O116" s="235" t="s">
        <v>371</v>
      </c>
      <c r="P116" s="221" t="s">
        <v>211</v>
      </c>
      <c r="Q116" s="340">
        <v>2683</v>
      </c>
      <c r="R116" s="227">
        <v>45931</v>
      </c>
      <c r="S116" s="227">
        <v>45931</v>
      </c>
      <c r="T116" s="221" t="s">
        <v>1703</v>
      </c>
    </row>
    <row r="117" spans="1:20">
      <c r="A117" s="220">
        <v>45931</v>
      </c>
      <c r="B117" s="237" t="s">
        <v>511</v>
      </c>
      <c r="C117" s="237" t="s">
        <v>512</v>
      </c>
      <c r="D117" s="237" t="s">
        <v>604</v>
      </c>
      <c r="E117" s="237" t="s">
        <v>514</v>
      </c>
      <c r="F117" s="224">
        <v>0.17985611510791366</v>
      </c>
      <c r="G117" s="222">
        <v>19691.72</v>
      </c>
      <c r="H117" s="238">
        <v>16756</v>
      </c>
      <c r="I117" s="238">
        <v>0</v>
      </c>
      <c r="J117" s="238">
        <v>1467.86</v>
      </c>
      <c r="K117" s="238">
        <v>1467.86</v>
      </c>
      <c r="L117" s="221">
        <v>2935.72</v>
      </c>
      <c r="M117" s="221" t="s">
        <v>605</v>
      </c>
      <c r="N117" s="236">
        <v>3926</v>
      </c>
      <c r="O117" s="235" t="s">
        <v>516</v>
      </c>
      <c r="P117" s="221" t="s">
        <v>209</v>
      </c>
      <c r="Q117" s="340">
        <v>2690</v>
      </c>
      <c r="R117" s="227">
        <v>45931</v>
      </c>
      <c r="S117" s="227">
        <v>45931</v>
      </c>
      <c r="T117" s="221" t="s">
        <v>1703</v>
      </c>
    </row>
    <row r="118" spans="1:20">
      <c r="A118" s="220">
        <v>45931</v>
      </c>
      <c r="B118" s="237" t="s">
        <v>552</v>
      </c>
      <c r="C118" s="237" t="s">
        <v>553</v>
      </c>
      <c r="D118" s="237" t="s">
        <v>606</v>
      </c>
      <c r="E118" s="237" t="s">
        <v>555</v>
      </c>
      <c r="F118" s="224">
        <v>0.17985611510791366</v>
      </c>
      <c r="G118" s="222">
        <v>19255.349999999999</v>
      </c>
      <c r="H118" s="238">
        <v>16318.09</v>
      </c>
      <c r="I118" s="238">
        <v>2937.26</v>
      </c>
      <c r="J118" s="238">
        <v>0</v>
      </c>
      <c r="K118" s="238">
        <v>0</v>
      </c>
      <c r="L118" s="221">
        <v>2937.26</v>
      </c>
      <c r="M118" s="221" t="s">
        <v>607</v>
      </c>
      <c r="N118" s="236">
        <v>998315</v>
      </c>
      <c r="O118" s="235" t="s">
        <v>239</v>
      </c>
      <c r="P118" s="221" t="s">
        <v>211</v>
      </c>
      <c r="Q118" s="340">
        <v>2675</v>
      </c>
      <c r="R118" s="227">
        <v>45931</v>
      </c>
      <c r="S118" s="227">
        <v>45931</v>
      </c>
      <c r="T118" s="221" t="s">
        <v>1703</v>
      </c>
    </row>
    <row r="119" spans="1:20">
      <c r="A119" s="220">
        <v>45931</v>
      </c>
      <c r="B119" s="237" t="s">
        <v>517</v>
      </c>
      <c r="C119" s="237" t="s">
        <v>518</v>
      </c>
      <c r="D119" s="237" t="s">
        <v>608</v>
      </c>
      <c r="E119" s="237" t="s">
        <v>446</v>
      </c>
      <c r="F119" s="224">
        <v>0.17985611510791366</v>
      </c>
      <c r="G119" s="222">
        <v>24999.480000000003</v>
      </c>
      <c r="H119" s="238">
        <v>21186</v>
      </c>
      <c r="I119" s="238">
        <v>0</v>
      </c>
      <c r="J119" s="238">
        <v>1906.74</v>
      </c>
      <c r="K119" s="238">
        <v>1906.74</v>
      </c>
      <c r="L119" s="221">
        <v>3813.48</v>
      </c>
      <c r="M119" s="221" t="s">
        <v>609</v>
      </c>
      <c r="N119" s="236">
        <v>998313</v>
      </c>
      <c r="O119" s="235" t="s">
        <v>309</v>
      </c>
      <c r="P119" s="221" t="s">
        <v>211</v>
      </c>
      <c r="Q119" s="340">
        <v>2694</v>
      </c>
      <c r="R119" s="227">
        <v>45931</v>
      </c>
      <c r="S119" s="227">
        <v>45931</v>
      </c>
      <c r="T119" s="221" t="s">
        <v>1703</v>
      </c>
    </row>
    <row r="120" spans="1:20">
      <c r="A120" s="220">
        <v>45931</v>
      </c>
      <c r="B120" s="237" t="s">
        <v>585</v>
      </c>
      <c r="C120" s="237" t="s">
        <v>586</v>
      </c>
      <c r="D120" s="237">
        <v>51</v>
      </c>
      <c r="E120" s="237" t="s">
        <v>446</v>
      </c>
      <c r="F120" s="224">
        <v>0.17985611510791366</v>
      </c>
      <c r="G120" s="222">
        <v>25300.66</v>
      </c>
      <c r="H120" s="238">
        <v>21441.24</v>
      </c>
      <c r="I120" s="238">
        <v>0</v>
      </c>
      <c r="J120" s="238">
        <v>1929.71</v>
      </c>
      <c r="K120" s="238">
        <v>1929.71</v>
      </c>
      <c r="L120" s="221">
        <v>3859.42</v>
      </c>
      <c r="M120" s="221" t="s">
        <v>610</v>
      </c>
      <c r="N120" s="236">
        <v>998519</v>
      </c>
      <c r="O120" s="235" t="s">
        <v>588</v>
      </c>
      <c r="P120" s="221" t="s">
        <v>211</v>
      </c>
      <c r="Q120" s="340">
        <v>2687</v>
      </c>
      <c r="R120" s="227">
        <v>45931</v>
      </c>
      <c r="S120" s="227">
        <v>45931</v>
      </c>
      <c r="T120" s="221" t="s">
        <v>1703</v>
      </c>
    </row>
    <row r="121" spans="1:20">
      <c r="A121" s="220">
        <v>45931</v>
      </c>
      <c r="B121" s="237" t="s">
        <v>283</v>
      </c>
      <c r="C121" s="237" t="s">
        <v>284</v>
      </c>
      <c r="D121" s="237" t="s">
        <v>611</v>
      </c>
      <c r="E121" s="237" t="s">
        <v>317</v>
      </c>
      <c r="F121" s="224">
        <v>0.17985611510791366</v>
      </c>
      <c r="G121" s="222">
        <v>31152</v>
      </c>
      <c r="H121" s="238">
        <v>26400</v>
      </c>
      <c r="I121" s="238">
        <v>4752</v>
      </c>
      <c r="J121" s="238">
        <v>0</v>
      </c>
      <c r="K121" s="238">
        <v>0</v>
      </c>
      <c r="L121" s="221">
        <v>4752</v>
      </c>
      <c r="M121" s="221" t="s">
        <v>612</v>
      </c>
      <c r="N121" s="236">
        <v>998552</v>
      </c>
      <c r="O121" s="235" t="s">
        <v>404</v>
      </c>
      <c r="P121" s="221" t="s">
        <v>211</v>
      </c>
      <c r="Q121" s="340">
        <v>2715</v>
      </c>
      <c r="R121" s="227">
        <v>45931</v>
      </c>
      <c r="S121" s="227">
        <v>45931</v>
      </c>
      <c r="T121" s="221" t="s">
        <v>1703</v>
      </c>
    </row>
    <row r="122" spans="1:20">
      <c r="A122" s="220">
        <v>45931</v>
      </c>
      <c r="B122" s="237" t="s">
        <v>443</v>
      </c>
      <c r="C122" s="237" t="s">
        <v>444</v>
      </c>
      <c r="D122" s="237" t="s">
        <v>613</v>
      </c>
      <c r="E122" s="237" t="s">
        <v>250</v>
      </c>
      <c r="F122" s="224">
        <v>0.17985611510791366</v>
      </c>
      <c r="G122" s="222">
        <v>31306.6</v>
      </c>
      <c r="H122" s="238">
        <v>26530.6</v>
      </c>
      <c r="I122" s="238">
        <v>0</v>
      </c>
      <c r="J122" s="238">
        <v>2388</v>
      </c>
      <c r="K122" s="238">
        <v>2388</v>
      </c>
      <c r="L122" s="221">
        <v>4776</v>
      </c>
      <c r="M122" s="221" t="s">
        <v>614</v>
      </c>
      <c r="N122" s="236">
        <v>997221</v>
      </c>
      <c r="O122" s="235" t="s">
        <v>448</v>
      </c>
      <c r="P122" s="221" t="s">
        <v>211</v>
      </c>
      <c r="Q122" s="340">
        <v>2707</v>
      </c>
      <c r="R122" s="227">
        <v>45931</v>
      </c>
      <c r="S122" s="227">
        <v>45931</v>
      </c>
      <c r="T122" s="221" t="s">
        <v>1703</v>
      </c>
    </row>
    <row r="123" spans="1:20">
      <c r="A123" s="220">
        <v>45931</v>
      </c>
      <c r="B123" s="237" t="s">
        <v>443</v>
      </c>
      <c r="C123" s="237" t="s">
        <v>444</v>
      </c>
      <c r="D123" s="237" t="s">
        <v>615</v>
      </c>
      <c r="E123" s="237" t="s">
        <v>250</v>
      </c>
      <c r="F123" s="224">
        <v>0.17985611510791366</v>
      </c>
      <c r="G123" s="222">
        <v>31306.6</v>
      </c>
      <c r="H123" s="238">
        <v>26530.6</v>
      </c>
      <c r="I123" s="238">
        <v>0</v>
      </c>
      <c r="J123" s="238">
        <v>2388</v>
      </c>
      <c r="K123" s="238">
        <v>2388</v>
      </c>
      <c r="L123" s="221">
        <v>4776</v>
      </c>
      <c r="M123" s="221" t="s">
        <v>616</v>
      </c>
      <c r="N123" s="236">
        <v>997221</v>
      </c>
      <c r="O123" s="235" t="s">
        <v>448</v>
      </c>
      <c r="P123" s="221" t="s">
        <v>211</v>
      </c>
      <c r="Q123" s="340">
        <v>2704</v>
      </c>
      <c r="R123" s="227">
        <v>45931</v>
      </c>
      <c r="S123" s="227">
        <v>45931</v>
      </c>
      <c r="T123" s="221" t="s">
        <v>1703</v>
      </c>
    </row>
    <row r="124" spans="1:20">
      <c r="A124" s="220">
        <v>45931</v>
      </c>
      <c r="B124" s="237" t="s">
        <v>617</v>
      </c>
      <c r="C124" s="237" t="s">
        <v>618</v>
      </c>
      <c r="D124" s="237" t="s">
        <v>619</v>
      </c>
      <c r="E124" s="237" t="s">
        <v>342</v>
      </c>
      <c r="F124" s="224">
        <v>0.17985611510791366</v>
      </c>
      <c r="G124" s="222">
        <v>31311.599999999999</v>
      </c>
      <c r="H124" s="238">
        <v>26535.25</v>
      </c>
      <c r="I124" s="238">
        <v>4776.3500000000004</v>
      </c>
      <c r="J124" s="238">
        <v>0</v>
      </c>
      <c r="K124" s="238">
        <v>0</v>
      </c>
      <c r="L124" s="221">
        <v>4776.3500000000004</v>
      </c>
      <c r="M124" s="221" t="s">
        <v>620</v>
      </c>
      <c r="N124" s="236">
        <v>998311</v>
      </c>
      <c r="O124" s="235" t="s">
        <v>309</v>
      </c>
      <c r="P124" s="221" t="s">
        <v>211</v>
      </c>
      <c r="Q124" s="340">
        <v>2737</v>
      </c>
      <c r="R124" s="227">
        <v>45931</v>
      </c>
      <c r="S124" s="227">
        <v>45931</v>
      </c>
      <c r="T124" s="221" t="s">
        <v>1703</v>
      </c>
    </row>
    <row r="125" spans="1:20">
      <c r="A125" s="220">
        <v>45931</v>
      </c>
      <c r="B125" s="237" t="s">
        <v>443</v>
      </c>
      <c r="C125" s="237" t="s">
        <v>444</v>
      </c>
      <c r="D125" s="237" t="s">
        <v>621</v>
      </c>
      <c r="E125" s="237" t="s">
        <v>250</v>
      </c>
      <c r="F125" s="224">
        <v>0.17985611510791366</v>
      </c>
      <c r="G125" s="222">
        <v>32926.800000000003</v>
      </c>
      <c r="H125" s="238">
        <v>27904.799999999999</v>
      </c>
      <c r="I125" s="238">
        <v>0</v>
      </c>
      <c r="J125" s="238">
        <v>2511</v>
      </c>
      <c r="K125" s="238">
        <v>2511</v>
      </c>
      <c r="L125" s="221">
        <v>5022</v>
      </c>
      <c r="M125" s="221" t="s">
        <v>622</v>
      </c>
      <c r="N125" s="236">
        <v>997221</v>
      </c>
      <c r="O125" s="235" t="s">
        <v>448</v>
      </c>
      <c r="P125" s="221" t="s">
        <v>211</v>
      </c>
      <c r="Q125" s="340">
        <v>2706</v>
      </c>
      <c r="R125" s="227">
        <v>45931</v>
      </c>
      <c r="S125" s="227">
        <v>45931</v>
      </c>
      <c r="T125" s="221" t="s">
        <v>1703</v>
      </c>
    </row>
    <row r="126" spans="1:20">
      <c r="A126" s="220">
        <v>45931</v>
      </c>
      <c r="B126" s="237" t="s">
        <v>443</v>
      </c>
      <c r="C126" s="237" t="s">
        <v>444</v>
      </c>
      <c r="D126" s="237" t="s">
        <v>623</v>
      </c>
      <c r="E126" s="237" t="s">
        <v>250</v>
      </c>
      <c r="F126" s="224">
        <v>0.17985611510791366</v>
      </c>
      <c r="G126" s="222">
        <v>32926.800000000003</v>
      </c>
      <c r="H126" s="238">
        <v>27904.799999999999</v>
      </c>
      <c r="I126" s="238">
        <v>0</v>
      </c>
      <c r="J126" s="238">
        <v>2511</v>
      </c>
      <c r="K126" s="238">
        <v>2511</v>
      </c>
      <c r="L126" s="221">
        <v>5022</v>
      </c>
      <c r="M126" s="221" t="s">
        <v>624</v>
      </c>
      <c r="N126" s="236">
        <v>997221</v>
      </c>
      <c r="O126" s="235" t="s">
        <v>448</v>
      </c>
      <c r="P126" s="221" t="s">
        <v>211</v>
      </c>
      <c r="Q126" s="340">
        <v>2705</v>
      </c>
      <c r="R126" s="227">
        <v>45931</v>
      </c>
      <c r="S126" s="227">
        <v>45931</v>
      </c>
      <c r="T126" s="221" t="s">
        <v>1703</v>
      </c>
    </row>
    <row r="127" spans="1:20">
      <c r="A127" s="220">
        <v>45931</v>
      </c>
      <c r="B127" s="237" t="s">
        <v>283</v>
      </c>
      <c r="C127" s="237" t="s">
        <v>284</v>
      </c>
      <c r="D127" s="237" t="s">
        <v>625</v>
      </c>
      <c r="E127" s="237" t="s">
        <v>558</v>
      </c>
      <c r="F127" s="224">
        <v>0.05</v>
      </c>
      <c r="G127" s="222">
        <v>106050</v>
      </c>
      <c r="H127" s="238">
        <v>101000</v>
      </c>
      <c r="I127" s="238">
        <v>5050</v>
      </c>
      <c r="J127" s="238">
        <v>0</v>
      </c>
      <c r="K127" s="238">
        <v>0</v>
      </c>
      <c r="L127" s="221">
        <v>5050</v>
      </c>
      <c r="M127" s="221" t="s">
        <v>626</v>
      </c>
      <c r="N127" s="236">
        <v>998552</v>
      </c>
      <c r="O127" s="235" t="s">
        <v>404</v>
      </c>
      <c r="P127" s="221" t="s">
        <v>211</v>
      </c>
      <c r="Q127" s="340">
        <v>2713</v>
      </c>
      <c r="R127" s="227">
        <v>45931</v>
      </c>
      <c r="S127" s="227">
        <v>45931</v>
      </c>
      <c r="T127" s="221" t="s">
        <v>1703</v>
      </c>
    </row>
    <row r="128" spans="1:20">
      <c r="A128" s="220">
        <v>45931</v>
      </c>
      <c r="B128" s="237" t="s">
        <v>580</v>
      </c>
      <c r="C128" s="237" t="s">
        <v>581</v>
      </c>
      <c r="D128" s="237" t="s">
        <v>627</v>
      </c>
      <c r="E128" s="237" t="s">
        <v>558</v>
      </c>
      <c r="F128" s="224">
        <v>0.17985611510791366</v>
      </c>
      <c r="G128" s="222">
        <v>39003.999999999993</v>
      </c>
      <c r="H128" s="238">
        <v>33054.239999999998</v>
      </c>
      <c r="I128" s="238">
        <v>0</v>
      </c>
      <c r="J128" s="238">
        <v>2974.88</v>
      </c>
      <c r="K128" s="238">
        <v>2974.88</v>
      </c>
      <c r="L128" s="221">
        <v>5949.76</v>
      </c>
      <c r="M128" s="221" t="s">
        <v>628</v>
      </c>
      <c r="N128" s="236">
        <v>998525</v>
      </c>
      <c r="O128" s="235" t="s">
        <v>584</v>
      </c>
      <c r="P128" s="221" t="s">
        <v>211</v>
      </c>
      <c r="Q128" s="340">
        <v>2604</v>
      </c>
      <c r="R128" s="227">
        <v>45931</v>
      </c>
      <c r="S128" s="227">
        <v>45931</v>
      </c>
      <c r="T128" s="221" t="s">
        <v>1703</v>
      </c>
    </row>
    <row r="129" spans="1:20">
      <c r="A129" s="220">
        <v>45931</v>
      </c>
      <c r="B129" s="237" t="s">
        <v>467</v>
      </c>
      <c r="C129" s="237" t="s">
        <v>468</v>
      </c>
      <c r="D129" s="237" t="s">
        <v>629</v>
      </c>
      <c r="E129" s="237" t="s">
        <v>312</v>
      </c>
      <c r="F129" s="224">
        <v>0.17985611510791366</v>
      </c>
      <c r="G129" s="222">
        <v>47661.380000000005</v>
      </c>
      <c r="H129" s="238">
        <v>40391</v>
      </c>
      <c r="I129" s="238">
        <v>0</v>
      </c>
      <c r="J129" s="238">
        <v>3635.19</v>
      </c>
      <c r="K129" s="238">
        <v>3635.19</v>
      </c>
      <c r="L129" s="221">
        <v>7270.38</v>
      </c>
      <c r="M129" s="221" t="s">
        <v>630</v>
      </c>
      <c r="N129" s="236">
        <v>997315</v>
      </c>
      <c r="O129" s="235" t="s">
        <v>371</v>
      </c>
      <c r="P129" s="221" t="s">
        <v>211</v>
      </c>
      <c r="Q129" s="340">
        <v>2684</v>
      </c>
      <c r="R129" s="227">
        <v>45931</v>
      </c>
      <c r="S129" s="227">
        <v>45931</v>
      </c>
      <c r="T129" s="221" t="s">
        <v>1703</v>
      </c>
    </row>
    <row r="130" spans="1:20">
      <c r="A130" s="220">
        <v>45931</v>
      </c>
      <c r="B130" s="237" t="s">
        <v>631</v>
      </c>
      <c r="C130" s="237" t="s">
        <v>632</v>
      </c>
      <c r="D130" s="237" t="s">
        <v>633</v>
      </c>
      <c r="E130" s="237" t="s">
        <v>286</v>
      </c>
      <c r="F130" s="224">
        <v>0.17985611510791366</v>
      </c>
      <c r="G130" s="222">
        <v>726.88000000000011</v>
      </c>
      <c r="H130" s="238">
        <v>616</v>
      </c>
      <c r="I130" s="238">
        <v>0</v>
      </c>
      <c r="J130" s="238">
        <v>55.44</v>
      </c>
      <c r="K130" s="238">
        <v>55.44</v>
      </c>
      <c r="L130" s="221">
        <v>110.88</v>
      </c>
      <c r="M130" s="221" t="s">
        <v>634</v>
      </c>
      <c r="N130" s="221">
        <v>998599</v>
      </c>
      <c r="O130" s="235" t="s">
        <v>309</v>
      </c>
      <c r="P130" s="221" t="s">
        <v>211</v>
      </c>
      <c r="Q130" s="340">
        <v>2666</v>
      </c>
      <c r="R130" s="227">
        <v>45931</v>
      </c>
      <c r="S130" s="227">
        <v>45931</v>
      </c>
      <c r="T130" s="221" t="s">
        <v>1703</v>
      </c>
    </row>
    <row r="131" spans="1:20">
      <c r="A131" s="220">
        <v>45931</v>
      </c>
      <c r="B131" s="237" t="s">
        <v>552</v>
      </c>
      <c r="C131" s="237" t="s">
        <v>553</v>
      </c>
      <c r="D131" s="237" t="s">
        <v>635</v>
      </c>
      <c r="E131" s="237" t="s">
        <v>636</v>
      </c>
      <c r="F131" s="224">
        <v>0.17985611510791366</v>
      </c>
      <c r="G131" s="222">
        <v>-52235.200000000004</v>
      </c>
      <c r="H131" s="238">
        <v>-44267.12</v>
      </c>
      <c r="I131" s="238">
        <v>-7968.08</v>
      </c>
      <c r="J131" s="238">
        <v>0</v>
      </c>
      <c r="K131" s="238">
        <v>0</v>
      </c>
      <c r="L131" s="221">
        <v>-7968.08</v>
      </c>
      <c r="M131" s="221" t="s">
        <v>637</v>
      </c>
      <c r="N131" s="221">
        <v>998315</v>
      </c>
      <c r="O131" s="235" t="s">
        <v>239</v>
      </c>
      <c r="P131" s="221" t="s">
        <v>211</v>
      </c>
      <c r="Q131" s="340">
        <v>3237</v>
      </c>
      <c r="R131" s="227">
        <v>45931</v>
      </c>
      <c r="S131" s="227">
        <v>45931</v>
      </c>
      <c r="T131" s="221" t="s">
        <v>1703</v>
      </c>
    </row>
    <row r="132" spans="1:20">
      <c r="A132" s="220">
        <v>45931</v>
      </c>
      <c r="B132" s="237" t="s">
        <v>357</v>
      </c>
      <c r="C132" s="237" t="s">
        <v>358</v>
      </c>
      <c r="D132" s="237" t="s">
        <v>638</v>
      </c>
      <c r="E132" s="237" t="s">
        <v>261</v>
      </c>
      <c r="F132" s="224">
        <v>0.05</v>
      </c>
      <c r="G132" s="222">
        <v>3207.76</v>
      </c>
      <c r="H132" s="238">
        <v>3055</v>
      </c>
      <c r="I132" s="238">
        <v>0</v>
      </c>
      <c r="J132" s="238">
        <v>76.38</v>
      </c>
      <c r="K132" s="238">
        <v>76.38</v>
      </c>
      <c r="L132" s="221">
        <v>152.76</v>
      </c>
      <c r="M132" s="221" t="s">
        <v>639</v>
      </c>
      <c r="N132" s="221">
        <v>99633</v>
      </c>
      <c r="O132" s="235" t="s">
        <v>361</v>
      </c>
      <c r="P132" s="221" t="s">
        <v>211</v>
      </c>
      <c r="Q132" s="340">
        <v>771</v>
      </c>
      <c r="R132" s="227">
        <v>45931</v>
      </c>
      <c r="S132" s="227">
        <v>45931</v>
      </c>
      <c r="T132" s="221" t="s">
        <v>1703</v>
      </c>
    </row>
    <row r="133" spans="1:20">
      <c r="A133" s="220">
        <v>45931</v>
      </c>
      <c r="B133" s="237" t="s">
        <v>357</v>
      </c>
      <c r="C133" s="237" t="s">
        <v>358</v>
      </c>
      <c r="D133" s="237" t="s">
        <v>640</v>
      </c>
      <c r="E133" s="237" t="s">
        <v>261</v>
      </c>
      <c r="F133" s="224">
        <v>0.05</v>
      </c>
      <c r="G133" s="222">
        <v>2100</v>
      </c>
      <c r="H133" s="238">
        <v>2000</v>
      </c>
      <c r="I133" s="238">
        <v>0</v>
      </c>
      <c r="J133" s="238">
        <v>50</v>
      </c>
      <c r="K133" s="238">
        <v>50</v>
      </c>
      <c r="L133" s="221">
        <v>100</v>
      </c>
      <c r="M133" s="221" t="s">
        <v>641</v>
      </c>
      <c r="N133" s="221">
        <v>99633</v>
      </c>
      <c r="O133" s="235" t="s">
        <v>361</v>
      </c>
      <c r="P133" s="221" t="s">
        <v>211</v>
      </c>
      <c r="Q133" s="340">
        <v>769</v>
      </c>
      <c r="R133" s="227">
        <v>45931</v>
      </c>
      <c r="S133" s="227">
        <v>45931</v>
      </c>
      <c r="T133" s="221" t="s">
        <v>1703</v>
      </c>
    </row>
    <row r="134" spans="1:20">
      <c r="A134" s="220">
        <v>45931</v>
      </c>
      <c r="B134" s="239" t="s">
        <v>642</v>
      </c>
      <c r="C134" s="239" t="s">
        <v>643</v>
      </c>
      <c r="D134" s="240" t="s">
        <v>644</v>
      </c>
      <c r="E134" s="241" t="s">
        <v>645</v>
      </c>
      <c r="F134" s="224">
        <v>0.17985611510791366</v>
      </c>
      <c r="G134" s="222">
        <v>472</v>
      </c>
      <c r="H134" s="221">
        <v>400</v>
      </c>
      <c r="I134" s="221">
        <v>0</v>
      </c>
      <c r="J134" s="221">
        <v>36</v>
      </c>
      <c r="K134" s="221">
        <v>36</v>
      </c>
      <c r="L134" s="221">
        <v>72</v>
      </c>
      <c r="M134" s="221" t="s">
        <v>646</v>
      </c>
      <c r="N134" s="236">
        <v>998719</v>
      </c>
      <c r="O134" s="235" t="s">
        <v>309</v>
      </c>
      <c r="P134" s="221" t="s">
        <v>211</v>
      </c>
      <c r="Q134" s="340">
        <v>880</v>
      </c>
      <c r="R134" s="227">
        <v>45931</v>
      </c>
      <c r="S134" s="227">
        <v>45931</v>
      </c>
      <c r="T134" s="221" t="s">
        <v>1703</v>
      </c>
    </row>
    <row r="135" spans="1:20">
      <c r="A135" s="220">
        <v>45931</v>
      </c>
      <c r="B135" s="237" t="s">
        <v>647</v>
      </c>
      <c r="C135" s="242" t="s">
        <v>648</v>
      </c>
      <c r="D135" s="243" t="s">
        <v>649</v>
      </c>
      <c r="E135" s="244" t="s">
        <v>645</v>
      </c>
      <c r="F135" s="224">
        <v>0.17985611510791366</v>
      </c>
      <c r="G135" s="222">
        <v>16520</v>
      </c>
      <c r="H135" s="245">
        <v>14000</v>
      </c>
      <c r="I135" s="221">
        <v>0</v>
      </c>
      <c r="J135" s="221">
        <v>1260</v>
      </c>
      <c r="K135" s="221">
        <v>1260</v>
      </c>
      <c r="L135" s="221">
        <v>2520</v>
      </c>
      <c r="M135" s="221" t="s">
        <v>650</v>
      </c>
      <c r="N135" s="221">
        <v>997212</v>
      </c>
      <c r="O135" s="235" t="s">
        <v>309</v>
      </c>
      <c r="P135" s="221" t="s">
        <v>211</v>
      </c>
      <c r="Q135" s="340">
        <v>871</v>
      </c>
      <c r="R135" s="227">
        <v>45931</v>
      </c>
      <c r="S135" s="227">
        <v>45931</v>
      </c>
      <c r="T135" s="221" t="s">
        <v>1703</v>
      </c>
    </row>
    <row r="136" spans="1:20">
      <c r="A136" s="220">
        <v>45931</v>
      </c>
      <c r="B136" s="230" t="s">
        <v>647</v>
      </c>
      <c r="C136" s="230" t="s">
        <v>648</v>
      </c>
      <c r="D136" s="230" t="s">
        <v>651</v>
      </c>
      <c r="E136" s="232" t="s">
        <v>652</v>
      </c>
      <c r="F136" s="224">
        <v>0.17985611510791366</v>
      </c>
      <c r="G136" s="222">
        <v>118</v>
      </c>
      <c r="H136" s="233">
        <v>100</v>
      </c>
      <c r="I136" s="234">
        <v>0</v>
      </c>
      <c r="J136" s="234">
        <v>9</v>
      </c>
      <c r="K136" s="234">
        <v>9</v>
      </c>
      <c r="L136" s="221">
        <v>18</v>
      </c>
      <c r="M136" s="221" t="s">
        <v>653</v>
      </c>
      <c r="N136" s="221">
        <v>997212</v>
      </c>
      <c r="O136" s="235" t="s">
        <v>309</v>
      </c>
      <c r="P136" s="221" t="s">
        <v>211</v>
      </c>
      <c r="Q136" s="340">
        <v>870</v>
      </c>
      <c r="R136" s="227">
        <v>45931</v>
      </c>
      <c r="S136" s="227">
        <v>45931</v>
      </c>
      <c r="T136" s="221" t="s">
        <v>1703</v>
      </c>
    </row>
    <row r="137" spans="1:20">
      <c r="A137" s="220">
        <v>45931</v>
      </c>
      <c r="B137" s="230" t="s">
        <v>654</v>
      </c>
      <c r="C137" s="230" t="s">
        <v>655</v>
      </c>
      <c r="D137" s="230" t="s">
        <v>656</v>
      </c>
      <c r="E137" s="232" t="s">
        <v>657</v>
      </c>
      <c r="F137" s="224">
        <v>0.05</v>
      </c>
      <c r="G137" s="222">
        <v>50283</v>
      </c>
      <c r="H137" s="233">
        <v>47888</v>
      </c>
      <c r="I137" s="234">
        <v>0</v>
      </c>
      <c r="J137" s="234">
        <v>1197.5</v>
      </c>
      <c r="K137" s="234">
        <v>1197.5</v>
      </c>
      <c r="L137" s="221">
        <v>2395</v>
      </c>
      <c r="M137" s="221" t="s">
        <v>658</v>
      </c>
      <c r="N137" s="236">
        <v>996425</v>
      </c>
      <c r="O137" s="235" t="s">
        <v>288</v>
      </c>
      <c r="P137" s="221" t="s">
        <v>211</v>
      </c>
      <c r="Q137" s="340">
        <v>858</v>
      </c>
      <c r="R137" s="227">
        <v>45931</v>
      </c>
      <c r="S137" s="227">
        <v>45931</v>
      </c>
      <c r="T137" s="221" t="s">
        <v>1703</v>
      </c>
    </row>
    <row r="138" spans="1:20">
      <c r="A138" s="220">
        <v>45931</v>
      </c>
      <c r="B138" s="230" t="s">
        <v>344</v>
      </c>
      <c r="C138" s="230" t="s">
        <v>345</v>
      </c>
      <c r="D138" s="230" t="s">
        <v>659</v>
      </c>
      <c r="E138" s="232" t="s">
        <v>645</v>
      </c>
      <c r="F138" s="224">
        <v>0.17985611510791366</v>
      </c>
      <c r="G138" s="222">
        <v>619.5</v>
      </c>
      <c r="H138" s="233">
        <v>525</v>
      </c>
      <c r="I138" s="234">
        <v>0</v>
      </c>
      <c r="J138" s="234">
        <v>47.25</v>
      </c>
      <c r="K138" s="234">
        <v>47.25</v>
      </c>
      <c r="L138" s="221">
        <v>94.5</v>
      </c>
      <c r="M138" s="221" t="s">
        <v>660</v>
      </c>
      <c r="N138" s="236">
        <v>482090</v>
      </c>
      <c r="O138" s="235" t="s">
        <v>348</v>
      </c>
      <c r="P138" s="221" t="s">
        <v>209</v>
      </c>
      <c r="Q138" s="340">
        <v>833</v>
      </c>
      <c r="R138" s="227">
        <v>45931</v>
      </c>
      <c r="S138" s="227">
        <v>45931</v>
      </c>
      <c r="T138" s="221" t="s">
        <v>1703</v>
      </c>
    </row>
    <row r="139" spans="1:20">
      <c r="A139" s="220">
        <v>45931</v>
      </c>
      <c r="B139" s="230" t="s">
        <v>344</v>
      </c>
      <c r="C139" s="230" t="s">
        <v>345</v>
      </c>
      <c r="D139" s="230" t="s">
        <v>661</v>
      </c>
      <c r="E139" s="232" t="s">
        <v>662</v>
      </c>
      <c r="F139" s="224">
        <v>0.17985611510791366</v>
      </c>
      <c r="G139" s="222">
        <v>247.8</v>
      </c>
      <c r="H139" s="233">
        <v>210</v>
      </c>
      <c r="I139" s="234">
        <v>0</v>
      </c>
      <c r="J139" s="234">
        <v>18.899999999999999</v>
      </c>
      <c r="K139" s="234">
        <v>18.899999999999999</v>
      </c>
      <c r="L139" s="221">
        <v>37.799999999999997</v>
      </c>
      <c r="M139" s="221" t="s">
        <v>663</v>
      </c>
      <c r="N139" s="236">
        <v>482090</v>
      </c>
      <c r="O139" s="235" t="s">
        <v>348</v>
      </c>
      <c r="P139" s="221" t="s">
        <v>209</v>
      </c>
      <c r="Q139" s="340">
        <v>828</v>
      </c>
      <c r="R139" s="227">
        <v>45931</v>
      </c>
      <c r="S139" s="227">
        <v>45931</v>
      </c>
      <c r="T139" s="221" t="s">
        <v>1703</v>
      </c>
    </row>
    <row r="140" spans="1:20">
      <c r="A140" s="220">
        <v>45931</v>
      </c>
      <c r="B140" s="230" t="s">
        <v>344</v>
      </c>
      <c r="C140" s="230" t="s">
        <v>345</v>
      </c>
      <c r="D140" s="230" t="s">
        <v>664</v>
      </c>
      <c r="E140" s="232" t="s">
        <v>665</v>
      </c>
      <c r="F140" s="224">
        <v>0.17985611510791366</v>
      </c>
      <c r="G140" s="222">
        <v>495.6</v>
      </c>
      <c r="H140" s="233">
        <v>420</v>
      </c>
      <c r="I140" s="234">
        <v>0</v>
      </c>
      <c r="J140" s="234">
        <v>37.799999999999997</v>
      </c>
      <c r="K140" s="234">
        <v>37.799999999999997</v>
      </c>
      <c r="L140" s="221">
        <v>75.599999999999994</v>
      </c>
      <c r="M140" s="221" t="s">
        <v>666</v>
      </c>
      <c r="N140" s="236">
        <v>482090</v>
      </c>
      <c r="O140" s="235" t="s">
        <v>348</v>
      </c>
      <c r="P140" s="221" t="s">
        <v>209</v>
      </c>
      <c r="Q140" s="340">
        <v>827</v>
      </c>
      <c r="R140" s="227">
        <v>45931</v>
      </c>
      <c r="S140" s="227">
        <v>45931</v>
      </c>
      <c r="T140" s="221" t="s">
        <v>1703</v>
      </c>
    </row>
    <row r="141" spans="1:20">
      <c r="A141" s="220">
        <v>45931</v>
      </c>
      <c r="B141" s="230" t="s">
        <v>299</v>
      </c>
      <c r="C141" s="230" t="s">
        <v>300</v>
      </c>
      <c r="D141" s="230" t="s">
        <v>667</v>
      </c>
      <c r="E141" s="232" t="s">
        <v>668</v>
      </c>
      <c r="F141" s="224">
        <v>0.17985611510791366</v>
      </c>
      <c r="G141" s="222">
        <v>3404409.74</v>
      </c>
      <c r="H141" s="233">
        <v>2885093</v>
      </c>
      <c r="I141" s="234">
        <v>0</v>
      </c>
      <c r="J141" s="234">
        <v>259658.37</v>
      </c>
      <c r="K141" s="234">
        <v>259658.37</v>
      </c>
      <c r="L141" s="221">
        <v>519316.74</v>
      </c>
      <c r="M141" s="221" t="s">
        <v>669</v>
      </c>
      <c r="N141" s="236">
        <v>997212</v>
      </c>
      <c r="O141" s="235" t="s">
        <v>304</v>
      </c>
      <c r="P141" s="221" t="s">
        <v>211</v>
      </c>
      <c r="Q141" s="340">
        <v>821</v>
      </c>
      <c r="R141" s="227">
        <v>45931</v>
      </c>
      <c r="S141" s="227">
        <v>45931</v>
      </c>
      <c r="T141" s="221" t="s">
        <v>1703</v>
      </c>
    </row>
    <row r="142" spans="1:20">
      <c r="A142" s="220">
        <v>45931</v>
      </c>
      <c r="B142" s="230" t="s">
        <v>412</v>
      </c>
      <c r="C142" s="230" t="s">
        <v>413</v>
      </c>
      <c r="D142" s="230" t="s">
        <v>670</v>
      </c>
      <c r="E142" s="232" t="s">
        <v>662</v>
      </c>
      <c r="F142" s="224">
        <v>0.17985611510791366</v>
      </c>
      <c r="G142" s="222">
        <v>2950</v>
      </c>
      <c r="H142" s="233">
        <v>2500</v>
      </c>
      <c r="I142" s="234">
        <v>0</v>
      </c>
      <c r="J142" s="234">
        <v>225</v>
      </c>
      <c r="K142" s="234">
        <v>225</v>
      </c>
      <c r="L142" s="221">
        <v>450</v>
      </c>
      <c r="M142" s="221" t="s">
        <v>671</v>
      </c>
      <c r="N142" s="236">
        <v>997157</v>
      </c>
      <c r="O142" s="235" t="s">
        <v>415</v>
      </c>
      <c r="P142" s="221" t="s">
        <v>211</v>
      </c>
      <c r="Q142" s="340">
        <v>815</v>
      </c>
      <c r="R142" s="227">
        <v>45931</v>
      </c>
      <c r="S142" s="227">
        <v>45931</v>
      </c>
      <c r="T142" s="221" t="s">
        <v>1703</v>
      </c>
    </row>
    <row r="143" spans="1:20">
      <c r="A143" s="220">
        <v>45931</v>
      </c>
      <c r="B143" s="230" t="s">
        <v>412</v>
      </c>
      <c r="C143" s="230" t="s">
        <v>413</v>
      </c>
      <c r="D143" s="230">
        <v>135250930160059</v>
      </c>
      <c r="E143" s="232" t="s">
        <v>261</v>
      </c>
      <c r="F143" s="224">
        <v>0.17985611510791366</v>
      </c>
      <c r="G143" s="222">
        <v>14724.689999999999</v>
      </c>
      <c r="H143" s="233">
        <v>12478.55</v>
      </c>
      <c r="I143" s="234">
        <v>0</v>
      </c>
      <c r="J143" s="234">
        <v>1123.07</v>
      </c>
      <c r="K143" s="234">
        <v>1123.07</v>
      </c>
      <c r="L143" s="221">
        <v>2246.14</v>
      </c>
      <c r="M143" s="221" t="s">
        <v>672</v>
      </c>
      <c r="N143" s="236">
        <v>997157</v>
      </c>
      <c r="O143" s="235" t="s">
        <v>415</v>
      </c>
      <c r="P143" s="221" t="s">
        <v>211</v>
      </c>
      <c r="Q143" s="340">
        <v>814</v>
      </c>
      <c r="R143" s="227">
        <v>45931</v>
      </c>
      <c r="S143" s="227">
        <v>45931</v>
      </c>
      <c r="T143" s="221" t="s">
        <v>1703</v>
      </c>
    </row>
    <row r="144" spans="1:20">
      <c r="A144" s="220">
        <v>45931</v>
      </c>
      <c r="B144" s="230" t="s">
        <v>412</v>
      </c>
      <c r="C144" s="230" t="s">
        <v>413</v>
      </c>
      <c r="D144" s="230">
        <v>135250919102746</v>
      </c>
      <c r="E144" s="232" t="s">
        <v>673</v>
      </c>
      <c r="F144" s="224">
        <v>0.17985611510791366</v>
      </c>
      <c r="G144" s="222">
        <v>12194.999999999998</v>
      </c>
      <c r="H144" s="233">
        <v>10334.74</v>
      </c>
      <c r="I144" s="234">
        <v>0</v>
      </c>
      <c r="J144" s="234">
        <v>930.13</v>
      </c>
      <c r="K144" s="234">
        <v>930.13</v>
      </c>
      <c r="L144" s="221">
        <v>1860.26</v>
      </c>
      <c r="M144" s="221" t="s">
        <v>674</v>
      </c>
      <c r="N144" s="236">
        <v>997157</v>
      </c>
      <c r="O144" s="235" t="s">
        <v>415</v>
      </c>
      <c r="P144" s="221" t="s">
        <v>211</v>
      </c>
      <c r="Q144" s="340">
        <v>813</v>
      </c>
      <c r="R144" s="227">
        <v>45931</v>
      </c>
      <c r="S144" s="227">
        <v>45931</v>
      </c>
      <c r="T144" s="221" t="s">
        <v>1703</v>
      </c>
    </row>
    <row r="145" spans="1:20">
      <c r="A145" s="220">
        <v>45931</v>
      </c>
      <c r="B145" s="230" t="s">
        <v>412</v>
      </c>
      <c r="C145" s="230" t="s">
        <v>413</v>
      </c>
      <c r="D145" s="230">
        <v>135250917088469</v>
      </c>
      <c r="E145" s="232" t="s">
        <v>675</v>
      </c>
      <c r="F145" s="224">
        <v>0.17985611510791366</v>
      </c>
      <c r="G145" s="222">
        <v>17505.28</v>
      </c>
      <c r="H145" s="233">
        <v>14834.98</v>
      </c>
      <c r="I145" s="234">
        <v>0</v>
      </c>
      <c r="J145" s="234">
        <v>1335.15</v>
      </c>
      <c r="K145" s="234">
        <v>1335.15</v>
      </c>
      <c r="L145" s="221">
        <v>2670.3</v>
      </c>
      <c r="M145" s="221" t="s">
        <v>676</v>
      </c>
      <c r="N145" s="236">
        <v>997157</v>
      </c>
      <c r="O145" s="235" t="s">
        <v>415</v>
      </c>
      <c r="P145" s="221" t="s">
        <v>211</v>
      </c>
      <c r="Q145" s="340">
        <v>812</v>
      </c>
      <c r="R145" s="227">
        <v>45931</v>
      </c>
      <c r="S145" s="227">
        <v>45931</v>
      </c>
      <c r="T145" s="221" t="s">
        <v>1703</v>
      </c>
    </row>
    <row r="146" spans="1:20">
      <c r="A146" s="220">
        <v>45931</v>
      </c>
      <c r="B146" s="230" t="s">
        <v>412</v>
      </c>
      <c r="C146" s="230" t="s">
        <v>413</v>
      </c>
      <c r="D146" s="230">
        <v>135250915074870</v>
      </c>
      <c r="E146" s="232" t="s">
        <v>677</v>
      </c>
      <c r="F146" s="224">
        <v>0.17985611510791366</v>
      </c>
      <c r="G146" s="222">
        <v>18839.879999999997</v>
      </c>
      <c r="H146" s="233">
        <v>15966</v>
      </c>
      <c r="I146" s="234">
        <v>0</v>
      </c>
      <c r="J146" s="234">
        <v>1436.94</v>
      </c>
      <c r="K146" s="234">
        <v>1436.94</v>
      </c>
      <c r="L146" s="221">
        <v>2873.88</v>
      </c>
      <c r="M146" s="221" t="s">
        <v>678</v>
      </c>
      <c r="N146" s="236">
        <v>997157</v>
      </c>
      <c r="O146" s="235" t="s">
        <v>415</v>
      </c>
      <c r="P146" s="221" t="s">
        <v>211</v>
      </c>
      <c r="Q146" s="340">
        <v>811</v>
      </c>
      <c r="R146" s="227">
        <v>45931</v>
      </c>
      <c r="S146" s="227">
        <v>45931</v>
      </c>
      <c r="T146" s="221" t="s">
        <v>1703</v>
      </c>
    </row>
    <row r="147" spans="1:20">
      <c r="A147" s="220">
        <v>45931</v>
      </c>
      <c r="B147" s="230" t="s">
        <v>412</v>
      </c>
      <c r="C147" s="230" t="s">
        <v>413</v>
      </c>
      <c r="D147" s="230">
        <v>135250909044251</v>
      </c>
      <c r="E147" s="232" t="s">
        <v>679</v>
      </c>
      <c r="F147" s="224">
        <v>0.17985611510791366</v>
      </c>
      <c r="G147" s="222">
        <v>11778.28</v>
      </c>
      <c r="H147" s="233">
        <v>9981.6</v>
      </c>
      <c r="I147" s="234">
        <v>0</v>
      </c>
      <c r="J147" s="234">
        <v>898.34</v>
      </c>
      <c r="K147" s="234">
        <v>898.34</v>
      </c>
      <c r="L147" s="221">
        <v>1796.68</v>
      </c>
      <c r="M147" s="221" t="s">
        <v>680</v>
      </c>
      <c r="N147" s="236">
        <v>997157</v>
      </c>
      <c r="O147" s="235" t="s">
        <v>415</v>
      </c>
      <c r="P147" s="221" t="s">
        <v>211</v>
      </c>
      <c r="Q147" s="340">
        <v>810</v>
      </c>
      <c r="R147" s="227">
        <v>45931</v>
      </c>
      <c r="S147" s="227">
        <v>45931</v>
      </c>
      <c r="T147" s="221" t="s">
        <v>1703</v>
      </c>
    </row>
    <row r="148" spans="1:20">
      <c r="A148" s="220">
        <v>45931</v>
      </c>
      <c r="B148" s="230" t="s">
        <v>412</v>
      </c>
      <c r="C148" s="230" t="s">
        <v>413</v>
      </c>
      <c r="D148" s="230">
        <v>135250905031940</v>
      </c>
      <c r="E148" s="232" t="s">
        <v>681</v>
      </c>
      <c r="F148" s="224">
        <v>0.17985611510791366</v>
      </c>
      <c r="G148" s="222">
        <v>16239.21</v>
      </c>
      <c r="H148" s="233">
        <v>13762.05</v>
      </c>
      <c r="I148" s="234">
        <v>0</v>
      </c>
      <c r="J148" s="234">
        <v>1238.58</v>
      </c>
      <c r="K148" s="234">
        <v>1238.58</v>
      </c>
      <c r="L148" s="221">
        <v>2477.16</v>
      </c>
      <c r="M148" s="221" t="s">
        <v>682</v>
      </c>
      <c r="N148" s="236">
        <v>997157</v>
      </c>
      <c r="O148" s="235" t="s">
        <v>415</v>
      </c>
      <c r="P148" s="221" t="s">
        <v>211</v>
      </c>
      <c r="Q148" s="340">
        <v>809</v>
      </c>
      <c r="R148" s="227">
        <v>45931</v>
      </c>
      <c r="S148" s="227">
        <v>45931</v>
      </c>
      <c r="T148" s="221" t="s">
        <v>1703</v>
      </c>
    </row>
    <row r="149" spans="1:20">
      <c r="A149" s="220">
        <v>45931</v>
      </c>
      <c r="B149" s="230" t="s">
        <v>412</v>
      </c>
      <c r="C149" s="230" t="s">
        <v>413</v>
      </c>
      <c r="D149" s="230">
        <v>135250904023284</v>
      </c>
      <c r="E149" s="232" t="s">
        <v>683</v>
      </c>
      <c r="F149" s="224">
        <v>0.17985611510791366</v>
      </c>
      <c r="G149" s="222">
        <v>12141.94</v>
      </c>
      <c r="H149" s="233">
        <v>10289.780000000001</v>
      </c>
      <c r="I149" s="234">
        <v>0</v>
      </c>
      <c r="J149" s="234">
        <v>926.08</v>
      </c>
      <c r="K149" s="234">
        <v>926.08</v>
      </c>
      <c r="L149" s="221">
        <v>1852.16</v>
      </c>
      <c r="M149" s="221" t="s">
        <v>684</v>
      </c>
      <c r="N149" s="236">
        <v>997157</v>
      </c>
      <c r="O149" s="235" t="s">
        <v>415</v>
      </c>
      <c r="P149" s="221" t="s">
        <v>211</v>
      </c>
      <c r="Q149" s="340">
        <v>808</v>
      </c>
      <c r="R149" s="227">
        <v>45931</v>
      </c>
      <c r="S149" s="227">
        <v>45931</v>
      </c>
      <c r="T149" s="221" t="s">
        <v>1703</v>
      </c>
    </row>
    <row r="150" spans="1:20">
      <c r="A150" s="220">
        <v>45931</v>
      </c>
      <c r="B150" s="230" t="s">
        <v>685</v>
      </c>
      <c r="C150" s="230" t="s">
        <v>686</v>
      </c>
      <c r="D150" s="230" t="s">
        <v>687</v>
      </c>
      <c r="E150" s="232" t="s">
        <v>261</v>
      </c>
      <c r="F150" s="224">
        <v>0.17985611510791366</v>
      </c>
      <c r="G150" s="222">
        <v>102660</v>
      </c>
      <c r="H150" s="233">
        <v>87000</v>
      </c>
      <c r="I150" s="234">
        <v>0</v>
      </c>
      <c r="J150" s="234">
        <v>7830</v>
      </c>
      <c r="K150" s="234">
        <v>7830</v>
      </c>
      <c r="L150" s="221">
        <v>15660</v>
      </c>
      <c r="M150" s="221" t="s">
        <v>688</v>
      </c>
      <c r="N150" s="236">
        <v>9973</v>
      </c>
      <c r="O150" s="235" t="s">
        <v>371</v>
      </c>
      <c r="P150" s="221" t="s">
        <v>211</v>
      </c>
      <c r="Q150" s="340">
        <v>800</v>
      </c>
      <c r="R150" s="227">
        <v>45931</v>
      </c>
      <c r="S150" s="227">
        <v>45931</v>
      </c>
      <c r="T150" s="221" t="s">
        <v>1703</v>
      </c>
    </row>
    <row r="151" spans="1:20">
      <c r="A151" s="220">
        <v>45931</v>
      </c>
      <c r="B151" s="230" t="s">
        <v>160</v>
      </c>
      <c r="C151" s="230" t="s">
        <v>689</v>
      </c>
      <c r="D151" s="230" t="s">
        <v>690</v>
      </c>
      <c r="E151" s="232" t="s">
        <v>691</v>
      </c>
      <c r="F151" s="224">
        <v>0.17985611510791366</v>
      </c>
      <c r="G151" s="222">
        <v>354000</v>
      </c>
      <c r="H151" s="233">
        <v>300000</v>
      </c>
      <c r="I151" s="234">
        <v>0</v>
      </c>
      <c r="J151" s="234">
        <v>27000</v>
      </c>
      <c r="K151" s="234">
        <v>27000</v>
      </c>
      <c r="L151" s="221">
        <v>54000</v>
      </c>
      <c r="M151" s="221" t="s">
        <v>692</v>
      </c>
      <c r="N151" s="236">
        <v>998312</v>
      </c>
      <c r="O151" s="235" t="s">
        <v>309</v>
      </c>
      <c r="P151" s="221" t="s">
        <v>211</v>
      </c>
      <c r="Q151" s="340">
        <v>790</v>
      </c>
      <c r="R151" s="227">
        <v>45931</v>
      </c>
      <c r="S151" s="227">
        <v>45931</v>
      </c>
      <c r="T151" s="221" t="s">
        <v>1703</v>
      </c>
    </row>
    <row r="152" spans="1:20">
      <c r="A152" s="220">
        <v>45931</v>
      </c>
      <c r="B152" s="230" t="s">
        <v>160</v>
      </c>
      <c r="C152" s="230" t="s">
        <v>689</v>
      </c>
      <c r="D152" s="230" t="s">
        <v>693</v>
      </c>
      <c r="E152" s="232" t="s">
        <v>691</v>
      </c>
      <c r="F152" s="224">
        <v>0.17985611510791366</v>
      </c>
      <c r="G152" s="222">
        <v>354000</v>
      </c>
      <c r="H152" s="233">
        <v>300000</v>
      </c>
      <c r="I152" s="234">
        <v>0</v>
      </c>
      <c r="J152" s="234">
        <v>27000</v>
      </c>
      <c r="K152" s="234">
        <v>27000</v>
      </c>
      <c r="L152" s="221">
        <v>54000</v>
      </c>
      <c r="M152" s="221" t="s">
        <v>694</v>
      </c>
      <c r="N152" s="236">
        <v>998312</v>
      </c>
      <c r="O152" s="235" t="s">
        <v>309</v>
      </c>
      <c r="P152" s="221" t="s">
        <v>211</v>
      </c>
      <c r="Q152" s="340">
        <v>789</v>
      </c>
      <c r="R152" s="227">
        <v>45931</v>
      </c>
      <c r="S152" s="227">
        <v>45931</v>
      </c>
      <c r="T152" s="221" t="s">
        <v>1703</v>
      </c>
    </row>
    <row r="153" spans="1:20">
      <c r="A153" s="220">
        <v>45931</v>
      </c>
      <c r="B153" s="230" t="s">
        <v>160</v>
      </c>
      <c r="C153" s="230" t="s">
        <v>689</v>
      </c>
      <c r="D153" s="231" t="s">
        <v>695</v>
      </c>
      <c r="E153" s="232" t="s">
        <v>691</v>
      </c>
      <c r="F153" s="224">
        <v>0.17985611510791366</v>
      </c>
      <c r="G153" s="222">
        <v>354000</v>
      </c>
      <c r="H153" s="233">
        <v>300000</v>
      </c>
      <c r="I153" s="234">
        <v>0</v>
      </c>
      <c r="J153" s="234">
        <v>27000</v>
      </c>
      <c r="K153" s="234">
        <v>27000</v>
      </c>
      <c r="L153" s="221">
        <v>54000</v>
      </c>
      <c r="M153" s="221" t="s">
        <v>696</v>
      </c>
      <c r="N153" s="236">
        <v>998312</v>
      </c>
      <c r="O153" s="235" t="s">
        <v>309</v>
      </c>
      <c r="P153" s="221" t="s">
        <v>211</v>
      </c>
      <c r="Q153" s="340">
        <v>788</v>
      </c>
      <c r="R153" s="227">
        <v>45931</v>
      </c>
      <c r="S153" s="227">
        <v>45931</v>
      </c>
      <c r="T153" s="221" t="s">
        <v>1703</v>
      </c>
    </row>
    <row r="154" spans="1:20">
      <c r="A154" s="220">
        <v>45931</v>
      </c>
      <c r="B154" s="230" t="s">
        <v>160</v>
      </c>
      <c r="C154" s="230" t="s">
        <v>689</v>
      </c>
      <c r="D154" s="231" t="s">
        <v>697</v>
      </c>
      <c r="E154" s="232" t="s">
        <v>691</v>
      </c>
      <c r="F154" s="224">
        <v>0.17985611510791366</v>
      </c>
      <c r="G154" s="222">
        <v>354000</v>
      </c>
      <c r="H154" s="233">
        <v>300000</v>
      </c>
      <c r="I154" s="234">
        <v>0</v>
      </c>
      <c r="J154" s="234">
        <v>27000</v>
      </c>
      <c r="K154" s="234">
        <v>27000</v>
      </c>
      <c r="L154" s="221">
        <v>54000</v>
      </c>
      <c r="M154" s="221" t="s">
        <v>698</v>
      </c>
      <c r="N154" s="236">
        <v>998312</v>
      </c>
      <c r="O154" s="235" t="s">
        <v>309</v>
      </c>
      <c r="P154" s="221" t="s">
        <v>211</v>
      </c>
      <c r="Q154" s="340">
        <v>787</v>
      </c>
      <c r="R154" s="227">
        <v>45931</v>
      </c>
      <c r="S154" s="227">
        <v>45931</v>
      </c>
      <c r="T154" s="221" t="s">
        <v>1703</v>
      </c>
    </row>
    <row r="155" spans="1:20">
      <c r="A155" s="220">
        <v>45931</v>
      </c>
      <c r="B155" s="230" t="s">
        <v>699</v>
      </c>
      <c r="C155" s="230" t="s">
        <v>700</v>
      </c>
      <c r="D155" s="231">
        <v>26</v>
      </c>
      <c r="E155" s="232" t="s">
        <v>701</v>
      </c>
      <c r="F155" s="224">
        <v>0.17985611510791366</v>
      </c>
      <c r="G155" s="222">
        <v>4003488.66</v>
      </c>
      <c r="H155" s="233">
        <v>3392787</v>
      </c>
      <c r="I155" s="234">
        <v>610701.66</v>
      </c>
      <c r="J155" s="234">
        <v>0</v>
      </c>
      <c r="K155" s="234">
        <v>0</v>
      </c>
      <c r="L155" s="221">
        <v>610701.66</v>
      </c>
      <c r="M155" s="221" t="s">
        <v>702</v>
      </c>
      <c r="N155" s="236">
        <v>997331</v>
      </c>
      <c r="O155" s="235" t="s">
        <v>239</v>
      </c>
      <c r="P155" s="221" t="s">
        <v>211</v>
      </c>
      <c r="Q155" s="340">
        <v>761</v>
      </c>
      <c r="R155" s="227">
        <v>45931</v>
      </c>
      <c r="S155" s="227">
        <v>45931</v>
      </c>
      <c r="T155" s="221" t="s">
        <v>1703</v>
      </c>
    </row>
    <row r="156" spans="1:20">
      <c r="A156" s="220">
        <v>45931</v>
      </c>
      <c r="B156" s="230" t="s">
        <v>367</v>
      </c>
      <c r="C156" s="230" t="s">
        <v>368</v>
      </c>
      <c r="D156" s="231" t="s">
        <v>703</v>
      </c>
      <c r="E156" s="232" t="s">
        <v>261</v>
      </c>
      <c r="F156" s="224">
        <v>0.17985611510791366</v>
      </c>
      <c r="G156" s="222">
        <v>115988.1</v>
      </c>
      <c r="H156" s="233">
        <v>98295</v>
      </c>
      <c r="I156" s="234">
        <v>0</v>
      </c>
      <c r="J156" s="234">
        <v>8846.5499999999993</v>
      </c>
      <c r="K156" s="234">
        <v>8846.5499999999993</v>
      </c>
      <c r="L156" s="221">
        <v>17693.099999999999</v>
      </c>
      <c r="M156" s="221" t="s">
        <v>704</v>
      </c>
      <c r="N156" s="236">
        <v>997315</v>
      </c>
      <c r="O156" s="235" t="s">
        <v>371</v>
      </c>
      <c r="P156" s="221" t="s">
        <v>211</v>
      </c>
      <c r="Q156" s="340">
        <v>746</v>
      </c>
      <c r="R156" s="227">
        <v>45931</v>
      </c>
      <c r="S156" s="227">
        <v>45931</v>
      </c>
      <c r="T156" s="221" t="s">
        <v>1703</v>
      </c>
    </row>
    <row r="157" spans="1:20">
      <c r="A157" s="220">
        <v>45931</v>
      </c>
      <c r="B157" s="230" t="s">
        <v>283</v>
      </c>
      <c r="C157" s="230" t="s">
        <v>284</v>
      </c>
      <c r="D157" s="231" t="s">
        <v>705</v>
      </c>
      <c r="E157" s="232" t="s">
        <v>706</v>
      </c>
      <c r="F157" s="224">
        <v>0.17985611510791366</v>
      </c>
      <c r="G157" s="222">
        <v>590</v>
      </c>
      <c r="H157" s="233">
        <v>500</v>
      </c>
      <c r="I157" s="234">
        <v>90</v>
      </c>
      <c r="J157" s="234">
        <v>0</v>
      </c>
      <c r="K157" s="234">
        <v>0</v>
      </c>
      <c r="L157" s="221">
        <v>90</v>
      </c>
      <c r="M157" s="221" t="s">
        <v>707</v>
      </c>
      <c r="N157" s="236">
        <v>998559</v>
      </c>
      <c r="O157" s="235" t="s">
        <v>708</v>
      </c>
      <c r="P157" s="221" t="s">
        <v>211</v>
      </c>
      <c r="Q157" s="340">
        <v>745</v>
      </c>
      <c r="R157" s="227">
        <v>45931</v>
      </c>
      <c r="S157" s="227">
        <v>45931</v>
      </c>
      <c r="T157" s="221" t="s">
        <v>1703</v>
      </c>
    </row>
    <row r="158" spans="1:20">
      <c r="A158" s="220">
        <v>45931</v>
      </c>
      <c r="B158" s="230" t="s">
        <v>283</v>
      </c>
      <c r="C158" s="230" t="s">
        <v>284</v>
      </c>
      <c r="D158" s="231" t="s">
        <v>709</v>
      </c>
      <c r="E158" s="232" t="s">
        <v>657</v>
      </c>
      <c r="F158" s="224">
        <v>0.17985611510791366</v>
      </c>
      <c r="G158" s="222">
        <v>826</v>
      </c>
      <c r="H158" s="233">
        <v>700</v>
      </c>
      <c r="I158" s="234">
        <v>126</v>
      </c>
      <c r="J158" s="234">
        <v>0</v>
      </c>
      <c r="K158" s="234">
        <v>0</v>
      </c>
      <c r="L158" s="221">
        <v>126</v>
      </c>
      <c r="M158" s="221" t="s">
        <v>710</v>
      </c>
      <c r="N158" s="236">
        <v>998551</v>
      </c>
      <c r="O158" s="235" t="s">
        <v>288</v>
      </c>
      <c r="P158" s="221" t="s">
        <v>211</v>
      </c>
      <c r="Q158" s="340">
        <v>744</v>
      </c>
      <c r="R158" s="227">
        <v>45931</v>
      </c>
      <c r="S158" s="227">
        <v>45931</v>
      </c>
      <c r="T158" s="221" t="s">
        <v>1703</v>
      </c>
    </row>
    <row r="159" spans="1:20">
      <c r="A159" s="220">
        <v>45931</v>
      </c>
      <c r="B159" s="230" t="s">
        <v>283</v>
      </c>
      <c r="C159" s="230" t="s">
        <v>284</v>
      </c>
      <c r="D159" s="231" t="s">
        <v>711</v>
      </c>
      <c r="E159" s="232" t="s">
        <v>662</v>
      </c>
      <c r="F159" s="224">
        <v>0.17985611510791366</v>
      </c>
      <c r="G159" s="222">
        <v>8496</v>
      </c>
      <c r="H159" s="233">
        <v>7200</v>
      </c>
      <c r="I159" s="234">
        <v>1296</v>
      </c>
      <c r="J159" s="234">
        <v>0</v>
      </c>
      <c r="K159" s="234">
        <v>0</v>
      </c>
      <c r="L159" s="221">
        <v>1296</v>
      </c>
      <c r="M159" s="221" t="s">
        <v>712</v>
      </c>
      <c r="N159" s="236">
        <v>998552</v>
      </c>
      <c r="O159" s="235" t="s">
        <v>404</v>
      </c>
      <c r="P159" s="221" t="s">
        <v>211</v>
      </c>
      <c r="Q159" s="340">
        <v>737</v>
      </c>
      <c r="R159" s="227">
        <v>45931</v>
      </c>
      <c r="S159" s="227">
        <v>45931</v>
      </c>
      <c r="T159" s="221" t="s">
        <v>1703</v>
      </c>
    </row>
    <row r="160" spans="1:20">
      <c r="A160" s="220">
        <v>45931</v>
      </c>
      <c r="B160" s="230" t="s">
        <v>283</v>
      </c>
      <c r="C160" s="230" t="s">
        <v>284</v>
      </c>
      <c r="D160" s="230" t="s">
        <v>713</v>
      </c>
      <c r="E160" s="232" t="s">
        <v>261</v>
      </c>
      <c r="F160" s="224">
        <v>0.17985611510791366</v>
      </c>
      <c r="G160" s="222">
        <v>118</v>
      </c>
      <c r="H160" s="233">
        <v>100</v>
      </c>
      <c r="I160" s="234">
        <v>18</v>
      </c>
      <c r="J160" s="234">
        <v>0</v>
      </c>
      <c r="K160" s="234">
        <v>0</v>
      </c>
      <c r="L160" s="221">
        <v>18</v>
      </c>
      <c r="M160" s="221" t="s">
        <v>714</v>
      </c>
      <c r="N160" s="236">
        <v>998551</v>
      </c>
      <c r="O160" s="235" t="s">
        <v>288</v>
      </c>
      <c r="P160" s="221" t="s">
        <v>211</v>
      </c>
      <c r="Q160" s="340">
        <v>734</v>
      </c>
      <c r="R160" s="227">
        <v>45931</v>
      </c>
      <c r="S160" s="227">
        <v>45931</v>
      </c>
      <c r="T160" s="221" t="s">
        <v>1703</v>
      </c>
    </row>
    <row r="161" spans="1:20">
      <c r="A161" s="220">
        <v>45931</v>
      </c>
      <c r="B161" s="230" t="s">
        <v>283</v>
      </c>
      <c r="C161" s="230" t="s">
        <v>284</v>
      </c>
      <c r="D161" s="230" t="s">
        <v>715</v>
      </c>
      <c r="E161" s="232" t="s">
        <v>261</v>
      </c>
      <c r="F161" s="224">
        <v>0.17985611510791366</v>
      </c>
      <c r="G161" s="222">
        <v>118</v>
      </c>
      <c r="H161" s="233">
        <v>100</v>
      </c>
      <c r="I161" s="234">
        <v>18</v>
      </c>
      <c r="J161" s="234">
        <v>0</v>
      </c>
      <c r="K161" s="234">
        <v>0</v>
      </c>
      <c r="L161" s="221">
        <v>18</v>
      </c>
      <c r="M161" s="221" t="s">
        <v>716</v>
      </c>
      <c r="N161" s="236">
        <v>998551</v>
      </c>
      <c r="O161" s="235" t="s">
        <v>288</v>
      </c>
      <c r="P161" s="221" t="s">
        <v>211</v>
      </c>
      <c r="Q161" s="340">
        <v>733</v>
      </c>
      <c r="R161" s="227">
        <v>45931</v>
      </c>
      <c r="S161" s="227">
        <v>45931</v>
      </c>
      <c r="T161" s="221" t="s">
        <v>1703</v>
      </c>
    </row>
    <row r="162" spans="1:20">
      <c r="A162" s="220">
        <v>45931</v>
      </c>
      <c r="B162" s="230" t="s">
        <v>717</v>
      </c>
      <c r="C162" s="230" t="s">
        <v>718</v>
      </c>
      <c r="D162" s="231" t="s">
        <v>719</v>
      </c>
      <c r="E162" s="232" t="s">
        <v>657</v>
      </c>
      <c r="F162" s="224">
        <v>0.17985611510791366</v>
      </c>
      <c r="G162" s="222">
        <v>1180</v>
      </c>
      <c r="H162" s="233">
        <v>1000</v>
      </c>
      <c r="I162" s="234">
        <v>0</v>
      </c>
      <c r="J162" s="234">
        <v>90</v>
      </c>
      <c r="K162" s="234">
        <v>90</v>
      </c>
      <c r="L162" s="221">
        <v>180</v>
      </c>
      <c r="M162" s="221" t="s">
        <v>720</v>
      </c>
      <c r="N162" s="236">
        <v>998559</v>
      </c>
      <c r="O162" s="235" t="s">
        <v>288</v>
      </c>
      <c r="P162" s="221" t="s">
        <v>211</v>
      </c>
      <c r="Q162" s="340">
        <v>711</v>
      </c>
      <c r="R162" s="227">
        <v>45931</v>
      </c>
      <c r="S162" s="227">
        <v>45931</v>
      </c>
      <c r="T162" s="221" t="s">
        <v>1703</v>
      </c>
    </row>
    <row r="163" spans="1:20">
      <c r="A163" s="220">
        <v>45931</v>
      </c>
      <c r="B163" s="230" t="s">
        <v>721</v>
      </c>
      <c r="C163" s="230" t="s">
        <v>722</v>
      </c>
      <c r="D163" s="230">
        <v>5376253566</v>
      </c>
      <c r="E163" s="232" t="s">
        <v>261</v>
      </c>
      <c r="F163" s="224">
        <v>0.17985611510791366</v>
      </c>
      <c r="G163" s="222">
        <v>4542.13</v>
      </c>
      <c r="H163" s="233">
        <v>3849.26</v>
      </c>
      <c r="I163" s="234">
        <v>692.87</v>
      </c>
      <c r="J163" s="234">
        <v>0</v>
      </c>
      <c r="K163" s="234">
        <v>0</v>
      </c>
      <c r="L163" s="221">
        <v>692.87</v>
      </c>
      <c r="M163" s="221" t="s">
        <v>723</v>
      </c>
      <c r="N163" s="236">
        <v>998365</v>
      </c>
      <c r="O163" s="235" t="s">
        <v>575</v>
      </c>
      <c r="P163" s="221" t="s">
        <v>211</v>
      </c>
      <c r="Q163" s="340">
        <v>698</v>
      </c>
      <c r="R163" s="227">
        <v>45931</v>
      </c>
      <c r="S163" s="227">
        <v>45931</v>
      </c>
      <c r="T163" s="221" t="s">
        <v>1703</v>
      </c>
    </row>
    <row r="164" spans="1:20">
      <c r="A164" s="220">
        <v>45931</v>
      </c>
      <c r="B164" s="230" t="s">
        <v>724</v>
      </c>
      <c r="C164" s="230" t="s">
        <v>725</v>
      </c>
      <c r="D164" s="230" t="s">
        <v>726</v>
      </c>
      <c r="E164" s="232" t="s">
        <v>645</v>
      </c>
      <c r="F164" s="224">
        <v>0.17985611510791366</v>
      </c>
      <c r="G164" s="222">
        <v>4130</v>
      </c>
      <c r="H164" s="233">
        <v>3500</v>
      </c>
      <c r="I164" s="234">
        <v>0</v>
      </c>
      <c r="J164" s="234">
        <v>315</v>
      </c>
      <c r="K164" s="234">
        <v>315</v>
      </c>
      <c r="L164" s="221">
        <v>630</v>
      </c>
      <c r="M164" s="221" t="s">
        <v>727</v>
      </c>
      <c r="N164" s="236">
        <v>854690</v>
      </c>
      <c r="O164" s="235" t="s">
        <v>388</v>
      </c>
      <c r="P164" s="221" t="s">
        <v>209</v>
      </c>
      <c r="Q164" s="340">
        <v>689</v>
      </c>
      <c r="R164" s="227">
        <v>45931</v>
      </c>
      <c r="S164" s="227">
        <v>45931</v>
      </c>
      <c r="T164" s="221" t="s">
        <v>1703</v>
      </c>
    </row>
    <row r="165" spans="1:20">
      <c r="A165" s="220">
        <v>45931</v>
      </c>
      <c r="B165" s="230" t="s">
        <v>724</v>
      </c>
      <c r="C165" s="230" t="s">
        <v>725</v>
      </c>
      <c r="D165" s="230" t="s">
        <v>728</v>
      </c>
      <c r="E165" s="232" t="s">
        <v>729</v>
      </c>
      <c r="F165" s="224">
        <v>0.17985611510791366</v>
      </c>
      <c r="G165" s="222">
        <v>101598</v>
      </c>
      <c r="H165" s="233">
        <v>86100</v>
      </c>
      <c r="I165" s="234">
        <v>0</v>
      </c>
      <c r="J165" s="234">
        <v>7749</v>
      </c>
      <c r="K165" s="234">
        <v>7749</v>
      </c>
      <c r="L165" s="221">
        <v>15498</v>
      </c>
      <c r="M165" s="221" t="s">
        <v>730</v>
      </c>
      <c r="N165" s="236">
        <v>854690</v>
      </c>
      <c r="O165" s="235" t="s">
        <v>388</v>
      </c>
      <c r="P165" s="221" t="s">
        <v>209</v>
      </c>
      <c r="Q165" s="340">
        <v>688</v>
      </c>
      <c r="R165" s="227">
        <v>45931</v>
      </c>
      <c r="S165" s="227">
        <v>45931</v>
      </c>
      <c r="T165" s="221" t="s">
        <v>1703</v>
      </c>
    </row>
    <row r="166" spans="1:20">
      <c r="A166" s="220">
        <v>45931</v>
      </c>
      <c r="B166" s="230" t="s">
        <v>717</v>
      </c>
      <c r="C166" s="230" t="s">
        <v>718</v>
      </c>
      <c r="D166" s="230" t="s">
        <v>731</v>
      </c>
      <c r="E166" s="232" t="s">
        <v>732</v>
      </c>
      <c r="F166" s="224">
        <v>0.17985611510791366</v>
      </c>
      <c r="G166" s="222">
        <v>1180</v>
      </c>
      <c r="H166" s="233">
        <v>1000</v>
      </c>
      <c r="I166" s="234">
        <v>0</v>
      </c>
      <c r="J166" s="234">
        <v>90</v>
      </c>
      <c r="K166" s="234">
        <v>90</v>
      </c>
      <c r="L166" s="221">
        <v>180</v>
      </c>
      <c r="M166" s="221" t="s">
        <v>733</v>
      </c>
      <c r="N166" s="236">
        <v>998559</v>
      </c>
      <c r="O166" s="235" t="s">
        <v>288</v>
      </c>
      <c r="P166" s="221" t="s">
        <v>211</v>
      </c>
      <c r="Q166" s="340">
        <v>600</v>
      </c>
      <c r="R166" s="227">
        <v>45931</v>
      </c>
      <c r="S166" s="227">
        <v>45931</v>
      </c>
      <c r="T166" s="221" t="s">
        <v>1703</v>
      </c>
    </row>
    <row r="167" spans="1:20">
      <c r="A167" s="220">
        <v>45931</v>
      </c>
      <c r="B167" s="230" t="s">
        <v>721</v>
      </c>
      <c r="C167" s="230" t="s">
        <v>722</v>
      </c>
      <c r="D167" s="230">
        <v>5352450283</v>
      </c>
      <c r="E167" s="232" t="s">
        <v>734</v>
      </c>
      <c r="F167" s="224">
        <v>0.17985611510791366</v>
      </c>
      <c r="G167" s="222">
        <v>6421.17</v>
      </c>
      <c r="H167" s="233">
        <v>5441.67</v>
      </c>
      <c r="I167" s="234">
        <v>979.5</v>
      </c>
      <c r="J167" s="234">
        <v>0</v>
      </c>
      <c r="K167" s="234">
        <v>0</v>
      </c>
      <c r="L167" s="221">
        <v>979.5</v>
      </c>
      <c r="M167" s="221" t="s">
        <v>735</v>
      </c>
      <c r="N167" s="236">
        <v>998365</v>
      </c>
      <c r="O167" s="235" t="s">
        <v>575</v>
      </c>
      <c r="P167" s="221" t="s">
        <v>211</v>
      </c>
      <c r="Q167" s="340">
        <v>586</v>
      </c>
      <c r="R167" s="227">
        <v>45931</v>
      </c>
      <c r="S167" s="227">
        <v>45931</v>
      </c>
      <c r="T167" s="221" t="s">
        <v>1703</v>
      </c>
    </row>
    <row r="168" spans="1:20">
      <c r="A168" s="220">
        <v>45931</v>
      </c>
      <c r="B168" s="230" t="s">
        <v>449</v>
      </c>
      <c r="C168" s="230" t="s">
        <v>450</v>
      </c>
      <c r="D168" s="231" t="s">
        <v>736</v>
      </c>
      <c r="E168" s="232" t="s">
        <v>737</v>
      </c>
      <c r="F168" s="224" t="e">
        <v>#DIV/0!</v>
      </c>
      <c r="G168" s="222">
        <v>84.88</v>
      </c>
      <c r="H168" s="233">
        <v>0</v>
      </c>
      <c r="I168" s="234">
        <v>0</v>
      </c>
      <c r="J168" s="234">
        <v>42.44</v>
      </c>
      <c r="K168" s="234">
        <v>42.44</v>
      </c>
      <c r="L168" s="221">
        <v>84.88</v>
      </c>
      <c r="M168" s="221" t="s">
        <v>738</v>
      </c>
      <c r="N168" s="221">
        <v>997157</v>
      </c>
      <c r="O168" s="235" t="s">
        <v>453</v>
      </c>
      <c r="P168" s="221" t="s">
        <v>211</v>
      </c>
      <c r="Q168" s="340">
        <v>1713</v>
      </c>
      <c r="R168" s="227">
        <v>45931</v>
      </c>
      <c r="S168" s="227">
        <v>45931</v>
      </c>
      <c r="T168" s="221" t="s">
        <v>1703</v>
      </c>
    </row>
    <row r="169" spans="1:20">
      <c r="A169" s="220">
        <v>45931</v>
      </c>
      <c r="B169" s="230" t="s">
        <v>631</v>
      </c>
      <c r="C169" s="230" t="s">
        <v>632</v>
      </c>
      <c r="D169" s="231" t="s">
        <v>633</v>
      </c>
      <c r="E169" s="232" t="s">
        <v>286</v>
      </c>
      <c r="F169" s="224">
        <v>0.17985611510791366</v>
      </c>
      <c r="G169" s="222">
        <v>505.11999999999995</v>
      </c>
      <c r="H169" s="233">
        <v>616</v>
      </c>
      <c r="I169" s="234">
        <v>0</v>
      </c>
      <c r="J169" s="246">
        <v>-55.44</v>
      </c>
      <c r="K169" s="246">
        <v>-55.44</v>
      </c>
      <c r="L169" s="221">
        <v>-110.88</v>
      </c>
      <c r="M169" s="221" t="s">
        <v>634</v>
      </c>
      <c r="N169" s="247">
        <v>998599</v>
      </c>
      <c r="O169" s="248" t="s">
        <v>309</v>
      </c>
      <c r="P169" s="221" t="s">
        <v>211</v>
      </c>
      <c r="Q169" s="340">
        <v>2666</v>
      </c>
      <c r="R169" s="227">
        <v>45931</v>
      </c>
      <c r="S169" s="227">
        <v>45931</v>
      </c>
      <c r="T169" s="251" t="s">
        <v>1657</v>
      </c>
    </row>
    <row r="170" spans="1:20">
      <c r="A170" s="220">
        <v>45931</v>
      </c>
      <c r="B170" s="239" t="s">
        <v>357</v>
      </c>
      <c r="C170" s="239" t="s">
        <v>358</v>
      </c>
      <c r="D170" s="240" t="s">
        <v>638</v>
      </c>
      <c r="E170" s="241" t="s">
        <v>261</v>
      </c>
      <c r="F170" s="224">
        <v>0.05</v>
      </c>
      <c r="G170" s="222">
        <v>2902.24</v>
      </c>
      <c r="H170" s="249">
        <v>3055</v>
      </c>
      <c r="I170" s="249">
        <v>0</v>
      </c>
      <c r="J170" s="250">
        <v>-76.38</v>
      </c>
      <c r="K170" s="250">
        <v>-76.38</v>
      </c>
      <c r="L170" s="221">
        <v>-152.76</v>
      </c>
      <c r="M170" s="221" t="s">
        <v>639</v>
      </c>
      <c r="N170" s="247">
        <v>99633</v>
      </c>
      <c r="O170" s="248" t="s">
        <v>361</v>
      </c>
      <c r="P170" s="221" t="s">
        <v>211</v>
      </c>
      <c r="Q170" s="340">
        <v>771</v>
      </c>
      <c r="R170" s="227">
        <v>45931</v>
      </c>
      <c r="S170" s="227">
        <v>45931</v>
      </c>
      <c r="T170" s="251" t="s">
        <v>1657</v>
      </c>
    </row>
    <row r="171" spans="1:20">
      <c r="A171" s="220">
        <v>45931</v>
      </c>
      <c r="B171" s="239" t="s">
        <v>357</v>
      </c>
      <c r="C171" s="239" t="s">
        <v>358</v>
      </c>
      <c r="D171" s="240" t="s">
        <v>640</v>
      </c>
      <c r="E171" s="241" t="s">
        <v>261</v>
      </c>
      <c r="F171" s="224">
        <v>0.05</v>
      </c>
      <c r="G171" s="222">
        <v>1900</v>
      </c>
      <c r="H171" s="249">
        <v>2000</v>
      </c>
      <c r="I171" s="249">
        <v>0</v>
      </c>
      <c r="J171" s="250">
        <v>-50</v>
      </c>
      <c r="K171" s="250">
        <v>-50</v>
      </c>
      <c r="L171" s="221">
        <v>-100</v>
      </c>
      <c r="M171" s="221" t="s">
        <v>641</v>
      </c>
      <c r="N171" s="247">
        <v>99633</v>
      </c>
      <c r="O171" s="248" t="s">
        <v>361</v>
      </c>
      <c r="P171" s="221" t="s">
        <v>211</v>
      </c>
      <c r="Q171" s="340">
        <v>769</v>
      </c>
      <c r="R171" s="227">
        <v>45931</v>
      </c>
      <c r="S171" s="227">
        <v>45931</v>
      </c>
      <c r="T171" s="251" t="s">
        <v>1657</v>
      </c>
    </row>
    <row r="172" spans="1:20">
      <c r="A172" s="220">
        <v>45931</v>
      </c>
      <c r="B172" s="221" t="s">
        <v>248</v>
      </c>
      <c r="C172" s="221" t="s">
        <v>249</v>
      </c>
      <c r="D172" s="251">
        <v>2526350</v>
      </c>
      <c r="E172" s="227" t="s">
        <v>250</v>
      </c>
      <c r="F172" s="224">
        <v>0.17985611510791366</v>
      </c>
      <c r="G172" s="222">
        <v>-8036</v>
      </c>
      <c r="H172" s="221">
        <v>-9800</v>
      </c>
      <c r="I172" s="221">
        <v>0</v>
      </c>
      <c r="J172" s="221">
        <v>-882</v>
      </c>
      <c r="K172" s="221">
        <v>-882</v>
      </c>
      <c r="L172" s="221">
        <v>-1764</v>
      </c>
      <c r="M172" s="221" t="s">
        <v>251</v>
      </c>
      <c r="N172" s="221">
        <v>998332</v>
      </c>
      <c r="O172" s="221" t="s">
        <v>309</v>
      </c>
      <c r="P172" s="48" t="s">
        <v>211</v>
      </c>
      <c r="Q172" s="340">
        <v>2596</v>
      </c>
      <c r="R172" s="227">
        <v>45931</v>
      </c>
      <c r="S172" s="227">
        <v>45931</v>
      </c>
      <c r="T172" s="221" t="s">
        <v>1703</v>
      </c>
    </row>
    <row r="173" spans="1:20">
      <c r="A173" s="220">
        <v>45931</v>
      </c>
      <c r="B173" s="221" t="s">
        <v>248</v>
      </c>
      <c r="C173" s="221" t="s">
        <v>249</v>
      </c>
      <c r="D173" s="251">
        <v>2526351</v>
      </c>
      <c r="E173" s="227" t="s">
        <v>250</v>
      </c>
      <c r="F173" s="224">
        <v>0.17985611510791366</v>
      </c>
      <c r="G173" s="222">
        <v>-6560</v>
      </c>
      <c r="H173" s="221">
        <v>-8000</v>
      </c>
      <c r="I173" s="221">
        <v>0</v>
      </c>
      <c r="J173" s="221">
        <v>-720</v>
      </c>
      <c r="K173" s="221">
        <v>-720</v>
      </c>
      <c r="L173" s="221">
        <v>-1440</v>
      </c>
      <c r="M173" s="221" t="s">
        <v>253</v>
      </c>
      <c r="N173" s="221">
        <v>998332</v>
      </c>
      <c r="O173" s="221" t="s">
        <v>309</v>
      </c>
      <c r="P173" s="48" t="s">
        <v>211</v>
      </c>
      <c r="Q173" s="340">
        <v>2597</v>
      </c>
      <c r="R173" s="227">
        <v>45931</v>
      </c>
      <c r="S173" s="227">
        <v>45931</v>
      </c>
      <c r="T173" s="221" t="s">
        <v>1703</v>
      </c>
    </row>
    <row r="174" spans="1:20">
      <c r="A174" s="220">
        <v>45931</v>
      </c>
      <c r="B174" s="221" t="s">
        <v>248</v>
      </c>
      <c r="C174" s="221" t="s">
        <v>249</v>
      </c>
      <c r="D174" s="251">
        <v>2526352</v>
      </c>
      <c r="E174" s="227" t="s">
        <v>250</v>
      </c>
      <c r="F174" s="224">
        <v>0.17985611510791366</v>
      </c>
      <c r="G174" s="222">
        <v>-6560</v>
      </c>
      <c r="H174" s="221">
        <v>-8000</v>
      </c>
      <c r="I174" s="221">
        <v>0</v>
      </c>
      <c r="J174" s="221">
        <v>-720</v>
      </c>
      <c r="K174" s="221">
        <v>-720</v>
      </c>
      <c r="L174" s="221">
        <v>-1440</v>
      </c>
      <c r="M174" s="221" t="s">
        <v>254</v>
      </c>
      <c r="N174" s="221">
        <v>998332</v>
      </c>
      <c r="O174" s="221" t="s">
        <v>309</v>
      </c>
      <c r="P174" s="48" t="s">
        <v>211</v>
      </c>
      <c r="Q174" s="340">
        <v>2598</v>
      </c>
      <c r="R174" s="227">
        <v>45931</v>
      </c>
      <c r="S174" s="227">
        <v>45931</v>
      </c>
      <c r="T174" s="221" t="s">
        <v>1703</v>
      </c>
    </row>
    <row r="175" spans="1:20">
      <c r="A175" s="220">
        <v>45931</v>
      </c>
      <c r="B175" s="221" t="s">
        <v>248</v>
      </c>
      <c r="C175" s="221" t="s">
        <v>249</v>
      </c>
      <c r="D175" s="251">
        <v>2526353</v>
      </c>
      <c r="E175" s="227" t="s">
        <v>250</v>
      </c>
      <c r="F175" s="224">
        <v>0.17985611510791366</v>
      </c>
      <c r="G175" s="222">
        <v>-3280</v>
      </c>
      <c r="H175" s="221">
        <v>-4000</v>
      </c>
      <c r="I175" s="221">
        <v>0</v>
      </c>
      <c r="J175" s="221">
        <v>-360</v>
      </c>
      <c r="K175" s="221">
        <v>-360</v>
      </c>
      <c r="L175" s="221">
        <v>-720</v>
      </c>
      <c r="M175" s="221" t="s">
        <v>255</v>
      </c>
      <c r="N175" s="221">
        <v>998332</v>
      </c>
      <c r="O175" s="221" t="s">
        <v>309</v>
      </c>
      <c r="P175" s="48" t="s">
        <v>211</v>
      </c>
      <c r="Q175" s="340">
        <v>2599</v>
      </c>
      <c r="R175" s="227">
        <v>45931</v>
      </c>
      <c r="S175" s="227">
        <v>45931</v>
      </c>
      <c r="T175" s="221" t="s">
        <v>1703</v>
      </c>
    </row>
    <row r="176" spans="1:20">
      <c r="A176" s="220">
        <v>45931</v>
      </c>
      <c r="B176" s="221" t="s">
        <v>248</v>
      </c>
      <c r="C176" s="221" t="s">
        <v>249</v>
      </c>
      <c r="D176" s="251">
        <v>2526354</v>
      </c>
      <c r="E176" s="227" t="s">
        <v>250</v>
      </c>
      <c r="F176" s="224">
        <v>0.17985611510791366</v>
      </c>
      <c r="G176" s="222">
        <v>-3280</v>
      </c>
      <c r="H176" s="221">
        <v>-4000</v>
      </c>
      <c r="I176" s="221">
        <v>0</v>
      </c>
      <c r="J176" s="221">
        <v>-360</v>
      </c>
      <c r="K176" s="221">
        <v>-360</v>
      </c>
      <c r="L176" s="221">
        <v>-720</v>
      </c>
      <c r="M176" s="221" t="s">
        <v>256</v>
      </c>
      <c r="N176" s="221">
        <v>998332</v>
      </c>
      <c r="O176" s="221" t="s">
        <v>309</v>
      </c>
      <c r="P176" s="48" t="s">
        <v>211</v>
      </c>
      <c r="Q176" s="340">
        <v>2600</v>
      </c>
      <c r="R176" s="227">
        <v>45931</v>
      </c>
      <c r="S176" s="227">
        <v>45931</v>
      </c>
      <c r="T176" s="221" t="s">
        <v>1703</v>
      </c>
    </row>
    <row r="177" spans="1:20">
      <c r="A177" s="220">
        <v>45931</v>
      </c>
      <c r="B177" s="221" t="s">
        <v>248</v>
      </c>
      <c r="C177" s="221" t="s">
        <v>249</v>
      </c>
      <c r="D177" s="251">
        <v>2526355</v>
      </c>
      <c r="E177" s="227" t="s">
        <v>250</v>
      </c>
      <c r="F177" s="224">
        <v>0.17985611510791366</v>
      </c>
      <c r="G177" s="222">
        <v>-16400</v>
      </c>
      <c r="H177" s="221">
        <v>-20000</v>
      </c>
      <c r="I177" s="221">
        <v>0</v>
      </c>
      <c r="J177" s="221">
        <v>-1800</v>
      </c>
      <c r="K177" s="221">
        <v>-1800</v>
      </c>
      <c r="L177" s="221">
        <v>-3600</v>
      </c>
      <c r="M177" s="221" t="s">
        <v>257</v>
      </c>
      <c r="N177" s="221">
        <v>998332</v>
      </c>
      <c r="O177" s="221" t="s">
        <v>309</v>
      </c>
      <c r="P177" s="48" t="s">
        <v>211</v>
      </c>
      <c r="Q177" s="340">
        <v>2601</v>
      </c>
      <c r="R177" s="227">
        <v>45931</v>
      </c>
      <c r="S177" s="227">
        <v>45931</v>
      </c>
      <c r="T177" s="221" t="s">
        <v>1703</v>
      </c>
    </row>
    <row r="178" spans="1:20">
      <c r="A178" s="220">
        <v>45931</v>
      </c>
      <c r="B178" s="221" t="s">
        <v>258</v>
      </c>
      <c r="C178" s="221" t="s">
        <v>259</v>
      </c>
      <c r="D178" s="251" t="s">
        <v>260</v>
      </c>
      <c r="E178" s="227" t="s">
        <v>261</v>
      </c>
      <c r="F178" s="224">
        <v>0.17985611510791366</v>
      </c>
      <c r="G178" s="222">
        <v>-82</v>
      </c>
      <c r="H178" s="221">
        <v>-100</v>
      </c>
      <c r="I178" s="221">
        <v>0</v>
      </c>
      <c r="J178" s="221">
        <v>-9</v>
      </c>
      <c r="K178" s="221">
        <v>-9</v>
      </c>
      <c r="L178" s="221">
        <v>-18</v>
      </c>
      <c r="M178" s="221" t="s">
        <v>262</v>
      </c>
      <c r="N178" s="221">
        <v>996511</v>
      </c>
      <c r="O178" s="235" t="s">
        <v>263</v>
      </c>
      <c r="P178" s="221" t="s">
        <v>211</v>
      </c>
      <c r="Q178" s="340">
        <v>877</v>
      </c>
      <c r="R178" s="227">
        <v>45931</v>
      </c>
      <c r="S178" s="227">
        <v>45931</v>
      </c>
      <c r="T178" s="221" t="s">
        <v>1703</v>
      </c>
    </row>
    <row r="179" spans="1:20">
      <c r="A179" s="220">
        <v>45931</v>
      </c>
      <c r="B179" s="221" t="s">
        <v>264</v>
      </c>
      <c r="C179" s="221" t="s">
        <v>265</v>
      </c>
      <c r="D179" s="251">
        <v>63210</v>
      </c>
      <c r="E179" s="227" t="s">
        <v>266</v>
      </c>
      <c r="F179" s="224">
        <v>0.17985611510791366</v>
      </c>
      <c r="G179" s="222">
        <v>-287</v>
      </c>
      <c r="H179" s="221">
        <v>-350</v>
      </c>
      <c r="I179" s="221">
        <v>0</v>
      </c>
      <c r="J179" s="221">
        <v>-31.5</v>
      </c>
      <c r="K179" s="221">
        <v>-31.5</v>
      </c>
      <c r="L179" s="221">
        <v>-63</v>
      </c>
      <c r="M179" s="221" t="s">
        <v>267</v>
      </c>
      <c r="N179" s="221">
        <v>0</v>
      </c>
      <c r="O179" s="221" t="s">
        <v>388</v>
      </c>
      <c r="P179" s="221" t="s">
        <v>209</v>
      </c>
      <c r="Q179" s="340">
        <v>2728</v>
      </c>
      <c r="R179" s="227">
        <v>45931</v>
      </c>
      <c r="S179" s="227">
        <v>45931</v>
      </c>
      <c r="T179" s="221" t="s">
        <v>1703</v>
      </c>
    </row>
    <row r="180" spans="1:20">
      <c r="A180" s="220">
        <v>45931</v>
      </c>
      <c r="B180" s="221" t="s">
        <v>268</v>
      </c>
      <c r="C180" s="221" t="s">
        <v>269</v>
      </c>
      <c r="D180" s="251">
        <v>69</v>
      </c>
      <c r="E180" s="227" t="s">
        <v>270</v>
      </c>
      <c r="F180" s="224">
        <v>0.17985611510791366</v>
      </c>
      <c r="G180" s="222">
        <v>-1230</v>
      </c>
      <c r="H180" s="221">
        <v>-1500</v>
      </c>
      <c r="I180" s="221">
        <v>0</v>
      </c>
      <c r="J180" s="221">
        <v>-135</v>
      </c>
      <c r="K180" s="221">
        <v>-135</v>
      </c>
      <c r="L180" s="221">
        <v>-270</v>
      </c>
      <c r="M180" s="221" t="s">
        <v>271</v>
      </c>
      <c r="N180" s="221">
        <v>0</v>
      </c>
      <c r="O180" s="235">
        <v>0</v>
      </c>
      <c r="P180" s="221"/>
      <c r="Q180" s="340">
        <v>2724</v>
      </c>
      <c r="R180" s="227">
        <v>45931</v>
      </c>
      <c r="S180" s="227">
        <v>45931</v>
      </c>
      <c r="T180" s="221" t="s">
        <v>1703</v>
      </c>
    </row>
    <row r="181" spans="1:20">
      <c r="A181" s="220">
        <v>45931</v>
      </c>
      <c r="B181" s="221" t="s">
        <v>272</v>
      </c>
      <c r="C181" s="221" t="s">
        <v>273</v>
      </c>
      <c r="D181" s="251" t="s">
        <v>274</v>
      </c>
      <c r="E181" s="227" t="s">
        <v>275</v>
      </c>
      <c r="F181" s="224">
        <v>0.17985611510791366</v>
      </c>
      <c r="G181" s="222">
        <v>-924.2399999999999</v>
      </c>
      <c r="H181" s="221">
        <v>-1127.1199999999999</v>
      </c>
      <c r="I181" s="221">
        <v>-202.88</v>
      </c>
      <c r="J181" s="221">
        <v>0</v>
      </c>
      <c r="K181" s="221">
        <v>0</v>
      </c>
      <c r="L181" s="221">
        <v>-202.88</v>
      </c>
      <c r="M181" s="221" t="s">
        <v>276</v>
      </c>
      <c r="N181" s="221">
        <v>0</v>
      </c>
      <c r="O181" s="235">
        <v>0</v>
      </c>
      <c r="P181" s="221"/>
      <c r="Q181" s="340">
        <v>2605</v>
      </c>
      <c r="R181" s="227">
        <v>45931</v>
      </c>
      <c r="S181" s="227">
        <v>45931</v>
      </c>
      <c r="T181" s="221" t="s">
        <v>1703</v>
      </c>
    </row>
    <row r="182" spans="1:20">
      <c r="A182" s="220">
        <v>45931</v>
      </c>
      <c r="B182" s="221" t="s">
        <v>277</v>
      </c>
      <c r="C182" s="221" t="s">
        <v>278</v>
      </c>
      <c r="D182" s="251">
        <v>427100363393</v>
      </c>
      <c r="E182" s="227" t="s">
        <v>279</v>
      </c>
      <c r="F182" s="224">
        <v>0.17985611510791366</v>
      </c>
      <c r="G182" s="222">
        <v>-3663.76</v>
      </c>
      <c r="H182" s="221">
        <v>-4468</v>
      </c>
      <c r="I182" s="221">
        <v>0</v>
      </c>
      <c r="J182" s="221">
        <v>-402.12</v>
      </c>
      <c r="K182" s="221">
        <v>-402.12</v>
      </c>
      <c r="L182" s="221">
        <v>-804.24</v>
      </c>
      <c r="M182" s="221" t="s">
        <v>280</v>
      </c>
      <c r="N182" s="221">
        <v>996813</v>
      </c>
      <c r="O182" s="235" t="s">
        <v>263</v>
      </c>
      <c r="P182" s="221" t="s">
        <v>211</v>
      </c>
      <c r="Q182" s="340">
        <v>2723</v>
      </c>
      <c r="R182" s="227">
        <v>45931</v>
      </c>
      <c r="S182" s="227">
        <v>45931</v>
      </c>
      <c r="T182" s="221" t="s">
        <v>1703</v>
      </c>
    </row>
    <row r="183" spans="1:20">
      <c r="A183" s="220">
        <v>45931</v>
      </c>
      <c r="B183" s="221" t="s">
        <v>277</v>
      </c>
      <c r="C183" s="221" t="s">
        <v>278</v>
      </c>
      <c r="D183" s="251">
        <v>427100360338</v>
      </c>
      <c r="E183" s="227" t="s">
        <v>281</v>
      </c>
      <c r="F183" s="224">
        <v>0.17985611510791366</v>
      </c>
      <c r="G183" s="222">
        <v>-646.16000000000008</v>
      </c>
      <c r="H183" s="221">
        <v>-788</v>
      </c>
      <c r="I183" s="221">
        <v>0</v>
      </c>
      <c r="J183" s="221">
        <v>-70.92</v>
      </c>
      <c r="K183" s="221">
        <v>-70.92</v>
      </c>
      <c r="L183" s="221">
        <v>-141.84</v>
      </c>
      <c r="M183" s="221" t="s">
        <v>282</v>
      </c>
      <c r="N183" s="221">
        <v>996813</v>
      </c>
      <c r="O183" s="235" t="s">
        <v>263</v>
      </c>
      <c r="P183" s="221" t="s">
        <v>211</v>
      </c>
      <c r="Q183" s="340">
        <v>2722</v>
      </c>
      <c r="R183" s="227">
        <v>45931</v>
      </c>
      <c r="S183" s="227">
        <v>45931</v>
      </c>
      <c r="T183" s="221" t="s">
        <v>1703</v>
      </c>
    </row>
    <row r="184" spans="1:20">
      <c r="A184" s="220">
        <v>45931</v>
      </c>
      <c r="B184" s="221" t="s">
        <v>283</v>
      </c>
      <c r="C184" s="221" t="s">
        <v>284</v>
      </c>
      <c r="D184" s="251" t="s">
        <v>285</v>
      </c>
      <c r="E184" s="227" t="s">
        <v>286</v>
      </c>
      <c r="F184" s="224">
        <v>0.17985611510791366</v>
      </c>
      <c r="G184" s="222">
        <v>-11398</v>
      </c>
      <c r="H184" s="221">
        <v>-13900</v>
      </c>
      <c r="I184" s="221">
        <v>-2502</v>
      </c>
      <c r="J184" s="221">
        <v>0</v>
      </c>
      <c r="K184" s="221">
        <v>0</v>
      </c>
      <c r="L184" s="221">
        <v>-2502</v>
      </c>
      <c r="M184" s="221" t="s">
        <v>287</v>
      </c>
      <c r="N184" s="221">
        <v>998551</v>
      </c>
      <c r="O184" s="235" t="s">
        <v>288</v>
      </c>
      <c r="P184" s="221" t="s">
        <v>211</v>
      </c>
      <c r="Q184" s="340">
        <v>2719</v>
      </c>
      <c r="R184" s="227">
        <v>45931</v>
      </c>
      <c r="S184" s="227">
        <v>45931</v>
      </c>
      <c r="T184" s="221" t="s">
        <v>1703</v>
      </c>
    </row>
    <row r="185" spans="1:20">
      <c r="A185" s="220">
        <v>45931</v>
      </c>
      <c r="B185" s="221" t="s">
        <v>283</v>
      </c>
      <c r="C185" s="221" t="s">
        <v>284</v>
      </c>
      <c r="D185" s="251" t="s">
        <v>289</v>
      </c>
      <c r="E185" s="227" t="s">
        <v>290</v>
      </c>
      <c r="F185" s="224">
        <v>0.17985611510791366</v>
      </c>
      <c r="G185" s="222">
        <v>-5740</v>
      </c>
      <c r="H185" s="221">
        <v>-7000</v>
      </c>
      <c r="I185" s="221">
        <v>-1260</v>
      </c>
      <c r="J185" s="221">
        <v>0</v>
      </c>
      <c r="K185" s="221">
        <v>0</v>
      </c>
      <c r="L185" s="221">
        <v>-1260</v>
      </c>
      <c r="M185" s="221" t="s">
        <v>291</v>
      </c>
      <c r="N185" s="221">
        <v>998551</v>
      </c>
      <c r="O185" s="235" t="s">
        <v>288</v>
      </c>
      <c r="P185" s="221" t="s">
        <v>211</v>
      </c>
      <c r="Q185" s="340">
        <v>2718</v>
      </c>
      <c r="R185" s="227">
        <v>45931</v>
      </c>
      <c r="S185" s="227">
        <v>45931</v>
      </c>
      <c r="T185" s="221" t="s">
        <v>1703</v>
      </c>
    </row>
    <row r="186" spans="1:20">
      <c r="A186" s="220">
        <v>45931</v>
      </c>
      <c r="B186" s="221" t="s">
        <v>283</v>
      </c>
      <c r="C186" s="221" t="s">
        <v>284</v>
      </c>
      <c r="D186" s="251" t="s">
        <v>292</v>
      </c>
      <c r="E186" s="227" t="s">
        <v>290</v>
      </c>
      <c r="F186" s="224">
        <v>0.17985611510791366</v>
      </c>
      <c r="G186" s="222">
        <v>-6232</v>
      </c>
      <c r="H186" s="221">
        <v>-7600</v>
      </c>
      <c r="I186" s="221">
        <v>-1368</v>
      </c>
      <c r="J186" s="221">
        <v>0</v>
      </c>
      <c r="K186" s="221">
        <v>0</v>
      </c>
      <c r="L186" s="221">
        <v>-1368</v>
      </c>
      <c r="M186" s="221" t="s">
        <v>293</v>
      </c>
      <c r="N186" s="221">
        <v>998551</v>
      </c>
      <c r="O186" s="235" t="s">
        <v>288</v>
      </c>
      <c r="P186" s="221" t="s">
        <v>211</v>
      </c>
      <c r="Q186" s="340">
        <v>2717</v>
      </c>
      <c r="R186" s="227">
        <v>45931</v>
      </c>
      <c r="S186" s="227">
        <v>45931</v>
      </c>
      <c r="T186" s="221" t="s">
        <v>1703</v>
      </c>
    </row>
    <row r="187" spans="1:20">
      <c r="A187" s="220">
        <v>45931</v>
      </c>
      <c r="B187" s="221" t="s">
        <v>283</v>
      </c>
      <c r="C187" s="221" t="s">
        <v>284</v>
      </c>
      <c r="D187" s="251" t="s">
        <v>294</v>
      </c>
      <c r="E187" s="227" t="s">
        <v>295</v>
      </c>
      <c r="F187" s="224">
        <v>0.17985611510791366</v>
      </c>
      <c r="G187" s="222">
        <v>-82</v>
      </c>
      <c r="H187" s="221">
        <v>-100</v>
      </c>
      <c r="I187" s="221">
        <v>-18</v>
      </c>
      <c r="J187" s="221">
        <v>0</v>
      </c>
      <c r="K187" s="221">
        <v>0</v>
      </c>
      <c r="L187" s="221">
        <v>-18</v>
      </c>
      <c r="M187" s="221" t="s">
        <v>296</v>
      </c>
      <c r="N187" s="221">
        <v>998551</v>
      </c>
      <c r="O187" s="235" t="s">
        <v>288</v>
      </c>
      <c r="P187" s="221" t="s">
        <v>211</v>
      </c>
      <c r="Q187" s="340">
        <v>2712</v>
      </c>
      <c r="R187" s="227">
        <v>45931</v>
      </c>
      <c r="S187" s="227">
        <v>45931</v>
      </c>
      <c r="T187" s="221" t="s">
        <v>1703</v>
      </c>
    </row>
    <row r="188" spans="1:20">
      <c r="A188" s="220">
        <v>45931</v>
      </c>
      <c r="B188" s="221" t="s">
        <v>283</v>
      </c>
      <c r="C188" s="221" t="s">
        <v>284</v>
      </c>
      <c r="D188" s="251" t="s">
        <v>297</v>
      </c>
      <c r="E188" s="227" t="s">
        <v>295</v>
      </c>
      <c r="F188" s="224">
        <v>0.17985611510791366</v>
      </c>
      <c r="G188" s="222">
        <v>-82</v>
      </c>
      <c r="H188" s="221">
        <v>-100</v>
      </c>
      <c r="I188" s="221">
        <v>-18</v>
      </c>
      <c r="J188" s="221">
        <v>0</v>
      </c>
      <c r="K188" s="221">
        <v>0</v>
      </c>
      <c r="L188" s="221">
        <v>-18</v>
      </c>
      <c r="M188" s="221" t="s">
        <v>298</v>
      </c>
      <c r="N188" s="221">
        <v>998551</v>
      </c>
      <c r="O188" s="235" t="s">
        <v>288</v>
      </c>
      <c r="P188" s="221" t="s">
        <v>211</v>
      </c>
      <c r="Q188" s="340">
        <v>2711</v>
      </c>
      <c r="R188" s="227">
        <v>45931</v>
      </c>
      <c r="S188" s="227">
        <v>45931</v>
      </c>
      <c r="T188" s="221" t="s">
        <v>1703</v>
      </c>
    </row>
    <row r="189" spans="1:20">
      <c r="A189" s="220">
        <v>45931</v>
      </c>
      <c r="B189" s="221" t="s">
        <v>299</v>
      </c>
      <c r="C189" s="221" t="s">
        <v>300</v>
      </c>
      <c r="D189" s="251" t="s">
        <v>301</v>
      </c>
      <c r="E189" s="227" t="s">
        <v>302</v>
      </c>
      <c r="F189" s="224">
        <v>0.17985611510791366</v>
      </c>
      <c r="G189" s="222">
        <v>-2365776.2599999998</v>
      </c>
      <c r="H189" s="221">
        <v>-2885093</v>
      </c>
      <c r="I189" s="221">
        <v>0</v>
      </c>
      <c r="J189" s="221">
        <v>-259658.37</v>
      </c>
      <c r="K189" s="221">
        <v>-259658.37</v>
      </c>
      <c r="L189" s="221">
        <v>-519316.74</v>
      </c>
      <c r="M189" s="221" t="s">
        <v>303</v>
      </c>
      <c r="N189" s="221">
        <v>997212</v>
      </c>
      <c r="O189" s="235" t="s">
        <v>304</v>
      </c>
      <c r="P189" s="221" t="s">
        <v>211</v>
      </c>
      <c r="Q189" s="340">
        <v>2703</v>
      </c>
      <c r="R189" s="227">
        <v>45931</v>
      </c>
      <c r="S189" s="227">
        <v>45931</v>
      </c>
      <c r="T189" s="221" t="s">
        <v>1703</v>
      </c>
    </row>
    <row r="190" spans="1:20">
      <c r="A190" s="220">
        <v>45931</v>
      </c>
      <c r="B190" s="221" t="s">
        <v>305</v>
      </c>
      <c r="C190" s="221" t="s">
        <v>306</v>
      </c>
      <c r="D190" s="251" t="s">
        <v>307</v>
      </c>
      <c r="E190" s="227" t="s">
        <v>279</v>
      </c>
      <c r="F190" s="224">
        <v>0.17985611510791366</v>
      </c>
      <c r="G190" s="222">
        <v>-5057.76</v>
      </c>
      <c r="H190" s="221">
        <v>-6168</v>
      </c>
      <c r="I190" s="221">
        <v>-1110.24</v>
      </c>
      <c r="J190" s="221">
        <v>0</v>
      </c>
      <c r="K190" s="221">
        <v>0</v>
      </c>
      <c r="L190" s="221">
        <v>-1110.24</v>
      </c>
      <c r="M190" s="221" t="s">
        <v>308</v>
      </c>
      <c r="N190" s="221">
        <v>853669</v>
      </c>
      <c r="O190" s="235" t="s">
        <v>309</v>
      </c>
      <c r="P190" s="221" t="s">
        <v>209</v>
      </c>
      <c r="Q190" s="340">
        <v>2695</v>
      </c>
      <c r="R190" s="227">
        <v>45931</v>
      </c>
      <c r="S190" s="227">
        <v>45931</v>
      </c>
      <c r="T190" s="221" t="s">
        <v>1703</v>
      </c>
    </row>
    <row r="191" spans="1:20">
      <c r="A191" s="220">
        <v>45931</v>
      </c>
      <c r="B191" s="221" t="s">
        <v>310</v>
      </c>
      <c r="C191" s="221" t="s">
        <v>311</v>
      </c>
      <c r="D191" s="251">
        <v>8919</v>
      </c>
      <c r="E191" s="227" t="s">
        <v>312</v>
      </c>
      <c r="F191" s="224">
        <v>0.17985611510791366</v>
      </c>
      <c r="G191" s="222">
        <v>-1443.1999999999998</v>
      </c>
      <c r="H191" s="221">
        <v>-1760</v>
      </c>
      <c r="I191" s="221">
        <v>0</v>
      </c>
      <c r="J191" s="221">
        <v>-158.4</v>
      </c>
      <c r="K191" s="221">
        <v>-158.4</v>
      </c>
      <c r="L191" s="221">
        <v>-316.8</v>
      </c>
      <c r="M191" s="221" t="s">
        <v>313</v>
      </c>
      <c r="N191" s="221">
        <v>0</v>
      </c>
      <c r="O191" s="221" t="s">
        <v>388</v>
      </c>
      <c r="P191" s="221" t="s">
        <v>209</v>
      </c>
      <c r="Q191" s="340">
        <v>2692</v>
      </c>
      <c r="R191" s="227">
        <v>45931</v>
      </c>
      <c r="S191" s="227">
        <v>45931</v>
      </c>
      <c r="T191" s="221" t="s">
        <v>1703</v>
      </c>
    </row>
    <row r="192" spans="1:20">
      <c r="A192" s="220">
        <v>45931</v>
      </c>
      <c r="B192" s="221" t="s">
        <v>314</v>
      </c>
      <c r="C192" s="221" t="s">
        <v>315</v>
      </c>
      <c r="D192" s="251" t="s">
        <v>316</v>
      </c>
      <c r="E192" s="227" t="s">
        <v>317</v>
      </c>
      <c r="F192" s="224">
        <v>0.17985611510791366</v>
      </c>
      <c r="G192" s="222">
        <v>-286.17999999999995</v>
      </c>
      <c r="H192" s="221">
        <v>-349</v>
      </c>
      <c r="I192" s="221">
        <v>0</v>
      </c>
      <c r="J192" s="221">
        <v>-31.41</v>
      </c>
      <c r="K192" s="221">
        <v>-31.41</v>
      </c>
      <c r="L192" s="221">
        <v>-62.82</v>
      </c>
      <c r="M192" s="221" t="s">
        <v>318</v>
      </c>
      <c r="N192" s="221">
        <v>998413</v>
      </c>
      <c r="O192" s="235" t="s">
        <v>319</v>
      </c>
      <c r="P192" s="221" t="s">
        <v>211</v>
      </c>
      <c r="Q192" s="340">
        <v>2691</v>
      </c>
      <c r="R192" s="227">
        <v>45931</v>
      </c>
      <c r="S192" s="227">
        <v>45931</v>
      </c>
      <c r="T192" s="221" t="s">
        <v>1703</v>
      </c>
    </row>
    <row r="193" spans="1:20">
      <c r="A193" s="220">
        <v>45931</v>
      </c>
      <c r="B193" s="221" t="s">
        <v>320</v>
      </c>
      <c r="C193" s="221" t="s">
        <v>321</v>
      </c>
      <c r="D193" s="251" t="s">
        <v>322</v>
      </c>
      <c r="E193" s="227" t="s">
        <v>323</v>
      </c>
      <c r="F193" s="224">
        <v>0.17985611510791366</v>
      </c>
      <c r="G193" s="222">
        <v>-205000</v>
      </c>
      <c r="H193" s="221">
        <v>-250000</v>
      </c>
      <c r="I193" s="221">
        <v>-45000</v>
      </c>
      <c r="J193" s="221">
        <v>0</v>
      </c>
      <c r="K193" s="221">
        <v>0</v>
      </c>
      <c r="L193" s="221">
        <v>-45000</v>
      </c>
      <c r="M193" s="221" t="s">
        <v>324</v>
      </c>
      <c r="N193" s="221">
        <v>998313</v>
      </c>
      <c r="O193" s="235" t="s">
        <v>309</v>
      </c>
      <c r="P193" s="221" t="s">
        <v>211</v>
      </c>
      <c r="Q193" s="340">
        <v>2686</v>
      </c>
      <c r="R193" s="227">
        <v>45931</v>
      </c>
      <c r="S193" s="227">
        <v>45931</v>
      </c>
      <c r="T193" s="221" t="s">
        <v>1703</v>
      </c>
    </row>
    <row r="194" spans="1:20">
      <c r="A194" s="220">
        <v>45931</v>
      </c>
      <c r="B194" s="221" t="s">
        <v>325</v>
      </c>
      <c r="C194" s="221" t="s">
        <v>326</v>
      </c>
      <c r="D194" s="251" t="s">
        <v>327</v>
      </c>
      <c r="E194" s="227" t="s">
        <v>328</v>
      </c>
      <c r="F194" s="224">
        <v>0.05</v>
      </c>
      <c r="G194" s="222">
        <v>-95437</v>
      </c>
      <c r="H194" s="221">
        <v>-100460</v>
      </c>
      <c r="I194" s="221">
        <v>0</v>
      </c>
      <c r="J194" s="221">
        <v>-2511.5</v>
      </c>
      <c r="K194" s="221">
        <v>-2511.5</v>
      </c>
      <c r="L194" s="221">
        <v>-5023</v>
      </c>
      <c r="M194" s="221" t="s">
        <v>329</v>
      </c>
      <c r="N194" s="221">
        <v>440362</v>
      </c>
      <c r="O194" s="235" t="s">
        <v>288</v>
      </c>
      <c r="P194" s="221" t="s">
        <v>209</v>
      </c>
      <c r="Q194" s="340">
        <v>2680</v>
      </c>
      <c r="R194" s="227">
        <v>45931</v>
      </c>
      <c r="S194" s="227">
        <v>45931</v>
      </c>
      <c r="T194" s="221" t="s">
        <v>1703</v>
      </c>
    </row>
    <row r="195" spans="1:20">
      <c r="A195" s="220">
        <v>45931</v>
      </c>
      <c r="B195" s="221" t="s">
        <v>330</v>
      </c>
      <c r="C195" s="221" t="s">
        <v>331</v>
      </c>
      <c r="D195" s="251" t="s">
        <v>332</v>
      </c>
      <c r="E195" s="227" t="s">
        <v>295</v>
      </c>
      <c r="F195" s="224">
        <v>0.17985611510791366</v>
      </c>
      <c r="G195" s="222">
        <v>-656</v>
      </c>
      <c r="H195" s="221">
        <v>-800</v>
      </c>
      <c r="I195" s="221">
        <v>0</v>
      </c>
      <c r="J195" s="221">
        <v>-72</v>
      </c>
      <c r="K195" s="221">
        <v>-72</v>
      </c>
      <c r="L195" s="221">
        <v>-144</v>
      </c>
      <c r="M195" s="221" t="s">
        <v>333</v>
      </c>
      <c r="N195" s="221">
        <v>996812</v>
      </c>
      <c r="O195" s="235" t="s">
        <v>263</v>
      </c>
      <c r="P195" s="221" t="s">
        <v>211</v>
      </c>
      <c r="Q195" s="340">
        <v>2679</v>
      </c>
      <c r="R195" s="227">
        <v>45931</v>
      </c>
      <c r="S195" s="227">
        <v>45931</v>
      </c>
      <c r="T195" s="221" t="s">
        <v>1703</v>
      </c>
    </row>
    <row r="196" spans="1:20">
      <c r="A196" s="220">
        <v>45931</v>
      </c>
      <c r="B196" s="221" t="s">
        <v>334</v>
      </c>
      <c r="C196" s="221" t="s">
        <v>335</v>
      </c>
      <c r="D196" s="251" t="s">
        <v>336</v>
      </c>
      <c r="E196" s="227" t="s">
        <v>290</v>
      </c>
      <c r="F196" s="224">
        <v>0.17985611510791366</v>
      </c>
      <c r="G196" s="222">
        <v>-870.84</v>
      </c>
      <c r="H196" s="221">
        <v>-1062</v>
      </c>
      <c r="I196" s="221">
        <v>-191.16</v>
      </c>
      <c r="J196" s="221">
        <v>0</v>
      </c>
      <c r="K196" s="221">
        <v>0</v>
      </c>
      <c r="L196" s="221">
        <v>-191.16</v>
      </c>
      <c r="M196" s="221" t="s">
        <v>337</v>
      </c>
      <c r="N196" s="221">
        <v>998313</v>
      </c>
      <c r="O196" s="235" t="s">
        <v>338</v>
      </c>
      <c r="P196" s="221" t="s">
        <v>211</v>
      </c>
      <c r="Q196" s="340">
        <v>2678</v>
      </c>
      <c r="R196" s="227">
        <v>45931</v>
      </c>
      <c r="S196" s="227">
        <v>45931</v>
      </c>
      <c r="T196" s="221" t="s">
        <v>1703</v>
      </c>
    </row>
    <row r="197" spans="1:20">
      <c r="A197" s="220">
        <v>45931</v>
      </c>
      <c r="B197" s="221" t="s">
        <v>339</v>
      </c>
      <c r="C197" s="221" t="s">
        <v>340</v>
      </c>
      <c r="D197" s="251" t="s">
        <v>341</v>
      </c>
      <c r="E197" s="227" t="s">
        <v>342</v>
      </c>
      <c r="F197" s="224">
        <v>0.17985611510791366</v>
      </c>
      <c r="G197" s="222">
        <v>-902</v>
      </c>
      <c r="H197" s="221">
        <v>-1100</v>
      </c>
      <c r="I197" s="221">
        <v>0</v>
      </c>
      <c r="J197" s="221">
        <v>-99</v>
      </c>
      <c r="K197" s="221">
        <v>-99</v>
      </c>
      <c r="L197" s="221">
        <v>-198</v>
      </c>
      <c r="M197" s="221" t="s">
        <v>343</v>
      </c>
      <c r="N197" s="221">
        <v>996812</v>
      </c>
      <c r="O197" s="235" t="s">
        <v>263</v>
      </c>
      <c r="P197" s="221" t="s">
        <v>211</v>
      </c>
      <c r="Q197" s="340">
        <v>2677</v>
      </c>
      <c r="R197" s="227">
        <v>45931</v>
      </c>
      <c r="S197" s="227">
        <v>45931</v>
      </c>
      <c r="T197" s="221" t="s">
        <v>1703</v>
      </c>
    </row>
    <row r="198" spans="1:20">
      <c r="A198" s="220">
        <v>45931</v>
      </c>
      <c r="B198" s="221" t="s">
        <v>344</v>
      </c>
      <c r="C198" s="221" t="s">
        <v>345</v>
      </c>
      <c r="D198" s="251" t="s">
        <v>346</v>
      </c>
      <c r="E198" s="227" t="s">
        <v>323</v>
      </c>
      <c r="F198" s="224">
        <v>0.17985611510791366</v>
      </c>
      <c r="G198" s="222">
        <v>-516.59999999999991</v>
      </c>
      <c r="H198" s="221">
        <v>-630</v>
      </c>
      <c r="I198" s="221">
        <v>0</v>
      </c>
      <c r="J198" s="221">
        <v>-56.7</v>
      </c>
      <c r="K198" s="221">
        <v>-56.7</v>
      </c>
      <c r="L198" s="221">
        <v>-113.4</v>
      </c>
      <c r="M198" s="221" t="s">
        <v>347</v>
      </c>
      <c r="N198" s="221">
        <v>482090</v>
      </c>
      <c r="O198" s="235" t="s">
        <v>348</v>
      </c>
      <c r="P198" s="221" t="s">
        <v>209</v>
      </c>
      <c r="Q198" s="340">
        <v>2672</v>
      </c>
      <c r="R198" s="227">
        <v>45931</v>
      </c>
      <c r="S198" s="227">
        <v>45931</v>
      </c>
      <c r="T198" s="221" t="s">
        <v>1703</v>
      </c>
    </row>
    <row r="199" spans="1:20">
      <c r="A199" s="220">
        <v>45931</v>
      </c>
      <c r="B199" s="221" t="s">
        <v>344</v>
      </c>
      <c r="C199" s="221" t="s">
        <v>345</v>
      </c>
      <c r="D199" s="251" t="s">
        <v>349</v>
      </c>
      <c r="E199" s="227" t="s">
        <v>350</v>
      </c>
      <c r="F199" s="224">
        <v>0.17985611510791366</v>
      </c>
      <c r="G199" s="222">
        <v>-172.2</v>
      </c>
      <c r="H199" s="221">
        <v>-210</v>
      </c>
      <c r="I199" s="221">
        <v>0</v>
      </c>
      <c r="J199" s="221">
        <v>-18.899999999999999</v>
      </c>
      <c r="K199" s="221">
        <v>-18.899999999999999</v>
      </c>
      <c r="L199" s="221">
        <v>-37.799999999999997</v>
      </c>
      <c r="M199" s="221" t="s">
        <v>351</v>
      </c>
      <c r="N199" s="221">
        <v>482090</v>
      </c>
      <c r="O199" s="235" t="s">
        <v>348</v>
      </c>
      <c r="P199" s="221" t="s">
        <v>209</v>
      </c>
      <c r="Q199" s="340">
        <v>2671</v>
      </c>
      <c r="R199" s="227">
        <v>45931</v>
      </c>
      <c r="S199" s="227">
        <v>45931</v>
      </c>
      <c r="T199" s="221" t="s">
        <v>1703</v>
      </c>
    </row>
    <row r="200" spans="1:20">
      <c r="A200" s="220">
        <v>45931</v>
      </c>
      <c r="B200" s="221" t="s">
        <v>344</v>
      </c>
      <c r="C200" s="221" t="s">
        <v>345</v>
      </c>
      <c r="D200" s="251" t="s">
        <v>352</v>
      </c>
      <c r="E200" s="227" t="s">
        <v>353</v>
      </c>
      <c r="F200" s="224">
        <v>0.17985611510791366</v>
      </c>
      <c r="G200" s="222">
        <v>-574</v>
      </c>
      <c r="H200" s="221">
        <v>-700</v>
      </c>
      <c r="I200" s="221">
        <v>0</v>
      </c>
      <c r="J200" s="221">
        <v>-63</v>
      </c>
      <c r="K200" s="221">
        <v>-63</v>
      </c>
      <c r="L200" s="221">
        <v>-126</v>
      </c>
      <c r="M200" s="221" t="s">
        <v>354</v>
      </c>
      <c r="N200" s="221">
        <v>482090</v>
      </c>
      <c r="O200" s="235" t="s">
        <v>348</v>
      </c>
      <c r="P200" s="221" t="s">
        <v>209</v>
      </c>
      <c r="Q200" s="340">
        <v>2670</v>
      </c>
      <c r="R200" s="227">
        <v>45931</v>
      </c>
      <c r="S200" s="227">
        <v>45931</v>
      </c>
      <c r="T200" s="221" t="s">
        <v>1703</v>
      </c>
    </row>
    <row r="201" spans="1:20">
      <c r="A201" s="220">
        <v>45931</v>
      </c>
      <c r="B201" s="221" t="s">
        <v>344</v>
      </c>
      <c r="C201" s="221" t="s">
        <v>345</v>
      </c>
      <c r="D201" s="251" t="s">
        <v>355</v>
      </c>
      <c r="E201" s="227" t="s">
        <v>275</v>
      </c>
      <c r="F201" s="224">
        <v>0.17985611510791366</v>
      </c>
      <c r="G201" s="222">
        <v>-86.1</v>
      </c>
      <c r="H201" s="221">
        <v>-105</v>
      </c>
      <c r="I201" s="221">
        <v>0</v>
      </c>
      <c r="J201" s="221">
        <v>-9.4499999999999993</v>
      </c>
      <c r="K201" s="221">
        <v>-9.4499999999999993</v>
      </c>
      <c r="L201" s="221">
        <v>-18.899999999999999</v>
      </c>
      <c r="M201" s="221" t="s">
        <v>356</v>
      </c>
      <c r="N201" s="221">
        <v>482090</v>
      </c>
      <c r="O201" s="235" t="s">
        <v>348</v>
      </c>
      <c r="P201" s="221" t="s">
        <v>209</v>
      </c>
      <c r="Q201" s="340">
        <v>2669</v>
      </c>
      <c r="R201" s="227">
        <v>45931</v>
      </c>
      <c r="S201" s="227">
        <v>45931</v>
      </c>
      <c r="T201" s="221" t="s">
        <v>1703</v>
      </c>
    </row>
    <row r="202" spans="1:20">
      <c r="A202" s="220">
        <v>45931</v>
      </c>
      <c r="B202" s="221" t="s">
        <v>357</v>
      </c>
      <c r="C202" s="221" t="s">
        <v>358</v>
      </c>
      <c r="D202" s="251" t="s">
        <v>359</v>
      </c>
      <c r="E202" s="227" t="s">
        <v>286</v>
      </c>
      <c r="F202" s="224">
        <v>0.05</v>
      </c>
      <c r="G202" s="222">
        <v>-2280</v>
      </c>
      <c r="H202" s="221">
        <v>-2400</v>
      </c>
      <c r="I202" s="221">
        <v>0</v>
      </c>
      <c r="J202" s="221">
        <v>-60</v>
      </c>
      <c r="K202" s="221">
        <v>-60</v>
      </c>
      <c r="L202" s="221">
        <v>-120</v>
      </c>
      <c r="M202" s="221" t="s">
        <v>360</v>
      </c>
      <c r="N202" s="221">
        <v>99633</v>
      </c>
      <c r="O202" s="235" t="s">
        <v>361</v>
      </c>
      <c r="P202" s="221" t="s">
        <v>211</v>
      </c>
      <c r="Q202" s="340">
        <v>2626</v>
      </c>
      <c r="R202" s="227">
        <v>45931</v>
      </c>
      <c r="S202" s="227">
        <v>45931</v>
      </c>
      <c r="T202" s="221" t="s">
        <v>1703</v>
      </c>
    </row>
    <row r="203" spans="1:20">
      <c r="A203" s="220">
        <v>45931</v>
      </c>
      <c r="B203" s="221" t="s">
        <v>362</v>
      </c>
      <c r="C203" s="221" t="s">
        <v>363</v>
      </c>
      <c r="D203" s="251" t="s">
        <v>364</v>
      </c>
      <c r="E203" s="227" t="s">
        <v>286</v>
      </c>
      <c r="F203" s="224">
        <v>0.16666666666666699</v>
      </c>
      <c r="G203" s="222">
        <v>-0.4</v>
      </c>
      <c r="H203" s="221">
        <v>-0.48</v>
      </c>
      <c r="I203" s="221">
        <v>0</v>
      </c>
      <c r="J203" s="221">
        <v>-0.04</v>
      </c>
      <c r="K203" s="221">
        <v>-0.04</v>
      </c>
      <c r="L203" s="221">
        <v>-0.08</v>
      </c>
      <c r="M203" s="221" t="s">
        <v>365</v>
      </c>
      <c r="N203" s="221">
        <v>440173</v>
      </c>
      <c r="O203" s="235" t="s">
        <v>366</v>
      </c>
      <c r="P203" s="221" t="s">
        <v>209</v>
      </c>
      <c r="Q203" s="340">
        <v>2627</v>
      </c>
      <c r="R203" s="227">
        <v>45931</v>
      </c>
      <c r="S203" s="227">
        <v>45931</v>
      </c>
      <c r="T203" s="221" t="s">
        <v>1703</v>
      </c>
    </row>
    <row r="204" spans="1:20">
      <c r="A204" s="220">
        <v>45931</v>
      </c>
      <c r="B204" s="221" t="s">
        <v>367</v>
      </c>
      <c r="C204" s="221" t="s">
        <v>368</v>
      </c>
      <c r="D204" s="251" t="s">
        <v>369</v>
      </c>
      <c r="E204" s="227" t="s">
        <v>323</v>
      </c>
      <c r="F204" s="224">
        <v>0.17985611510791366</v>
      </c>
      <c r="G204" s="222">
        <v>-80601.899999999994</v>
      </c>
      <c r="H204" s="221">
        <v>-98295</v>
      </c>
      <c r="I204" s="221">
        <v>0</v>
      </c>
      <c r="J204" s="221">
        <v>-8846.5499999999993</v>
      </c>
      <c r="K204" s="221">
        <v>-8846.5499999999993</v>
      </c>
      <c r="L204" s="221">
        <v>-17693.099999999999</v>
      </c>
      <c r="M204" s="221" t="s">
        <v>370</v>
      </c>
      <c r="N204" s="221">
        <v>997315</v>
      </c>
      <c r="O204" s="235" t="s">
        <v>371</v>
      </c>
      <c r="P204" s="221" t="s">
        <v>211</v>
      </c>
      <c r="Q204" s="340">
        <v>2667</v>
      </c>
      <c r="R204" s="227">
        <v>45931</v>
      </c>
      <c r="S204" s="227">
        <v>45931</v>
      </c>
      <c r="T204" s="221" t="s">
        <v>1703</v>
      </c>
    </row>
    <row r="205" spans="1:20">
      <c r="A205" s="220">
        <v>45931</v>
      </c>
      <c r="B205" s="221" t="s">
        <v>258</v>
      </c>
      <c r="C205" s="221" t="s">
        <v>259</v>
      </c>
      <c r="D205" s="251" t="s">
        <v>372</v>
      </c>
      <c r="E205" s="227" t="s">
        <v>373</v>
      </c>
      <c r="F205" s="224">
        <v>0.17985611510791366</v>
      </c>
      <c r="G205" s="222">
        <v>-250.19000000000003</v>
      </c>
      <c r="H205" s="221">
        <v>-305.11</v>
      </c>
      <c r="I205" s="221">
        <v>0</v>
      </c>
      <c r="J205" s="221">
        <v>-27.46</v>
      </c>
      <c r="K205" s="221">
        <v>-27.46</v>
      </c>
      <c r="L205" s="221">
        <v>-54.92</v>
      </c>
      <c r="M205" s="221" t="s">
        <v>374</v>
      </c>
      <c r="N205" s="221">
        <v>996511</v>
      </c>
      <c r="O205" s="235" t="s">
        <v>263</v>
      </c>
      <c r="P205" s="221" t="s">
        <v>211</v>
      </c>
      <c r="Q205" s="340">
        <v>2662</v>
      </c>
      <c r="R205" s="227">
        <v>45931</v>
      </c>
      <c r="S205" s="227">
        <v>45931</v>
      </c>
      <c r="T205" s="221" t="s">
        <v>1703</v>
      </c>
    </row>
    <row r="206" spans="1:20">
      <c r="A206" s="220">
        <v>45931</v>
      </c>
      <c r="B206" s="221" t="s">
        <v>375</v>
      </c>
      <c r="C206" s="221" t="s">
        <v>376</v>
      </c>
      <c r="D206" s="251" t="s">
        <v>377</v>
      </c>
      <c r="E206" s="227" t="s">
        <v>373</v>
      </c>
      <c r="F206" s="224">
        <v>0.17985611510791366</v>
      </c>
      <c r="G206" s="222">
        <v>-61500</v>
      </c>
      <c r="H206" s="221">
        <v>-75000</v>
      </c>
      <c r="I206" s="221">
        <v>0</v>
      </c>
      <c r="J206" s="221">
        <v>-6750</v>
      </c>
      <c r="K206" s="221">
        <v>-6750</v>
      </c>
      <c r="L206" s="221">
        <v>-13500</v>
      </c>
      <c r="M206" s="221" t="s">
        <v>378</v>
      </c>
      <c r="N206" s="221">
        <v>998311</v>
      </c>
      <c r="O206" s="235" t="s">
        <v>309</v>
      </c>
      <c r="P206" s="221" t="s">
        <v>211</v>
      </c>
      <c r="Q206" s="340">
        <v>2661</v>
      </c>
      <c r="R206" s="227">
        <v>45931</v>
      </c>
      <c r="S206" s="227">
        <v>45931</v>
      </c>
      <c r="T206" s="221" t="s">
        <v>1703</v>
      </c>
    </row>
    <row r="207" spans="1:20">
      <c r="A207" s="220">
        <v>45931</v>
      </c>
      <c r="B207" s="221" t="s">
        <v>379</v>
      </c>
      <c r="C207" s="221" t="s">
        <v>380</v>
      </c>
      <c r="D207" s="251" t="s">
        <v>381</v>
      </c>
      <c r="E207" s="227" t="s">
        <v>373</v>
      </c>
      <c r="F207" s="224">
        <v>0.17985611510791366</v>
      </c>
      <c r="G207" s="222">
        <v>-311.60000000000002</v>
      </c>
      <c r="H207" s="221">
        <v>-380</v>
      </c>
      <c r="I207" s="221">
        <v>0</v>
      </c>
      <c r="J207" s="221">
        <v>-34.200000000000003</v>
      </c>
      <c r="K207" s="221">
        <v>-34.200000000000003</v>
      </c>
      <c r="L207" s="221">
        <v>-68.400000000000006</v>
      </c>
      <c r="M207" s="221" t="s">
        <v>382</v>
      </c>
      <c r="N207" s="221">
        <v>8536</v>
      </c>
      <c r="O207" s="221" t="s">
        <v>388</v>
      </c>
      <c r="P207" s="48" t="s">
        <v>209</v>
      </c>
      <c r="Q207" s="340">
        <v>2631</v>
      </c>
      <c r="R207" s="227">
        <v>45931</v>
      </c>
      <c r="S207" s="227">
        <v>45931</v>
      </c>
      <c r="T207" s="221" t="s">
        <v>1703</v>
      </c>
    </row>
    <row r="208" spans="1:20">
      <c r="A208" s="220">
        <v>45931</v>
      </c>
      <c r="B208" s="221" t="s">
        <v>383</v>
      </c>
      <c r="C208" s="221" t="s">
        <v>384</v>
      </c>
      <c r="D208" s="251" t="s">
        <v>385</v>
      </c>
      <c r="E208" s="227" t="s">
        <v>386</v>
      </c>
      <c r="F208" s="224">
        <v>0.17985611510791366</v>
      </c>
      <c r="G208" s="222">
        <v>-1325.1799999999998</v>
      </c>
      <c r="H208" s="221">
        <v>-1616.1</v>
      </c>
      <c r="I208" s="221">
        <v>0</v>
      </c>
      <c r="J208" s="221">
        <v>-145.46</v>
      </c>
      <c r="K208" s="221">
        <v>-145.46</v>
      </c>
      <c r="L208" s="221">
        <v>-290.92</v>
      </c>
      <c r="M208" s="221" t="s">
        <v>387</v>
      </c>
      <c r="N208" s="221">
        <v>854390</v>
      </c>
      <c r="O208" s="235" t="s">
        <v>388</v>
      </c>
      <c r="P208" s="221" t="s">
        <v>209</v>
      </c>
      <c r="Q208" s="340">
        <v>2632</v>
      </c>
      <c r="R208" s="227">
        <v>45931</v>
      </c>
      <c r="S208" s="227">
        <v>45931</v>
      </c>
      <c r="T208" s="221" t="s">
        <v>1703</v>
      </c>
    </row>
    <row r="209" spans="1:20">
      <c r="A209" s="220">
        <v>45931</v>
      </c>
      <c r="B209" s="221" t="s">
        <v>389</v>
      </c>
      <c r="C209" s="221" t="s">
        <v>390</v>
      </c>
      <c r="D209" s="251" t="s">
        <v>391</v>
      </c>
      <c r="E209" s="227" t="s">
        <v>279</v>
      </c>
      <c r="F209" s="224">
        <v>0.05</v>
      </c>
      <c r="G209" s="222">
        <v>-1631.96</v>
      </c>
      <c r="H209" s="221">
        <v>-1725.98</v>
      </c>
      <c r="I209" s="221">
        <v>0</v>
      </c>
      <c r="J209" s="221">
        <v>-47.01</v>
      </c>
      <c r="K209" s="221">
        <v>-47.01</v>
      </c>
      <c r="L209" s="221">
        <v>-94.02</v>
      </c>
      <c r="M209" s="221" t="s">
        <v>392</v>
      </c>
      <c r="N209" s="221">
        <v>29152100</v>
      </c>
      <c r="O209" s="235" t="s">
        <v>393</v>
      </c>
      <c r="P209" s="221" t="s">
        <v>209</v>
      </c>
      <c r="Q209" s="340">
        <v>2633</v>
      </c>
      <c r="R209" s="227">
        <v>45931</v>
      </c>
      <c r="S209" s="227">
        <v>45931</v>
      </c>
      <c r="T209" s="221" t="s">
        <v>1703</v>
      </c>
    </row>
    <row r="210" spans="1:20">
      <c r="A210" s="220">
        <v>45931</v>
      </c>
      <c r="B210" s="221" t="s">
        <v>394</v>
      </c>
      <c r="C210" s="221" t="s">
        <v>395</v>
      </c>
      <c r="D210" s="251">
        <v>5904</v>
      </c>
      <c r="E210" s="227" t="s">
        <v>286</v>
      </c>
      <c r="F210" s="224">
        <v>0.05</v>
      </c>
      <c r="G210" s="222">
        <v>-9291</v>
      </c>
      <c r="H210" s="221">
        <v>-9780</v>
      </c>
      <c r="I210" s="221">
        <v>0</v>
      </c>
      <c r="J210" s="221">
        <v>-244.5</v>
      </c>
      <c r="K210" s="221">
        <v>-244.5</v>
      </c>
      <c r="L210" s="221">
        <v>-489</v>
      </c>
      <c r="M210" s="221" t="s">
        <v>396</v>
      </c>
      <c r="N210" s="221">
        <v>996813</v>
      </c>
      <c r="O210" s="235" t="s">
        <v>397</v>
      </c>
      <c r="P210" s="221" t="s">
        <v>211</v>
      </c>
      <c r="Q210" s="340">
        <v>2660</v>
      </c>
      <c r="R210" s="227">
        <v>45931</v>
      </c>
      <c r="S210" s="227">
        <v>45931</v>
      </c>
      <c r="T210" s="221" t="s">
        <v>1703</v>
      </c>
    </row>
    <row r="211" spans="1:20">
      <c r="A211" s="220">
        <v>45931</v>
      </c>
      <c r="B211" s="221" t="s">
        <v>394</v>
      </c>
      <c r="C211" s="221" t="s">
        <v>395</v>
      </c>
      <c r="D211" s="251">
        <v>5824</v>
      </c>
      <c r="E211" s="227" t="s">
        <v>286</v>
      </c>
      <c r="F211" s="224">
        <v>0.05</v>
      </c>
      <c r="G211" s="222">
        <v>-4456.4400000000005</v>
      </c>
      <c r="H211" s="221">
        <v>-4691</v>
      </c>
      <c r="I211" s="221">
        <v>0</v>
      </c>
      <c r="J211" s="221">
        <v>-117.28</v>
      </c>
      <c r="K211" s="221">
        <v>-117.28</v>
      </c>
      <c r="L211" s="221">
        <v>-234.56</v>
      </c>
      <c r="M211" s="221" t="s">
        <v>398</v>
      </c>
      <c r="N211" s="221">
        <v>996813</v>
      </c>
      <c r="O211" s="235" t="s">
        <v>397</v>
      </c>
      <c r="P211" s="221" t="s">
        <v>211</v>
      </c>
      <c r="Q211" s="340">
        <v>2659</v>
      </c>
      <c r="R211" s="227">
        <v>45931</v>
      </c>
      <c r="S211" s="227">
        <v>45931</v>
      </c>
      <c r="T211" s="221" t="s">
        <v>1703</v>
      </c>
    </row>
    <row r="212" spans="1:20">
      <c r="A212" s="220">
        <v>45931</v>
      </c>
      <c r="B212" s="221" t="s">
        <v>399</v>
      </c>
      <c r="C212" s="221" t="s">
        <v>400</v>
      </c>
      <c r="D212" s="251" t="s">
        <v>401</v>
      </c>
      <c r="E212" s="227" t="s">
        <v>402</v>
      </c>
      <c r="F212" s="224">
        <v>0.17985611510791366</v>
      </c>
      <c r="G212" s="222">
        <v>-550.17000000000007</v>
      </c>
      <c r="H212" s="221">
        <v>-670.95</v>
      </c>
      <c r="I212" s="221">
        <v>0</v>
      </c>
      <c r="J212" s="221">
        <v>-60.39</v>
      </c>
      <c r="K212" s="221">
        <v>-60.39</v>
      </c>
      <c r="L212" s="221">
        <v>-120.78</v>
      </c>
      <c r="M212" s="221" t="s">
        <v>403</v>
      </c>
      <c r="N212" s="221">
        <v>996311</v>
      </c>
      <c r="O212" s="235" t="s">
        <v>404</v>
      </c>
      <c r="P212" s="221" t="s">
        <v>211</v>
      </c>
      <c r="Q212" s="340">
        <v>2636</v>
      </c>
      <c r="R212" s="227">
        <v>45931</v>
      </c>
      <c r="S212" s="227">
        <v>45931</v>
      </c>
      <c r="T212" s="221" t="s">
        <v>1703</v>
      </c>
    </row>
    <row r="213" spans="1:20">
      <c r="A213" s="220">
        <v>45931</v>
      </c>
      <c r="B213" s="221" t="s">
        <v>394</v>
      </c>
      <c r="C213" s="221" t="s">
        <v>395</v>
      </c>
      <c r="D213" s="251">
        <v>5796</v>
      </c>
      <c r="E213" s="227" t="s">
        <v>286</v>
      </c>
      <c r="F213" s="224">
        <v>0.05</v>
      </c>
      <c r="G213" s="222">
        <v>-4693</v>
      </c>
      <c r="H213" s="221">
        <v>-4940</v>
      </c>
      <c r="I213" s="221">
        <v>0</v>
      </c>
      <c r="J213" s="221">
        <v>-123.5</v>
      </c>
      <c r="K213" s="221">
        <v>-123.5</v>
      </c>
      <c r="L213" s="221">
        <v>-247</v>
      </c>
      <c r="M213" s="221" t="s">
        <v>405</v>
      </c>
      <c r="N213" s="221">
        <v>996813</v>
      </c>
      <c r="O213" s="235" t="s">
        <v>397</v>
      </c>
      <c r="P213" s="221" t="s">
        <v>211</v>
      </c>
      <c r="Q213" s="340">
        <v>2658</v>
      </c>
      <c r="R213" s="227">
        <v>45931</v>
      </c>
      <c r="S213" s="227">
        <v>45931</v>
      </c>
      <c r="T213" s="221" t="s">
        <v>1703</v>
      </c>
    </row>
    <row r="214" spans="1:20">
      <c r="A214" s="220">
        <v>45931</v>
      </c>
      <c r="B214" s="221" t="s">
        <v>394</v>
      </c>
      <c r="C214" s="221" t="s">
        <v>395</v>
      </c>
      <c r="D214" s="251">
        <v>5795</v>
      </c>
      <c r="E214" s="227" t="s">
        <v>286</v>
      </c>
      <c r="F214" s="224">
        <v>0.05</v>
      </c>
      <c r="G214" s="222">
        <v>-4735.74</v>
      </c>
      <c r="H214" s="221">
        <v>-4985</v>
      </c>
      <c r="I214" s="221">
        <v>0</v>
      </c>
      <c r="J214" s="221">
        <v>-124.63</v>
      </c>
      <c r="K214" s="221">
        <v>-124.63</v>
      </c>
      <c r="L214" s="221">
        <v>-249.26</v>
      </c>
      <c r="M214" s="221" t="s">
        <v>406</v>
      </c>
      <c r="N214" s="221">
        <v>996813</v>
      </c>
      <c r="O214" s="235" t="s">
        <v>397</v>
      </c>
      <c r="P214" s="221" t="s">
        <v>211</v>
      </c>
      <c r="Q214" s="340">
        <v>2657</v>
      </c>
      <c r="R214" s="227">
        <v>45931</v>
      </c>
      <c r="S214" s="227">
        <v>45931</v>
      </c>
      <c r="T214" s="221" t="s">
        <v>1703</v>
      </c>
    </row>
    <row r="215" spans="1:20">
      <c r="A215" s="220">
        <v>45931</v>
      </c>
      <c r="B215" s="221" t="s">
        <v>394</v>
      </c>
      <c r="C215" s="221" t="s">
        <v>395</v>
      </c>
      <c r="D215" s="251">
        <v>5763</v>
      </c>
      <c r="E215" s="227" t="s">
        <v>286</v>
      </c>
      <c r="F215" s="224">
        <v>0.05</v>
      </c>
      <c r="G215" s="222">
        <v>-9915.14</v>
      </c>
      <c r="H215" s="221">
        <v>-10437</v>
      </c>
      <c r="I215" s="221">
        <v>0</v>
      </c>
      <c r="J215" s="221">
        <v>-260.93</v>
      </c>
      <c r="K215" s="221">
        <v>-260.93</v>
      </c>
      <c r="L215" s="221">
        <v>-521.86</v>
      </c>
      <c r="M215" s="221" t="s">
        <v>407</v>
      </c>
      <c r="N215" s="221">
        <v>996813</v>
      </c>
      <c r="O215" s="235" t="s">
        <v>397</v>
      </c>
      <c r="P215" s="221" t="s">
        <v>211</v>
      </c>
      <c r="Q215" s="340">
        <v>2656</v>
      </c>
      <c r="R215" s="227">
        <v>45931</v>
      </c>
      <c r="S215" s="227">
        <v>45931</v>
      </c>
      <c r="T215" s="221" t="s">
        <v>1703</v>
      </c>
    </row>
    <row r="216" spans="1:20">
      <c r="A216" s="220">
        <v>45931</v>
      </c>
      <c r="B216" s="221" t="s">
        <v>408</v>
      </c>
      <c r="C216" s="221" t="s">
        <v>409</v>
      </c>
      <c r="D216" s="251" t="s">
        <v>410</v>
      </c>
      <c r="E216" s="227" t="s">
        <v>266</v>
      </c>
      <c r="F216" s="224">
        <v>0.17985611510791366</v>
      </c>
      <c r="G216" s="222">
        <v>-296.18</v>
      </c>
      <c r="H216" s="221">
        <v>-361.2</v>
      </c>
      <c r="I216" s="221">
        <v>0</v>
      </c>
      <c r="J216" s="221">
        <v>-32.51</v>
      </c>
      <c r="K216" s="221">
        <v>-32.51</v>
      </c>
      <c r="L216" s="221">
        <v>-65.02</v>
      </c>
      <c r="M216" s="221" t="s">
        <v>411</v>
      </c>
      <c r="N216" s="221">
        <v>0</v>
      </c>
      <c r="O216" s="235">
        <v>0</v>
      </c>
      <c r="P216" s="221"/>
      <c r="Q216" s="340">
        <v>2640</v>
      </c>
      <c r="R216" s="227">
        <v>45931</v>
      </c>
      <c r="S216" s="227">
        <v>45931</v>
      </c>
      <c r="T216" s="221" t="s">
        <v>1703</v>
      </c>
    </row>
    <row r="217" spans="1:20">
      <c r="A217" s="220">
        <v>45931</v>
      </c>
      <c r="B217" s="221" t="s">
        <v>412</v>
      </c>
      <c r="C217" s="221" t="s">
        <v>413</v>
      </c>
      <c r="D217" s="251">
        <v>135251007031815</v>
      </c>
      <c r="E217" s="227" t="s">
        <v>342</v>
      </c>
      <c r="F217" s="224">
        <v>0.17985611510791366</v>
      </c>
      <c r="G217" s="222">
        <v>-9355.8799999999992</v>
      </c>
      <c r="H217" s="221">
        <v>-11409.6</v>
      </c>
      <c r="I217" s="221">
        <v>0</v>
      </c>
      <c r="J217" s="221">
        <v>-1026.8599999999999</v>
      </c>
      <c r="K217" s="221">
        <v>-1026.8599999999999</v>
      </c>
      <c r="L217" s="221">
        <v>-2053.7199999999998</v>
      </c>
      <c r="M217" s="221" t="s">
        <v>414</v>
      </c>
      <c r="N217" s="221">
        <v>997157</v>
      </c>
      <c r="O217" s="235" t="s">
        <v>415</v>
      </c>
      <c r="P217" s="221" t="s">
        <v>211</v>
      </c>
      <c r="Q217" s="340">
        <v>2641</v>
      </c>
      <c r="R217" s="227">
        <v>45931</v>
      </c>
      <c r="S217" s="227">
        <v>45931</v>
      </c>
      <c r="T217" s="221" t="s">
        <v>1703</v>
      </c>
    </row>
    <row r="218" spans="1:20">
      <c r="A218" s="220">
        <v>45931</v>
      </c>
      <c r="B218" s="221" t="s">
        <v>412</v>
      </c>
      <c r="C218" s="221" t="s">
        <v>413</v>
      </c>
      <c r="D218" s="251">
        <v>135251013059916</v>
      </c>
      <c r="E218" s="227" t="s">
        <v>353</v>
      </c>
      <c r="F218" s="224">
        <v>0.17985611510791366</v>
      </c>
      <c r="G218" s="222">
        <v>-12415.539999999999</v>
      </c>
      <c r="H218" s="221">
        <v>-15140.9</v>
      </c>
      <c r="I218" s="221">
        <v>0</v>
      </c>
      <c r="J218" s="221">
        <v>-1362.68</v>
      </c>
      <c r="K218" s="221">
        <v>-1362.68</v>
      </c>
      <c r="L218" s="221">
        <v>-2725.36</v>
      </c>
      <c r="M218" s="221" t="s">
        <v>416</v>
      </c>
      <c r="N218" s="221">
        <v>997157</v>
      </c>
      <c r="O218" s="235" t="s">
        <v>415</v>
      </c>
      <c r="P218" s="221" t="s">
        <v>211</v>
      </c>
      <c r="Q218" s="340">
        <v>2642</v>
      </c>
      <c r="R218" s="227">
        <v>45931</v>
      </c>
      <c r="S218" s="227">
        <v>45931</v>
      </c>
      <c r="T218" s="221" t="s">
        <v>1703</v>
      </c>
    </row>
    <row r="219" spans="1:20">
      <c r="A219" s="220">
        <v>45931</v>
      </c>
      <c r="B219" s="221" t="s">
        <v>412</v>
      </c>
      <c r="C219" s="221" t="s">
        <v>413</v>
      </c>
      <c r="D219" s="251">
        <v>135251017090732</v>
      </c>
      <c r="E219" s="227" t="s">
        <v>373</v>
      </c>
      <c r="F219" s="224">
        <v>0.17985611510791366</v>
      </c>
      <c r="G219" s="222">
        <v>-11607.05</v>
      </c>
      <c r="H219" s="221">
        <v>-14154.93</v>
      </c>
      <c r="I219" s="221">
        <v>0</v>
      </c>
      <c r="J219" s="221">
        <v>-1273.94</v>
      </c>
      <c r="K219" s="221">
        <v>-1273.94</v>
      </c>
      <c r="L219" s="221">
        <v>-2547.88</v>
      </c>
      <c r="M219" s="221" t="s">
        <v>417</v>
      </c>
      <c r="N219" s="221">
        <v>997157</v>
      </c>
      <c r="O219" s="235" t="s">
        <v>415</v>
      </c>
      <c r="P219" s="221" t="s">
        <v>211</v>
      </c>
      <c r="Q219" s="340">
        <v>2643</v>
      </c>
      <c r="R219" s="227">
        <v>45931</v>
      </c>
      <c r="S219" s="227">
        <v>45931</v>
      </c>
      <c r="T219" s="221" t="s">
        <v>1703</v>
      </c>
    </row>
    <row r="220" spans="1:20">
      <c r="A220" s="220">
        <v>45931</v>
      </c>
      <c r="B220" s="221" t="s">
        <v>412</v>
      </c>
      <c r="C220" s="221" t="s">
        <v>413</v>
      </c>
      <c r="D220" s="251">
        <v>135251024114788</v>
      </c>
      <c r="E220" s="227" t="s">
        <v>418</v>
      </c>
      <c r="F220" s="224">
        <v>0.17985611510791366</v>
      </c>
      <c r="G220" s="222">
        <v>-12320.11</v>
      </c>
      <c r="H220" s="221">
        <v>-15024.53</v>
      </c>
      <c r="I220" s="221">
        <v>0</v>
      </c>
      <c r="J220" s="221">
        <v>-1352.21</v>
      </c>
      <c r="K220" s="221">
        <v>-1352.21</v>
      </c>
      <c r="L220" s="221">
        <v>-2704.42</v>
      </c>
      <c r="M220" s="221" t="s">
        <v>419</v>
      </c>
      <c r="N220" s="221">
        <v>997157</v>
      </c>
      <c r="O220" s="235" t="s">
        <v>415</v>
      </c>
      <c r="P220" s="221" t="s">
        <v>211</v>
      </c>
      <c r="Q220" s="340">
        <v>2644</v>
      </c>
      <c r="R220" s="227">
        <v>45931</v>
      </c>
      <c r="S220" s="227">
        <v>45931</v>
      </c>
      <c r="T220" s="221" t="s">
        <v>1703</v>
      </c>
    </row>
    <row r="221" spans="1:20">
      <c r="A221" s="220">
        <v>45931</v>
      </c>
      <c r="B221" s="221" t="s">
        <v>412</v>
      </c>
      <c r="C221" s="221" t="s">
        <v>413</v>
      </c>
      <c r="D221" s="251">
        <v>135251024114824</v>
      </c>
      <c r="E221" s="227" t="s">
        <v>418</v>
      </c>
      <c r="F221" s="224">
        <v>0.17985611510791366</v>
      </c>
      <c r="G221" s="222">
        <v>-12320.11</v>
      </c>
      <c r="H221" s="221">
        <v>-15024.53</v>
      </c>
      <c r="I221" s="221">
        <v>0</v>
      </c>
      <c r="J221" s="221">
        <v>-1352.21</v>
      </c>
      <c r="K221" s="221">
        <v>-1352.21</v>
      </c>
      <c r="L221" s="221">
        <v>-2704.42</v>
      </c>
      <c r="M221" s="221" t="s">
        <v>420</v>
      </c>
      <c r="N221" s="221">
        <v>997157</v>
      </c>
      <c r="O221" s="235" t="s">
        <v>415</v>
      </c>
      <c r="P221" s="221" t="s">
        <v>211</v>
      </c>
      <c r="Q221" s="340">
        <v>2645</v>
      </c>
      <c r="R221" s="227">
        <v>45931</v>
      </c>
      <c r="S221" s="227">
        <v>45931</v>
      </c>
      <c r="T221" s="221" t="s">
        <v>1703</v>
      </c>
    </row>
    <row r="222" spans="1:20">
      <c r="A222" s="220">
        <v>45931</v>
      </c>
      <c r="B222" s="221" t="s">
        <v>412</v>
      </c>
      <c r="C222" s="221" t="s">
        <v>413</v>
      </c>
      <c r="D222" s="251">
        <v>135251031156281</v>
      </c>
      <c r="E222" s="227" t="s">
        <v>286</v>
      </c>
      <c r="F222" s="224">
        <v>0.17985611510791366</v>
      </c>
      <c r="G222" s="222">
        <v>-11684.580000000002</v>
      </c>
      <c r="H222" s="221">
        <v>-14249.5</v>
      </c>
      <c r="I222" s="221">
        <v>0</v>
      </c>
      <c r="J222" s="221">
        <v>-1282.46</v>
      </c>
      <c r="K222" s="221">
        <v>-1282.46</v>
      </c>
      <c r="L222" s="221">
        <v>-2564.92</v>
      </c>
      <c r="M222" s="221" t="s">
        <v>421</v>
      </c>
      <c r="N222" s="221">
        <v>997157</v>
      </c>
      <c r="O222" s="235" t="s">
        <v>415</v>
      </c>
      <c r="P222" s="221" t="s">
        <v>211</v>
      </c>
      <c r="Q222" s="340">
        <v>2646</v>
      </c>
      <c r="R222" s="227">
        <v>45931</v>
      </c>
      <c r="S222" s="227">
        <v>45931</v>
      </c>
      <c r="T222" s="221" t="s">
        <v>1703</v>
      </c>
    </row>
    <row r="223" spans="1:20">
      <c r="A223" s="220">
        <v>45931</v>
      </c>
      <c r="B223" s="221" t="s">
        <v>412</v>
      </c>
      <c r="C223" s="221" t="s">
        <v>413</v>
      </c>
      <c r="D223" s="251" t="s">
        <v>422</v>
      </c>
      <c r="E223" s="227" t="s">
        <v>286</v>
      </c>
      <c r="F223" s="224">
        <v>0.17985611510791366</v>
      </c>
      <c r="G223" s="222">
        <v>-410</v>
      </c>
      <c r="H223" s="221">
        <v>-500</v>
      </c>
      <c r="I223" s="221">
        <v>0</v>
      </c>
      <c r="J223" s="221">
        <v>-45</v>
      </c>
      <c r="K223" s="221">
        <v>-45</v>
      </c>
      <c r="L223" s="221">
        <v>-90</v>
      </c>
      <c r="M223" s="221" t="s">
        <v>423</v>
      </c>
      <c r="N223" s="221">
        <v>997157</v>
      </c>
      <c r="O223" s="235" t="s">
        <v>415</v>
      </c>
      <c r="P223" s="221" t="s">
        <v>211</v>
      </c>
      <c r="Q223" s="340">
        <v>2647</v>
      </c>
      <c r="R223" s="227">
        <v>45931</v>
      </c>
      <c r="S223" s="227">
        <v>45931</v>
      </c>
      <c r="T223" s="221" t="s">
        <v>1703</v>
      </c>
    </row>
    <row r="224" spans="1:20">
      <c r="A224" s="220">
        <v>45931</v>
      </c>
      <c r="B224" s="221" t="s">
        <v>412</v>
      </c>
      <c r="C224" s="221" t="s">
        <v>413</v>
      </c>
      <c r="D224" s="251" t="s">
        <v>424</v>
      </c>
      <c r="E224" s="227" t="s">
        <v>286</v>
      </c>
      <c r="F224" s="224">
        <v>0.17985611510791366</v>
      </c>
      <c r="G224" s="222">
        <v>-1640</v>
      </c>
      <c r="H224" s="221">
        <v>-2000</v>
      </c>
      <c r="I224" s="221">
        <v>0</v>
      </c>
      <c r="J224" s="221">
        <v>-180</v>
      </c>
      <c r="K224" s="221">
        <v>-180</v>
      </c>
      <c r="L224" s="221">
        <v>-360</v>
      </c>
      <c r="M224" s="221" t="s">
        <v>425</v>
      </c>
      <c r="N224" s="221">
        <v>997157</v>
      </c>
      <c r="O224" s="235" t="s">
        <v>415</v>
      </c>
      <c r="P224" s="221" t="s">
        <v>211</v>
      </c>
      <c r="Q224" s="340">
        <v>2648</v>
      </c>
      <c r="R224" s="227">
        <v>45931</v>
      </c>
      <c r="S224" s="227">
        <v>45931</v>
      </c>
      <c r="T224" s="221" t="s">
        <v>1703</v>
      </c>
    </row>
    <row r="225" spans="1:20">
      <c r="A225" s="220">
        <v>45931</v>
      </c>
      <c r="B225" s="221" t="s">
        <v>412</v>
      </c>
      <c r="C225" s="221" t="s">
        <v>413</v>
      </c>
      <c r="D225" s="251" t="s">
        <v>426</v>
      </c>
      <c r="E225" s="227" t="s">
        <v>286</v>
      </c>
      <c r="F225" s="224">
        <v>0.17985611510791366</v>
      </c>
      <c r="G225" s="222">
        <v>-3280</v>
      </c>
      <c r="H225" s="221">
        <v>-4000</v>
      </c>
      <c r="I225" s="221">
        <v>0</v>
      </c>
      <c r="J225" s="221">
        <v>-360</v>
      </c>
      <c r="K225" s="221">
        <v>-360</v>
      </c>
      <c r="L225" s="221">
        <v>-720</v>
      </c>
      <c r="M225" s="221" t="s">
        <v>427</v>
      </c>
      <c r="N225" s="221">
        <v>997157</v>
      </c>
      <c r="O225" s="235" t="s">
        <v>415</v>
      </c>
      <c r="P225" s="221" t="s">
        <v>211</v>
      </c>
      <c r="Q225" s="340">
        <v>2649</v>
      </c>
      <c r="R225" s="227">
        <v>45931</v>
      </c>
      <c r="S225" s="227">
        <v>45931</v>
      </c>
      <c r="T225" s="221" t="s">
        <v>1703</v>
      </c>
    </row>
    <row r="226" spans="1:20">
      <c r="A226" s="220">
        <v>45931</v>
      </c>
      <c r="B226" s="221" t="s">
        <v>428</v>
      </c>
      <c r="C226" s="221" t="s">
        <v>429</v>
      </c>
      <c r="D226" s="251" t="s">
        <v>430</v>
      </c>
      <c r="E226" s="227" t="s">
        <v>353</v>
      </c>
      <c r="F226" s="224">
        <v>0.17985611510791366</v>
      </c>
      <c r="G226" s="222">
        <v>-399.74</v>
      </c>
      <c r="H226" s="221">
        <v>-487.5</v>
      </c>
      <c r="I226" s="221">
        <v>0</v>
      </c>
      <c r="J226" s="221">
        <v>-43.88</v>
      </c>
      <c r="K226" s="221">
        <v>-43.88</v>
      </c>
      <c r="L226" s="221">
        <v>-87.76</v>
      </c>
      <c r="M226" s="221" t="s">
        <v>431</v>
      </c>
      <c r="N226" s="221">
        <v>773833</v>
      </c>
      <c r="O226" s="235" t="s">
        <v>388</v>
      </c>
      <c r="P226" s="221" t="s">
        <v>209</v>
      </c>
      <c r="Q226" s="340">
        <v>2650</v>
      </c>
      <c r="R226" s="227">
        <v>45931</v>
      </c>
      <c r="S226" s="227">
        <v>45931</v>
      </c>
      <c r="T226" s="221" t="s">
        <v>1703</v>
      </c>
    </row>
    <row r="227" spans="1:20">
      <c r="A227" s="220">
        <v>45931</v>
      </c>
      <c r="B227" s="221" t="s">
        <v>432</v>
      </c>
      <c r="C227" s="221" t="s">
        <v>433</v>
      </c>
      <c r="D227" s="251" t="s">
        <v>434</v>
      </c>
      <c r="E227" s="227" t="s">
        <v>286</v>
      </c>
      <c r="F227" s="224">
        <v>0.17985611510791366</v>
      </c>
      <c r="G227" s="222">
        <v>-191486.4</v>
      </c>
      <c r="H227" s="221">
        <v>-233520</v>
      </c>
      <c r="I227" s="221">
        <v>-42033.599999999999</v>
      </c>
      <c r="J227" s="221">
        <v>0</v>
      </c>
      <c r="K227" s="221">
        <v>0</v>
      </c>
      <c r="L227" s="221">
        <v>-42033.599999999999</v>
      </c>
      <c r="M227" s="221" t="s">
        <v>435</v>
      </c>
      <c r="N227" s="221">
        <v>998112</v>
      </c>
      <c r="O227" s="235" t="s">
        <v>309</v>
      </c>
      <c r="P227" s="221" t="s">
        <v>211</v>
      </c>
      <c r="Q227" s="340">
        <v>2651</v>
      </c>
      <c r="R227" s="227">
        <v>45931</v>
      </c>
      <c r="S227" s="227">
        <v>45931</v>
      </c>
      <c r="T227" s="221" t="s">
        <v>1703</v>
      </c>
    </row>
    <row r="228" spans="1:20">
      <c r="A228" s="220">
        <v>45931</v>
      </c>
      <c r="B228" s="221" t="s">
        <v>432</v>
      </c>
      <c r="C228" s="221" t="s">
        <v>433</v>
      </c>
      <c r="D228" s="251" t="s">
        <v>436</v>
      </c>
      <c r="E228" s="227" t="s">
        <v>286</v>
      </c>
      <c r="F228" s="224">
        <v>0.17985611510791366</v>
      </c>
      <c r="G228" s="222">
        <v>-52348.800000000003</v>
      </c>
      <c r="H228" s="221">
        <v>-63840</v>
      </c>
      <c r="I228" s="221">
        <v>-11491.2</v>
      </c>
      <c r="J228" s="221">
        <v>0</v>
      </c>
      <c r="K228" s="221">
        <v>0</v>
      </c>
      <c r="L228" s="221">
        <v>-11491.2</v>
      </c>
      <c r="M228" s="221" t="s">
        <v>437</v>
      </c>
      <c r="N228" s="221">
        <v>998112</v>
      </c>
      <c r="O228" s="235" t="s">
        <v>309</v>
      </c>
      <c r="P228" s="221" t="s">
        <v>211</v>
      </c>
      <c r="Q228" s="340">
        <v>2652</v>
      </c>
      <c r="R228" s="227">
        <v>45931</v>
      </c>
      <c r="S228" s="227">
        <v>45931</v>
      </c>
      <c r="T228" s="221" t="s">
        <v>1703</v>
      </c>
    </row>
    <row r="229" spans="1:20">
      <c r="A229" s="220">
        <v>45931</v>
      </c>
      <c r="B229" s="221" t="s">
        <v>394</v>
      </c>
      <c r="C229" s="221" t="s">
        <v>395</v>
      </c>
      <c r="D229" s="251">
        <v>5760</v>
      </c>
      <c r="E229" s="227" t="s">
        <v>286</v>
      </c>
      <c r="F229" s="224">
        <v>0.05</v>
      </c>
      <c r="G229" s="222">
        <v>-6836.2000000000007</v>
      </c>
      <c r="H229" s="221">
        <v>-7196</v>
      </c>
      <c r="I229" s="221">
        <v>0</v>
      </c>
      <c r="J229" s="221">
        <v>-179.9</v>
      </c>
      <c r="K229" s="221">
        <v>-179.9</v>
      </c>
      <c r="L229" s="221">
        <v>-359.8</v>
      </c>
      <c r="M229" s="221" t="s">
        <v>438</v>
      </c>
      <c r="N229" s="221">
        <v>996813</v>
      </c>
      <c r="O229" s="235" t="s">
        <v>397</v>
      </c>
      <c r="P229" s="221" t="s">
        <v>211</v>
      </c>
      <c r="Q229" s="340">
        <v>2653</v>
      </c>
      <c r="R229" s="227">
        <v>45931</v>
      </c>
      <c r="S229" s="227">
        <v>45931</v>
      </c>
      <c r="T229" s="221" t="s">
        <v>1703</v>
      </c>
    </row>
    <row r="230" spans="1:20">
      <c r="A230" s="220">
        <v>45931</v>
      </c>
      <c r="B230" s="221" t="s">
        <v>394</v>
      </c>
      <c r="C230" s="221" t="s">
        <v>395</v>
      </c>
      <c r="D230" s="251">
        <v>5761</v>
      </c>
      <c r="E230" s="227" t="s">
        <v>286</v>
      </c>
      <c r="F230" s="224">
        <v>0.05</v>
      </c>
      <c r="G230" s="222">
        <v>-4721.5</v>
      </c>
      <c r="H230" s="221">
        <v>-4970</v>
      </c>
      <c r="I230" s="221">
        <v>0</v>
      </c>
      <c r="J230" s="221">
        <v>-124.25</v>
      </c>
      <c r="K230" s="221">
        <v>-124.25</v>
      </c>
      <c r="L230" s="221">
        <v>-248.5</v>
      </c>
      <c r="M230" s="221" t="s">
        <v>439</v>
      </c>
      <c r="N230" s="221">
        <v>996813</v>
      </c>
      <c r="O230" s="235" t="s">
        <v>397</v>
      </c>
      <c r="P230" s="221" t="s">
        <v>211</v>
      </c>
      <c r="Q230" s="340">
        <v>2654</v>
      </c>
      <c r="R230" s="227">
        <v>45931</v>
      </c>
      <c r="S230" s="227">
        <v>45931</v>
      </c>
      <c r="T230" s="221" t="s">
        <v>1703</v>
      </c>
    </row>
    <row r="231" spans="1:20">
      <c r="A231" s="220">
        <v>45931</v>
      </c>
      <c r="B231" s="221" t="s">
        <v>394</v>
      </c>
      <c r="C231" s="221" t="s">
        <v>395</v>
      </c>
      <c r="D231" s="251">
        <v>5762</v>
      </c>
      <c r="E231" s="227" t="s">
        <v>286</v>
      </c>
      <c r="F231" s="224">
        <v>0.05</v>
      </c>
      <c r="G231" s="222">
        <v>-4616.0400000000009</v>
      </c>
      <c r="H231" s="221">
        <v>-4859</v>
      </c>
      <c r="I231" s="221">
        <v>0</v>
      </c>
      <c r="J231" s="221">
        <v>-121.48</v>
      </c>
      <c r="K231" s="221">
        <v>-121.48</v>
      </c>
      <c r="L231" s="221">
        <v>-242.96</v>
      </c>
      <c r="M231" s="221" t="s">
        <v>440</v>
      </c>
      <c r="N231" s="221">
        <v>996813</v>
      </c>
      <c r="O231" s="235" t="s">
        <v>397</v>
      </c>
      <c r="P231" s="221" t="s">
        <v>211</v>
      </c>
      <c r="Q231" s="340">
        <v>2655</v>
      </c>
      <c r="R231" s="227">
        <v>45931</v>
      </c>
      <c r="S231" s="227">
        <v>45931</v>
      </c>
      <c r="T231" s="221" t="s">
        <v>1703</v>
      </c>
    </row>
    <row r="232" spans="1:20">
      <c r="A232" s="220">
        <v>45962</v>
      </c>
      <c r="B232" s="221" t="s">
        <v>762</v>
      </c>
      <c r="C232" s="221" t="s">
        <v>763</v>
      </c>
      <c r="D232" s="251" t="s">
        <v>764</v>
      </c>
      <c r="E232" s="227" t="s">
        <v>765</v>
      </c>
      <c r="F232" s="224">
        <v>0.17985611510791366</v>
      </c>
      <c r="G232" s="222">
        <v>114666</v>
      </c>
      <c r="H232" s="221">
        <v>97174</v>
      </c>
      <c r="I232" s="221">
        <v>0</v>
      </c>
      <c r="J232" s="221">
        <v>8746</v>
      </c>
      <c r="K232" s="221">
        <v>8746</v>
      </c>
      <c r="L232" s="221">
        <v>17492</v>
      </c>
      <c r="M232" s="221" t="s">
        <v>766</v>
      </c>
      <c r="N232" s="221">
        <v>996425</v>
      </c>
      <c r="O232" s="235" t="s">
        <v>288</v>
      </c>
      <c r="P232" s="221" t="s">
        <v>211</v>
      </c>
      <c r="Q232" s="340">
        <v>2740</v>
      </c>
      <c r="R232" s="227">
        <v>45962</v>
      </c>
      <c r="S232" s="227">
        <v>45962</v>
      </c>
      <c r="T232" s="221" t="s">
        <v>1703</v>
      </c>
    </row>
    <row r="233" spans="1:20">
      <c r="A233" s="220">
        <v>45962</v>
      </c>
      <c r="B233" s="221" t="s">
        <v>543</v>
      </c>
      <c r="C233" s="221" t="s">
        <v>544</v>
      </c>
      <c r="D233" s="251" t="s">
        <v>767</v>
      </c>
      <c r="E233" s="227" t="s">
        <v>768</v>
      </c>
      <c r="F233" s="224">
        <v>0.17985611510791366</v>
      </c>
      <c r="G233" s="222">
        <v>293994.76</v>
      </c>
      <c r="H233" s="221">
        <v>249148.1</v>
      </c>
      <c r="I233" s="221">
        <v>0</v>
      </c>
      <c r="J233" s="221">
        <v>22423.33</v>
      </c>
      <c r="K233" s="221">
        <v>22423.33</v>
      </c>
      <c r="L233" s="221">
        <v>44846.66</v>
      </c>
      <c r="M233" s="221" t="s">
        <v>769</v>
      </c>
      <c r="N233" s="221">
        <v>997331</v>
      </c>
      <c r="O233" s="235" t="s">
        <v>239</v>
      </c>
      <c r="P233" s="221" t="s">
        <v>211</v>
      </c>
      <c r="Q233" s="340">
        <v>2741</v>
      </c>
      <c r="R233" s="227">
        <v>45962</v>
      </c>
      <c r="S233" s="227">
        <v>45962</v>
      </c>
      <c r="T233" s="221" t="s">
        <v>1703</v>
      </c>
    </row>
    <row r="234" spans="1:20">
      <c r="A234" s="220">
        <v>45962</v>
      </c>
      <c r="B234" s="221" t="s">
        <v>412</v>
      </c>
      <c r="C234" s="221" t="s">
        <v>413</v>
      </c>
      <c r="D234" s="251">
        <v>135251106028031</v>
      </c>
      <c r="E234" s="227" t="s">
        <v>770</v>
      </c>
      <c r="F234" s="224">
        <v>0.17985611510791366</v>
      </c>
      <c r="G234" s="222">
        <v>13310.400000000001</v>
      </c>
      <c r="H234" s="221">
        <v>11280</v>
      </c>
      <c r="I234" s="221">
        <v>0</v>
      </c>
      <c r="J234" s="221">
        <v>1015.2</v>
      </c>
      <c r="K234" s="221">
        <v>1015.2</v>
      </c>
      <c r="L234" s="221">
        <v>2030.4</v>
      </c>
      <c r="M234" s="221" t="s">
        <v>771</v>
      </c>
      <c r="N234" s="221">
        <v>997157</v>
      </c>
      <c r="O234" s="235" t="s">
        <v>415</v>
      </c>
      <c r="P234" s="221" t="s">
        <v>211</v>
      </c>
      <c r="Q234" s="340">
        <v>2742</v>
      </c>
      <c r="R234" s="227">
        <v>45962</v>
      </c>
      <c r="S234" s="227">
        <v>45962</v>
      </c>
      <c r="T234" s="221" t="s">
        <v>1703</v>
      </c>
    </row>
    <row r="235" spans="1:20">
      <c r="A235" s="220">
        <v>45962</v>
      </c>
      <c r="B235" s="221" t="s">
        <v>412</v>
      </c>
      <c r="C235" s="221" t="s">
        <v>413</v>
      </c>
      <c r="D235" s="251">
        <v>135251107036271</v>
      </c>
      <c r="E235" s="227" t="s">
        <v>772</v>
      </c>
      <c r="F235" s="224">
        <v>0.17985611510791366</v>
      </c>
      <c r="G235" s="222">
        <v>17852.099999999999</v>
      </c>
      <c r="H235" s="221">
        <v>15128.9</v>
      </c>
      <c r="I235" s="221">
        <v>0</v>
      </c>
      <c r="J235" s="221">
        <v>1361.6</v>
      </c>
      <c r="K235" s="221">
        <v>1361.6</v>
      </c>
      <c r="L235" s="221">
        <v>2723.2</v>
      </c>
      <c r="M235" s="221" t="s">
        <v>773</v>
      </c>
      <c r="N235" s="221">
        <v>997157</v>
      </c>
      <c r="O235" s="235" t="s">
        <v>415</v>
      </c>
      <c r="P235" s="221" t="s">
        <v>211</v>
      </c>
      <c r="Q235" s="340">
        <v>2743</v>
      </c>
      <c r="R235" s="227">
        <v>45962</v>
      </c>
      <c r="S235" s="227">
        <v>45962</v>
      </c>
      <c r="T235" s="221" t="s">
        <v>1703</v>
      </c>
    </row>
    <row r="236" spans="1:20">
      <c r="A236" s="220">
        <v>45962</v>
      </c>
      <c r="B236" s="221" t="s">
        <v>412</v>
      </c>
      <c r="C236" s="221" t="s">
        <v>413</v>
      </c>
      <c r="D236" s="251">
        <v>135251107036359</v>
      </c>
      <c r="E236" s="227" t="s">
        <v>772</v>
      </c>
      <c r="F236" s="224">
        <v>0.17985611510791366</v>
      </c>
      <c r="G236" s="222">
        <v>16806.62</v>
      </c>
      <c r="H236" s="221">
        <v>14242.9</v>
      </c>
      <c r="I236" s="221">
        <v>0</v>
      </c>
      <c r="J236" s="221">
        <v>1281.8599999999999</v>
      </c>
      <c r="K236" s="221">
        <v>1281.8599999999999</v>
      </c>
      <c r="L236" s="221">
        <v>2563.7199999999998</v>
      </c>
      <c r="M236" s="221" t="s">
        <v>774</v>
      </c>
      <c r="N236" s="221">
        <v>997157</v>
      </c>
      <c r="O236" s="235" t="s">
        <v>415</v>
      </c>
      <c r="P236" s="221" t="s">
        <v>211</v>
      </c>
      <c r="Q236" s="340">
        <v>2744</v>
      </c>
      <c r="R236" s="227">
        <v>45962</v>
      </c>
      <c r="S236" s="227">
        <v>45962</v>
      </c>
      <c r="T236" s="221" t="s">
        <v>1703</v>
      </c>
    </row>
    <row r="237" spans="1:20">
      <c r="A237" s="220">
        <v>45962</v>
      </c>
      <c r="B237" s="221" t="s">
        <v>412</v>
      </c>
      <c r="C237" s="221" t="s">
        <v>413</v>
      </c>
      <c r="D237" s="251">
        <v>135251113065659</v>
      </c>
      <c r="E237" s="227" t="s">
        <v>775</v>
      </c>
      <c r="F237" s="224">
        <v>0.17985611510791366</v>
      </c>
      <c r="G237" s="222">
        <v>11906.2</v>
      </c>
      <c r="H237" s="221">
        <v>10090</v>
      </c>
      <c r="I237" s="221">
        <v>0</v>
      </c>
      <c r="J237" s="221">
        <v>908.1</v>
      </c>
      <c r="K237" s="221">
        <v>908.1</v>
      </c>
      <c r="L237" s="221">
        <v>1816.2</v>
      </c>
      <c r="M237" s="221" t="s">
        <v>776</v>
      </c>
      <c r="N237" s="221">
        <v>997157</v>
      </c>
      <c r="O237" s="235" t="s">
        <v>415</v>
      </c>
      <c r="P237" s="221" t="s">
        <v>211</v>
      </c>
      <c r="Q237" s="340">
        <v>2745</v>
      </c>
      <c r="R237" s="227">
        <v>45962</v>
      </c>
      <c r="S237" s="227">
        <v>45962</v>
      </c>
      <c r="T237" s="221" t="s">
        <v>1703</v>
      </c>
    </row>
    <row r="238" spans="1:20">
      <c r="A238" s="220">
        <v>45962</v>
      </c>
      <c r="B238" s="221" t="s">
        <v>412</v>
      </c>
      <c r="C238" s="221" t="s">
        <v>413</v>
      </c>
      <c r="D238" s="251">
        <v>135251117085868</v>
      </c>
      <c r="E238" s="227" t="s">
        <v>777</v>
      </c>
      <c r="F238" s="224">
        <v>0.17985611510791366</v>
      </c>
      <c r="G238" s="222">
        <v>15750.519999999999</v>
      </c>
      <c r="H238" s="221">
        <v>13347.9</v>
      </c>
      <c r="I238" s="221">
        <v>0</v>
      </c>
      <c r="J238" s="221">
        <v>1201.31</v>
      </c>
      <c r="K238" s="221">
        <v>1201.31</v>
      </c>
      <c r="L238" s="221">
        <v>2402.62</v>
      </c>
      <c r="M238" s="221" t="s">
        <v>778</v>
      </c>
      <c r="N238" s="221">
        <v>997157</v>
      </c>
      <c r="O238" s="235" t="s">
        <v>415</v>
      </c>
      <c r="P238" s="221" t="s">
        <v>211</v>
      </c>
      <c r="Q238" s="340">
        <v>2746</v>
      </c>
      <c r="R238" s="227">
        <v>45962</v>
      </c>
      <c r="S238" s="227">
        <v>45962</v>
      </c>
      <c r="T238" s="221" t="s">
        <v>1703</v>
      </c>
    </row>
    <row r="239" spans="1:20">
      <c r="A239" s="220">
        <v>45962</v>
      </c>
      <c r="B239" s="221" t="s">
        <v>412</v>
      </c>
      <c r="C239" s="221" t="s">
        <v>413</v>
      </c>
      <c r="D239" s="251">
        <v>135251117085896</v>
      </c>
      <c r="E239" s="227" t="s">
        <v>777</v>
      </c>
      <c r="F239" s="224">
        <v>0.17985611510791366</v>
      </c>
      <c r="G239" s="222">
        <v>17839.36</v>
      </c>
      <c r="H239" s="221">
        <v>15118.1</v>
      </c>
      <c r="I239" s="221">
        <v>0</v>
      </c>
      <c r="J239" s="221">
        <v>1360.63</v>
      </c>
      <c r="K239" s="221">
        <v>1360.63</v>
      </c>
      <c r="L239" s="221">
        <v>2721.26</v>
      </c>
      <c r="M239" s="221" t="s">
        <v>779</v>
      </c>
      <c r="N239" s="221">
        <v>997157</v>
      </c>
      <c r="O239" s="235" t="s">
        <v>415</v>
      </c>
      <c r="P239" s="221" t="s">
        <v>211</v>
      </c>
      <c r="Q239" s="340">
        <v>2747</v>
      </c>
      <c r="R239" s="227">
        <v>45962</v>
      </c>
      <c r="S239" s="227">
        <v>45962</v>
      </c>
      <c r="T239" s="221" t="s">
        <v>1703</v>
      </c>
    </row>
    <row r="240" spans="1:20">
      <c r="A240" s="220">
        <v>45962</v>
      </c>
      <c r="B240" s="221" t="s">
        <v>412</v>
      </c>
      <c r="C240" s="221" t="s">
        <v>413</v>
      </c>
      <c r="D240" s="251">
        <v>135251120106864</v>
      </c>
      <c r="E240" s="227" t="s">
        <v>780</v>
      </c>
      <c r="F240" s="224">
        <v>0.17985611510791366</v>
      </c>
      <c r="G240" s="222">
        <v>13675.84</v>
      </c>
      <c r="H240" s="221">
        <v>11589.7</v>
      </c>
      <c r="I240" s="221">
        <v>0</v>
      </c>
      <c r="J240" s="221">
        <v>1043.07</v>
      </c>
      <c r="K240" s="221">
        <v>1043.07</v>
      </c>
      <c r="L240" s="221">
        <v>2086.14</v>
      </c>
      <c r="M240" s="221" t="s">
        <v>781</v>
      </c>
      <c r="N240" s="221">
        <v>997157</v>
      </c>
      <c r="O240" s="235" t="s">
        <v>415</v>
      </c>
      <c r="P240" s="221" t="s">
        <v>211</v>
      </c>
      <c r="Q240" s="340">
        <v>2748</v>
      </c>
      <c r="R240" s="227">
        <v>45962</v>
      </c>
      <c r="S240" s="227">
        <v>45962</v>
      </c>
      <c r="T240" s="221" t="s">
        <v>1703</v>
      </c>
    </row>
    <row r="241" spans="1:20">
      <c r="A241" s="220">
        <v>45962</v>
      </c>
      <c r="B241" s="221" t="s">
        <v>511</v>
      </c>
      <c r="C241" s="221" t="s">
        <v>512</v>
      </c>
      <c r="D241" s="251" t="s">
        <v>782</v>
      </c>
      <c r="E241" s="227" t="s">
        <v>783</v>
      </c>
      <c r="F241" s="224">
        <v>0.17985611510791366</v>
      </c>
      <c r="G241" s="222">
        <v>16879.04</v>
      </c>
      <c r="H241" s="221">
        <v>14351.5</v>
      </c>
      <c r="I241" s="221">
        <v>0</v>
      </c>
      <c r="J241" s="221">
        <v>1263.77</v>
      </c>
      <c r="K241" s="221">
        <v>1263.77</v>
      </c>
      <c r="L241" s="221">
        <v>2527.54</v>
      </c>
      <c r="M241" s="221" t="s">
        <v>784</v>
      </c>
      <c r="N241" s="221">
        <v>4015</v>
      </c>
      <c r="O241" s="235" t="s">
        <v>516</v>
      </c>
      <c r="P241" s="221" t="s">
        <v>209</v>
      </c>
      <c r="Q241" s="340">
        <v>2918</v>
      </c>
      <c r="R241" s="227">
        <v>45962</v>
      </c>
      <c r="S241" s="227">
        <v>45962</v>
      </c>
      <c r="T241" s="221" t="s">
        <v>1703</v>
      </c>
    </row>
    <row r="242" spans="1:20">
      <c r="A242" s="220">
        <v>45962</v>
      </c>
      <c r="B242" s="221" t="s">
        <v>511</v>
      </c>
      <c r="C242" s="221" t="s">
        <v>512</v>
      </c>
      <c r="D242" s="251" t="s">
        <v>785</v>
      </c>
      <c r="E242" s="227" t="s">
        <v>783</v>
      </c>
      <c r="F242" s="224">
        <v>0.16118534879440458</v>
      </c>
      <c r="G242" s="222">
        <v>3154.3599999999997</v>
      </c>
      <c r="H242" s="221">
        <v>2716.5</v>
      </c>
      <c r="I242" s="221">
        <v>0</v>
      </c>
      <c r="J242" s="221">
        <v>218.93</v>
      </c>
      <c r="K242" s="221">
        <v>218.93</v>
      </c>
      <c r="L242" s="221">
        <v>437.86</v>
      </c>
      <c r="M242" s="221" t="s">
        <v>786</v>
      </c>
      <c r="N242" s="221">
        <v>4015</v>
      </c>
      <c r="O242" s="235" t="s">
        <v>516</v>
      </c>
      <c r="P242" s="221" t="s">
        <v>209</v>
      </c>
      <c r="Q242" s="340">
        <v>2917</v>
      </c>
      <c r="R242" s="227">
        <v>45962</v>
      </c>
      <c r="S242" s="227">
        <v>45962</v>
      </c>
      <c r="T242" s="221" t="s">
        <v>1703</v>
      </c>
    </row>
    <row r="243" spans="1:20">
      <c r="A243" s="220">
        <v>45962</v>
      </c>
      <c r="B243" s="221" t="s">
        <v>787</v>
      </c>
      <c r="C243" s="221" t="s">
        <v>788</v>
      </c>
      <c r="D243" s="251" t="s">
        <v>789</v>
      </c>
      <c r="E243" s="227" t="s">
        <v>768</v>
      </c>
      <c r="F243" s="224">
        <v>0.17985611510791366</v>
      </c>
      <c r="G243" s="222">
        <v>278505.49</v>
      </c>
      <c r="H243" s="221">
        <v>236021.61</v>
      </c>
      <c r="I243" s="221">
        <v>0</v>
      </c>
      <c r="J243" s="221">
        <v>21241.94</v>
      </c>
      <c r="K243" s="221">
        <v>21241.94</v>
      </c>
      <c r="L243" s="221">
        <v>42483.88</v>
      </c>
      <c r="M243" s="221" t="s">
        <v>790</v>
      </c>
      <c r="N243" s="221">
        <v>997133</v>
      </c>
      <c r="O243" s="235" t="s">
        <v>791</v>
      </c>
      <c r="P243" s="221" t="s">
        <v>211</v>
      </c>
      <c r="Q243" s="340">
        <v>2916</v>
      </c>
      <c r="R243" s="227">
        <v>45962</v>
      </c>
      <c r="S243" s="227">
        <v>45962</v>
      </c>
      <c r="T243" s="221" t="s">
        <v>1657</v>
      </c>
    </row>
    <row r="244" spans="1:20">
      <c r="A244" s="220">
        <v>45962</v>
      </c>
      <c r="B244" s="221" t="s">
        <v>787</v>
      </c>
      <c r="C244" s="221" t="s">
        <v>788</v>
      </c>
      <c r="D244" s="251">
        <v>281250003790</v>
      </c>
      <c r="E244" s="227" t="s">
        <v>792</v>
      </c>
      <c r="F244" s="224">
        <v>0.17985611510791366</v>
      </c>
      <c r="G244" s="222">
        <v>1730444.9100000001</v>
      </c>
      <c r="H244" s="221">
        <v>1466478.75</v>
      </c>
      <c r="I244" s="221">
        <v>0</v>
      </c>
      <c r="J244" s="221">
        <v>131983.07999999999</v>
      </c>
      <c r="K244" s="221">
        <v>131983.07999999999</v>
      </c>
      <c r="L244" s="221">
        <v>263966.15999999997</v>
      </c>
      <c r="M244" s="221" t="s">
        <v>793</v>
      </c>
      <c r="N244" s="221">
        <v>997133</v>
      </c>
      <c r="O244" s="235" t="s">
        <v>791</v>
      </c>
      <c r="P244" s="221" t="s">
        <v>211</v>
      </c>
      <c r="Q244" s="340">
        <v>2915</v>
      </c>
      <c r="R244" s="227">
        <v>45962</v>
      </c>
      <c r="S244" s="227">
        <v>45962</v>
      </c>
      <c r="T244" s="221" t="s">
        <v>1657</v>
      </c>
    </row>
    <row r="245" spans="1:20">
      <c r="A245" s="220">
        <v>45962</v>
      </c>
      <c r="B245" s="221" t="s">
        <v>277</v>
      </c>
      <c r="C245" s="221" t="s">
        <v>278</v>
      </c>
      <c r="D245" s="251">
        <v>427100366178</v>
      </c>
      <c r="E245" s="227" t="s">
        <v>780</v>
      </c>
      <c r="F245" s="224">
        <v>0.17985611510791366</v>
      </c>
      <c r="G245" s="222">
        <v>5831.9000000000005</v>
      </c>
      <c r="H245" s="221">
        <v>4942.28</v>
      </c>
      <c r="I245" s="221">
        <v>0</v>
      </c>
      <c r="J245" s="221">
        <v>444.81</v>
      </c>
      <c r="K245" s="221">
        <v>444.81</v>
      </c>
      <c r="L245" s="221">
        <v>889.62</v>
      </c>
      <c r="M245" s="221" t="s">
        <v>794</v>
      </c>
      <c r="N245" s="221">
        <v>996813</v>
      </c>
      <c r="O245" s="235" t="s">
        <v>263</v>
      </c>
      <c r="P245" s="221" t="s">
        <v>211</v>
      </c>
      <c r="Q245" s="340">
        <v>2908</v>
      </c>
      <c r="R245" s="227">
        <v>45962</v>
      </c>
      <c r="S245" s="227">
        <v>45962</v>
      </c>
      <c r="T245" s="221" t="s">
        <v>1703</v>
      </c>
    </row>
    <row r="246" spans="1:20">
      <c r="A246" s="220">
        <v>45962</v>
      </c>
      <c r="B246" s="221" t="s">
        <v>277</v>
      </c>
      <c r="C246" s="221" t="s">
        <v>278</v>
      </c>
      <c r="D246" s="251">
        <v>427100366161</v>
      </c>
      <c r="E246" s="227" t="s">
        <v>780</v>
      </c>
      <c r="F246" s="224">
        <v>0.17985611510791366</v>
      </c>
      <c r="G246" s="222">
        <v>929.83999999999992</v>
      </c>
      <c r="H246" s="221">
        <v>788</v>
      </c>
      <c r="I246" s="221">
        <v>0</v>
      </c>
      <c r="J246" s="221">
        <v>70.92</v>
      </c>
      <c r="K246" s="221">
        <v>70.92</v>
      </c>
      <c r="L246" s="221">
        <v>141.84</v>
      </c>
      <c r="M246" s="221" t="s">
        <v>795</v>
      </c>
      <c r="N246" s="221">
        <v>996813</v>
      </c>
      <c r="O246" s="235" t="s">
        <v>263</v>
      </c>
      <c r="P246" s="221" t="s">
        <v>211</v>
      </c>
      <c r="Q246" s="340">
        <v>2907</v>
      </c>
      <c r="R246" s="227">
        <v>45962</v>
      </c>
      <c r="S246" s="227">
        <v>45962</v>
      </c>
      <c r="T246" s="221" t="s">
        <v>1703</v>
      </c>
    </row>
    <row r="247" spans="1:20">
      <c r="A247" s="220">
        <v>45962</v>
      </c>
      <c r="B247" s="221" t="s">
        <v>277</v>
      </c>
      <c r="C247" s="221" t="s">
        <v>278</v>
      </c>
      <c r="D247" s="251">
        <v>427100364803</v>
      </c>
      <c r="E247" s="227" t="s">
        <v>796</v>
      </c>
      <c r="F247" s="224">
        <v>0.17985611510791366</v>
      </c>
      <c r="G247" s="222">
        <v>5601.4399999999987</v>
      </c>
      <c r="H247" s="221">
        <v>4746.9799999999996</v>
      </c>
      <c r="I247" s="221">
        <v>0</v>
      </c>
      <c r="J247" s="221">
        <v>427.23</v>
      </c>
      <c r="K247" s="221">
        <v>427.23</v>
      </c>
      <c r="L247" s="221">
        <v>854.46</v>
      </c>
      <c r="M247" s="221" t="s">
        <v>797</v>
      </c>
      <c r="N247" s="221">
        <v>996813</v>
      </c>
      <c r="O247" s="235" t="s">
        <v>263</v>
      </c>
      <c r="P247" s="221" t="s">
        <v>211</v>
      </c>
      <c r="Q247" s="340">
        <v>2906</v>
      </c>
      <c r="R247" s="227">
        <v>45962</v>
      </c>
      <c r="S247" s="227">
        <v>45962</v>
      </c>
      <c r="T247" s="221" t="s">
        <v>1703</v>
      </c>
    </row>
    <row r="248" spans="1:20">
      <c r="A248" s="220">
        <v>45962</v>
      </c>
      <c r="B248" s="221" t="s">
        <v>277</v>
      </c>
      <c r="C248" s="221" t="s">
        <v>278</v>
      </c>
      <c r="D248" s="251">
        <v>427100364681</v>
      </c>
      <c r="E248" s="227" t="s">
        <v>798</v>
      </c>
      <c r="F248" s="224">
        <v>0.17985611510791366</v>
      </c>
      <c r="G248" s="222">
        <v>929.83999999999992</v>
      </c>
      <c r="H248" s="221">
        <v>788</v>
      </c>
      <c r="I248" s="221">
        <v>0</v>
      </c>
      <c r="J248" s="221">
        <v>70.92</v>
      </c>
      <c r="K248" s="221">
        <v>70.92</v>
      </c>
      <c r="L248" s="221">
        <v>141.84</v>
      </c>
      <c r="M248" s="221" t="s">
        <v>799</v>
      </c>
      <c r="N248" s="221">
        <v>996813</v>
      </c>
      <c r="O248" s="235" t="s">
        <v>263</v>
      </c>
      <c r="P248" s="221" t="s">
        <v>211</v>
      </c>
      <c r="Q248" s="340">
        <v>2905</v>
      </c>
      <c r="R248" s="227">
        <v>45962</v>
      </c>
      <c r="S248" s="227">
        <v>45962</v>
      </c>
      <c r="T248" s="221" t="s">
        <v>1703</v>
      </c>
    </row>
    <row r="249" spans="1:20">
      <c r="A249" s="220">
        <v>45962</v>
      </c>
      <c r="B249" s="221" t="s">
        <v>314</v>
      </c>
      <c r="C249" s="221" t="s">
        <v>315</v>
      </c>
      <c r="D249" s="251" t="s">
        <v>800</v>
      </c>
      <c r="E249" s="227" t="s">
        <v>796</v>
      </c>
      <c r="F249" s="224">
        <v>0.17985611510791366</v>
      </c>
      <c r="G249" s="222">
        <v>411.82000000000005</v>
      </c>
      <c r="H249" s="221">
        <v>349</v>
      </c>
      <c r="I249" s="221">
        <v>0</v>
      </c>
      <c r="J249" s="221">
        <v>31.41</v>
      </c>
      <c r="K249" s="221">
        <v>31.41</v>
      </c>
      <c r="L249" s="221">
        <v>62.82</v>
      </c>
      <c r="M249" s="221" t="s">
        <v>801</v>
      </c>
      <c r="N249" s="221">
        <v>998413</v>
      </c>
      <c r="O249" s="235" t="s">
        <v>319</v>
      </c>
      <c r="P249" s="221" t="s">
        <v>211</v>
      </c>
      <c r="Q249" s="340">
        <v>2900</v>
      </c>
      <c r="R249" s="227">
        <v>45962</v>
      </c>
      <c r="S249" s="227">
        <v>45962</v>
      </c>
      <c r="T249" s="221" t="s">
        <v>1703</v>
      </c>
    </row>
    <row r="250" spans="1:20">
      <c r="A250" s="220">
        <v>45962</v>
      </c>
      <c r="B250" s="221" t="s">
        <v>399</v>
      </c>
      <c r="C250" s="221" t="s">
        <v>400</v>
      </c>
      <c r="D250" s="251" t="s">
        <v>802</v>
      </c>
      <c r="E250" s="227" t="s">
        <v>803</v>
      </c>
      <c r="F250" s="224">
        <v>0.17985611510791366</v>
      </c>
      <c r="G250" s="222">
        <v>1871.96</v>
      </c>
      <c r="H250" s="221">
        <v>1586.38</v>
      </c>
      <c r="I250" s="221">
        <v>0</v>
      </c>
      <c r="J250" s="221">
        <v>142.79</v>
      </c>
      <c r="K250" s="221">
        <v>142.79</v>
      </c>
      <c r="L250" s="221">
        <v>285.58</v>
      </c>
      <c r="M250" s="221" t="s">
        <v>804</v>
      </c>
      <c r="N250" s="221">
        <v>996311</v>
      </c>
      <c r="O250" s="235" t="s">
        <v>404</v>
      </c>
      <c r="P250" s="221" t="s">
        <v>211</v>
      </c>
      <c r="Q250" s="340">
        <v>2898</v>
      </c>
      <c r="R250" s="227">
        <v>45962</v>
      </c>
      <c r="S250" s="227">
        <v>45962</v>
      </c>
      <c r="T250" s="221" t="s">
        <v>1703</v>
      </c>
    </row>
    <row r="251" spans="1:20">
      <c r="A251" s="220">
        <v>45962</v>
      </c>
      <c r="B251" s="221" t="s">
        <v>805</v>
      </c>
      <c r="C251" s="221" t="s">
        <v>806</v>
      </c>
      <c r="D251" s="251" t="s">
        <v>807</v>
      </c>
      <c r="E251" s="227" t="s">
        <v>777</v>
      </c>
      <c r="F251" s="224">
        <v>0.17985611510791366</v>
      </c>
      <c r="G251" s="222">
        <v>5900</v>
      </c>
      <c r="H251" s="221">
        <v>5000</v>
      </c>
      <c r="I251" s="221">
        <v>0</v>
      </c>
      <c r="J251" s="221">
        <v>450</v>
      </c>
      <c r="K251" s="221">
        <v>450</v>
      </c>
      <c r="L251" s="221">
        <v>900</v>
      </c>
      <c r="M251" s="221" t="s">
        <v>808</v>
      </c>
      <c r="N251" s="92">
        <v>997119</v>
      </c>
      <c r="O251" s="92" t="s">
        <v>309</v>
      </c>
      <c r="P251" s="92" t="s">
        <v>211</v>
      </c>
      <c r="Q251" s="340">
        <v>2759</v>
      </c>
      <c r="R251" s="227">
        <v>45962</v>
      </c>
      <c r="S251" s="227">
        <v>45962</v>
      </c>
      <c r="T251" s="221" t="s">
        <v>1703</v>
      </c>
    </row>
    <row r="252" spans="1:20">
      <c r="A252" s="220">
        <v>45962</v>
      </c>
      <c r="B252" s="221" t="s">
        <v>389</v>
      </c>
      <c r="C252" s="221" t="s">
        <v>390</v>
      </c>
      <c r="D252" s="251" t="s">
        <v>809</v>
      </c>
      <c r="E252" s="227" t="s">
        <v>768</v>
      </c>
      <c r="F252" s="224">
        <v>0.05</v>
      </c>
      <c r="G252" s="222">
        <v>2070</v>
      </c>
      <c r="H252" s="221">
        <v>1964.08</v>
      </c>
      <c r="I252" s="221">
        <v>0</v>
      </c>
      <c r="J252" s="221">
        <v>52.96</v>
      </c>
      <c r="K252" s="221">
        <v>52.96</v>
      </c>
      <c r="L252" s="221">
        <v>105.92</v>
      </c>
      <c r="M252" s="221" t="s">
        <v>810</v>
      </c>
      <c r="N252" s="221">
        <v>29152100</v>
      </c>
      <c r="O252" s="235" t="s">
        <v>393</v>
      </c>
      <c r="P252" s="221" t="s">
        <v>209</v>
      </c>
      <c r="Q252" s="340">
        <v>2887</v>
      </c>
      <c r="R252" s="227">
        <v>45962</v>
      </c>
      <c r="S252" s="227">
        <v>45962</v>
      </c>
      <c r="T252" s="221" t="s">
        <v>1703</v>
      </c>
    </row>
    <row r="253" spans="1:20">
      <c r="A253" s="220">
        <v>45962</v>
      </c>
      <c r="B253" s="221" t="s">
        <v>617</v>
      </c>
      <c r="C253" s="221" t="s">
        <v>618</v>
      </c>
      <c r="D253" s="251" t="s">
        <v>811</v>
      </c>
      <c r="E253" s="227" t="s">
        <v>772</v>
      </c>
      <c r="F253" s="224">
        <v>0.17985611510791366</v>
      </c>
      <c r="G253" s="222">
        <v>30734.87</v>
      </c>
      <c r="H253" s="221">
        <v>26046.5</v>
      </c>
      <c r="I253" s="221">
        <v>4688.37</v>
      </c>
      <c r="J253" s="221">
        <v>0</v>
      </c>
      <c r="K253" s="221">
        <v>0</v>
      </c>
      <c r="L253" s="221">
        <v>4688.37</v>
      </c>
      <c r="M253" s="221" t="s">
        <v>812</v>
      </c>
      <c r="N253" s="221">
        <v>998311</v>
      </c>
      <c r="O253" s="235" t="s">
        <v>309</v>
      </c>
      <c r="P253" s="221" t="s">
        <v>211</v>
      </c>
      <c r="Q253" s="340">
        <v>2886</v>
      </c>
      <c r="R253" s="227">
        <v>45962</v>
      </c>
      <c r="S253" s="227">
        <v>45962</v>
      </c>
      <c r="T253" s="221" t="s">
        <v>1703</v>
      </c>
    </row>
    <row r="254" spans="1:20">
      <c r="A254" s="220">
        <v>45962</v>
      </c>
      <c r="B254" s="221" t="s">
        <v>383</v>
      </c>
      <c r="C254" s="221" t="s">
        <v>384</v>
      </c>
      <c r="D254" s="251" t="s">
        <v>813</v>
      </c>
      <c r="E254" s="227" t="s">
        <v>814</v>
      </c>
      <c r="F254" s="224">
        <v>0.17985611510791366</v>
      </c>
      <c r="G254" s="222">
        <v>982.03</v>
      </c>
      <c r="H254" s="221">
        <v>832.21</v>
      </c>
      <c r="I254" s="221">
        <v>0</v>
      </c>
      <c r="J254" s="221">
        <v>74.91</v>
      </c>
      <c r="K254" s="221">
        <v>74.91</v>
      </c>
      <c r="L254" s="221">
        <v>149.82</v>
      </c>
      <c r="M254" s="221" t="s">
        <v>815</v>
      </c>
      <c r="N254" s="221">
        <v>854390</v>
      </c>
      <c r="O254" s="235" t="s">
        <v>388</v>
      </c>
      <c r="P254" s="221" t="s">
        <v>209</v>
      </c>
      <c r="Q254" s="340">
        <v>2885</v>
      </c>
      <c r="R254" s="227">
        <v>45962</v>
      </c>
      <c r="S254" s="227">
        <v>45962</v>
      </c>
      <c r="T254" s="221" t="s">
        <v>1703</v>
      </c>
    </row>
    <row r="255" spans="1:20">
      <c r="A255" s="220">
        <v>45962</v>
      </c>
      <c r="B255" s="221" t="s">
        <v>299</v>
      </c>
      <c r="C255" s="221" t="s">
        <v>300</v>
      </c>
      <c r="D255" s="251" t="s">
        <v>816</v>
      </c>
      <c r="E255" s="227" t="s">
        <v>780</v>
      </c>
      <c r="F255" s="224">
        <v>0.17985611510791366</v>
      </c>
      <c r="G255" s="222">
        <v>3404409.74</v>
      </c>
      <c r="H255" s="221">
        <v>2885093</v>
      </c>
      <c r="I255" s="221">
        <v>0</v>
      </c>
      <c r="J255" s="221">
        <v>259658.37</v>
      </c>
      <c r="K255" s="221">
        <v>259658.37</v>
      </c>
      <c r="L255" s="221">
        <v>519316.74</v>
      </c>
      <c r="M255" s="221" t="s">
        <v>817</v>
      </c>
      <c r="N255" s="221">
        <v>997212</v>
      </c>
      <c r="O255" s="235" t="s">
        <v>304</v>
      </c>
      <c r="P255" s="221" t="s">
        <v>211</v>
      </c>
      <c r="Q255" s="340">
        <v>2878</v>
      </c>
      <c r="R255" s="227">
        <v>45962</v>
      </c>
      <c r="S255" s="227">
        <v>45962</v>
      </c>
      <c r="T255" s="221" t="s">
        <v>1703</v>
      </c>
    </row>
    <row r="256" spans="1:20">
      <c r="A256" s="220">
        <v>45962</v>
      </c>
      <c r="B256" s="221" t="s">
        <v>818</v>
      </c>
      <c r="C256" s="221" t="s">
        <v>819</v>
      </c>
      <c r="D256" s="251" t="s">
        <v>820</v>
      </c>
      <c r="E256" s="227" t="s">
        <v>821</v>
      </c>
      <c r="F256" s="224">
        <v>0.05</v>
      </c>
      <c r="G256" s="222">
        <v>12075</v>
      </c>
      <c r="H256" s="221">
        <v>11500</v>
      </c>
      <c r="I256" s="221">
        <v>0</v>
      </c>
      <c r="J256" s="221">
        <v>287.5</v>
      </c>
      <c r="K256" s="221">
        <v>287.5</v>
      </c>
      <c r="L256" s="221">
        <v>575</v>
      </c>
      <c r="M256" s="221" t="s">
        <v>822</v>
      </c>
      <c r="N256" s="221">
        <v>996311</v>
      </c>
      <c r="O256" s="235" t="s">
        <v>404</v>
      </c>
      <c r="P256" s="221" t="s">
        <v>211</v>
      </c>
      <c r="Q256" s="340">
        <v>2870</v>
      </c>
      <c r="R256" s="227">
        <v>45962</v>
      </c>
      <c r="S256" s="227">
        <v>45962</v>
      </c>
      <c r="T256" s="221" t="s">
        <v>1703</v>
      </c>
    </row>
    <row r="257" spans="1:20">
      <c r="A257" s="220">
        <v>45962</v>
      </c>
      <c r="B257" s="221" t="s">
        <v>818</v>
      </c>
      <c r="C257" s="221" t="s">
        <v>819</v>
      </c>
      <c r="D257" s="251" t="s">
        <v>823</v>
      </c>
      <c r="E257" s="227" t="s">
        <v>821</v>
      </c>
      <c r="F257" s="224">
        <v>0.17985611510791366</v>
      </c>
      <c r="G257" s="222">
        <v>134.52000000000001</v>
      </c>
      <c r="H257" s="221">
        <v>114</v>
      </c>
      <c r="I257" s="221">
        <v>0</v>
      </c>
      <c r="J257" s="221">
        <v>10.26</v>
      </c>
      <c r="K257" s="221">
        <v>10.26</v>
      </c>
      <c r="L257" s="221">
        <v>20.52</v>
      </c>
      <c r="M257" s="221" t="s">
        <v>824</v>
      </c>
      <c r="N257" s="221">
        <v>996311</v>
      </c>
      <c r="O257" s="235" t="s">
        <v>404</v>
      </c>
      <c r="P257" s="221" t="s">
        <v>211</v>
      </c>
      <c r="Q257" s="340">
        <v>2869</v>
      </c>
      <c r="R257" s="227">
        <v>45962</v>
      </c>
      <c r="S257" s="227">
        <v>45962</v>
      </c>
      <c r="T257" s="221" t="s">
        <v>1703</v>
      </c>
    </row>
    <row r="258" spans="1:20">
      <c r="A258" s="220">
        <v>45962</v>
      </c>
      <c r="B258" s="221" t="s">
        <v>432</v>
      </c>
      <c r="C258" s="221" t="s">
        <v>433</v>
      </c>
      <c r="D258" s="251" t="s">
        <v>825</v>
      </c>
      <c r="E258" s="227" t="s">
        <v>826</v>
      </c>
      <c r="F258" s="224">
        <v>0.17985611510791366</v>
      </c>
      <c r="G258" s="222">
        <v>245817.60000000001</v>
      </c>
      <c r="H258" s="221">
        <v>208320</v>
      </c>
      <c r="I258" s="221">
        <v>37497.599999999999</v>
      </c>
      <c r="J258" s="221">
        <v>0</v>
      </c>
      <c r="K258" s="221">
        <v>0</v>
      </c>
      <c r="L258" s="221">
        <v>37497.599999999999</v>
      </c>
      <c r="M258" s="221" t="s">
        <v>827</v>
      </c>
      <c r="N258" s="221">
        <v>998112</v>
      </c>
      <c r="O258" s="235" t="s">
        <v>309</v>
      </c>
      <c r="P258" s="221" t="s">
        <v>211</v>
      </c>
      <c r="Q258" s="340">
        <v>2867</v>
      </c>
      <c r="R258" s="227">
        <v>45962</v>
      </c>
      <c r="S258" s="227">
        <v>45962</v>
      </c>
      <c r="T258" s="221" t="s">
        <v>1703</v>
      </c>
    </row>
    <row r="259" spans="1:20">
      <c r="A259" s="220">
        <v>45962</v>
      </c>
      <c r="B259" s="221" t="s">
        <v>724</v>
      </c>
      <c r="C259" s="221" t="s">
        <v>725</v>
      </c>
      <c r="D259" s="251" t="s">
        <v>828</v>
      </c>
      <c r="E259" s="227" t="s">
        <v>775</v>
      </c>
      <c r="F259" s="224">
        <v>0.17985611510791366</v>
      </c>
      <c r="G259" s="222">
        <v>14396</v>
      </c>
      <c r="H259" s="221">
        <v>12200</v>
      </c>
      <c r="I259" s="221">
        <v>0</v>
      </c>
      <c r="J259" s="221">
        <v>1098</v>
      </c>
      <c r="K259" s="221">
        <v>1098</v>
      </c>
      <c r="L259" s="221">
        <v>2196</v>
      </c>
      <c r="M259" s="221" t="s">
        <v>829</v>
      </c>
      <c r="N259" s="221">
        <v>854690</v>
      </c>
      <c r="O259" s="235" t="s">
        <v>388</v>
      </c>
      <c r="P259" s="221" t="s">
        <v>209</v>
      </c>
      <c r="Q259" s="340">
        <v>2866</v>
      </c>
      <c r="R259" s="227">
        <v>45962</v>
      </c>
      <c r="S259" s="227">
        <v>45962</v>
      </c>
      <c r="T259" s="221" t="s">
        <v>1703</v>
      </c>
    </row>
    <row r="260" spans="1:20">
      <c r="A260" s="220">
        <v>45962</v>
      </c>
      <c r="B260" s="221" t="s">
        <v>724</v>
      </c>
      <c r="C260" s="221" t="s">
        <v>725</v>
      </c>
      <c r="D260" s="251" t="s">
        <v>830</v>
      </c>
      <c r="E260" s="227" t="s">
        <v>775</v>
      </c>
      <c r="F260" s="224">
        <v>0.17985611510791366</v>
      </c>
      <c r="G260" s="222">
        <v>17700</v>
      </c>
      <c r="H260" s="221">
        <v>15000</v>
      </c>
      <c r="I260" s="221">
        <v>0</v>
      </c>
      <c r="J260" s="221">
        <v>1350</v>
      </c>
      <c r="K260" s="221">
        <v>1350</v>
      </c>
      <c r="L260" s="221">
        <v>2700</v>
      </c>
      <c r="M260" s="221" t="s">
        <v>831</v>
      </c>
      <c r="N260" s="221">
        <v>854690</v>
      </c>
      <c r="O260" s="235" t="s">
        <v>388</v>
      </c>
      <c r="P260" s="221" t="s">
        <v>209</v>
      </c>
      <c r="Q260" s="340">
        <v>2865</v>
      </c>
      <c r="R260" s="227">
        <v>45962</v>
      </c>
      <c r="S260" s="227">
        <v>45962</v>
      </c>
      <c r="T260" s="221" t="s">
        <v>1703</v>
      </c>
    </row>
    <row r="261" spans="1:20">
      <c r="A261" s="220">
        <v>45962</v>
      </c>
      <c r="B261" s="221" t="s">
        <v>248</v>
      </c>
      <c r="C261" s="221" t="s">
        <v>249</v>
      </c>
      <c r="D261" s="251">
        <v>2526399</v>
      </c>
      <c r="E261" s="227" t="s">
        <v>775</v>
      </c>
      <c r="F261" s="224">
        <v>0.17985611510791366</v>
      </c>
      <c r="G261" s="222">
        <v>89444</v>
      </c>
      <c r="H261" s="221">
        <v>75800</v>
      </c>
      <c r="I261" s="221">
        <v>0</v>
      </c>
      <c r="J261" s="221">
        <v>6822</v>
      </c>
      <c r="K261" s="221">
        <v>6822</v>
      </c>
      <c r="L261" s="221">
        <v>13644</v>
      </c>
      <c r="M261" s="221" t="s">
        <v>832</v>
      </c>
      <c r="N261" s="221">
        <v>998332</v>
      </c>
      <c r="O261" s="221" t="s">
        <v>1649</v>
      </c>
      <c r="P261" s="48" t="s">
        <v>211</v>
      </c>
      <c r="Q261" s="340">
        <v>2769</v>
      </c>
      <c r="R261" s="227">
        <v>45962</v>
      </c>
      <c r="S261" s="227">
        <v>45962</v>
      </c>
      <c r="T261" s="221" t="s">
        <v>1703</v>
      </c>
    </row>
    <row r="262" spans="1:20">
      <c r="A262" s="220">
        <v>45962</v>
      </c>
      <c r="B262" s="221" t="s">
        <v>394</v>
      </c>
      <c r="C262" s="221" t="s">
        <v>395</v>
      </c>
      <c r="D262" s="251">
        <v>6112</v>
      </c>
      <c r="E262" s="227" t="s">
        <v>765</v>
      </c>
      <c r="F262" s="224">
        <v>0.05</v>
      </c>
      <c r="G262" s="222">
        <v>10575.599999999999</v>
      </c>
      <c r="H262" s="221">
        <v>10072</v>
      </c>
      <c r="I262" s="221">
        <v>0</v>
      </c>
      <c r="J262" s="221">
        <v>251.8</v>
      </c>
      <c r="K262" s="221">
        <v>251.8</v>
      </c>
      <c r="L262" s="221">
        <v>503.6</v>
      </c>
      <c r="M262" s="221" t="s">
        <v>833</v>
      </c>
      <c r="N262" s="221">
        <v>996813</v>
      </c>
      <c r="O262" s="235" t="s">
        <v>397</v>
      </c>
      <c r="P262" s="221" t="s">
        <v>211</v>
      </c>
      <c r="Q262" s="340">
        <v>2862</v>
      </c>
      <c r="R262" s="227">
        <v>45962</v>
      </c>
      <c r="S262" s="227">
        <v>45962</v>
      </c>
      <c r="T262" s="221" t="s">
        <v>1703</v>
      </c>
    </row>
    <row r="263" spans="1:20">
      <c r="A263" s="220">
        <v>45962</v>
      </c>
      <c r="B263" s="221" t="s">
        <v>394</v>
      </c>
      <c r="C263" s="221" t="s">
        <v>395</v>
      </c>
      <c r="D263" s="251">
        <v>6111</v>
      </c>
      <c r="E263" s="227" t="s">
        <v>765</v>
      </c>
      <c r="F263" s="224">
        <v>0.05</v>
      </c>
      <c r="G263" s="222">
        <v>6860.7000000000007</v>
      </c>
      <c r="H263" s="221">
        <v>6534</v>
      </c>
      <c r="I263" s="221">
        <v>0</v>
      </c>
      <c r="J263" s="221">
        <v>163.35</v>
      </c>
      <c r="K263" s="221">
        <v>163.35</v>
      </c>
      <c r="L263" s="221">
        <v>326.7</v>
      </c>
      <c r="M263" s="221" t="s">
        <v>834</v>
      </c>
      <c r="N263" s="221">
        <v>996813</v>
      </c>
      <c r="O263" s="235" t="s">
        <v>397</v>
      </c>
      <c r="P263" s="221" t="s">
        <v>211</v>
      </c>
      <c r="Q263" s="340">
        <v>2861</v>
      </c>
      <c r="R263" s="227">
        <v>45962</v>
      </c>
      <c r="S263" s="227">
        <v>45962</v>
      </c>
      <c r="T263" s="221" t="s">
        <v>1703</v>
      </c>
    </row>
    <row r="264" spans="1:20">
      <c r="A264" s="220">
        <v>45962</v>
      </c>
      <c r="B264" s="221" t="s">
        <v>394</v>
      </c>
      <c r="C264" s="221" t="s">
        <v>395</v>
      </c>
      <c r="D264" s="251">
        <v>6110</v>
      </c>
      <c r="E264" s="227" t="s">
        <v>765</v>
      </c>
      <c r="F264" s="224">
        <v>0.05</v>
      </c>
      <c r="G264" s="222">
        <v>4750.2000000000007</v>
      </c>
      <c r="H264" s="221">
        <v>4524</v>
      </c>
      <c r="I264" s="221">
        <v>0</v>
      </c>
      <c r="J264" s="221">
        <v>113.1</v>
      </c>
      <c r="K264" s="221">
        <v>113.1</v>
      </c>
      <c r="L264" s="221">
        <v>226.2</v>
      </c>
      <c r="M264" s="221" t="s">
        <v>835</v>
      </c>
      <c r="N264" s="221">
        <v>996813</v>
      </c>
      <c r="O264" s="235" t="s">
        <v>397</v>
      </c>
      <c r="P264" s="221" t="s">
        <v>211</v>
      </c>
      <c r="Q264" s="340">
        <v>2860</v>
      </c>
      <c r="R264" s="227">
        <v>45962</v>
      </c>
      <c r="S264" s="227">
        <v>45962</v>
      </c>
      <c r="T264" s="221" t="s">
        <v>1703</v>
      </c>
    </row>
    <row r="265" spans="1:20">
      <c r="A265" s="220">
        <v>45962</v>
      </c>
      <c r="B265" s="221" t="s">
        <v>647</v>
      </c>
      <c r="C265" s="221" t="s">
        <v>648</v>
      </c>
      <c r="D265" s="251" t="s">
        <v>836</v>
      </c>
      <c r="E265" s="227" t="s">
        <v>780</v>
      </c>
      <c r="F265" s="224">
        <v>0.17985611510791366</v>
      </c>
      <c r="G265" s="222">
        <v>106790</v>
      </c>
      <c r="H265" s="221">
        <v>90500</v>
      </c>
      <c r="I265" s="221">
        <v>0</v>
      </c>
      <c r="J265" s="221">
        <v>8145</v>
      </c>
      <c r="K265" s="221">
        <v>8145</v>
      </c>
      <c r="L265" s="221">
        <v>16290</v>
      </c>
      <c r="M265" s="221" t="s">
        <v>837</v>
      </c>
      <c r="N265" s="221">
        <v>997212</v>
      </c>
      <c r="O265" s="235" t="s">
        <v>309</v>
      </c>
      <c r="P265" s="221" t="s">
        <v>211</v>
      </c>
      <c r="Q265" s="340">
        <v>2773</v>
      </c>
      <c r="R265" s="227">
        <v>45962</v>
      </c>
      <c r="S265" s="227">
        <v>45962</v>
      </c>
      <c r="T265" s="221" t="s">
        <v>1703</v>
      </c>
    </row>
    <row r="266" spans="1:20">
      <c r="A266" s="220">
        <v>45962</v>
      </c>
      <c r="B266" s="221" t="s">
        <v>717</v>
      </c>
      <c r="C266" s="221" t="s">
        <v>718</v>
      </c>
      <c r="D266" s="251" t="s">
        <v>838</v>
      </c>
      <c r="E266" s="227" t="s">
        <v>839</v>
      </c>
      <c r="F266" s="224">
        <v>0.17985611510791366</v>
      </c>
      <c r="G266" s="222">
        <v>1180</v>
      </c>
      <c r="H266" s="221">
        <v>1000</v>
      </c>
      <c r="I266" s="221">
        <v>0</v>
      </c>
      <c r="J266" s="221">
        <v>90</v>
      </c>
      <c r="K266" s="221">
        <v>90</v>
      </c>
      <c r="L266" s="221">
        <v>180</v>
      </c>
      <c r="M266" s="221" t="s">
        <v>840</v>
      </c>
      <c r="N266" s="221">
        <v>998559</v>
      </c>
      <c r="O266" s="235" t="s">
        <v>288</v>
      </c>
      <c r="P266" s="221" t="s">
        <v>211</v>
      </c>
      <c r="Q266" s="340">
        <v>2774</v>
      </c>
      <c r="R266" s="227">
        <v>45962</v>
      </c>
      <c r="S266" s="227">
        <v>45962</v>
      </c>
      <c r="T266" s="221" t="s">
        <v>1703</v>
      </c>
    </row>
    <row r="267" spans="1:20">
      <c r="A267" s="220">
        <v>45962</v>
      </c>
      <c r="B267" s="221" t="s">
        <v>394</v>
      </c>
      <c r="C267" s="221" t="s">
        <v>395</v>
      </c>
      <c r="D267" s="251">
        <v>6109</v>
      </c>
      <c r="E267" s="227" t="s">
        <v>765</v>
      </c>
      <c r="F267" s="224">
        <v>0.05</v>
      </c>
      <c r="G267" s="222">
        <v>4794.2999999999993</v>
      </c>
      <c r="H267" s="221">
        <v>4566</v>
      </c>
      <c r="I267" s="221">
        <v>0</v>
      </c>
      <c r="J267" s="221">
        <v>114.15</v>
      </c>
      <c r="K267" s="221">
        <v>114.15</v>
      </c>
      <c r="L267" s="221">
        <v>228.3</v>
      </c>
      <c r="M267" s="221" t="s">
        <v>841</v>
      </c>
      <c r="N267" s="221">
        <v>996813</v>
      </c>
      <c r="O267" s="235" t="s">
        <v>397</v>
      </c>
      <c r="P267" s="221" t="s">
        <v>211</v>
      </c>
      <c r="Q267" s="340">
        <v>2859</v>
      </c>
      <c r="R267" s="227">
        <v>45962</v>
      </c>
      <c r="S267" s="227">
        <v>45962</v>
      </c>
      <c r="T267" s="221" t="s">
        <v>1703</v>
      </c>
    </row>
    <row r="268" spans="1:20">
      <c r="A268" s="220">
        <v>45962</v>
      </c>
      <c r="B268" s="221" t="s">
        <v>394</v>
      </c>
      <c r="C268" s="221" t="s">
        <v>395</v>
      </c>
      <c r="D268" s="251">
        <v>6108</v>
      </c>
      <c r="E268" s="227" t="s">
        <v>765</v>
      </c>
      <c r="F268" s="224">
        <v>0.05</v>
      </c>
      <c r="G268" s="222">
        <v>8240.4</v>
      </c>
      <c r="H268" s="221">
        <v>7848</v>
      </c>
      <c r="I268" s="221">
        <v>0</v>
      </c>
      <c r="J268" s="221">
        <v>196.2</v>
      </c>
      <c r="K268" s="221">
        <v>196.2</v>
      </c>
      <c r="L268" s="221">
        <v>392.4</v>
      </c>
      <c r="M268" s="221" t="s">
        <v>842</v>
      </c>
      <c r="N268" s="221">
        <v>996813</v>
      </c>
      <c r="O268" s="235" t="s">
        <v>397</v>
      </c>
      <c r="P268" s="221" t="s">
        <v>211</v>
      </c>
      <c r="Q268" s="340">
        <v>2858</v>
      </c>
      <c r="R268" s="227">
        <v>45962</v>
      </c>
      <c r="S268" s="227">
        <v>45962</v>
      </c>
      <c r="T268" s="221" t="s">
        <v>1703</v>
      </c>
    </row>
    <row r="269" spans="1:20">
      <c r="A269" s="220">
        <v>45962</v>
      </c>
      <c r="B269" s="221" t="s">
        <v>339</v>
      </c>
      <c r="C269" s="221" t="s">
        <v>340</v>
      </c>
      <c r="D269" s="251" t="s">
        <v>843</v>
      </c>
      <c r="E269" s="227" t="s">
        <v>796</v>
      </c>
      <c r="F269" s="224">
        <v>0.17985611510791366</v>
      </c>
      <c r="G269" s="222">
        <v>1298</v>
      </c>
      <c r="H269" s="221">
        <v>1100</v>
      </c>
      <c r="I269" s="221">
        <v>0</v>
      </c>
      <c r="J269" s="221">
        <v>99</v>
      </c>
      <c r="K269" s="221">
        <v>99</v>
      </c>
      <c r="L269" s="221">
        <v>198</v>
      </c>
      <c r="M269" s="221" t="s">
        <v>844</v>
      </c>
      <c r="N269" s="221">
        <v>996812</v>
      </c>
      <c r="O269" s="235" t="s">
        <v>263</v>
      </c>
      <c r="P269" s="221" t="s">
        <v>211</v>
      </c>
      <c r="Q269" s="340">
        <v>2777</v>
      </c>
      <c r="R269" s="227">
        <v>45962</v>
      </c>
      <c r="S269" s="227">
        <v>45962</v>
      </c>
      <c r="T269" s="221" t="s">
        <v>1703</v>
      </c>
    </row>
    <row r="270" spans="1:20">
      <c r="A270" s="220">
        <v>45962</v>
      </c>
      <c r="B270" s="221" t="s">
        <v>339</v>
      </c>
      <c r="C270" s="221" t="s">
        <v>340</v>
      </c>
      <c r="D270" s="251" t="s">
        <v>845</v>
      </c>
      <c r="E270" s="227" t="s">
        <v>814</v>
      </c>
      <c r="F270" s="224">
        <v>0.17985611510791366</v>
      </c>
      <c r="G270" s="222">
        <v>1378.2399999999998</v>
      </c>
      <c r="H270" s="221">
        <v>1168</v>
      </c>
      <c r="I270" s="221">
        <v>0</v>
      </c>
      <c r="J270" s="221">
        <v>105.12</v>
      </c>
      <c r="K270" s="221">
        <v>105.12</v>
      </c>
      <c r="L270" s="221">
        <v>210.24</v>
      </c>
      <c r="M270" s="221" t="s">
        <v>846</v>
      </c>
      <c r="N270" s="221">
        <v>996812</v>
      </c>
      <c r="O270" s="235" t="s">
        <v>263</v>
      </c>
      <c r="P270" s="221" t="s">
        <v>211</v>
      </c>
      <c r="Q270" s="340">
        <v>2778</v>
      </c>
      <c r="R270" s="227">
        <v>45962</v>
      </c>
      <c r="S270" s="227">
        <v>45962</v>
      </c>
      <c r="T270" s="221" t="s">
        <v>1703</v>
      </c>
    </row>
    <row r="271" spans="1:20">
      <c r="A271" s="220">
        <v>45962</v>
      </c>
      <c r="B271" s="221" t="s">
        <v>394</v>
      </c>
      <c r="C271" s="221" t="s">
        <v>395</v>
      </c>
      <c r="D271" s="251">
        <v>6107</v>
      </c>
      <c r="E271" s="227" t="s">
        <v>765</v>
      </c>
      <c r="F271" s="224">
        <v>0.05</v>
      </c>
      <c r="G271" s="222">
        <v>4487.7000000000007</v>
      </c>
      <c r="H271" s="221">
        <v>4274</v>
      </c>
      <c r="I271" s="221">
        <v>0</v>
      </c>
      <c r="J271" s="221">
        <v>106.85</v>
      </c>
      <c r="K271" s="221">
        <v>106.85</v>
      </c>
      <c r="L271" s="221">
        <v>213.7</v>
      </c>
      <c r="M271" s="221" t="s">
        <v>847</v>
      </c>
      <c r="N271" s="221">
        <v>996813</v>
      </c>
      <c r="O271" s="235" t="s">
        <v>397</v>
      </c>
      <c r="P271" s="221" t="s">
        <v>211</v>
      </c>
      <c r="Q271" s="340">
        <v>2857</v>
      </c>
      <c r="R271" s="227">
        <v>45962</v>
      </c>
      <c r="S271" s="227">
        <v>45962</v>
      </c>
      <c r="T271" s="221" t="s">
        <v>1703</v>
      </c>
    </row>
    <row r="272" spans="1:20">
      <c r="A272" s="220">
        <v>45962</v>
      </c>
      <c r="B272" s="221" t="s">
        <v>394</v>
      </c>
      <c r="C272" s="221" t="s">
        <v>395</v>
      </c>
      <c r="D272" s="251">
        <v>6067</v>
      </c>
      <c r="E272" s="227" t="s">
        <v>765</v>
      </c>
      <c r="F272" s="224">
        <v>0.05</v>
      </c>
      <c r="G272" s="222">
        <v>4969.66</v>
      </c>
      <c r="H272" s="221">
        <v>4733</v>
      </c>
      <c r="I272" s="221">
        <v>0</v>
      </c>
      <c r="J272" s="221">
        <v>118.33</v>
      </c>
      <c r="K272" s="221">
        <v>118.33</v>
      </c>
      <c r="L272" s="221">
        <v>236.66</v>
      </c>
      <c r="M272" s="221" t="s">
        <v>848</v>
      </c>
      <c r="N272" s="221">
        <v>996813</v>
      </c>
      <c r="O272" s="235" t="s">
        <v>397</v>
      </c>
      <c r="P272" s="221" t="s">
        <v>211</v>
      </c>
      <c r="Q272" s="340">
        <v>2856</v>
      </c>
      <c r="R272" s="227">
        <v>45962</v>
      </c>
      <c r="S272" s="227">
        <v>45962</v>
      </c>
      <c r="T272" s="221" t="s">
        <v>1703</v>
      </c>
    </row>
    <row r="273" spans="1:20">
      <c r="A273" s="220">
        <v>45962</v>
      </c>
      <c r="B273" s="221" t="s">
        <v>394</v>
      </c>
      <c r="C273" s="221" t="s">
        <v>395</v>
      </c>
      <c r="D273" s="251">
        <v>5967</v>
      </c>
      <c r="E273" s="227" t="s">
        <v>765</v>
      </c>
      <c r="F273" s="224">
        <v>0.05</v>
      </c>
      <c r="G273" s="222">
        <v>4487.7000000000007</v>
      </c>
      <c r="H273" s="221">
        <v>4274</v>
      </c>
      <c r="I273" s="221">
        <v>0</v>
      </c>
      <c r="J273" s="221">
        <v>106.85</v>
      </c>
      <c r="K273" s="221">
        <v>106.85</v>
      </c>
      <c r="L273" s="221">
        <v>213.7</v>
      </c>
      <c r="M273" s="221" t="s">
        <v>849</v>
      </c>
      <c r="N273" s="221">
        <v>996813</v>
      </c>
      <c r="O273" s="235" t="s">
        <v>397</v>
      </c>
      <c r="P273" s="221" t="s">
        <v>211</v>
      </c>
      <c r="Q273" s="340">
        <v>2855</v>
      </c>
      <c r="R273" s="227">
        <v>45962</v>
      </c>
      <c r="S273" s="227">
        <v>45962</v>
      </c>
      <c r="T273" s="221" t="s">
        <v>1703</v>
      </c>
    </row>
    <row r="274" spans="1:20">
      <c r="A274" s="220">
        <v>45962</v>
      </c>
      <c r="B274" s="221" t="s">
        <v>850</v>
      </c>
      <c r="C274" s="221" t="s">
        <v>851</v>
      </c>
      <c r="D274" s="251" t="s">
        <v>852</v>
      </c>
      <c r="E274" s="227" t="s">
        <v>765</v>
      </c>
      <c r="F274" s="224">
        <v>0.05</v>
      </c>
      <c r="G274" s="222">
        <v>110208</v>
      </c>
      <c r="H274" s="221">
        <v>104960</v>
      </c>
      <c r="I274" s="221">
        <v>0</v>
      </c>
      <c r="J274" s="221">
        <v>2624</v>
      </c>
      <c r="K274" s="221">
        <v>2624</v>
      </c>
      <c r="L274" s="221">
        <v>5248</v>
      </c>
      <c r="M274" s="221" t="s">
        <v>853</v>
      </c>
      <c r="N274" s="221">
        <v>996425</v>
      </c>
      <c r="O274" s="221" t="s">
        <v>288</v>
      </c>
      <c r="P274" s="48" t="s">
        <v>211</v>
      </c>
      <c r="Q274" s="340">
        <v>2782</v>
      </c>
      <c r="R274" s="227">
        <v>45962</v>
      </c>
      <c r="S274" s="227">
        <v>45962</v>
      </c>
      <c r="T274" s="221" t="s">
        <v>1703</v>
      </c>
    </row>
    <row r="275" spans="1:20">
      <c r="A275" s="220">
        <v>45962</v>
      </c>
      <c r="B275" s="221" t="s">
        <v>394</v>
      </c>
      <c r="C275" s="221" t="s">
        <v>395</v>
      </c>
      <c r="D275" s="251">
        <v>5956</v>
      </c>
      <c r="E275" s="227" t="s">
        <v>765</v>
      </c>
      <c r="F275" s="224">
        <v>0.05</v>
      </c>
      <c r="G275" s="222">
        <v>11545.8</v>
      </c>
      <c r="H275" s="221">
        <v>10996</v>
      </c>
      <c r="I275" s="221">
        <v>0</v>
      </c>
      <c r="J275" s="221">
        <v>274.89999999999998</v>
      </c>
      <c r="K275" s="221">
        <v>274.89999999999998</v>
      </c>
      <c r="L275" s="221">
        <v>549.79999999999995</v>
      </c>
      <c r="M275" s="221" t="s">
        <v>854</v>
      </c>
      <c r="N275" s="221">
        <v>996813</v>
      </c>
      <c r="O275" s="235" t="s">
        <v>397</v>
      </c>
      <c r="P275" s="221" t="s">
        <v>211</v>
      </c>
      <c r="Q275" s="340">
        <v>2854</v>
      </c>
      <c r="R275" s="227">
        <v>45962</v>
      </c>
      <c r="S275" s="227">
        <v>45962</v>
      </c>
      <c r="T275" s="221" t="s">
        <v>1703</v>
      </c>
    </row>
    <row r="276" spans="1:20">
      <c r="A276" s="220">
        <v>45962</v>
      </c>
      <c r="B276" s="221" t="s">
        <v>855</v>
      </c>
      <c r="C276" s="221" t="s">
        <v>856</v>
      </c>
      <c r="D276" s="251">
        <v>1011252648504</v>
      </c>
      <c r="E276" s="227" t="s">
        <v>780</v>
      </c>
      <c r="F276" s="224">
        <v>0.17985611510791366</v>
      </c>
      <c r="G276" s="222">
        <v>54.28</v>
      </c>
      <c r="H276" s="221">
        <v>46</v>
      </c>
      <c r="I276" s="221">
        <v>0</v>
      </c>
      <c r="J276" s="221">
        <v>4.1399999999999997</v>
      </c>
      <c r="K276" s="221">
        <v>4.1399999999999997</v>
      </c>
      <c r="L276" s="221">
        <v>8.2799999999999994</v>
      </c>
      <c r="M276" s="221" t="s">
        <v>857</v>
      </c>
      <c r="N276" s="221">
        <v>997133</v>
      </c>
      <c r="O276" s="235" t="s">
        <v>791</v>
      </c>
      <c r="P276" s="221" t="s">
        <v>211</v>
      </c>
      <c r="Q276" s="340">
        <v>2784</v>
      </c>
      <c r="R276" s="227">
        <v>45962</v>
      </c>
      <c r="S276" s="227">
        <v>45962</v>
      </c>
      <c r="T276" s="221" t="s">
        <v>1703</v>
      </c>
    </row>
    <row r="277" spans="1:20">
      <c r="A277" s="220">
        <v>45962</v>
      </c>
      <c r="B277" s="221" t="s">
        <v>394</v>
      </c>
      <c r="C277" s="221" t="s">
        <v>395</v>
      </c>
      <c r="D277" s="251">
        <v>5954</v>
      </c>
      <c r="E277" s="227" t="s">
        <v>765</v>
      </c>
      <c r="F277" s="224">
        <v>0.05</v>
      </c>
      <c r="G277" s="222">
        <v>8259</v>
      </c>
      <c r="H277" s="221">
        <v>7866</v>
      </c>
      <c r="I277" s="221">
        <v>0</v>
      </c>
      <c r="J277" s="221">
        <v>196.5</v>
      </c>
      <c r="K277" s="221">
        <v>196.5</v>
      </c>
      <c r="L277" s="221">
        <v>393</v>
      </c>
      <c r="M277" s="221" t="s">
        <v>858</v>
      </c>
      <c r="N277" s="221">
        <v>996813</v>
      </c>
      <c r="O277" s="235" t="s">
        <v>397</v>
      </c>
      <c r="P277" s="221" t="s">
        <v>211</v>
      </c>
      <c r="Q277" s="340">
        <v>2853</v>
      </c>
      <c r="R277" s="227">
        <v>45962</v>
      </c>
      <c r="S277" s="227">
        <v>45962</v>
      </c>
      <c r="T277" s="221" t="s">
        <v>1703</v>
      </c>
    </row>
    <row r="278" spans="1:20">
      <c r="A278" s="220">
        <v>45962</v>
      </c>
      <c r="B278" s="221" t="s">
        <v>283</v>
      </c>
      <c r="C278" s="221" t="s">
        <v>284</v>
      </c>
      <c r="D278" s="251" t="s">
        <v>859</v>
      </c>
      <c r="E278" s="227" t="s">
        <v>768</v>
      </c>
      <c r="F278" s="224">
        <v>0.17985611510791366</v>
      </c>
      <c r="G278" s="222">
        <v>826</v>
      </c>
      <c r="H278" s="221">
        <v>700</v>
      </c>
      <c r="I278" s="221">
        <v>126</v>
      </c>
      <c r="J278" s="221">
        <v>0</v>
      </c>
      <c r="K278" s="221">
        <v>0</v>
      </c>
      <c r="L278" s="221">
        <v>126</v>
      </c>
      <c r="M278" s="221" t="s">
        <v>860</v>
      </c>
      <c r="N278" s="221">
        <v>998551</v>
      </c>
      <c r="O278" s="235" t="s">
        <v>288</v>
      </c>
      <c r="P278" s="221" t="s">
        <v>211</v>
      </c>
      <c r="Q278" s="340">
        <v>2850</v>
      </c>
      <c r="R278" s="227">
        <v>45962</v>
      </c>
      <c r="S278" s="227">
        <v>45962</v>
      </c>
      <c r="T278" s="221" t="s">
        <v>1703</v>
      </c>
    </row>
    <row r="279" spans="1:20">
      <c r="A279" s="220">
        <v>45962</v>
      </c>
      <c r="B279" s="221" t="s">
        <v>283</v>
      </c>
      <c r="C279" s="221" t="s">
        <v>284</v>
      </c>
      <c r="D279" s="251" t="s">
        <v>861</v>
      </c>
      <c r="E279" s="227" t="s">
        <v>862</v>
      </c>
      <c r="F279" s="224">
        <v>0.17985611510791366</v>
      </c>
      <c r="G279" s="222">
        <v>826</v>
      </c>
      <c r="H279" s="221">
        <v>700</v>
      </c>
      <c r="I279" s="221">
        <v>126</v>
      </c>
      <c r="J279" s="221">
        <v>0</v>
      </c>
      <c r="K279" s="221">
        <v>0</v>
      </c>
      <c r="L279" s="221">
        <v>126</v>
      </c>
      <c r="M279" s="221" t="s">
        <v>863</v>
      </c>
      <c r="N279" s="221">
        <v>998551</v>
      </c>
      <c r="O279" s="235" t="s">
        <v>288</v>
      </c>
      <c r="P279" s="221" t="s">
        <v>211</v>
      </c>
      <c r="Q279" s="340">
        <v>2849</v>
      </c>
      <c r="R279" s="227">
        <v>45962</v>
      </c>
      <c r="S279" s="227">
        <v>45962</v>
      </c>
      <c r="T279" s="221" t="s">
        <v>1703</v>
      </c>
    </row>
    <row r="280" spans="1:20">
      <c r="A280" s="220">
        <v>45962</v>
      </c>
      <c r="B280" s="221" t="s">
        <v>344</v>
      </c>
      <c r="C280" s="221" t="s">
        <v>345</v>
      </c>
      <c r="D280" s="251" t="s">
        <v>864</v>
      </c>
      <c r="E280" s="227" t="s">
        <v>865</v>
      </c>
      <c r="F280" s="224">
        <v>0.17985611510791366</v>
      </c>
      <c r="G280" s="222">
        <v>1829</v>
      </c>
      <c r="H280" s="221">
        <v>1550</v>
      </c>
      <c r="I280" s="221">
        <v>0</v>
      </c>
      <c r="J280" s="221">
        <v>139.5</v>
      </c>
      <c r="K280" s="221">
        <v>139.5</v>
      </c>
      <c r="L280" s="221">
        <v>279</v>
      </c>
      <c r="M280" s="221" t="s">
        <v>866</v>
      </c>
      <c r="N280" s="221">
        <v>482090</v>
      </c>
      <c r="O280" s="235" t="s">
        <v>348</v>
      </c>
      <c r="P280" s="221" t="s">
        <v>209</v>
      </c>
      <c r="Q280" s="340">
        <v>2788</v>
      </c>
      <c r="R280" s="227">
        <v>45962</v>
      </c>
      <c r="S280" s="227">
        <v>45962</v>
      </c>
      <c r="T280" s="221" t="s">
        <v>1703</v>
      </c>
    </row>
    <row r="281" spans="1:20">
      <c r="A281" s="220">
        <v>45962</v>
      </c>
      <c r="B281" s="221" t="s">
        <v>344</v>
      </c>
      <c r="C281" s="221" t="s">
        <v>345</v>
      </c>
      <c r="D281" s="251" t="s">
        <v>867</v>
      </c>
      <c r="E281" s="227" t="s">
        <v>865</v>
      </c>
      <c r="F281" s="224">
        <v>0.17985611510791366</v>
      </c>
      <c r="G281" s="222">
        <v>206.5</v>
      </c>
      <c r="H281" s="221">
        <v>175</v>
      </c>
      <c r="I281" s="221">
        <v>0</v>
      </c>
      <c r="J281" s="221">
        <v>15.75</v>
      </c>
      <c r="K281" s="221">
        <v>15.75</v>
      </c>
      <c r="L281" s="221">
        <v>31.5</v>
      </c>
      <c r="M281" s="221" t="s">
        <v>868</v>
      </c>
      <c r="N281" s="221">
        <v>482090</v>
      </c>
      <c r="O281" s="235" t="s">
        <v>348</v>
      </c>
      <c r="P281" s="221" t="s">
        <v>209</v>
      </c>
      <c r="Q281" s="340">
        <v>2789</v>
      </c>
      <c r="R281" s="227">
        <v>45962</v>
      </c>
      <c r="S281" s="227">
        <v>45962</v>
      </c>
      <c r="T281" s="221" t="s">
        <v>1703</v>
      </c>
    </row>
    <row r="282" spans="1:20">
      <c r="A282" s="220">
        <v>45962</v>
      </c>
      <c r="B282" s="221" t="s">
        <v>344</v>
      </c>
      <c r="C282" s="221" t="s">
        <v>345</v>
      </c>
      <c r="D282" s="251" t="s">
        <v>869</v>
      </c>
      <c r="E282" s="227" t="s">
        <v>870</v>
      </c>
      <c r="F282" s="224">
        <v>0.17985611510791366</v>
      </c>
      <c r="G282" s="222">
        <v>755.2</v>
      </c>
      <c r="H282" s="221">
        <v>640</v>
      </c>
      <c r="I282" s="221">
        <v>0</v>
      </c>
      <c r="J282" s="221">
        <v>57.6</v>
      </c>
      <c r="K282" s="221">
        <v>57.6</v>
      </c>
      <c r="L282" s="221">
        <v>115.2</v>
      </c>
      <c r="M282" s="221" t="s">
        <v>871</v>
      </c>
      <c r="N282" s="221">
        <v>482090</v>
      </c>
      <c r="O282" s="235" t="s">
        <v>348</v>
      </c>
      <c r="P282" s="221" t="s">
        <v>209</v>
      </c>
      <c r="Q282" s="340">
        <v>2790</v>
      </c>
      <c r="R282" s="227">
        <v>45962</v>
      </c>
      <c r="S282" s="227">
        <v>45962</v>
      </c>
      <c r="T282" s="221" t="s">
        <v>1703</v>
      </c>
    </row>
    <row r="283" spans="1:20">
      <c r="A283" s="220">
        <v>45962</v>
      </c>
      <c r="B283" s="221" t="s">
        <v>344</v>
      </c>
      <c r="C283" s="221" t="s">
        <v>345</v>
      </c>
      <c r="D283" s="251" t="s">
        <v>872</v>
      </c>
      <c r="E283" s="227" t="s">
        <v>772</v>
      </c>
      <c r="F283" s="224">
        <v>0.17985611510791366</v>
      </c>
      <c r="G283" s="222">
        <v>20744.400000000001</v>
      </c>
      <c r="H283" s="221">
        <v>17580</v>
      </c>
      <c r="I283" s="221">
        <v>0</v>
      </c>
      <c r="J283" s="221">
        <v>1582.2</v>
      </c>
      <c r="K283" s="221">
        <v>1582.2</v>
      </c>
      <c r="L283" s="221">
        <v>3164.4</v>
      </c>
      <c r="M283" s="221" t="s">
        <v>873</v>
      </c>
      <c r="N283" s="221">
        <v>482090</v>
      </c>
      <c r="O283" s="235" t="s">
        <v>348</v>
      </c>
      <c r="P283" s="221" t="s">
        <v>209</v>
      </c>
      <c r="Q283" s="340">
        <v>2791</v>
      </c>
      <c r="R283" s="227">
        <v>45962</v>
      </c>
      <c r="S283" s="227">
        <v>45962</v>
      </c>
      <c r="T283" s="221" t="s">
        <v>1703</v>
      </c>
    </row>
    <row r="284" spans="1:20">
      <c r="A284" s="220">
        <v>45962</v>
      </c>
      <c r="B284" s="221" t="s">
        <v>344</v>
      </c>
      <c r="C284" s="221" t="s">
        <v>345</v>
      </c>
      <c r="D284" s="251" t="s">
        <v>874</v>
      </c>
      <c r="E284" s="227" t="s">
        <v>875</v>
      </c>
      <c r="F284" s="224">
        <v>0.17985611510791366</v>
      </c>
      <c r="G284" s="222">
        <v>501.5</v>
      </c>
      <c r="H284" s="221">
        <v>425</v>
      </c>
      <c r="I284" s="221">
        <v>0</v>
      </c>
      <c r="J284" s="221">
        <v>38.25</v>
      </c>
      <c r="K284" s="221">
        <v>38.25</v>
      </c>
      <c r="L284" s="221">
        <v>76.5</v>
      </c>
      <c r="M284" s="221" t="s">
        <v>876</v>
      </c>
      <c r="N284" s="221">
        <v>482090</v>
      </c>
      <c r="O284" s="235" t="s">
        <v>348</v>
      </c>
      <c r="P284" s="221" t="s">
        <v>209</v>
      </c>
      <c r="Q284" s="340">
        <v>2792</v>
      </c>
      <c r="R284" s="227">
        <v>45962</v>
      </c>
      <c r="S284" s="227">
        <v>45962</v>
      </c>
      <c r="T284" s="221" t="s">
        <v>1703</v>
      </c>
    </row>
    <row r="285" spans="1:20">
      <c r="A285" s="220">
        <v>45962</v>
      </c>
      <c r="B285" s="221" t="s">
        <v>344</v>
      </c>
      <c r="C285" s="221" t="s">
        <v>345</v>
      </c>
      <c r="D285" s="251" t="s">
        <v>877</v>
      </c>
      <c r="E285" s="227" t="s">
        <v>878</v>
      </c>
      <c r="F285" s="224">
        <v>0.17985611510791366</v>
      </c>
      <c r="G285" s="222">
        <v>123.9</v>
      </c>
      <c r="H285" s="221">
        <v>105</v>
      </c>
      <c r="I285" s="221">
        <v>0</v>
      </c>
      <c r="J285" s="221">
        <v>9.4499999999999993</v>
      </c>
      <c r="K285" s="221">
        <v>9.4499999999999993</v>
      </c>
      <c r="L285" s="221">
        <v>18.899999999999999</v>
      </c>
      <c r="M285" s="221" t="s">
        <v>879</v>
      </c>
      <c r="N285" s="221">
        <v>482090</v>
      </c>
      <c r="O285" s="235" t="s">
        <v>348</v>
      </c>
      <c r="P285" s="221" t="s">
        <v>209</v>
      </c>
      <c r="Q285" s="340">
        <v>2793</v>
      </c>
      <c r="R285" s="227">
        <v>45962</v>
      </c>
      <c r="S285" s="227">
        <v>45962</v>
      </c>
      <c r="T285" s="221" t="s">
        <v>1703</v>
      </c>
    </row>
    <row r="286" spans="1:20">
      <c r="A286" s="220">
        <v>45962</v>
      </c>
      <c r="B286" s="221" t="s">
        <v>344</v>
      </c>
      <c r="C286" s="221" t="s">
        <v>345</v>
      </c>
      <c r="D286" s="251" t="s">
        <v>880</v>
      </c>
      <c r="E286" s="227" t="s">
        <v>777</v>
      </c>
      <c r="F286" s="224">
        <v>0.17985611510791366</v>
      </c>
      <c r="G286" s="222">
        <v>1947</v>
      </c>
      <c r="H286" s="221">
        <v>1650</v>
      </c>
      <c r="I286" s="221">
        <v>0</v>
      </c>
      <c r="J286" s="221">
        <v>148.5</v>
      </c>
      <c r="K286" s="221">
        <v>148.5</v>
      </c>
      <c r="L286" s="221">
        <v>297</v>
      </c>
      <c r="M286" s="221" t="s">
        <v>881</v>
      </c>
      <c r="N286" s="221">
        <v>482090</v>
      </c>
      <c r="O286" s="235" t="s">
        <v>348</v>
      </c>
      <c r="P286" s="221" t="s">
        <v>209</v>
      </c>
      <c r="Q286" s="340">
        <v>2794</v>
      </c>
      <c r="R286" s="227">
        <v>45962</v>
      </c>
      <c r="S286" s="227">
        <v>45962</v>
      </c>
      <c r="T286" s="221" t="s">
        <v>1703</v>
      </c>
    </row>
    <row r="287" spans="1:20">
      <c r="A287" s="220">
        <v>45962</v>
      </c>
      <c r="B287" s="221" t="s">
        <v>344</v>
      </c>
      <c r="C287" s="221" t="s">
        <v>345</v>
      </c>
      <c r="D287" s="251" t="s">
        <v>882</v>
      </c>
      <c r="E287" s="227" t="s">
        <v>883</v>
      </c>
      <c r="F287" s="224">
        <v>0.17985611510791366</v>
      </c>
      <c r="G287" s="222">
        <v>1711</v>
      </c>
      <c r="H287" s="221">
        <v>1450</v>
      </c>
      <c r="I287" s="221">
        <v>0</v>
      </c>
      <c r="J287" s="221">
        <v>130.5</v>
      </c>
      <c r="K287" s="221">
        <v>130.5</v>
      </c>
      <c r="L287" s="221">
        <v>261</v>
      </c>
      <c r="M287" s="221" t="s">
        <v>884</v>
      </c>
      <c r="N287" s="221">
        <v>482090</v>
      </c>
      <c r="O287" s="235" t="s">
        <v>348</v>
      </c>
      <c r="P287" s="221" t="s">
        <v>209</v>
      </c>
      <c r="Q287" s="340">
        <v>2795</v>
      </c>
      <c r="R287" s="227">
        <v>45962</v>
      </c>
      <c r="S287" s="227">
        <v>45962</v>
      </c>
      <c r="T287" s="221" t="s">
        <v>1703</v>
      </c>
    </row>
    <row r="288" spans="1:20">
      <c r="A288" s="220">
        <v>45962</v>
      </c>
      <c r="B288" s="221" t="s">
        <v>344</v>
      </c>
      <c r="C288" s="221" t="s">
        <v>345</v>
      </c>
      <c r="D288" s="251" t="s">
        <v>885</v>
      </c>
      <c r="E288" s="227" t="s">
        <v>821</v>
      </c>
      <c r="F288" s="224">
        <v>0.17985611510791366</v>
      </c>
      <c r="G288" s="222">
        <v>218.3</v>
      </c>
      <c r="H288" s="221">
        <v>185</v>
      </c>
      <c r="I288" s="221">
        <v>0</v>
      </c>
      <c r="J288" s="221">
        <v>16.649999999999999</v>
      </c>
      <c r="K288" s="221">
        <v>16.649999999999999</v>
      </c>
      <c r="L288" s="221">
        <v>33.299999999999997</v>
      </c>
      <c r="M288" s="221" t="s">
        <v>886</v>
      </c>
      <c r="N288" s="221">
        <v>482090</v>
      </c>
      <c r="O288" s="235" t="s">
        <v>348</v>
      </c>
      <c r="P288" s="221" t="s">
        <v>209</v>
      </c>
      <c r="Q288" s="340">
        <v>2796</v>
      </c>
      <c r="R288" s="227">
        <v>45962</v>
      </c>
      <c r="S288" s="227">
        <v>45962</v>
      </c>
      <c r="T288" s="221" t="s">
        <v>1703</v>
      </c>
    </row>
    <row r="289" spans="1:20">
      <c r="A289" s="220">
        <v>45962</v>
      </c>
      <c r="B289" s="221" t="s">
        <v>305</v>
      </c>
      <c r="C289" s="221" t="s">
        <v>306</v>
      </c>
      <c r="D289" s="251" t="s">
        <v>887</v>
      </c>
      <c r="E289" s="227" t="s">
        <v>768</v>
      </c>
      <c r="F289" s="224">
        <v>0.17985611510791366</v>
      </c>
      <c r="G289" s="222">
        <v>16396.099999999999</v>
      </c>
      <c r="H289" s="221">
        <v>13895</v>
      </c>
      <c r="I289" s="221">
        <v>2501.1</v>
      </c>
      <c r="J289" s="221">
        <v>0</v>
      </c>
      <c r="K289" s="221">
        <v>0</v>
      </c>
      <c r="L289" s="221">
        <v>2501.1</v>
      </c>
      <c r="M289" s="221" t="s">
        <v>888</v>
      </c>
      <c r="N289" s="221">
        <v>853669</v>
      </c>
      <c r="O289" s="235" t="s">
        <v>309</v>
      </c>
      <c r="P289" s="221" t="s">
        <v>209</v>
      </c>
      <c r="Q289" s="340">
        <v>2797</v>
      </c>
      <c r="R289" s="227">
        <v>45962</v>
      </c>
      <c r="S289" s="227">
        <v>45962</v>
      </c>
      <c r="T289" s="221" t="s">
        <v>1703</v>
      </c>
    </row>
    <row r="290" spans="1:20">
      <c r="A290" s="220">
        <v>45962</v>
      </c>
      <c r="B290" s="221" t="s">
        <v>367</v>
      </c>
      <c r="C290" s="221" t="s">
        <v>368</v>
      </c>
      <c r="D290" s="251" t="s">
        <v>889</v>
      </c>
      <c r="E290" s="227" t="s">
        <v>814</v>
      </c>
      <c r="F290" s="224">
        <v>0.17985611510791366</v>
      </c>
      <c r="G290" s="222">
        <v>115988.1</v>
      </c>
      <c r="H290" s="221">
        <v>98295</v>
      </c>
      <c r="I290" s="221">
        <v>0</v>
      </c>
      <c r="J290" s="221">
        <v>8846.5499999999993</v>
      </c>
      <c r="K290" s="221">
        <v>8846.5499999999993</v>
      </c>
      <c r="L290" s="221">
        <v>17693.099999999999</v>
      </c>
      <c r="M290" s="221" t="s">
        <v>890</v>
      </c>
      <c r="N290" s="221">
        <v>997315</v>
      </c>
      <c r="O290" s="235" t="s">
        <v>371</v>
      </c>
      <c r="P290" s="221" t="s">
        <v>211</v>
      </c>
      <c r="Q290" s="340">
        <v>2798</v>
      </c>
      <c r="R290" s="227">
        <v>45962</v>
      </c>
      <c r="S290" s="227">
        <v>45962</v>
      </c>
      <c r="T290" s="221" t="s">
        <v>1703</v>
      </c>
    </row>
    <row r="291" spans="1:20">
      <c r="A291" s="220">
        <v>45962</v>
      </c>
      <c r="B291" s="221" t="s">
        <v>283</v>
      </c>
      <c r="C291" s="221" t="s">
        <v>284</v>
      </c>
      <c r="D291" s="251" t="s">
        <v>891</v>
      </c>
      <c r="E291" s="227" t="s">
        <v>862</v>
      </c>
      <c r="F291" s="224">
        <v>0.17985611510791366</v>
      </c>
      <c r="G291" s="222">
        <v>826</v>
      </c>
      <c r="H291" s="221">
        <v>700</v>
      </c>
      <c r="I291" s="221">
        <v>126</v>
      </c>
      <c r="J291" s="221">
        <v>0</v>
      </c>
      <c r="K291" s="221">
        <v>0</v>
      </c>
      <c r="L291" s="221">
        <v>126</v>
      </c>
      <c r="M291" s="221" t="s">
        <v>892</v>
      </c>
      <c r="N291" s="221">
        <v>998551</v>
      </c>
      <c r="O291" s="235" t="s">
        <v>288</v>
      </c>
      <c r="P291" s="221" t="s">
        <v>211</v>
      </c>
      <c r="Q291" s="340">
        <v>2848</v>
      </c>
      <c r="R291" s="227">
        <v>45962</v>
      </c>
      <c r="S291" s="227">
        <v>45962</v>
      </c>
      <c r="T291" s="221" t="s">
        <v>1703</v>
      </c>
    </row>
    <row r="292" spans="1:20">
      <c r="A292" s="220">
        <v>45962</v>
      </c>
      <c r="B292" s="221" t="s">
        <v>283</v>
      </c>
      <c r="C292" s="221" t="s">
        <v>284</v>
      </c>
      <c r="D292" s="251" t="s">
        <v>893</v>
      </c>
      <c r="E292" s="227" t="s">
        <v>826</v>
      </c>
      <c r="F292" s="224">
        <v>0.17985611510791366</v>
      </c>
      <c r="G292" s="222">
        <v>14160</v>
      </c>
      <c r="H292" s="221">
        <v>12000</v>
      </c>
      <c r="I292" s="221">
        <v>2160</v>
      </c>
      <c r="J292" s="221">
        <v>0</v>
      </c>
      <c r="K292" s="221">
        <v>0</v>
      </c>
      <c r="L292" s="221">
        <v>2160</v>
      </c>
      <c r="M292" s="221" t="s">
        <v>894</v>
      </c>
      <c r="N292" s="221">
        <v>998551</v>
      </c>
      <c r="O292" s="235" t="s">
        <v>288</v>
      </c>
      <c r="P292" s="221" t="s">
        <v>211</v>
      </c>
      <c r="Q292" s="340">
        <v>2842</v>
      </c>
      <c r="R292" s="227">
        <v>45962</v>
      </c>
      <c r="S292" s="227">
        <v>45962</v>
      </c>
      <c r="T292" s="221" t="s">
        <v>1703</v>
      </c>
    </row>
    <row r="293" spans="1:20">
      <c r="A293" s="220">
        <v>45962</v>
      </c>
      <c r="B293" s="221" t="s">
        <v>283</v>
      </c>
      <c r="C293" s="221" t="s">
        <v>284</v>
      </c>
      <c r="D293" s="251" t="s">
        <v>895</v>
      </c>
      <c r="E293" s="227" t="s">
        <v>826</v>
      </c>
      <c r="F293" s="224">
        <v>0.17985611510791366</v>
      </c>
      <c r="G293" s="222">
        <v>12508</v>
      </c>
      <c r="H293" s="221">
        <v>10600</v>
      </c>
      <c r="I293" s="221">
        <v>1908</v>
      </c>
      <c r="J293" s="221">
        <v>0</v>
      </c>
      <c r="K293" s="221">
        <v>0</v>
      </c>
      <c r="L293" s="221">
        <v>1908</v>
      </c>
      <c r="M293" s="221" t="s">
        <v>896</v>
      </c>
      <c r="N293" s="221">
        <v>998551</v>
      </c>
      <c r="O293" s="235" t="s">
        <v>288</v>
      </c>
      <c r="P293" s="221" t="s">
        <v>211</v>
      </c>
      <c r="Q293" s="340">
        <v>2841</v>
      </c>
      <c r="R293" s="227">
        <v>45962</v>
      </c>
      <c r="S293" s="227">
        <v>45962</v>
      </c>
      <c r="T293" s="221" t="s">
        <v>1703</v>
      </c>
    </row>
    <row r="294" spans="1:20">
      <c r="A294" s="220">
        <v>45962</v>
      </c>
      <c r="B294" s="221" t="s">
        <v>283</v>
      </c>
      <c r="C294" s="221" t="s">
        <v>284</v>
      </c>
      <c r="D294" s="251" t="s">
        <v>897</v>
      </c>
      <c r="E294" s="227" t="s">
        <v>826</v>
      </c>
      <c r="F294" s="224">
        <v>0.17985611510791366</v>
      </c>
      <c r="G294" s="222">
        <v>11210</v>
      </c>
      <c r="H294" s="221">
        <v>9500</v>
      </c>
      <c r="I294" s="221">
        <v>1710</v>
      </c>
      <c r="J294" s="221">
        <v>0</v>
      </c>
      <c r="K294" s="221">
        <v>0</v>
      </c>
      <c r="L294" s="221">
        <v>1710</v>
      </c>
      <c r="M294" s="221" t="s">
        <v>898</v>
      </c>
      <c r="N294" s="221">
        <v>998551</v>
      </c>
      <c r="O294" s="235" t="s">
        <v>288</v>
      </c>
      <c r="P294" s="221" t="s">
        <v>211</v>
      </c>
      <c r="Q294" s="340">
        <v>2840</v>
      </c>
      <c r="R294" s="227">
        <v>45962</v>
      </c>
      <c r="S294" s="227">
        <v>45962</v>
      </c>
      <c r="T294" s="221" t="s">
        <v>1703</v>
      </c>
    </row>
    <row r="295" spans="1:20">
      <c r="A295" s="220">
        <v>45962</v>
      </c>
      <c r="B295" s="221" t="s">
        <v>283</v>
      </c>
      <c r="C295" s="221" t="s">
        <v>284</v>
      </c>
      <c r="D295" s="251" t="s">
        <v>899</v>
      </c>
      <c r="E295" s="227" t="s">
        <v>768</v>
      </c>
      <c r="F295" s="224">
        <v>0.17985611510791366</v>
      </c>
      <c r="G295" s="222">
        <v>17700</v>
      </c>
      <c r="H295" s="221">
        <v>15000</v>
      </c>
      <c r="I295" s="221">
        <v>2700</v>
      </c>
      <c r="J295" s="221">
        <v>0</v>
      </c>
      <c r="K295" s="221">
        <v>0</v>
      </c>
      <c r="L295" s="221">
        <v>2700</v>
      </c>
      <c r="M295" s="221" t="s">
        <v>900</v>
      </c>
      <c r="N295" s="221">
        <v>998551</v>
      </c>
      <c r="O295" s="235" t="s">
        <v>288</v>
      </c>
      <c r="P295" s="221" t="s">
        <v>211</v>
      </c>
      <c r="Q295" s="340">
        <v>2839</v>
      </c>
      <c r="R295" s="227">
        <v>45962</v>
      </c>
      <c r="S295" s="227">
        <v>45962</v>
      </c>
      <c r="T295" s="221" t="s">
        <v>1703</v>
      </c>
    </row>
    <row r="296" spans="1:20">
      <c r="A296" s="220">
        <v>45962</v>
      </c>
      <c r="B296" s="221" t="s">
        <v>283</v>
      </c>
      <c r="C296" s="221" t="s">
        <v>284</v>
      </c>
      <c r="D296" s="251" t="s">
        <v>901</v>
      </c>
      <c r="E296" s="227" t="s">
        <v>839</v>
      </c>
      <c r="F296" s="224">
        <v>0.17985611510791366</v>
      </c>
      <c r="G296" s="222">
        <v>17700</v>
      </c>
      <c r="H296" s="221">
        <v>15000</v>
      </c>
      <c r="I296" s="221">
        <v>2700</v>
      </c>
      <c r="J296" s="221">
        <v>0</v>
      </c>
      <c r="K296" s="221">
        <v>0</v>
      </c>
      <c r="L296" s="221">
        <v>2700</v>
      </c>
      <c r="M296" s="221" t="s">
        <v>902</v>
      </c>
      <c r="N296" s="221">
        <v>998551</v>
      </c>
      <c r="O296" s="235" t="s">
        <v>288</v>
      </c>
      <c r="P296" s="221" t="s">
        <v>211</v>
      </c>
      <c r="Q296" s="340">
        <v>2838</v>
      </c>
      <c r="R296" s="227">
        <v>45962</v>
      </c>
      <c r="S296" s="227">
        <v>45962</v>
      </c>
      <c r="T296" s="221" t="s">
        <v>1703</v>
      </c>
    </row>
    <row r="297" spans="1:20">
      <c r="A297" s="220">
        <v>45962</v>
      </c>
      <c r="B297" s="221" t="s">
        <v>283</v>
      </c>
      <c r="C297" s="221" t="s">
        <v>284</v>
      </c>
      <c r="D297" s="251" t="s">
        <v>903</v>
      </c>
      <c r="E297" s="227" t="s">
        <v>780</v>
      </c>
      <c r="F297" s="224">
        <v>0.05</v>
      </c>
      <c r="G297" s="222">
        <v>113400</v>
      </c>
      <c r="H297" s="221">
        <v>108000</v>
      </c>
      <c r="I297" s="221">
        <v>5400</v>
      </c>
      <c r="J297" s="221">
        <v>0</v>
      </c>
      <c r="K297" s="221">
        <v>0</v>
      </c>
      <c r="L297" s="221">
        <v>5400</v>
      </c>
      <c r="M297" s="221" t="s">
        <v>904</v>
      </c>
      <c r="N297" s="221">
        <v>998551</v>
      </c>
      <c r="O297" s="235" t="s">
        <v>288</v>
      </c>
      <c r="P297" s="221" t="s">
        <v>211</v>
      </c>
      <c r="Q297" s="340">
        <v>2837</v>
      </c>
      <c r="R297" s="227">
        <v>45962</v>
      </c>
      <c r="S297" s="227">
        <v>45962</v>
      </c>
      <c r="T297" s="221" t="s">
        <v>1703</v>
      </c>
    </row>
    <row r="298" spans="1:20">
      <c r="A298" s="220">
        <v>45962</v>
      </c>
      <c r="B298" s="221" t="s">
        <v>283</v>
      </c>
      <c r="C298" s="221" t="s">
        <v>284</v>
      </c>
      <c r="D298" s="251" t="s">
        <v>905</v>
      </c>
      <c r="E298" s="227" t="s">
        <v>768</v>
      </c>
      <c r="F298" s="224">
        <v>0.17985611510791366</v>
      </c>
      <c r="G298" s="222">
        <v>118</v>
      </c>
      <c r="H298" s="221">
        <v>100</v>
      </c>
      <c r="I298" s="221">
        <v>18</v>
      </c>
      <c r="J298" s="221">
        <v>0</v>
      </c>
      <c r="K298" s="221">
        <v>0</v>
      </c>
      <c r="L298" s="221">
        <v>18</v>
      </c>
      <c r="M298" s="221" t="s">
        <v>906</v>
      </c>
      <c r="N298" s="221">
        <v>998551</v>
      </c>
      <c r="O298" s="235" t="s">
        <v>288</v>
      </c>
      <c r="P298" s="221" t="s">
        <v>211</v>
      </c>
      <c r="Q298" s="340">
        <v>2833</v>
      </c>
      <c r="R298" s="227">
        <v>45962</v>
      </c>
      <c r="S298" s="227">
        <v>45962</v>
      </c>
      <c r="T298" s="221" t="s">
        <v>1703</v>
      </c>
    </row>
    <row r="299" spans="1:20">
      <c r="A299" s="220">
        <v>45962</v>
      </c>
      <c r="B299" s="221" t="s">
        <v>283</v>
      </c>
      <c r="C299" s="221" t="s">
        <v>284</v>
      </c>
      <c r="D299" s="251" t="s">
        <v>907</v>
      </c>
      <c r="E299" s="227" t="s">
        <v>821</v>
      </c>
      <c r="F299" s="224">
        <v>0.17985611510791366</v>
      </c>
      <c r="G299" s="222">
        <v>118</v>
      </c>
      <c r="H299" s="221">
        <v>100</v>
      </c>
      <c r="I299" s="221">
        <v>18</v>
      </c>
      <c r="J299" s="221">
        <v>0</v>
      </c>
      <c r="K299" s="221">
        <v>0</v>
      </c>
      <c r="L299" s="221">
        <v>18</v>
      </c>
      <c r="M299" s="221" t="s">
        <v>908</v>
      </c>
      <c r="N299" s="221">
        <v>998551</v>
      </c>
      <c r="O299" s="235" t="s">
        <v>288</v>
      </c>
      <c r="P299" s="221" t="s">
        <v>211</v>
      </c>
      <c r="Q299" s="340">
        <v>2832</v>
      </c>
      <c r="R299" s="227">
        <v>45962</v>
      </c>
      <c r="S299" s="227">
        <v>45962</v>
      </c>
      <c r="T299" s="221" t="s">
        <v>1703</v>
      </c>
    </row>
    <row r="300" spans="1:20">
      <c r="A300" s="220">
        <v>45962</v>
      </c>
      <c r="B300" s="221" t="s">
        <v>283</v>
      </c>
      <c r="C300" s="221" t="s">
        <v>284</v>
      </c>
      <c r="D300" s="251" t="s">
        <v>909</v>
      </c>
      <c r="E300" s="227" t="s">
        <v>821</v>
      </c>
      <c r="F300" s="224">
        <v>0.17985611510791366</v>
      </c>
      <c r="G300" s="222">
        <v>118</v>
      </c>
      <c r="H300" s="221">
        <v>100</v>
      </c>
      <c r="I300" s="221">
        <v>18</v>
      </c>
      <c r="J300" s="221">
        <v>0</v>
      </c>
      <c r="K300" s="221">
        <v>0</v>
      </c>
      <c r="L300" s="221">
        <v>18</v>
      </c>
      <c r="M300" s="221" t="s">
        <v>910</v>
      </c>
      <c r="N300" s="221">
        <v>998551</v>
      </c>
      <c r="O300" s="235" t="s">
        <v>288</v>
      </c>
      <c r="P300" s="221" t="s">
        <v>211</v>
      </c>
      <c r="Q300" s="340">
        <v>2831</v>
      </c>
      <c r="R300" s="227">
        <v>45962</v>
      </c>
      <c r="S300" s="227">
        <v>45962</v>
      </c>
      <c r="T300" s="221" t="s">
        <v>1703</v>
      </c>
    </row>
    <row r="301" spans="1:20">
      <c r="A301" s="220">
        <v>45962</v>
      </c>
      <c r="B301" s="221" t="s">
        <v>283</v>
      </c>
      <c r="C301" s="221" t="s">
        <v>284</v>
      </c>
      <c r="D301" s="251" t="s">
        <v>911</v>
      </c>
      <c r="E301" s="227" t="s">
        <v>821</v>
      </c>
      <c r="F301" s="224">
        <v>0.17985611510791366</v>
      </c>
      <c r="G301" s="222">
        <v>118</v>
      </c>
      <c r="H301" s="221">
        <v>100</v>
      </c>
      <c r="I301" s="221">
        <v>18</v>
      </c>
      <c r="J301" s="221">
        <v>0</v>
      </c>
      <c r="K301" s="221">
        <v>0</v>
      </c>
      <c r="L301" s="221">
        <v>18</v>
      </c>
      <c r="M301" s="221" t="s">
        <v>912</v>
      </c>
      <c r="N301" s="221">
        <v>998551</v>
      </c>
      <c r="O301" s="235" t="s">
        <v>288</v>
      </c>
      <c r="P301" s="221" t="s">
        <v>211</v>
      </c>
      <c r="Q301" s="340">
        <v>2830</v>
      </c>
      <c r="R301" s="227">
        <v>45962</v>
      </c>
      <c r="S301" s="227">
        <v>45962</v>
      </c>
      <c r="T301" s="221" t="s">
        <v>1703</v>
      </c>
    </row>
    <row r="302" spans="1:20">
      <c r="A302" s="220">
        <v>45962</v>
      </c>
      <c r="B302" s="221" t="s">
        <v>283</v>
      </c>
      <c r="C302" s="221" t="s">
        <v>284</v>
      </c>
      <c r="D302" s="251" t="s">
        <v>913</v>
      </c>
      <c r="E302" s="227" t="s">
        <v>821</v>
      </c>
      <c r="F302" s="224">
        <v>0.17985611510791366</v>
      </c>
      <c r="G302" s="222">
        <v>118</v>
      </c>
      <c r="H302" s="221">
        <v>100</v>
      </c>
      <c r="I302" s="221">
        <v>18</v>
      </c>
      <c r="J302" s="221">
        <v>0</v>
      </c>
      <c r="K302" s="221">
        <v>0</v>
      </c>
      <c r="L302" s="221">
        <v>18</v>
      </c>
      <c r="M302" s="221" t="s">
        <v>914</v>
      </c>
      <c r="N302" s="221">
        <v>998551</v>
      </c>
      <c r="O302" s="235" t="s">
        <v>288</v>
      </c>
      <c r="P302" s="221" t="s">
        <v>211</v>
      </c>
      <c r="Q302" s="340">
        <v>2829</v>
      </c>
      <c r="R302" s="227">
        <v>45962</v>
      </c>
      <c r="S302" s="227">
        <v>45962</v>
      </c>
      <c r="T302" s="221" t="s">
        <v>1703</v>
      </c>
    </row>
    <row r="303" spans="1:20">
      <c r="A303" s="220">
        <v>45962</v>
      </c>
      <c r="B303" s="221" t="s">
        <v>283</v>
      </c>
      <c r="C303" s="221" t="s">
        <v>284</v>
      </c>
      <c r="D303" s="251" t="s">
        <v>915</v>
      </c>
      <c r="E303" s="227" t="s">
        <v>821</v>
      </c>
      <c r="F303" s="224">
        <v>0.17985611510791366</v>
      </c>
      <c r="G303" s="222">
        <v>118</v>
      </c>
      <c r="H303" s="221">
        <v>100</v>
      </c>
      <c r="I303" s="221">
        <v>18</v>
      </c>
      <c r="J303" s="221">
        <v>0</v>
      </c>
      <c r="K303" s="221">
        <v>0</v>
      </c>
      <c r="L303" s="221">
        <v>18</v>
      </c>
      <c r="M303" s="221" t="s">
        <v>916</v>
      </c>
      <c r="N303" s="221">
        <v>998551</v>
      </c>
      <c r="O303" s="235" t="s">
        <v>288</v>
      </c>
      <c r="P303" s="221" t="s">
        <v>211</v>
      </c>
      <c r="Q303" s="340">
        <v>2828</v>
      </c>
      <c r="R303" s="227">
        <v>45962</v>
      </c>
      <c r="S303" s="227">
        <v>45962</v>
      </c>
      <c r="T303" s="221" t="s">
        <v>1703</v>
      </c>
    </row>
    <row r="304" spans="1:20">
      <c r="A304" s="220">
        <v>45962</v>
      </c>
      <c r="B304" s="221" t="s">
        <v>283</v>
      </c>
      <c r="C304" s="221" t="s">
        <v>284</v>
      </c>
      <c r="D304" s="251" t="s">
        <v>917</v>
      </c>
      <c r="E304" s="227" t="s">
        <v>821</v>
      </c>
      <c r="F304" s="224">
        <v>0.17985611510791366</v>
      </c>
      <c r="G304" s="222">
        <v>118</v>
      </c>
      <c r="H304" s="221">
        <v>100</v>
      </c>
      <c r="I304" s="221">
        <v>18</v>
      </c>
      <c r="J304" s="221">
        <v>0</v>
      </c>
      <c r="K304" s="221">
        <v>0</v>
      </c>
      <c r="L304" s="221">
        <v>18</v>
      </c>
      <c r="M304" s="221" t="s">
        <v>918</v>
      </c>
      <c r="N304" s="221">
        <v>998551</v>
      </c>
      <c r="O304" s="235" t="s">
        <v>288</v>
      </c>
      <c r="P304" s="221" t="s">
        <v>211</v>
      </c>
      <c r="Q304" s="340">
        <v>2827</v>
      </c>
      <c r="R304" s="227">
        <v>45962</v>
      </c>
      <c r="S304" s="227">
        <v>45962</v>
      </c>
      <c r="T304" s="221" t="s">
        <v>1703</v>
      </c>
    </row>
    <row r="305" spans="1:20">
      <c r="A305" s="220">
        <v>45962</v>
      </c>
      <c r="B305" s="221" t="s">
        <v>334</v>
      </c>
      <c r="C305" s="221" t="s">
        <v>335</v>
      </c>
      <c r="D305" s="251" t="s">
        <v>919</v>
      </c>
      <c r="E305" s="227" t="s">
        <v>768</v>
      </c>
      <c r="F305" s="224">
        <v>0.17985611510791366</v>
      </c>
      <c r="G305" s="222">
        <v>1253.1600000000001</v>
      </c>
      <c r="H305" s="221">
        <v>1062</v>
      </c>
      <c r="I305" s="221">
        <v>191.16</v>
      </c>
      <c r="J305" s="221">
        <v>0</v>
      </c>
      <c r="K305" s="221">
        <v>0</v>
      </c>
      <c r="L305" s="221">
        <v>191.16</v>
      </c>
      <c r="M305" s="221" t="s">
        <v>920</v>
      </c>
      <c r="N305" s="221">
        <v>998313</v>
      </c>
      <c r="O305" s="235" t="s">
        <v>338</v>
      </c>
      <c r="P305" s="221" t="s">
        <v>211</v>
      </c>
      <c r="Q305" s="340">
        <v>2816</v>
      </c>
      <c r="R305" s="227">
        <v>45962</v>
      </c>
      <c r="S305" s="227">
        <v>45962</v>
      </c>
      <c r="T305" s="221" t="s">
        <v>1703</v>
      </c>
    </row>
    <row r="306" spans="1:20">
      <c r="A306" s="220">
        <v>45962</v>
      </c>
      <c r="B306" s="221" t="s">
        <v>596</v>
      </c>
      <c r="C306" s="221" t="s">
        <v>597</v>
      </c>
      <c r="D306" s="251">
        <v>1025260363071</v>
      </c>
      <c r="E306" s="227" t="s">
        <v>775</v>
      </c>
      <c r="F306" s="224">
        <v>0.17985611510791366</v>
      </c>
      <c r="G306" s="222">
        <v>22460.59</v>
      </c>
      <c r="H306" s="221">
        <v>19034.400000000001</v>
      </c>
      <c r="I306" s="221">
        <v>3426.19</v>
      </c>
      <c r="J306" s="221">
        <v>0</v>
      </c>
      <c r="K306" s="221">
        <v>0</v>
      </c>
      <c r="L306" s="221">
        <v>3426.19</v>
      </c>
      <c r="M306" s="221" t="s">
        <v>921</v>
      </c>
      <c r="N306" s="221">
        <v>997331</v>
      </c>
      <c r="O306" s="221" t="s">
        <v>599</v>
      </c>
      <c r="P306" s="221" t="s">
        <v>211</v>
      </c>
      <c r="Q306" s="340">
        <v>2921</v>
      </c>
      <c r="R306" s="227">
        <v>45962</v>
      </c>
      <c r="S306" s="227">
        <v>45962</v>
      </c>
      <c r="T306" s="221" t="s">
        <v>1703</v>
      </c>
    </row>
    <row r="307" spans="1:20">
      <c r="A307" s="220">
        <v>45962</v>
      </c>
      <c r="B307" s="221" t="s">
        <v>596</v>
      </c>
      <c r="C307" s="221" t="s">
        <v>597</v>
      </c>
      <c r="D307" s="251">
        <v>1025260359664</v>
      </c>
      <c r="E307" s="227" t="s">
        <v>922</v>
      </c>
      <c r="F307" s="224">
        <v>0.17985611510791366</v>
      </c>
      <c r="G307" s="222">
        <v>25417.200000000001</v>
      </c>
      <c r="H307" s="221">
        <v>21540</v>
      </c>
      <c r="I307" s="221">
        <v>3877.2</v>
      </c>
      <c r="J307" s="221">
        <v>0</v>
      </c>
      <c r="K307" s="221">
        <v>0</v>
      </c>
      <c r="L307" s="221">
        <v>3877.2</v>
      </c>
      <c r="M307" s="221" t="s">
        <v>923</v>
      </c>
      <c r="N307" s="221">
        <v>997331</v>
      </c>
      <c r="O307" s="221" t="s">
        <v>599</v>
      </c>
      <c r="P307" s="221" t="s">
        <v>211</v>
      </c>
      <c r="Q307" s="340">
        <v>2920</v>
      </c>
      <c r="R307" s="227">
        <v>45962</v>
      </c>
      <c r="S307" s="227">
        <v>45962</v>
      </c>
      <c r="T307" s="221" t="s">
        <v>1703</v>
      </c>
    </row>
    <row r="308" spans="1:20">
      <c r="A308" s="220">
        <v>45962</v>
      </c>
      <c r="B308" s="221" t="s">
        <v>596</v>
      </c>
      <c r="C308" s="221" t="s">
        <v>597</v>
      </c>
      <c r="D308" s="251">
        <v>1025260347049</v>
      </c>
      <c r="E308" s="227" t="s">
        <v>865</v>
      </c>
      <c r="F308" s="224">
        <v>0.17985611510791366</v>
      </c>
      <c r="G308" s="222">
        <v>2877.6800000000003</v>
      </c>
      <c r="H308" s="221">
        <v>2438.71</v>
      </c>
      <c r="I308" s="221">
        <v>438.97</v>
      </c>
      <c r="J308" s="221">
        <v>0</v>
      </c>
      <c r="K308" s="221">
        <v>0</v>
      </c>
      <c r="L308" s="221">
        <v>438.97</v>
      </c>
      <c r="M308" s="221" t="s">
        <v>924</v>
      </c>
      <c r="N308" s="221">
        <v>997331</v>
      </c>
      <c r="O308" s="221" t="s">
        <v>599</v>
      </c>
      <c r="P308" s="221" t="s">
        <v>211</v>
      </c>
      <c r="Q308" s="340">
        <v>2919</v>
      </c>
      <c r="R308" s="227">
        <v>45962</v>
      </c>
      <c r="S308" s="227">
        <v>45962</v>
      </c>
      <c r="T308" s="221" t="s">
        <v>1703</v>
      </c>
    </row>
    <row r="309" spans="1:20">
      <c r="A309" s="220">
        <v>45962</v>
      </c>
      <c r="B309" s="221" t="s">
        <v>449</v>
      </c>
      <c r="C309" s="221" t="s">
        <v>450</v>
      </c>
      <c r="D309" s="251" t="s">
        <v>925</v>
      </c>
      <c r="E309" s="227" t="s">
        <v>768</v>
      </c>
      <c r="F309" s="224">
        <v>0.17985611510791366</v>
      </c>
      <c r="G309" s="222">
        <v>952.6099999999999</v>
      </c>
      <c r="H309" s="221">
        <v>807.29</v>
      </c>
      <c r="I309" s="221">
        <v>0</v>
      </c>
      <c r="J309" s="221">
        <v>72.66</v>
      </c>
      <c r="K309" s="221">
        <v>72.66</v>
      </c>
      <c r="L309" s="221">
        <v>145.32</v>
      </c>
      <c r="M309" s="221" t="s">
        <v>926</v>
      </c>
      <c r="N309" s="221">
        <v>997157</v>
      </c>
      <c r="O309" s="221" t="s">
        <v>453</v>
      </c>
      <c r="P309" s="221" t="s">
        <v>211</v>
      </c>
      <c r="Q309" s="340">
        <v>2914</v>
      </c>
      <c r="R309" s="227">
        <v>45962</v>
      </c>
      <c r="S309" s="227">
        <v>45962</v>
      </c>
      <c r="T309" s="221" t="s">
        <v>1703</v>
      </c>
    </row>
    <row r="310" spans="1:20">
      <c r="A310" s="220">
        <v>45962</v>
      </c>
      <c r="B310" s="221" t="s">
        <v>449</v>
      </c>
      <c r="C310" s="221" t="s">
        <v>450</v>
      </c>
      <c r="D310" s="251" t="s">
        <v>927</v>
      </c>
      <c r="E310" s="227" t="s">
        <v>780</v>
      </c>
      <c r="F310" s="224">
        <v>0.17985611510791366</v>
      </c>
      <c r="G310" s="222">
        <v>1762.17</v>
      </c>
      <c r="H310" s="221">
        <v>1493.37</v>
      </c>
      <c r="I310" s="221">
        <v>0</v>
      </c>
      <c r="J310" s="221">
        <v>134.4</v>
      </c>
      <c r="K310" s="221">
        <v>134.4</v>
      </c>
      <c r="L310" s="221">
        <v>268.8</v>
      </c>
      <c r="M310" s="221" t="s">
        <v>928</v>
      </c>
      <c r="N310" s="221">
        <v>997157</v>
      </c>
      <c r="O310" s="235" t="s">
        <v>453</v>
      </c>
      <c r="P310" s="221" t="s">
        <v>211</v>
      </c>
      <c r="Q310" s="340">
        <v>2913</v>
      </c>
      <c r="R310" s="227">
        <v>45962</v>
      </c>
      <c r="S310" s="227">
        <v>45962</v>
      </c>
      <c r="T310" s="221" t="s">
        <v>1703</v>
      </c>
    </row>
    <row r="311" spans="1:20">
      <c r="A311" s="220">
        <v>45962</v>
      </c>
      <c r="B311" s="221" t="s">
        <v>449</v>
      </c>
      <c r="C311" s="221" t="s">
        <v>450</v>
      </c>
      <c r="D311" s="251" t="s">
        <v>929</v>
      </c>
      <c r="E311" s="227" t="s">
        <v>780</v>
      </c>
      <c r="F311" s="224">
        <v>0.17985611510791366</v>
      </c>
      <c r="G311" s="222">
        <v>1548.8200000000002</v>
      </c>
      <c r="H311" s="221">
        <v>1312.56</v>
      </c>
      <c r="I311" s="221">
        <v>0</v>
      </c>
      <c r="J311" s="221">
        <v>118.13</v>
      </c>
      <c r="K311" s="221">
        <v>118.13</v>
      </c>
      <c r="L311" s="221">
        <v>236.26</v>
      </c>
      <c r="M311" s="221" t="s">
        <v>930</v>
      </c>
      <c r="N311" s="221">
        <v>997157</v>
      </c>
      <c r="O311" s="221" t="s">
        <v>453</v>
      </c>
      <c r="P311" s="221" t="s">
        <v>211</v>
      </c>
      <c r="Q311" s="340">
        <v>2912</v>
      </c>
      <c r="R311" s="227">
        <v>45962</v>
      </c>
      <c r="S311" s="227">
        <v>45962</v>
      </c>
      <c r="T311" s="221" t="s">
        <v>1703</v>
      </c>
    </row>
    <row r="312" spans="1:20">
      <c r="A312" s="220">
        <v>45962</v>
      </c>
      <c r="B312" s="221" t="s">
        <v>449</v>
      </c>
      <c r="C312" s="221" t="s">
        <v>450</v>
      </c>
      <c r="D312" s="251" t="s">
        <v>931</v>
      </c>
      <c r="E312" s="227" t="s">
        <v>770</v>
      </c>
      <c r="F312" s="224">
        <v>0.17985611510791366</v>
      </c>
      <c r="G312" s="222">
        <v>902.7</v>
      </c>
      <c r="H312" s="221">
        <v>765</v>
      </c>
      <c r="I312" s="221">
        <v>0</v>
      </c>
      <c r="J312" s="221">
        <v>68.849999999999994</v>
      </c>
      <c r="K312" s="221">
        <v>68.849999999999994</v>
      </c>
      <c r="L312" s="221">
        <v>137.69999999999999</v>
      </c>
      <c r="M312" s="221" t="s">
        <v>932</v>
      </c>
      <c r="N312" s="221">
        <v>997157</v>
      </c>
      <c r="O312" s="221" t="s">
        <v>453</v>
      </c>
      <c r="P312" s="221" t="s">
        <v>211</v>
      </c>
      <c r="Q312" s="340">
        <v>2911</v>
      </c>
      <c r="R312" s="227">
        <v>45962</v>
      </c>
      <c r="S312" s="227">
        <v>45962</v>
      </c>
      <c r="T312" s="221" t="s">
        <v>1703</v>
      </c>
    </row>
    <row r="313" spans="1:20">
      <c r="A313" s="220">
        <v>45962</v>
      </c>
      <c r="B313" s="221" t="s">
        <v>449</v>
      </c>
      <c r="C313" s="221" t="s">
        <v>450</v>
      </c>
      <c r="D313" s="251" t="s">
        <v>933</v>
      </c>
      <c r="E313" s="227" t="s">
        <v>770</v>
      </c>
      <c r="F313" s="224">
        <v>0.17985611510791366</v>
      </c>
      <c r="G313" s="222">
        <v>2714</v>
      </c>
      <c r="H313" s="221">
        <v>2300</v>
      </c>
      <c r="I313" s="221">
        <v>0</v>
      </c>
      <c r="J313" s="221">
        <v>207</v>
      </c>
      <c r="K313" s="221">
        <v>207</v>
      </c>
      <c r="L313" s="221">
        <v>414</v>
      </c>
      <c r="M313" s="221" t="s">
        <v>934</v>
      </c>
      <c r="N313" s="221">
        <v>997157</v>
      </c>
      <c r="O313" s="221" t="s">
        <v>453</v>
      </c>
      <c r="P313" s="221" t="s">
        <v>211</v>
      </c>
      <c r="Q313" s="340">
        <v>2910</v>
      </c>
      <c r="R313" s="227">
        <v>45962</v>
      </c>
      <c r="S313" s="227">
        <v>45962</v>
      </c>
      <c r="T313" s="221" t="s">
        <v>1703</v>
      </c>
    </row>
    <row r="314" spans="1:20">
      <c r="A314" s="220">
        <v>45962</v>
      </c>
      <c r="B314" s="221" t="s">
        <v>449</v>
      </c>
      <c r="C314" s="221" t="s">
        <v>450</v>
      </c>
      <c r="D314" s="251" t="s">
        <v>935</v>
      </c>
      <c r="E314" s="227" t="s">
        <v>936</v>
      </c>
      <c r="F314" s="224">
        <v>0.17985611510791366</v>
      </c>
      <c r="G314" s="222">
        <v>942.45</v>
      </c>
      <c r="H314" s="221">
        <v>798.69</v>
      </c>
      <c r="I314" s="221">
        <v>0</v>
      </c>
      <c r="J314" s="221">
        <v>71.88</v>
      </c>
      <c r="K314" s="221">
        <v>71.88</v>
      </c>
      <c r="L314" s="221">
        <v>143.76</v>
      </c>
      <c r="M314" s="221" t="s">
        <v>937</v>
      </c>
      <c r="N314" s="221">
        <v>997157</v>
      </c>
      <c r="O314" s="221" t="s">
        <v>453</v>
      </c>
      <c r="P314" s="221" t="s">
        <v>211</v>
      </c>
      <c r="Q314" s="340">
        <v>2909</v>
      </c>
      <c r="R314" s="227">
        <v>45962</v>
      </c>
      <c r="S314" s="227">
        <v>45962</v>
      </c>
      <c r="T314" s="221" t="s">
        <v>1703</v>
      </c>
    </row>
    <row r="315" spans="1:20">
      <c r="A315" s="220">
        <v>45962</v>
      </c>
      <c r="B315" s="221" t="s">
        <v>938</v>
      </c>
      <c r="C315" s="221" t="s">
        <v>939</v>
      </c>
      <c r="D315" s="251" t="s">
        <v>940</v>
      </c>
      <c r="E315" s="227" t="s">
        <v>862</v>
      </c>
      <c r="F315" s="224">
        <v>0.17985611510791366</v>
      </c>
      <c r="G315" s="222">
        <v>547709.98</v>
      </c>
      <c r="H315" s="221">
        <v>464161</v>
      </c>
      <c r="I315" s="221">
        <v>0</v>
      </c>
      <c r="J315" s="221">
        <v>41774.49</v>
      </c>
      <c r="K315" s="221">
        <v>41774.49</v>
      </c>
      <c r="L315" s="221">
        <v>83548.98</v>
      </c>
      <c r="M315" s="221" t="s">
        <v>941</v>
      </c>
      <c r="N315" s="221">
        <v>997331</v>
      </c>
      <c r="O315" s="221" t="s">
        <v>239</v>
      </c>
      <c r="P315" s="221" t="s">
        <v>211</v>
      </c>
      <c r="Q315" s="340">
        <v>2749</v>
      </c>
      <c r="R315" s="227">
        <v>45962</v>
      </c>
      <c r="S315" s="227">
        <v>45962</v>
      </c>
      <c r="T315" s="221" t="s">
        <v>1703</v>
      </c>
    </row>
    <row r="316" spans="1:20">
      <c r="A316" s="220">
        <v>45962</v>
      </c>
      <c r="B316" s="221" t="s">
        <v>938</v>
      </c>
      <c r="C316" s="221" t="s">
        <v>939</v>
      </c>
      <c r="D316" s="251" t="s">
        <v>942</v>
      </c>
      <c r="E316" s="227" t="s">
        <v>798</v>
      </c>
      <c r="F316" s="224">
        <v>0.17985611510791366</v>
      </c>
      <c r="G316" s="222">
        <v>14393.64</v>
      </c>
      <c r="H316" s="221">
        <v>12198</v>
      </c>
      <c r="I316" s="221">
        <v>0</v>
      </c>
      <c r="J316" s="221">
        <v>1097.82</v>
      </c>
      <c r="K316" s="221">
        <v>1097.82</v>
      </c>
      <c r="L316" s="221">
        <v>2195.64</v>
      </c>
      <c r="M316" s="221" t="s">
        <v>943</v>
      </c>
      <c r="N316" s="221">
        <v>997331</v>
      </c>
      <c r="O316" s="221" t="s">
        <v>239</v>
      </c>
      <c r="P316" s="221" t="s">
        <v>211</v>
      </c>
      <c r="Q316" s="340">
        <v>2750</v>
      </c>
      <c r="R316" s="227">
        <v>45962</v>
      </c>
      <c r="S316" s="227">
        <v>45962</v>
      </c>
      <c r="T316" s="221" t="s">
        <v>1703</v>
      </c>
    </row>
    <row r="317" spans="1:20">
      <c r="A317" s="220">
        <v>45962</v>
      </c>
      <c r="B317" s="221" t="s">
        <v>535</v>
      </c>
      <c r="C317" s="221" t="s">
        <v>536</v>
      </c>
      <c r="D317" s="251" t="s">
        <v>944</v>
      </c>
      <c r="E317" s="227" t="s">
        <v>875</v>
      </c>
      <c r="F317" s="224">
        <v>0.17985611510791366</v>
      </c>
      <c r="G317" s="222">
        <v>1513.94</v>
      </c>
      <c r="H317" s="221">
        <v>1283</v>
      </c>
      <c r="I317" s="221">
        <v>0</v>
      </c>
      <c r="J317" s="221">
        <v>115.47</v>
      </c>
      <c r="K317" s="221">
        <v>115.47</v>
      </c>
      <c r="L317" s="221">
        <v>230.94</v>
      </c>
      <c r="M317" s="221" t="s">
        <v>945</v>
      </c>
      <c r="N317" s="221">
        <v>996812</v>
      </c>
      <c r="O317" s="221" t="s">
        <v>539</v>
      </c>
      <c r="P317" s="221" t="s">
        <v>211</v>
      </c>
      <c r="Q317" s="340">
        <v>2751</v>
      </c>
      <c r="R317" s="227">
        <v>45962</v>
      </c>
      <c r="S317" s="227">
        <v>45962</v>
      </c>
      <c r="T317" s="221" t="s">
        <v>1703</v>
      </c>
    </row>
    <row r="318" spans="1:20">
      <c r="A318" s="220">
        <v>45962</v>
      </c>
      <c r="B318" s="221" t="s">
        <v>535</v>
      </c>
      <c r="C318" s="221" t="s">
        <v>536</v>
      </c>
      <c r="D318" s="251" t="s">
        <v>946</v>
      </c>
      <c r="E318" s="227" t="s">
        <v>875</v>
      </c>
      <c r="F318" s="224">
        <v>0.17985611510791366</v>
      </c>
      <c r="G318" s="222">
        <v>836.61999999999989</v>
      </c>
      <c r="H318" s="221">
        <v>709</v>
      </c>
      <c r="I318" s="221">
        <v>0</v>
      </c>
      <c r="J318" s="221">
        <v>63.81</v>
      </c>
      <c r="K318" s="221">
        <v>63.81</v>
      </c>
      <c r="L318" s="221">
        <v>127.62</v>
      </c>
      <c r="M318" s="221" t="s">
        <v>947</v>
      </c>
      <c r="N318" s="221">
        <v>996812</v>
      </c>
      <c r="O318" s="235" t="s">
        <v>539</v>
      </c>
      <c r="P318" s="221" t="s">
        <v>211</v>
      </c>
      <c r="Q318" s="340">
        <v>2752</v>
      </c>
      <c r="R318" s="227">
        <v>45962</v>
      </c>
      <c r="S318" s="227">
        <v>45962</v>
      </c>
      <c r="T318" s="221" t="s">
        <v>1703</v>
      </c>
    </row>
    <row r="319" spans="1:20">
      <c r="A319" s="220">
        <v>45962</v>
      </c>
      <c r="B319" s="221" t="s">
        <v>535</v>
      </c>
      <c r="C319" s="221" t="s">
        <v>536</v>
      </c>
      <c r="D319" s="251" t="s">
        <v>948</v>
      </c>
      <c r="E319" s="227" t="s">
        <v>875</v>
      </c>
      <c r="F319" s="224">
        <v>0.17985611510791366</v>
      </c>
      <c r="G319" s="222">
        <v>8428.74</v>
      </c>
      <c r="H319" s="221">
        <v>7143</v>
      </c>
      <c r="I319" s="221">
        <v>0</v>
      </c>
      <c r="J319" s="221">
        <v>642.87</v>
      </c>
      <c r="K319" s="221">
        <v>642.87</v>
      </c>
      <c r="L319" s="221">
        <v>1285.74</v>
      </c>
      <c r="M319" s="221" t="s">
        <v>949</v>
      </c>
      <c r="N319" s="221">
        <v>996812</v>
      </c>
      <c r="O319" s="221" t="s">
        <v>539</v>
      </c>
      <c r="P319" s="221" t="s">
        <v>211</v>
      </c>
      <c r="Q319" s="340">
        <v>2753</v>
      </c>
      <c r="R319" s="227">
        <v>45962</v>
      </c>
      <c r="S319" s="227">
        <v>45962</v>
      </c>
      <c r="T319" s="221" t="s">
        <v>1703</v>
      </c>
    </row>
    <row r="320" spans="1:20">
      <c r="A320" s="220">
        <v>45962</v>
      </c>
      <c r="B320" s="221" t="s">
        <v>580</v>
      </c>
      <c r="C320" s="221" t="s">
        <v>581</v>
      </c>
      <c r="D320" s="251" t="s">
        <v>950</v>
      </c>
      <c r="E320" s="227" t="s">
        <v>792</v>
      </c>
      <c r="F320" s="224">
        <v>0.17985611510791366</v>
      </c>
      <c r="G320" s="222">
        <v>71998.880000000005</v>
      </c>
      <c r="H320" s="221">
        <v>61016</v>
      </c>
      <c r="I320" s="221">
        <v>0</v>
      </c>
      <c r="J320" s="221">
        <v>5491.44</v>
      </c>
      <c r="K320" s="221">
        <v>5491.44</v>
      </c>
      <c r="L320" s="221">
        <v>10982.88</v>
      </c>
      <c r="M320" s="221" t="s">
        <v>951</v>
      </c>
      <c r="N320" s="221">
        <v>998525</v>
      </c>
      <c r="O320" s="221" t="s">
        <v>584</v>
      </c>
      <c r="P320" s="221" t="s">
        <v>211</v>
      </c>
      <c r="Q320" s="340">
        <v>2754</v>
      </c>
      <c r="R320" s="227">
        <v>45962</v>
      </c>
      <c r="S320" s="227">
        <v>45962</v>
      </c>
      <c r="T320" s="221" t="s">
        <v>1703</v>
      </c>
    </row>
    <row r="321" spans="1:20">
      <c r="A321" s="220">
        <v>45962</v>
      </c>
      <c r="B321" s="221" t="s">
        <v>580</v>
      </c>
      <c r="C321" s="221" t="s">
        <v>581</v>
      </c>
      <c r="D321" s="251" t="s">
        <v>952</v>
      </c>
      <c r="E321" s="227" t="s">
        <v>792</v>
      </c>
      <c r="F321" s="224">
        <v>0.17985611510791366</v>
      </c>
      <c r="G321" s="222">
        <v>38999.39</v>
      </c>
      <c r="H321" s="221">
        <v>33050.33</v>
      </c>
      <c r="I321" s="221">
        <v>0</v>
      </c>
      <c r="J321" s="221">
        <v>2974.53</v>
      </c>
      <c r="K321" s="221">
        <v>2974.53</v>
      </c>
      <c r="L321" s="221">
        <v>5949.06</v>
      </c>
      <c r="M321" s="221" t="s">
        <v>953</v>
      </c>
      <c r="N321" s="221">
        <v>998525</v>
      </c>
      <c r="O321" s="221" t="s">
        <v>584</v>
      </c>
      <c r="P321" s="221" t="s">
        <v>211</v>
      </c>
      <c r="Q321" s="340">
        <v>2755</v>
      </c>
      <c r="R321" s="227">
        <v>45962</v>
      </c>
      <c r="S321" s="227">
        <v>45962</v>
      </c>
      <c r="T321" s="221" t="s">
        <v>1703</v>
      </c>
    </row>
    <row r="322" spans="1:20">
      <c r="A322" s="220">
        <v>45962</v>
      </c>
      <c r="B322" s="221" t="s">
        <v>954</v>
      </c>
      <c r="C322" s="221" t="s">
        <v>955</v>
      </c>
      <c r="D322" s="251" t="s">
        <v>956</v>
      </c>
      <c r="E322" s="227" t="s">
        <v>839</v>
      </c>
      <c r="F322" s="224">
        <v>0.17985611510791366</v>
      </c>
      <c r="G322" s="222">
        <v>9038.7999999999993</v>
      </c>
      <c r="H322" s="221">
        <v>7660</v>
      </c>
      <c r="I322" s="221">
        <v>0</v>
      </c>
      <c r="J322" s="221">
        <v>689.4</v>
      </c>
      <c r="K322" s="221">
        <v>689.4</v>
      </c>
      <c r="L322" s="221">
        <v>1378.8</v>
      </c>
      <c r="M322" s="221" t="s">
        <v>957</v>
      </c>
      <c r="N322" s="221">
        <v>392690</v>
      </c>
      <c r="O322" s="221" t="s">
        <v>388</v>
      </c>
      <c r="P322" s="221" t="s">
        <v>209</v>
      </c>
      <c r="Q322" s="340">
        <v>2756</v>
      </c>
      <c r="R322" s="227">
        <v>45962</v>
      </c>
      <c r="S322" s="227">
        <v>45962</v>
      </c>
      <c r="T322" s="221" t="s">
        <v>1703</v>
      </c>
    </row>
    <row r="323" spans="1:20">
      <c r="A323" s="220">
        <v>45962</v>
      </c>
      <c r="B323" s="221" t="s">
        <v>958</v>
      </c>
      <c r="C323" s="221" t="s">
        <v>959</v>
      </c>
      <c r="D323" s="251">
        <v>22519</v>
      </c>
      <c r="E323" s="227" t="s">
        <v>777</v>
      </c>
      <c r="F323" s="224">
        <v>0.17985611510791366</v>
      </c>
      <c r="G323" s="222">
        <v>25960</v>
      </c>
      <c r="H323" s="221">
        <v>22000</v>
      </c>
      <c r="I323" s="221">
        <v>0</v>
      </c>
      <c r="J323" s="221">
        <v>1980</v>
      </c>
      <c r="K323" s="221">
        <v>1980</v>
      </c>
      <c r="L323" s="221">
        <v>3960</v>
      </c>
      <c r="M323" s="221" t="s">
        <v>960</v>
      </c>
      <c r="N323" s="221">
        <v>998224</v>
      </c>
      <c r="O323" s="221" t="s">
        <v>309</v>
      </c>
      <c r="P323" s="221" t="s">
        <v>211</v>
      </c>
      <c r="Q323" s="340">
        <v>2757</v>
      </c>
      <c r="R323" s="227">
        <v>45962</v>
      </c>
      <c r="S323" s="227">
        <v>45962</v>
      </c>
      <c r="T323" s="221" t="s">
        <v>1703</v>
      </c>
    </row>
    <row r="324" spans="1:20">
      <c r="A324" s="220">
        <v>45962</v>
      </c>
      <c r="B324" s="221" t="s">
        <v>958</v>
      </c>
      <c r="C324" s="221" t="s">
        <v>959</v>
      </c>
      <c r="D324" s="251">
        <v>22688</v>
      </c>
      <c r="E324" s="227" t="s">
        <v>814</v>
      </c>
      <c r="F324" s="224">
        <v>0.17985611510791366</v>
      </c>
      <c r="G324" s="222">
        <v>25960</v>
      </c>
      <c r="H324" s="221">
        <v>22000</v>
      </c>
      <c r="I324" s="221">
        <v>0</v>
      </c>
      <c r="J324" s="221">
        <v>1980</v>
      </c>
      <c r="K324" s="221">
        <v>1980</v>
      </c>
      <c r="L324" s="221">
        <v>3960</v>
      </c>
      <c r="M324" s="221" t="s">
        <v>961</v>
      </c>
      <c r="N324" s="221">
        <v>998224</v>
      </c>
      <c r="O324" s="221" t="s">
        <v>309</v>
      </c>
      <c r="P324" s="221" t="s">
        <v>211</v>
      </c>
      <c r="Q324" s="340">
        <v>2758</v>
      </c>
      <c r="R324" s="227">
        <v>45962</v>
      </c>
      <c r="S324" s="227">
        <v>45962</v>
      </c>
      <c r="T324" s="221" t="s">
        <v>1703</v>
      </c>
    </row>
    <row r="325" spans="1:20">
      <c r="A325" s="220">
        <v>45962</v>
      </c>
      <c r="B325" s="221" t="s">
        <v>962</v>
      </c>
      <c r="C325" s="221" t="s">
        <v>963</v>
      </c>
      <c r="D325" s="251" t="s">
        <v>964</v>
      </c>
      <c r="E325" s="227" t="s">
        <v>770</v>
      </c>
      <c r="F325" s="224">
        <v>0.17985611510791366</v>
      </c>
      <c r="G325" s="222">
        <v>15930</v>
      </c>
      <c r="H325" s="221">
        <v>13500</v>
      </c>
      <c r="I325" s="221">
        <v>0</v>
      </c>
      <c r="J325" s="221">
        <v>1215</v>
      </c>
      <c r="K325" s="221">
        <v>1215</v>
      </c>
      <c r="L325" s="221">
        <v>2430</v>
      </c>
      <c r="M325" s="221" t="s">
        <v>965</v>
      </c>
      <c r="N325" s="221">
        <v>999293</v>
      </c>
      <c r="O325" s="221" t="s">
        <v>966</v>
      </c>
      <c r="P325" s="221" t="s">
        <v>211</v>
      </c>
      <c r="Q325" s="340">
        <v>2904</v>
      </c>
      <c r="R325" s="227">
        <v>45962</v>
      </c>
      <c r="S325" s="227">
        <v>45962</v>
      </c>
      <c r="T325" s="221" t="s">
        <v>1703</v>
      </c>
    </row>
    <row r="326" spans="1:20">
      <c r="A326" s="220">
        <v>45962</v>
      </c>
      <c r="B326" s="221" t="s">
        <v>962</v>
      </c>
      <c r="C326" s="221" t="s">
        <v>963</v>
      </c>
      <c r="D326" s="251" t="s">
        <v>967</v>
      </c>
      <c r="E326" s="227" t="s">
        <v>968</v>
      </c>
      <c r="F326" s="224">
        <v>0.17985611510791366</v>
      </c>
      <c r="G326" s="222">
        <v>21240</v>
      </c>
      <c r="H326" s="221">
        <v>18000</v>
      </c>
      <c r="I326" s="221">
        <v>0</v>
      </c>
      <c r="J326" s="221">
        <v>1620</v>
      </c>
      <c r="K326" s="221">
        <v>1620</v>
      </c>
      <c r="L326" s="221">
        <v>3240</v>
      </c>
      <c r="M326" s="221" t="s">
        <v>969</v>
      </c>
      <c r="N326" s="221">
        <v>999293</v>
      </c>
      <c r="O326" s="221" t="s">
        <v>966</v>
      </c>
      <c r="P326" s="221" t="s">
        <v>211</v>
      </c>
      <c r="Q326" s="340">
        <v>2903</v>
      </c>
      <c r="R326" s="227">
        <v>45962</v>
      </c>
      <c r="S326" s="227">
        <v>45962</v>
      </c>
      <c r="T326" s="221" t="s">
        <v>1703</v>
      </c>
    </row>
    <row r="327" spans="1:20">
      <c r="A327" s="220">
        <v>45962</v>
      </c>
      <c r="B327" s="221" t="s">
        <v>970</v>
      </c>
      <c r="C327" s="221" t="s">
        <v>971</v>
      </c>
      <c r="D327" s="251" t="s">
        <v>972</v>
      </c>
      <c r="E327" s="227" t="s">
        <v>821</v>
      </c>
      <c r="F327" s="224">
        <v>0.05</v>
      </c>
      <c r="G327" s="222">
        <v>9338</v>
      </c>
      <c r="H327" s="221">
        <v>8893.33</v>
      </c>
      <c r="I327" s="221">
        <v>444.67</v>
      </c>
      <c r="J327" s="221">
        <v>0</v>
      </c>
      <c r="K327" s="221">
        <v>0</v>
      </c>
      <c r="L327" s="221">
        <v>444.67</v>
      </c>
      <c r="M327" s="221" t="s">
        <v>973</v>
      </c>
      <c r="N327" s="221">
        <v>996425</v>
      </c>
      <c r="O327" s="221" t="s">
        <v>288</v>
      </c>
      <c r="P327" s="221" t="s">
        <v>211</v>
      </c>
      <c r="Q327" s="340">
        <v>2902</v>
      </c>
      <c r="R327" s="227">
        <v>45962</v>
      </c>
      <c r="S327" s="227">
        <v>45962</v>
      </c>
      <c r="T327" s="221" t="s">
        <v>1703</v>
      </c>
    </row>
    <row r="328" spans="1:20">
      <c r="A328" s="220">
        <v>45962</v>
      </c>
      <c r="B328" s="221" t="s">
        <v>974</v>
      </c>
      <c r="C328" s="221" t="s">
        <v>975</v>
      </c>
      <c r="D328" s="251" t="s">
        <v>976</v>
      </c>
      <c r="E328" s="227" t="s">
        <v>839</v>
      </c>
      <c r="F328" s="224">
        <v>0.17985611510791366</v>
      </c>
      <c r="G328" s="222">
        <v>141600</v>
      </c>
      <c r="H328" s="221">
        <v>120000</v>
      </c>
      <c r="I328" s="221">
        <v>0</v>
      </c>
      <c r="J328" s="221">
        <v>10800</v>
      </c>
      <c r="K328" s="221">
        <v>10800</v>
      </c>
      <c r="L328" s="221">
        <v>21600</v>
      </c>
      <c r="M328" s="221" t="s">
        <v>977</v>
      </c>
      <c r="N328" s="221">
        <v>999294</v>
      </c>
      <c r="O328" s="221" t="s">
        <v>978</v>
      </c>
      <c r="P328" s="221" t="s">
        <v>211</v>
      </c>
      <c r="Q328" s="340">
        <v>2899</v>
      </c>
      <c r="R328" s="227">
        <v>45962</v>
      </c>
      <c r="S328" s="227">
        <v>45962</v>
      </c>
      <c r="T328" s="221" t="s">
        <v>1703</v>
      </c>
    </row>
    <row r="329" spans="1:20">
      <c r="A329" s="220">
        <v>45962</v>
      </c>
      <c r="B329" s="221" t="s">
        <v>399</v>
      </c>
      <c r="C329" s="221" t="s">
        <v>400</v>
      </c>
      <c r="D329" s="251" t="s">
        <v>979</v>
      </c>
      <c r="E329" s="227" t="s">
        <v>803</v>
      </c>
      <c r="F329" s="224">
        <v>0.05</v>
      </c>
      <c r="G329" s="222">
        <v>24150.080000000002</v>
      </c>
      <c r="H329" s="221">
        <v>23000</v>
      </c>
      <c r="I329" s="221">
        <v>0</v>
      </c>
      <c r="J329" s="221">
        <v>575.04</v>
      </c>
      <c r="K329" s="221">
        <v>575.04</v>
      </c>
      <c r="L329" s="221">
        <v>1150.08</v>
      </c>
      <c r="M329" s="221" t="s">
        <v>980</v>
      </c>
      <c r="N329" s="221">
        <v>996311</v>
      </c>
      <c r="O329" s="221" t="s">
        <v>404</v>
      </c>
      <c r="P329" s="221" t="s">
        <v>211</v>
      </c>
      <c r="Q329" s="340">
        <v>2897</v>
      </c>
      <c r="R329" s="227">
        <v>45962</v>
      </c>
      <c r="S329" s="227">
        <v>45962</v>
      </c>
      <c r="T329" s="221" t="s">
        <v>1703</v>
      </c>
    </row>
    <row r="330" spans="1:20">
      <c r="A330" s="220">
        <v>45962</v>
      </c>
      <c r="B330" s="221" t="s">
        <v>499</v>
      </c>
      <c r="C330" s="221" t="s">
        <v>500</v>
      </c>
      <c r="D330" s="251" t="s">
        <v>981</v>
      </c>
      <c r="E330" s="227" t="s">
        <v>982</v>
      </c>
      <c r="F330" s="224">
        <v>0.05</v>
      </c>
      <c r="G330" s="222">
        <v>5682</v>
      </c>
      <c r="H330" s="221">
        <v>5411</v>
      </c>
      <c r="I330" s="221">
        <v>0</v>
      </c>
      <c r="J330" s="221">
        <v>135.5</v>
      </c>
      <c r="K330" s="221">
        <v>135.5</v>
      </c>
      <c r="L330" s="221">
        <v>271</v>
      </c>
      <c r="M330" s="221" t="s">
        <v>983</v>
      </c>
      <c r="N330" s="221">
        <v>996425</v>
      </c>
      <c r="O330" s="221" t="s">
        <v>288</v>
      </c>
      <c r="P330" s="221" t="s">
        <v>211</v>
      </c>
      <c r="Q330" s="340">
        <v>2896</v>
      </c>
      <c r="R330" s="227">
        <v>45962</v>
      </c>
      <c r="S330" s="227">
        <v>45962</v>
      </c>
      <c r="T330" s="221" t="s">
        <v>1703</v>
      </c>
    </row>
    <row r="331" spans="1:20">
      <c r="A331" s="220">
        <v>45962</v>
      </c>
      <c r="B331" s="221" t="s">
        <v>984</v>
      </c>
      <c r="C331" s="221" t="s">
        <v>985</v>
      </c>
      <c r="D331" s="251" t="s">
        <v>986</v>
      </c>
      <c r="E331" s="227" t="s">
        <v>936</v>
      </c>
      <c r="F331" s="224">
        <v>0.17985611510791366</v>
      </c>
      <c r="G331" s="222">
        <v>12036</v>
      </c>
      <c r="H331" s="221">
        <v>10200</v>
      </c>
      <c r="I331" s="221">
        <v>0</v>
      </c>
      <c r="J331" s="221">
        <v>918</v>
      </c>
      <c r="K331" s="221">
        <v>918</v>
      </c>
      <c r="L331" s="221">
        <v>1836</v>
      </c>
      <c r="M331" s="221" t="s">
        <v>987</v>
      </c>
      <c r="N331" s="221">
        <v>998224</v>
      </c>
      <c r="O331" s="221" t="s">
        <v>309</v>
      </c>
      <c r="P331" s="221" t="s">
        <v>211</v>
      </c>
      <c r="Q331" s="340">
        <v>2895</v>
      </c>
      <c r="R331" s="227">
        <v>45962</v>
      </c>
      <c r="S331" s="227">
        <v>45962</v>
      </c>
      <c r="T331" s="221" t="s">
        <v>1703</v>
      </c>
    </row>
    <row r="332" spans="1:20">
      <c r="A332" s="220">
        <v>45962</v>
      </c>
      <c r="B332" s="221" t="s">
        <v>984</v>
      </c>
      <c r="C332" s="221" t="s">
        <v>985</v>
      </c>
      <c r="D332" s="251" t="s">
        <v>988</v>
      </c>
      <c r="E332" s="227" t="s">
        <v>936</v>
      </c>
      <c r="F332" s="224">
        <v>0.17985611510791366</v>
      </c>
      <c r="G332" s="222">
        <v>90270</v>
      </c>
      <c r="H332" s="221">
        <v>76500</v>
      </c>
      <c r="I332" s="221">
        <v>0</v>
      </c>
      <c r="J332" s="221">
        <v>6885</v>
      </c>
      <c r="K332" s="221">
        <v>6885</v>
      </c>
      <c r="L332" s="221">
        <v>13770</v>
      </c>
      <c r="M332" s="221" t="s">
        <v>989</v>
      </c>
      <c r="N332" s="221">
        <v>998224</v>
      </c>
      <c r="O332" s="221" t="s">
        <v>309</v>
      </c>
      <c r="P332" s="221" t="s">
        <v>211</v>
      </c>
      <c r="Q332" s="340">
        <v>2894</v>
      </c>
      <c r="R332" s="227">
        <v>45962</v>
      </c>
      <c r="S332" s="227">
        <v>45962</v>
      </c>
      <c r="T332" s="221" t="s">
        <v>1703</v>
      </c>
    </row>
    <row r="333" spans="1:20">
      <c r="A333" s="220">
        <v>45962</v>
      </c>
      <c r="B333" s="221" t="s">
        <v>984</v>
      </c>
      <c r="C333" s="221" t="s">
        <v>985</v>
      </c>
      <c r="D333" s="251" t="s">
        <v>990</v>
      </c>
      <c r="E333" s="227" t="s">
        <v>936</v>
      </c>
      <c r="F333" s="224">
        <v>0.17985611510791366</v>
      </c>
      <c r="G333" s="222">
        <v>72216</v>
      </c>
      <c r="H333" s="221">
        <v>61200</v>
      </c>
      <c r="I333" s="221">
        <v>0</v>
      </c>
      <c r="J333" s="221">
        <v>5508</v>
      </c>
      <c r="K333" s="221">
        <v>5508</v>
      </c>
      <c r="L333" s="221">
        <v>11016</v>
      </c>
      <c r="M333" s="221" t="s">
        <v>991</v>
      </c>
      <c r="N333" s="221">
        <v>998224</v>
      </c>
      <c r="O333" s="221" t="s">
        <v>309</v>
      </c>
      <c r="P333" s="221" t="s">
        <v>211</v>
      </c>
      <c r="Q333" s="340">
        <v>2893</v>
      </c>
      <c r="R333" s="227">
        <v>45962</v>
      </c>
      <c r="S333" s="227">
        <v>45962</v>
      </c>
      <c r="T333" s="221" t="s">
        <v>1703</v>
      </c>
    </row>
    <row r="334" spans="1:20">
      <c r="A334" s="220">
        <v>45962</v>
      </c>
      <c r="B334" s="221" t="s">
        <v>984</v>
      </c>
      <c r="C334" s="221" t="s">
        <v>985</v>
      </c>
      <c r="D334" s="251" t="s">
        <v>992</v>
      </c>
      <c r="E334" s="227" t="s">
        <v>936</v>
      </c>
      <c r="F334" s="224">
        <v>0.17985611510791366</v>
      </c>
      <c r="G334" s="222">
        <v>36108</v>
      </c>
      <c r="H334" s="221">
        <v>30600</v>
      </c>
      <c r="I334" s="221">
        <v>0</v>
      </c>
      <c r="J334" s="221">
        <v>2754</v>
      </c>
      <c r="K334" s="221">
        <v>2754</v>
      </c>
      <c r="L334" s="221">
        <v>5508</v>
      </c>
      <c r="M334" s="221" t="s">
        <v>993</v>
      </c>
      <c r="N334" s="221">
        <v>998224</v>
      </c>
      <c r="O334" s="221" t="s">
        <v>309</v>
      </c>
      <c r="P334" s="221" t="s">
        <v>211</v>
      </c>
      <c r="Q334" s="340">
        <v>2892</v>
      </c>
      <c r="R334" s="227">
        <v>45962</v>
      </c>
      <c r="S334" s="227">
        <v>45962</v>
      </c>
      <c r="T334" s="221" t="s">
        <v>1703</v>
      </c>
    </row>
    <row r="335" spans="1:20">
      <c r="A335" s="220">
        <v>45962</v>
      </c>
      <c r="B335" s="221" t="s">
        <v>984</v>
      </c>
      <c r="C335" s="221" t="s">
        <v>985</v>
      </c>
      <c r="D335" s="251" t="s">
        <v>994</v>
      </c>
      <c r="E335" s="227" t="s">
        <v>936</v>
      </c>
      <c r="F335" s="224">
        <v>0.17985611510791366</v>
      </c>
      <c r="G335" s="222">
        <v>7221.6</v>
      </c>
      <c r="H335" s="221">
        <v>6120</v>
      </c>
      <c r="I335" s="221">
        <v>0</v>
      </c>
      <c r="J335" s="221">
        <v>550.79999999999995</v>
      </c>
      <c r="K335" s="221">
        <v>550.79999999999995</v>
      </c>
      <c r="L335" s="221">
        <v>1101.5999999999999</v>
      </c>
      <c r="M335" s="221" t="s">
        <v>995</v>
      </c>
      <c r="N335" s="221">
        <v>998224</v>
      </c>
      <c r="O335" s="221" t="s">
        <v>309</v>
      </c>
      <c r="P335" s="221" t="s">
        <v>211</v>
      </c>
      <c r="Q335" s="340">
        <v>2891</v>
      </c>
      <c r="R335" s="227">
        <v>45962</v>
      </c>
      <c r="S335" s="227">
        <v>45962</v>
      </c>
      <c r="T335" s="221" t="s">
        <v>1703</v>
      </c>
    </row>
    <row r="336" spans="1:20">
      <c r="A336" s="220">
        <v>45962</v>
      </c>
      <c r="B336" s="221" t="s">
        <v>503</v>
      </c>
      <c r="C336" s="221" t="s">
        <v>500</v>
      </c>
      <c r="D336" s="251" t="s">
        <v>996</v>
      </c>
      <c r="E336" s="227" t="s">
        <v>982</v>
      </c>
      <c r="F336" s="224">
        <v>0.05</v>
      </c>
      <c r="G336" s="222">
        <v>5524</v>
      </c>
      <c r="H336" s="221">
        <v>5261</v>
      </c>
      <c r="I336" s="221">
        <v>263</v>
      </c>
      <c r="J336" s="221">
        <v>0</v>
      </c>
      <c r="K336" s="221">
        <v>0</v>
      </c>
      <c r="L336" s="221">
        <v>263</v>
      </c>
      <c r="M336" s="221" t="s">
        <v>997</v>
      </c>
      <c r="N336" s="221">
        <v>996425</v>
      </c>
      <c r="O336" s="221" t="s">
        <v>288</v>
      </c>
      <c r="P336" s="221" t="s">
        <v>211</v>
      </c>
      <c r="Q336" s="340">
        <v>2770</v>
      </c>
      <c r="R336" s="227">
        <v>45962</v>
      </c>
      <c r="S336" s="227">
        <v>45962</v>
      </c>
      <c r="T336" s="221" t="s">
        <v>1703</v>
      </c>
    </row>
    <row r="337" spans="1:20">
      <c r="A337" s="220">
        <v>45962</v>
      </c>
      <c r="B337" s="221" t="s">
        <v>503</v>
      </c>
      <c r="C337" s="221" t="s">
        <v>500</v>
      </c>
      <c r="D337" s="251" t="s">
        <v>998</v>
      </c>
      <c r="E337" s="227" t="s">
        <v>768</v>
      </c>
      <c r="F337" s="224">
        <v>0.05</v>
      </c>
      <c r="G337" s="222">
        <v>5980</v>
      </c>
      <c r="H337" s="221">
        <v>5695</v>
      </c>
      <c r="I337" s="221">
        <v>285</v>
      </c>
      <c r="J337" s="221">
        <v>0</v>
      </c>
      <c r="K337" s="221">
        <v>0</v>
      </c>
      <c r="L337" s="221">
        <v>285</v>
      </c>
      <c r="M337" s="221" t="s">
        <v>999</v>
      </c>
      <c r="N337" s="221">
        <v>996425</v>
      </c>
      <c r="O337" s="221" t="s">
        <v>288</v>
      </c>
      <c r="P337" s="221" t="s">
        <v>211</v>
      </c>
      <c r="Q337" s="340">
        <v>2771</v>
      </c>
      <c r="R337" s="227">
        <v>45962</v>
      </c>
      <c r="S337" s="227">
        <v>45962</v>
      </c>
      <c r="T337" s="221" t="s">
        <v>1703</v>
      </c>
    </row>
    <row r="338" spans="1:20">
      <c r="A338" s="220">
        <v>45962</v>
      </c>
      <c r="B338" s="221" t="s">
        <v>647</v>
      </c>
      <c r="C338" s="221" t="s">
        <v>648</v>
      </c>
      <c r="D338" s="251" t="s">
        <v>1000</v>
      </c>
      <c r="E338" s="227" t="s">
        <v>870</v>
      </c>
      <c r="F338" s="224">
        <v>0.17985611510791366</v>
      </c>
      <c r="G338" s="222">
        <v>47200</v>
      </c>
      <c r="H338" s="221">
        <v>40000</v>
      </c>
      <c r="I338" s="221">
        <v>0</v>
      </c>
      <c r="J338" s="221">
        <v>3600</v>
      </c>
      <c r="K338" s="221">
        <v>3600</v>
      </c>
      <c r="L338" s="221">
        <v>7200</v>
      </c>
      <c r="M338" s="221" t="s">
        <v>1001</v>
      </c>
      <c r="N338" s="221">
        <v>997212</v>
      </c>
      <c r="O338" s="235" t="s">
        <v>309</v>
      </c>
      <c r="P338" s="221" t="s">
        <v>211</v>
      </c>
      <c r="Q338" s="340">
        <v>2772</v>
      </c>
      <c r="R338" s="227">
        <v>45962</v>
      </c>
      <c r="S338" s="227">
        <v>45962</v>
      </c>
      <c r="T338" s="221" t="s">
        <v>1703</v>
      </c>
    </row>
    <row r="339" spans="1:20">
      <c r="A339" s="220">
        <v>45962</v>
      </c>
      <c r="B339" s="221" t="s">
        <v>984</v>
      </c>
      <c r="C339" s="221" t="s">
        <v>985</v>
      </c>
      <c r="D339" s="251" t="s">
        <v>1002</v>
      </c>
      <c r="E339" s="227" t="s">
        <v>936</v>
      </c>
      <c r="F339" s="224">
        <v>0.17985611510791366</v>
      </c>
      <c r="G339" s="222">
        <v>90270</v>
      </c>
      <c r="H339" s="221">
        <v>76500</v>
      </c>
      <c r="I339" s="221">
        <v>0</v>
      </c>
      <c r="J339" s="221">
        <v>6885</v>
      </c>
      <c r="K339" s="221">
        <v>6885</v>
      </c>
      <c r="L339" s="221">
        <v>13770</v>
      </c>
      <c r="M339" s="221" t="s">
        <v>1003</v>
      </c>
      <c r="N339" s="221">
        <v>998224</v>
      </c>
      <c r="O339" s="221" t="s">
        <v>309</v>
      </c>
      <c r="P339" s="221" t="s">
        <v>211</v>
      </c>
      <c r="Q339" s="340">
        <v>2890</v>
      </c>
      <c r="R339" s="227">
        <v>45962</v>
      </c>
      <c r="S339" s="227">
        <v>45962</v>
      </c>
      <c r="T339" s="221" t="s">
        <v>1703</v>
      </c>
    </row>
    <row r="340" spans="1:20">
      <c r="A340" s="220">
        <v>45962</v>
      </c>
      <c r="B340" s="221" t="s">
        <v>984</v>
      </c>
      <c r="C340" s="221" t="s">
        <v>985</v>
      </c>
      <c r="D340" s="251" t="s">
        <v>1004</v>
      </c>
      <c r="E340" s="227" t="s">
        <v>936</v>
      </c>
      <c r="F340" s="224">
        <v>0.17985611510791366</v>
      </c>
      <c r="G340" s="222">
        <v>36108</v>
      </c>
      <c r="H340" s="221">
        <v>30600</v>
      </c>
      <c r="I340" s="221">
        <v>0</v>
      </c>
      <c r="J340" s="221">
        <v>2754</v>
      </c>
      <c r="K340" s="221">
        <v>2754</v>
      </c>
      <c r="L340" s="221">
        <v>5508</v>
      </c>
      <c r="M340" s="221" t="s">
        <v>1005</v>
      </c>
      <c r="N340" s="221">
        <v>998224</v>
      </c>
      <c r="O340" s="221" t="s">
        <v>309</v>
      </c>
      <c r="P340" s="221" t="s">
        <v>211</v>
      </c>
      <c r="Q340" s="340">
        <v>2889</v>
      </c>
      <c r="R340" s="227">
        <v>45962</v>
      </c>
      <c r="S340" s="227">
        <v>45962</v>
      </c>
      <c r="T340" s="221" t="s">
        <v>1703</v>
      </c>
    </row>
    <row r="341" spans="1:20">
      <c r="A341" s="220">
        <v>45962</v>
      </c>
      <c r="B341" s="221" t="s">
        <v>483</v>
      </c>
      <c r="C341" s="221" t="s">
        <v>484</v>
      </c>
      <c r="D341" s="251" t="s">
        <v>1006</v>
      </c>
      <c r="E341" s="227" t="s">
        <v>821</v>
      </c>
      <c r="F341" s="224">
        <v>5.5092059838895285E-2</v>
      </c>
      <c r="G341" s="222">
        <v>7335</v>
      </c>
      <c r="H341" s="221">
        <v>6952</v>
      </c>
      <c r="I341" s="221">
        <v>383</v>
      </c>
      <c r="J341" s="221">
        <v>0</v>
      </c>
      <c r="K341" s="221">
        <v>0</v>
      </c>
      <c r="L341" s="221">
        <v>383</v>
      </c>
      <c r="M341" s="221" t="s">
        <v>1007</v>
      </c>
      <c r="N341" s="221">
        <v>996335</v>
      </c>
      <c r="O341" s="221" t="s">
        <v>288</v>
      </c>
      <c r="P341" s="221" t="s">
        <v>211</v>
      </c>
      <c r="Q341" s="340">
        <v>2775</v>
      </c>
      <c r="R341" s="227">
        <v>45962</v>
      </c>
      <c r="S341" s="227">
        <v>45962</v>
      </c>
      <c r="T341" s="221" t="s">
        <v>1703</v>
      </c>
    </row>
    <row r="342" spans="1:20">
      <c r="A342" s="220">
        <v>45962</v>
      </c>
      <c r="B342" s="221" t="s">
        <v>483</v>
      </c>
      <c r="C342" s="221" t="s">
        <v>484</v>
      </c>
      <c r="D342" s="251" t="s">
        <v>1008</v>
      </c>
      <c r="E342" s="227" t="s">
        <v>821</v>
      </c>
      <c r="F342" s="224">
        <v>0.05</v>
      </c>
      <c r="G342" s="222">
        <v>9995</v>
      </c>
      <c r="H342" s="221">
        <v>9519</v>
      </c>
      <c r="I342" s="221">
        <v>476</v>
      </c>
      <c r="J342" s="221">
        <v>0</v>
      </c>
      <c r="K342" s="221">
        <v>0</v>
      </c>
      <c r="L342" s="221">
        <v>476</v>
      </c>
      <c r="M342" s="221" t="s">
        <v>1009</v>
      </c>
      <c r="N342" s="221">
        <v>996425</v>
      </c>
      <c r="O342" s="221" t="s">
        <v>288</v>
      </c>
      <c r="P342" s="221" t="s">
        <v>211</v>
      </c>
      <c r="Q342" s="340">
        <v>2776</v>
      </c>
      <c r="R342" s="227">
        <v>45962</v>
      </c>
      <c r="S342" s="227">
        <v>45962</v>
      </c>
      <c r="T342" s="221" t="s">
        <v>1703</v>
      </c>
    </row>
    <row r="343" spans="1:20">
      <c r="A343" s="220">
        <v>45962</v>
      </c>
      <c r="B343" s="221" t="s">
        <v>984</v>
      </c>
      <c r="C343" s="221" t="s">
        <v>985</v>
      </c>
      <c r="D343" s="251" t="s">
        <v>1010</v>
      </c>
      <c r="E343" s="227" t="s">
        <v>936</v>
      </c>
      <c r="F343" s="224">
        <v>0.17985611510791366</v>
      </c>
      <c r="G343" s="222">
        <v>36108</v>
      </c>
      <c r="H343" s="221">
        <v>30600</v>
      </c>
      <c r="I343" s="221">
        <v>0</v>
      </c>
      <c r="J343" s="221">
        <v>2754</v>
      </c>
      <c r="K343" s="221">
        <v>2754</v>
      </c>
      <c r="L343" s="221">
        <v>5508</v>
      </c>
      <c r="M343" s="221" t="s">
        <v>1011</v>
      </c>
      <c r="N343" s="221">
        <v>998224</v>
      </c>
      <c r="O343" s="221" t="s">
        <v>309</v>
      </c>
      <c r="P343" s="221" t="s">
        <v>211</v>
      </c>
      <c r="Q343" s="340">
        <v>2888</v>
      </c>
      <c r="R343" s="227">
        <v>45962</v>
      </c>
      <c r="S343" s="227">
        <v>45962</v>
      </c>
      <c r="T343" s="221" t="s">
        <v>1703</v>
      </c>
    </row>
    <row r="344" spans="1:20">
      <c r="A344" s="220">
        <v>45962</v>
      </c>
      <c r="B344" s="221" t="s">
        <v>383</v>
      </c>
      <c r="C344" s="221" t="s">
        <v>384</v>
      </c>
      <c r="D344" s="251" t="s">
        <v>1012</v>
      </c>
      <c r="E344" s="227" t="s">
        <v>783</v>
      </c>
      <c r="F344" s="224">
        <v>0.17985611510791366</v>
      </c>
      <c r="G344" s="222">
        <v>9839.02</v>
      </c>
      <c r="H344" s="221">
        <v>8338.14</v>
      </c>
      <c r="I344" s="221">
        <v>0</v>
      </c>
      <c r="J344" s="221">
        <v>750.44</v>
      </c>
      <c r="K344" s="221">
        <v>750.44</v>
      </c>
      <c r="L344" s="221">
        <v>1500.88</v>
      </c>
      <c r="M344" s="221" t="s">
        <v>1013</v>
      </c>
      <c r="N344" s="221">
        <v>84733010</v>
      </c>
      <c r="O344" s="221" t="s">
        <v>388</v>
      </c>
      <c r="P344" s="221" t="s">
        <v>209</v>
      </c>
      <c r="Q344" s="340">
        <v>2884</v>
      </c>
      <c r="R344" s="227">
        <v>45962</v>
      </c>
      <c r="S344" s="227">
        <v>45962</v>
      </c>
      <c r="T344" s="221" t="s">
        <v>1703</v>
      </c>
    </row>
    <row r="345" spans="1:20">
      <c r="A345" s="220">
        <v>45962</v>
      </c>
      <c r="B345" s="221" t="s">
        <v>552</v>
      </c>
      <c r="C345" s="221" t="s">
        <v>553</v>
      </c>
      <c r="D345" s="251" t="s">
        <v>1014</v>
      </c>
      <c r="E345" s="227" t="s">
        <v>968</v>
      </c>
      <c r="F345" s="224">
        <v>0.17985611510791366</v>
      </c>
      <c r="G345" s="222">
        <v>139067.97</v>
      </c>
      <c r="H345" s="221">
        <v>117854.21</v>
      </c>
      <c r="I345" s="221">
        <v>21213.759999999998</v>
      </c>
      <c r="J345" s="221">
        <v>0</v>
      </c>
      <c r="K345" s="221">
        <v>0</v>
      </c>
      <c r="L345" s="221">
        <v>21213.759999999998</v>
      </c>
      <c r="M345" s="221" t="s">
        <v>1015</v>
      </c>
      <c r="N345" s="221">
        <v>998315</v>
      </c>
      <c r="O345" s="221" t="s">
        <v>239</v>
      </c>
      <c r="P345" s="221" t="s">
        <v>211</v>
      </c>
      <c r="Q345" s="340">
        <v>2779</v>
      </c>
      <c r="R345" s="227">
        <v>45962</v>
      </c>
      <c r="S345" s="227">
        <v>45962</v>
      </c>
      <c r="T345" s="221" t="s">
        <v>1703</v>
      </c>
    </row>
    <row r="346" spans="1:20">
      <c r="A346" s="220">
        <v>45962</v>
      </c>
      <c r="B346" s="221" t="s">
        <v>552</v>
      </c>
      <c r="C346" s="221" t="s">
        <v>553</v>
      </c>
      <c r="D346" s="251" t="s">
        <v>1016</v>
      </c>
      <c r="E346" s="227" t="s">
        <v>968</v>
      </c>
      <c r="F346" s="224">
        <v>0.17985611510791366</v>
      </c>
      <c r="G346" s="222">
        <v>351314.86000000004</v>
      </c>
      <c r="H346" s="221">
        <v>297724.46000000002</v>
      </c>
      <c r="I346" s="221">
        <v>53590.400000000001</v>
      </c>
      <c r="J346" s="221">
        <v>0</v>
      </c>
      <c r="K346" s="221">
        <v>0</v>
      </c>
      <c r="L346" s="221">
        <v>53590.400000000001</v>
      </c>
      <c r="M346" s="221" t="s">
        <v>1017</v>
      </c>
      <c r="N346" s="221">
        <v>998315</v>
      </c>
      <c r="O346" s="221" t="s">
        <v>239</v>
      </c>
      <c r="P346" s="221" t="s">
        <v>211</v>
      </c>
      <c r="Q346" s="340">
        <v>2780</v>
      </c>
      <c r="R346" s="227">
        <v>45962</v>
      </c>
      <c r="S346" s="227">
        <v>45962</v>
      </c>
      <c r="T346" s="221" t="s">
        <v>1703</v>
      </c>
    </row>
    <row r="347" spans="1:20">
      <c r="A347" s="220">
        <v>45962</v>
      </c>
      <c r="B347" s="221" t="s">
        <v>552</v>
      </c>
      <c r="C347" s="221" t="s">
        <v>553</v>
      </c>
      <c r="D347" s="251" t="s">
        <v>1018</v>
      </c>
      <c r="E347" s="227" t="s">
        <v>1019</v>
      </c>
      <c r="F347" s="224">
        <v>0.17985611510791366</v>
      </c>
      <c r="G347" s="222">
        <v>18891.93</v>
      </c>
      <c r="H347" s="221">
        <v>16010.11</v>
      </c>
      <c r="I347" s="221">
        <v>2881.82</v>
      </c>
      <c r="J347" s="221">
        <v>0</v>
      </c>
      <c r="K347" s="221">
        <v>0</v>
      </c>
      <c r="L347" s="221">
        <v>2881.82</v>
      </c>
      <c r="M347" s="221" t="s">
        <v>1020</v>
      </c>
      <c r="N347" s="221">
        <v>998315</v>
      </c>
      <c r="O347" s="221" t="s">
        <v>239</v>
      </c>
      <c r="P347" s="221" t="s">
        <v>211</v>
      </c>
      <c r="Q347" s="340">
        <v>2781</v>
      </c>
      <c r="R347" s="227">
        <v>45962</v>
      </c>
      <c r="S347" s="227">
        <v>45962</v>
      </c>
      <c r="T347" s="221" t="s">
        <v>1703</v>
      </c>
    </row>
    <row r="348" spans="1:20">
      <c r="A348" s="220">
        <v>45962</v>
      </c>
      <c r="B348" s="221" t="s">
        <v>383</v>
      </c>
      <c r="C348" s="221" t="s">
        <v>384</v>
      </c>
      <c r="D348" s="251" t="s">
        <v>1021</v>
      </c>
      <c r="E348" s="227" t="s">
        <v>883</v>
      </c>
      <c r="F348" s="224">
        <v>0.17985611510791366</v>
      </c>
      <c r="G348" s="222">
        <v>1576.01</v>
      </c>
      <c r="H348" s="221">
        <v>1335.59</v>
      </c>
      <c r="I348" s="221">
        <v>0</v>
      </c>
      <c r="J348" s="221">
        <v>120.21</v>
      </c>
      <c r="K348" s="221">
        <v>120.21</v>
      </c>
      <c r="L348" s="221">
        <v>240.42</v>
      </c>
      <c r="M348" s="221" t="s">
        <v>1022</v>
      </c>
      <c r="N348" s="221">
        <v>850440</v>
      </c>
      <c r="O348" s="221" t="s">
        <v>388</v>
      </c>
      <c r="P348" s="221" t="s">
        <v>209</v>
      </c>
      <c r="Q348" s="340">
        <v>2883</v>
      </c>
      <c r="R348" s="227">
        <v>45962</v>
      </c>
      <c r="S348" s="227">
        <v>45962</v>
      </c>
      <c r="T348" s="221" t="s">
        <v>1703</v>
      </c>
    </row>
    <row r="349" spans="1:20">
      <c r="A349" s="220">
        <v>45962</v>
      </c>
      <c r="B349" s="221" t="s">
        <v>1023</v>
      </c>
      <c r="C349" s="221" t="s">
        <v>1024</v>
      </c>
      <c r="D349" s="251" t="s">
        <v>1025</v>
      </c>
      <c r="E349" s="227" t="s">
        <v>706</v>
      </c>
      <c r="F349" s="224">
        <v>0.17985611510791366</v>
      </c>
      <c r="G349" s="222">
        <v>1233.0999999999999</v>
      </c>
      <c r="H349" s="221">
        <v>1045</v>
      </c>
      <c r="I349" s="221">
        <v>0</v>
      </c>
      <c r="J349" s="221">
        <v>94.05</v>
      </c>
      <c r="K349" s="221">
        <v>94.05</v>
      </c>
      <c r="L349" s="221">
        <v>188.1</v>
      </c>
      <c r="M349" s="221" t="s">
        <v>1026</v>
      </c>
      <c r="N349" s="221">
        <v>8538</v>
      </c>
      <c r="O349" s="221" t="s">
        <v>388</v>
      </c>
      <c r="P349" s="221" t="s">
        <v>209</v>
      </c>
      <c r="Q349" s="340">
        <v>2783</v>
      </c>
      <c r="R349" s="227">
        <v>45962</v>
      </c>
      <c r="S349" s="227">
        <v>45962</v>
      </c>
      <c r="T349" s="221" t="s">
        <v>1703</v>
      </c>
    </row>
    <row r="350" spans="1:20">
      <c r="A350" s="220">
        <v>45962</v>
      </c>
      <c r="B350" s="221" t="s">
        <v>383</v>
      </c>
      <c r="C350" s="221" t="s">
        <v>384</v>
      </c>
      <c r="D350" s="251" t="s">
        <v>1027</v>
      </c>
      <c r="E350" s="227" t="s">
        <v>982</v>
      </c>
      <c r="F350" s="224">
        <v>0.17985611510791366</v>
      </c>
      <c r="G350" s="222">
        <v>24464.03</v>
      </c>
      <c r="H350" s="221">
        <v>20732.21</v>
      </c>
      <c r="I350" s="221">
        <v>0</v>
      </c>
      <c r="J350" s="221">
        <v>1865.91</v>
      </c>
      <c r="K350" s="221">
        <v>1865.91</v>
      </c>
      <c r="L350" s="221">
        <v>3731.82</v>
      </c>
      <c r="M350" s="221" t="s">
        <v>1028</v>
      </c>
      <c r="N350" s="221">
        <v>84733010</v>
      </c>
      <c r="O350" s="221" t="s">
        <v>388</v>
      </c>
      <c r="P350" s="221" t="s">
        <v>209</v>
      </c>
      <c r="Q350" s="340">
        <v>2882</v>
      </c>
      <c r="R350" s="227">
        <v>45962</v>
      </c>
      <c r="S350" s="227">
        <v>45962</v>
      </c>
      <c r="T350" s="221" t="s">
        <v>1703</v>
      </c>
    </row>
    <row r="351" spans="1:20">
      <c r="A351" s="220">
        <v>45962</v>
      </c>
      <c r="B351" s="221" t="s">
        <v>1029</v>
      </c>
      <c r="C351" s="221" t="s">
        <v>1030</v>
      </c>
      <c r="D351" s="251">
        <v>330</v>
      </c>
      <c r="E351" s="227" t="s">
        <v>353</v>
      </c>
      <c r="F351" s="224">
        <v>0.17985611510791366</v>
      </c>
      <c r="G351" s="222">
        <v>578</v>
      </c>
      <c r="H351" s="221">
        <v>490</v>
      </c>
      <c r="I351" s="221">
        <v>0</v>
      </c>
      <c r="J351" s="221">
        <v>44</v>
      </c>
      <c r="K351" s="221">
        <v>44</v>
      </c>
      <c r="L351" s="221">
        <v>88</v>
      </c>
      <c r="M351" s="221" t="s">
        <v>1031</v>
      </c>
      <c r="N351" s="221">
        <v>8207</v>
      </c>
      <c r="O351" s="221" t="s">
        <v>388</v>
      </c>
      <c r="P351" s="221" t="s">
        <v>209</v>
      </c>
      <c r="Q351" s="340">
        <v>2785</v>
      </c>
      <c r="R351" s="227">
        <v>45962</v>
      </c>
      <c r="S351" s="227">
        <v>45962</v>
      </c>
      <c r="T351" s="221" t="s">
        <v>1703</v>
      </c>
    </row>
    <row r="352" spans="1:20">
      <c r="A352" s="220">
        <v>45962</v>
      </c>
      <c r="B352" s="221" t="s">
        <v>585</v>
      </c>
      <c r="C352" s="221" t="s">
        <v>586</v>
      </c>
      <c r="D352" s="251">
        <v>66</v>
      </c>
      <c r="E352" s="227" t="s">
        <v>865</v>
      </c>
      <c r="F352" s="224">
        <v>0.17985611510791366</v>
      </c>
      <c r="G352" s="222">
        <v>23668.35</v>
      </c>
      <c r="H352" s="221">
        <v>20057.93</v>
      </c>
      <c r="I352" s="221">
        <v>0</v>
      </c>
      <c r="J352" s="221">
        <v>1805.21</v>
      </c>
      <c r="K352" s="221">
        <v>1805.21</v>
      </c>
      <c r="L352" s="221">
        <v>3610.42</v>
      </c>
      <c r="M352" s="221" t="s">
        <v>1032</v>
      </c>
      <c r="N352" s="221">
        <v>998519</v>
      </c>
      <c r="O352" s="221" t="s">
        <v>588</v>
      </c>
      <c r="P352" s="221" t="s">
        <v>211</v>
      </c>
      <c r="Q352" s="340">
        <v>2786</v>
      </c>
      <c r="R352" s="227">
        <v>45962</v>
      </c>
      <c r="S352" s="227">
        <v>45962</v>
      </c>
      <c r="T352" s="221" t="s">
        <v>1703</v>
      </c>
    </row>
    <row r="353" spans="1:20">
      <c r="A353" s="220">
        <v>45962</v>
      </c>
      <c r="B353" s="221" t="s">
        <v>585</v>
      </c>
      <c r="C353" s="221" t="s">
        <v>586</v>
      </c>
      <c r="D353" s="251">
        <v>67</v>
      </c>
      <c r="E353" s="227" t="s">
        <v>865</v>
      </c>
      <c r="F353" s="224">
        <v>0.17985611510791366</v>
      </c>
      <c r="G353" s="222">
        <v>57407.97</v>
      </c>
      <c r="H353" s="221">
        <v>48650.83</v>
      </c>
      <c r="I353" s="221">
        <v>0</v>
      </c>
      <c r="J353" s="221">
        <v>4378.57</v>
      </c>
      <c r="K353" s="221">
        <v>4378.57</v>
      </c>
      <c r="L353" s="221">
        <v>8757.14</v>
      </c>
      <c r="M353" s="221" t="s">
        <v>1033</v>
      </c>
      <c r="N353" s="221">
        <v>998519</v>
      </c>
      <c r="O353" s="221" t="s">
        <v>588</v>
      </c>
      <c r="P353" s="221" t="s">
        <v>211</v>
      </c>
      <c r="Q353" s="340">
        <v>2787</v>
      </c>
      <c r="R353" s="227">
        <v>45962</v>
      </c>
      <c r="S353" s="227">
        <v>45962</v>
      </c>
      <c r="T353" s="221" t="s">
        <v>1703</v>
      </c>
    </row>
    <row r="354" spans="1:20">
      <c r="A354" s="220">
        <v>45962</v>
      </c>
      <c r="B354" s="221" t="s">
        <v>523</v>
      </c>
      <c r="C354" s="221" t="s">
        <v>524</v>
      </c>
      <c r="D354" s="251" t="s">
        <v>1034</v>
      </c>
      <c r="E354" s="227" t="s">
        <v>865</v>
      </c>
      <c r="F354" s="224">
        <v>0.17985611510791366</v>
      </c>
      <c r="G354" s="222">
        <v>413877.92000000004</v>
      </c>
      <c r="H354" s="221">
        <v>350744</v>
      </c>
      <c r="I354" s="221">
        <v>0</v>
      </c>
      <c r="J354" s="221">
        <v>31566.959999999999</v>
      </c>
      <c r="K354" s="221">
        <v>31566.959999999999</v>
      </c>
      <c r="L354" s="221">
        <v>63133.919999999998</v>
      </c>
      <c r="M354" s="221" t="s">
        <v>1035</v>
      </c>
      <c r="N354" s="221">
        <v>997212</v>
      </c>
      <c r="O354" s="235" t="s">
        <v>304</v>
      </c>
      <c r="P354" s="221" t="s">
        <v>211</v>
      </c>
      <c r="Q354" s="340">
        <v>2881</v>
      </c>
      <c r="R354" s="227">
        <v>45962</v>
      </c>
      <c r="S354" s="227">
        <v>45962</v>
      </c>
      <c r="T354" s="221" t="s">
        <v>1703</v>
      </c>
    </row>
    <row r="355" spans="1:20">
      <c r="A355" s="220">
        <v>45962</v>
      </c>
      <c r="B355" s="221" t="s">
        <v>523</v>
      </c>
      <c r="C355" s="221" t="s">
        <v>524</v>
      </c>
      <c r="D355" s="251" t="s">
        <v>1036</v>
      </c>
      <c r="E355" s="227" t="s">
        <v>865</v>
      </c>
      <c r="F355" s="224">
        <v>0.17985611510791366</v>
      </c>
      <c r="G355" s="222">
        <v>393496.95999999996</v>
      </c>
      <c r="H355" s="221">
        <v>333472</v>
      </c>
      <c r="I355" s="221">
        <v>0</v>
      </c>
      <c r="J355" s="221">
        <v>30012.48</v>
      </c>
      <c r="K355" s="221">
        <v>30012.48</v>
      </c>
      <c r="L355" s="221">
        <v>60024.959999999999</v>
      </c>
      <c r="M355" s="221" t="s">
        <v>1037</v>
      </c>
      <c r="N355" s="221">
        <v>997212</v>
      </c>
      <c r="O355" s="235" t="s">
        <v>304</v>
      </c>
      <c r="P355" s="221" t="s">
        <v>211</v>
      </c>
      <c r="Q355" s="340">
        <v>2880</v>
      </c>
      <c r="R355" s="227">
        <v>45962</v>
      </c>
      <c r="S355" s="227">
        <v>45962</v>
      </c>
      <c r="T355" s="221" t="s">
        <v>1703</v>
      </c>
    </row>
    <row r="356" spans="1:20">
      <c r="A356" s="220">
        <v>45962</v>
      </c>
      <c r="B356" s="221" t="s">
        <v>299</v>
      </c>
      <c r="C356" s="221" t="s">
        <v>300</v>
      </c>
      <c r="D356" s="251" t="s">
        <v>1038</v>
      </c>
      <c r="E356" s="227" t="s">
        <v>1039</v>
      </c>
      <c r="F356" s="224">
        <v>0.17985611510791366</v>
      </c>
      <c r="G356" s="222">
        <v>413</v>
      </c>
      <c r="H356" s="221">
        <v>350</v>
      </c>
      <c r="I356" s="221">
        <v>0</v>
      </c>
      <c r="J356" s="221">
        <v>31.5</v>
      </c>
      <c r="K356" s="221">
        <v>31.5</v>
      </c>
      <c r="L356" s="221">
        <v>63</v>
      </c>
      <c r="M356" s="221" t="s">
        <v>1040</v>
      </c>
      <c r="N356" s="221">
        <v>997212</v>
      </c>
      <c r="O356" s="221" t="s">
        <v>304</v>
      </c>
      <c r="P356" s="221" t="s">
        <v>211</v>
      </c>
      <c r="Q356" s="340">
        <v>2877</v>
      </c>
      <c r="R356" s="227">
        <v>45962</v>
      </c>
      <c r="S356" s="227">
        <v>45962</v>
      </c>
      <c r="T356" s="221" t="s">
        <v>1703</v>
      </c>
    </row>
    <row r="357" spans="1:20">
      <c r="A357" s="220">
        <v>45962</v>
      </c>
      <c r="B357" s="221" t="s">
        <v>1041</v>
      </c>
      <c r="C357" s="221" t="s">
        <v>1042</v>
      </c>
      <c r="D357" s="251" t="s">
        <v>1043</v>
      </c>
      <c r="E357" s="227" t="s">
        <v>821</v>
      </c>
      <c r="F357" s="224">
        <v>0.05</v>
      </c>
      <c r="G357" s="222">
        <v>14667</v>
      </c>
      <c r="H357" s="221">
        <v>13969</v>
      </c>
      <c r="I357" s="221">
        <v>0</v>
      </c>
      <c r="J357" s="221">
        <v>349</v>
      </c>
      <c r="K357" s="221">
        <v>349</v>
      </c>
      <c r="L357" s="221">
        <v>698</v>
      </c>
      <c r="M357" s="221" t="s">
        <v>1044</v>
      </c>
      <c r="N357" s="221">
        <v>996425</v>
      </c>
      <c r="O357" s="221" t="s">
        <v>288</v>
      </c>
      <c r="P357" s="221" t="s">
        <v>211</v>
      </c>
      <c r="Q357" s="340">
        <v>2876</v>
      </c>
      <c r="R357" s="227">
        <v>45962</v>
      </c>
      <c r="S357" s="227">
        <v>45962</v>
      </c>
      <c r="T357" s="221" t="s">
        <v>1703</v>
      </c>
    </row>
    <row r="358" spans="1:20">
      <c r="A358" s="220">
        <v>45962</v>
      </c>
      <c r="B358" s="221" t="s">
        <v>1041</v>
      </c>
      <c r="C358" s="221" t="s">
        <v>1042</v>
      </c>
      <c r="D358" s="251" t="s">
        <v>1045</v>
      </c>
      <c r="E358" s="227" t="s">
        <v>821</v>
      </c>
      <c r="F358" s="224">
        <v>0.05</v>
      </c>
      <c r="G358" s="222">
        <v>9446</v>
      </c>
      <c r="H358" s="221">
        <v>8996</v>
      </c>
      <c r="I358" s="221">
        <v>0</v>
      </c>
      <c r="J358" s="221">
        <v>225</v>
      </c>
      <c r="K358" s="221">
        <v>225</v>
      </c>
      <c r="L358" s="221">
        <v>450</v>
      </c>
      <c r="M358" s="221" t="s">
        <v>1046</v>
      </c>
      <c r="N358" s="221">
        <v>996425</v>
      </c>
      <c r="O358" s="221" t="s">
        <v>288</v>
      </c>
      <c r="P358" s="221" t="s">
        <v>211</v>
      </c>
      <c r="Q358" s="340">
        <v>2875</v>
      </c>
      <c r="R358" s="227">
        <v>45962</v>
      </c>
      <c r="S358" s="227">
        <v>45962</v>
      </c>
      <c r="T358" s="221" t="s">
        <v>1703</v>
      </c>
    </row>
    <row r="359" spans="1:20">
      <c r="A359" s="220">
        <v>45962</v>
      </c>
      <c r="B359" s="221" t="s">
        <v>1041</v>
      </c>
      <c r="C359" s="221" t="s">
        <v>1042</v>
      </c>
      <c r="D359" s="251" t="s">
        <v>1047</v>
      </c>
      <c r="E359" s="227" t="s">
        <v>821</v>
      </c>
      <c r="F359" s="224">
        <v>0.05</v>
      </c>
      <c r="G359" s="222">
        <v>12334</v>
      </c>
      <c r="H359" s="221">
        <v>11713</v>
      </c>
      <c r="I359" s="221">
        <v>0</v>
      </c>
      <c r="J359" s="221">
        <v>310.5</v>
      </c>
      <c r="K359" s="221">
        <v>310.5</v>
      </c>
      <c r="L359" s="221">
        <v>621</v>
      </c>
      <c r="M359" s="221" t="s">
        <v>1048</v>
      </c>
      <c r="N359" s="221">
        <v>996335</v>
      </c>
      <c r="O359" s="221" t="s">
        <v>288</v>
      </c>
      <c r="P359" s="221" t="s">
        <v>211</v>
      </c>
      <c r="Q359" s="340">
        <v>2874</v>
      </c>
      <c r="R359" s="227">
        <v>45962</v>
      </c>
      <c r="S359" s="227">
        <v>45962</v>
      </c>
      <c r="T359" s="221" t="s">
        <v>1703</v>
      </c>
    </row>
    <row r="360" spans="1:20">
      <c r="A360" s="220">
        <v>45962</v>
      </c>
      <c r="B360" s="221" t="s">
        <v>511</v>
      </c>
      <c r="C360" s="221" t="s">
        <v>512</v>
      </c>
      <c r="D360" s="251" t="s">
        <v>1049</v>
      </c>
      <c r="E360" s="227" t="s">
        <v>1050</v>
      </c>
      <c r="F360" s="224">
        <v>0.16265769172591135</v>
      </c>
      <c r="G360" s="222">
        <v>15372.66</v>
      </c>
      <c r="H360" s="221">
        <v>13222</v>
      </c>
      <c r="I360" s="221">
        <v>0</v>
      </c>
      <c r="J360" s="221">
        <v>1075.33</v>
      </c>
      <c r="K360" s="221">
        <v>1075.33</v>
      </c>
      <c r="L360" s="221">
        <v>2150.66</v>
      </c>
      <c r="M360" s="221" t="s">
        <v>1051</v>
      </c>
      <c r="N360" s="221">
        <v>4818</v>
      </c>
      <c r="O360" s="221" t="s">
        <v>516</v>
      </c>
      <c r="P360" s="221" t="s">
        <v>209</v>
      </c>
      <c r="Q360" s="340">
        <v>2873</v>
      </c>
      <c r="R360" s="227">
        <v>45962</v>
      </c>
      <c r="S360" s="227">
        <v>45962</v>
      </c>
      <c r="T360" s="221" t="s">
        <v>1703</v>
      </c>
    </row>
    <row r="361" spans="1:20">
      <c r="A361" s="220">
        <v>45962</v>
      </c>
      <c r="B361" s="221" t="s">
        <v>511</v>
      </c>
      <c r="C361" s="221" t="s">
        <v>512</v>
      </c>
      <c r="D361" s="251" t="s">
        <v>1052</v>
      </c>
      <c r="E361" s="227" t="s">
        <v>1050</v>
      </c>
      <c r="F361" s="224">
        <v>0.13563610003624502</v>
      </c>
      <c r="G361" s="222">
        <v>3133.2200000000003</v>
      </c>
      <c r="H361" s="221">
        <v>2759</v>
      </c>
      <c r="I361" s="221">
        <v>0</v>
      </c>
      <c r="J361" s="221">
        <v>187.11</v>
      </c>
      <c r="K361" s="221">
        <v>187.11</v>
      </c>
      <c r="L361" s="221">
        <v>374.22</v>
      </c>
      <c r="M361" s="221" t="s">
        <v>1053</v>
      </c>
      <c r="N361" s="221">
        <v>3926</v>
      </c>
      <c r="O361" s="221" t="s">
        <v>516</v>
      </c>
      <c r="P361" s="221" t="s">
        <v>209</v>
      </c>
      <c r="Q361" s="340">
        <v>2872</v>
      </c>
      <c r="R361" s="227">
        <v>45962</v>
      </c>
      <c r="S361" s="227">
        <v>45962</v>
      </c>
      <c r="T361" s="221" t="s">
        <v>1703</v>
      </c>
    </row>
    <row r="362" spans="1:20">
      <c r="A362" s="220">
        <v>45962</v>
      </c>
      <c r="B362" s="221" t="s">
        <v>463</v>
      </c>
      <c r="C362" s="221" t="s">
        <v>464</v>
      </c>
      <c r="D362" s="251" t="s">
        <v>1054</v>
      </c>
      <c r="E362" s="227" t="s">
        <v>821</v>
      </c>
      <c r="F362" s="224">
        <v>0.17985611510791366</v>
      </c>
      <c r="G362" s="222">
        <v>64900</v>
      </c>
      <c r="H362" s="221">
        <v>55000</v>
      </c>
      <c r="I362" s="221">
        <v>0</v>
      </c>
      <c r="J362" s="221">
        <v>4950</v>
      </c>
      <c r="K362" s="221">
        <v>4950</v>
      </c>
      <c r="L362" s="221">
        <v>9900</v>
      </c>
      <c r="M362" s="221" t="s">
        <v>1055</v>
      </c>
      <c r="N362" s="221">
        <v>998346</v>
      </c>
      <c r="O362" s="221" t="s">
        <v>309</v>
      </c>
      <c r="P362" s="221" t="s">
        <v>211</v>
      </c>
      <c r="Q362" s="340">
        <v>2871</v>
      </c>
      <c r="R362" s="227">
        <v>45962</v>
      </c>
      <c r="S362" s="227">
        <v>45962</v>
      </c>
      <c r="T362" s="221" t="s">
        <v>1703</v>
      </c>
    </row>
    <row r="363" spans="1:20">
      <c r="A363" s="220">
        <v>45962</v>
      </c>
      <c r="B363" s="221" t="s">
        <v>1056</v>
      </c>
      <c r="C363" s="221" t="s">
        <v>1057</v>
      </c>
      <c r="D363" s="251" t="s">
        <v>1058</v>
      </c>
      <c r="E363" s="227" t="s">
        <v>770</v>
      </c>
      <c r="F363" s="224">
        <v>0.17985611510791366</v>
      </c>
      <c r="G363" s="222">
        <v>1699</v>
      </c>
      <c r="H363" s="221">
        <v>1439.83</v>
      </c>
      <c r="I363" s="221">
        <v>259.17</v>
      </c>
      <c r="J363" s="221">
        <v>0</v>
      </c>
      <c r="K363" s="221">
        <v>0</v>
      </c>
      <c r="L363" s="221">
        <v>259.17</v>
      </c>
      <c r="M363" s="221" t="s">
        <v>1059</v>
      </c>
      <c r="N363" s="221">
        <v>854420</v>
      </c>
      <c r="O363" s="221" t="s">
        <v>388</v>
      </c>
      <c r="P363" s="221" t="s">
        <v>209</v>
      </c>
      <c r="Q363" s="340">
        <v>2868</v>
      </c>
      <c r="R363" s="227">
        <v>45962</v>
      </c>
      <c r="S363" s="227">
        <v>45962</v>
      </c>
      <c r="T363" s="221" t="s">
        <v>1703</v>
      </c>
    </row>
    <row r="364" spans="1:20">
      <c r="A364" s="220">
        <v>45962</v>
      </c>
      <c r="B364" s="221" t="s">
        <v>1060</v>
      </c>
      <c r="C364" s="221" t="s">
        <v>1061</v>
      </c>
      <c r="D364" s="251" t="s">
        <v>1062</v>
      </c>
      <c r="E364" s="227" t="s">
        <v>922</v>
      </c>
      <c r="F364" s="224">
        <v>0.17985611510791366</v>
      </c>
      <c r="G364" s="222">
        <v>20060</v>
      </c>
      <c r="H364" s="221">
        <v>17000</v>
      </c>
      <c r="I364" s="221">
        <v>0</v>
      </c>
      <c r="J364" s="221">
        <v>1530</v>
      </c>
      <c r="K364" s="221">
        <v>1530</v>
      </c>
      <c r="L364" s="221">
        <v>3060</v>
      </c>
      <c r="M364" s="221" t="s">
        <v>1063</v>
      </c>
      <c r="N364" s="221">
        <v>997163</v>
      </c>
      <c r="O364" s="221" t="s">
        <v>309</v>
      </c>
      <c r="P364" s="221" t="s">
        <v>211</v>
      </c>
      <c r="Q364" s="340">
        <v>2864</v>
      </c>
      <c r="R364" s="227">
        <v>45962</v>
      </c>
      <c r="S364" s="227">
        <v>45962</v>
      </c>
      <c r="T364" s="221" t="s">
        <v>1703</v>
      </c>
    </row>
    <row r="365" spans="1:20">
      <c r="A365" s="220">
        <v>45962</v>
      </c>
      <c r="B365" s="221" t="s">
        <v>540</v>
      </c>
      <c r="C365" s="221" t="s">
        <v>541</v>
      </c>
      <c r="D365" s="251">
        <v>2171839335</v>
      </c>
      <c r="E365" s="227" t="s">
        <v>792</v>
      </c>
      <c r="F365" s="224">
        <v>0.17985611510791366</v>
      </c>
      <c r="G365" s="222">
        <v>11138.2</v>
      </c>
      <c r="H365" s="221">
        <v>9439.16</v>
      </c>
      <c r="I365" s="221">
        <v>0</v>
      </c>
      <c r="J365" s="221">
        <v>849.52</v>
      </c>
      <c r="K365" s="221">
        <v>849.52</v>
      </c>
      <c r="L365" s="221">
        <v>1699.04</v>
      </c>
      <c r="M365" s="221" t="s">
        <v>1064</v>
      </c>
      <c r="N365" s="221">
        <v>998412</v>
      </c>
      <c r="O365" s="221" t="s">
        <v>319</v>
      </c>
      <c r="P365" s="221" t="s">
        <v>211</v>
      </c>
      <c r="Q365" s="340">
        <v>2799</v>
      </c>
      <c r="R365" s="227">
        <v>45962</v>
      </c>
      <c r="S365" s="227">
        <v>45962</v>
      </c>
      <c r="T365" s="221" t="s">
        <v>1703</v>
      </c>
    </row>
    <row r="366" spans="1:20">
      <c r="A366" s="220">
        <v>45962</v>
      </c>
      <c r="B366" s="221" t="s">
        <v>540</v>
      </c>
      <c r="C366" s="221" t="s">
        <v>541</v>
      </c>
      <c r="D366" s="251">
        <v>2171872644</v>
      </c>
      <c r="E366" s="227" t="s">
        <v>878</v>
      </c>
      <c r="F366" s="224">
        <v>0.17985611510791366</v>
      </c>
      <c r="G366" s="222">
        <v>6478.2000000000007</v>
      </c>
      <c r="H366" s="221">
        <v>5490</v>
      </c>
      <c r="I366" s="221">
        <v>0</v>
      </c>
      <c r="J366" s="221">
        <v>494.1</v>
      </c>
      <c r="K366" s="221">
        <v>494.1</v>
      </c>
      <c r="L366" s="221">
        <v>988.2</v>
      </c>
      <c r="M366" s="221" t="s">
        <v>1065</v>
      </c>
      <c r="N366" s="221">
        <v>998412</v>
      </c>
      <c r="O366" s="221" t="s">
        <v>319</v>
      </c>
      <c r="P366" s="221" t="s">
        <v>211</v>
      </c>
      <c r="Q366" s="340">
        <v>2800</v>
      </c>
      <c r="R366" s="227">
        <v>45962</v>
      </c>
      <c r="S366" s="227">
        <v>45962</v>
      </c>
      <c r="T366" s="221" t="s">
        <v>1703</v>
      </c>
    </row>
    <row r="367" spans="1:20">
      <c r="A367" s="220">
        <v>45962</v>
      </c>
      <c r="B367" s="221" t="s">
        <v>527</v>
      </c>
      <c r="C367" s="221" t="s">
        <v>528</v>
      </c>
      <c r="D367" s="251" t="s">
        <v>1066</v>
      </c>
      <c r="E367" s="227" t="s">
        <v>865</v>
      </c>
      <c r="F367" s="224">
        <v>0.17985611510791366</v>
      </c>
      <c r="G367" s="222">
        <v>413877.92000000004</v>
      </c>
      <c r="H367" s="221">
        <v>350744</v>
      </c>
      <c r="I367" s="221">
        <v>0</v>
      </c>
      <c r="J367" s="221">
        <v>31566.959999999999</v>
      </c>
      <c r="K367" s="221">
        <v>31566.959999999999</v>
      </c>
      <c r="L367" s="221">
        <v>63133.919999999998</v>
      </c>
      <c r="M367" s="221" t="s">
        <v>1067</v>
      </c>
      <c r="N367" s="221">
        <v>997212</v>
      </c>
      <c r="O367" s="235" t="s">
        <v>304</v>
      </c>
      <c r="P367" s="221" t="s">
        <v>211</v>
      </c>
      <c r="Q367" s="340">
        <v>2801</v>
      </c>
      <c r="R367" s="227">
        <v>45962</v>
      </c>
      <c r="S367" s="227">
        <v>45962</v>
      </c>
      <c r="T367" s="221" t="s">
        <v>1703</v>
      </c>
    </row>
    <row r="368" spans="1:20">
      <c r="A368" s="220">
        <v>45962</v>
      </c>
      <c r="B368" s="221" t="s">
        <v>527</v>
      </c>
      <c r="C368" s="221" t="s">
        <v>528</v>
      </c>
      <c r="D368" s="251" t="s">
        <v>1068</v>
      </c>
      <c r="E368" s="227" t="s">
        <v>865</v>
      </c>
      <c r="F368" s="224">
        <v>0.17985611510791366</v>
      </c>
      <c r="G368" s="222">
        <v>393496.95999999996</v>
      </c>
      <c r="H368" s="221">
        <v>333472</v>
      </c>
      <c r="I368" s="221">
        <v>0</v>
      </c>
      <c r="J368" s="221">
        <v>30012.48</v>
      </c>
      <c r="K368" s="221">
        <v>30012.48</v>
      </c>
      <c r="L368" s="221">
        <v>60024.959999999999</v>
      </c>
      <c r="M368" s="221" t="s">
        <v>1069</v>
      </c>
      <c r="N368" s="221">
        <v>997212</v>
      </c>
      <c r="O368" s="235" t="s">
        <v>304</v>
      </c>
      <c r="P368" s="221" t="s">
        <v>211</v>
      </c>
      <c r="Q368" s="340">
        <v>2802</v>
      </c>
      <c r="R368" s="227">
        <v>45962</v>
      </c>
      <c r="S368" s="227">
        <v>45962</v>
      </c>
      <c r="T368" s="221" t="s">
        <v>1703</v>
      </c>
    </row>
    <row r="369" spans="1:20">
      <c r="A369" s="220">
        <v>45962</v>
      </c>
      <c r="B369" s="221" t="s">
        <v>487</v>
      </c>
      <c r="C369" s="221" t="s">
        <v>488</v>
      </c>
      <c r="D369" s="251" t="s">
        <v>1070</v>
      </c>
      <c r="E369" s="227" t="s">
        <v>982</v>
      </c>
      <c r="F369" s="224">
        <v>0.17985611510791366</v>
      </c>
      <c r="G369" s="222">
        <v>331.58000000000004</v>
      </c>
      <c r="H369" s="221">
        <v>281</v>
      </c>
      <c r="I369" s="221">
        <v>0</v>
      </c>
      <c r="J369" s="221">
        <v>25.29</v>
      </c>
      <c r="K369" s="221">
        <v>25.29</v>
      </c>
      <c r="L369" s="221">
        <v>50.58</v>
      </c>
      <c r="M369" s="221" t="s">
        <v>1071</v>
      </c>
      <c r="N369" s="221">
        <v>997315</v>
      </c>
      <c r="O369" s="221" t="s">
        <v>371</v>
      </c>
      <c r="P369" s="221" t="s">
        <v>211</v>
      </c>
      <c r="Q369" s="340">
        <v>2803</v>
      </c>
      <c r="R369" s="227">
        <v>45962</v>
      </c>
      <c r="S369" s="227">
        <v>45962</v>
      </c>
      <c r="T369" s="221" t="s">
        <v>1703</v>
      </c>
    </row>
    <row r="370" spans="1:20">
      <c r="A370" s="220">
        <v>45962</v>
      </c>
      <c r="B370" s="221" t="s">
        <v>487</v>
      </c>
      <c r="C370" s="221" t="s">
        <v>488</v>
      </c>
      <c r="D370" s="251" t="s">
        <v>1072</v>
      </c>
      <c r="E370" s="227" t="s">
        <v>982</v>
      </c>
      <c r="F370" s="224">
        <v>0.17985611510791366</v>
      </c>
      <c r="G370" s="222">
        <v>34.22</v>
      </c>
      <c r="H370" s="221">
        <v>29</v>
      </c>
      <c r="I370" s="221">
        <v>0</v>
      </c>
      <c r="J370" s="221">
        <v>2.61</v>
      </c>
      <c r="K370" s="221">
        <v>2.61</v>
      </c>
      <c r="L370" s="221">
        <v>5.22</v>
      </c>
      <c r="M370" s="221" t="s">
        <v>1073</v>
      </c>
      <c r="N370" s="221">
        <v>997315</v>
      </c>
      <c r="O370" s="221" t="s">
        <v>371</v>
      </c>
      <c r="P370" s="221" t="s">
        <v>211</v>
      </c>
      <c r="Q370" s="340">
        <v>2804</v>
      </c>
      <c r="R370" s="227">
        <v>45962</v>
      </c>
      <c r="S370" s="227">
        <v>45962</v>
      </c>
      <c r="T370" s="221" t="s">
        <v>1703</v>
      </c>
    </row>
    <row r="371" spans="1:20">
      <c r="A371" s="220">
        <v>45962</v>
      </c>
      <c r="B371" s="221" t="s">
        <v>487</v>
      </c>
      <c r="C371" s="221" t="s">
        <v>488</v>
      </c>
      <c r="D371" s="251" t="s">
        <v>1074</v>
      </c>
      <c r="E371" s="227" t="s">
        <v>982</v>
      </c>
      <c r="F371" s="224">
        <v>0.17985611510791366</v>
      </c>
      <c r="G371" s="222">
        <v>10030</v>
      </c>
      <c r="H371" s="221">
        <v>8500</v>
      </c>
      <c r="I371" s="221">
        <v>0</v>
      </c>
      <c r="J371" s="221">
        <v>765</v>
      </c>
      <c r="K371" s="221">
        <v>765</v>
      </c>
      <c r="L371" s="221">
        <v>1530</v>
      </c>
      <c r="M371" s="221" t="s">
        <v>1075</v>
      </c>
      <c r="N371" s="221">
        <v>997315</v>
      </c>
      <c r="O371" s="221" t="s">
        <v>371</v>
      </c>
      <c r="P371" s="221" t="s">
        <v>211</v>
      </c>
      <c r="Q371" s="340">
        <v>2805</v>
      </c>
      <c r="R371" s="227">
        <v>45962</v>
      </c>
      <c r="S371" s="227">
        <v>45962</v>
      </c>
      <c r="T371" s="221" t="s">
        <v>1703</v>
      </c>
    </row>
    <row r="372" spans="1:20">
      <c r="A372" s="220">
        <v>45962</v>
      </c>
      <c r="B372" s="221" t="s">
        <v>487</v>
      </c>
      <c r="C372" s="221" t="s">
        <v>488</v>
      </c>
      <c r="D372" s="251" t="s">
        <v>1076</v>
      </c>
      <c r="E372" s="227" t="s">
        <v>982</v>
      </c>
      <c r="F372" s="224">
        <v>0.17985611510791366</v>
      </c>
      <c r="G372" s="222">
        <v>1770</v>
      </c>
      <c r="H372" s="221">
        <v>1500</v>
      </c>
      <c r="I372" s="221">
        <v>0</v>
      </c>
      <c r="J372" s="221">
        <v>135</v>
      </c>
      <c r="K372" s="221">
        <v>135</v>
      </c>
      <c r="L372" s="221">
        <v>270</v>
      </c>
      <c r="M372" s="221" t="s">
        <v>1077</v>
      </c>
      <c r="N372" s="221">
        <v>997315</v>
      </c>
      <c r="O372" s="221" t="s">
        <v>371</v>
      </c>
      <c r="P372" s="221" t="s">
        <v>211</v>
      </c>
      <c r="Q372" s="340">
        <v>2806</v>
      </c>
      <c r="R372" s="227">
        <v>45962</v>
      </c>
      <c r="S372" s="227">
        <v>45962</v>
      </c>
      <c r="T372" s="221" t="s">
        <v>1703</v>
      </c>
    </row>
    <row r="373" spans="1:20">
      <c r="A373" s="220">
        <v>45962</v>
      </c>
      <c r="B373" s="221" t="s">
        <v>487</v>
      </c>
      <c r="C373" s="221" t="s">
        <v>488</v>
      </c>
      <c r="D373" s="251" t="s">
        <v>1078</v>
      </c>
      <c r="E373" s="227" t="s">
        <v>982</v>
      </c>
      <c r="F373" s="224">
        <v>0.17985611510791366</v>
      </c>
      <c r="G373" s="222">
        <v>13452</v>
      </c>
      <c r="H373" s="221">
        <v>11400</v>
      </c>
      <c r="I373" s="221">
        <v>0</v>
      </c>
      <c r="J373" s="221">
        <v>1026</v>
      </c>
      <c r="K373" s="221">
        <v>1026</v>
      </c>
      <c r="L373" s="221">
        <v>2052</v>
      </c>
      <c r="M373" s="221" t="s">
        <v>1079</v>
      </c>
      <c r="N373" s="221">
        <v>997315</v>
      </c>
      <c r="O373" s="221" t="s">
        <v>371</v>
      </c>
      <c r="P373" s="221" t="s">
        <v>211</v>
      </c>
      <c r="Q373" s="340">
        <v>2807</v>
      </c>
      <c r="R373" s="227">
        <v>45962</v>
      </c>
      <c r="S373" s="227">
        <v>45962</v>
      </c>
      <c r="T373" s="221" t="s">
        <v>1703</v>
      </c>
    </row>
    <row r="374" spans="1:20">
      <c r="A374" s="220">
        <v>45962</v>
      </c>
      <c r="B374" s="221" t="s">
        <v>487</v>
      </c>
      <c r="C374" s="221" t="s">
        <v>488</v>
      </c>
      <c r="D374" s="251" t="s">
        <v>1080</v>
      </c>
      <c r="E374" s="227" t="s">
        <v>982</v>
      </c>
      <c r="F374" s="224">
        <v>0.17985611510791366</v>
      </c>
      <c r="G374" s="222">
        <v>10266</v>
      </c>
      <c r="H374" s="221">
        <v>8700</v>
      </c>
      <c r="I374" s="221">
        <v>0</v>
      </c>
      <c r="J374" s="221">
        <v>783</v>
      </c>
      <c r="K374" s="221">
        <v>783</v>
      </c>
      <c r="L374" s="221">
        <v>1566</v>
      </c>
      <c r="M374" s="221" t="s">
        <v>1081</v>
      </c>
      <c r="N374" s="221">
        <v>997315</v>
      </c>
      <c r="O374" s="221" t="s">
        <v>371</v>
      </c>
      <c r="P374" s="221" t="s">
        <v>211</v>
      </c>
      <c r="Q374" s="340">
        <v>2808</v>
      </c>
      <c r="R374" s="227">
        <v>45962</v>
      </c>
      <c r="S374" s="227">
        <v>45962</v>
      </c>
      <c r="T374" s="221" t="s">
        <v>1703</v>
      </c>
    </row>
    <row r="375" spans="1:20">
      <c r="A375" s="220">
        <v>45962</v>
      </c>
      <c r="B375" s="221" t="s">
        <v>487</v>
      </c>
      <c r="C375" s="221" t="s">
        <v>488</v>
      </c>
      <c r="D375" s="251" t="s">
        <v>1082</v>
      </c>
      <c r="E375" s="227" t="s">
        <v>982</v>
      </c>
      <c r="F375" s="224">
        <v>0.17985611510791366</v>
      </c>
      <c r="G375" s="222">
        <v>486996.62</v>
      </c>
      <c r="H375" s="221">
        <v>412709</v>
      </c>
      <c r="I375" s="221">
        <v>0</v>
      </c>
      <c r="J375" s="221">
        <v>37143.81</v>
      </c>
      <c r="K375" s="221">
        <v>37143.81</v>
      </c>
      <c r="L375" s="221">
        <v>74287.62</v>
      </c>
      <c r="M375" s="221" t="s">
        <v>1083</v>
      </c>
      <c r="N375" s="221">
        <v>997315</v>
      </c>
      <c r="O375" s="221" t="s">
        <v>371</v>
      </c>
      <c r="P375" s="221" t="s">
        <v>211</v>
      </c>
      <c r="Q375" s="340">
        <v>2809</v>
      </c>
      <c r="R375" s="227">
        <v>45962</v>
      </c>
      <c r="S375" s="227">
        <v>45962</v>
      </c>
      <c r="T375" s="221" t="s">
        <v>1703</v>
      </c>
    </row>
    <row r="376" spans="1:20">
      <c r="A376" s="220">
        <v>45962</v>
      </c>
      <c r="B376" s="221" t="s">
        <v>487</v>
      </c>
      <c r="C376" s="221" t="s">
        <v>488</v>
      </c>
      <c r="D376" s="251" t="s">
        <v>1084</v>
      </c>
      <c r="E376" s="227" t="s">
        <v>982</v>
      </c>
      <c r="F376" s="224">
        <v>0.17985611510791366</v>
      </c>
      <c r="G376" s="222">
        <v>4720</v>
      </c>
      <c r="H376" s="221">
        <v>4000</v>
      </c>
      <c r="I376" s="221">
        <v>0</v>
      </c>
      <c r="J376" s="221">
        <v>360</v>
      </c>
      <c r="K376" s="221">
        <v>360</v>
      </c>
      <c r="L376" s="221">
        <v>720</v>
      </c>
      <c r="M376" s="221" t="s">
        <v>1085</v>
      </c>
      <c r="N376" s="221">
        <v>997315</v>
      </c>
      <c r="O376" s="221" t="s">
        <v>371</v>
      </c>
      <c r="P376" s="221" t="s">
        <v>211</v>
      </c>
      <c r="Q376" s="340">
        <v>2810</v>
      </c>
      <c r="R376" s="227">
        <v>45962</v>
      </c>
      <c r="S376" s="227">
        <v>45962</v>
      </c>
      <c r="T376" s="221" t="s">
        <v>1703</v>
      </c>
    </row>
    <row r="377" spans="1:20">
      <c r="A377" s="220">
        <v>45962</v>
      </c>
      <c r="B377" s="221" t="s">
        <v>487</v>
      </c>
      <c r="C377" s="221" t="s">
        <v>488</v>
      </c>
      <c r="D377" s="251" t="s">
        <v>1086</v>
      </c>
      <c r="E377" s="227" t="s">
        <v>883</v>
      </c>
      <c r="F377" s="224">
        <v>0.17985611510791366</v>
      </c>
      <c r="G377" s="222">
        <v>14160</v>
      </c>
      <c r="H377" s="221">
        <v>12000</v>
      </c>
      <c r="I377" s="221">
        <v>0</v>
      </c>
      <c r="J377" s="221">
        <v>1080</v>
      </c>
      <c r="K377" s="221">
        <v>1080</v>
      </c>
      <c r="L377" s="221">
        <v>2160</v>
      </c>
      <c r="M377" s="221" t="s">
        <v>1087</v>
      </c>
      <c r="N377" s="221">
        <v>997315</v>
      </c>
      <c r="O377" s="221" t="s">
        <v>371</v>
      </c>
      <c r="P377" s="221" t="s">
        <v>211</v>
      </c>
      <c r="Q377" s="340">
        <v>2811</v>
      </c>
      <c r="R377" s="227">
        <v>45962</v>
      </c>
      <c r="S377" s="227">
        <v>45962</v>
      </c>
      <c r="T377" s="221" t="s">
        <v>1703</v>
      </c>
    </row>
    <row r="378" spans="1:20">
      <c r="A378" s="220">
        <v>45962</v>
      </c>
      <c r="B378" s="221" t="s">
        <v>487</v>
      </c>
      <c r="C378" s="221" t="s">
        <v>488</v>
      </c>
      <c r="D378" s="251" t="s">
        <v>1088</v>
      </c>
      <c r="E378" s="227" t="s">
        <v>870</v>
      </c>
      <c r="F378" s="224">
        <v>0.17985611510791366</v>
      </c>
      <c r="G378" s="222">
        <v>1416</v>
      </c>
      <c r="H378" s="221">
        <v>1200</v>
      </c>
      <c r="I378" s="221">
        <v>0</v>
      </c>
      <c r="J378" s="221">
        <v>108</v>
      </c>
      <c r="K378" s="221">
        <v>108</v>
      </c>
      <c r="L378" s="221">
        <v>216</v>
      </c>
      <c r="M378" s="221" t="s">
        <v>1089</v>
      </c>
      <c r="N378" s="221">
        <v>997315</v>
      </c>
      <c r="O378" s="221" t="s">
        <v>371</v>
      </c>
      <c r="P378" s="221" t="s">
        <v>211</v>
      </c>
      <c r="Q378" s="340">
        <v>2812</v>
      </c>
      <c r="R378" s="227">
        <v>45962</v>
      </c>
      <c r="S378" s="227">
        <v>45962</v>
      </c>
      <c r="T378" s="221" t="s">
        <v>1703</v>
      </c>
    </row>
    <row r="379" spans="1:20">
      <c r="A379" s="220">
        <v>45962</v>
      </c>
      <c r="B379" s="221" t="s">
        <v>487</v>
      </c>
      <c r="C379" s="221" t="s">
        <v>488</v>
      </c>
      <c r="D379" s="251" t="s">
        <v>1090</v>
      </c>
      <c r="E379" s="227" t="s">
        <v>870</v>
      </c>
      <c r="F379" s="224">
        <v>0.17985611510791366</v>
      </c>
      <c r="G379" s="222">
        <v>3776</v>
      </c>
      <c r="H379" s="221">
        <v>3200</v>
      </c>
      <c r="I379" s="221">
        <v>0</v>
      </c>
      <c r="J379" s="221">
        <v>288</v>
      </c>
      <c r="K379" s="221">
        <v>288</v>
      </c>
      <c r="L379" s="221">
        <v>576</v>
      </c>
      <c r="M379" s="221" t="s">
        <v>1091</v>
      </c>
      <c r="N379" s="221">
        <v>997315</v>
      </c>
      <c r="O379" s="221" t="s">
        <v>371</v>
      </c>
      <c r="P379" s="221" t="s">
        <v>211</v>
      </c>
      <c r="Q379" s="340">
        <v>2813</v>
      </c>
      <c r="R379" s="227">
        <v>45962</v>
      </c>
      <c r="S379" s="227">
        <v>45962</v>
      </c>
      <c r="T379" s="221" t="s">
        <v>1703</v>
      </c>
    </row>
    <row r="380" spans="1:20">
      <c r="A380" s="220">
        <v>45962</v>
      </c>
      <c r="B380" s="221" t="s">
        <v>487</v>
      </c>
      <c r="C380" s="221" t="s">
        <v>488</v>
      </c>
      <c r="D380" s="251" t="s">
        <v>1092</v>
      </c>
      <c r="E380" s="227" t="s">
        <v>1039</v>
      </c>
      <c r="F380" s="224">
        <v>0.17985611510791366</v>
      </c>
      <c r="G380" s="222">
        <v>2395.3999999999996</v>
      </c>
      <c r="H380" s="221">
        <v>2030</v>
      </c>
      <c r="I380" s="221">
        <v>0</v>
      </c>
      <c r="J380" s="221">
        <v>182.7</v>
      </c>
      <c r="K380" s="221">
        <v>182.7</v>
      </c>
      <c r="L380" s="221">
        <v>365.4</v>
      </c>
      <c r="M380" s="221" t="s">
        <v>1093</v>
      </c>
      <c r="N380" s="221">
        <v>321511</v>
      </c>
      <c r="O380" s="221" t="s">
        <v>1094</v>
      </c>
      <c r="P380" s="221" t="s">
        <v>209</v>
      </c>
      <c r="Q380" s="340">
        <v>2814</v>
      </c>
      <c r="R380" s="227">
        <v>45962</v>
      </c>
      <c r="S380" s="227">
        <v>45962</v>
      </c>
      <c r="T380" s="221" t="s">
        <v>1703</v>
      </c>
    </row>
    <row r="381" spans="1:20">
      <c r="A381" s="220">
        <v>45962</v>
      </c>
      <c r="B381" s="221" t="s">
        <v>487</v>
      </c>
      <c r="C381" s="221" t="s">
        <v>488</v>
      </c>
      <c r="D381" s="251" t="s">
        <v>1095</v>
      </c>
      <c r="E381" s="227" t="s">
        <v>814</v>
      </c>
      <c r="F381" s="224">
        <v>0.17985611510791366</v>
      </c>
      <c r="G381" s="222">
        <v>944</v>
      </c>
      <c r="H381" s="221">
        <v>800</v>
      </c>
      <c r="I381" s="221">
        <v>0</v>
      </c>
      <c r="J381" s="221">
        <v>72</v>
      </c>
      <c r="K381" s="221">
        <v>72</v>
      </c>
      <c r="L381" s="221">
        <v>144</v>
      </c>
      <c r="M381" s="221" t="s">
        <v>1096</v>
      </c>
      <c r="N381" s="221">
        <v>997315</v>
      </c>
      <c r="O381" s="221" t="s">
        <v>371</v>
      </c>
      <c r="P381" s="221" t="s">
        <v>211</v>
      </c>
      <c r="Q381" s="340">
        <v>2815</v>
      </c>
      <c r="R381" s="227">
        <v>45962</v>
      </c>
      <c r="S381" s="227">
        <v>45962</v>
      </c>
      <c r="T381" s="221" t="s">
        <v>1703</v>
      </c>
    </row>
    <row r="382" spans="1:20">
      <c r="A382" s="220">
        <v>45962</v>
      </c>
      <c r="B382" s="221" t="s">
        <v>562</v>
      </c>
      <c r="C382" s="221" t="s">
        <v>563</v>
      </c>
      <c r="D382" s="251" t="s">
        <v>1097</v>
      </c>
      <c r="E382" s="227" t="s">
        <v>922</v>
      </c>
      <c r="F382" s="224">
        <v>0.17985611510791366</v>
      </c>
      <c r="G382" s="222">
        <v>8850</v>
      </c>
      <c r="H382" s="221">
        <v>7500</v>
      </c>
      <c r="I382" s="221">
        <v>0</v>
      </c>
      <c r="J382" s="221">
        <v>675</v>
      </c>
      <c r="K382" s="221">
        <v>675</v>
      </c>
      <c r="L382" s="221">
        <v>1350</v>
      </c>
      <c r="M382" s="221" t="s">
        <v>1098</v>
      </c>
      <c r="N382" s="221">
        <v>997315</v>
      </c>
      <c r="O382" s="221" t="s">
        <v>309</v>
      </c>
      <c r="P382" s="221" t="s">
        <v>211</v>
      </c>
      <c r="Q382" s="340">
        <v>2863</v>
      </c>
      <c r="R382" s="227">
        <v>45962</v>
      </c>
      <c r="S382" s="227">
        <v>45962</v>
      </c>
      <c r="T382" s="221" t="s">
        <v>1703</v>
      </c>
    </row>
    <row r="383" spans="1:20">
      <c r="A383" s="220">
        <v>45962</v>
      </c>
      <c r="B383" s="221" t="s">
        <v>443</v>
      </c>
      <c r="C383" s="221" t="s">
        <v>444</v>
      </c>
      <c r="D383" s="251" t="s">
        <v>1099</v>
      </c>
      <c r="E383" s="227" t="s">
        <v>968</v>
      </c>
      <c r="F383" s="224">
        <v>0.17985611510791366</v>
      </c>
      <c r="G383" s="222">
        <v>31306.6</v>
      </c>
      <c r="H383" s="221">
        <v>26530.6</v>
      </c>
      <c r="I383" s="221">
        <v>0</v>
      </c>
      <c r="J383" s="221">
        <v>2388</v>
      </c>
      <c r="K383" s="221">
        <v>2388</v>
      </c>
      <c r="L383" s="221">
        <v>4776</v>
      </c>
      <c r="M383" s="221" t="s">
        <v>1100</v>
      </c>
      <c r="N383" s="221">
        <v>997221</v>
      </c>
      <c r="O383" s="221" t="s">
        <v>448</v>
      </c>
      <c r="P383" s="221" t="s">
        <v>211</v>
      </c>
      <c r="Q383" s="340">
        <v>2817</v>
      </c>
      <c r="R383" s="227">
        <v>45962</v>
      </c>
      <c r="S383" s="227">
        <v>45962</v>
      </c>
      <c r="T383" s="221" t="s">
        <v>1703</v>
      </c>
    </row>
    <row r="384" spans="1:20">
      <c r="A384" s="220">
        <v>45962</v>
      </c>
      <c r="B384" s="221" t="s">
        <v>443</v>
      </c>
      <c r="C384" s="221" t="s">
        <v>444</v>
      </c>
      <c r="D384" s="251" t="s">
        <v>1101</v>
      </c>
      <c r="E384" s="227" t="s">
        <v>968</v>
      </c>
      <c r="F384" s="224">
        <v>0.17985611510791366</v>
      </c>
      <c r="G384" s="222">
        <v>32926.800000000003</v>
      </c>
      <c r="H384" s="221">
        <v>27904.799999999999</v>
      </c>
      <c r="I384" s="221">
        <v>0</v>
      </c>
      <c r="J384" s="221">
        <v>2511</v>
      </c>
      <c r="K384" s="221">
        <v>2511</v>
      </c>
      <c r="L384" s="221">
        <v>5022</v>
      </c>
      <c r="M384" s="221" t="s">
        <v>1102</v>
      </c>
      <c r="N384" s="221">
        <v>997221</v>
      </c>
      <c r="O384" s="221" t="s">
        <v>448</v>
      </c>
      <c r="P384" s="221" t="s">
        <v>211</v>
      </c>
      <c r="Q384" s="340">
        <v>2818</v>
      </c>
      <c r="R384" s="227">
        <v>45962</v>
      </c>
      <c r="S384" s="227">
        <v>45962</v>
      </c>
      <c r="T384" s="221" t="s">
        <v>1703</v>
      </c>
    </row>
    <row r="385" spans="1:20">
      <c r="A385" s="220">
        <v>45962</v>
      </c>
      <c r="B385" s="221" t="s">
        <v>443</v>
      </c>
      <c r="C385" s="221" t="s">
        <v>444</v>
      </c>
      <c r="D385" s="251" t="s">
        <v>1103</v>
      </c>
      <c r="E385" s="227" t="s">
        <v>968</v>
      </c>
      <c r="F385" s="224">
        <v>0.17985611510791366</v>
      </c>
      <c r="G385" s="222">
        <v>32926.800000000003</v>
      </c>
      <c r="H385" s="221">
        <v>27904.799999999999</v>
      </c>
      <c r="I385" s="221">
        <v>0</v>
      </c>
      <c r="J385" s="221">
        <v>2511</v>
      </c>
      <c r="K385" s="221">
        <v>2511</v>
      </c>
      <c r="L385" s="221">
        <v>5022</v>
      </c>
      <c r="M385" s="221" t="s">
        <v>1104</v>
      </c>
      <c r="N385" s="221">
        <v>997221</v>
      </c>
      <c r="O385" s="221" t="s">
        <v>448</v>
      </c>
      <c r="P385" s="221" t="s">
        <v>211</v>
      </c>
      <c r="Q385" s="340">
        <v>2819</v>
      </c>
      <c r="R385" s="227">
        <v>45962</v>
      </c>
      <c r="S385" s="227">
        <v>45962</v>
      </c>
      <c r="T385" s="221" t="s">
        <v>1703</v>
      </c>
    </row>
    <row r="386" spans="1:20">
      <c r="A386" s="220">
        <v>45962</v>
      </c>
      <c r="B386" s="221" t="s">
        <v>443</v>
      </c>
      <c r="C386" s="221" t="s">
        <v>444</v>
      </c>
      <c r="D386" s="251" t="s">
        <v>1105</v>
      </c>
      <c r="E386" s="227" t="s">
        <v>968</v>
      </c>
      <c r="F386" s="224">
        <v>0.17985611510791366</v>
      </c>
      <c r="G386" s="222">
        <v>31306.6</v>
      </c>
      <c r="H386" s="221">
        <v>26530.6</v>
      </c>
      <c r="I386" s="221">
        <v>0</v>
      </c>
      <c r="J386" s="221">
        <v>2388</v>
      </c>
      <c r="K386" s="221">
        <v>2388</v>
      </c>
      <c r="L386" s="221">
        <v>4776</v>
      </c>
      <c r="M386" s="221" t="s">
        <v>1106</v>
      </c>
      <c r="N386" s="221">
        <v>997221</v>
      </c>
      <c r="O386" s="221" t="s">
        <v>448</v>
      </c>
      <c r="P386" s="221" t="s">
        <v>211</v>
      </c>
      <c r="Q386" s="340">
        <v>2820</v>
      </c>
      <c r="R386" s="227">
        <v>45962</v>
      </c>
      <c r="S386" s="227">
        <v>45962</v>
      </c>
      <c r="T386" s="221" t="s">
        <v>1703</v>
      </c>
    </row>
    <row r="387" spans="1:20">
      <c r="A387" s="220">
        <v>45962</v>
      </c>
      <c r="B387" s="221" t="s">
        <v>443</v>
      </c>
      <c r="C387" s="221" t="s">
        <v>444</v>
      </c>
      <c r="D387" s="251" t="s">
        <v>1107</v>
      </c>
      <c r="E387" s="227" t="s">
        <v>968</v>
      </c>
      <c r="F387" s="224">
        <v>0.17985611510791366</v>
      </c>
      <c r="G387" s="222">
        <v>632</v>
      </c>
      <c r="H387" s="221">
        <v>536</v>
      </c>
      <c r="I387" s="221">
        <v>0</v>
      </c>
      <c r="J387" s="221">
        <v>48</v>
      </c>
      <c r="K387" s="221">
        <v>48</v>
      </c>
      <c r="L387" s="221">
        <v>96</v>
      </c>
      <c r="M387" s="221" t="s">
        <v>1108</v>
      </c>
      <c r="N387" s="221">
        <v>997221</v>
      </c>
      <c r="O387" s="221" t="s">
        <v>448</v>
      </c>
      <c r="P387" s="221" t="s">
        <v>211</v>
      </c>
      <c r="Q387" s="340">
        <v>2821</v>
      </c>
      <c r="R387" s="227">
        <v>45962</v>
      </c>
      <c r="S387" s="227">
        <v>45962</v>
      </c>
      <c r="T387" s="221" t="s">
        <v>1703</v>
      </c>
    </row>
    <row r="388" spans="1:20">
      <c r="A388" s="220">
        <v>45962</v>
      </c>
      <c r="B388" s="221" t="s">
        <v>443</v>
      </c>
      <c r="C388" s="221" t="s">
        <v>444</v>
      </c>
      <c r="D388" s="251" t="s">
        <v>1109</v>
      </c>
      <c r="E388" s="227" t="s">
        <v>968</v>
      </c>
      <c r="F388" s="224">
        <v>0.17985611510791366</v>
      </c>
      <c r="G388" s="222">
        <v>886.4</v>
      </c>
      <c r="H388" s="221">
        <v>750.4</v>
      </c>
      <c r="I388" s="221">
        <v>0</v>
      </c>
      <c r="J388" s="221">
        <v>68</v>
      </c>
      <c r="K388" s="221">
        <v>68</v>
      </c>
      <c r="L388" s="221">
        <v>136</v>
      </c>
      <c r="M388" s="221" t="s">
        <v>1110</v>
      </c>
      <c r="N388" s="221">
        <v>997221</v>
      </c>
      <c r="O388" s="221" t="s">
        <v>448</v>
      </c>
      <c r="P388" s="221" t="s">
        <v>211</v>
      </c>
      <c r="Q388" s="340">
        <v>2822</v>
      </c>
      <c r="R388" s="227">
        <v>45962</v>
      </c>
      <c r="S388" s="227">
        <v>45962</v>
      </c>
      <c r="T388" s="221" t="s">
        <v>1703</v>
      </c>
    </row>
    <row r="389" spans="1:20">
      <c r="A389" s="220">
        <v>45962</v>
      </c>
      <c r="B389" s="221" t="s">
        <v>443</v>
      </c>
      <c r="C389" s="221" t="s">
        <v>444</v>
      </c>
      <c r="D389" s="251" t="s">
        <v>1111</v>
      </c>
      <c r="E389" s="227" t="s">
        <v>968</v>
      </c>
      <c r="F389" s="224">
        <v>0.18656716417910446</v>
      </c>
      <c r="G389" s="222">
        <v>127.2</v>
      </c>
      <c r="H389" s="221">
        <v>107.2</v>
      </c>
      <c r="I389" s="221">
        <v>0</v>
      </c>
      <c r="J389" s="221">
        <v>10</v>
      </c>
      <c r="K389" s="221">
        <v>10</v>
      </c>
      <c r="L389" s="221">
        <v>20</v>
      </c>
      <c r="M389" s="221" t="s">
        <v>1112</v>
      </c>
      <c r="N389" s="221">
        <v>997221</v>
      </c>
      <c r="O389" s="221" t="s">
        <v>448</v>
      </c>
      <c r="P389" s="221" t="s">
        <v>211</v>
      </c>
      <c r="Q389" s="340">
        <v>2823</v>
      </c>
      <c r="R389" s="227">
        <v>45962</v>
      </c>
      <c r="S389" s="227">
        <v>45962</v>
      </c>
      <c r="T389" s="221" t="s">
        <v>1703</v>
      </c>
    </row>
    <row r="390" spans="1:20">
      <c r="A390" s="220">
        <v>45962</v>
      </c>
      <c r="B390" s="221" t="s">
        <v>443</v>
      </c>
      <c r="C390" s="221" t="s">
        <v>444</v>
      </c>
      <c r="D390" s="251" t="s">
        <v>1113</v>
      </c>
      <c r="E390" s="227" t="s">
        <v>968</v>
      </c>
      <c r="F390" s="224">
        <v>0.17985611510791366</v>
      </c>
      <c r="G390" s="222">
        <v>632</v>
      </c>
      <c r="H390" s="221">
        <v>536</v>
      </c>
      <c r="I390" s="221">
        <v>0</v>
      </c>
      <c r="J390" s="221">
        <v>48</v>
      </c>
      <c r="K390" s="221">
        <v>48</v>
      </c>
      <c r="L390" s="221">
        <v>96</v>
      </c>
      <c r="M390" s="221" t="s">
        <v>1114</v>
      </c>
      <c r="N390" s="221">
        <v>997221</v>
      </c>
      <c r="O390" s="221" t="s">
        <v>448</v>
      </c>
      <c r="P390" s="221" t="s">
        <v>211</v>
      </c>
      <c r="Q390" s="340">
        <v>2824</v>
      </c>
      <c r="R390" s="227">
        <v>45962</v>
      </c>
      <c r="S390" s="227">
        <v>45962</v>
      </c>
      <c r="T390" s="221" t="s">
        <v>1703</v>
      </c>
    </row>
    <row r="391" spans="1:20">
      <c r="A391" s="220">
        <v>45962</v>
      </c>
      <c r="B391" s="221" t="s">
        <v>283</v>
      </c>
      <c r="C391" s="221" t="s">
        <v>284</v>
      </c>
      <c r="D391" s="251" t="s">
        <v>1115</v>
      </c>
      <c r="E391" s="227" t="s">
        <v>982</v>
      </c>
      <c r="F391" s="224">
        <v>0.17985611510791366</v>
      </c>
      <c r="G391" s="222">
        <v>118</v>
      </c>
      <c r="H391" s="221">
        <v>100</v>
      </c>
      <c r="I391" s="221">
        <v>18</v>
      </c>
      <c r="J391" s="221">
        <v>0</v>
      </c>
      <c r="K391" s="221">
        <v>0</v>
      </c>
      <c r="L391" s="221">
        <v>18</v>
      </c>
      <c r="M391" s="221" t="s">
        <v>1116</v>
      </c>
      <c r="N391" s="221">
        <v>998551</v>
      </c>
      <c r="O391" s="221" t="s">
        <v>288</v>
      </c>
      <c r="P391" s="221" t="s">
        <v>211</v>
      </c>
      <c r="Q391" s="340">
        <v>2825</v>
      </c>
      <c r="R391" s="227">
        <v>45962</v>
      </c>
      <c r="S391" s="227">
        <v>45962</v>
      </c>
      <c r="T391" s="221" t="s">
        <v>1703</v>
      </c>
    </row>
    <row r="392" spans="1:20">
      <c r="A392" s="220">
        <v>45962</v>
      </c>
      <c r="B392" s="221" t="s">
        <v>283</v>
      </c>
      <c r="C392" s="221" t="s">
        <v>284</v>
      </c>
      <c r="D392" s="251" t="s">
        <v>1117</v>
      </c>
      <c r="E392" s="227" t="s">
        <v>982</v>
      </c>
      <c r="F392" s="224">
        <v>0.17985611510791366</v>
      </c>
      <c r="G392" s="222">
        <v>118</v>
      </c>
      <c r="H392" s="221">
        <v>100</v>
      </c>
      <c r="I392" s="221">
        <v>18</v>
      </c>
      <c r="J392" s="221">
        <v>0</v>
      </c>
      <c r="K392" s="221">
        <v>0</v>
      </c>
      <c r="L392" s="221">
        <v>18</v>
      </c>
      <c r="M392" s="221" t="s">
        <v>1118</v>
      </c>
      <c r="N392" s="221">
        <v>998551</v>
      </c>
      <c r="O392" s="221" t="s">
        <v>288</v>
      </c>
      <c r="P392" s="221" t="s">
        <v>211</v>
      </c>
      <c r="Q392" s="340">
        <v>2826</v>
      </c>
      <c r="R392" s="227">
        <v>45962</v>
      </c>
      <c r="S392" s="227">
        <v>45962</v>
      </c>
      <c r="T392" s="221" t="s">
        <v>1703</v>
      </c>
    </row>
    <row r="393" spans="1:20">
      <c r="A393" s="220">
        <v>45962</v>
      </c>
      <c r="B393" s="221" t="s">
        <v>283</v>
      </c>
      <c r="C393" s="221" t="s">
        <v>284</v>
      </c>
      <c r="D393" s="251" t="s">
        <v>1119</v>
      </c>
      <c r="E393" s="227" t="s">
        <v>792</v>
      </c>
      <c r="F393" s="224">
        <v>0.17985611510791366</v>
      </c>
      <c r="G393" s="222">
        <v>590</v>
      </c>
      <c r="H393" s="221">
        <v>500</v>
      </c>
      <c r="I393" s="221">
        <v>90</v>
      </c>
      <c r="J393" s="221">
        <v>0</v>
      </c>
      <c r="K393" s="221">
        <v>0</v>
      </c>
      <c r="L393" s="221">
        <v>90</v>
      </c>
      <c r="M393" s="221" t="s">
        <v>1120</v>
      </c>
      <c r="N393" s="221">
        <v>998559</v>
      </c>
      <c r="O393" s="221" t="s">
        <v>708</v>
      </c>
      <c r="P393" s="221" t="s">
        <v>211</v>
      </c>
      <c r="Q393" s="340">
        <v>2852</v>
      </c>
      <c r="R393" s="227">
        <v>45962</v>
      </c>
      <c r="S393" s="227">
        <v>45962</v>
      </c>
      <c r="T393" s="221" t="s">
        <v>1703</v>
      </c>
    </row>
    <row r="394" spans="1:20">
      <c r="A394" s="220">
        <v>45962</v>
      </c>
      <c r="B394" s="221" t="s">
        <v>283</v>
      </c>
      <c r="C394" s="221" t="s">
        <v>284</v>
      </c>
      <c r="D394" s="251" t="s">
        <v>1121</v>
      </c>
      <c r="E394" s="227" t="s">
        <v>792</v>
      </c>
      <c r="F394" s="224">
        <v>0.17985611510791366</v>
      </c>
      <c r="G394" s="222">
        <v>590</v>
      </c>
      <c r="H394" s="221">
        <v>500</v>
      </c>
      <c r="I394" s="221">
        <v>90</v>
      </c>
      <c r="J394" s="221">
        <v>0</v>
      </c>
      <c r="K394" s="221">
        <v>0</v>
      </c>
      <c r="L394" s="221">
        <v>90</v>
      </c>
      <c r="M394" s="221" t="s">
        <v>1122</v>
      </c>
      <c r="N394" s="221">
        <v>998559</v>
      </c>
      <c r="O394" s="221" t="s">
        <v>708</v>
      </c>
      <c r="P394" s="221" t="s">
        <v>211</v>
      </c>
      <c r="Q394" s="340">
        <v>2851</v>
      </c>
      <c r="R394" s="227">
        <v>45962</v>
      </c>
      <c r="S394" s="227">
        <v>45962</v>
      </c>
      <c r="T394" s="221" t="s">
        <v>1703</v>
      </c>
    </row>
    <row r="395" spans="1:20">
      <c r="A395" s="220">
        <v>45962</v>
      </c>
      <c r="B395" s="221" t="s">
        <v>283</v>
      </c>
      <c r="C395" s="221" t="s">
        <v>284</v>
      </c>
      <c r="D395" s="251" t="s">
        <v>1123</v>
      </c>
      <c r="E395" s="227" t="s">
        <v>982</v>
      </c>
      <c r="F395" s="224">
        <v>0.17985611510791366</v>
      </c>
      <c r="G395" s="222">
        <v>826</v>
      </c>
      <c r="H395" s="221">
        <v>700</v>
      </c>
      <c r="I395" s="221">
        <v>126</v>
      </c>
      <c r="J395" s="221">
        <v>0</v>
      </c>
      <c r="K395" s="221">
        <v>0</v>
      </c>
      <c r="L395" s="221">
        <v>126</v>
      </c>
      <c r="M395" s="221" t="s">
        <v>1124</v>
      </c>
      <c r="N395" s="221">
        <v>998551</v>
      </c>
      <c r="O395" s="221" t="s">
        <v>288</v>
      </c>
      <c r="P395" s="221" t="s">
        <v>211</v>
      </c>
      <c r="Q395" s="340">
        <v>2847</v>
      </c>
      <c r="R395" s="227">
        <v>45962</v>
      </c>
      <c r="S395" s="227">
        <v>45962</v>
      </c>
      <c r="T395" s="221" t="s">
        <v>1703</v>
      </c>
    </row>
    <row r="396" spans="1:20">
      <c r="A396" s="220">
        <v>45962</v>
      </c>
      <c r="B396" s="221" t="s">
        <v>283</v>
      </c>
      <c r="C396" s="221" t="s">
        <v>284</v>
      </c>
      <c r="D396" s="251" t="s">
        <v>1125</v>
      </c>
      <c r="E396" s="227" t="s">
        <v>982</v>
      </c>
      <c r="F396" s="224">
        <v>0.17985611510791366</v>
      </c>
      <c r="G396" s="222">
        <v>826</v>
      </c>
      <c r="H396" s="221">
        <v>700</v>
      </c>
      <c r="I396" s="221">
        <v>126</v>
      </c>
      <c r="J396" s="221">
        <v>0</v>
      </c>
      <c r="K396" s="221">
        <v>0</v>
      </c>
      <c r="L396" s="221">
        <v>126</v>
      </c>
      <c r="M396" s="221" t="s">
        <v>1126</v>
      </c>
      <c r="N396" s="221">
        <v>998551</v>
      </c>
      <c r="O396" s="221" t="s">
        <v>288</v>
      </c>
      <c r="P396" s="221" t="s">
        <v>211</v>
      </c>
      <c r="Q396" s="340">
        <v>2846</v>
      </c>
      <c r="R396" s="227">
        <v>45962</v>
      </c>
      <c r="S396" s="227">
        <v>45962</v>
      </c>
      <c r="T396" s="221" t="s">
        <v>1703</v>
      </c>
    </row>
    <row r="397" spans="1:20">
      <c r="A397" s="220">
        <v>45962</v>
      </c>
      <c r="B397" s="221" t="s">
        <v>283</v>
      </c>
      <c r="C397" s="221" t="s">
        <v>284</v>
      </c>
      <c r="D397" s="251" t="s">
        <v>1127</v>
      </c>
      <c r="E397" s="227" t="s">
        <v>982</v>
      </c>
      <c r="F397" s="224">
        <v>0.17985611510791366</v>
      </c>
      <c r="G397" s="222">
        <v>826</v>
      </c>
      <c r="H397" s="221">
        <v>700</v>
      </c>
      <c r="I397" s="221">
        <v>126</v>
      </c>
      <c r="J397" s="221">
        <v>0</v>
      </c>
      <c r="K397" s="221">
        <v>0</v>
      </c>
      <c r="L397" s="221">
        <v>126</v>
      </c>
      <c r="M397" s="221" t="s">
        <v>1128</v>
      </c>
      <c r="N397" s="221">
        <v>998551</v>
      </c>
      <c r="O397" s="221" t="s">
        <v>288</v>
      </c>
      <c r="P397" s="221" t="s">
        <v>211</v>
      </c>
      <c r="Q397" s="340">
        <v>2845</v>
      </c>
      <c r="R397" s="227">
        <v>45962</v>
      </c>
      <c r="S397" s="227">
        <v>45962</v>
      </c>
      <c r="T397" s="221" t="s">
        <v>1703</v>
      </c>
    </row>
    <row r="398" spans="1:20">
      <c r="A398" s="220">
        <v>45962</v>
      </c>
      <c r="B398" s="221" t="s">
        <v>283</v>
      </c>
      <c r="C398" s="221" t="s">
        <v>284</v>
      </c>
      <c r="D398" s="251" t="s">
        <v>1129</v>
      </c>
      <c r="E398" s="227" t="s">
        <v>875</v>
      </c>
      <c r="F398" s="224">
        <v>0.17985611510791366</v>
      </c>
      <c r="G398" s="222">
        <v>826</v>
      </c>
      <c r="H398" s="221">
        <v>700</v>
      </c>
      <c r="I398" s="221">
        <v>126</v>
      </c>
      <c r="J398" s="221">
        <v>0</v>
      </c>
      <c r="K398" s="221">
        <v>0</v>
      </c>
      <c r="L398" s="221">
        <v>126</v>
      </c>
      <c r="M398" s="221" t="s">
        <v>1130</v>
      </c>
      <c r="N398" s="221">
        <v>998551</v>
      </c>
      <c r="O398" s="221" t="s">
        <v>288</v>
      </c>
      <c r="P398" s="221" t="s">
        <v>211</v>
      </c>
      <c r="Q398" s="340">
        <v>2844</v>
      </c>
      <c r="R398" s="227">
        <v>45962</v>
      </c>
      <c r="S398" s="227">
        <v>45962</v>
      </c>
      <c r="T398" s="221" t="s">
        <v>1703</v>
      </c>
    </row>
    <row r="399" spans="1:20">
      <c r="A399" s="220">
        <v>45962</v>
      </c>
      <c r="B399" s="221" t="s">
        <v>283</v>
      </c>
      <c r="C399" s="221" t="s">
        <v>284</v>
      </c>
      <c r="D399" s="251" t="s">
        <v>1131</v>
      </c>
      <c r="E399" s="227" t="s">
        <v>875</v>
      </c>
      <c r="F399" s="224">
        <v>0.17985611510791366</v>
      </c>
      <c r="G399" s="222">
        <v>826</v>
      </c>
      <c r="H399" s="221">
        <v>700</v>
      </c>
      <c r="I399" s="221">
        <v>126</v>
      </c>
      <c r="J399" s="221">
        <v>0</v>
      </c>
      <c r="K399" s="221">
        <v>0</v>
      </c>
      <c r="L399" s="221">
        <v>126</v>
      </c>
      <c r="M399" s="221" t="s">
        <v>1132</v>
      </c>
      <c r="N399" s="221">
        <v>998551</v>
      </c>
      <c r="O399" s="221" t="s">
        <v>288</v>
      </c>
      <c r="P399" s="221" t="s">
        <v>211</v>
      </c>
      <c r="Q399" s="340">
        <v>2843</v>
      </c>
      <c r="R399" s="227">
        <v>45962</v>
      </c>
      <c r="S399" s="227">
        <v>45962</v>
      </c>
      <c r="T399" s="221" t="s">
        <v>1703</v>
      </c>
    </row>
    <row r="400" spans="1:20">
      <c r="A400" s="220">
        <v>45962</v>
      </c>
      <c r="B400" s="221" t="s">
        <v>283</v>
      </c>
      <c r="C400" s="221" t="s">
        <v>284</v>
      </c>
      <c r="D400" s="251" t="s">
        <v>1133</v>
      </c>
      <c r="E400" s="227" t="s">
        <v>770</v>
      </c>
      <c r="F400" s="224">
        <v>0.17985611510791366</v>
      </c>
      <c r="G400" s="222">
        <v>28910</v>
      </c>
      <c r="H400" s="221">
        <v>24500</v>
      </c>
      <c r="I400" s="221">
        <v>4410</v>
      </c>
      <c r="J400" s="221">
        <v>0</v>
      </c>
      <c r="K400" s="221">
        <v>0</v>
      </c>
      <c r="L400" s="221">
        <v>4410</v>
      </c>
      <c r="M400" s="221" t="s">
        <v>1134</v>
      </c>
      <c r="N400" s="221">
        <v>998552</v>
      </c>
      <c r="O400" s="221" t="s">
        <v>404</v>
      </c>
      <c r="P400" s="221" t="s">
        <v>211</v>
      </c>
      <c r="Q400" s="340">
        <v>2834</v>
      </c>
      <c r="R400" s="227">
        <v>45962</v>
      </c>
      <c r="S400" s="227">
        <v>45962</v>
      </c>
      <c r="T400" s="221" t="s">
        <v>1703</v>
      </c>
    </row>
    <row r="401" spans="1:20">
      <c r="A401" s="220">
        <v>45962</v>
      </c>
      <c r="B401" s="221" t="s">
        <v>283</v>
      </c>
      <c r="C401" s="221" t="s">
        <v>284</v>
      </c>
      <c r="D401" s="251" t="s">
        <v>1135</v>
      </c>
      <c r="E401" s="227" t="s">
        <v>878</v>
      </c>
      <c r="F401" s="224">
        <v>0.05</v>
      </c>
      <c r="G401" s="222">
        <v>63000</v>
      </c>
      <c r="H401" s="221">
        <v>60000</v>
      </c>
      <c r="I401" s="221">
        <v>3000</v>
      </c>
      <c r="J401" s="221">
        <v>0</v>
      </c>
      <c r="K401" s="221">
        <v>0</v>
      </c>
      <c r="L401" s="221">
        <v>3000</v>
      </c>
      <c r="M401" s="221" t="s">
        <v>1136</v>
      </c>
      <c r="N401" s="221">
        <v>998552</v>
      </c>
      <c r="O401" s="221" t="s">
        <v>404</v>
      </c>
      <c r="P401" s="221" t="s">
        <v>211</v>
      </c>
      <c r="Q401" s="340">
        <v>2835</v>
      </c>
      <c r="R401" s="227">
        <v>45962</v>
      </c>
      <c r="S401" s="227">
        <v>45962</v>
      </c>
      <c r="T401" s="221" t="s">
        <v>1703</v>
      </c>
    </row>
    <row r="402" spans="1:20">
      <c r="A402" s="220">
        <v>45962</v>
      </c>
      <c r="B402" s="221" t="s">
        <v>283</v>
      </c>
      <c r="C402" s="221" t="s">
        <v>284</v>
      </c>
      <c r="D402" s="251" t="s">
        <v>1137</v>
      </c>
      <c r="E402" s="227" t="s">
        <v>878</v>
      </c>
      <c r="F402" s="224">
        <v>0.17985611510791366</v>
      </c>
      <c r="G402" s="222">
        <v>15340</v>
      </c>
      <c r="H402" s="221">
        <v>13000</v>
      </c>
      <c r="I402" s="221">
        <v>2340</v>
      </c>
      <c r="J402" s="221">
        <v>0</v>
      </c>
      <c r="K402" s="221">
        <v>0</v>
      </c>
      <c r="L402" s="221">
        <v>2340</v>
      </c>
      <c r="M402" s="221" t="s">
        <v>1138</v>
      </c>
      <c r="N402" s="221">
        <v>998552</v>
      </c>
      <c r="O402" s="221" t="s">
        <v>404</v>
      </c>
      <c r="P402" s="221" t="s">
        <v>211</v>
      </c>
      <c r="Q402" s="340">
        <v>2836</v>
      </c>
      <c r="R402" s="227">
        <v>45962</v>
      </c>
      <c r="S402" s="227">
        <v>45962</v>
      </c>
      <c r="T402" s="221" t="s">
        <v>1703</v>
      </c>
    </row>
    <row r="403" spans="1:20">
      <c r="A403" s="220">
        <v>45962</v>
      </c>
      <c r="B403" s="221" t="s">
        <v>631</v>
      </c>
      <c r="C403" s="221" t="s">
        <v>632</v>
      </c>
      <c r="D403" s="251" t="s">
        <v>1139</v>
      </c>
      <c r="E403" s="227" t="s">
        <v>814</v>
      </c>
      <c r="F403" s="224">
        <v>0.17985611510791366</v>
      </c>
      <c r="G403" s="222">
        <v>726.88000000000011</v>
      </c>
      <c r="H403" s="221">
        <v>616</v>
      </c>
      <c r="I403" s="221">
        <v>0</v>
      </c>
      <c r="J403" s="221">
        <v>55.44</v>
      </c>
      <c r="K403" s="221">
        <v>55.44</v>
      </c>
      <c r="L403" s="221">
        <v>110.88</v>
      </c>
      <c r="M403" s="221" t="s">
        <v>1140</v>
      </c>
      <c r="N403" s="221">
        <v>998599</v>
      </c>
      <c r="O403" s="235" t="s">
        <v>309</v>
      </c>
      <c r="P403" s="221" t="s">
        <v>211</v>
      </c>
      <c r="Q403" s="340">
        <v>2879</v>
      </c>
      <c r="R403" s="227">
        <v>45962</v>
      </c>
      <c r="S403" s="227">
        <v>45962</v>
      </c>
      <c r="T403" s="221" t="s">
        <v>1703</v>
      </c>
    </row>
    <row r="404" spans="1:20">
      <c r="A404" s="220">
        <v>45962</v>
      </c>
      <c r="B404" s="221" t="s">
        <v>1141</v>
      </c>
      <c r="C404" s="221" t="s">
        <v>1142</v>
      </c>
      <c r="D404" s="251" t="s">
        <v>1143</v>
      </c>
      <c r="E404" s="227" t="s">
        <v>418</v>
      </c>
      <c r="F404" s="224">
        <v>0.17985611510791366</v>
      </c>
      <c r="G404" s="222">
        <v>251000.69999999998</v>
      </c>
      <c r="H404" s="221">
        <v>212712.46</v>
      </c>
      <c r="I404" s="221">
        <v>0</v>
      </c>
      <c r="J404" s="221">
        <v>19144.12</v>
      </c>
      <c r="K404" s="221">
        <v>19144.12</v>
      </c>
      <c r="L404" s="221">
        <v>38288.239999999998</v>
      </c>
      <c r="M404" s="221" t="s">
        <v>1144</v>
      </c>
      <c r="N404" s="221">
        <v>81350</v>
      </c>
      <c r="O404" s="235" t="s">
        <v>361</v>
      </c>
      <c r="P404" s="221" t="s">
        <v>209</v>
      </c>
      <c r="Q404" s="340">
        <v>2901</v>
      </c>
      <c r="R404" s="227">
        <v>45962</v>
      </c>
      <c r="S404" s="227">
        <v>45962</v>
      </c>
      <c r="T404" s="221" t="s">
        <v>1703</v>
      </c>
    </row>
    <row r="405" spans="1:20">
      <c r="A405" s="220">
        <v>45962</v>
      </c>
      <c r="B405" s="221" t="s">
        <v>394</v>
      </c>
      <c r="C405" s="221" t="s">
        <v>395</v>
      </c>
      <c r="D405" s="251">
        <v>5904</v>
      </c>
      <c r="E405" s="227" t="s">
        <v>286</v>
      </c>
      <c r="F405" s="224">
        <v>0.05</v>
      </c>
      <c r="G405" s="222">
        <v>10269</v>
      </c>
      <c r="H405" s="221">
        <v>9780</v>
      </c>
      <c r="I405" s="221">
        <v>0</v>
      </c>
      <c r="J405" s="221">
        <v>244.5</v>
      </c>
      <c r="K405" s="221">
        <v>244.5</v>
      </c>
      <c r="L405" s="221">
        <v>489</v>
      </c>
      <c r="M405" s="221" t="s">
        <v>396</v>
      </c>
      <c r="N405" s="221">
        <v>9964</v>
      </c>
      <c r="O405" s="221" t="s">
        <v>397</v>
      </c>
      <c r="P405" s="221" t="s">
        <v>211</v>
      </c>
      <c r="Q405" s="340">
        <v>2660</v>
      </c>
      <c r="R405" s="227">
        <v>45962</v>
      </c>
      <c r="S405" s="227">
        <v>45962</v>
      </c>
      <c r="T405" s="221" t="s">
        <v>1703</v>
      </c>
    </row>
    <row r="406" spans="1:20">
      <c r="A406" s="220">
        <v>45962</v>
      </c>
      <c r="B406" s="221" t="s">
        <v>394</v>
      </c>
      <c r="C406" s="221" t="s">
        <v>395</v>
      </c>
      <c r="D406" s="251">
        <v>5824</v>
      </c>
      <c r="E406" s="227" t="s">
        <v>286</v>
      </c>
      <c r="F406" s="224">
        <v>0.05</v>
      </c>
      <c r="G406" s="222">
        <v>4925.5599999999995</v>
      </c>
      <c r="H406" s="221">
        <v>4691</v>
      </c>
      <c r="I406" s="221">
        <v>0</v>
      </c>
      <c r="J406" s="221">
        <v>117.28</v>
      </c>
      <c r="K406" s="221">
        <v>117.28</v>
      </c>
      <c r="L406" s="221">
        <v>234.56</v>
      </c>
      <c r="M406" s="221" t="s">
        <v>398</v>
      </c>
      <c r="N406" s="221">
        <v>9964</v>
      </c>
      <c r="O406" s="221" t="s">
        <v>397</v>
      </c>
      <c r="P406" s="221" t="s">
        <v>211</v>
      </c>
      <c r="Q406" s="340">
        <v>2659</v>
      </c>
      <c r="R406" s="227">
        <v>45962</v>
      </c>
      <c r="S406" s="227">
        <v>45962</v>
      </c>
      <c r="T406" s="221" t="s">
        <v>1703</v>
      </c>
    </row>
    <row r="407" spans="1:20">
      <c r="A407" s="220">
        <v>45962</v>
      </c>
      <c r="B407" s="221" t="s">
        <v>357</v>
      </c>
      <c r="C407" s="221" t="s">
        <v>358</v>
      </c>
      <c r="D407" s="251" t="s">
        <v>359</v>
      </c>
      <c r="E407" s="227" t="s">
        <v>286</v>
      </c>
      <c r="F407" s="224">
        <v>0.05</v>
      </c>
      <c r="G407" s="222">
        <v>2520</v>
      </c>
      <c r="H407" s="221">
        <v>2400</v>
      </c>
      <c r="I407" s="221">
        <v>0</v>
      </c>
      <c r="J407" s="221">
        <v>60</v>
      </c>
      <c r="K407" s="221">
        <v>60</v>
      </c>
      <c r="L407" s="221">
        <v>120</v>
      </c>
      <c r="M407" s="221" t="s">
        <v>360</v>
      </c>
      <c r="N407" s="221">
        <v>99633</v>
      </c>
      <c r="O407" s="221" t="s">
        <v>361</v>
      </c>
      <c r="P407" s="221" t="s">
        <v>211</v>
      </c>
      <c r="Q407" s="340">
        <v>2626</v>
      </c>
      <c r="R407" s="227">
        <v>45962</v>
      </c>
      <c r="S407" s="227">
        <v>45962</v>
      </c>
      <c r="T407" s="221" t="s">
        <v>1703</v>
      </c>
    </row>
    <row r="408" spans="1:20">
      <c r="A408" s="220">
        <v>45962</v>
      </c>
      <c r="B408" s="221" t="s">
        <v>357</v>
      </c>
      <c r="C408" s="221" t="s">
        <v>358</v>
      </c>
      <c r="D408" s="251" t="s">
        <v>1145</v>
      </c>
      <c r="E408" s="227" t="s">
        <v>261</v>
      </c>
      <c r="F408" s="224">
        <v>0.05</v>
      </c>
      <c r="G408" s="222">
        <v>5250</v>
      </c>
      <c r="H408" s="221">
        <v>5000</v>
      </c>
      <c r="I408" s="221">
        <v>0</v>
      </c>
      <c r="J408" s="221">
        <v>125</v>
      </c>
      <c r="K408" s="221">
        <v>125</v>
      </c>
      <c r="L408" s="221">
        <v>250</v>
      </c>
      <c r="M408" s="221" t="s">
        <v>1146</v>
      </c>
      <c r="N408" s="221">
        <v>99633</v>
      </c>
      <c r="O408" s="221" t="s">
        <v>361</v>
      </c>
      <c r="P408" s="221" t="s">
        <v>211</v>
      </c>
      <c r="Q408" s="340">
        <v>770</v>
      </c>
      <c r="R408" s="227">
        <v>45962</v>
      </c>
      <c r="S408" s="227">
        <v>45962</v>
      </c>
      <c r="T408" s="221" t="s">
        <v>1703</v>
      </c>
    </row>
    <row r="409" spans="1:20">
      <c r="A409" s="220">
        <v>45962</v>
      </c>
      <c r="B409" s="221" t="s">
        <v>394</v>
      </c>
      <c r="C409" s="221" t="s">
        <v>395</v>
      </c>
      <c r="D409" s="251">
        <v>5795</v>
      </c>
      <c r="E409" s="227" t="s">
        <v>286</v>
      </c>
      <c r="F409" s="224">
        <v>0.05</v>
      </c>
      <c r="G409" s="222">
        <v>5234.26</v>
      </c>
      <c r="H409" s="221">
        <v>4985</v>
      </c>
      <c r="I409" s="221">
        <v>0</v>
      </c>
      <c r="J409" s="221">
        <v>124.63</v>
      </c>
      <c r="K409" s="221">
        <v>124.63</v>
      </c>
      <c r="L409" s="221">
        <v>249.26</v>
      </c>
      <c r="M409" s="221" t="s">
        <v>406</v>
      </c>
      <c r="N409" s="221">
        <v>9964</v>
      </c>
      <c r="O409" s="221" t="s">
        <v>397</v>
      </c>
      <c r="P409" s="221" t="s">
        <v>211</v>
      </c>
      <c r="Q409" s="340">
        <v>2657</v>
      </c>
      <c r="R409" s="227">
        <v>45962</v>
      </c>
      <c r="S409" s="227">
        <v>45962</v>
      </c>
      <c r="T409" s="221" t="s">
        <v>1703</v>
      </c>
    </row>
    <row r="410" spans="1:20">
      <c r="A410" s="220">
        <v>45962</v>
      </c>
      <c r="B410" s="221" t="s">
        <v>394</v>
      </c>
      <c r="C410" s="221" t="s">
        <v>395</v>
      </c>
      <c r="D410" s="251">
        <v>5763</v>
      </c>
      <c r="E410" s="227" t="s">
        <v>286</v>
      </c>
      <c r="F410" s="224">
        <v>0.05</v>
      </c>
      <c r="G410" s="222">
        <v>10958.86</v>
      </c>
      <c r="H410" s="221">
        <v>10437</v>
      </c>
      <c r="I410" s="221">
        <v>0</v>
      </c>
      <c r="J410" s="221">
        <v>260.93</v>
      </c>
      <c r="K410" s="221">
        <v>260.93</v>
      </c>
      <c r="L410" s="221">
        <v>521.86</v>
      </c>
      <c r="M410" s="221" t="s">
        <v>407</v>
      </c>
      <c r="N410" s="221">
        <v>9964</v>
      </c>
      <c r="O410" s="221" t="s">
        <v>397</v>
      </c>
      <c r="P410" s="221" t="s">
        <v>211</v>
      </c>
      <c r="Q410" s="340">
        <v>2656</v>
      </c>
      <c r="R410" s="227">
        <v>45962</v>
      </c>
      <c r="S410" s="227">
        <v>45962</v>
      </c>
      <c r="T410" s="221" t="s">
        <v>1703</v>
      </c>
    </row>
    <row r="411" spans="1:20">
      <c r="A411" s="220">
        <v>45962</v>
      </c>
      <c r="B411" s="221" t="s">
        <v>264</v>
      </c>
      <c r="C411" s="221" t="s">
        <v>265</v>
      </c>
      <c r="D411" s="251">
        <v>63210</v>
      </c>
      <c r="E411" s="227" t="s">
        <v>266</v>
      </c>
      <c r="F411" s="224">
        <v>0.17985611510791366</v>
      </c>
      <c r="G411" s="222">
        <v>413</v>
      </c>
      <c r="H411" s="221">
        <v>350</v>
      </c>
      <c r="I411" s="221">
        <v>0</v>
      </c>
      <c r="J411" s="221">
        <v>31.5</v>
      </c>
      <c r="K411" s="221">
        <v>31.5</v>
      </c>
      <c r="L411" s="221">
        <v>63</v>
      </c>
      <c r="M411" s="221" t="s">
        <v>267</v>
      </c>
      <c r="N411" s="221">
        <v>8467</v>
      </c>
      <c r="O411" s="221" t="s">
        <v>388</v>
      </c>
      <c r="P411" s="221" t="s">
        <v>209</v>
      </c>
      <c r="Q411" s="340">
        <v>2728</v>
      </c>
      <c r="R411" s="227">
        <v>45962</v>
      </c>
      <c r="S411" s="227">
        <v>45962</v>
      </c>
      <c r="T411" s="221" t="s">
        <v>1703</v>
      </c>
    </row>
    <row r="412" spans="1:20">
      <c r="A412" s="220">
        <v>45962</v>
      </c>
      <c r="B412" s="221" t="s">
        <v>283</v>
      </c>
      <c r="C412" s="221" t="s">
        <v>284</v>
      </c>
      <c r="D412" s="251" t="s">
        <v>285</v>
      </c>
      <c r="E412" s="227" t="s">
        <v>286</v>
      </c>
      <c r="F412" s="224">
        <v>0.17985611510791366</v>
      </c>
      <c r="G412" s="222">
        <v>16402</v>
      </c>
      <c r="H412" s="221">
        <v>13900</v>
      </c>
      <c r="I412" s="221">
        <v>2502</v>
      </c>
      <c r="J412" s="221">
        <v>0</v>
      </c>
      <c r="K412" s="221">
        <v>0</v>
      </c>
      <c r="L412" s="221">
        <v>2502</v>
      </c>
      <c r="M412" s="221" t="s">
        <v>287</v>
      </c>
      <c r="N412" s="221">
        <v>998552</v>
      </c>
      <c r="O412" s="221" t="s">
        <v>404</v>
      </c>
      <c r="P412" s="221" t="s">
        <v>211</v>
      </c>
      <c r="Q412" s="340">
        <v>2719</v>
      </c>
      <c r="R412" s="227">
        <v>45962</v>
      </c>
      <c r="S412" s="227">
        <v>45962</v>
      </c>
      <c r="T412" s="221" t="s">
        <v>1703</v>
      </c>
    </row>
    <row r="413" spans="1:20">
      <c r="A413" s="220">
        <v>45962</v>
      </c>
      <c r="B413" s="221" t="s">
        <v>283</v>
      </c>
      <c r="C413" s="221" t="s">
        <v>284</v>
      </c>
      <c r="D413" s="251" t="s">
        <v>289</v>
      </c>
      <c r="E413" s="227" t="s">
        <v>290</v>
      </c>
      <c r="F413" s="224">
        <v>0.17985611510791366</v>
      </c>
      <c r="G413" s="222">
        <v>8260</v>
      </c>
      <c r="H413" s="221">
        <v>7000</v>
      </c>
      <c r="I413" s="221">
        <v>1260</v>
      </c>
      <c r="J413" s="221">
        <v>0</v>
      </c>
      <c r="K413" s="221">
        <v>0</v>
      </c>
      <c r="L413" s="221">
        <v>1260</v>
      </c>
      <c r="M413" s="221" t="s">
        <v>291</v>
      </c>
      <c r="N413" s="221">
        <v>998552</v>
      </c>
      <c r="O413" s="221" t="s">
        <v>404</v>
      </c>
      <c r="P413" s="221" t="s">
        <v>211</v>
      </c>
      <c r="Q413" s="340">
        <v>2718</v>
      </c>
      <c r="R413" s="227">
        <v>45962</v>
      </c>
      <c r="S413" s="227">
        <v>45962</v>
      </c>
      <c r="T413" s="221" t="s">
        <v>1703</v>
      </c>
    </row>
    <row r="414" spans="1:20">
      <c r="A414" s="220">
        <v>45962</v>
      </c>
      <c r="B414" s="221" t="s">
        <v>283</v>
      </c>
      <c r="C414" s="221" t="s">
        <v>284</v>
      </c>
      <c r="D414" s="251" t="s">
        <v>292</v>
      </c>
      <c r="E414" s="227" t="s">
        <v>290</v>
      </c>
      <c r="F414" s="224">
        <v>0.17985611510791366</v>
      </c>
      <c r="G414" s="222">
        <v>8968</v>
      </c>
      <c r="H414" s="221">
        <v>7600</v>
      </c>
      <c r="I414" s="221">
        <v>1368</v>
      </c>
      <c r="J414" s="221">
        <v>0</v>
      </c>
      <c r="K414" s="221">
        <v>0</v>
      </c>
      <c r="L414" s="221">
        <v>1368</v>
      </c>
      <c r="M414" s="221" t="s">
        <v>293</v>
      </c>
      <c r="N414" s="221">
        <v>998552</v>
      </c>
      <c r="O414" s="221" t="s">
        <v>404</v>
      </c>
      <c r="P414" s="221" t="s">
        <v>211</v>
      </c>
      <c r="Q414" s="340">
        <v>2717</v>
      </c>
      <c r="R414" s="227">
        <v>45962</v>
      </c>
      <c r="S414" s="227">
        <v>45962</v>
      </c>
      <c r="T414" s="221" t="s">
        <v>1703</v>
      </c>
    </row>
    <row r="415" spans="1:20">
      <c r="A415" s="220">
        <v>45962</v>
      </c>
      <c r="B415" s="221" t="s">
        <v>283</v>
      </c>
      <c r="C415" s="221" t="s">
        <v>284</v>
      </c>
      <c r="D415" s="251" t="s">
        <v>294</v>
      </c>
      <c r="E415" s="227" t="s">
        <v>295</v>
      </c>
      <c r="F415" s="224">
        <v>0.17985611510791366</v>
      </c>
      <c r="G415" s="222">
        <v>118</v>
      </c>
      <c r="H415" s="221">
        <v>100</v>
      </c>
      <c r="I415" s="221">
        <v>18</v>
      </c>
      <c r="J415" s="221">
        <v>0</v>
      </c>
      <c r="K415" s="221">
        <v>0</v>
      </c>
      <c r="L415" s="221">
        <v>18</v>
      </c>
      <c r="M415" s="221" t="s">
        <v>296</v>
      </c>
      <c r="N415" s="221">
        <v>998551</v>
      </c>
      <c r="O415" s="221" t="s">
        <v>288</v>
      </c>
      <c r="P415" s="221" t="s">
        <v>211</v>
      </c>
      <c r="Q415" s="340">
        <v>2712</v>
      </c>
      <c r="R415" s="227">
        <v>45962</v>
      </c>
      <c r="S415" s="227">
        <v>45962</v>
      </c>
      <c r="T415" s="221" t="s">
        <v>1703</v>
      </c>
    </row>
    <row r="416" spans="1:20">
      <c r="A416" s="220">
        <v>45962</v>
      </c>
      <c r="B416" s="221" t="s">
        <v>283</v>
      </c>
      <c r="C416" s="221" t="s">
        <v>284</v>
      </c>
      <c r="D416" s="251" t="s">
        <v>297</v>
      </c>
      <c r="E416" s="227" t="s">
        <v>295</v>
      </c>
      <c r="F416" s="224">
        <v>0.17985611510791366</v>
      </c>
      <c r="G416" s="222">
        <v>118</v>
      </c>
      <c r="H416" s="221">
        <v>100</v>
      </c>
      <c r="I416" s="221">
        <v>18</v>
      </c>
      <c r="J416" s="221">
        <v>0</v>
      </c>
      <c r="K416" s="221">
        <v>0</v>
      </c>
      <c r="L416" s="221">
        <v>18</v>
      </c>
      <c r="M416" s="221" t="s">
        <v>298</v>
      </c>
      <c r="N416" s="221">
        <v>998551</v>
      </c>
      <c r="O416" s="221" t="s">
        <v>288</v>
      </c>
      <c r="P416" s="221" t="s">
        <v>211</v>
      </c>
      <c r="Q416" s="340">
        <v>2711</v>
      </c>
      <c r="R416" s="227">
        <v>45962</v>
      </c>
      <c r="S416" s="227">
        <v>45962</v>
      </c>
      <c r="T416" s="221" t="s">
        <v>1703</v>
      </c>
    </row>
    <row r="417" spans="1:20">
      <c r="A417" s="220">
        <v>45962</v>
      </c>
      <c r="B417" s="221" t="s">
        <v>299</v>
      </c>
      <c r="C417" s="221" t="s">
        <v>300</v>
      </c>
      <c r="D417" s="251" t="s">
        <v>301</v>
      </c>
      <c r="E417" s="227" t="s">
        <v>302</v>
      </c>
      <c r="F417" s="224">
        <v>0.17985611510791366</v>
      </c>
      <c r="G417" s="222">
        <v>3404409.74</v>
      </c>
      <c r="H417" s="221">
        <v>2885093</v>
      </c>
      <c r="I417" s="221">
        <v>0</v>
      </c>
      <c r="J417" s="221">
        <v>259658.37</v>
      </c>
      <c r="K417" s="221">
        <v>259658.37</v>
      </c>
      <c r="L417" s="221">
        <v>519316.74</v>
      </c>
      <c r="M417" s="221" t="s">
        <v>303</v>
      </c>
      <c r="N417" s="221">
        <v>997212</v>
      </c>
      <c r="O417" s="221" t="s">
        <v>304</v>
      </c>
      <c r="P417" s="221" t="s">
        <v>211</v>
      </c>
      <c r="Q417" s="340">
        <v>2703</v>
      </c>
      <c r="R417" s="227">
        <v>45962</v>
      </c>
      <c r="S417" s="227">
        <v>45962</v>
      </c>
      <c r="T417" s="221" t="s">
        <v>1703</v>
      </c>
    </row>
    <row r="418" spans="1:20">
      <c r="A418" s="220">
        <v>45962</v>
      </c>
      <c r="B418" s="221" t="s">
        <v>310</v>
      </c>
      <c r="C418" s="221" t="s">
        <v>311</v>
      </c>
      <c r="D418" s="251">
        <v>8919</v>
      </c>
      <c r="E418" s="227" t="s">
        <v>312</v>
      </c>
      <c r="F418" s="224">
        <v>0.17985611510791366</v>
      </c>
      <c r="G418" s="222">
        <v>2076.8000000000002</v>
      </c>
      <c r="H418" s="221">
        <v>1760</v>
      </c>
      <c r="I418" s="221">
        <v>0</v>
      </c>
      <c r="J418" s="221">
        <v>158.4</v>
      </c>
      <c r="K418" s="221">
        <v>158.4</v>
      </c>
      <c r="L418" s="221">
        <v>316.8</v>
      </c>
      <c r="M418" s="221" t="s">
        <v>313</v>
      </c>
      <c r="N418" s="221">
        <v>854460</v>
      </c>
      <c r="O418" s="221" t="s">
        <v>388</v>
      </c>
      <c r="P418" s="221" t="s">
        <v>209</v>
      </c>
      <c r="Q418" s="340">
        <v>2692</v>
      </c>
      <c r="R418" s="227">
        <v>45962</v>
      </c>
      <c r="S418" s="227">
        <v>45962</v>
      </c>
      <c r="T418" s="221" t="s">
        <v>1703</v>
      </c>
    </row>
    <row r="419" spans="1:20">
      <c r="A419" s="220">
        <v>45962</v>
      </c>
      <c r="B419" s="221" t="s">
        <v>344</v>
      </c>
      <c r="C419" s="221" t="s">
        <v>345</v>
      </c>
      <c r="D419" s="251" t="s">
        <v>346</v>
      </c>
      <c r="E419" s="227" t="s">
        <v>323</v>
      </c>
      <c r="F419" s="224">
        <v>0.17985611510791366</v>
      </c>
      <c r="G419" s="222">
        <v>743.40000000000009</v>
      </c>
      <c r="H419" s="221">
        <v>630</v>
      </c>
      <c r="I419" s="221">
        <v>0</v>
      </c>
      <c r="J419" s="221">
        <v>56.7</v>
      </c>
      <c r="K419" s="221">
        <v>56.7</v>
      </c>
      <c r="L419" s="221">
        <v>113.4</v>
      </c>
      <c r="M419" s="221" t="s">
        <v>347</v>
      </c>
      <c r="N419" s="221">
        <v>482090</v>
      </c>
      <c r="O419" s="221" t="s">
        <v>348</v>
      </c>
      <c r="P419" s="221" t="s">
        <v>209</v>
      </c>
      <c r="Q419" s="340">
        <v>2672</v>
      </c>
      <c r="R419" s="227">
        <v>45962</v>
      </c>
      <c r="S419" s="227">
        <v>45962</v>
      </c>
      <c r="T419" s="221" t="s">
        <v>1703</v>
      </c>
    </row>
    <row r="420" spans="1:20">
      <c r="A420" s="220">
        <v>45962</v>
      </c>
      <c r="B420" s="221" t="s">
        <v>344</v>
      </c>
      <c r="C420" s="221" t="s">
        <v>345</v>
      </c>
      <c r="D420" s="251" t="s">
        <v>349</v>
      </c>
      <c r="E420" s="227" t="s">
        <v>350</v>
      </c>
      <c r="F420" s="224">
        <v>0.17985611510791366</v>
      </c>
      <c r="G420" s="222">
        <v>247.8</v>
      </c>
      <c r="H420" s="221">
        <v>210</v>
      </c>
      <c r="I420" s="221">
        <v>0</v>
      </c>
      <c r="J420" s="221">
        <v>18.899999999999999</v>
      </c>
      <c r="K420" s="221">
        <v>18.899999999999999</v>
      </c>
      <c r="L420" s="221">
        <v>37.799999999999997</v>
      </c>
      <c r="M420" s="221" t="s">
        <v>351</v>
      </c>
      <c r="N420" s="221">
        <v>482090</v>
      </c>
      <c r="O420" s="221" t="s">
        <v>348</v>
      </c>
      <c r="P420" s="221" t="s">
        <v>209</v>
      </c>
      <c r="Q420" s="340">
        <v>2671</v>
      </c>
      <c r="R420" s="227">
        <v>45962</v>
      </c>
      <c r="S420" s="227">
        <v>45962</v>
      </c>
      <c r="T420" s="221" t="s">
        <v>1703</v>
      </c>
    </row>
    <row r="421" spans="1:20">
      <c r="A421" s="220">
        <v>45962</v>
      </c>
      <c r="B421" s="221" t="s">
        <v>344</v>
      </c>
      <c r="C421" s="221" t="s">
        <v>345</v>
      </c>
      <c r="D421" s="251" t="s">
        <v>352</v>
      </c>
      <c r="E421" s="227" t="s">
        <v>353</v>
      </c>
      <c r="F421" s="224">
        <v>0.17985611510791366</v>
      </c>
      <c r="G421" s="222">
        <v>826</v>
      </c>
      <c r="H421" s="221">
        <v>700</v>
      </c>
      <c r="I421" s="221">
        <v>0</v>
      </c>
      <c r="J421" s="221">
        <v>63</v>
      </c>
      <c r="K421" s="221">
        <v>63</v>
      </c>
      <c r="L421" s="221">
        <v>126</v>
      </c>
      <c r="M421" s="221" t="s">
        <v>354</v>
      </c>
      <c r="N421" s="221">
        <v>482090</v>
      </c>
      <c r="O421" s="221" t="s">
        <v>348</v>
      </c>
      <c r="P421" s="221" t="s">
        <v>209</v>
      </c>
      <c r="Q421" s="340">
        <v>2670</v>
      </c>
      <c r="R421" s="227">
        <v>45962</v>
      </c>
      <c r="S421" s="227">
        <v>45962</v>
      </c>
      <c r="T421" s="221" t="s">
        <v>1703</v>
      </c>
    </row>
    <row r="422" spans="1:20">
      <c r="A422" s="220">
        <v>45962</v>
      </c>
      <c r="B422" s="221" t="s">
        <v>344</v>
      </c>
      <c r="C422" s="221" t="s">
        <v>345</v>
      </c>
      <c r="D422" s="251" t="s">
        <v>355</v>
      </c>
      <c r="E422" s="227" t="s">
        <v>275</v>
      </c>
      <c r="F422" s="224">
        <v>0.17985611510791366</v>
      </c>
      <c r="G422" s="222">
        <v>123.9</v>
      </c>
      <c r="H422" s="221">
        <v>105</v>
      </c>
      <c r="I422" s="221">
        <v>0</v>
      </c>
      <c r="J422" s="221">
        <v>9.4499999999999993</v>
      </c>
      <c r="K422" s="221">
        <v>9.4499999999999993</v>
      </c>
      <c r="L422" s="221">
        <v>18.899999999999999</v>
      </c>
      <c r="M422" s="221" t="s">
        <v>356</v>
      </c>
      <c r="N422" s="221">
        <v>482090</v>
      </c>
      <c r="O422" s="221" t="s">
        <v>348</v>
      </c>
      <c r="P422" s="221" t="s">
        <v>209</v>
      </c>
      <c r="Q422" s="340">
        <v>2669</v>
      </c>
      <c r="R422" s="227">
        <v>45962</v>
      </c>
      <c r="S422" s="227">
        <v>45962</v>
      </c>
      <c r="T422" s="221" t="s">
        <v>1703</v>
      </c>
    </row>
    <row r="423" spans="1:20">
      <c r="A423" s="220">
        <v>45962</v>
      </c>
      <c r="B423" s="221" t="s">
        <v>367</v>
      </c>
      <c r="C423" s="221" t="s">
        <v>368</v>
      </c>
      <c r="D423" s="251" t="s">
        <v>369</v>
      </c>
      <c r="E423" s="227" t="s">
        <v>323</v>
      </c>
      <c r="F423" s="224">
        <v>0.17985611510791366</v>
      </c>
      <c r="G423" s="222">
        <v>115988.1</v>
      </c>
      <c r="H423" s="221">
        <v>98295</v>
      </c>
      <c r="I423" s="221">
        <v>0</v>
      </c>
      <c r="J423" s="221">
        <v>8846.5499999999993</v>
      </c>
      <c r="K423" s="221">
        <v>8846.5499999999993</v>
      </c>
      <c r="L423" s="221">
        <v>17693.099999999999</v>
      </c>
      <c r="M423" s="221" t="s">
        <v>370</v>
      </c>
      <c r="N423" s="221">
        <v>997315</v>
      </c>
      <c r="O423" s="221" t="s">
        <v>371</v>
      </c>
      <c r="P423" s="221" t="s">
        <v>211</v>
      </c>
      <c r="Q423" s="340">
        <v>2667</v>
      </c>
      <c r="R423" s="227">
        <v>45962</v>
      </c>
      <c r="S423" s="227">
        <v>45962</v>
      </c>
      <c r="T423" s="221" t="s">
        <v>1703</v>
      </c>
    </row>
    <row r="424" spans="1:20">
      <c r="A424" s="220">
        <v>45962</v>
      </c>
      <c r="B424" s="221" t="s">
        <v>432</v>
      </c>
      <c r="C424" s="221" t="s">
        <v>433</v>
      </c>
      <c r="D424" s="251" t="s">
        <v>436</v>
      </c>
      <c r="E424" s="227" t="s">
        <v>286</v>
      </c>
      <c r="F424" s="224">
        <v>0.17985611510791366</v>
      </c>
      <c r="G424" s="222">
        <v>75331.199999999997</v>
      </c>
      <c r="H424" s="221">
        <v>63840</v>
      </c>
      <c r="I424" s="221">
        <v>11491.2</v>
      </c>
      <c r="J424" s="221">
        <v>0</v>
      </c>
      <c r="K424" s="221">
        <v>0</v>
      </c>
      <c r="L424" s="221">
        <v>11491.2</v>
      </c>
      <c r="M424" s="221" t="s">
        <v>437</v>
      </c>
      <c r="N424" s="221">
        <v>85177910</v>
      </c>
      <c r="O424" s="221" t="s">
        <v>388</v>
      </c>
      <c r="P424" s="221" t="s">
        <v>209</v>
      </c>
      <c r="Q424" s="340">
        <v>2652</v>
      </c>
      <c r="R424" s="227">
        <v>45962</v>
      </c>
      <c r="S424" s="227">
        <v>45962</v>
      </c>
      <c r="T424" s="221" t="s">
        <v>1703</v>
      </c>
    </row>
    <row r="425" spans="1:20">
      <c r="A425" s="220">
        <v>45962</v>
      </c>
      <c r="B425" s="221" t="s">
        <v>432</v>
      </c>
      <c r="C425" s="221" t="s">
        <v>433</v>
      </c>
      <c r="D425" s="251" t="s">
        <v>434</v>
      </c>
      <c r="E425" s="227" t="s">
        <v>286</v>
      </c>
      <c r="F425" s="224">
        <v>0.17985611510791366</v>
      </c>
      <c r="G425" s="222">
        <v>275553.59999999998</v>
      </c>
      <c r="H425" s="221">
        <v>233520</v>
      </c>
      <c r="I425" s="221">
        <v>42033.599999999999</v>
      </c>
      <c r="J425" s="221">
        <v>0</v>
      </c>
      <c r="K425" s="221">
        <v>0</v>
      </c>
      <c r="L425" s="221">
        <v>42033.599999999999</v>
      </c>
      <c r="M425" s="221" t="s">
        <v>435</v>
      </c>
      <c r="N425" s="221">
        <v>85177910</v>
      </c>
      <c r="O425" s="221" t="s">
        <v>388</v>
      </c>
      <c r="P425" s="221" t="s">
        <v>209</v>
      </c>
      <c r="Q425" s="340">
        <v>2651</v>
      </c>
      <c r="R425" s="227">
        <v>45962</v>
      </c>
      <c r="S425" s="227">
        <v>45962</v>
      </c>
      <c r="T425" s="221" t="s">
        <v>1703</v>
      </c>
    </row>
    <row r="426" spans="1:20">
      <c r="A426" s="220">
        <v>45962</v>
      </c>
      <c r="B426" s="221" t="s">
        <v>383</v>
      </c>
      <c r="C426" s="221" t="s">
        <v>384</v>
      </c>
      <c r="D426" s="251" t="s">
        <v>385</v>
      </c>
      <c r="E426" s="227" t="s">
        <v>386</v>
      </c>
      <c r="F426" s="224">
        <v>0.17985611510791366</v>
      </c>
      <c r="G426" s="222">
        <v>1907.02</v>
      </c>
      <c r="H426" s="221">
        <v>1616.1</v>
      </c>
      <c r="I426" s="221">
        <v>0</v>
      </c>
      <c r="J426" s="221">
        <v>145.46</v>
      </c>
      <c r="K426" s="221">
        <v>145.46</v>
      </c>
      <c r="L426" s="221">
        <v>290.92</v>
      </c>
      <c r="M426" s="221" t="s">
        <v>387</v>
      </c>
      <c r="N426" s="221">
        <v>84733010</v>
      </c>
      <c r="O426" s="221" t="s">
        <v>388</v>
      </c>
      <c r="P426" s="221" t="s">
        <v>209</v>
      </c>
      <c r="Q426" s="340">
        <v>2632</v>
      </c>
      <c r="R426" s="227">
        <v>45962</v>
      </c>
      <c r="S426" s="227">
        <v>45962</v>
      </c>
      <c r="T426" s="221" t="s">
        <v>1703</v>
      </c>
    </row>
    <row r="427" spans="1:20">
      <c r="A427" s="220">
        <v>45962</v>
      </c>
      <c r="B427" s="221" t="s">
        <v>379</v>
      </c>
      <c r="C427" s="221" t="s">
        <v>380</v>
      </c>
      <c r="D427" s="251" t="s">
        <v>381</v>
      </c>
      <c r="E427" s="227" t="s">
        <v>373</v>
      </c>
      <c r="F427" s="224">
        <v>0.17985611510791366</v>
      </c>
      <c r="G427" s="222">
        <v>448.4</v>
      </c>
      <c r="H427" s="221">
        <v>380</v>
      </c>
      <c r="I427" s="221">
        <v>0</v>
      </c>
      <c r="J427" s="221">
        <v>34.200000000000003</v>
      </c>
      <c r="K427" s="221">
        <v>34.200000000000003</v>
      </c>
      <c r="L427" s="221">
        <v>68.400000000000006</v>
      </c>
      <c r="M427" s="221" t="s">
        <v>382</v>
      </c>
      <c r="N427" s="221">
        <v>8536</v>
      </c>
      <c r="O427" s="221" t="s">
        <v>388</v>
      </c>
      <c r="P427" s="221" t="s">
        <v>209</v>
      </c>
      <c r="Q427" s="340">
        <v>2631</v>
      </c>
      <c r="R427" s="227">
        <v>45962</v>
      </c>
      <c r="S427" s="227">
        <v>45962</v>
      </c>
      <c r="T427" s="221" t="s">
        <v>1703</v>
      </c>
    </row>
    <row r="428" spans="1:20">
      <c r="A428" s="220">
        <v>45962</v>
      </c>
      <c r="B428" s="221" t="s">
        <v>248</v>
      </c>
      <c r="C428" s="221" t="s">
        <v>249</v>
      </c>
      <c r="D428" s="251">
        <v>2526354</v>
      </c>
      <c r="E428" s="227" t="s">
        <v>250</v>
      </c>
      <c r="F428" s="224">
        <v>0.17985611510791366</v>
      </c>
      <c r="G428" s="222">
        <v>4720</v>
      </c>
      <c r="H428" s="221">
        <v>4000</v>
      </c>
      <c r="I428" s="221">
        <v>0</v>
      </c>
      <c r="J428" s="221">
        <v>360</v>
      </c>
      <c r="K428" s="221">
        <v>360</v>
      </c>
      <c r="L428" s="221">
        <v>720</v>
      </c>
      <c r="M428" s="221" t="s">
        <v>256</v>
      </c>
      <c r="N428" s="221">
        <v>998332</v>
      </c>
      <c r="O428" s="221" t="s">
        <v>309</v>
      </c>
      <c r="P428" s="221" t="s">
        <v>211</v>
      </c>
      <c r="Q428" s="340">
        <v>2600</v>
      </c>
      <c r="R428" s="227">
        <v>45962</v>
      </c>
      <c r="S428" s="227">
        <v>45962</v>
      </c>
      <c r="T428" s="221" t="s">
        <v>1703</v>
      </c>
    </row>
    <row r="429" spans="1:20">
      <c r="A429" s="220">
        <v>45962</v>
      </c>
      <c r="B429" s="221" t="s">
        <v>248</v>
      </c>
      <c r="C429" s="221" t="s">
        <v>249</v>
      </c>
      <c r="D429" s="251">
        <v>2526351</v>
      </c>
      <c r="E429" s="227" t="s">
        <v>250</v>
      </c>
      <c r="F429" s="224">
        <v>0.17985611510791366</v>
      </c>
      <c r="G429" s="222">
        <v>9440</v>
      </c>
      <c r="H429" s="221">
        <v>8000</v>
      </c>
      <c r="I429" s="221">
        <v>0</v>
      </c>
      <c r="J429" s="221">
        <v>720</v>
      </c>
      <c r="K429" s="221">
        <v>720</v>
      </c>
      <c r="L429" s="221">
        <v>1440</v>
      </c>
      <c r="M429" s="221" t="s">
        <v>253</v>
      </c>
      <c r="N429" s="221">
        <v>998332</v>
      </c>
      <c r="O429" s="221" t="s">
        <v>309</v>
      </c>
      <c r="P429" s="221" t="s">
        <v>211</v>
      </c>
      <c r="Q429" s="340">
        <v>2597</v>
      </c>
      <c r="R429" s="227">
        <v>45962</v>
      </c>
      <c r="S429" s="227">
        <v>45962</v>
      </c>
      <c r="T429" s="221" t="s">
        <v>1703</v>
      </c>
    </row>
    <row r="430" spans="1:20">
      <c r="A430" s="220">
        <v>45962</v>
      </c>
      <c r="B430" s="221" t="s">
        <v>248</v>
      </c>
      <c r="C430" s="221" t="s">
        <v>249</v>
      </c>
      <c r="D430" s="251">
        <v>2526350</v>
      </c>
      <c r="E430" s="227" t="s">
        <v>250</v>
      </c>
      <c r="F430" s="224">
        <v>0.17985611510791366</v>
      </c>
      <c r="G430" s="222">
        <v>11564</v>
      </c>
      <c r="H430" s="221">
        <v>9800</v>
      </c>
      <c r="I430" s="221">
        <v>0</v>
      </c>
      <c r="J430" s="221">
        <v>882</v>
      </c>
      <c r="K430" s="221">
        <v>882</v>
      </c>
      <c r="L430" s="221">
        <v>1764</v>
      </c>
      <c r="M430" s="221" t="s">
        <v>251</v>
      </c>
      <c r="N430" s="221">
        <v>998332</v>
      </c>
      <c r="O430" s="221" t="s">
        <v>309</v>
      </c>
      <c r="P430" s="221" t="s">
        <v>211</v>
      </c>
      <c r="Q430" s="340">
        <v>2596</v>
      </c>
      <c r="R430" s="227">
        <v>45962</v>
      </c>
      <c r="S430" s="227">
        <v>45962</v>
      </c>
      <c r="T430" s="221" t="s">
        <v>1703</v>
      </c>
    </row>
    <row r="431" spans="1:20">
      <c r="A431" s="220">
        <v>45962</v>
      </c>
      <c r="B431" s="221" t="s">
        <v>344</v>
      </c>
      <c r="C431" s="221" t="s">
        <v>345</v>
      </c>
      <c r="D431" s="251" t="s">
        <v>1147</v>
      </c>
      <c r="E431" s="227" t="s">
        <v>1148</v>
      </c>
      <c r="F431" s="224">
        <v>0.17985611510791366</v>
      </c>
      <c r="G431" s="222">
        <v>8850</v>
      </c>
      <c r="H431" s="221">
        <v>7500</v>
      </c>
      <c r="I431" s="221">
        <v>0</v>
      </c>
      <c r="J431" s="221">
        <v>675</v>
      </c>
      <c r="K431" s="221">
        <v>675</v>
      </c>
      <c r="L431" s="221">
        <v>1350</v>
      </c>
      <c r="M431" s="221" t="s">
        <v>1149</v>
      </c>
      <c r="N431" s="221">
        <v>482090</v>
      </c>
      <c r="O431" s="221" t="s">
        <v>348</v>
      </c>
      <c r="P431" s="221" t="s">
        <v>209</v>
      </c>
      <c r="Q431" s="340">
        <v>832</v>
      </c>
      <c r="R431" s="227">
        <v>45962</v>
      </c>
      <c r="S431" s="227">
        <v>45962</v>
      </c>
      <c r="T431" s="221" t="s">
        <v>1703</v>
      </c>
    </row>
    <row r="432" spans="1:20">
      <c r="A432" s="220">
        <v>45962</v>
      </c>
      <c r="B432" s="221" t="s">
        <v>344</v>
      </c>
      <c r="C432" s="221" t="s">
        <v>345</v>
      </c>
      <c r="D432" s="251" t="s">
        <v>1150</v>
      </c>
      <c r="E432" s="227" t="s">
        <v>1148</v>
      </c>
      <c r="F432" s="224">
        <v>0.17985611510791366</v>
      </c>
      <c r="G432" s="222">
        <v>4012</v>
      </c>
      <c r="H432" s="221">
        <v>3400</v>
      </c>
      <c r="I432" s="221">
        <v>0</v>
      </c>
      <c r="J432" s="221">
        <v>306</v>
      </c>
      <c r="K432" s="221">
        <v>306</v>
      </c>
      <c r="L432" s="221">
        <v>612</v>
      </c>
      <c r="M432" s="221" t="s">
        <v>1151</v>
      </c>
      <c r="N432" s="221">
        <v>482090</v>
      </c>
      <c r="O432" s="221" t="s">
        <v>348</v>
      </c>
      <c r="P432" s="221" t="s">
        <v>209</v>
      </c>
      <c r="Q432" s="340">
        <v>831</v>
      </c>
      <c r="R432" s="227">
        <v>45962</v>
      </c>
      <c r="S432" s="227">
        <v>45962</v>
      </c>
      <c r="T432" s="221" t="s">
        <v>1703</v>
      </c>
    </row>
    <row r="433" spans="1:20">
      <c r="A433" s="220">
        <v>45962</v>
      </c>
      <c r="B433" s="221" t="s">
        <v>344</v>
      </c>
      <c r="C433" s="221" t="s">
        <v>345</v>
      </c>
      <c r="D433" s="251" t="s">
        <v>1152</v>
      </c>
      <c r="E433" s="227" t="s">
        <v>729</v>
      </c>
      <c r="F433" s="224">
        <v>0.17985611510791366</v>
      </c>
      <c r="G433" s="222">
        <v>2345.84</v>
      </c>
      <c r="H433" s="221">
        <v>1988</v>
      </c>
      <c r="I433" s="221">
        <v>0</v>
      </c>
      <c r="J433" s="221">
        <v>178.92</v>
      </c>
      <c r="K433" s="221">
        <v>178.92</v>
      </c>
      <c r="L433" s="221">
        <v>357.84</v>
      </c>
      <c r="M433" s="221" t="s">
        <v>1153</v>
      </c>
      <c r="N433" s="221">
        <v>482090</v>
      </c>
      <c r="O433" s="221" t="s">
        <v>348</v>
      </c>
      <c r="P433" s="221" t="s">
        <v>209</v>
      </c>
      <c r="Q433" s="340">
        <v>830</v>
      </c>
      <c r="R433" s="227">
        <v>45962</v>
      </c>
      <c r="S433" s="227">
        <v>45962</v>
      </c>
      <c r="T433" s="221" t="s">
        <v>1703</v>
      </c>
    </row>
    <row r="434" spans="1:20">
      <c r="A434" s="220">
        <v>45962</v>
      </c>
      <c r="B434" s="221" t="s">
        <v>344</v>
      </c>
      <c r="C434" s="221" t="s">
        <v>345</v>
      </c>
      <c r="D434" s="251" t="s">
        <v>1154</v>
      </c>
      <c r="E434" s="227" t="s">
        <v>729</v>
      </c>
      <c r="F434" s="224">
        <v>0.17985611510791366</v>
      </c>
      <c r="G434" s="222">
        <v>1746.4</v>
      </c>
      <c r="H434" s="221">
        <v>1480</v>
      </c>
      <c r="I434" s="221">
        <v>0</v>
      </c>
      <c r="J434" s="221">
        <v>133.19999999999999</v>
      </c>
      <c r="K434" s="221">
        <v>133.19999999999999</v>
      </c>
      <c r="L434" s="221">
        <v>266.39999999999998</v>
      </c>
      <c r="M434" s="221" t="s">
        <v>1155</v>
      </c>
      <c r="N434" s="221">
        <v>482090</v>
      </c>
      <c r="O434" s="221" t="s">
        <v>348</v>
      </c>
      <c r="P434" s="221" t="s">
        <v>209</v>
      </c>
      <c r="Q434" s="340">
        <v>829</v>
      </c>
      <c r="R434" s="227">
        <v>45962</v>
      </c>
      <c r="S434" s="227">
        <v>45962</v>
      </c>
      <c r="T434" s="221" t="s">
        <v>1703</v>
      </c>
    </row>
    <row r="435" spans="1:20">
      <c r="A435" s="220">
        <v>45962</v>
      </c>
      <c r="B435" s="221" t="s">
        <v>543</v>
      </c>
      <c r="C435" s="221" t="s">
        <v>544</v>
      </c>
      <c r="D435" s="251" t="s">
        <v>1156</v>
      </c>
      <c r="E435" s="227" t="s">
        <v>261</v>
      </c>
      <c r="F435" s="224">
        <v>0.17985611510791366</v>
      </c>
      <c r="G435" s="222">
        <v>256473</v>
      </c>
      <c r="H435" s="221">
        <v>217350</v>
      </c>
      <c r="I435" s="221">
        <v>0</v>
      </c>
      <c r="J435" s="221">
        <v>19561.5</v>
      </c>
      <c r="K435" s="221">
        <v>19561.5</v>
      </c>
      <c r="L435" s="221">
        <v>39123</v>
      </c>
      <c r="M435" s="221" t="s">
        <v>1157</v>
      </c>
      <c r="N435" s="221">
        <v>997331</v>
      </c>
      <c r="O435" s="221" t="s">
        <v>239</v>
      </c>
      <c r="P435" s="221" t="s">
        <v>211</v>
      </c>
      <c r="Q435" s="340">
        <v>824</v>
      </c>
      <c r="R435" s="227">
        <v>45962</v>
      </c>
      <c r="S435" s="227">
        <v>45962</v>
      </c>
      <c r="T435" s="221" t="s">
        <v>1703</v>
      </c>
    </row>
    <row r="436" spans="1:20">
      <c r="A436" s="220">
        <v>45962</v>
      </c>
      <c r="B436" s="221" t="s">
        <v>543</v>
      </c>
      <c r="C436" s="221" t="s">
        <v>544</v>
      </c>
      <c r="D436" s="251" t="s">
        <v>1158</v>
      </c>
      <c r="E436" s="227" t="s">
        <v>261</v>
      </c>
      <c r="F436" s="224">
        <v>0.17985611510791366</v>
      </c>
      <c r="G436" s="222">
        <v>909624.24</v>
      </c>
      <c r="H436" s="221">
        <v>770868</v>
      </c>
      <c r="I436" s="221">
        <v>0</v>
      </c>
      <c r="J436" s="221">
        <v>69378.12</v>
      </c>
      <c r="K436" s="221">
        <v>69378.12</v>
      </c>
      <c r="L436" s="221">
        <v>138756.24</v>
      </c>
      <c r="M436" s="221" t="s">
        <v>1159</v>
      </c>
      <c r="N436" s="221">
        <v>997331</v>
      </c>
      <c r="O436" s="221" t="s">
        <v>239</v>
      </c>
      <c r="P436" s="221" t="s">
        <v>211</v>
      </c>
      <c r="Q436" s="340">
        <v>823</v>
      </c>
      <c r="R436" s="227">
        <v>45962</v>
      </c>
      <c r="S436" s="227">
        <v>45962</v>
      </c>
      <c r="T436" s="221" t="s">
        <v>1703</v>
      </c>
    </row>
    <row r="437" spans="1:20">
      <c r="A437" s="220">
        <v>45962</v>
      </c>
      <c r="B437" s="221" t="s">
        <v>383</v>
      </c>
      <c r="C437" s="221" t="s">
        <v>384</v>
      </c>
      <c r="D437" s="251" t="s">
        <v>1160</v>
      </c>
      <c r="E437" s="227" t="s">
        <v>261</v>
      </c>
      <c r="F437" s="224">
        <v>0.17985611510791366</v>
      </c>
      <c r="G437" s="222">
        <v>1383.02</v>
      </c>
      <c r="H437" s="221">
        <v>1172.04</v>
      </c>
      <c r="I437" s="221">
        <v>0</v>
      </c>
      <c r="J437" s="221">
        <v>105.49</v>
      </c>
      <c r="K437" s="221">
        <v>105.49</v>
      </c>
      <c r="L437" s="221">
        <v>210.98</v>
      </c>
      <c r="M437" s="221" t="s">
        <v>1161</v>
      </c>
      <c r="N437" s="221">
        <v>8543900</v>
      </c>
      <c r="O437" s="221" t="s">
        <v>388</v>
      </c>
      <c r="P437" s="221" t="s">
        <v>209</v>
      </c>
      <c r="Q437" s="340">
        <v>705</v>
      </c>
      <c r="R437" s="227">
        <v>45962</v>
      </c>
      <c r="S437" s="227">
        <v>45962</v>
      </c>
      <c r="T437" s="221" t="s">
        <v>1703</v>
      </c>
    </row>
    <row r="438" spans="1:20">
      <c r="A438" s="220">
        <v>45962</v>
      </c>
      <c r="B438" s="221" t="s">
        <v>383</v>
      </c>
      <c r="C438" s="221" t="s">
        <v>384</v>
      </c>
      <c r="D438" s="251" t="s">
        <v>1162</v>
      </c>
      <c r="E438" s="227" t="s">
        <v>675</v>
      </c>
      <c r="F438" s="224">
        <v>0.17985611510791366</v>
      </c>
      <c r="G438" s="222">
        <v>392.03000000000003</v>
      </c>
      <c r="H438" s="221">
        <v>332.21</v>
      </c>
      <c r="I438" s="221">
        <v>0</v>
      </c>
      <c r="J438" s="221">
        <v>29.91</v>
      </c>
      <c r="K438" s="221">
        <v>29.91</v>
      </c>
      <c r="L438" s="221">
        <v>59.82</v>
      </c>
      <c r="M438" s="221" t="s">
        <v>1163</v>
      </c>
      <c r="N438" s="221">
        <v>84733010</v>
      </c>
      <c r="O438" s="221" t="s">
        <v>388</v>
      </c>
      <c r="P438" s="221" t="s">
        <v>209</v>
      </c>
      <c r="Q438" s="340">
        <v>704</v>
      </c>
      <c r="R438" s="227">
        <v>45962</v>
      </c>
      <c r="S438" s="227">
        <v>45962</v>
      </c>
      <c r="T438" s="221" t="s">
        <v>1703</v>
      </c>
    </row>
    <row r="439" spans="1:20">
      <c r="A439" s="220">
        <v>45962</v>
      </c>
      <c r="B439" s="221" t="s">
        <v>511</v>
      </c>
      <c r="C439" s="221" t="s">
        <v>512</v>
      </c>
      <c r="D439" s="251" t="s">
        <v>1164</v>
      </c>
      <c r="E439" s="227" t="s">
        <v>1165</v>
      </c>
      <c r="F439" s="224">
        <v>0.17985611510791366</v>
      </c>
      <c r="G439" s="222">
        <v>1486.8000000000002</v>
      </c>
      <c r="H439" s="221">
        <v>1260</v>
      </c>
      <c r="I439" s="221">
        <v>0</v>
      </c>
      <c r="J439" s="221">
        <v>113.4</v>
      </c>
      <c r="K439" s="221">
        <v>113.4</v>
      </c>
      <c r="L439" s="221">
        <v>226.8</v>
      </c>
      <c r="M439" s="221" t="s">
        <v>1166</v>
      </c>
      <c r="N439" s="221">
        <v>3926</v>
      </c>
      <c r="O439" s="221" t="s">
        <v>516</v>
      </c>
      <c r="P439" s="221" t="s">
        <v>209</v>
      </c>
      <c r="Q439" s="340">
        <v>677</v>
      </c>
      <c r="R439" s="227">
        <v>45962</v>
      </c>
      <c r="S439" s="227">
        <v>45962</v>
      </c>
      <c r="T439" s="221" t="s">
        <v>1703</v>
      </c>
    </row>
    <row r="440" spans="1:20">
      <c r="A440" s="220">
        <v>45962</v>
      </c>
      <c r="B440" s="221" t="s">
        <v>449</v>
      </c>
      <c r="C440" s="221" t="s">
        <v>450</v>
      </c>
      <c r="D440" s="251" t="s">
        <v>1167</v>
      </c>
      <c r="E440" s="227" t="s">
        <v>1168</v>
      </c>
      <c r="F440" s="224">
        <v>0.17985611510791366</v>
      </c>
      <c r="G440" s="222">
        <v>939.88000000000011</v>
      </c>
      <c r="H440" s="221">
        <v>796.5</v>
      </c>
      <c r="I440" s="221">
        <v>0</v>
      </c>
      <c r="J440" s="221">
        <v>71.69</v>
      </c>
      <c r="K440" s="221">
        <v>71.69</v>
      </c>
      <c r="L440" s="221">
        <v>143.38</v>
      </c>
      <c r="M440" s="221" t="s">
        <v>1169</v>
      </c>
      <c r="N440" s="221">
        <v>997157</v>
      </c>
      <c r="O440" s="221" t="s">
        <v>453</v>
      </c>
      <c r="P440" s="221" t="s">
        <v>211</v>
      </c>
      <c r="Q440" s="340">
        <v>588</v>
      </c>
      <c r="R440" s="227">
        <v>45962</v>
      </c>
      <c r="S440" s="227">
        <v>45962</v>
      </c>
      <c r="T440" s="221" t="s">
        <v>1703</v>
      </c>
    </row>
    <row r="441" spans="1:20">
      <c r="A441" s="220">
        <v>45962</v>
      </c>
      <c r="B441" s="221" t="s">
        <v>449</v>
      </c>
      <c r="C441" s="221" t="s">
        <v>450</v>
      </c>
      <c r="D441" s="251" t="s">
        <v>1170</v>
      </c>
      <c r="E441" s="227" t="s">
        <v>1148</v>
      </c>
      <c r="F441" s="224">
        <v>0.17985611510791366</v>
      </c>
      <c r="G441" s="222">
        <v>1093.73</v>
      </c>
      <c r="H441" s="221">
        <v>926.89</v>
      </c>
      <c r="I441" s="221">
        <v>0</v>
      </c>
      <c r="J441" s="221">
        <v>83.42</v>
      </c>
      <c r="K441" s="221">
        <v>83.42</v>
      </c>
      <c r="L441" s="221">
        <v>166.84</v>
      </c>
      <c r="M441" s="221" t="s">
        <v>1171</v>
      </c>
      <c r="N441" s="221">
        <v>997157</v>
      </c>
      <c r="O441" s="235" t="s">
        <v>453</v>
      </c>
      <c r="P441" s="221" t="s">
        <v>211</v>
      </c>
      <c r="Q441" s="340">
        <v>715</v>
      </c>
      <c r="R441" s="227">
        <v>45962</v>
      </c>
      <c r="S441" s="227">
        <v>45962</v>
      </c>
      <c r="T441" s="221" t="s">
        <v>1703</v>
      </c>
    </row>
    <row r="442" spans="1:20">
      <c r="A442" s="220">
        <v>45962</v>
      </c>
      <c r="B442" s="221" t="s">
        <v>272</v>
      </c>
      <c r="C442" s="221" t="s">
        <v>273</v>
      </c>
      <c r="D442" s="251" t="s">
        <v>274</v>
      </c>
      <c r="E442" s="227" t="s">
        <v>275</v>
      </c>
      <c r="F442" s="224">
        <v>0.17985611510791366</v>
      </c>
      <c r="G442" s="222">
        <v>1330</v>
      </c>
      <c r="H442" s="221">
        <v>1127.1199999999999</v>
      </c>
      <c r="I442" s="221">
        <v>202.88</v>
      </c>
      <c r="J442" s="221">
        <v>0</v>
      </c>
      <c r="K442" s="221">
        <v>0</v>
      </c>
      <c r="L442" s="221">
        <v>202.88</v>
      </c>
      <c r="M442" s="221" t="s">
        <v>276</v>
      </c>
      <c r="N442" s="221">
        <v>0</v>
      </c>
      <c r="O442" s="235">
        <v>0</v>
      </c>
      <c r="P442" s="221"/>
      <c r="Q442" s="340">
        <v>2605</v>
      </c>
      <c r="R442" s="227">
        <v>45962</v>
      </c>
      <c r="S442" s="227">
        <v>45962</v>
      </c>
      <c r="T442" s="221" t="s">
        <v>1703</v>
      </c>
    </row>
    <row r="443" spans="1:20">
      <c r="A443" s="220">
        <v>45962</v>
      </c>
      <c r="B443" s="221" t="s">
        <v>449</v>
      </c>
      <c r="C443" s="221" t="s">
        <v>450</v>
      </c>
      <c r="D443" s="251" t="s">
        <v>1172</v>
      </c>
      <c r="E443" s="227" t="s">
        <v>1173</v>
      </c>
      <c r="F443" s="224">
        <v>0.17985611510791366</v>
      </c>
      <c r="G443" s="222">
        <v>1751.94</v>
      </c>
      <c r="H443" s="221">
        <v>1484.7</v>
      </c>
      <c r="I443" s="221">
        <v>0</v>
      </c>
      <c r="J443" s="221">
        <v>133.62</v>
      </c>
      <c r="K443" s="221">
        <v>133.62</v>
      </c>
      <c r="L443" s="221">
        <v>267.24</v>
      </c>
      <c r="M443" s="221" t="s">
        <v>1174</v>
      </c>
      <c r="N443" s="221">
        <v>997157</v>
      </c>
      <c r="O443" s="221" t="s">
        <v>453</v>
      </c>
      <c r="P443" s="221" t="s">
        <v>211</v>
      </c>
      <c r="Q443" s="340">
        <v>587</v>
      </c>
      <c r="R443" s="227">
        <v>45962</v>
      </c>
      <c r="S443" s="227">
        <v>45962</v>
      </c>
      <c r="T443" s="221" t="s">
        <v>1703</v>
      </c>
    </row>
    <row r="444" spans="1:20">
      <c r="A444" s="220">
        <v>45962</v>
      </c>
      <c r="B444" s="221" t="s">
        <v>1175</v>
      </c>
      <c r="C444" s="221" t="s">
        <v>1176</v>
      </c>
      <c r="D444" s="251" t="s">
        <v>1177</v>
      </c>
      <c r="E444" s="227" t="s">
        <v>1178</v>
      </c>
      <c r="F444" s="224">
        <v>0.17985611510791366</v>
      </c>
      <c r="G444" s="222">
        <v>4720</v>
      </c>
      <c r="H444" s="221">
        <v>4000</v>
      </c>
      <c r="I444" s="221">
        <v>0</v>
      </c>
      <c r="J444" s="221">
        <v>360</v>
      </c>
      <c r="K444" s="221">
        <v>360</v>
      </c>
      <c r="L444" s="221">
        <v>720</v>
      </c>
      <c r="M444" s="221" t="s">
        <v>1179</v>
      </c>
      <c r="N444" s="221">
        <v>998311</v>
      </c>
      <c r="O444" s="221" t="s">
        <v>309</v>
      </c>
      <c r="P444" s="221" t="s">
        <v>211</v>
      </c>
      <c r="Q444" s="340">
        <v>255</v>
      </c>
      <c r="R444" s="227">
        <v>45962</v>
      </c>
      <c r="S444" s="227">
        <v>45962</v>
      </c>
      <c r="T444" s="221" t="s">
        <v>1703</v>
      </c>
    </row>
    <row r="445" spans="1:20">
      <c r="A445" s="220">
        <v>45962</v>
      </c>
      <c r="B445" s="221" t="s">
        <v>511</v>
      </c>
      <c r="C445" s="221" t="s">
        <v>512</v>
      </c>
      <c r="D445" s="251" t="s">
        <v>1180</v>
      </c>
      <c r="E445" s="227" t="s">
        <v>1181</v>
      </c>
      <c r="F445" s="224">
        <v>0.16167412378821774</v>
      </c>
      <c r="G445" s="222">
        <v>6231.2199999999993</v>
      </c>
      <c r="H445" s="221">
        <v>5364</v>
      </c>
      <c r="I445" s="221">
        <v>0</v>
      </c>
      <c r="J445" s="221">
        <v>433.61</v>
      </c>
      <c r="K445" s="221">
        <v>433.61</v>
      </c>
      <c r="L445" s="221">
        <v>867.22</v>
      </c>
      <c r="M445" s="221" t="s">
        <v>1182</v>
      </c>
      <c r="N445" s="221">
        <v>4015</v>
      </c>
      <c r="O445" s="235" t="s">
        <v>516</v>
      </c>
      <c r="P445" s="221" t="s">
        <v>209</v>
      </c>
      <c r="Q445" s="340">
        <v>400</v>
      </c>
      <c r="R445" s="227">
        <v>45962</v>
      </c>
      <c r="S445" s="227">
        <v>45962</v>
      </c>
      <c r="T445" s="221" t="s">
        <v>1703</v>
      </c>
    </row>
    <row r="446" spans="1:20">
      <c r="A446" s="220">
        <v>45962</v>
      </c>
      <c r="B446" s="221" t="s">
        <v>511</v>
      </c>
      <c r="C446" s="221" t="s">
        <v>512</v>
      </c>
      <c r="D446" s="251" t="s">
        <v>1183</v>
      </c>
      <c r="E446" s="227" t="s">
        <v>1181</v>
      </c>
      <c r="F446" s="224">
        <v>0.17113207547169809</v>
      </c>
      <c r="G446" s="222">
        <v>18372.72</v>
      </c>
      <c r="H446" s="221">
        <v>15688</v>
      </c>
      <c r="I446" s="221">
        <v>0</v>
      </c>
      <c r="J446" s="221">
        <v>1342.36</v>
      </c>
      <c r="K446" s="221">
        <v>1342.36</v>
      </c>
      <c r="L446" s="221">
        <v>2684.72</v>
      </c>
      <c r="M446" s="221" t="s">
        <v>1184</v>
      </c>
      <c r="N446" s="221">
        <v>4015</v>
      </c>
      <c r="O446" s="235" t="s">
        <v>516</v>
      </c>
      <c r="P446" s="221" t="s">
        <v>209</v>
      </c>
      <c r="Q446" s="340">
        <v>401</v>
      </c>
      <c r="R446" s="227">
        <v>45962</v>
      </c>
      <c r="S446" s="227">
        <v>45962</v>
      </c>
      <c r="T446" s="221" t="s">
        <v>1703</v>
      </c>
    </row>
    <row r="447" spans="1:20">
      <c r="A447" s="220">
        <v>45962</v>
      </c>
      <c r="B447" s="221" t="s">
        <v>580</v>
      </c>
      <c r="C447" s="221" t="s">
        <v>581</v>
      </c>
      <c r="D447" s="251" t="s">
        <v>1185</v>
      </c>
      <c r="E447" s="227" t="s">
        <v>1186</v>
      </c>
      <c r="F447" s="224">
        <v>0.17985611510791366</v>
      </c>
      <c r="G447" s="222">
        <v>39003.999999999993</v>
      </c>
      <c r="H447" s="221">
        <v>33054.239999999998</v>
      </c>
      <c r="I447" s="221">
        <v>0</v>
      </c>
      <c r="J447" s="221">
        <v>2974.88</v>
      </c>
      <c r="K447" s="221">
        <v>2974.88</v>
      </c>
      <c r="L447" s="221">
        <v>5949.76</v>
      </c>
      <c r="M447" s="221" t="s">
        <v>1187</v>
      </c>
      <c r="N447" s="221">
        <v>998525</v>
      </c>
      <c r="O447" s="235" t="s">
        <v>584</v>
      </c>
      <c r="P447" s="221" t="s">
        <v>211</v>
      </c>
      <c r="Q447" s="340">
        <v>220</v>
      </c>
      <c r="R447" s="227">
        <v>45962</v>
      </c>
      <c r="S447" s="227">
        <v>45962</v>
      </c>
      <c r="T447" s="221" t="s">
        <v>1703</v>
      </c>
    </row>
    <row r="448" spans="1:20">
      <c r="A448" s="220">
        <v>45962</v>
      </c>
      <c r="B448" s="221" t="s">
        <v>580</v>
      </c>
      <c r="C448" s="221" t="s">
        <v>581</v>
      </c>
      <c r="D448" s="251" t="s">
        <v>1188</v>
      </c>
      <c r="E448" s="227" t="s">
        <v>1186</v>
      </c>
      <c r="F448" s="224">
        <v>0.17985611510791366</v>
      </c>
      <c r="G448" s="222">
        <v>71998.880000000005</v>
      </c>
      <c r="H448" s="221">
        <v>61016</v>
      </c>
      <c r="I448" s="221">
        <v>0</v>
      </c>
      <c r="J448" s="221">
        <v>5491.44</v>
      </c>
      <c r="K448" s="221">
        <v>5491.44</v>
      </c>
      <c r="L448" s="221">
        <v>10982.88</v>
      </c>
      <c r="M448" s="221" t="s">
        <v>1189</v>
      </c>
      <c r="N448" s="221">
        <v>998525</v>
      </c>
      <c r="O448" s="235" t="s">
        <v>584</v>
      </c>
      <c r="P448" s="221" t="s">
        <v>211</v>
      </c>
      <c r="Q448" s="340">
        <v>219</v>
      </c>
      <c r="R448" s="227">
        <v>45962</v>
      </c>
      <c r="S448" s="227">
        <v>45962</v>
      </c>
      <c r="T448" s="221" t="s">
        <v>1703</v>
      </c>
    </row>
    <row r="449" spans="1:20">
      <c r="A449" s="220">
        <v>45962</v>
      </c>
      <c r="B449" s="221" t="s">
        <v>375</v>
      </c>
      <c r="C449" s="221" t="s">
        <v>376</v>
      </c>
      <c r="D449" s="251" t="s">
        <v>377</v>
      </c>
      <c r="E449" s="227" t="s">
        <v>373</v>
      </c>
      <c r="F449" s="224">
        <v>0.17985611510791366</v>
      </c>
      <c r="G449" s="222">
        <v>88500</v>
      </c>
      <c r="H449" s="221">
        <v>75000</v>
      </c>
      <c r="I449" s="221">
        <v>0</v>
      </c>
      <c r="J449" s="221">
        <v>6750</v>
      </c>
      <c r="K449" s="221">
        <v>6750</v>
      </c>
      <c r="L449" s="221">
        <v>13500</v>
      </c>
      <c r="M449" s="221" t="s">
        <v>378</v>
      </c>
      <c r="N449" s="221">
        <v>998311</v>
      </c>
      <c r="O449" s="221" t="s">
        <v>309</v>
      </c>
      <c r="P449" s="221" t="s">
        <v>211</v>
      </c>
      <c r="Q449" s="340">
        <v>2661</v>
      </c>
      <c r="R449" s="227">
        <v>45962</v>
      </c>
      <c r="S449" s="227">
        <v>45962</v>
      </c>
      <c r="T449" s="221" t="s">
        <v>1703</v>
      </c>
    </row>
    <row r="450" spans="1:20">
      <c r="A450" s="220">
        <v>45962</v>
      </c>
      <c r="B450" s="221" t="s">
        <v>1190</v>
      </c>
      <c r="C450" s="221" t="s">
        <v>1191</v>
      </c>
      <c r="D450" s="251" t="s">
        <v>1192</v>
      </c>
      <c r="E450" s="227" t="s">
        <v>1193</v>
      </c>
      <c r="F450" s="224">
        <v>0.17985611510791366</v>
      </c>
      <c r="G450" s="222">
        <v>100300</v>
      </c>
      <c r="H450" s="221">
        <v>85000</v>
      </c>
      <c r="I450" s="221">
        <v>0</v>
      </c>
      <c r="J450" s="221">
        <v>7650</v>
      </c>
      <c r="K450" s="221">
        <v>7650</v>
      </c>
      <c r="L450" s="221">
        <v>15300</v>
      </c>
      <c r="M450" s="221" t="s">
        <v>1194</v>
      </c>
      <c r="N450" s="221">
        <v>999512</v>
      </c>
      <c r="O450" s="221" t="s">
        <v>239</v>
      </c>
      <c r="P450" s="221" t="s">
        <v>211</v>
      </c>
      <c r="Q450" s="340">
        <v>214</v>
      </c>
      <c r="R450" s="227">
        <v>45962</v>
      </c>
      <c r="S450" s="227">
        <v>45962</v>
      </c>
      <c r="T450" s="221" t="s">
        <v>1703</v>
      </c>
    </row>
    <row r="451" spans="1:20">
      <c r="A451" s="220">
        <v>45962</v>
      </c>
      <c r="B451" s="221" t="s">
        <v>631</v>
      </c>
      <c r="C451" s="221" t="s">
        <v>632</v>
      </c>
      <c r="D451" s="251" t="s">
        <v>1139</v>
      </c>
      <c r="E451" s="227" t="s">
        <v>814</v>
      </c>
      <c r="F451" s="224">
        <v>0.17985611510791366</v>
      </c>
      <c r="G451" s="222">
        <v>505.11999999999995</v>
      </c>
      <c r="H451" s="221">
        <v>616</v>
      </c>
      <c r="I451" s="221">
        <v>0</v>
      </c>
      <c r="J451" s="221">
        <v>-55.44</v>
      </c>
      <c r="K451" s="221">
        <v>-55.44</v>
      </c>
      <c r="L451" s="221">
        <v>-110.88</v>
      </c>
      <c r="M451" s="221" t="s">
        <v>1140</v>
      </c>
      <c r="N451" s="221">
        <v>998599</v>
      </c>
      <c r="O451" s="221" t="s">
        <v>309</v>
      </c>
      <c r="P451" s="221" t="s">
        <v>211</v>
      </c>
      <c r="Q451" s="340">
        <v>2879</v>
      </c>
      <c r="R451" s="227">
        <v>45962</v>
      </c>
      <c r="S451" s="227">
        <v>45962</v>
      </c>
      <c r="T451" s="251" t="s">
        <v>1657</v>
      </c>
    </row>
    <row r="452" spans="1:20">
      <c r="A452" s="220">
        <v>45962</v>
      </c>
      <c r="B452" s="221" t="s">
        <v>1141</v>
      </c>
      <c r="C452" s="221" t="s">
        <v>1142</v>
      </c>
      <c r="D452" s="251" t="s">
        <v>1143</v>
      </c>
      <c r="E452" s="227" t="s">
        <v>418</v>
      </c>
      <c r="F452" s="224">
        <v>0.17985611510791366</v>
      </c>
      <c r="G452" s="222">
        <v>174424.22</v>
      </c>
      <c r="H452" s="221">
        <v>212712.46</v>
      </c>
      <c r="I452" s="221">
        <v>0</v>
      </c>
      <c r="J452" s="221">
        <v>-19144.12</v>
      </c>
      <c r="K452" s="221">
        <v>-19144.12</v>
      </c>
      <c r="L452" s="221">
        <v>-38288.239999999998</v>
      </c>
      <c r="M452" s="221" t="s">
        <v>1144</v>
      </c>
      <c r="N452" s="221">
        <v>81350</v>
      </c>
      <c r="O452" s="221" t="s">
        <v>361</v>
      </c>
      <c r="P452" s="221" t="s">
        <v>209</v>
      </c>
      <c r="Q452" s="340">
        <v>2901</v>
      </c>
      <c r="R452" s="227">
        <v>45962</v>
      </c>
      <c r="S452" s="227">
        <v>45962</v>
      </c>
      <c r="T452" s="251" t="s">
        <v>1657</v>
      </c>
    </row>
    <row r="453" spans="1:20">
      <c r="A453" s="220">
        <v>45962</v>
      </c>
      <c r="B453" s="221" t="s">
        <v>394</v>
      </c>
      <c r="C453" s="221" t="s">
        <v>395</v>
      </c>
      <c r="D453" s="251">
        <v>5904</v>
      </c>
      <c r="E453" s="227" t="s">
        <v>286</v>
      </c>
      <c r="F453" s="224">
        <v>0.05</v>
      </c>
      <c r="G453" s="222">
        <v>9291</v>
      </c>
      <c r="H453" s="221">
        <v>9780</v>
      </c>
      <c r="I453" s="221">
        <v>0</v>
      </c>
      <c r="J453" s="221">
        <v>-244.5</v>
      </c>
      <c r="K453" s="221">
        <v>-244.5</v>
      </c>
      <c r="L453" s="221">
        <v>-489</v>
      </c>
      <c r="M453" s="221" t="s">
        <v>396</v>
      </c>
      <c r="N453" s="221">
        <v>9964</v>
      </c>
      <c r="O453" s="221" t="s">
        <v>397</v>
      </c>
      <c r="P453" s="221" t="s">
        <v>211</v>
      </c>
      <c r="Q453" s="340">
        <v>2660</v>
      </c>
      <c r="R453" s="227">
        <v>45962</v>
      </c>
      <c r="S453" s="227">
        <v>45962</v>
      </c>
      <c r="T453" s="251" t="s">
        <v>1657</v>
      </c>
    </row>
    <row r="454" spans="1:20">
      <c r="A454" s="220">
        <v>45962</v>
      </c>
      <c r="B454" s="221" t="s">
        <v>394</v>
      </c>
      <c r="C454" s="221" t="s">
        <v>395</v>
      </c>
      <c r="D454" s="251">
        <v>5824</v>
      </c>
      <c r="E454" s="227" t="s">
        <v>286</v>
      </c>
      <c r="F454" s="224">
        <v>0.05</v>
      </c>
      <c r="G454" s="222">
        <v>4456.4400000000005</v>
      </c>
      <c r="H454" s="221">
        <v>4691</v>
      </c>
      <c r="I454" s="221">
        <v>0</v>
      </c>
      <c r="J454" s="221">
        <v>-117.28</v>
      </c>
      <c r="K454" s="221">
        <v>-117.28</v>
      </c>
      <c r="L454" s="221">
        <v>-234.56</v>
      </c>
      <c r="M454" s="221" t="s">
        <v>398</v>
      </c>
      <c r="N454" s="221">
        <v>9964</v>
      </c>
      <c r="O454" s="221" t="s">
        <v>397</v>
      </c>
      <c r="P454" s="221" t="s">
        <v>211</v>
      </c>
      <c r="Q454" s="340">
        <v>2659</v>
      </c>
      <c r="R454" s="227">
        <v>45962</v>
      </c>
      <c r="S454" s="227">
        <v>45962</v>
      </c>
      <c r="T454" s="251" t="s">
        <v>1657</v>
      </c>
    </row>
    <row r="455" spans="1:20">
      <c r="A455" s="220">
        <v>45962</v>
      </c>
      <c r="B455" s="221" t="s">
        <v>357</v>
      </c>
      <c r="C455" s="221" t="s">
        <v>358</v>
      </c>
      <c r="D455" s="251" t="s">
        <v>359</v>
      </c>
      <c r="E455" s="227" t="s">
        <v>286</v>
      </c>
      <c r="F455" s="224">
        <v>0.05</v>
      </c>
      <c r="G455" s="222">
        <v>2280</v>
      </c>
      <c r="H455" s="221">
        <v>2400</v>
      </c>
      <c r="I455" s="221">
        <v>0</v>
      </c>
      <c r="J455" s="221">
        <v>-60</v>
      </c>
      <c r="K455" s="221">
        <v>-60</v>
      </c>
      <c r="L455" s="221">
        <v>-120</v>
      </c>
      <c r="M455" s="221" t="s">
        <v>360</v>
      </c>
      <c r="N455" s="221">
        <v>99633</v>
      </c>
      <c r="O455" s="221" t="s">
        <v>361</v>
      </c>
      <c r="P455" s="221" t="s">
        <v>211</v>
      </c>
      <c r="Q455" s="340">
        <v>2626</v>
      </c>
      <c r="R455" s="227">
        <v>45962</v>
      </c>
      <c r="S455" s="227">
        <v>45962</v>
      </c>
      <c r="T455" s="251" t="s">
        <v>1657</v>
      </c>
    </row>
    <row r="456" spans="1:20">
      <c r="A456" s="220">
        <v>45962</v>
      </c>
      <c r="B456" s="221" t="s">
        <v>357</v>
      </c>
      <c r="C456" s="221" t="s">
        <v>358</v>
      </c>
      <c r="D456" s="251" t="s">
        <v>1145</v>
      </c>
      <c r="E456" s="227" t="s">
        <v>261</v>
      </c>
      <c r="F456" s="224">
        <v>0.05</v>
      </c>
      <c r="G456" s="222">
        <v>4750</v>
      </c>
      <c r="H456" s="221">
        <v>5000</v>
      </c>
      <c r="I456" s="221">
        <v>0</v>
      </c>
      <c r="J456" s="221">
        <v>-125</v>
      </c>
      <c r="K456" s="221">
        <v>-125</v>
      </c>
      <c r="L456" s="221">
        <v>-250</v>
      </c>
      <c r="M456" s="221" t="s">
        <v>1146</v>
      </c>
      <c r="N456" s="221">
        <v>99633</v>
      </c>
      <c r="O456" s="221" t="s">
        <v>361</v>
      </c>
      <c r="P456" s="221" t="s">
        <v>211</v>
      </c>
      <c r="Q456" s="340">
        <v>770</v>
      </c>
      <c r="R456" s="227">
        <v>45962</v>
      </c>
      <c r="S456" s="227">
        <v>45962</v>
      </c>
      <c r="T456" s="251" t="s">
        <v>1657</v>
      </c>
    </row>
    <row r="457" spans="1:20">
      <c r="A457" s="220">
        <v>45962</v>
      </c>
      <c r="B457" s="221" t="s">
        <v>394</v>
      </c>
      <c r="C457" s="221" t="s">
        <v>395</v>
      </c>
      <c r="D457" s="251">
        <v>5795</v>
      </c>
      <c r="E457" s="227" t="s">
        <v>286</v>
      </c>
      <c r="F457" s="224">
        <v>0.05</v>
      </c>
      <c r="G457" s="222">
        <v>4735.74</v>
      </c>
      <c r="H457" s="221">
        <v>4985</v>
      </c>
      <c r="I457" s="221">
        <v>0</v>
      </c>
      <c r="J457" s="221">
        <v>-124.63</v>
      </c>
      <c r="K457" s="221">
        <v>-124.63</v>
      </c>
      <c r="L457" s="221">
        <v>-249.26</v>
      </c>
      <c r="M457" s="221" t="s">
        <v>406</v>
      </c>
      <c r="N457" s="221">
        <v>9964</v>
      </c>
      <c r="O457" s="221" t="s">
        <v>397</v>
      </c>
      <c r="P457" s="221" t="s">
        <v>211</v>
      </c>
      <c r="Q457" s="340">
        <v>2657</v>
      </c>
      <c r="R457" s="227">
        <v>45962</v>
      </c>
      <c r="S457" s="227">
        <v>45962</v>
      </c>
      <c r="T457" s="251" t="s">
        <v>1657</v>
      </c>
    </row>
    <row r="458" spans="1:20">
      <c r="A458" s="220">
        <v>45962</v>
      </c>
      <c r="B458" s="221" t="s">
        <v>394</v>
      </c>
      <c r="C458" s="221" t="s">
        <v>395</v>
      </c>
      <c r="D458" s="251">
        <v>5763</v>
      </c>
      <c r="E458" s="227" t="s">
        <v>286</v>
      </c>
      <c r="F458" s="224">
        <v>0.05</v>
      </c>
      <c r="G458" s="222">
        <v>9915.14</v>
      </c>
      <c r="H458" s="221">
        <v>10437</v>
      </c>
      <c r="I458" s="221">
        <v>0</v>
      </c>
      <c r="J458" s="221">
        <v>-260.93</v>
      </c>
      <c r="K458" s="221">
        <v>-260.93</v>
      </c>
      <c r="L458" s="221">
        <v>-521.86</v>
      </c>
      <c r="M458" s="221" t="s">
        <v>407</v>
      </c>
      <c r="N458" s="221">
        <v>9964</v>
      </c>
      <c r="O458" s="221" t="s">
        <v>397</v>
      </c>
      <c r="P458" s="221" t="s">
        <v>211</v>
      </c>
      <c r="Q458" s="340">
        <v>2656</v>
      </c>
      <c r="R458" s="227">
        <v>45962</v>
      </c>
      <c r="S458" s="227">
        <v>45962</v>
      </c>
      <c r="T458" s="251" t="s">
        <v>1657</v>
      </c>
    </row>
    <row r="459" spans="1:20">
      <c r="A459" s="220">
        <v>45962</v>
      </c>
      <c r="B459" s="221" t="s">
        <v>762</v>
      </c>
      <c r="C459" s="221" t="s">
        <v>763</v>
      </c>
      <c r="D459" s="251" t="s">
        <v>764</v>
      </c>
      <c r="E459" s="227" t="s">
        <v>765</v>
      </c>
      <c r="F459" s="224">
        <v>0.17985611510791366</v>
      </c>
      <c r="G459" s="222">
        <v>-79682</v>
      </c>
      <c r="H459" s="221">
        <v>-97174</v>
      </c>
      <c r="I459" s="221">
        <v>0</v>
      </c>
      <c r="J459" s="221">
        <v>-8746</v>
      </c>
      <c r="K459" s="221">
        <v>-8746</v>
      </c>
      <c r="L459" s="221">
        <v>-17492</v>
      </c>
      <c r="M459" s="221" t="s">
        <v>766</v>
      </c>
      <c r="N459" s="221">
        <v>996425</v>
      </c>
      <c r="O459" s="235" t="s">
        <v>288</v>
      </c>
      <c r="P459" s="221" t="s">
        <v>211</v>
      </c>
      <c r="Q459" s="340">
        <v>2740</v>
      </c>
      <c r="R459" s="227">
        <v>45962</v>
      </c>
      <c r="S459" s="227">
        <v>45962</v>
      </c>
      <c r="T459" s="221" t="s">
        <v>1703</v>
      </c>
    </row>
    <row r="460" spans="1:20">
      <c r="A460" s="220">
        <v>45962</v>
      </c>
      <c r="B460" s="221" t="s">
        <v>543</v>
      </c>
      <c r="C460" s="221" t="s">
        <v>544</v>
      </c>
      <c r="D460" s="251" t="s">
        <v>767</v>
      </c>
      <c r="E460" s="227" t="s">
        <v>768</v>
      </c>
      <c r="F460" s="224">
        <v>0.17985611510791366</v>
      </c>
      <c r="G460" s="222">
        <v>-204301.44</v>
      </c>
      <c r="H460" s="221">
        <v>-249148.1</v>
      </c>
      <c r="I460" s="221">
        <v>0</v>
      </c>
      <c r="J460" s="221">
        <v>-22423.33</v>
      </c>
      <c r="K460" s="221">
        <v>-22423.33</v>
      </c>
      <c r="L460" s="221">
        <v>-44846.66</v>
      </c>
      <c r="M460" s="221" t="s">
        <v>769</v>
      </c>
      <c r="N460" s="221">
        <v>997331</v>
      </c>
      <c r="O460" s="235" t="s">
        <v>239</v>
      </c>
      <c r="P460" s="221" t="s">
        <v>211</v>
      </c>
      <c r="Q460" s="340">
        <v>2741</v>
      </c>
      <c r="R460" s="227">
        <v>45962</v>
      </c>
      <c r="S460" s="227">
        <v>45962</v>
      </c>
      <c r="T460" s="221" t="s">
        <v>1703</v>
      </c>
    </row>
    <row r="461" spans="1:20">
      <c r="A461" s="220">
        <v>45962</v>
      </c>
      <c r="B461" s="221" t="s">
        <v>412</v>
      </c>
      <c r="C461" s="221" t="s">
        <v>413</v>
      </c>
      <c r="D461" s="251">
        <v>135251106028031</v>
      </c>
      <c r="E461" s="227" t="s">
        <v>770</v>
      </c>
      <c r="F461" s="224">
        <v>0.17985611510791366</v>
      </c>
      <c r="G461" s="222">
        <v>-9249.5999999999985</v>
      </c>
      <c r="H461" s="221">
        <v>-11280</v>
      </c>
      <c r="I461" s="221">
        <v>0</v>
      </c>
      <c r="J461" s="221">
        <v>-1015.2</v>
      </c>
      <c r="K461" s="221">
        <v>-1015.2</v>
      </c>
      <c r="L461" s="221">
        <v>-2030.4</v>
      </c>
      <c r="M461" s="221" t="s">
        <v>771</v>
      </c>
      <c r="N461" s="221">
        <v>997157</v>
      </c>
      <c r="O461" s="235" t="s">
        <v>415</v>
      </c>
      <c r="P461" s="221" t="s">
        <v>211</v>
      </c>
      <c r="Q461" s="340">
        <v>2742</v>
      </c>
      <c r="R461" s="227">
        <v>45962</v>
      </c>
      <c r="S461" s="227">
        <v>45962</v>
      </c>
      <c r="T461" s="221" t="s">
        <v>1703</v>
      </c>
    </row>
    <row r="462" spans="1:20">
      <c r="A462" s="220">
        <v>45962</v>
      </c>
      <c r="B462" s="221" t="s">
        <v>412</v>
      </c>
      <c r="C462" s="221" t="s">
        <v>413</v>
      </c>
      <c r="D462" s="251">
        <v>135251107036271</v>
      </c>
      <c r="E462" s="227" t="s">
        <v>772</v>
      </c>
      <c r="F462" s="224">
        <v>0.17985611510791366</v>
      </c>
      <c r="G462" s="222">
        <v>-12405.699999999999</v>
      </c>
      <c r="H462" s="221">
        <v>-15128.9</v>
      </c>
      <c r="I462" s="221">
        <v>0</v>
      </c>
      <c r="J462" s="221">
        <v>-1361.6</v>
      </c>
      <c r="K462" s="221">
        <v>-1361.6</v>
      </c>
      <c r="L462" s="221">
        <v>-2723.2</v>
      </c>
      <c r="M462" s="221" t="s">
        <v>773</v>
      </c>
      <c r="N462" s="221">
        <v>997157</v>
      </c>
      <c r="O462" s="235" t="s">
        <v>415</v>
      </c>
      <c r="P462" s="221" t="s">
        <v>211</v>
      </c>
      <c r="Q462" s="340">
        <v>2743</v>
      </c>
      <c r="R462" s="227">
        <v>45962</v>
      </c>
      <c r="S462" s="227">
        <v>45962</v>
      </c>
      <c r="T462" s="221" t="s">
        <v>1703</v>
      </c>
    </row>
    <row r="463" spans="1:20">
      <c r="A463" s="220">
        <v>45962</v>
      </c>
      <c r="B463" s="221" t="s">
        <v>412</v>
      </c>
      <c r="C463" s="221" t="s">
        <v>413</v>
      </c>
      <c r="D463" s="251">
        <v>135251107036359</v>
      </c>
      <c r="E463" s="227" t="s">
        <v>772</v>
      </c>
      <c r="F463" s="224">
        <v>0.17985611510791366</v>
      </c>
      <c r="G463" s="222">
        <v>-11679.179999999998</v>
      </c>
      <c r="H463" s="221">
        <v>-14242.9</v>
      </c>
      <c r="I463" s="221">
        <v>0</v>
      </c>
      <c r="J463" s="221">
        <v>-1281.8599999999999</v>
      </c>
      <c r="K463" s="221">
        <v>-1281.8599999999999</v>
      </c>
      <c r="L463" s="221">
        <v>-2563.7199999999998</v>
      </c>
      <c r="M463" s="221" t="s">
        <v>774</v>
      </c>
      <c r="N463" s="221">
        <v>997157</v>
      </c>
      <c r="O463" s="235" t="s">
        <v>415</v>
      </c>
      <c r="P463" s="221" t="s">
        <v>211</v>
      </c>
      <c r="Q463" s="340">
        <v>2744</v>
      </c>
      <c r="R463" s="227">
        <v>45962</v>
      </c>
      <c r="S463" s="227">
        <v>45962</v>
      </c>
      <c r="T463" s="221" t="s">
        <v>1703</v>
      </c>
    </row>
    <row r="464" spans="1:20">
      <c r="A464" s="220">
        <v>45962</v>
      </c>
      <c r="B464" s="221" t="s">
        <v>412</v>
      </c>
      <c r="C464" s="221" t="s">
        <v>413</v>
      </c>
      <c r="D464" s="251">
        <v>135251113065659</v>
      </c>
      <c r="E464" s="227" t="s">
        <v>775</v>
      </c>
      <c r="F464" s="224">
        <v>0.17985611510791366</v>
      </c>
      <c r="G464" s="222">
        <v>-8273.7999999999993</v>
      </c>
      <c r="H464" s="221">
        <v>-10090</v>
      </c>
      <c r="I464" s="221">
        <v>0</v>
      </c>
      <c r="J464" s="221">
        <v>-908.1</v>
      </c>
      <c r="K464" s="221">
        <v>-908.1</v>
      </c>
      <c r="L464" s="221">
        <v>-1816.2</v>
      </c>
      <c r="M464" s="221" t="s">
        <v>776</v>
      </c>
      <c r="N464" s="221">
        <v>997157</v>
      </c>
      <c r="O464" s="235" t="s">
        <v>415</v>
      </c>
      <c r="P464" s="221" t="s">
        <v>211</v>
      </c>
      <c r="Q464" s="340">
        <v>2745</v>
      </c>
      <c r="R464" s="227">
        <v>45962</v>
      </c>
      <c r="S464" s="227">
        <v>45962</v>
      </c>
      <c r="T464" s="221" t="s">
        <v>1703</v>
      </c>
    </row>
    <row r="465" spans="1:20">
      <c r="A465" s="220">
        <v>45962</v>
      </c>
      <c r="B465" s="221" t="s">
        <v>412</v>
      </c>
      <c r="C465" s="221" t="s">
        <v>413</v>
      </c>
      <c r="D465" s="251">
        <v>135251117085868</v>
      </c>
      <c r="E465" s="227" t="s">
        <v>777</v>
      </c>
      <c r="F465" s="224">
        <v>0.17985611510791366</v>
      </c>
      <c r="G465" s="222">
        <v>-10945.28</v>
      </c>
      <c r="H465" s="221">
        <v>-13347.9</v>
      </c>
      <c r="I465" s="221">
        <v>0</v>
      </c>
      <c r="J465" s="221">
        <v>-1201.31</v>
      </c>
      <c r="K465" s="221">
        <v>-1201.31</v>
      </c>
      <c r="L465" s="221">
        <v>-2402.62</v>
      </c>
      <c r="M465" s="221" t="s">
        <v>778</v>
      </c>
      <c r="N465" s="221">
        <v>997157</v>
      </c>
      <c r="O465" s="235" t="s">
        <v>415</v>
      </c>
      <c r="P465" s="221" t="s">
        <v>211</v>
      </c>
      <c r="Q465" s="340">
        <v>2746</v>
      </c>
      <c r="R465" s="227">
        <v>45962</v>
      </c>
      <c r="S465" s="227">
        <v>45962</v>
      </c>
      <c r="T465" s="221" t="s">
        <v>1703</v>
      </c>
    </row>
    <row r="466" spans="1:20">
      <c r="A466" s="220">
        <v>45962</v>
      </c>
      <c r="B466" s="221" t="s">
        <v>412</v>
      </c>
      <c r="C466" s="221" t="s">
        <v>413</v>
      </c>
      <c r="D466" s="251">
        <v>135251117085896</v>
      </c>
      <c r="E466" s="227" t="s">
        <v>777</v>
      </c>
      <c r="F466" s="224">
        <v>0.17985611510791366</v>
      </c>
      <c r="G466" s="222">
        <v>-12396.84</v>
      </c>
      <c r="H466" s="221">
        <v>-15118.1</v>
      </c>
      <c r="I466" s="221">
        <v>0</v>
      </c>
      <c r="J466" s="221">
        <v>-1360.63</v>
      </c>
      <c r="K466" s="221">
        <v>-1360.63</v>
      </c>
      <c r="L466" s="221">
        <v>-2721.26</v>
      </c>
      <c r="M466" s="221" t="s">
        <v>779</v>
      </c>
      <c r="N466" s="221">
        <v>997157</v>
      </c>
      <c r="O466" s="235" t="s">
        <v>415</v>
      </c>
      <c r="P466" s="221" t="s">
        <v>211</v>
      </c>
      <c r="Q466" s="340">
        <v>2747</v>
      </c>
      <c r="R466" s="227">
        <v>45962</v>
      </c>
      <c r="S466" s="227">
        <v>45962</v>
      </c>
      <c r="T466" s="221" t="s">
        <v>1703</v>
      </c>
    </row>
    <row r="467" spans="1:20">
      <c r="A467" s="220">
        <v>45962</v>
      </c>
      <c r="B467" s="221" t="s">
        <v>412</v>
      </c>
      <c r="C467" s="221" t="s">
        <v>413</v>
      </c>
      <c r="D467" s="251">
        <v>135251120106864</v>
      </c>
      <c r="E467" s="227" t="s">
        <v>780</v>
      </c>
      <c r="F467" s="224">
        <v>0.17985611510791366</v>
      </c>
      <c r="G467" s="222">
        <v>-9503.5600000000013</v>
      </c>
      <c r="H467" s="221">
        <v>-11589.7</v>
      </c>
      <c r="I467" s="221">
        <v>0</v>
      </c>
      <c r="J467" s="221">
        <v>-1043.07</v>
      </c>
      <c r="K467" s="221">
        <v>-1043.07</v>
      </c>
      <c r="L467" s="221">
        <v>-2086.14</v>
      </c>
      <c r="M467" s="221" t="s">
        <v>781</v>
      </c>
      <c r="N467" s="221">
        <v>997157</v>
      </c>
      <c r="O467" s="235" t="s">
        <v>415</v>
      </c>
      <c r="P467" s="221" t="s">
        <v>211</v>
      </c>
      <c r="Q467" s="340">
        <v>2748</v>
      </c>
      <c r="R467" s="227">
        <v>45962</v>
      </c>
      <c r="S467" s="227">
        <v>45962</v>
      </c>
      <c r="T467" s="221" t="s">
        <v>1703</v>
      </c>
    </row>
    <row r="468" spans="1:20">
      <c r="A468" s="220">
        <v>45962</v>
      </c>
      <c r="B468" s="221" t="s">
        <v>511</v>
      </c>
      <c r="C468" s="221" t="s">
        <v>512</v>
      </c>
      <c r="D468" s="251" t="s">
        <v>782</v>
      </c>
      <c r="E468" s="227" t="s">
        <v>783</v>
      </c>
      <c r="F468" s="224">
        <v>0.17985611510791366</v>
      </c>
      <c r="G468" s="222">
        <v>-11823.96</v>
      </c>
      <c r="H468" s="221">
        <v>-14351.5</v>
      </c>
      <c r="I468" s="221">
        <v>0</v>
      </c>
      <c r="J468" s="221">
        <v>-1263.77</v>
      </c>
      <c r="K468" s="221">
        <v>-1263.77</v>
      </c>
      <c r="L468" s="221">
        <v>-2527.54</v>
      </c>
      <c r="M468" s="221" t="s">
        <v>784</v>
      </c>
      <c r="N468" s="221">
        <v>4015</v>
      </c>
      <c r="O468" s="235" t="s">
        <v>516</v>
      </c>
      <c r="P468" s="221" t="s">
        <v>209</v>
      </c>
      <c r="Q468" s="340">
        <v>2918</v>
      </c>
      <c r="R468" s="227">
        <v>45962</v>
      </c>
      <c r="S468" s="227">
        <v>45962</v>
      </c>
      <c r="T468" s="221" t="s">
        <v>1703</v>
      </c>
    </row>
    <row r="469" spans="1:20">
      <c r="A469" s="220">
        <v>45962</v>
      </c>
      <c r="B469" s="221" t="s">
        <v>511</v>
      </c>
      <c r="C469" s="221" t="s">
        <v>512</v>
      </c>
      <c r="D469" s="251" t="s">
        <v>785</v>
      </c>
      <c r="E469" s="227" t="s">
        <v>783</v>
      </c>
      <c r="F469" s="224">
        <v>0.16118534879440499</v>
      </c>
      <c r="G469" s="222">
        <v>-2278.6400000000003</v>
      </c>
      <c r="H469" s="221">
        <v>-2716.5</v>
      </c>
      <c r="I469" s="221">
        <v>0</v>
      </c>
      <c r="J469" s="221">
        <v>-218.93</v>
      </c>
      <c r="K469" s="221">
        <v>-218.93</v>
      </c>
      <c r="L469" s="221">
        <v>-437.86</v>
      </c>
      <c r="M469" s="221" t="s">
        <v>786</v>
      </c>
      <c r="N469" s="221">
        <v>4015</v>
      </c>
      <c r="O469" s="235" t="s">
        <v>516</v>
      </c>
      <c r="P469" s="221" t="s">
        <v>209</v>
      </c>
      <c r="Q469" s="340">
        <v>2917</v>
      </c>
      <c r="R469" s="227">
        <v>45962</v>
      </c>
      <c r="S469" s="227">
        <v>45962</v>
      </c>
      <c r="T469" s="221" t="s">
        <v>1703</v>
      </c>
    </row>
    <row r="470" spans="1:20">
      <c r="A470" s="220">
        <v>45962</v>
      </c>
      <c r="B470" s="221" t="s">
        <v>787</v>
      </c>
      <c r="C470" s="221" t="s">
        <v>788</v>
      </c>
      <c r="D470" s="251" t="s">
        <v>789</v>
      </c>
      <c r="E470" s="227" t="s">
        <v>768</v>
      </c>
      <c r="F470" s="224">
        <v>0.17985611510791366</v>
      </c>
      <c r="G470" s="222">
        <v>-193537.72999999998</v>
      </c>
      <c r="H470" s="221">
        <v>-236021.61</v>
      </c>
      <c r="I470" s="221">
        <v>0</v>
      </c>
      <c r="J470" s="221">
        <v>-21241.94</v>
      </c>
      <c r="K470" s="221">
        <v>-21241.94</v>
      </c>
      <c r="L470" s="221">
        <v>-42483.88</v>
      </c>
      <c r="M470" s="221" t="s">
        <v>790</v>
      </c>
      <c r="N470" s="221">
        <v>997133</v>
      </c>
      <c r="O470" s="235" t="s">
        <v>791</v>
      </c>
      <c r="P470" s="221" t="s">
        <v>211</v>
      </c>
      <c r="Q470" s="340">
        <v>2916</v>
      </c>
      <c r="R470" s="227">
        <v>45962</v>
      </c>
      <c r="S470" s="227">
        <v>45962</v>
      </c>
      <c r="T470" s="221" t="s">
        <v>1657</v>
      </c>
    </row>
    <row r="471" spans="1:20">
      <c r="A471" s="220">
        <v>45962</v>
      </c>
      <c r="B471" s="221" t="s">
        <v>787</v>
      </c>
      <c r="C471" s="221" t="s">
        <v>788</v>
      </c>
      <c r="D471" s="251">
        <v>281250003790</v>
      </c>
      <c r="E471" s="227" t="s">
        <v>792</v>
      </c>
      <c r="F471" s="224">
        <v>0.17985611510791366</v>
      </c>
      <c r="G471" s="222">
        <v>-1202512.5899999999</v>
      </c>
      <c r="H471" s="221">
        <v>-1466478.75</v>
      </c>
      <c r="I471" s="221">
        <v>0</v>
      </c>
      <c r="J471" s="221">
        <v>-131983.07999999999</v>
      </c>
      <c r="K471" s="221">
        <v>-131983.07999999999</v>
      </c>
      <c r="L471" s="221">
        <v>-263966.15999999997</v>
      </c>
      <c r="M471" s="221" t="s">
        <v>793</v>
      </c>
      <c r="N471" s="221">
        <v>997133</v>
      </c>
      <c r="O471" s="235" t="s">
        <v>791</v>
      </c>
      <c r="P471" s="221" t="s">
        <v>211</v>
      </c>
      <c r="Q471" s="340">
        <v>2915</v>
      </c>
      <c r="R471" s="227">
        <v>45962</v>
      </c>
      <c r="S471" s="227">
        <v>45962</v>
      </c>
      <c r="T471" s="221" t="s">
        <v>1657</v>
      </c>
    </row>
    <row r="472" spans="1:20">
      <c r="A472" s="220">
        <v>45962</v>
      </c>
      <c r="B472" s="221" t="s">
        <v>277</v>
      </c>
      <c r="C472" s="221" t="s">
        <v>278</v>
      </c>
      <c r="D472" s="251">
        <v>427100366178</v>
      </c>
      <c r="E472" s="227" t="s">
        <v>780</v>
      </c>
      <c r="F472" s="224">
        <v>0.17985611510791366</v>
      </c>
      <c r="G472" s="222">
        <v>-4052.6599999999994</v>
      </c>
      <c r="H472" s="221">
        <v>-4942.28</v>
      </c>
      <c r="I472" s="221">
        <v>0</v>
      </c>
      <c r="J472" s="221">
        <v>-444.81</v>
      </c>
      <c r="K472" s="221">
        <v>-444.81</v>
      </c>
      <c r="L472" s="221">
        <v>-889.62</v>
      </c>
      <c r="M472" s="221" t="s">
        <v>794</v>
      </c>
      <c r="N472" s="221">
        <v>996813</v>
      </c>
      <c r="O472" s="235" t="s">
        <v>263</v>
      </c>
      <c r="P472" s="221" t="s">
        <v>211</v>
      </c>
      <c r="Q472" s="340">
        <v>2908</v>
      </c>
      <c r="R472" s="227">
        <v>45962</v>
      </c>
      <c r="S472" s="227">
        <v>45962</v>
      </c>
      <c r="T472" s="221" t="s">
        <v>1703</v>
      </c>
    </row>
    <row r="473" spans="1:20">
      <c r="A473" s="220">
        <v>45962</v>
      </c>
      <c r="B473" s="221" t="s">
        <v>277</v>
      </c>
      <c r="C473" s="221" t="s">
        <v>278</v>
      </c>
      <c r="D473" s="251">
        <v>427100366161</v>
      </c>
      <c r="E473" s="227" t="s">
        <v>780</v>
      </c>
      <c r="F473" s="224">
        <v>0.17985611510791366</v>
      </c>
      <c r="G473" s="222">
        <v>-646.16000000000008</v>
      </c>
      <c r="H473" s="221">
        <v>-788</v>
      </c>
      <c r="I473" s="221">
        <v>0</v>
      </c>
      <c r="J473" s="221">
        <v>-70.92</v>
      </c>
      <c r="K473" s="221">
        <v>-70.92</v>
      </c>
      <c r="L473" s="221">
        <v>-141.84</v>
      </c>
      <c r="M473" s="221" t="s">
        <v>795</v>
      </c>
      <c r="N473" s="221">
        <v>996813</v>
      </c>
      <c r="O473" s="235" t="s">
        <v>263</v>
      </c>
      <c r="P473" s="221" t="s">
        <v>211</v>
      </c>
      <c r="Q473" s="340">
        <v>2907</v>
      </c>
      <c r="R473" s="227">
        <v>45962</v>
      </c>
      <c r="S473" s="227">
        <v>45962</v>
      </c>
      <c r="T473" s="221" t="s">
        <v>1703</v>
      </c>
    </row>
    <row r="474" spans="1:20">
      <c r="A474" s="220">
        <v>45962</v>
      </c>
      <c r="B474" s="221" t="s">
        <v>277</v>
      </c>
      <c r="C474" s="221" t="s">
        <v>278</v>
      </c>
      <c r="D474" s="251">
        <v>427100364803</v>
      </c>
      <c r="E474" s="227" t="s">
        <v>796</v>
      </c>
      <c r="F474" s="224">
        <v>0.17985611510791366</v>
      </c>
      <c r="G474" s="222">
        <v>-3892.52</v>
      </c>
      <c r="H474" s="221">
        <v>-4746.9799999999996</v>
      </c>
      <c r="I474" s="221">
        <v>0</v>
      </c>
      <c r="J474" s="221">
        <v>-427.23</v>
      </c>
      <c r="K474" s="221">
        <v>-427.23</v>
      </c>
      <c r="L474" s="221">
        <v>-854.46</v>
      </c>
      <c r="M474" s="221" t="s">
        <v>797</v>
      </c>
      <c r="N474" s="221">
        <v>996813</v>
      </c>
      <c r="O474" s="235" t="s">
        <v>263</v>
      </c>
      <c r="P474" s="221" t="s">
        <v>211</v>
      </c>
      <c r="Q474" s="340">
        <v>2906</v>
      </c>
      <c r="R474" s="227">
        <v>45962</v>
      </c>
      <c r="S474" s="227">
        <v>45962</v>
      </c>
      <c r="T474" s="221" t="s">
        <v>1703</v>
      </c>
    </row>
    <row r="475" spans="1:20">
      <c r="A475" s="220">
        <v>45962</v>
      </c>
      <c r="B475" s="221" t="s">
        <v>277</v>
      </c>
      <c r="C475" s="221" t="s">
        <v>278</v>
      </c>
      <c r="D475" s="251">
        <v>427100364681</v>
      </c>
      <c r="E475" s="227" t="s">
        <v>798</v>
      </c>
      <c r="F475" s="224">
        <v>0.17985611510791366</v>
      </c>
      <c r="G475" s="222">
        <v>-646.16000000000008</v>
      </c>
      <c r="H475" s="221">
        <v>-788</v>
      </c>
      <c r="I475" s="221">
        <v>0</v>
      </c>
      <c r="J475" s="221">
        <v>-70.92</v>
      </c>
      <c r="K475" s="221">
        <v>-70.92</v>
      </c>
      <c r="L475" s="221">
        <v>-141.84</v>
      </c>
      <c r="M475" s="221" t="s">
        <v>799</v>
      </c>
      <c r="N475" s="221">
        <v>996813</v>
      </c>
      <c r="O475" s="235" t="s">
        <v>263</v>
      </c>
      <c r="P475" s="221" t="s">
        <v>211</v>
      </c>
      <c r="Q475" s="340">
        <v>2905</v>
      </c>
      <c r="R475" s="227">
        <v>45962</v>
      </c>
      <c r="S475" s="227">
        <v>45962</v>
      </c>
      <c r="T475" s="221" t="s">
        <v>1703</v>
      </c>
    </row>
    <row r="476" spans="1:20">
      <c r="A476" s="220">
        <v>45962</v>
      </c>
      <c r="B476" s="221" t="s">
        <v>314</v>
      </c>
      <c r="C476" s="221" t="s">
        <v>315</v>
      </c>
      <c r="D476" s="251" t="s">
        <v>800</v>
      </c>
      <c r="E476" s="227" t="s">
        <v>796</v>
      </c>
      <c r="F476" s="224">
        <v>0.17985611510791366</v>
      </c>
      <c r="G476" s="222">
        <v>-286.17999999999995</v>
      </c>
      <c r="H476" s="221">
        <v>-349</v>
      </c>
      <c r="I476" s="221">
        <v>0</v>
      </c>
      <c r="J476" s="221">
        <v>-31.41</v>
      </c>
      <c r="K476" s="221">
        <v>-31.41</v>
      </c>
      <c r="L476" s="221">
        <v>-62.82</v>
      </c>
      <c r="M476" s="221" t="s">
        <v>801</v>
      </c>
      <c r="N476" s="221">
        <v>998413</v>
      </c>
      <c r="O476" s="235" t="s">
        <v>319</v>
      </c>
      <c r="P476" s="221" t="s">
        <v>211</v>
      </c>
      <c r="Q476" s="340">
        <v>2900</v>
      </c>
      <c r="R476" s="227">
        <v>45962</v>
      </c>
      <c r="S476" s="227">
        <v>45962</v>
      </c>
      <c r="T476" s="221" t="s">
        <v>1703</v>
      </c>
    </row>
    <row r="477" spans="1:20">
      <c r="A477" s="220">
        <v>45962</v>
      </c>
      <c r="B477" s="221" t="s">
        <v>399</v>
      </c>
      <c r="C477" s="221" t="s">
        <v>400</v>
      </c>
      <c r="D477" s="251" t="s">
        <v>802</v>
      </c>
      <c r="E477" s="227" t="s">
        <v>803</v>
      </c>
      <c r="F477" s="224">
        <v>0.17985611510791366</v>
      </c>
      <c r="G477" s="222">
        <v>-1300.8000000000002</v>
      </c>
      <c r="H477" s="221">
        <v>-1586.38</v>
      </c>
      <c r="I477" s="221">
        <v>0</v>
      </c>
      <c r="J477" s="221">
        <v>-142.79</v>
      </c>
      <c r="K477" s="221">
        <v>-142.79</v>
      </c>
      <c r="L477" s="221">
        <v>-285.58</v>
      </c>
      <c r="M477" s="221" t="s">
        <v>804</v>
      </c>
      <c r="N477" s="221">
        <v>996311</v>
      </c>
      <c r="O477" s="235" t="s">
        <v>404</v>
      </c>
      <c r="P477" s="221" t="s">
        <v>211</v>
      </c>
      <c r="Q477" s="340">
        <v>2898</v>
      </c>
      <c r="R477" s="227">
        <v>45962</v>
      </c>
      <c r="S477" s="227">
        <v>45962</v>
      </c>
      <c r="T477" s="221" t="s">
        <v>1703</v>
      </c>
    </row>
    <row r="478" spans="1:20">
      <c r="A478" s="220">
        <v>45962</v>
      </c>
      <c r="B478" s="221" t="s">
        <v>805</v>
      </c>
      <c r="C478" s="221" t="s">
        <v>806</v>
      </c>
      <c r="D478" s="251" t="s">
        <v>807</v>
      </c>
      <c r="E478" s="227" t="s">
        <v>777</v>
      </c>
      <c r="F478" s="224">
        <v>0.17985611510791366</v>
      </c>
      <c r="G478" s="222">
        <v>-4100</v>
      </c>
      <c r="H478" s="221">
        <v>-5000</v>
      </c>
      <c r="I478" s="221">
        <v>0</v>
      </c>
      <c r="J478" s="221">
        <v>-450</v>
      </c>
      <c r="K478" s="221">
        <v>-450</v>
      </c>
      <c r="L478" s="221">
        <v>-900</v>
      </c>
      <c r="M478" s="221" t="s">
        <v>808</v>
      </c>
      <c r="N478" s="92">
        <v>997119</v>
      </c>
      <c r="O478" s="92" t="s">
        <v>309</v>
      </c>
      <c r="P478" s="92" t="s">
        <v>211</v>
      </c>
      <c r="Q478" s="340">
        <v>2759</v>
      </c>
      <c r="R478" s="227">
        <v>45962</v>
      </c>
      <c r="S478" s="227">
        <v>45962</v>
      </c>
      <c r="T478" s="221" t="s">
        <v>1703</v>
      </c>
    </row>
    <row r="479" spans="1:20">
      <c r="A479" s="220">
        <v>45962</v>
      </c>
      <c r="B479" s="221" t="s">
        <v>389</v>
      </c>
      <c r="C479" s="221" t="s">
        <v>390</v>
      </c>
      <c r="D479" s="251" t="s">
        <v>809</v>
      </c>
      <c r="E479" s="227" t="s">
        <v>768</v>
      </c>
      <c r="F479" s="224">
        <v>0.05</v>
      </c>
      <c r="G479" s="222">
        <v>-1858.1599999999999</v>
      </c>
      <c r="H479" s="221">
        <v>-1964.08</v>
      </c>
      <c r="I479" s="221">
        <v>0</v>
      </c>
      <c r="J479" s="221">
        <v>-52.96</v>
      </c>
      <c r="K479" s="221">
        <v>-52.96</v>
      </c>
      <c r="L479" s="221">
        <v>-105.92</v>
      </c>
      <c r="M479" s="221" t="s">
        <v>810</v>
      </c>
      <c r="N479" s="221">
        <v>29152100</v>
      </c>
      <c r="O479" s="235" t="s">
        <v>393</v>
      </c>
      <c r="P479" s="221" t="s">
        <v>209</v>
      </c>
      <c r="Q479" s="340">
        <v>2887</v>
      </c>
      <c r="R479" s="227">
        <v>45962</v>
      </c>
      <c r="S479" s="227">
        <v>45962</v>
      </c>
      <c r="T479" s="221" t="s">
        <v>1703</v>
      </c>
    </row>
    <row r="480" spans="1:20">
      <c r="A480" s="220">
        <v>45962</v>
      </c>
      <c r="B480" s="221" t="s">
        <v>617</v>
      </c>
      <c r="C480" s="221" t="s">
        <v>618</v>
      </c>
      <c r="D480" s="251" t="s">
        <v>811</v>
      </c>
      <c r="E480" s="227" t="s">
        <v>772</v>
      </c>
      <c r="F480" s="224">
        <v>0.17985611510791366</v>
      </c>
      <c r="G480" s="222">
        <v>-21358.13</v>
      </c>
      <c r="H480" s="221">
        <v>-26046.5</v>
      </c>
      <c r="I480" s="221">
        <v>-4688.37</v>
      </c>
      <c r="J480" s="221">
        <v>0</v>
      </c>
      <c r="K480" s="221">
        <v>0</v>
      </c>
      <c r="L480" s="221">
        <v>-4688.37</v>
      </c>
      <c r="M480" s="221" t="s">
        <v>812</v>
      </c>
      <c r="N480" s="221">
        <v>998311</v>
      </c>
      <c r="O480" s="235" t="s">
        <v>309</v>
      </c>
      <c r="P480" s="221" t="s">
        <v>211</v>
      </c>
      <c r="Q480" s="340">
        <v>2886</v>
      </c>
      <c r="R480" s="227">
        <v>45962</v>
      </c>
      <c r="S480" s="227">
        <v>45962</v>
      </c>
      <c r="T480" s="221" t="s">
        <v>1703</v>
      </c>
    </row>
    <row r="481" spans="1:20">
      <c r="A481" s="220">
        <v>45962</v>
      </c>
      <c r="B481" s="221" t="s">
        <v>383</v>
      </c>
      <c r="C481" s="221" t="s">
        <v>384</v>
      </c>
      <c r="D481" s="251" t="s">
        <v>813</v>
      </c>
      <c r="E481" s="227" t="s">
        <v>814</v>
      </c>
      <c r="F481" s="224">
        <v>0.17985611510791366</v>
      </c>
      <c r="G481" s="222">
        <v>-682.3900000000001</v>
      </c>
      <c r="H481" s="221">
        <v>-832.21</v>
      </c>
      <c r="I481" s="221">
        <v>0</v>
      </c>
      <c r="J481" s="221">
        <v>-74.91</v>
      </c>
      <c r="K481" s="221">
        <v>-74.91</v>
      </c>
      <c r="L481" s="221">
        <v>-149.82</v>
      </c>
      <c r="M481" s="221" t="s">
        <v>815</v>
      </c>
      <c r="N481" s="221">
        <v>854390</v>
      </c>
      <c r="O481" s="235" t="s">
        <v>388</v>
      </c>
      <c r="P481" s="221" t="s">
        <v>209</v>
      </c>
      <c r="Q481" s="340">
        <v>2885</v>
      </c>
      <c r="R481" s="227">
        <v>45962</v>
      </c>
      <c r="S481" s="227">
        <v>45962</v>
      </c>
      <c r="T481" s="221" t="s">
        <v>1703</v>
      </c>
    </row>
    <row r="482" spans="1:20">
      <c r="A482" s="220">
        <v>45962</v>
      </c>
      <c r="B482" s="221" t="s">
        <v>299</v>
      </c>
      <c r="C482" s="221" t="s">
        <v>300</v>
      </c>
      <c r="D482" s="251" t="s">
        <v>816</v>
      </c>
      <c r="E482" s="227" t="s">
        <v>780</v>
      </c>
      <c r="F482" s="224">
        <v>0.17985611510791366</v>
      </c>
      <c r="G482" s="222">
        <v>-2365776.2599999998</v>
      </c>
      <c r="H482" s="221">
        <v>-2885093</v>
      </c>
      <c r="I482" s="221">
        <v>0</v>
      </c>
      <c r="J482" s="221">
        <v>-259658.37</v>
      </c>
      <c r="K482" s="221">
        <v>-259658.37</v>
      </c>
      <c r="L482" s="221">
        <v>-519316.74</v>
      </c>
      <c r="M482" s="221" t="s">
        <v>817</v>
      </c>
      <c r="N482" s="221">
        <v>997212</v>
      </c>
      <c r="O482" s="235" t="s">
        <v>304</v>
      </c>
      <c r="P482" s="221" t="s">
        <v>211</v>
      </c>
      <c r="Q482" s="340">
        <v>2878</v>
      </c>
      <c r="R482" s="227">
        <v>45962</v>
      </c>
      <c r="S482" s="227">
        <v>45962</v>
      </c>
      <c r="T482" s="221" t="s">
        <v>1703</v>
      </c>
    </row>
    <row r="483" spans="1:20">
      <c r="A483" s="220">
        <v>45962</v>
      </c>
      <c r="B483" s="221" t="s">
        <v>818</v>
      </c>
      <c r="C483" s="221" t="s">
        <v>819</v>
      </c>
      <c r="D483" s="251" t="s">
        <v>820</v>
      </c>
      <c r="E483" s="227" t="s">
        <v>821</v>
      </c>
      <c r="F483" s="224">
        <v>0.05</v>
      </c>
      <c r="G483" s="222">
        <v>-10925</v>
      </c>
      <c r="H483" s="221">
        <v>-11500</v>
      </c>
      <c r="I483" s="221">
        <v>0</v>
      </c>
      <c r="J483" s="221">
        <v>-287.5</v>
      </c>
      <c r="K483" s="221">
        <v>-287.5</v>
      </c>
      <c r="L483" s="221">
        <v>-575</v>
      </c>
      <c r="M483" s="221" t="s">
        <v>822</v>
      </c>
      <c r="N483" s="221">
        <v>996311</v>
      </c>
      <c r="O483" s="235" t="s">
        <v>404</v>
      </c>
      <c r="P483" s="221" t="s">
        <v>211</v>
      </c>
      <c r="Q483" s="340">
        <v>2870</v>
      </c>
      <c r="R483" s="227">
        <v>45962</v>
      </c>
      <c r="S483" s="227">
        <v>45962</v>
      </c>
      <c r="T483" s="221" t="s">
        <v>1703</v>
      </c>
    </row>
    <row r="484" spans="1:20">
      <c r="A484" s="220">
        <v>45962</v>
      </c>
      <c r="B484" s="221" t="s">
        <v>818</v>
      </c>
      <c r="C484" s="221" t="s">
        <v>819</v>
      </c>
      <c r="D484" s="251" t="s">
        <v>823</v>
      </c>
      <c r="E484" s="227" t="s">
        <v>821</v>
      </c>
      <c r="F484" s="224">
        <v>0.17985611510791366</v>
      </c>
      <c r="G484" s="222">
        <v>-93.47999999999999</v>
      </c>
      <c r="H484" s="221">
        <v>-114</v>
      </c>
      <c r="I484" s="221">
        <v>0</v>
      </c>
      <c r="J484" s="221">
        <v>-10.26</v>
      </c>
      <c r="K484" s="221">
        <v>-10.26</v>
      </c>
      <c r="L484" s="221">
        <v>-20.52</v>
      </c>
      <c r="M484" s="221" t="s">
        <v>824</v>
      </c>
      <c r="N484" s="221">
        <v>996311</v>
      </c>
      <c r="O484" s="235" t="s">
        <v>404</v>
      </c>
      <c r="P484" s="221" t="s">
        <v>211</v>
      </c>
      <c r="Q484" s="340">
        <v>2869</v>
      </c>
      <c r="R484" s="227">
        <v>45962</v>
      </c>
      <c r="S484" s="227">
        <v>45962</v>
      </c>
      <c r="T484" s="221" t="s">
        <v>1703</v>
      </c>
    </row>
    <row r="485" spans="1:20">
      <c r="A485" s="220">
        <v>45962</v>
      </c>
      <c r="B485" s="221" t="s">
        <v>432</v>
      </c>
      <c r="C485" s="221" t="s">
        <v>433</v>
      </c>
      <c r="D485" s="251" t="s">
        <v>825</v>
      </c>
      <c r="E485" s="227" t="s">
        <v>826</v>
      </c>
      <c r="F485" s="224">
        <v>0.17985611510791366</v>
      </c>
      <c r="G485" s="222">
        <v>-170822.39999999999</v>
      </c>
      <c r="H485" s="221">
        <v>-208320</v>
      </c>
      <c r="I485" s="221">
        <v>-37497.599999999999</v>
      </c>
      <c r="J485" s="221">
        <v>0</v>
      </c>
      <c r="K485" s="221">
        <v>0</v>
      </c>
      <c r="L485" s="221">
        <v>-37497.599999999999</v>
      </c>
      <c r="M485" s="221" t="s">
        <v>827</v>
      </c>
      <c r="N485" s="221">
        <v>998112</v>
      </c>
      <c r="O485" s="235" t="s">
        <v>309</v>
      </c>
      <c r="P485" s="221" t="s">
        <v>211</v>
      </c>
      <c r="Q485" s="340">
        <v>2867</v>
      </c>
      <c r="R485" s="227">
        <v>45962</v>
      </c>
      <c r="S485" s="227">
        <v>45962</v>
      </c>
      <c r="T485" s="221" t="s">
        <v>1703</v>
      </c>
    </row>
    <row r="486" spans="1:20">
      <c r="A486" s="220">
        <v>45962</v>
      </c>
      <c r="B486" s="221" t="s">
        <v>724</v>
      </c>
      <c r="C486" s="221" t="s">
        <v>725</v>
      </c>
      <c r="D486" s="251" t="s">
        <v>828</v>
      </c>
      <c r="E486" s="227" t="s">
        <v>775</v>
      </c>
      <c r="F486" s="224">
        <v>0.17985611510791366</v>
      </c>
      <c r="G486" s="222">
        <v>-10004</v>
      </c>
      <c r="H486" s="221">
        <v>-12200</v>
      </c>
      <c r="I486" s="221">
        <v>0</v>
      </c>
      <c r="J486" s="221">
        <v>-1098</v>
      </c>
      <c r="K486" s="221">
        <v>-1098</v>
      </c>
      <c r="L486" s="221">
        <v>-2196</v>
      </c>
      <c r="M486" s="221" t="s">
        <v>829</v>
      </c>
      <c r="N486" s="221">
        <v>854690</v>
      </c>
      <c r="O486" s="235" t="s">
        <v>388</v>
      </c>
      <c r="P486" s="221" t="s">
        <v>209</v>
      </c>
      <c r="Q486" s="340">
        <v>2866</v>
      </c>
      <c r="R486" s="227">
        <v>45962</v>
      </c>
      <c r="S486" s="227">
        <v>45962</v>
      </c>
      <c r="T486" s="221" t="s">
        <v>1703</v>
      </c>
    </row>
    <row r="487" spans="1:20">
      <c r="A487" s="220">
        <v>45962</v>
      </c>
      <c r="B487" s="221" t="s">
        <v>724</v>
      </c>
      <c r="C487" s="221" t="s">
        <v>725</v>
      </c>
      <c r="D487" s="251" t="s">
        <v>830</v>
      </c>
      <c r="E487" s="227" t="s">
        <v>775</v>
      </c>
      <c r="F487" s="224">
        <v>0.17985611510791366</v>
      </c>
      <c r="G487" s="222">
        <v>-12300</v>
      </c>
      <c r="H487" s="221">
        <v>-15000</v>
      </c>
      <c r="I487" s="221">
        <v>0</v>
      </c>
      <c r="J487" s="221">
        <v>-1350</v>
      </c>
      <c r="K487" s="221">
        <v>-1350</v>
      </c>
      <c r="L487" s="221">
        <v>-2700</v>
      </c>
      <c r="M487" s="221" t="s">
        <v>831</v>
      </c>
      <c r="N487" s="221">
        <v>854690</v>
      </c>
      <c r="O487" s="235" t="s">
        <v>388</v>
      </c>
      <c r="P487" s="221" t="s">
        <v>209</v>
      </c>
      <c r="Q487" s="340">
        <v>2865</v>
      </c>
      <c r="R487" s="227">
        <v>45962</v>
      </c>
      <c r="S487" s="227">
        <v>45962</v>
      </c>
      <c r="T487" s="221" t="s">
        <v>1703</v>
      </c>
    </row>
    <row r="488" spans="1:20">
      <c r="A488" s="220">
        <v>45962</v>
      </c>
      <c r="B488" s="221" t="s">
        <v>248</v>
      </c>
      <c r="C488" s="221" t="s">
        <v>249</v>
      </c>
      <c r="D488" s="251">
        <v>2526399</v>
      </c>
      <c r="E488" s="227" t="s">
        <v>775</v>
      </c>
      <c r="F488" s="224">
        <v>0.17985611510791366</v>
      </c>
      <c r="G488" s="222">
        <v>-62156</v>
      </c>
      <c r="H488" s="221">
        <v>-75800</v>
      </c>
      <c r="I488" s="221">
        <v>0</v>
      </c>
      <c r="J488" s="221">
        <v>-6822</v>
      </c>
      <c r="K488" s="221">
        <v>-6822</v>
      </c>
      <c r="L488" s="221">
        <v>-13644</v>
      </c>
      <c r="M488" s="221" t="s">
        <v>832</v>
      </c>
      <c r="N488" s="221">
        <v>998332</v>
      </c>
      <c r="O488" s="221" t="s">
        <v>1649</v>
      </c>
      <c r="P488" s="48" t="s">
        <v>211</v>
      </c>
      <c r="Q488" s="340">
        <v>2769</v>
      </c>
      <c r="R488" s="227">
        <v>45962</v>
      </c>
      <c r="S488" s="227">
        <v>45962</v>
      </c>
      <c r="T488" s="221" t="s">
        <v>1703</v>
      </c>
    </row>
    <row r="489" spans="1:20">
      <c r="A489" s="220">
        <v>45962</v>
      </c>
      <c r="B489" s="221" t="s">
        <v>394</v>
      </c>
      <c r="C489" s="221" t="s">
        <v>395</v>
      </c>
      <c r="D489" s="251">
        <v>6112</v>
      </c>
      <c r="E489" s="227" t="s">
        <v>765</v>
      </c>
      <c r="F489" s="224">
        <v>0.05</v>
      </c>
      <c r="G489" s="222">
        <v>-9568.4000000000015</v>
      </c>
      <c r="H489" s="221">
        <v>-10072</v>
      </c>
      <c r="I489" s="221">
        <v>0</v>
      </c>
      <c r="J489" s="221">
        <v>-251.8</v>
      </c>
      <c r="K489" s="221">
        <v>-251.8</v>
      </c>
      <c r="L489" s="221">
        <v>-503.6</v>
      </c>
      <c r="M489" s="221" t="s">
        <v>833</v>
      </c>
      <c r="N489" s="221">
        <v>996813</v>
      </c>
      <c r="O489" s="235" t="s">
        <v>397</v>
      </c>
      <c r="P489" s="221" t="s">
        <v>211</v>
      </c>
      <c r="Q489" s="340">
        <v>2862</v>
      </c>
      <c r="R489" s="227">
        <v>45962</v>
      </c>
      <c r="S489" s="227">
        <v>45962</v>
      </c>
      <c r="T489" s="221" t="s">
        <v>1703</v>
      </c>
    </row>
    <row r="490" spans="1:20">
      <c r="A490" s="220">
        <v>45962</v>
      </c>
      <c r="B490" s="221" t="s">
        <v>394</v>
      </c>
      <c r="C490" s="221" t="s">
        <v>395</v>
      </c>
      <c r="D490" s="251">
        <v>6111</v>
      </c>
      <c r="E490" s="227" t="s">
        <v>765</v>
      </c>
      <c r="F490" s="224">
        <v>0.05</v>
      </c>
      <c r="G490" s="222">
        <v>-6207.2999999999993</v>
      </c>
      <c r="H490" s="221">
        <v>-6534</v>
      </c>
      <c r="I490" s="221">
        <v>0</v>
      </c>
      <c r="J490" s="221">
        <v>-163.35</v>
      </c>
      <c r="K490" s="221">
        <v>-163.35</v>
      </c>
      <c r="L490" s="221">
        <v>-326.7</v>
      </c>
      <c r="M490" s="221" t="s">
        <v>834</v>
      </c>
      <c r="N490" s="221">
        <v>996813</v>
      </c>
      <c r="O490" s="235" t="s">
        <v>397</v>
      </c>
      <c r="P490" s="221" t="s">
        <v>211</v>
      </c>
      <c r="Q490" s="340">
        <v>2861</v>
      </c>
      <c r="R490" s="227">
        <v>45962</v>
      </c>
      <c r="S490" s="227">
        <v>45962</v>
      </c>
      <c r="T490" s="221" t="s">
        <v>1703</v>
      </c>
    </row>
    <row r="491" spans="1:20">
      <c r="A491" s="220">
        <v>45962</v>
      </c>
      <c r="B491" s="221" t="s">
        <v>394</v>
      </c>
      <c r="C491" s="221" t="s">
        <v>395</v>
      </c>
      <c r="D491" s="251">
        <v>6110</v>
      </c>
      <c r="E491" s="227" t="s">
        <v>765</v>
      </c>
      <c r="F491" s="224">
        <v>0.05</v>
      </c>
      <c r="G491" s="222">
        <v>-4297.7999999999993</v>
      </c>
      <c r="H491" s="221">
        <v>-4524</v>
      </c>
      <c r="I491" s="221">
        <v>0</v>
      </c>
      <c r="J491" s="221">
        <v>-113.1</v>
      </c>
      <c r="K491" s="221">
        <v>-113.1</v>
      </c>
      <c r="L491" s="221">
        <v>-226.2</v>
      </c>
      <c r="M491" s="221" t="s">
        <v>835</v>
      </c>
      <c r="N491" s="221">
        <v>996813</v>
      </c>
      <c r="O491" s="235" t="s">
        <v>397</v>
      </c>
      <c r="P491" s="221" t="s">
        <v>211</v>
      </c>
      <c r="Q491" s="340">
        <v>2860</v>
      </c>
      <c r="R491" s="227">
        <v>45962</v>
      </c>
      <c r="S491" s="227">
        <v>45962</v>
      </c>
      <c r="T491" s="221" t="s">
        <v>1703</v>
      </c>
    </row>
    <row r="492" spans="1:20">
      <c r="A492" s="220">
        <v>45962</v>
      </c>
      <c r="B492" s="221" t="s">
        <v>647</v>
      </c>
      <c r="C492" s="221" t="s">
        <v>648</v>
      </c>
      <c r="D492" s="251" t="s">
        <v>836</v>
      </c>
      <c r="E492" s="227" t="s">
        <v>780</v>
      </c>
      <c r="F492" s="224">
        <v>0.17985611510791366</v>
      </c>
      <c r="G492" s="222">
        <v>-74210</v>
      </c>
      <c r="H492" s="221">
        <v>-90500</v>
      </c>
      <c r="I492" s="221">
        <v>0</v>
      </c>
      <c r="J492" s="221">
        <v>-8145</v>
      </c>
      <c r="K492" s="221">
        <v>-8145</v>
      </c>
      <c r="L492" s="221">
        <v>-16290</v>
      </c>
      <c r="M492" s="221" t="s">
        <v>837</v>
      </c>
      <c r="N492" s="221">
        <v>997212</v>
      </c>
      <c r="O492" s="235" t="s">
        <v>309</v>
      </c>
      <c r="P492" s="221" t="s">
        <v>211</v>
      </c>
      <c r="Q492" s="340">
        <v>2773</v>
      </c>
      <c r="R492" s="227">
        <v>45962</v>
      </c>
      <c r="S492" s="227">
        <v>45962</v>
      </c>
      <c r="T492" s="221" t="s">
        <v>1703</v>
      </c>
    </row>
    <row r="493" spans="1:20">
      <c r="A493" s="220">
        <v>45962</v>
      </c>
      <c r="B493" s="221" t="s">
        <v>717</v>
      </c>
      <c r="C493" s="221" t="s">
        <v>718</v>
      </c>
      <c r="D493" s="251" t="s">
        <v>838</v>
      </c>
      <c r="E493" s="227" t="s">
        <v>839</v>
      </c>
      <c r="F493" s="224">
        <v>0.17985611510791366</v>
      </c>
      <c r="G493" s="222">
        <v>-820</v>
      </c>
      <c r="H493" s="221">
        <v>-1000</v>
      </c>
      <c r="I493" s="221">
        <v>0</v>
      </c>
      <c r="J493" s="221">
        <v>-90</v>
      </c>
      <c r="K493" s="221">
        <v>-90</v>
      </c>
      <c r="L493" s="221">
        <v>-180</v>
      </c>
      <c r="M493" s="221" t="s">
        <v>840</v>
      </c>
      <c r="N493" s="221">
        <v>998559</v>
      </c>
      <c r="O493" s="235" t="s">
        <v>288</v>
      </c>
      <c r="P493" s="221" t="s">
        <v>211</v>
      </c>
      <c r="Q493" s="340">
        <v>2774</v>
      </c>
      <c r="R493" s="227">
        <v>45962</v>
      </c>
      <c r="S493" s="227">
        <v>45962</v>
      </c>
      <c r="T493" s="221" t="s">
        <v>1703</v>
      </c>
    </row>
    <row r="494" spans="1:20">
      <c r="A494" s="220">
        <v>45962</v>
      </c>
      <c r="B494" s="221" t="s">
        <v>394</v>
      </c>
      <c r="C494" s="221" t="s">
        <v>395</v>
      </c>
      <c r="D494" s="251">
        <v>6109</v>
      </c>
      <c r="E494" s="227" t="s">
        <v>765</v>
      </c>
      <c r="F494" s="224">
        <v>0.05</v>
      </c>
      <c r="G494" s="222">
        <v>-4337.7000000000007</v>
      </c>
      <c r="H494" s="221">
        <v>-4566</v>
      </c>
      <c r="I494" s="221">
        <v>0</v>
      </c>
      <c r="J494" s="221">
        <v>-114.15</v>
      </c>
      <c r="K494" s="221">
        <v>-114.15</v>
      </c>
      <c r="L494" s="221">
        <v>-228.3</v>
      </c>
      <c r="M494" s="221" t="s">
        <v>841</v>
      </c>
      <c r="N494" s="221">
        <v>996813</v>
      </c>
      <c r="O494" s="235" t="s">
        <v>397</v>
      </c>
      <c r="P494" s="221" t="s">
        <v>211</v>
      </c>
      <c r="Q494" s="340">
        <v>2859</v>
      </c>
      <c r="R494" s="227">
        <v>45962</v>
      </c>
      <c r="S494" s="227">
        <v>45962</v>
      </c>
      <c r="T494" s="221" t="s">
        <v>1703</v>
      </c>
    </row>
    <row r="495" spans="1:20">
      <c r="A495" s="220">
        <v>45962</v>
      </c>
      <c r="B495" s="221" t="s">
        <v>394</v>
      </c>
      <c r="C495" s="221" t="s">
        <v>395</v>
      </c>
      <c r="D495" s="251">
        <v>6108</v>
      </c>
      <c r="E495" s="227" t="s">
        <v>765</v>
      </c>
      <c r="F495" s="224">
        <v>0.05</v>
      </c>
      <c r="G495" s="222">
        <v>-7455.6</v>
      </c>
      <c r="H495" s="221">
        <v>-7848</v>
      </c>
      <c r="I495" s="221">
        <v>0</v>
      </c>
      <c r="J495" s="221">
        <v>-196.2</v>
      </c>
      <c r="K495" s="221">
        <v>-196.2</v>
      </c>
      <c r="L495" s="221">
        <v>-392.4</v>
      </c>
      <c r="M495" s="221" t="s">
        <v>842</v>
      </c>
      <c r="N495" s="221">
        <v>996813</v>
      </c>
      <c r="O495" s="235" t="s">
        <v>397</v>
      </c>
      <c r="P495" s="221" t="s">
        <v>211</v>
      </c>
      <c r="Q495" s="340">
        <v>2858</v>
      </c>
      <c r="R495" s="227">
        <v>45962</v>
      </c>
      <c r="S495" s="227">
        <v>45962</v>
      </c>
      <c r="T495" s="221" t="s">
        <v>1703</v>
      </c>
    </row>
    <row r="496" spans="1:20">
      <c r="A496" s="220">
        <v>45962</v>
      </c>
      <c r="B496" s="221" t="s">
        <v>339</v>
      </c>
      <c r="C496" s="221" t="s">
        <v>340</v>
      </c>
      <c r="D496" s="251" t="s">
        <v>843</v>
      </c>
      <c r="E496" s="227" t="s">
        <v>796</v>
      </c>
      <c r="F496" s="224">
        <v>0.17985611510791366</v>
      </c>
      <c r="G496" s="222">
        <v>-902</v>
      </c>
      <c r="H496" s="221">
        <v>-1100</v>
      </c>
      <c r="I496" s="221">
        <v>0</v>
      </c>
      <c r="J496" s="221">
        <v>-99</v>
      </c>
      <c r="K496" s="221">
        <v>-99</v>
      </c>
      <c r="L496" s="221">
        <v>-198</v>
      </c>
      <c r="M496" s="221" t="s">
        <v>844</v>
      </c>
      <c r="N496" s="221">
        <v>996812</v>
      </c>
      <c r="O496" s="235" t="s">
        <v>263</v>
      </c>
      <c r="P496" s="221" t="s">
        <v>211</v>
      </c>
      <c r="Q496" s="340">
        <v>2777</v>
      </c>
      <c r="R496" s="227">
        <v>45962</v>
      </c>
      <c r="S496" s="227">
        <v>45962</v>
      </c>
      <c r="T496" s="221" t="s">
        <v>1703</v>
      </c>
    </row>
    <row r="497" spans="1:20">
      <c r="A497" s="220">
        <v>45962</v>
      </c>
      <c r="B497" s="221" t="s">
        <v>339</v>
      </c>
      <c r="C497" s="221" t="s">
        <v>340</v>
      </c>
      <c r="D497" s="251" t="s">
        <v>845</v>
      </c>
      <c r="E497" s="227" t="s">
        <v>814</v>
      </c>
      <c r="F497" s="224">
        <v>0.17985611510791366</v>
      </c>
      <c r="G497" s="222">
        <v>-957.7600000000001</v>
      </c>
      <c r="H497" s="221">
        <v>-1168</v>
      </c>
      <c r="I497" s="221">
        <v>0</v>
      </c>
      <c r="J497" s="221">
        <v>-105.12</v>
      </c>
      <c r="K497" s="221">
        <v>-105.12</v>
      </c>
      <c r="L497" s="221">
        <v>-210.24</v>
      </c>
      <c r="M497" s="221" t="s">
        <v>846</v>
      </c>
      <c r="N497" s="221">
        <v>996812</v>
      </c>
      <c r="O497" s="235" t="s">
        <v>263</v>
      </c>
      <c r="P497" s="221" t="s">
        <v>211</v>
      </c>
      <c r="Q497" s="340">
        <v>2778</v>
      </c>
      <c r="R497" s="227">
        <v>45962</v>
      </c>
      <c r="S497" s="227">
        <v>45962</v>
      </c>
      <c r="T497" s="221" t="s">
        <v>1703</v>
      </c>
    </row>
    <row r="498" spans="1:20">
      <c r="A498" s="220">
        <v>45962</v>
      </c>
      <c r="B498" s="221" t="s">
        <v>394</v>
      </c>
      <c r="C498" s="221" t="s">
        <v>395</v>
      </c>
      <c r="D498" s="251">
        <v>6107</v>
      </c>
      <c r="E498" s="227" t="s">
        <v>765</v>
      </c>
      <c r="F498" s="224">
        <v>0.05</v>
      </c>
      <c r="G498" s="222">
        <v>-4060.2999999999997</v>
      </c>
      <c r="H498" s="221">
        <v>-4274</v>
      </c>
      <c r="I498" s="221">
        <v>0</v>
      </c>
      <c r="J498" s="221">
        <v>-106.85</v>
      </c>
      <c r="K498" s="221">
        <v>-106.85</v>
      </c>
      <c r="L498" s="221">
        <v>-213.7</v>
      </c>
      <c r="M498" s="221" t="s">
        <v>847</v>
      </c>
      <c r="N498" s="221">
        <v>996813</v>
      </c>
      <c r="O498" s="235" t="s">
        <v>397</v>
      </c>
      <c r="P498" s="221" t="s">
        <v>211</v>
      </c>
      <c r="Q498" s="340">
        <v>2857</v>
      </c>
      <c r="R498" s="227">
        <v>45962</v>
      </c>
      <c r="S498" s="227">
        <v>45962</v>
      </c>
      <c r="T498" s="221" t="s">
        <v>1703</v>
      </c>
    </row>
    <row r="499" spans="1:20">
      <c r="A499" s="220">
        <v>45962</v>
      </c>
      <c r="B499" s="221" t="s">
        <v>394</v>
      </c>
      <c r="C499" s="221" t="s">
        <v>395</v>
      </c>
      <c r="D499" s="251">
        <v>6067</v>
      </c>
      <c r="E499" s="227" t="s">
        <v>765</v>
      </c>
      <c r="F499" s="224">
        <v>0.05</v>
      </c>
      <c r="G499" s="222">
        <v>-4496.34</v>
      </c>
      <c r="H499" s="221">
        <v>-4733</v>
      </c>
      <c r="I499" s="221">
        <v>0</v>
      </c>
      <c r="J499" s="221">
        <v>-118.33</v>
      </c>
      <c r="K499" s="221">
        <v>-118.33</v>
      </c>
      <c r="L499" s="221">
        <v>-236.66</v>
      </c>
      <c r="M499" s="221" t="s">
        <v>848</v>
      </c>
      <c r="N499" s="221">
        <v>996813</v>
      </c>
      <c r="O499" s="235" t="s">
        <v>397</v>
      </c>
      <c r="P499" s="221" t="s">
        <v>211</v>
      </c>
      <c r="Q499" s="340">
        <v>2856</v>
      </c>
      <c r="R499" s="227">
        <v>45962</v>
      </c>
      <c r="S499" s="227">
        <v>45962</v>
      </c>
      <c r="T499" s="221" t="s">
        <v>1703</v>
      </c>
    </row>
    <row r="500" spans="1:20">
      <c r="A500" s="220">
        <v>45962</v>
      </c>
      <c r="B500" s="221" t="s">
        <v>394</v>
      </c>
      <c r="C500" s="221" t="s">
        <v>395</v>
      </c>
      <c r="D500" s="251">
        <v>5967</v>
      </c>
      <c r="E500" s="227" t="s">
        <v>765</v>
      </c>
      <c r="F500" s="224">
        <v>0.05</v>
      </c>
      <c r="G500" s="222">
        <v>-4060.2999999999997</v>
      </c>
      <c r="H500" s="221">
        <v>-4274</v>
      </c>
      <c r="I500" s="221">
        <v>0</v>
      </c>
      <c r="J500" s="221">
        <v>-106.85</v>
      </c>
      <c r="K500" s="221">
        <v>-106.85</v>
      </c>
      <c r="L500" s="221">
        <v>-213.7</v>
      </c>
      <c r="M500" s="221" t="s">
        <v>849</v>
      </c>
      <c r="N500" s="221">
        <v>996813</v>
      </c>
      <c r="O500" s="235" t="s">
        <v>397</v>
      </c>
      <c r="P500" s="221" t="s">
        <v>211</v>
      </c>
      <c r="Q500" s="340">
        <v>2855</v>
      </c>
      <c r="R500" s="227">
        <v>45962</v>
      </c>
      <c r="S500" s="227">
        <v>45962</v>
      </c>
      <c r="T500" s="221" t="s">
        <v>1703</v>
      </c>
    </row>
    <row r="501" spans="1:20">
      <c r="A501" s="220">
        <v>45962</v>
      </c>
      <c r="B501" s="221" t="s">
        <v>850</v>
      </c>
      <c r="C501" s="221" t="s">
        <v>851</v>
      </c>
      <c r="D501" s="251" t="s">
        <v>852</v>
      </c>
      <c r="E501" s="227" t="s">
        <v>765</v>
      </c>
      <c r="F501" s="224">
        <v>0.05</v>
      </c>
      <c r="G501" s="222">
        <v>-99712</v>
      </c>
      <c r="H501" s="221">
        <v>-104960</v>
      </c>
      <c r="I501" s="221">
        <v>0</v>
      </c>
      <c r="J501" s="221">
        <v>-2624</v>
      </c>
      <c r="K501" s="221">
        <v>-2624</v>
      </c>
      <c r="L501" s="221">
        <v>-5248</v>
      </c>
      <c r="M501" s="221" t="s">
        <v>853</v>
      </c>
      <c r="N501" s="221">
        <v>996425</v>
      </c>
      <c r="O501" s="221" t="s">
        <v>288</v>
      </c>
      <c r="P501" s="48" t="s">
        <v>211</v>
      </c>
      <c r="Q501" s="340">
        <v>2782</v>
      </c>
      <c r="R501" s="227">
        <v>45962</v>
      </c>
      <c r="S501" s="227">
        <v>45962</v>
      </c>
      <c r="T501" s="221" t="s">
        <v>1703</v>
      </c>
    </row>
    <row r="502" spans="1:20">
      <c r="A502" s="220">
        <v>45962</v>
      </c>
      <c r="B502" s="221" t="s">
        <v>394</v>
      </c>
      <c r="C502" s="221" t="s">
        <v>395</v>
      </c>
      <c r="D502" s="251">
        <v>5956</v>
      </c>
      <c r="E502" s="227" t="s">
        <v>765</v>
      </c>
      <c r="F502" s="224">
        <v>0.05</v>
      </c>
      <c r="G502" s="222">
        <v>-10446.200000000001</v>
      </c>
      <c r="H502" s="221">
        <v>-10996</v>
      </c>
      <c r="I502" s="221">
        <v>0</v>
      </c>
      <c r="J502" s="221">
        <v>-274.89999999999998</v>
      </c>
      <c r="K502" s="221">
        <v>-274.89999999999998</v>
      </c>
      <c r="L502" s="221">
        <v>-549.79999999999995</v>
      </c>
      <c r="M502" s="221" t="s">
        <v>854</v>
      </c>
      <c r="N502" s="221">
        <v>996813</v>
      </c>
      <c r="O502" s="235" t="s">
        <v>397</v>
      </c>
      <c r="P502" s="221" t="s">
        <v>211</v>
      </c>
      <c r="Q502" s="340">
        <v>2854</v>
      </c>
      <c r="R502" s="227">
        <v>45962</v>
      </c>
      <c r="S502" s="227">
        <v>45962</v>
      </c>
      <c r="T502" s="221" t="s">
        <v>1703</v>
      </c>
    </row>
    <row r="503" spans="1:20">
      <c r="A503" s="220">
        <v>45962</v>
      </c>
      <c r="B503" s="221" t="s">
        <v>855</v>
      </c>
      <c r="C503" s="221" t="s">
        <v>856</v>
      </c>
      <c r="D503" s="251">
        <v>1011252648504</v>
      </c>
      <c r="E503" s="227" t="s">
        <v>780</v>
      </c>
      <c r="F503" s="224">
        <v>0.17985611510791366</v>
      </c>
      <c r="G503" s="222">
        <v>-37.72</v>
      </c>
      <c r="H503" s="221">
        <v>-46</v>
      </c>
      <c r="I503" s="221">
        <v>0</v>
      </c>
      <c r="J503" s="221">
        <v>-4.1399999999999997</v>
      </c>
      <c r="K503" s="221">
        <v>-4.1399999999999997</v>
      </c>
      <c r="L503" s="221">
        <v>-8.2799999999999994</v>
      </c>
      <c r="M503" s="221" t="s">
        <v>857</v>
      </c>
      <c r="N503" s="221">
        <v>997133</v>
      </c>
      <c r="O503" s="235" t="s">
        <v>791</v>
      </c>
      <c r="P503" s="221" t="s">
        <v>211</v>
      </c>
      <c r="Q503" s="340">
        <v>2784</v>
      </c>
      <c r="R503" s="227">
        <v>45962</v>
      </c>
      <c r="S503" s="227">
        <v>45962</v>
      </c>
      <c r="T503" s="221" t="s">
        <v>1703</v>
      </c>
    </row>
    <row r="504" spans="1:20">
      <c r="A504" s="220">
        <v>45962</v>
      </c>
      <c r="B504" s="221" t="s">
        <v>394</v>
      </c>
      <c r="C504" s="221" t="s">
        <v>395</v>
      </c>
      <c r="D504" s="251">
        <v>5954</v>
      </c>
      <c r="E504" s="227" t="s">
        <v>765</v>
      </c>
      <c r="F504" s="224">
        <v>0.05</v>
      </c>
      <c r="G504" s="222">
        <v>-7473</v>
      </c>
      <c r="H504" s="221">
        <v>-7866</v>
      </c>
      <c r="I504" s="221">
        <v>0</v>
      </c>
      <c r="J504" s="221">
        <v>-196.5</v>
      </c>
      <c r="K504" s="221">
        <v>-196.5</v>
      </c>
      <c r="L504" s="221">
        <v>-393</v>
      </c>
      <c r="M504" s="221" t="s">
        <v>858</v>
      </c>
      <c r="N504" s="221">
        <v>996813</v>
      </c>
      <c r="O504" s="235" t="s">
        <v>397</v>
      </c>
      <c r="P504" s="221" t="s">
        <v>211</v>
      </c>
      <c r="Q504" s="340">
        <v>2853</v>
      </c>
      <c r="R504" s="227">
        <v>45962</v>
      </c>
      <c r="S504" s="227">
        <v>45962</v>
      </c>
      <c r="T504" s="221" t="s">
        <v>1703</v>
      </c>
    </row>
    <row r="505" spans="1:20">
      <c r="A505" s="220">
        <v>45962</v>
      </c>
      <c r="B505" s="221" t="s">
        <v>283</v>
      </c>
      <c r="C505" s="221" t="s">
        <v>284</v>
      </c>
      <c r="D505" s="251" t="s">
        <v>859</v>
      </c>
      <c r="E505" s="227" t="s">
        <v>768</v>
      </c>
      <c r="F505" s="224">
        <v>0.17985611510791366</v>
      </c>
      <c r="G505" s="222">
        <v>-574</v>
      </c>
      <c r="H505" s="221">
        <v>-700</v>
      </c>
      <c r="I505" s="221">
        <v>-126</v>
      </c>
      <c r="J505" s="221">
        <v>0</v>
      </c>
      <c r="K505" s="221">
        <v>0</v>
      </c>
      <c r="L505" s="221">
        <v>-126</v>
      </c>
      <c r="M505" s="221" t="s">
        <v>860</v>
      </c>
      <c r="N505" s="221">
        <v>998551</v>
      </c>
      <c r="O505" s="235" t="s">
        <v>288</v>
      </c>
      <c r="P505" s="221" t="s">
        <v>211</v>
      </c>
      <c r="Q505" s="340">
        <v>2850</v>
      </c>
      <c r="R505" s="227">
        <v>45962</v>
      </c>
      <c r="S505" s="227">
        <v>45962</v>
      </c>
      <c r="T505" s="221" t="s">
        <v>1703</v>
      </c>
    </row>
    <row r="506" spans="1:20">
      <c r="A506" s="220">
        <v>45962</v>
      </c>
      <c r="B506" s="221" t="s">
        <v>283</v>
      </c>
      <c r="C506" s="221" t="s">
        <v>284</v>
      </c>
      <c r="D506" s="251" t="s">
        <v>861</v>
      </c>
      <c r="E506" s="227" t="s">
        <v>862</v>
      </c>
      <c r="F506" s="224">
        <v>0.17985611510791366</v>
      </c>
      <c r="G506" s="222">
        <v>-574</v>
      </c>
      <c r="H506" s="221">
        <v>-700</v>
      </c>
      <c r="I506" s="221">
        <v>-126</v>
      </c>
      <c r="J506" s="221">
        <v>0</v>
      </c>
      <c r="K506" s="221">
        <v>0</v>
      </c>
      <c r="L506" s="221">
        <v>-126</v>
      </c>
      <c r="M506" s="221" t="s">
        <v>863</v>
      </c>
      <c r="N506" s="221">
        <v>998551</v>
      </c>
      <c r="O506" s="235" t="s">
        <v>288</v>
      </c>
      <c r="P506" s="221" t="s">
        <v>211</v>
      </c>
      <c r="Q506" s="340">
        <v>2849</v>
      </c>
      <c r="R506" s="227">
        <v>45962</v>
      </c>
      <c r="S506" s="227">
        <v>45962</v>
      </c>
      <c r="T506" s="221" t="s">
        <v>1703</v>
      </c>
    </row>
    <row r="507" spans="1:20">
      <c r="A507" s="220">
        <v>45962</v>
      </c>
      <c r="B507" s="221" t="s">
        <v>344</v>
      </c>
      <c r="C507" s="221" t="s">
        <v>345</v>
      </c>
      <c r="D507" s="251" t="s">
        <v>864</v>
      </c>
      <c r="E507" s="227" t="s">
        <v>865</v>
      </c>
      <c r="F507" s="224">
        <v>0.17985611510791366</v>
      </c>
      <c r="G507" s="222">
        <v>-1271</v>
      </c>
      <c r="H507" s="221">
        <v>-1550</v>
      </c>
      <c r="I507" s="221">
        <v>0</v>
      </c>
      <c r="J507" s="221">
        <v>-139.5</v>
      </c>
      <c r="K507" s="221">
        <v>-139.5</v>
      </c>
      <c r="L507" s="221">
        <v>-279</v>
      </c>
      <c r="M507" s="221" t="s">
        <v>866</v>
      </c>
      <c r="N507" s="221">
        <v>482090</v>
      </c>
      <c r="O507" s="235" t="s">
        <v>348</v>
      </c>
      <c r="P507" s="221" t="s">
        <v>209</v>
      </c>
      <c r="Q507" s="340">
        <v>2788</v>
      </c>
      <c r="R507" s="227">
        <v>45962</v>
      </c>
      <c r="S507" s="227">
        <v>45962</v>
      </c>
      <c r="T507" s="221" t="s">
        <v>1703</v>
      </c>
    </row>
    <row r="508" spans="1:20">
      <c r="A508" s="220">
        <v>45962</v>
      </c>
      <c r="B508" s="221" t="s">
        <v>344</v>
      </c>
      <c r="C508" s="221" t="s">
        <v>345</v>
      </c>
      <c r="D508" s="251" t="s">
        <v>867</v>
      </c>
      <c r="E508" s="227" t="s">
        <v>865</v>
      </c>
      <c r="F508" s="224">
        <v>0.17985611510791366</v>
      </c>
      <c r="G508" s="222">
        <v>-143.5</v>
      </c>
      <c r="H508" s="221">
        <v>-175</v>
      </c>
      <c r="I508" s="221">
        <v>0</v>
      </c>
      <c r="J508" s="221">
        <v>-15.75</v>
      </c>
      <c r="K508" s="221">
        <v>-15.75</v>
      </c>
      <c r="L508" s="221">
        <v>-31.5</v>
      </c>
      <c r="M508" s="221" t="s">
        <v>868</v>
      </c>
      <c r="N508" s="221">
        <v>482090</v>
      </c>
      <c r="O508" s="235" t="s">
        <v>348</v>
      </c>
      <c r="P508" s="221" t="s">
        <v>209</v>
      </c>
      <c r="Q508" s="340">
        <v>2789</v>
      </c>
      <c r="R508" s="227">
        <v>45962</v>
      </c>
      <c r="S508" s="227">
        <v>45962</v>
      </c>
      <c r="T508" s="221" t="s">
        <v>1703</v>
      </c>
    </row>
    <row r="509" spans="1:20">
      <c r="A509" s="220">
        <v>45962</v>
      </c>
      <c r="B509" s="221" t="s">
        <v>344</v>
      </c>
      <c r="C509" s="221" t="s">
        <v>345</v>
      </c>
      <c r="D509" s="251" t="s">
        <v>869</v>
      </c>
      <c r="E509" s="227" t="s">
        <v>870</v>
      </c>
      <c r="F509" s="224">
        <v>0.17985611510791366</v>
      </c>
      <c r="G509" s="222">
        <v>-524.79999999999995</v>
      </c>
      <c r="H509" s="221">
        <v>-640</v>
      </c>
      <c r="I509" s="221">
        <v>0</v>
      </c>
      <c r="J509" s="221">
        <v>-57.6</v>
      </c>
      <c r="K509" s="221">
        <v>-57.6</v>
      </c>
      <c r="L509" s="221">
        <v>-115.2</v>
      </c>
      <c r="M509" s="221" t="s">
        <v>871</v>
      </c>
      <c r="N509" s="221">
        <v>482090</v>
      </c>
      <c r="O509" s="235" t="s">
        <v>348</v>
      </c>
      <c r="P509" s="221" t="s">
        <v>209</v>
      </c>
      <c r="Q509" s="340">
        <v>2790</v>
      </c>
      <c r="R509" s="227">
        <v>45962</v>
      </c>
      <c r="S509" s="227">
        <v>45962</v>
      </c>
      <c r="T509" s="221" t="s">
        <v>1703</v>
      </c>
    </row>
    <row r="510" spans="1:20">
      <c r="A510" s="220">
        <v>45962</v>
      </c>
      <c r="B510" s="221" t="s">
        <v>344</v>
      </c>
      <c r="C510" s="221" t="s">
        <v>345</v>
      </c>
      <c r="D510" s="251" t="s">
        <v>872</v>
      </c>
      <c r="E510" s="227" t="s">
        <v>772</v>
      </c>
      <c r="F510" s="224">
        <v>0.17985611510791366</v>
      </c>
      <c r="G510" s="222">
        <v>-14415.599999999999</v>
      </c>
      <c r="H510" s="221">
        <v>-17580</v>
      </c>
      <c r="I510" s="221">
        <v>0</v>
      </c>
      <c r="J510" s="221">
        <v>-1582.2</v>
      </c>
      <c r="K510" s="221">
        <v>-1582.2</v>
      </c>
      <c r="L510" s="221">
        <v>-3164.4</v>
      </c>
      <c r="M510" s="221" t="s">
        <v>873</v>
      </c>
      <c r="N510" s="221">
        <v>482090</v>
      </c>
      <c r="O510" s="235" t="s">
        <v>348</v>
      </c>
      <c r="P510" s="221" t="s">
        <v>209</v>
      </c>
      <c r="Q510" s="340">
        <v>2791</v>
      </c>
      <c r="R510" s="227">
        <v>45962</v>
      </c>
      <c r="S510" s="227">
        <v>45962</v>
      </c>
      <c r="T510" s="221" t="s">
        <v>1703</v>
      </c>
    </row>
    <row r="511" spans="1:20">
      <c r="A511" s="220">
        <v>45962</v>
      </c>
      <c r="B511" s="221" t="s">
        <v>344</v>
      </c>
      <c r="C511" s="221" t="s">
        <v>345</v>
      </c>
      <c r="D511" s="251" t="s">
        <v>874</v>
      </c>
      <c r="E511" s="227" t="s">
        <v>875</v>
      </c>
      <c r="F511" s="224">
        <v>0.17985611510791366</v>
      </c>
      <c r="G511" s="222">
        <v>-348.5</v>
      </c>
      <c r="H511" s="221">
        <v>-425</v>
      </c>
      <c r="I511" s="221">
        <v>0</v>
      </c>
      <c r="J511" s="221">
        <v>-38.25</v>
      </c>
      <c r="K511" s="221">
        <v>-38.25</v>
      </c>
      <c r="L511" s="221">
        <v>-76.5</v>
      </c>
      <c r="M511" s="221" t="s">
        <v>876</v>
      </c>
      <c r="N511" s="221">
        <v>482090</v>
      </c>
      <c r="O511" s="235" t="s">
        <v>348</v>
      </c>
      <c r="P511" s="221" t="s">
        <v>209</v>
      </c>
      <c r="Q511" s="340">
        <v>2792</v>
      </c>
      <c r="R511" s="227">
        <v>45962</v>
      </c>
      <c r="S511" s="227">
        <v>45962</v>
      </c>
      <c r="T511" s="221" t="s">
        <v>1703</v>
      </c>
    </row>
    <row r="512" spans="1:20">
      <c r="A512" s="220">
        <v>45962</v>
      </c>
      <c r="B512" s="221" t="s">
        <v>344</v>
      </c>
      <c r="C512" s="221" t="s">
        <v>345</v>
      </c>
      <c r="D512" s="251" t="s">
        <v>877</v>
      </c>
      <c r="E512" s="227" t="s">
        <v>878</v>
      </c>
      <c r="F512" s="224">
        <v>0.17985611510791366</v>
      </c>
      <c r="G512" s="222">
        <v>-86.1</v>
      </c>
      <c r="H512" s="221">
        <v>-105</v>
      </c>
      <c r="I512" s="221">
        <v>0</v>
      </c>
      <c r="J512" s="221">
        <v>-9.4499999999999993</v>
      </c>
      <c r="K512" s="221">
        <v>-9.4499999999999993</v>
      </c>
      <c r="L512" s="221">
        <v>-18.899999999999999</v>
      </c>
      <c r="M512" s="221" t="s">
        <v>879</v>
      </c>
      <c r="N512" s="221">
        <v>482090</v>
      </c>
      <c r="O512" s="235" t="s">
        <v>348</v>
      </c>
      <c r="P512" s="221" t="s">
        <v>209</v>
      </c>
      <c r="Q512" s="340">
        <v>2793</v>
      </c>
      <c r="R512" s="227">
        <v>45962</v>
      </c>
      <c r="S512" s="227">
        <v>45962</v>
      </c>
      <c r="T512" s="221" t="s">
        <v>1703</v>
      </c>
    </row>
    <row r="513" spans="1:20">
      <c r="A513" s="220">
        <v>45962</v>
      </c>
      <c r="B513" s="221" t="s">
        <v>344</v>
      </c>
      <c r="C513" s="221" t="s">
        <v>345</v>
      </c>
      <c r="D513" s="251" t="s">
        <v>880</v>
      </c>
      <c r="E513" s="227" t="s">
        <v>777</v>
      </c>
      <c r="F513" s="224">
        <v>0.17985611510791366</v>
      </c>
      <c r="G513" s="222">
        <v>-1353</v>
      </c>
      <c r="H513" s="221">
        <v>-1650</v>
      </c>
      <c r="I513" s="221">
        <v>0</v>
      </c>
      <c r="J513" s="221">
        <v>-148.5</v>
      </c>
      <c r="K513" s="221">
        <v>-148.5</v>
      </c>
      <c r="L513" s="221">
        <v>-297</v>
      </c>
      <c r="M513" s="221" t="s">
        <v>881</v>
      </c>
      <c r="N513" s="221">
        <v>482090</v>
      </c>
      <c r="O513" s="235" t="s">
        <v>348</v>
      </c>
      <c r="P513" s="221" t="s">
        <v>209</v>
      </c>
      <c r="Q513" s="340">
        <v>2794</v>
      </c>
      <c r="R513" s="227">
        <v>45962</v>
      </c>
      <c r="S513" s="227">
        <v>45962</v>
      </c>
      <c r="T513" s="221" t="s">
        <v>1703</v>
      </c>
    </row>
    <row r="514" spans="1:20">
      <c r="A514" s="220">
        <v>45962</v>
      </c>
      <c r="B514" s="221" t="s">
        <v>344</v>
      </c>
      <c r="C514" s="221" t="s">
        <v>345</v>
      </c>
      <c r="D514" s="251" t="s">
        <v>882</v>
      </c>
      <c r="E514" s="227" t="s">
        <v>883</v>
      </c>
      <c r="F514" s="224">
        <v>0.17985611510791366</v>
      </c>
      <c r="G514" s="222">
        <v>-1189</v>
      </c>
      <c r="H514" s="221">
        <v>-1450</v>
      </c>
      <c r="I514" s="221">
        <v>0</v>
      </c>
      <c r="J514" s="221">
        <v>-130.5</v>
      </c>
      <c r="K514" s="221">
        <v>-130.5</v>
      </c>
      <c r="L514" s="221">
        <v>-261</v>
      </c>
      <c r="M514" s="221" t="s">
        <v>884</v>
      </c>
      <c r="N514" s="221">
        <v>482090</v>
      </c>
      <c r="O514" s="235" t="s">
        <v>348</v>
      </c>
      <c r="P514" s="221" t="s">
        <v>209</v>
      </c>
      <c r="Q514" s="340">
        <v>2795</v>
      </c>
      <c r="R514" s="227">
        <v>45962</v>
      </c>
      <c r="S514" s="227">
        <v>45962</v>
      </c>
      <c r="T514" s="221" t="s">
        <v>1703</v>
      </c>
    </row>
    <row r="515" spans="1:20">
      <c r="A515" s="220">
        <v>45962</v>
      </c>
      <c r="B515" s="221" t="s">
        <v>344</v>
      </c>
      <c r="C515" s="221" t="s">
        <v>345</v>
      </c>
      <c r="D515" s="251" t="s">
        <v>885</v>
      </c>
      <c r="E515" s="227" t="s">
        <v>821</v>
      </c>
      <c r="F515" s="224">
        <v>0.17985611510791366</v>
      </c>
      <c r="G515" s="222">
        <v>-151.69999999999999</v>
      </c>
      <c r="H515" s="221">
        <v>-185</v>
      </c>
      <c r="I515" s="221">
        <v>0</v>
      </c>
      <c r="J515" s="221">
        <v>-16.649999999999999</v>
      </c>
      <c r="K515" s="221">
        <v>-16.649999999999999</v>
      </c>
      <c r="L515" s="221">
        <v>-33.299999999999997</v>
      </c>
      <c r="M515" s="221" t="s">
        <v>886</v>
      </c>
      <c r="N515" s="221">
        <v>482090</v>
      </c>
      <c r="O515" s="235" t="s">
        <v>348</v>
      </c>
      <c r="P515" s="221" t="s">
        <v>209</v>
      </c>
      <c r="Q515" s="340">
        <v>2796</v>
      </c>
      <c r="R515" s="227">
        <v>45962</v>
      </c>
      <c r="S515" s="227">
        <v>45962</v>
      </c>
      <c r="T515" s="221" t="s">
        <v>1703</v>
      </c>
    </row>
    <row r="516" spans="1:20">
      <c r="A516" s="220">
        <v>45962</v>
      </c>
      <c r="B516" s="221" t="s">
        <v>305</v>
      </c>
      <c r="C516" s="221" t="s">
        <v>306</v>
      </c>
      <c r="D516" s="251" t="s">
        <v>887</v>
      </c>
      <c r="E516" s="227" t="s">
        <v>768</v>
      </c>
      <c r="F516" s="224">
        <v>0.17985611510791366</v>
      </c>
      <c r="G516" s="222">
        <v>-11393.9</v>
      </c>
      <c r="H516" s="221">
        <v>-13895</v>
      </c>
      <c r="I516" s="221">
        <v>-2501.1</v>
      </c>
      <c r="J516" s="221">
        <v>0</v>
      </c>
      <c r="K516" s="221">
        <v>0</v>
      </c>
      <c r="L516" s="221">
        <v>-2501.1</v>
      </c>
      <c r="M516" s="221" t="s">
        <v>888</v>
      </c>
      <c r="N516" s="221">
        <v>853669</v>
      </c>
      <c r="O516" s="235" t="s">
        <v>309</v>
      </c>
      <c r="P516" s="221" t="s">
        <v>209</v>
      </c>
      <c r="Q516" s="340">
        <v>2797</v>
      </c>
      <c r="R516" s="227">
        <v>45962</v>
      </c>
      <c r="S516" s="227">
        <v>45962</v>
      </c>
      <c r="T516" s="221" t="s">
        <v>1703</v>
      </c>
    </row>
    <row r="517" spans="1:20">
      <c r="A517" s="220">
        <v>45962</v>
      </c>
      <c r="B517" s="221" t="s">
        <v>367</v>
      </c>
      <c r="C517" s="221" t="s">
        <v>368</v>
      </c>
      <c r="D517" s="251" t="s">
        <v>889</v>
      </c>
      <c r="E517" s="227" t="s">
        <v>814</v>
      </c>
      <c r="F517" s="224">
        <v>0.17985611510791366</v>
      </c>
      <c r="G517" s="222">
        <v>-80601.899999999994</v>
      </c>
      <c r="H517" s="221">
        <v>-98295</v>
      </c>
      <c r="I517" s="221">
        <v>0</v>
      </c>
      <c r="J517" s="221">
        <v>-8846.5499999999993</v>
      </c>
      <c r="K517" s="221">
        <v>-8846.5499999999993</v>
      </c>
      <c r="L517" s="221">
        <v>-17693.099999999999</v>
      </c>
      <c r="M517" s="221" t="s">
        <v>890</v>
      </c>
      <c r="N517" s="221">
        <v>997315</v>
      </c>
      <c r="O517" s="235" t="s">
        <v>371</v>
      </c>
      <c r="P517" s="221" t="s">
        <v>211</v>
      </c>
      <c r="Q517" s="340">
        <v>2798</v>
      </c>
      <c r="R517" s="227">
        <v>45962</v>
      </c>
      <c r="S517" s="227">
        <v>45962</v>
      </c>
      <c r="T517" s="221" t="s">
        <v>1703</v>
      </c>
    </row>
    <row r="518" spans="1:20">
      <c r="A518" s="220">
        <v>45962</v>
      </c>
      <c r="B518" s="221" t="s">
        <v>283</v>
      </c>
      <c r="C518" s="221" t="s">
        <v>284</v>
      </c>
      <c r="D518" s="251" t="s">
        <v>891</v>
      </c>
      <c r="E518" s="227" t="s">
        <v>862</v>
      </c>
      <c r="F518" s="224">
        <v>0.17985611510791366</v>
      </c>
      <c r="G518" s="222">
        <v>-574</v>
      </c>
      <c r="H518" s="221">
        <v>-700</v>
      </c>
      <c r="I518" s="221">
        <v>-126</v>
      </c>
      <c r="J518" s="221">
        <v>0</v>
      </c>
      <c r="K518" s="221">
        <v>0</v>
      </c>
      <c r="L518" s="221">
        <v>-126</v>
      </c>
      <c r="M518" s="221" t="s">
        <v>892</v>
      </c>
      <c r="N518" s="221">
        <v>998551</v>
      </c>
      <c r="O518" s="235" t="s">
        <v>288</v>
      </c>
      <c r="P518" s="221" t="s">
        <v>211</v>
      </c>
      <c r="Q518" s="340">
        <v>2848</v>
      </c>
      <c r="R518" s="227">
        <v>45962</v>
      </c>
      <c r="S518" s="227">
        <v>45962</v>
      </c>
      <c r="T518" s="221" t="s">
        <v>1703</v>
      </c>
    </row>
    <row r="519" spans="1:20">
      <c r="A519" s="220">
        <v>45962</v>
      </c>
      <c r="B519" s="221" t="s">
        <v>283</v>
      </c>
      <c r="C519" s="221" t="s">
        <v>284</v>
      </c>
      <c r="D519" s="251" t="s">
        <v>893</v>
      </c>
      <c r="E519" s="227" t="s">
        <v>826</v>
      </c>
      <c r="F519" s="224">
        <v>0.17985611510791366</v>
      </c>
      <c r="G519" s="222">
        <v>-9840</v>
      </c>
      <c r="H519" s="221">
        <v>-12000</v>
      </c>
      <c r="I519" s="221">
        <v>-2160</v>
      </c>
      <c r="J519" s="221">
        <v>0</v>
      </c>
      <c r="K519" s="221">
        <v>0</v>
      </c>
      <c r="L519" s="221">
        <v>-2160</v>
      </c>
      <c r="M519" s="221" t="s">
        <v>894</v>
      </c>
      <c r="N519" s="221">
        <v>998551</v>
      </c>
      <c r="O519" s="235" t="s">
        <v>288</v>
      </c>
      <c r="P519" s="221" t="s">
        <v>211</v>
      </c>
      <c r="Q519" s="340">
        <v>2842</v>
      </c>
      <c r="R519" s="227">
        <v>45962</v>
      </c>
      <c r="S519" s="227">
        <v>45962</v>
      </c>
      <c r="T519" s="221" t="s">
        <v>1703</v>
      </c>
    </row>
    <row r="520" spans="1:20">
      <c r="A520" s="220">
        <v>45962</v>
      </c>
      <c r="B520" s="221" t="s">
        <v>283</v>
      </c>
      <c r="C520" s="221" t="s">
        <v>284</v>
      </c>
      <c r="D520" s="251" t="s">
        <v>895</v>
      </c>
      <c r="E520" s="227" t="s">
        <v>826</v>
      </c>
      <c r="F520" s="224">
        <v>0.17985611510791366</v>
      </c>
      <c r="G520" s="222">
        <v>-8692</v>
      </c>
      <c r="H520" s="221">
        <v>-10600</v>
      </c>
      <c r="I520" s="221">
        <v>-1908</v>
      </c>
      <c r="J520" s="221">
        <v>0</v>
      </c>
      <c r="K520" s="221">
        <v>0</v>
      </c>
      <c r="L520" s="221">
        <v>-1908</v>
      </c>
      <c r="M520" s="221" t="s">
        <v>896</v>
      </c>
      <c r="N520" s="221">
        <v>998551</v>
      </c>
      <c r="O520" s="235" t="s">
        <v>288</v>
      </c>
      <c r="P520" s="221" t="s">
        <v>211</v>
      </c>
      <c r="Q520" s="340">
        <v>2841</v>
      </c>
      <c r="R520" s="227">
        <v>45962</v>
      </c>
      <c r="S520" s="227">
        <v>45962</v>
      </c>
      <c r="T520" s="221" t="s">
        <v>1703</v>
      </c>
    </row>
    <row r="521" spans="1:20">
      <c r="A521" s="220">
        <v>45962</v>
      </c>
      <c r="B521" s="221" t="s">
        <v>283</v>
      </c>
      <c r="C521" s="221" t="s">
        <v>284</v>
      </c>
      <c r="D521" s="251" t="s">
        <v>897</v>
      </c>
      <c r="E521" s="227" t="s">
        <v>826</v>
      </c>
      <c r="F521" s="224">
        <v>0.17985611510791366</v>
      </c>
      <c r="G521" s="222">
        <v>-7790</v>
      </c>
      <c r="H521" s="221">
        <v>-9500</v>
      </c>
      <c r="I521" s="221">
        <v>-1710</v>
      </c>
      <c r="J521" s="221">
        <v>0</v>
      </c>
      <c r="K521" s="221">
        <v>0</v>
      </c>
      <c r="L521" s="221">
        <v>-1710</v>
      </c>
      <c r="M521" s="221" t="s">
        <v>898</v>
      </c>
      <c r="N521" s="221">
        <v>998551</v>
      </c>
      <c r="O521" s="235" t="s">
        <v>288</v>
      </c>
      <c r="P521" s="221" t="s">
        <v>211</v>
      </c>
      <c r="Q521" s="340">
        <v>2840</v>
      </c>
      <c r="R521" s="227">
        <v>45962</v>
      </c>
      <c r="S521" s="227">
        <v>45962</v>
      </c>
      <c r="T521" s="221" t="s">
        <v>1703</v>
      </c>
    </row>
    <row r="522" spans="1:20">
      <c r="A522" s="220">
        <v>45962</v>
      </c>
      <c r="B522" s="221" t="s">
        <v>283</v>
      </c>
      <c r="C522" s="221" t="s">
        <v>284</v>
      </c>
      <c r="D522" s="251" t="s">
        <v>899</v>
      </c>
      <c r="E522" s="227" t="s">
        <v>768</v>
      </c>
      <c r="F522" s="224">
        <v>0.17985611510791366</v>
      </c>
      <c r="G522" s="222">
        <v>-12300</v>
      </c>
      <c r="H522" s="221">
        <v>-15000</v>
      </c>
      <c r="I522" s="221">
        <v>-2700</v>
      </c>
      <c r="J522" s="221">
        <v>0</v>
      </c>
      <c r="K522" s="221">
        <v>0</v>
      </c>
      <c r="L522" s="221">
        <v>-2700</v>
      </c>
      <c r="M522" s="221" t="s">
        <v>900</v>
      </c>
      <c r="N522" s="221">
        <v>998551</v>
      </c>
      <c r="O522" s="235" t="s">
        <v>288</v>
      </c>
      <c r="P522" s="221" t="s">
        <v>211</v>
      </c>
      <c r="Q522" s="340">
        <v>2839</v>
      </c>
      <c r="R522" s="227">
        <v>45962</v>
      </c>
      <c r="S522" s="227">
        <v>45962</v>
      </c>
      <c r="T522" s="221" t="s">
        <v>1703</v>
      </c>
    </row>
    <row r="523" spans="1:20">
      <c r="A523" s="220">
        <v>45962</v>
      </c>
      <c r="B523" s="221" t="s">
        <v>283</v>
      </c>
      <c r="C523" s="221" t="s">
        <v>284</v>
      </c>
      <c r="D523" s="251" t="s">
        <v>901</v>
      </c>
      <c r="E523" s="227" t="s">
        <v>839</v>
      </c>
      <c r="F523" s="224">
        <v>0.17985611510791366</v>
      </c>
      <c r="G523" s="222">
        <v>-12300</v>
      </c>
      <c r="H523" s="221">
        <v>-15000</v>
      </c>
      <c r="I523" s="221">
        <v>-2700</v>
      </c>
      <c r="J523" s="221">
        <v>0</v>
      </c>
      <c r="K523" s="221">
        <v>0</v>
      </c>
      <c r="L523" s="221">
        <v>-2700</v>
      </c>
      <c r="M523" s="221" t="s">
        <v>902</v>
      </c>
      <c r="N523" s="221">
        <v>998551</v>
      </c>
      <c r="O523" s="235" t="s">
        <v>288</v>
      </c>
      <c r="P523" s="221" t="s">
        <v>211</v>
      </c>
      <c r="Q523" s="340">
        <v>2838</v>
      </c>
      <c r="R523" s="227">
        <v>45962</v>
      </c>
      <c r="S523" s="227">
        <v>45962</v>
      </c>
      <c r="T523" s="221" t="s">
        <v>1703</v>
      </c>
    </row>
    <row r="524" spans="1:20">
      <c r="A524" s="220">
        <v>45962</v>
      </c>
      <c r="B524" s="221" t="s">
        <v>283</v>
      </c>
      <c r="C524" s="221" t="s">
        <v>284</v>
      </c>
      <c r="D524" s="251" t="s">
        <v>903</v>
      </c>
      <c r="E524" s="227" t="s">
        <v>780</v>
      </c>
      <c r="F524" s="224">
        <v>0.05</v>
      </c>
      <c r="G524" s="222">
        <v>-102600</v>
      </c>
      <c r="H524" s="221">
        <v>-108000</v>
      </c>
      <c r="I524" s="221">
        <v>-5400</v>
      </c>
      <c r="J524" s="221">
        <v>0</v>
      </c>
      <c r="K524" s="221">
        <v>0</v>
      </c>
      <c r="L524" s="221">
        <v>-5400</v>
      </c>
      <c r="M524" s="221" t="s">
        <v>904</v>
      </c>
      <c r="N524" s="221">
        <v>998551</v>
      </c>
      <c r="O524" s="235" t="s">
        <v>288</v>
      </c>
      <c r="P524" s="221" t="s">
        <v>211</v>
      </c>
      <c r="Q524" s="340">
        <v>2837</v>
      </c>
      <c r="R524" s="227">
        <v>45962</v>
      </c>
      <c r="S524" s="227">
        <v>45962</v>
      </c>
      <c r="T524" s="221" t="s">
        <v>1703</v>
      </c>
    </row>
    <row r="525" spans="1:20">
      <c r="A525" s="220">
        <v>45962</v>
      </c>
      <c r="B525" s="221" t="s">
        <v>283</v>
      </c>
      <c r="C525" s="221" t="s">
        <v>284</v>
      </c>
      <c r="D525" s="251" t="s">
        <v>905</v>
      </c>
      <c r="E525" s="227" t="s">
        <v>768</v>
      </c>
      <c r="F525" s="224">
        <v>0.17985611510791366</v>
      </c>
      <c r="G525" s="222">
        <v>-82</v>
      </c>
      <c r="H525" s="221">
        <v>-100</v>
      </c>
      <c r="I525" s="221">
        <v>-18</v>
      </c>
      <c r="J525" s="221">
        <v>0</v>
      </c>
      <c r="K525" s="221">
        <v>0</v>
      </c>
      <c r="L525" s="221">
        <v>-18</v>
      </c>
      <c r="M525" s="221" t="s">
        <v>906</v>
      </c>
      <c r="N525" s="221">
        <v>998551</v>
      </c>
      <c r="O525" s="235" t="s">
        <v>288</v>
      </c>
      <c r="P525" s="221" t="s">
        <v>211</v>
      </c>
      <c r="Q525" s="340">
        <v>2833</v>
      </c>
      <c r="R525" s="227">
        <v>45962</v>
      </c>
      <c r="S525" s="227">
        <v>45962</v>
      </c>
      <c r="T525" s="221" t="s">
        <v>1703</v>
      </c>
    </row>
    <row r="526" spans="1:20">
      <c r="A526" s="220">
        <v>45962</v>
      </c>
      <c r="B526" s="221" t="s">
        <v>283</v>
      </c>
      <c r="C526" s="221" t="s">
        <v>284</v>
      </c>
      <c r="D526" s="251" t="s">
        <v>907</v>
      </c>
      <c r="E526" s="227" t="s">
        <v>821</v>
      </c>
      <c r="F526" s="224">
        <v>0.17985611510791366</v>
      </c>
      <c r="G526" s="222">
        <v>-82</v>
      </c>
      <c r="H526" s="221">
        <v>-100</v>
      </c>
      <c r="I526" s="221">
        <v>-18</v>
      </c>
      <c r="J526" s="221">
        <v>0</v>
      </c>
      <c r="K526" s="221">
        <v>0</v>
      </c>
      <c r="L526" s="221">
        <v>-18</v>
      </c>
      <c r="M526" s="221" t="s">
        <v>908</v>
      </c>
      <c r="N526" s="221">
        <v>998551</v>
      </c>
      <c r="O526" s="235" t="s">
        <v>288</v>
      </c>
      <c r="P526" s="221" t="s">
        <v>211</v>
      </c>
      <c r="Q526" s="340">
        <v>2832</v>
      </c>
      <c r="R526" s="227">
        <v>45962</v>
      </c>
      <c r="S526" s="227">
        <v>45962</v>
      </c>
      <c r="T526" s="221" t="s">
        <v>1703</v>
      </c>
    </row>
    <row r="527" spans="1:20">
      <c r="A527" s="220">
        <v>45962</v>
      </c>
      <c r="B527" s="221" t="s">
        <v>283</v>
      </c>
      <c r="C527" s="221" t="s">
        <v>284</v>
      </c>
      <c r="D527" s="251" t="s">
        <v>909</v>
      </c>
      <c r="E527" s="227" t="s">
        <v>821</v>
      </c>
      <c r="F527" s="224">
        <v>0.17985611510791366</v>
      </c>
      <c r="G527" s="222">
        <v>-82</v>
      </c>
      <c r="H527" s="221">
        <v>-100</v>
      </c>
      <c r="I527" s="221">
        <v>-18</v>
      </c>
      <c r="J527" s="221">
        <v>0</v>
      </c>
      <c r="K527" s="221">
        <v>0</v>
      </c>
      <c r="L527" s="221">
        <v>-18</v>
      </c>
      <c r="M527" s="221" t="s">
        <v>910</v>
      </c>
      <c r="N527" s="221">
        <v>998551</v>
      </c>
      <c r="O527" s="235" t="s">
        <v>288</v>
      </c>
      <c r="P527" s="221" t="s">
        <v>211</v>
      </c>
      <c r="Q527" s="340">
        <v>2831</v>
      </c>
      <c r="R527" s="227">
        <v>45962</v>
      </c>
      <c r="S527" s="227">
        <v>45962</v>
      </c>
      <c r="T527" s="221" t="s">
        <v>1703</v>
      </c>
    </row>
    <row r="528" spans="1:20">
      <c r="A528" s="220">
        <v>45962</v>
      </c>
      <c r="B528" s="221" t="s">
        <v>283</v>
      </c>
      <c r="C528" s="221" t="s">
        <v>284</v>
      </c>
      <c r="D528" s="251" t="s">
        <v>911</v>
      </c>
      <c r="E528" s="227" t="s">
        <v>821</v>
      </c>
      <c r="F528" s="224">
        <v>0.17985611510791366</v>
      </c>
      <c r="G528" s="222">
        <v>-82</v>
      </c>
      <c r="H528" s="221">
        <v>-100</v>
      </c>
      <c r="I528" s="221">
        <v>-18</v>
      </c>
      <c r="J528" s="221">
        <v>0</v>
      </c>
      <c r="K528" s="221">
        <v>0</v>
      </c>
      <c r="L528" s="221">
        <v>-18</v>
      </c>
      <c r="M528" s="221" t="s">
        <v>912</v>
      </c>
      <c r="N528" s="221">
        <v>998551</v>
      </c>
      <c r="O528" s="235" t="s">
        <v>288</v>
      </c>
      <c r="P528" s="221" t="s">
        <v>211</v>
      </c>
      <c r="Q528" s="340">
        <v>2830</v>
      </c>
      <c r="R528" s="227">
        <v>45962</v>
      </c>
      <c r="S528" s="227">
        <v>45962</v>
      </c>
      <c r="T528" s="221" t="s">
        <v>1703</v>
      </c>
    </row>
    <row r="529" spans="1:20">
      <c r="A529" s="220">
        <v>45962</v>
      </c>
      <c r="B529" s="221" t="s">
        <v>283</v>
      </c>
      <c r="C529" s="221" t="s">
        <v>284</v>
      </c>
      <c r="D529" s="251" t="s">
        <v>913</v>
      </c>
      <c r="E529" s="227" t="s">
        <v>821</v>
      </c>
      <c r="F529" s="224">
        <v>0.17985611510791366</v>
      </c>
      <c r="G529" s="222">
        <v>-82</v>
      </c>
      <c r="H529" s="221">
        <v>-100</v>
      </c>
      <c r="I529" s="221">
        <v>-18</v>
      </c>
      <c r="J529" s="221">
        <v>0</v>
      </c>
      <c r="K529" s="221">
        <v>0</v>
      </c>
      <c r="L529" s="221">
        <v>-18</v>
      </c>
      <c r="M529" s="221" t="s">
        <v>914</v>
      </c>
      <c r="N529" s="221">
        <v>998551</v>
      </c>
      <c r="O529" s="235" t="s">
        <v>288</v>
      </c>
      <c r="P529" s="221" t="s">
        <v>211</v>
      </c>
      <c r="Q529" s="340">
        <v>2829</v>
      </c>
      <c r="R529" s="227">
        <v>45962</v>
      </c>
      <c r="S529" s="227">
        <v>45962</v>
      </c>
      <c r="T529" s="221" t="s">
        <v>1703</v>
      </c>
    </row>
    <row r="530" spans="1:20">
      <c r="A530" s="220">
        <v>45962</v>
      </c>
      <c r="B530" s="221" t="s">
        <v>283</v>
      </c>
      <c r="C530" s="221" t="s">
        <v>284</v>
      </c>
      <c r="D530" s="251" t="s">
        <v>915</v>
      </c>
      <c r="E530" s="227" t="s">
        <v>821</v>
      </c>
      <c r="F530" s="224">
        <v>0.17985611510791366</v>
      </c>
      <c r="G530" s="222">
        <v>-82</v>
      </c>
      <c r="H530" s="221">
        <v>-100</v>
      </c>
      <c r="I530" s="221">
        <v>-18</v>
      </c>
      <c r="J530" s="221">
        <v>0</v>
      </c>
      <c r="K530" s="221">
        <v>0</v>
      </c>
      <c r="L530" s="221">
        <v>-18</v>
      </c>
      <c r="M530" s="221" t="s">
        <v>916</v>
      </c>
      <c r="N530" s="221">
        <v>998551</v>
      </c>
      <c r="O530" s="235" t="s">
        <v>288</v>
      </c>
      <c r="P530" s="221" t="s">
        <v>211</v>
      </c>
      <c r="Q530" s="340">
        <v>2828</v>
      </c>
      <c r="R530" s="227">
        <v>45962</v>
      </c>
      <c r="S530" s="227">
        <v>45962</v>
      </c>
      <c r="T530" s="221" t="s">
        <v>1703</v>
      </c>
    </row>
    <row r="531" spans="1:20">
      <c r="A531" s="220">
        <v>45962</v>
      </c>
      <c r="B531" s="221" t="s">
        <v>283</v>
      </c>
      <c r="C531" s="221" t="s">
        <v>284</v>
      </c>
      <c r="D531" s="251" t="s">
        <v>917</v>
      </c>
      <c r="E531" s="227" t="s">
        <v>821</v>
      </c>
      <c r="F531" s="224">
        <v>0.17985611510791366</v>
      </c>
      <c r="G531" s="222">
        <v>-82</v>
      </c>
      <c r="H531" s="221">
        <v>-100</v>
      </c>
      <c r="I531" s="221">
        <v>-18</v>
      </c>
      <c r="J531" s="221">
        <v>0</v>
      </c>
      <c r="K531" s="221">
        <v>0</v>
      </c>
      <c r="L531" s="221">
        <v>-18</v>
      </c>
      <c r="M531" s="221" t="s">
        <v>918</v>
      </c>
      <c r="N531" s="221">
        <v>998551</v>
      </c>
      <c r="O531" s="235" t="s">
        <v>288</v>
      </c>
      <c r="P531" s="221" t="s">
        <v>211</v>
      </c>
      <c r="Q531" s="340">
        <v>2827</v>
      </c>
      <c r="R531" s="227">
        <v>45962</v>
      </c>
      <c r="S531" s="227">
        <v>45962</v>
      </c>
      <c r="T531" s="221" t="s">
        <v>1703</v>
      </c>
    </row>
    <row r="532" spans="1:20">
      <c r="A532" s="220">
        <v>45962</v>
      </c>
      <c r="B532" s="221" t="s">
        <v>334</v>
      </c>
      <c r="C532" s="221" t="s">
        <v>335</v>
      </c>
      <c r="D532" s="251" t="s">
        <v>919</v>
      </c>
      <c r="E532" s="227" t="s">
        <v>768</v>
      </c>
      <c r="F532" s="224">
        <v>0.17985611510791366</v>
      </c>
      <c r="G532" s="222">
        <v>-870.84</v>
      </c>
      <c r="H532" s="221">
        <v>-1062</v>
      </c>
      <c r="I532" s="221">
        <v>-191.16</v>
      </c>
      <c r="J532" s="221">
        <v>0</v>
      </c>
      <c r="K532" s="221">
        <v>0</v>
      </c>
      <c r="L532" s="221">
        <v>-191.16</v>
      </c>
      <c r="M532" s="221" t="s">
        <v>920</v>
      </c>
      <c r="N532" s="221">
        <v>998313</v>
      </c>
      <c r="O532" s="235" t="s">
        <v>338</v>
      </c>
      <c r="P532" s="221" t="s">
        <v>211</v>
      </c>
      <c r="Q532" s="340">
        <v>2816</v>
      </c>
      <c r="R532" s="227">
        <v>45962</v>
      </c>
      <c r="S532" s="227">
        <v>45962</v>
      </c>
      <c r="T532" s="221" t="s">
        <v>1703</v>
      </c>
    </row>
    <row r="533" spans="1:20">
      <c r="A533" s="220">
        <v>45992</v>
      </c>
      <c r="B533" s="221" t="s">
        <v>383</v>
      </c>
      <c r="C533" s="221" t="s">
        <v>384</v>
      </c>
      <c r="D533" s="251" t="s">
        <v>1210</v>
      </c>
      <c r="E533" s="227" t="s">
        <v>1211</v>
      </c>
      <c r="F533" s="224">
        <v>0.17985611510791366</v>
      </c>
      <c r="G533" s="222">
        <v>742.04</v>
      </c>
      <c r="H533" s="221">
        <v>628.79999999999995</v>
      </c>
      <c r="I533" s="221">
        <v>0</v>
      </c>
      <c r="J533" s="221">
        <v>56.62</v>
      </c>
      <c r="K533" s="221">
        <v>56.62</v>
      </c>
      <c r="L533" s="221">
        <v>113.24</v>
      </c>
      <c r="M533" s="221" t="s">
        <v>1212</v>
      </c>
      <c r="N533" s="221">
        <v>854390</v>
      </c>
      <c r="O533" s="235" t="s">
        <v>388</v>
      </c>
      <c r="P533" s="221" t="s">
        <v>209</v>
      </c>
      <c r="Q533" s="340">
        <v>3095</v>
      </c>
      <c r="R533" s="227">
        <v>45992</v>
      </c>
      <c r="S533" s="227">
        <v>45992</v>
      </c>
      <c r="T533" s="221" t="s">
        <v>1703</v>
      </c>
    </row>
    <row r="534" spans="1:20">
      <c r="A534" s="220">
        <v>45992</v>
      </c>
      <c r="B534" s="221" t="s">
        <v>283</v>
      </c>
      <c r="C534" s="221" t="s">
        <v>284</v>
      </c>
      <c r="D534" s="251" t="s">
        <v>1213</v>
      </c>
      <c r="E534" s="227" t="s">
        <v>1214</v>
      </c>
      <c r="F534" s="224">
        <v>0.17985611510791366</v>
      </c>
      <c r="G534" s="222">
        <v>12744</v>
      </c>
      <c r="H534" s="221">
        <v>10800</v>
      </c>
      <c r="I534" s="221">
        <v>1944</v>
      </c>
      <c r="J534" s="221">
        <v>0</v>
      </c>
      <c r="K534" s="221">
        <v>0</v>
      </c>
      <c r="L534" s="221">
        <v>1944</v>
      </c>
      <c r="M534" s="221" t="s">
        <v>1215</v>
      </c>
      <c r="N534" s="221">
        <v>998551</v>
      </c>
      <c r="O534" s="235" t="s">
        <v>288</v>
      </c>
      <c r="P534" s="221" t="s">
        <v>211</v>
      </c>
      <c r="Q534" s="340">
        <v>3090</v>
      </c>
      <c r="R534" s="227">
        <v>45992</v>
      </c>
      <c r="S534" s="227">
        <v>45992</v>
      </c>
      <c r="T534" s="221" t="s">
        <v>1703</v>
      </c>
    </row>
    <row r="535" spans="1:20">
      <c r="A535" s="220">
        <v>45992</v>
      </c>
      <c r="B535" s="221" t="s">
        <v>160</v>
      </c>
      <c r="C535" s="221" t="s">
        <v>689</v>
      </c>
      <c r="D535" s="251" t="s">
        <v>1216</v>
      </c>
      <c r="E535" s="227" t="s">
        <v>302</v>
      </c>
      <c r="F535" s="224">
        <v>0.17985611510791366</v>
      </c>
      <c r="G535" s="222">
        <v>2331107.7000000002</v>
      </c>
      <c r="H535" s="221">
        <v>1975515</v>
      </c>
      <c r="I535" s="221">
        <v>0</v>
      </c>
      <c r="J535" s="221">
        <v>177796.35</v>
      </c>
      <c r="K535" s="221">
        <v>177796.35</v>
      </c>
      <c r="L535" s="221">
        <v>355592.7</v>
      </c>
      <c r="M535" s="221" t="s">
        <v>1217</v>
      </c>
      <c r="N535" s="221">
        <v>998312</v>
      </c>
      <c r="O535" s="235" t="s">
        <v>309</v>
      </c>
      <c r="P535" s="221" t="s">
        <v>211</v>
      </c>
      <c r="Q535" s="340">
        <v>2924</v>
      </c>
      <c r="R535" s="227">
        <v>45992</v>
      </c>
      <c r="S535" s="227">
        <v>45992</v>
      </c>
      <c r="T535" s="221" t="s">
        <v>1703</v>
      </c>
    </row>
    <row r="536" spans="1:20">
      <c r="A536" s="220">
        <v>45992</v>
      </c>
      <c r="B536" s="221" t="s">
        <v>283</v>
      </c>
      <c r="C536" s="221" t="s">
        <v>284</v>
      </c>
      <c r="D536" s="251" t="s">
        <v>1218</v>
      </c>
      <c r="E536" s="227" t="s">
        <v>1214</v>
      </c>
      <c r="F536" s="224">
        <v>0.17985611510791366</v>
      </c>
      <c r="G536" s="222">
        <v>12744</v>
      </c>
      <c r="H536" s="221">
        <v>10800</v>
      </c>
      <c r="I536" s="221">
        <v>1944</v>
      </c>
      <c r="J536" s="221">
        <v>0</v>
      </c>
      <c r="K536" s="221">
        <v>0</v>
      </c>
      <c r="L536" s="221">
        <v>1944</v>
      </c>
      <c r="M536" s="221" t="s">
        <v>1219</v>
      </c>
      <c r="N536" s="221">
        <v>998551</v>
      </c>
      <c r="O536" s="235" t="s">
        <v>288</v>
      </c>
      <c r="P536" s="221" t="s">
        <v>211</v>
      </c>
      <c r="Q536" s="340">
        <v>3089</v>
      </c>
      <c r="R536" s="227">
        <v>45992</v>
      </c>
      <c r="S536" s="227">
        <v>45992</v>
      </c>
      <c r="T536" s="221" t="s">
        <v>1703</v>
      </c>
    </row>
    <row r="537" spans="1:20">
      <c r="A537" s="220">
        <v>45992</v>
      </c>
      <c r="B537" s="221" t="s">
        <v>283</v>
      </c>
      <c r="C537" s="221" t="s">
        <v>284</v>
      </c>
      <c r="D537" s="251" t="s">
        <v>1220</v>
      </c>
      <c r="E537" s="227" t="s">
        <v>1214</v>
      </c>
      <c r="F537" s="224">
        <v>0.17985611510791366</v>
      </c>
      <c r="G537" s="222">
        <v>8496</v>
      </c>
      <c r="H537" s="221">
        <v>7200</v>
      </c>
      <c r="I537" s="221">
        <v>1296</v>
      </c>
      <c r="J537" s="221">
        <v>0</v>
      </c>
      <c r="K537" s="221">
        <v>0</v>
      </c>
      <c r="L537" s="221">
        <v>1296</v>
      </c>
      <c r="M537" s="221" t="s">
        <v>1221</v>
      </c>
      <c r="N537" s="221">
        <v>998551</v>
      </c>
      <c r="O537" s="235" t="s">
        <v>288</v>
      </c>
      <c r="P537" s="221" t="s">
        <v>211</v>
      </c>
      <c r="Q537" s="340">
        <v>3088</v>
      </c>
      <c r="R537" s="227">
        <v>45992</v>
      </c>
      <c r="S537" s="227">
        <v>45992</v>
      </c>
      <c r="T537" s="221" t="s">
        <v>1703</v>
      </c>
    </row>
    <row r="538" spans="1:20">
      <c r="A538" s="220">
        <v>45992</v>
      </c>
      <c r="B538" s="221" t="s">
        <v>283</v>
      </c>
      <c r="C538" s="221" t="s">
        <v>284</v>
      </c>
      <c r="D538" s="251" t="s">
        <v>1222</v>
      </c>
      <c r="E538" s="227" t="s">
        <v>1223</v>
      </c>
      <c r="F538" s="224">
        <v>0.17985611510791366</v>
      </c>
      <c r="G538" s="222">
        <v>118</v>
      </c>
      <c r="H538" s="221">
        <v>100</v>
      </c>
      <c r="I538" s="221">
        <v>18</v>
      </c>
      <c r="J538" s="221">
        <v>0</v>
      </c>
      <c r="K538" s="221">
        <v>0</v>
      </c>
      <c r="L538" s="221">
        <v>18</v>
      </c>
      <c r="M538" s="221" t="s">
        <v>1224</v>
      </c>
      <c r="N538" s="221">
        <v>998551</v>
      </c>
      <c r="O538" s="235" t="s">
        <v>288</v>
      </c>
      <c r="P538" s="221" t="s">
        <v>211</v>
      </c>
      <c r="Q538" s="340">
        <v>3087</v>
      </c>
      <c r="R538" s="227">
        <v>45992</v>
      </c>
      <c r="S538" s="227">
        <v>45992</v>
      </c>
      <c r="T538" s="221" t="s">
        <v>1703</v>
      </c>
    </row>
    <row r="539" spans="1:20">
      <c r="A539" s="220">
        <v>45992</v>
      </c>
      <c r="B539" s="221" t="s">
        <v>283</v>
      </c>
      <c r="C539" s="221" t="s">
        <v>284</v>
      </c>
      <c r="D539" s="251" t="s">
        <v>1225</v>
      </c>
      <c r="E539" s="227" t="s">
        <v>1223</v>
      </c>
      <c r="F539" s="224">
        <v>0.17985611510791366</v>
      </c>
      <c r="G539" s="222">
        <v>118</v>
      </c>
      <c r="H539" s="221">
        <v>100</v>
      </c>
      <c r="I539" s="221">
        <v>18</v>
      </c>
      <c r="J539" s="221">
        <v>0</v>
      </c>
      <c r="K539" s="221">
        <v>0</v>
      </c>
      <c r="L539" s="221">
        <v>18</v>
      </c>
      <c r="M539" s="221" t="s">
        <v>1226</v>
      </c>
      <c r="N539" s="221">
        <v>998551</v>
      </c>
      <c r="O539" s="235" t="s">
        <v>288</v>
      </c>
      <c r="P539" s="221" t="s">
        <v>211</v>
      </c>
      <c r="Q539" s="340">
        <v>3086</v>
      </c>
      <c r="R539" s="227">
        <v>45992</v>
      </c>
      <c r="S539" s="227">
        <v>45992</v>
      </c>
      <c r="T539" s="221" t="s">
        <v>1703</v>
      </c>
    </row>
    <row r="540" spans="1:20">
      <c r="A540" s="220">
        <v>45992</v>
      </c>
      <c r="B540" s="221" t="s">
        <v>283</v>
      </c>
      <c r="C540" s="221" t="s">
        <v>284</v>
      </c>
      <c r="D540" s="251" t="s">
        <v>1227</v>
      </c>
      <c r="E540" s="227" t="s">
        <v>1223</v>
      </c>
      <c r="F540" s="224">
        <v>0.17985611510791366</v>
      </c>
      <c r="G540" s="222">
        <v>118</v>
      </c>
      <c r="H540" s="221">
        <v>100</v>
      </c>
      <c r="I540" s="221">
        <v>18</v>
      </c>
      <c r="J540" s="221">
        <v>0</v>
      </c>
      <c r="K540" s="221">
        <v>0</v>
      </c>
      <c r="L540" s="221">
        <v>18</v>
      </c>
      <c r="M540" s="221" t="s">
        <v>1228</v>
      </c>
      <c r="N540" s="221">
        <v>998551</v>
      </c>
      <c r="O540" s="235" t="s">
        <v>288</v>
      </c>
      <c r="P540" s="221" t="s">
        <v>211</v>
      </c>
      <c r="Q540" s="340">
        <v>3085</v>
      </c>
      <c r="R540" s="227">
        <v>45992</v>
      </c>
      <c r="S540" s="227">
        <v>45992</v>
      </c>
      <c r="T540" s="221" t="s">
        <v>1703</v>
      </c>
    </row>
    <row r="541" spans="1:20">
      <c r="A541" s="220">
        <v>45992</v>
      </c>
      <c r="B541" s="221" t="s">
        <v>283</v>
      </c>
      <c r="C541" s="221" t="s">
        <v>284</v>
      </c>
      <c r="D541" s="251" t="s">
        <v>1229</v>
      </c>
      <c r="E541" s="227" t="s">
        <v>1223</v>
      </c>
      <c r="F541" s="224">
        <v>0.17985611510791366</v>
      </c>
      <c r="G541" s="222">
        <v>118</v>
      </c>
      <c r="H541" s="221">
        <v>100</v>
      </c>
      <c r="I541" s="221">
        <v>18</v>
      </c>
      <c r="J541" s="221">
        <v>0</v>
      </c>
      <c r="K541" s="221">
        <v>0</v>
      </c>
      <c r="L541" s="221">
        <v>18</v>
      </c>
      <c r="M541" s="221" t="s">
        <v>1230</v>
      </c>
      <c r="N541" s="221">
        <v>998551</v>
      </c>
      <c r="O541" s="235" t="s">
        <v>288</v>
      </c>
      <c r="P541" s="221" t="s">
        <v>211</v>
      </c>
      <c r="Q541" s="340">
        <v>3084</v>
      </c>
      <c r="R541" s="227">
        <v>45992</v>
      </c>
      <c r="S541" s="227">
        <v>45992</v>
      </c>
      <c r="T541" s="221" t="s">
        <v>1703</v>
      </c>
    </row>
    <row r="542" spans="1:20">
      <c r="A542" s="220">
        <v>45992</v>
      </c>
      <c r="B542" s="221" t="s">
        <v>283</v>
      </c>
      <c r="C542" s="221" t="s">
        <v>284</v>
      </c>
      <c r="D542" s="251" t="s">
        <v>1231</v>
      </c>
      <c r="E542" s="227" t="s">
        <v>1223</v>
      </c>
      <c r="F542" s="224">
        <v>0.17985611510791366</v>
      </c>
      <c r="G542" s="222">
        <v>118</v>
      </c>
      <c r="H542" s="221">
        <v>100</v>
      </c>
      <c r="I542" s="221">
        <v>18</v>
      </c>
      <c r="J542" s="221">
        <v>0</v>
      </c>
      <c r="K542" s="221">
        <v>0</v>
      </c>
      <c r="L542" s="221">
        <v>18</v>
      </c>
      <c r="M542" s="221" t="s">
        <v>1232</v>
      </c>
      <c r="N542" s="221">
        <v>998551</v>
      </c>
      <c r="O542" s="235" t="s">
        <v>288</v>
      </c>
      <c r="P542" s="221" t="s">
        <v>211</v>
      </c>
      <c r="Q542" s="340">
        <v>3083</v>
      </c>
      <c r="R542" s="227">
        <v>45992</v>
      </c>
      <c r="S542" s="227">
        <v>45992</v>
      </c>
      <c r="T542" s="221" t="s">
        <v>1703</v>
      </c>
    </row>
    <row r="543" spans="1:20">
      <c r="A543" s="220">
        <v>45992</v>
      </c>
      <c r="B543" s="221" t="s">
        <v>283</v>
      </c>
      <c r="C543" s="221" t="s">
        <v>284</v>
      </c>
      <c r="D543" s="251" t="s">
        <v>1233</v>
      </c>
      <c r="E543" s="227" t="s">
        <v>1223</v>
      </c>
      <c r="F543" s="224">
        <v>0.17985611510791366</v>
      </c>
      <c r="G543" s="222">
        <v>118</v>
      </c>
      <c r="H543" s="221">
        <v>100</v>
      </c>
      <c r="I543" s="221">
        <v>18</v>
      </c>
      <c r="J543" s="221">
        <v>0</v>
      </c>
      <c r="K543" s="221">
        <v>0</v>
      </c>
      <c r="L543" s="221">
        <v>18</v>
      </c>
      <c r="M543" s="221" t="s">
        <v>1234</v>
      </c>
      <c r="N543" s="221">
        <v>998551</v>
      </c>
      <c r="O543" s="235" t="s">
        <v>288</v>
      </c>
      <c r="P543" s="221" t="s">
        <v>211</v>
      </c>
      <c r="Q543" s="340">
        <v>3082</v>
      </c>
      <c r="R543" s="227">
        <v>45992</v>
      </c>
      <c r="S543" s="227">
        <v>45992</v>
      </c>
      <c r="T543" s="221" t="s">
        <v>1703</v>
      </c>
    </row>
    <row r="544" spans="1:20">
      <c r="A544" s="220">
        <v>45992</v>
      </c>
      <c r="B544" s="221" t="s">
        <v>389</v>
      </c>
      <c r="C544" s="221" t="s">
        <v>390</v>
      </c>
      <c r="D544" s="251" t="s">
        <v>1235</v>
      </c>
      <c r="E544" s="227" t="s">
        <v>1236</v>
      </c>
      <c r="F544" s="224">
        <v>0.05</v>
      </c>
      <c r="G544" s="222">
        <v>2070</v>
      </c>
      <c r="H544" s="221">
        <v>1964.08</v>
      </c>
      <c r="I544" s="221">
        <v>0</v>
      </c>
      <c r="J544" s="221">
        <v>52.96</v>
      </c>
      <c r="K544" s="221">
        <v>52.96</v>
      </c>
      <c r="L544" s="221">
        <v>105.92</v>
      </c>
      <c r="M544" s="221" t="s">
        <v>1237</v>
      </c>
      <c r="N544" s="221">
        <v>29152100</v>
      </c>
      <c r="O544" s="235" t="s">
        <v>393</v>
      </c>
      <c r="P544" s="221" t="s">
        <v>209</v>
      </c>
      <c r="Q544" s="340">
        <v>3079</v>
      </c>
      <c r="R544" s="227">
        <v>45992</v>
      </c>
      <c r="S544" s="227">
        <v>45992</v>
      </c>
      <c r="T544" s="221" t="s">
        <v>1703</v>
      </c>
    </row>
    <row r="545" spans="1:20">
      <c r="A545" s="220">
        <v>45992</v>
      </c>
      <c r="B545" s="221" t="s">
        <v>299</v>
      </c>
      <c r="C545" s="221" t="s">
        <v>300</v>
      </c>
      <c r="D545" s="251" t="s">
        <v>1238</v>
      </c>
      <c r="E545" s="227" t="s">
        <v>1239</v>
      </c>
      <c r="F545" s="224">
        <v>0.17985611510791366</v>
      </c>
      <c r="G545" s="222">
        <v>3404409.74</v>
      </c>
      <c r="H545" s="221">
        <v>2885093</v>
      </c>
      <c r="I545" s="221">
        <v>0</v>
      </c>
      <c r="J545" s="221">
        <v>259658.37</v>
      </c>
      <c r="K545" s="221">
        <v>259658.37</v>
      </c>
      <c r="L545" s="221">
        <v>519316.74</v>
      </c>
      <c r="M545" s="221" t="s">
        <v>1240</v>
      </c>
      <c r="N545" s="221">
        <v>997212</v>
      </c>
      <c r="O545" s="235" t="s">
        <v>304</v>
      </c>
      <c r="P545" s="221" t="s">
        <v>211</v>
      </c>
      <c r="Q545" s="340">
        <v>3078</v>
      </c>
      <c r="R545" s="227">
        <v>45992</v>
      </c>
      <c r="S545" s="227">
        <v>45992</v>
      </c>
      <c r="T545" s="221" t="s">
        <v>1703</v>
      </c>
    </row>
    <row r="546" spans="1:20">
      <c r="A546" s="220">
        <v>45992</v>
      </c>
      <c r="B546" s="221" t="s">
        <v>787</v>
      </c>
      <c r="C546" s="221" t="s">
        <v>788</v>
      </c>
      <c r="D546" s="251" t="s">
        <v>1241</v>
      </c>
      <c r="E546" s="227" t="s">
        <v>1242</v>
      </c>
      <c r="F546" s="224">
        <v>0.17985611510791366</v>
      </c>
      <c r="G546" s="222">
        <v>6116.5700000000006</v>
      </c>
      <c r="H546" s="221">
        <v>5183.55</v>
      </c>
      <c r="I546" s="221">
        <v>0</v>
      </c>
      <c r="J546" s="221">
        <v>466.51</v>
      </c>
      <c r="K546" s="221">
        <v>466.51</v>
      </c>
      <c r="L546" s="221">
        <v>933.02</v>
      </c>
      <c r="M546" s="221" t="s">
        <v>1243</v>
      </c>
      <c r="N546" s="221">
        <v>997133</v>
      </c>
      <c r="O546" s="235" t="s">
        <v>791</v>
      </c>
      <c r="P546" s="221" t="s">
        <v>211</v>
      </c>
      <c r="Q546" s="340">
        <v>3065</v>
      </c>
      <c r="R546" s="227">
        <v>45992</v>
      </c>
      <c r="S546" s="227">
        <v>45992</v>
      </c>
      <c r="T546" s="221" t="s">
        <v>1657</v>
      </c>
    </row>
    <row r="547" spans="1:20">
      <c r="A547" s="220">
        <v>45992</v>
      </c>
      <c r="B547" s="221" t="s">
        <v>787</v>
      </c>
      <c r="C547" s="221" t="s">
        <v>788</v>
      </c>
      <c r="D547" s="251" t="s">
        <v>1244</v>
      </c>
      <c r="E547" s="227" t="s">
        <v>1245</v>
      </c>
      <c r="F547" s="224">
        <v>0.17985611510791366</v>
      </c>
      <c r="G547" s="222">
        <v>34479.599999999999</v>
      </c>
      <c r="H547" s="221">
        <v>29220</v>
      </c>
      <c r="I547" s="221">
        <v>0</v>
      </c>
      <c r="J547" s="221">
        <v>2629.8</v>
      </c>
      <c r="K547" s="221">
        <v>2629.8</v>
      </c>
      <c r="L547" s="221">
        <v>5259.6</v>
      </c>
      <c r="M547" s="221" t="s">
        <v>1246</v>
      </c>
      <c r="N547" s="221">
        <v>997133</v>
      </c>
      <c r="O547" s="235" t="s">
        <v>791</v>
      </c>
      <c r="P547" s="221" t="s">
        <v>211</v>
      </c>
      <c r="Q547" s="340">
        <v>3064</v>
      </c>
      <c r="R547" s="227">
        <v>45992</v>
      </c>
      <c r="S547" s="227">
        <v>45992</v>
      </c>
      <c r="T547" s="221" t="s">
        <v>1657</v>
      </c>
    </row>
    <row r="548" spans="1:20">
      <c r="A548" s="220">
        <v>45992</v>
      </c>
      <c r="B548" s="221" t="s">
        <v>787</v>
      </c>
      <c r="C548" s="221" t="s">
        <v>788</v>
      </c>
      <c r="D548" s="251">
        <v>2522500002462</v>
      </c>
      <c r="E548" s="227" t="s">
        <v>1247</v>
      </c>
      <c r="F548" s="224">
        <v>0.17985611510791366</v>
      </c>
      <c r="G548" s="222">
        <v>147963.21999999997</v>
      </c>
      <c r="H548" s="221">
        <v>125392.56</v>
      </c>
      <c r="I548" s="221">
        <v>0</v>
      </c>
      <c r="J548" s="221">
        <v>11285.33</v>
      </c>
      <c r="K548" s="221">
        <v>11285.33</v>
      </c>
      <c r="L548" s="221">
        <v>22570.66</v>
      </c>
      <c r="M548" s="221" t="s">
        <v>1248</v>
      </c>
      <c r="N548" s="221">
        <v>997133</v>
      </c>
      <c r="O548" s="235" t="s">
        <v>791</v>
      </c>
      <c r="P548" s="221" t="s">
        <v>211</v>
      </c>
      <c r="Q548" s="340">
        <v>3063</v>
      </c>
      <c r="R548" s="227">
        <v>45992</v>
      </c>
      <c r="S548" s="227">
        <v>45992</v>
      </c>
      <c r="T548" s="221" t="s">
        <v>1657</v>
      </c>
    </row>
    <row r="549" spans="1:20">
      <c r="A549" s="220">
        <v>45992</v>
      </c>
      <c r="B549" s="221" t="s">
        <v>277</v>
      </c>
      <c r="C549" s="221" t="s">
        <v>278</v>
      </c>
      <c r="D549" s="251">
        <v>427100367620</v>
      </c>
      <c r="E549" s="227" t="s">
        <v>1249</v>
      </c>
      <c r="F549" s="224">
        <v>0.17985611510791366</v>
      </c>
      <c r="G549" s="222">
        <v>929.83999999999992</v>
      </c>
      <c r="H549" s="221">
        <v>788</v>
      </c>
      <c r="I549" s="221">
        <v>0</v>
      </c>
      <c r="J549" s="221">
        <v>70.92</v>
      </c>
      <c r="K549" s="221">
        <v>70.92</v>
      </c>
      <c r="L549" s="221">
        <v>141.84</v>
      </c>
      <c r="M549" s="221" t="s">
        <v>1250</v>
      </c>
      <c r="N549" s="221">
        <v>996813</v>
      </c>
      <c r="O549" s="235" t="s">
        <v>263</v>
      </c>
      <c r="P549" s="221" t="s">
        <v>211</v>
      </c>
      <c r="Q549" s="340">
        <v>2938</v>
      </c>
      <c r="R549" s="227">
        <v>45992</v>
      </c>
      <c r="S549" s="227">
        <v>45992</v>
      </c>
      <c r="T549" s="221" t="s">
        <v>1703</v>
      </c>
    </row>
    <row r="550" spans="1:20">
      <c r="A550" s="220">
        <v>45992</v>
      </c>
      <c r="B550" s="221" t="s">
        <v>344</v>
      </c>
      <c r="C550" s="221" t="s">
        <v>345</v>
      </c>
      <c r="D550" s="251" t="s">
        <v>1251</v>
      </c>
      <c r="E550" s="227" t="s">
        <v>1247</v>
      </c>
      <c r="F550" s="224">
        <v>0.17985611510791366</v>
      </c>
      <c r="G550" s="222">
        <v>218.3</v>
      </c>
      <c r="H550" s="221">
        <v>185</v>
      </c>
      <c r="I550" s="221">
        <v>0</v>
      </c>
      <c r="J550" s="221">
        <v>16.649999999999999</v>
      </c>
      <c r="K550" s="221">
        <v>16.649999999999999</v>
      </c>
      <c r="L550" s="221">
        <v>33.299999999999997</v>
      </c>
      <c r="M550" s="221" t="s">
        <v>1252</v>
      </c>
      <c r="N550" s="221">
        <v>482090</v>
      </c>
      <c r="O550" s="235" t="s">
        <v>348</v>
      </c>
      <c r="P550" s="221" t="s">
        <v>209</v>
      </c>
      <c r="Q550" s="340">
        <v>2939</v>
      </c>
      <c r="R550" s="227">
        <v>45992</v>
      </c>
      <c r="S550" s="227">
        <v>45992</v>
      </c>
      <c r="T550" s="221" t="s">
        <v>1703</v>
      </c>
    </row>
    <row r="551" spans="1:20">
      <c r="A551" s="220">
        <v>45992</v>
      </c>
      <c r="B551" s="221" t="s">
        <v>344</v>
      </c>
      <c r="C551" s="221" t="s">
        <v>345</v>
      </c>
      <c r="D551" s="251" t="s">
        <v>1253</v>
      </c>
      <c r="E551" s="227" t="s">
        <v>1236</v>
      </c>
      <c r="F551" s="224">
        <v>0.17985611510791366</v>
      </c>
      <c r="G551" s="222">
        <v>495.6</v>
      </c>
      <c r="H551" s="221">
        <v>420</v>
      </c>
      <c r="I551" s="221">
        <v>0</v>
      </c>
      <c r="J551" s="221">
        <v>37.799999999999997</v>
      </c>
      <c r="K551" s="221">
        <v>37.799999999999997</v>
      </c>
      <c r="L551" s="221">
        <v>75.599999999999994</v>
      </c>
      <c r="M551" s="221" t="s">
        <v>1254</v>
      </c>
      <c r="N551" s="221">
        <v>482090</v>
      </c>
      <c r="O551" s="235" t="s">
        <v>348</v>
      </c>
      <c r="P551" s="221" t="s">
        <v>209</v>
      </c>
      <c r="Q551" s="340">
        <v>2940</v>
      </c>
      <c r="R551" s="227">
        <v>45992</v>
      </c>
      <c r="S551" s="227">
        <v>45992</v>
      </c>
      <c r="T551" s="221" t="s">
        <v>1703</v>
      </c>
    </row>
    <row r="552" spans="1:20">
      <c r="A552" s="220">
        <v>45992</v>
      </c>
      <c r="B552" s="221" t="s">
        <v>938</v>
      </c>
      <c r="C552" s="221" t="s">
        <v>1255</v>
      </c>
      <c r="D552" s="251" t="s">
        <v>1256</v>
      </c>
      <c r="E552" s="227" t="s">
        <v>1223</v>
      </c>
      <c r="F552" s="224">
        <v>0.17985611510791366</v>
      </c>
      <c r="G552" s="222">
        <v>697616</v>
      </c>
      <c r="H552" s="221">
        <v>591200</v>
      </c>
      <c r="I552" s="221">
        <v>0</v>
      </c>
      <c r="J552" s="221">
        <v>53208</v>
      </c>
      <c r="K552" s="221">
        <v>53208</v>
      </c>
      <c r="L552" s="221">
        <v>106416</v>
      </c>
      <c r="M552" s="221" t="s">
        <v>1257</v>
      </c>
      <c r="N552" s="221">
        <v>997331</v>
      </c>
      <c r="O552" s="235" t="s">
        <v>209</v>
      </c>
      <c r="P552" s="221" t="s">
        <v>211</v>
      </c>
      <c r="Q552" s="340">
        <v>2941</v>
      </c>
      <c r="R552" s="227">
        <v>45992</v>
      </c>
      <c r="S552" s="227">
        <v>45992</v>
      </c>
      <c r="T552" s="221" t="s">
        <v>1703</v>
      </c>
    </row>
    <row r="553" spans="1:20">
      <c r="A553" s="220">
        <v>45992</v>
      </c>
      <c r="B553" s="221" t="s">
        <v>1258</v>
      </c>
      <c r="C553" s="221" t="s">
        <v>1259</v>
      </c>
      <c r="D553" s="251" t="s">
        <v>1260</v>
      </c>
      <c r="E553" s="227" t="s">
        <v>1223</v>
      </c>
      <c r="F553" s="224">
        <v>0.17985611510791366</v>
      </c>
      <c r="G553" s="222">
        <v>28084</v>
      </c>
      <c r="H553" s="221">
        <v>23800</v>
      </c>
      <c r="I553" s="221">
        <v>0</v>
      </c>
      <c r="J553" s="221">
        <v>2142</v>
      </c>
      <c r="K553" s="221">
        <v>2142</v>
      </c>
      <c r="L553" s="221">
        <v>4284</v>
      </c>
      <c r="M553" s="221" t="s">
        <v>1261</v>
      </c>
      <c r="N553" s="221">
        <v>997331</v>
      </c>
      <c r="O553" s="235" t="s">
        <v>239</v>
      </c>
      <c r="P553" s="221" t="s">
        <v>211</v>
      </c>
      <c r="Q553" s="340">
        <v>3059</v>
      </c>
      <c r="R553" s="227">
        <v>45992</v>
      </c>
      <c r="S553" s="227">
        <v>45992</v>
      </c>
      <c r="T553" s="221" t="s">
        <v>1703</v>
      </c>
    </row>
    <row r="554" spans="1:20">
      <c r="A554" s="220">
        <v>45992</v>
      </c>
      <c r="B554" s="221" t="s">
        <v>314</v>
      </c>
      <c r="C554" s="221" t="s">
        <v>315</v>
      </c>
      <c r="D554" s="251" t="s">
        <v>1262</v>
      </c>
      <c r="E554" s="227" t="s">
        <v>1263</v>
      </c>
      <c r="F554" s="224">
        <v>0.17985611510791366</v>
      </c>
      <c r="G554" s="222">
        <v>411.82000000000005</v>
      </c>
      <c r="H554" s="221">
        <v>349</v>
      </c>
      <c r="I554" s="221">
        <v>0</v>
      </c>
      <c r="J554" s="221">
        <v>31.41</v>
      </c>
      <c r="K554" s="221">
        <v>31.41</v>
      </c>
      <c r="L554" s="221">
        <v>62.82</v>
      </c>
      <c r="M554" s="221" t="s">
        <v>1264</v>
      </c>
      <c r="N554" s="221">
        <v>998413</v>
      </c>
      <c r="O554" s="235" t="s">
        <v>319</v>
      </c>
      <c r="P554" s="221" t="s">
        <v>211</v>
      </c>
      <c r="Q554" s="340">
        <v>3058</v>
      </c>
      <c r="R554" s="227">
        <v>45992</v>
      </c>
      <c r="S554" s="227">
        <v>45992</v>
      </c>
      <c r="T554" s="221" t="s">
        <v>1703</v>
      </c>
    </row>
    <row r="555" spans="1:20">
      <c r="A555" s="220">
        <v>45992</v>
      </c>
      <c r="B555" s="221" t="s">
        <v>1265</v>
      </c>
      <c r="C555" s="221" t="s">
        <v>1266</v>
      </c>
      <c r="D555" s="251" t="s">
        <v>1267</v>
      </c>
      <c r="E555" s="227" t="s">
        <v>1223</v>
      </c>
      <c r="F555" s="224">
        <v>0.17985611510791366</v>
      </c>
      <c r="G555" s="222">
        <v>295000</v>
      </c>
      <c r="H555" s="221">
        <v>250000</v>
      </c>
      <c r="I555" s="221">
        <v>0</v>
      </c>
      <c r="J555" s="221">
        <v>22500</v>
      </c>
      <c r="K555" s="221">
        <v>22500</v>
      </c>
      <c r="L555" s="221">
        <v>45000</v>
      </c>
      <c r="M555" s="221" t="s">
        <v>1268</v>
      </c>
      <c r="N555" s="221">
        <v>998313</v>
      </c>
      <c r="O555" s="235" t="s">
        <v>309</v>
      </c>
      <c r="P555" s="221" t="s">
        <v>211</v>
      </c>
      <c r="Q555" s="340">
        <v>3056</v>
      </c>
      <c r="R555" s="227">
        <v>45992</v>
      </c>
      <c r="S555" s="227">
        <v>45992</v>
      </c>
      <c r="T555" s="221" t="s">
        <v>1703</v>
      </c>
    </row>
    <row r="556" spans="1:20">
      <c r="A556" s="220">
        <v>45992</v>
      </c>
      <c r="B556" s="221" t="s">
        <v>1265</v>
      </c>
      <c r="C556" s="221" t="s">
        <v>1266</v>
      </c>
      <c r="D556" s="251" t="s">
        <v>1269</v>
      </c>
      <c r="E556" s="227" t="s">
        <v>1223</v>
      </c>
      <c r="F556" s="224">
        <v>0.17985611510791366</v>
      </c>
      <c r="G556" s="222">
        <v>295000</v>
      </c>
      <c r="H556" s="221">
        <v>250000</v>
      </c>
      <c r="I556" s="221">
        <v>0</v>
      </c>
      <c r="J556" s="221">
        <v>22500</v>
      </c>
      <c r="K556" s="221">
        <v>22500</v>
      </c>
      <c r="L556" s="221">
        <v>45000</v>
      </c>
      <c r="M556" s="221" t="s">
        <v>1270</v>
      </c>
      <c r="N556" s="221">
        <v>998313</v>
      </c>
      <c r="O556" s="235" t="s">
        <v>309</v>
      </c>
      <c r="P556" s="221" t="s">
        <v>211</v>
      </c>
      <c r="Q556" s="340">
        <v>3055</v>
      </c>
      <c r="R556" s="227">
        <v>45992</v>
      </c>
      <c r="S556" s="227">
        <v>45992</v>
      </c>
      <c r="T556" s="221" t="s">
        <v>1703</v>
      </c>
    </row>
    <row r="557" spans="1:20">
      <c r="A557" s="220">
        <v>45992</v>
      </c>
      <c r="B557" s="221" t="s">
        <v>1265</v>
      </c>
      <c r="C557" s="221" t="s">
        <v>1266</v>
      </c>
      <c r="D557" s="251" t="s">
        <v>1271</v>
      </c>
      <c r="E557" s="227" t="s">
        <v>839</v>
      </c>
      <c r="F557" s="224">
        <v>0.17985611510791366</v>
      </c>
      <c r="G557" s="222">
        <v>295000</v>
      </c>
      <c r="H557" s="221">
        <v>250000</v>
      </c>
      <c r="I557" s="221">
        <v>0</v>
      </c>
      <c r="J557" s="221">
        <v>22500</v>
      </c>
      <c r="K557" s="221">
        <v>22500</v>
      </c>
      <c r="L557" s="221">
        <v>45000</v>
      </c>
      <c r="M557" s="221" t="s">
        <v>1272</v>
      </c>
      <c r="N557" s="221">
        <v>998313</v>
      </c>
      <c r="O557" s="235" t="s">
        <v>309</v>
      </c>
      <c r="P557" s="221" t="s">
        <v>211</v>
      </c>
      <c r="Q557" s="340">
        <v>3054</v>
      </c>
      <c r="R557" s="227">
        <v>45992</v>
      </c>
      <c r="S557" s="227">
        <v>45992</v>
      </c>
      <c r="T557" s="221" t="s">
        <v>1703</v>
      </c>
    </row>
    <row r="558" spans="1:20">
      <c r="A558" s="220">
        <v>45992</v>
      </c>
      <c r="B558" s="221" t="s">
        <v>1265</v>
      </c>
      <c r="C558" s="221" t="s">
        <v>1266</v>
      </c>
      <c r="D558" s="251" t="s">
        <v>1273</v>
      </c>
      <c r="E558" s="227" t="s">
        <v>1274</v>
      </c>
      <c r="F558" s="224">
        <v>0.17985611510791366</v>
      </c>
      <c r="G558" s="222">
        <v>295000</v>
      </c>
      <c r="H558" s="221">
        <v>250000</v>
      </c>
      <c r="I558" s="221">
        <v>0</v>
      </c>
      <c r="J558" s="221">
        <v>22500</v>
      </c>
      <c r="K558" s="221">
        <v>22500</v>
      </c>
      <c r="L558" s="221">
        <v>45000</v>
      </c>
      <c r="M558" s="221" t="s">
        <v>1275</v>
      </c>
      <c r="N558" s="221">
        <v>998313</v>
      </c>
      <c r="O558" s="235" t="s">
        <v>309</v>
      </c>
      <c r="P558" s="221" t="s">
        <v>211</v>
      </c>
      <c r="Q558" s="340">
        <v>3053</v>
      </c>
      <c r="R558" s="227">
        <v>45992</v>
      </c>
      <c r="S558" s="227">
        <v>45992</v>
      </c>
      <c r="T558" s="221" t="s">
        <v>1703</v>
      </c>
    </row>
    <row r="559" spans="1:20">
      <c r="A559" s="220">
        <v>45992</v>
      </c>
      <c r="B559" s="221" t="s">
        <v>1265</v>
      </c>
      <c r="C559" s="221" t="s">
        <v>1266</v>
      </c>
      <c r="D559" s="251" t="s">
        <v>1276</v>
      </c>
      <c r="E559" s="227" t="s">
        <v>875</v>
      </c>
      <c r="F559" s="224">
        <v>0.17985611510791366</v>
      </c>
      <c r="G559" s="222">
        <v>2006000</v>
      </c>
      <c r="H559" s="221">
        <v>1700000</v>
      </c>
      <c r="I559" s="221">
        <v>0</v>
      </c>
      <c r="J559" s="221">
        <v>153000</v>
      </c>
      <c r="K559" s="221">
        <v>153000</v>
      </c>
      <c r="L559" s="221">
        <v>306000</v>
      </c>
      <c r="M559" s="221" t="s">
        <v>1277</v>
      </c>
      <c r="N559" s="221">
        <v>998313</v>
      </c>
      <c r="O559" s="235" t="s">
        <v>309</v>
      </c>
      <c r="P559" s="221" t="s">
        <v>211</v>
      </c>
      <c r="Q559" s="340">
        <v>3052</v>
      </c>
      <c r="R559" s="227">
        <v>45992</v>
      </c>
      <c r="S559" s="227">
        <v>45992</v>
      </c>
      <c r="T559" s="221" t="s">
        <v>1703</v>
      </c>
    </row>
    <row r="560" spans="1:20">
      <c r="A560" s="220">
        <v>45992</v>
      </c>
      <c r="B560" s="221" t="s">
        <v>320</v>
      </c>
      <c r="C560" s="221" t="s">
        <v>321</v>
      </c>
      <c r="D560" s="251" t="s">
        <v>1278</v>
      </c>
      <c r="E560" s="227" t="s">
        <v>1279</v>
      </c>
      <c r="F560" s="224">
        <v>0.17985611510791366</v>
      </c>
      <c r="G560" s="222">
        <v>324500</v>
      </c>
      <c r="H560" s="221">
        <v>275000</v>
      </c>
      <c r="I560" s="221">
        <v>49500</v>
      </c>
      <c r="J560" s="221">
        <v>0</v>
      </c>
      <c r="K560" s="221">
        <v>0</v>
      </c>
      <c r="L560" s="221">
        <v>49500</v>
      </c>
      <c r="M560" s="221" t="s">
        <v>1280</v>
      </c>
      <c r="N560" s="221">
        <v>998313</v>
      </c>
      <c r="O560" s="235" t="s">
        <v>309</v>
      </c>
      <c r="P560" s="221" t="s">
        <v>211</v>
      </c>
      <c r="Q560" s="340">
        <v>2949</v>
      </c>
      <c r="R560" s="227">
        <v>45992</v>
      </c>
      <c r="S560" s="227">
        <v>45992</v>
      </c>
      <c r="T560" s="221" t="s">
        <v>1703</v>
      </c>
    </row>
    <row r="561" spans="1:20">
      <c r="A561" s="220">
        <v>45992</v>
      </c>
      <c r="B561" s="221" t="s">
        <v>339</v>
      </c>
      <c r="C561" s="221" t="s">
        <v>340</v>
      </c>
      <c r="D561" s="251" t="s">
        <v>1281</v>
      </c>
      <c r="E561" s="227" t="s">
        <v>1282</v>
      </c>
      <c r="F561" s="224">
        <v>0.17985611510791366</v>
      </c>
      <c r="G561" s="222">
        <v>6842.6999999999989</v>
      </c>
      <c r="H561" s="221">
        <v>5798.9</v>
      </c>
      <c r="I561" s="221">
        <v>0</v>
      </c>
      <c r="J561" s="221">
        <v>521.9</v>
      </c>
      <c r="K561" s="221">
        <v>521.9</v>
      </c>
      <c r="L561" s="221">
        <v>1043.8</v>
      </c>
      <c r="M561" s="221" t="s">
        <v>1283</v>
      </c>
      <c r="N561" s="221">
        <v>996812</v>
      </c>
      <c r="O561" s="235" t="s">
        <v>263</v>
      </c>
      <c r="P561" s="221" t="s">
        <v>211</v>
      </c>
      <c r="Q561" s="340">
        <v>2950</v>
      </c>
      <c r="R561" s="227">
        <v>45992</v>
      </c>
      <c r="S561" s="227">
        <v>45992</v>
      </c>
      <c r="T561" s="221" t="s">
        <v>1703</v>
      </c>
    </row>
    <row r="562" spans="1:20">
      <c r="A562" s="220">
        <v>45992</v>
      </c>
      <c r="B562" s="221" t="s">
        <v>1265</v>
      </c>
      <c r="C562" s="221" t="s">
        <v>1266</v>
      </c>
      <c r="D562" s="251" t="s">
        <v>1284</v>
      </c>
      <c r="E562" s="227" t="s">
        <v>1050</v>
      </c>
      <c r="F562" s="224">
        <v>0.17985611510791366</v>
      </c>
      <c r="G562" s="222">
        <v>295000</v>
      </c>
      <c r="H562" s="221">
        <v>250000</v>
      </c>
      <c r="I562" s="221">
        <v>0</v>
      </c>
      <c r="J562" s="221">
        <v>22500</v>
      </c>
      <c r="K562" s="221">
        <v>22500</v>
      </c>
      <c r="L562" s="221">
        <v>45000</v>
      </c>
      <c r="M562" s="221" t="s">
        <v>1285</v>
      </c>
      <c r="N562" s="221">
        <v>998313</v>
      </c>
      <c r="O562" s="235" t="s">
        <v>309</v>
      </c>
      <c r="P562" s="221" t="s">
        <v>211</v>
      </c>
      <c r="Q562" s="340">
        <v>3051</v>
      </c>
      <c r="R562" s="227">
        <v>45992</v>
      </c>
      <c r="S562" s="227">
        <v>45992</v>
      </c>
      <c r="T562" s="221" t="s">
        <v>1703</v>
      </c>
    </row>
    <row r="563" spans="1:20">
      <c r="A563" s="220">
        <v>45992</v>
      </c>
      <c r="B563" s="221" t="s">
        <v>1265</v>
      </c>
      <c r="C563" s="221" t="s">
        <v>1266</v>
      </c>
      <c r="D563" s="251" t="s">
        <v>1286</v>
      </c>
      <c r="E563" s="227" t="s">
        <v>373</v>
      </c>
      <c r="F563" s="224">
        <v>0.17985611510791366</v>
      </c>
      <c r="G563" s="222">
        <v>295000</v>
      </c>
      <c r="H563" s="221">
        <v>250000</v>
      </c>
      <c r="I563" s="221">
        <v>0</v>
      </c>
      <c r="J563" s="221">
        <v>22500</v>
      </c>
      <c r="K563" s="221">
        <v>22500</v>
      </c>
      <c r="L563" s="221">
        <v>45000</v>
      </c>
      <c r="M563" s="221" t="s">
        <v>1287</v>
      </c>
      <c r="N563" s="221">
        <v>998313</v>
      </c>
      <c r="O563" s="235" t="s">
        <v>309</v>
      </c>
      <c r="P563" s="221" t="s">
        <v>211</v>
      </c>
      <c r="Q563" s="340">
        <v>3050</v>
      </c>
      <c r="R563" s="227">
        <v>45992</v>
      </c>
      <c r="S563" s="227">
        <v>45992</v>
      </c>
      <c r="T563" s="221" t="s">
        <v>1703</v>
      </c>
    </row>
    <row r="564" spans="1:20">
      <c r="A564" s="220">
        <v>45992</v>
      </c>
      <c r="B564" s="221" t="s">
        <v>334</v>
      </c>
      <c r="C564" s="221" t="s">
        <v>335</v>
      </c>
      <c r="D564" s="251" t="s">
        <v>1288</v>
      </c>
      <c r="E564" s="227" t="s">
        <v>1242</v>
      </c>
      <c r="F564" s="224">
        <v>0.17985611510791366</v>
      </c>
      <c r="G564" s="222">
        <v>1253.1600000000001</v>
      </c>
      <c r="H564" s="221">
        <v>1062</v>
      </c>
      <c r="I564" s="221">
        <v>191.16</v>
      </c>
      <c r="J564" s="221">
        <v>0</v>
      </c>
      <c r="K564" s="221">
        <v>0</v>
      </c>
      <c r="L564" s="221">
        <v>191.16</v>
      </c>
      <c r="M564" s="221" t="s">
        <v>1289</v>
      </c>
      <c r="N564" s="221">
        <v>998313</v>
      </c>
      <c r="O564" s="235" t="s">
        <v>338</v>
      </c>
      <c r="P564" s="221" t="s">
        <v>211</v>
      </c>
      <c r="Q564" s="340">
        <v>3049</v>
      </c>
      <c r="R564" s="227">
        <v>45992</v>
      </c>
      <c r="S564" s="227">
        <v>45992</v>
      </c>
      <c r="T564" s="221" t="s">
        <v>1703</v>
      </c>
    </row>
    <row r="565" spans="1:20">
      <c r="A565" s="220">
        <v>45992</v>
      </c>
      <c r="B565" s="221" t="s">
        <v>617</v>
      </c>
      <c r="C565" s="221" t="s">
        <v>618</v>
      </c>
      <c r="D565" s="251" t="s">
        <v>1290</v>
      </c>
      <c r="E565" s="227" t="s">
        <v>1291</v>
      </c>
      <c r="F565" s="224">
        <v>0.17985611510791366</v>
      </c>
      <c r="G565" s="222">
        <v>31080.91</v>
      </c>
      <c r="H565" s="221">
        <v>26339.75</v>
      </c>
      <c r="I565" s="221">
        <v>4741.16</v>
      </c>
      <c r="J565" s="221">
        <v>0</v>
      </c>
      <c r="K565" s="221">
        <v>0</v>
      </c>
      <c r="L565" s="221">
        <v>4741.16</v>
      </c>
      <c r="M565" s="221" t="s">
        <v>1292</v>
      </c>
      <c r="N565" s="221">
        <v>998311</v>
      </c>
      <c r="O565" s="235" t="s">
        <v>309</v>
      </c>
      <c r="P565" s="221" t="s">
        <v>211</v>
      </c>
      <c r="Q565" s="340">
        <v>3048</v>
      </c>
      <c r="R565" s="227">
        <v>45992</v>
      </c>
      <c r="S565" s="227">
        <v>45992</v>
      </c>
      <c r="T565" s="221" t="s">
        <v>1703</v>
      </c>
    </row>
    <row r="566" spans="1:20">
      <c r="A566" s="220">
        <v>45992</v>
      </c>
      <c r="B566" s="221" t="s">
        <v>1293</v>
      </c>
      <c r="C566" s="221" t="s">
        <v>1294</v>
      </c>
      <c r="D566" s="251" t="s">
        <v>1295</v>
      </c>
      <c r="E566" s="227" t="s">
        <v>1296</v>
      </c>
      <c r="F566" s="224">
        <v>0.05</v>
      </c>
      <c r="G566" s="222">
        <v>1261</v>
      </c>
      <c r="H566" s="221">
        <v>1200.95</v>
      </c>
      <c r="I566" s="221">
        <v>60.05</v>
      </c>
      <c r="J566" s="221">
        <v>0</v>
      </c>
      <c r="K566" s="221">
        <v>0</v>
      </c>
      <c r="L566" s="221">
        <v>60.05</v>
      </c>
      <c r="M566" s="221" t="s">
        <v>1297</v>
      </c>
      <c r="N566" s="221">
        <v>0</v>
      </c>
      <c r="O566" s="235">
        <v>0</v>
      </c>
      <c r="P566" s="221"/>
      <c r="Q566" s="340">
        <v>3046</v>
      </c>
      <c r="R566" s="227">
        <v>45992</v>
      </c>
      <c r="S566" s="227">
        <v>45992</v>
      </c>
      <c r="T566" s="221" t="s">
        <v>1703</v>
      </c>
    </row>
    <row r="567" spans="1:20">
      <c r="A567" s="220">
        <v>45992</v>
      </c>
      <c r="B567" s="221" t="s">
        <v>499</v>
      </c>
      <c r="C567" s="221" t="s">
        <v>500</v>
      </c>
      <c r="D567" s="251" t="s">
        <v>1298</v>
      </c>
      <c r="E567" s="227" t="s">
        <v>1211</v>
      </c>
      <c r="F567" s="224">
        <v>0.17985611510791366</v>
      </c>
      <c r="G567" s="222">
        <v>156444</v>
      </c>
      <c r="H567" s="221">
        <v>132579</v>
      </c>
      <c r="I567" s="221">
        <v>0</v>
      </c>
      <c r="J567" s="221">
        <v>11932.5</v>
      </c>
      <c r="K567" s="221">
        <v>11932.5</v>
      </c>
      <c r="L567" s="221">
        <v>23865</v>
      </c>
      <c r="M567" s="221" t="s">
        <v>1299</v>
      </c>
      <c r="N567" s="221">
        <v>996425</v>
      </c>
      <c r="O567" s="235" t="s">
        <v>288</v>
      </c>
      <c r="P567" s="221" t="s">
        <v>211</v>
      </c>
      <c r="Q567" s="340">
        <v>3045</v>
      </c>
      <c r="R567" s="227">
        <v>45992</v>
      </c>
      <c r="S567" s="227">
        <v>45992</v>
      </c>
      <c r="T567" s="221" t="s">
        <v>1703</v>
      </c>
    </row>
    <row r="568" spans="1:20">
      <c r="A568" s="220">
        <v>45992</v>
      </c>
      <c r="B568" s="221" t="s">
        <v>499</v>
      </c>
      <c r="C568" s="221" t="s">
        <v>500</v>
      </c>
      <c r="D568" s="251" t="s">
        <v>1300</v>
      </c>
      <c r="E568" s="227" t="s">
        <v>1211</v>
      </c>
      <c r="F568" s="224">
        <v>0.17985611510791366</v>
      </c>
      <c r="G568" s="222">
        <v>156444</v>
      </c>
      <c r="H568" s="221">
        <v>132579</v>
      </c>
      <c r="I568" s="221">
        <v>0</v>
      </c>
      <c r="J568" s="221">
        <v>11932.5</v>
      </c>
      <c r="K568" s="221">
        <v>11932.5</v>
      </c>
      <c r="L568" s="221">
        <v>23865</v>
      </c>
      <c r="M568" s="221" t="s">
        <v>1301</v>
      </c>
      <c r="N568" s="221">
        <v>996425</v>
      </c>
      <c r="O568" s="235" t="s">
        <v>288</v>
      </c>
      <c r="P568" s="221" t="s">
        <v>211</v>
      </c>
      <c r="Q568" s="340">
        <v>3044</v>
      </c>
      <c r="R568" s="227">
        <v>45992</v>
      </c>
      <c r="S568" s="227">
        <v>45992</v>
      </c>
      <c r="T568" s="221" t="s">
        <v>1703</v>
      </c>
    </row>
    <row r="569" spans="1:20">
      <c r="A569" s="220">
        <v>45992</v>
      </c>
      <c r="B569" s="221" t="s">
        <v>499</v>
      </c>
      <c r="C569" s="221" t="s">
        <v>500</v>
      </c>
      <c r="D569" s="251" t="s">
        <v>1302</v>
      </c>
      <c r="E569" s="227" t="s">
        <v>1211</v>
      </c>
      <c r="F569" s="224">
        <v>0.17985611510791366</v>
      </c>
      <c r="G569" s="222">
        <v>156444</v>
      </c>
      <c r="H569" s="221">
        <v>132579</v>
      </c>
      <c r="I569" s="221">
        <v>0</v>
      </c>
      <c r="J569" s="221">
        <v>11932.5</v>
      </c>
      <c r="K569" s="221">
        <v>11932.5</v>
      </c>
      <c r="L569" s="221">
        <v>23865</v>
      </c>
      <c r="M569" s="221" t="s">
        <v>1303</v>
      </c>
      <c r="N569" s="221">
        <v>996425</v>
      </c>
      <c r="O569" s="235" t="s">
        <v>288</v>
      </c>
      <c r="P569" s="221" t="s">
        <v>211</v>
      </c>
      <c r="Q569" s="340">
        <v>3043</v>
      </c>
      <c r="R569" s="227">
        <v>45992</v>
      </c>
      <c r="S569" s="227">
        <v>45992</v>
      </c>
      <c r="T569" s="221" t="s">
        <v>1703</v>
      </c>
    </row>
    <row r="570" spans="1:20">
      <c r="A570" s="220">
        <v>45992</v>
      </c>
      <c r="B570" s="221" t="s">
        <v>499</v>
      </c>
      <c r="C570" s="221" t="s">
        <v>500</v>
      </c>
      <c r="D570" s="251" t="s">
        <v>1304</v>
      </c>
      <c r="E570" s="227" t="s">
        <v>1211</v>
      </c>
      <c r="F570" s="224">
        <v>0.17985611510791366</v>
      </c>
      <c r="G570" s="222">
        <v>156444</v>
      </c>
      <c r="H570" s="221">
        <v>132579</v>
      </c>
      <c r="I570" s="221">
        <v>0</v>
      </c>
      <c r="J570" s="221">
        <v>11932.5</v>
      </c>
      <c r="K570" s="221">
        <v>11932.5</v>
      </c>
      <c r="L570" s="221">
        <v>23865</v>
      </c>
      <c r="M570" s="221" t="s">
        <v>1305</v>
      </c>
      <c r="N570" s="221">
        <v>996425</v>
      </c>
      <c r="O570" s="235" t="s">
        <v>288</v>
      </c>
      <c r="P570" s="221" t="s">
        <v>211</v>
      </c>
      <c r="Q570" s="340">
        <v>3042</v>
      </c>
      <c r="R570" s="227">
        <v>45992</v>
      </c>
      <c r="S570" s="227">
        <v>45992</v>
      </c>
      <c r="T570" s="221" t="s">
        <v>1703</v>
      </c>
    </row>
    <row r="571" spans="1:20">
      <c r="A571" s="220">
        <v>45992</v>
      </c>
      <c r="B571" s="221" t="s">
        <v>685</v>
      </c>
      <c r="C571" s="221" t="s">
        <v>686</v>
      </c>
      <c r="D571" s="251" t="s">
        <v>1306</v>
      </c>
      <c r="E571" s="227" t="s">
        <v>1214</v>
      </c>
      <c r="F571" s="224">
        <v>0.17985611510791366</v>
      </c>
      <c r="G571" s="222">
        <v>99238</v>
      </c>
      <c r="H571" s="221">
        <v>84100</v>
      </c>
      <c r="I571" s="221">
        <v>0</v>
      </c>
      <c r="J571" s="221">
        <v>7569</v>
      </c>
      <c r="K571" s="221">
        <v>7569</v>
      </c>
      <c r="L571" s="221">
        <v>15138</v>
      </c>
      <c r="M571" s="221" t="s">
        <v>1307</v>
      </c>
      <c r="N571" s="221">
        <v>9973</v>
      </c>
      <c r="O571" s="235" t="s">
        <v>371</v>
      </c>
      <c r="P571" s="221" t="s">
        <v>211</v>
      </c>
      <c r="Q571" s="340">
        <v>3041</v>
      </c>
      <c r="R571" s="227">
        <v>45992</v>
      </c>
      <c r="S571" s="227">
        <v>45992</v>
      </c>
      <c r="T571" s="221" t="s">
        <v>1703</v>
      </c>
    </row>
    <row r="572" spans="1:20">
      <c r="A572" s="220">
        <v>45992</v>
      </c>
      <c r="B572" s="221" t="s">
        <v>432</v>
      </c>
      <c r="C572" s="221" t="s">
        <v>433</v>
      </c>
      <c r="D572" s="251" t="s">
        <v>1308</v>
      </c>
      <c r="E572" s="227" t="s">
        <v>1279</v>
      </c>
      <c r="F572" s="224">
        <v>0.17985611510791366</v>
      </c>
      <c r="G572" s="222">
        <v>233923.20000000001</v>
      </c>
      <c r="H572" s="221">
        <v>198240</v>
      </c>
      <c r="I572" s="221">
        <v>35683.199999999997</v>
      </c>
      <c r="J572" s="221">
        <v>0</v>
      </c>
      <c r="K572" s="221">
        <v>0</v>
      </c>
      <c r="L572" s="221">
        <v>35683.199999999997</v>
      </c>
      <c r="M572" s="221" t="s">
        <v>1309</v>
      </c>
      <c r="N572" s="221">
        <v>998112</v>
      </c>
      <c r="O572" s="235" t="s">
        <v>309</v>
      </c>
      <c r="P572" s="221" t="s">
        <v>211</v>
      </c>
      <c r="Q572" s="340">
        <v>3019</v>
      </c>
      <c r="R572" s="227">
        <v>45992</v>
      </c>
      <c r="S572" s="227">
        <v>45992</v>
      </c>
      <c r="T572" s="221" t="s">
        <v>1703</v>
      </c>
    </row>
    <row r="573" spans="1:20">
      <c r="A573" s="220">
        <v>45992</v>
      </c>
      <c r="B573" s="221" t="s">
        <v>394</v>
      </c>
      <c r="C573" s="221" t="s">
        <v>395</v>
      </c>
      <c r="D573" s="251">
        <v>6366</v>
      </c>
      <c r="E573" s="227" t="s">
        <v>1214</v>
      </c>
      <c r="F573" s="224">
        <v>0.17985611510791366</v>
      </c>
      <c r="G573" s="222">
        <v>12008.86</v>
      </c>
      <c r="H573" s="221">
        <v>10177</v>
      </c>
      <c r="I573" s="221">
        <v>0</v>
      </c>
      <c r="J573" s="221">
        <v>915.93</v>
      </c>
      <c r="K573" s="221">
        <v>915.93</v>
      </c>
      <c r="L573" s="221">
        <v>1831.86</v>
      </c>
      <c r="M573" s="221" t="s">
        <v>1310</v>
      </c>
      <c r="N573" s="221">
        <v>996813</v>
      </c>
      <c r="O573" s="235" t="s">
        <v>397</v>
      </c>
      <c r="P573" s="221" t="s">
        <v>211</v>
      </c>
      <c r="Q573" s="340">
        <v>3017</v>
      </c>
      <c r="R573" s="227">
        <v>45992</v>
      </c>
      <c r="S573" s="227">
        <v>45992</v>
      </c>
      <c r="T573" s="221" t="s">
        <v>1703</v>
      </c>
    </row>
    <row r="574" spans="1:20">
      <c r="A574" s="220">
        <v>45992</v>
      </c>
      <c r="B574" s="221" t="s">
        <v>357</v>
      </c>
      <c r="C574" s="221" t="s">
        <v>358</v>
      </c>
      <c r="D574" s="251" t="s">
        <v>1311</v>
      </c>
      <c r="E574" s="227" t="s">
        <v>1312</v>
      </c>
      <c r="F574" s="224">
        <v>0.05</v>
      </c>
      <c r="G574" s="222">
        <v>9922.5</v>
      </c>
      <c r="H574" s="221">
        <v>9450</v>
      </c>
      <c r="I574" s="221">
        <v>0</v>
      </c>
      <c r="J574" s="221">
        <v>236.25</v>
      </c>
      <c r="K574" s="221">
        <v>236.25</v>
      </c>
      <c r="L574" s="221">
        <v>472.5</v>
      </c>
      <c r="M574" s="221" t="s">
        <v>1313</v>
      </c>
      <c r="N574" s="221">
        <v>99633</v>
      </c>
      <c r="O574" s="235" t="s">
        <v>361</v>
      </c>
      <c r="P574" s="221" t="s">
        <v>211</v>
      </c>
      <c r="Q574" s="340">
        <v>2963</v>
      </c>
      <c r="R574" s="227">
        <v>45992</v>
      </c>
      <c r="S574" s="227">
        <v>45992</v>
      </c>
      <c r="T574" s="221" t="s">
        <v>1703</v>
      </c>
    </row>
    <row r="575" spans="1:20">
      <c r="A575" s="220">
        <v>45992</v>
      </c>
      <c r="B575" s="221" t="s">
        <v>357</v>
      </c>
      <c r="C575" s="221" t="s">
        <v>358</v>
      </c>
      <c r="D575" s="251" t="s">
        <v>1314</v>
      </c>
      <c r="E575" s="227" t="s">
        <v>1214</v>
      </c>
      <c r="F575" s="224">
        <v>0.05</v>
      </c>
      <c r="G575" s="222">
        <v>808.5</v>
      </c>
      <c r="H575" s="221">
        <v>770</v>
      </c>
      <c r="I575" s="221">
        <v>0</v>
      </c>
      <c r="J575" s="221">
        <v>19.25</v>
      </c>
      <c r="K575" s="221">
        <v>19.25</v>
      </c>
      <c r="L575" s="221">
        <v>38.5</v>
      </c>
      <c r="M575" s="221" t="s">
        <v>1315</v>
      </c>
      <c r="N575" s="221">
        <v>99633</v>
      </c>
      <c r="O575" s="235" t="s">
        <v>361</v>
      </c>
      <c r="P575" s="221" t="s">
        <v>211</v>
      </c>
      <c r="Q575" s="340">
        <v>2964</v>
      </c>
      <c r="R575" s="227">
        <v>45992</v>
      </c>
      <c r="S575" s="227">
        <v>45992</v>
      </c>
      <c r="T575" s="221" t="s">
        <v>1703</v>
      </c>
    </row>
    <row r="576" spans="1:20">
      <c r="A576" s="220">
        <v>45992</v>
      </c>
      <c r="B576" s="221" t="s">
        <v>357</v>
      </c>
      <c r="C576" s="221" t="s">
        <v>358</v>
      </c>
      <c r="D576" s="251" t="s">
        <v>1316</v>
      </c>
      <c r="E576" s="227" t="s">
        <v>1214</v>
      </c>
      <c r="F576" s="224">
        <v>0.05</v>
      </c>
      <c r="G576" s="222">
        <v>3664.5</v>
      </c>
      <c r="H576" s="221">
        <v>3490</v>
      </c>
      <c r="I576" s="221">
        <v>0</v>
      </c>
      <c r="J576" s="221">
        <v>87.25</v>
      </c>
      <c r="K576" s="221">
        <v>87.25</v>
      </c>
      <c r="L576" s="221">
        <v>174.5</v>
      </c>
      <c r="M576" s="221" t="s">
        <v>1317</v>
      </c>
      <c r="N576" s="221">
        <v>99633</v>
      </c>
      <c r="O576" s="235" t="s">
        <v>361</v>
      </c>
      <c r="P576" s="221" t="s">
        <v>211</v>
      </c>
      <c r="Q576" s="340">
        <v>2965</v>
      </c>
      <c r="R576" s="227">
        <v>45992</v>
      </c>
      <c r="S576" s="227">
        <v>45992</v>
      </c>
      <c r="T576" s="221" t="s">
        <v>1703</v>
      </c>
    </row>
    <row r="577" spans="1:20">
      <c r="A577" s="220">
        <v>45992</v>
      </c>
      <c r="B577" s="221" t="s">
        <v>362</v>
      </c>
      <c r="C577" s="221" t="s">
        <v>363</v>
      </c>
      <c r="D577" s="251" t="s">
        <v>1318</v>
      </c>
      <c r="E577" s="227" t="s">
        <v>1214</v>
      </c>
      <c r="F577" s="224">
        <v>0.17985611510791366</v>
      </c>
      <c r="G577" s="222">
        <v>118</v>
      </c>
      <c r="H577" s="221">
        <v>100</v>
      </c>
      <c r="I577" s="221">
        <v>0</v>
      </c>
      <c r="J577" s="221">
        <v>9</v>
      </c>
      <c r="K577" s="221">
        <v>9</v>
      </c>
      <c r="L577" s="221">
        <v>18</v>
      </c>
      <c r="M577" s="221" t="s">
        <v>1319</v>
      </c>
      <c r="N577" s="221">
        <v>440173</v>
      </c>
      <c r="O577" s="235" t="s">
        <v>366</v>
      </c>
      <c r="P577" s="221" t="s">
        <v>209</v>
      </c>
      <c r="Q577" s="340">
        <v>2966</v>
      </c>
      <c r="R577" s="227">
        <v>45992</v>
      </c>
      <c r="S577" s="227">
        <v>45992</v>
      </c>
      <c r="T577" s="221" t="s">
        <v>1703</v>
      </c>
    </row>
    <row r="578" spans="1:20">
      <c r="A578" s="220">
        <v>45992</v>
      </c>
      <c r="B578" s="221" t="s">
        <v>394</v>
      </c>
      <c r="C578" s="221" t="s">
        <v>395</v>
      </c>
      <c r="D578" s="251">
        <v>6319</v>
      </c>
      <c r="E578" s="227" t="s">
        <v>1214</v>
      </c>
      <c r="F578" s="224">
        <v>0.17985611510791366</v>
      </c>
      <c r="G578" s="222">
        <v>2360</v>
      </c>
      <c r="H578" s="221">
        <v>2000</v>
      </c>
      <c r="I578" s="221">
        <v>0</v>
      </c>
      <c r="J578" s="221">
        <v>180</v>
      </c>
      <c r="K578" s="221">
        <v>180</v>
      </c>
      <c r="L578" s="221">
        <v>360</v>
      </c>
      <c r="M578" s="221" t="s">
        <v>1320</v>
      </c>
      <c r="N578" s="221">
        <v>996813</v>
      </c>
      <c r="O578" s="235" t="s">
        <v>397</v>
      </c>
      <c r="P578" s="221" t="s">
        <v>211</v>
      </c>
      <c r="Q578" s="340">
        <v>3016</v>
      </c>
      <c r="R578" s="227">
        <v>45992</v>
      </c>
      <c r="S578" s="227">
        <v>45992</v>
      </c>
      <c r="T578" s="221" t="s">
        <v>1703</v>
      </c>
    </row>
    <row r="579" spans="1:20">
      <c r="A579" s="220">
        <v>45992</v>
      </c>
      <c r="B579" s="221" t="s">
        <v>394</v>
      </c>
      <c r="C579" s="221" t="s">
        <v>395</v>
      </c>
      <c r="D579" s="251">
        <v>6309</v>
      </c>
      <c r="E579" s="227" t="s">
        <v>1214</v>
      </c>
      <c r="F579" s="224">
        <v>0.17985611510791366</v>
      </c>
      <c r="G579" s="222">
        <v>5503.52</v>
      </c>
      <c r="H579" s="221">
        <v>4664</v>
      </c>
      <c r="I579" s="221">
        <v>0</v>
      </c>
      <c r="J579" s="221">
        <v>419.76</v>
      </c>
      <c r="K579" s="221">
        <v>419.76</v>
      </c>
      <c r="L579" s="221">
        <v>839.52</v>
      </c>
      <c r="M579" s="221" t="s">
        <v>1321</v>
      </c>
      <c r="N579" s="221">
        <v>996813</v>
      </c>
      <c r="O579" s="235" t="s">
        <v>397</v>
      </c>
      <c r="P579" s="221" t="s">
        <v>211</v>
      </c>
      <c r="Q579" s="340">
        <v>3015</v>
      </c>
      <c r="R579" s="227">
        <v>45992</v>
      </c>
      <c r="S579" s="227">
        <v>45992</v>
      </c>
      <c r="T579" s="221" t="s">
        <v>1703</v>
      </c>
    </row>
    <row r="580" spans="1:20">
      <c r="A580" s="220">
        <v>45992</v>
      </c>
      <c r="B580" s="221" t="s">
        <v>394</v>
      </c>
      <c r="C580" s="221" t="s">
        <v>395</v>
      </c>
      <c r="D580" s="251">
        <v>6282</v>
      </c>
      <c r="E580" s="227" t="s">
        <v>1214</v>
      </c>
      <c r="F580" s="224">
        <v>0.17985611510791366</v>
      </c>
      <c r="G580" s="222">
        <v>12583.52</v>
      </c>
      <c r="H580" s="221">
        <v>10664</v>
      </c>
      <c r="I580" s="221">
        <v>0</v>
      </c>
      <c r="J580" s="221">
        <v>959.76</v>
      </c>
      <c r="K580" s="221">
        <v>959.76</v>
      </c>
      <c r="L580" s="221">
        <v>1919.52</v>
      </c>
      <c r="M580" s="221" t="s">
        <v>1322</v>
      </c>
      <c r="N580" s="221">
        <v>996813</v>
      </c>
      <c r="O580" s="235" t="s">
        <v>397</v>
      </c>
      <c r="P580" s="221" t="s">
        <v>211</v>
      </c>
      <c r="Q580" s="340">
        <v>3014</v>
      </c>
      <c r="R580" s="227">
        <v>45992</v>
      </c>
      <c r="S580" s="227">
        <v>45992</v>
      </c>
      <c r="T580" s="221" t="s">
        <v>1703</v>
      </c>
    </row>
    <row r="581" spans="1:20">
      <c r="A581" s="220">
        <v>45992</v>
      </c>
      <c r="B581" s="221" t="s">
        <v>1323</v>
      </c>
      <c r="C581" s="221" t="s">
        <v>1324</v>
      </c>
      <c r="D581" s="251" t="s">
        <v>1325</v>
      </c>
      <c r="E581" s="227" t="s">
        <v>1296</v>
      </c>
      <c r="F581" s="224">
        <v>0.17985611510791366</v>
      </c>
      <c r="G581" s="222">
        <v>1040.01</v>
      </c>
      <c r="H581" s="221">
        <v>881.36</v>
      </c>
      <c r="I581" s="221">
        <v>158.65</v>
      </c>
      <c r="J581" s="221">
        <v>0</v>
      </c>
      <c r="K581" s="221">
        <v>0</v>
      </c>
      <c r="L581" s="221">
        <v>158.65</v>
      </c>
      <c r="M581" s="221" t="s">
        <v>1326</v>
      </c>
      <c r="N581" s="221">
        <v>0</v>
      </c>
      <c r="O581" s="235">
        <v>0</v>
      </c>
      <c r="P581" s="221"/>
      <c r="Q581" s="340">
        <v>2970</v>
      </c>
      <c r="R581" s="227">
        <v>45992</v>
      </c>
      <c r="S581" s="227">
        <v>45992</v>
      </c>
      <c r="T581" s="221" t="s">
        <v>1703</v>
      </c>
    </row>
    <row r="582" spans="1:20">
      <c r="A582" s="220">
        <v>45992</v>
      </c>
      <c r="B582" s="221" t="s">
        <v>717</v>
      </c>
      <c r="C582" s="221" t="s">
        <v>718</v>
      </c>
      <c r="D582" s="251" t="s">
        <v>1327</v>
      </c>
      <c r="E582" s="227" t="s">
        <v>1211</v>
      </c>
      <c r="F582" s="224">
        <v>0.17985611510791366</v>
      </c>
      <c r="G582" s="222">
        <v>1180</v>
      </c>
      <c r="H582" s="221">
        <v>1000</v>
      </c>
      <c r="I582" s="221">
        <v>0</v>
      </c>
      <c r="J582" s="221">
        <v>90</v>
      </c>
      <c r="K582" s="221">
        <v>90</v>
      </c>
      <c r="L582" s="221">
        <v>180</v>
      </c>
      <c r="M582" s="221" t="s">
        <v>1328</v>
      </c>
      <c r="N582" s="221">
        <v>998559</v>
      </c>
      <c r="O582" s="235" t="s">
        <v>288</v>
      </c>
      <c r="P582" s="221" t="s">
        <v>211</v>
      </c>
      <c r="Q582" s="340">
        <v>2971</v>
      </c>
      <c r="R582" s="227">
        <v>45992</v>
      </c>
      <c r="S582" s="227">
        <v>45992</v>
      </c>
      <c r="T582" s="221" t="s">
        <v>1703</v>
      </c>
    </row>
    <row r="583" spans="1:20">
      <c r="A583" s="220">
        <v>45992</v>
      </c>
      <c r="B583" s="221" t="s">
        <v>394</v>
      </c>
      <c r="C583" s="221" t="s">
        <v>395</v>
      </c>
      <c r="D583" s="251">
        <v>6266</v>
      </c>
      <c r="E583" s="227" t="s">
        <v>1214</v>
      </c>
      <c r="F583" s="224">
        <v>0.17985611510791366</v>
      </c>
      <c r="G583" s="222">
        <v>5413.84</v>
      </c>
      <c r="H583" s="221">
        <v>4588</v>
      </c>
      <c r="I583" s="221">
        <v>0</v>
      </c>
      <c r="J583" s="221">
        <v>412.92</v>
      </c>
      <c r="K583" s="221">
        <v>412.92</v>
      </c>
      <c r="L583" s="221">
        <v>825.84</v>
      </c>
      <c r="M583" s="221" t="s">
        <v>1329</v>
      </c>
      <c r="N583" s="221">
        <v>996813</v>
      </c>
      <c r="O583" s="235" t="s">
        <v>397</v>
      </c>
      <c r="P583" s="221" t="s">
        <v>211</v>
      </c>
      <c r="Q583" s="340">
        <v>3013</v>
      </c>
      <c r="R583" s="227">
        <v>45992</v>
      </c>
      <c r="S583" s="227">
        <v>45992</v>
      </c>
      <c r="T583" s="221" t="s">
        <v>1703</v>
      </c>
    </row>
    <row r="584" spans="1:20">
      <c r="A584" s="220">
        <v>45992</v>
      </c>
      <c r="B584" s="221" t="s">
        <v>394</v>
      </c>
      <c r="C584" s="221" t="s">
        <v>395</v>
      </c>
      <c r="D584" s="251">
        <v>6265</v>
      </c>
      <c r="E584" s="227" t="s">
        <v>1214</v>
      </c>
      <c r="F584" s="224">
        <v>0.17985611510791366</v>
      </c>
      <c r="G584" s="222">
        <v>8031.08</v>
      </c>
      <c r="H584" s="221">
        <v>6806</v>
      </c>
      <c r="I584" s="221">
        <v>0</v>
      </c>
      <c r="J584" s="221">
        <v>612.54</v>
      </c>
      <c r="K584" s="221">
        <v>612.54</v>
      </c>
      <c r="L584" s="221">
        <v>1225.08</v>
      </c>
      <c r="M584" s="221" t="s">
        <v>1330</v>
      </c>
      <c r="N584" s="221">
        <v>996813</v>
      </c>
      <c r="O584" s="235" t="s">
        <v>397</v>
      </c>
      <c r="P584" s="221" t="s">
        <v>211</v>
      </c>
      <c r="Q584" s="340">
        <v>3012</v>
      </c>
      <c r="R584" s="227">
        <v>45992</v>
      </c>
      <c r="S584" s="227">
        <v>45992</v>
      </c>
      <c r="T584" s="221" t="s">
        <v>1703</v>
      </c>
    </row>
    <row r="585" spans="1:20">
      <c r="A585" s="220">
        <v>45992</v>
      </c>
      <c r="B585" s="221" t="s">
        <v>305</v>
      </c>
      <c r="C585" s="221" t="s">
        <v>306</v>
      </c>
      <c r="D585" s="251" t="s">
        <v>1331</v>
      </c>
      <c r="E585" s="227" t="s">
        <v>1279</v>
      </c>
      <c r="F585" s="224">
        <v>0.17985611510791366</v>
      </c>
      <c r="G585" s="222">
        <v>14460.9</v>
      </c>
      <c r="H585" s="221">
        <v>12255</v>
      </c>
      <c r="I585" s="221">
        <v>2205.9</v>
      </c>
      <c r="J585" s="221">
        <v>0</v>
      </c>
      <c r="K585" s="221">
        <v>0</v>
      </c>
      <c r="L585" s="221">
        <v>2205.9</v>
      </c>
      <c r="M585" s="221" t="s">
        <v>1332</v>
      </c>
      <c r="N585" s="221">
        <v>853669</v>
      </c>
      <c r="O585" s="235" t="s">
        <v>309</v>
      </c>
      <c r="P585" s="221" t="s">
        <v>209</v>
      </c>
      <c r="Q585" s="340">
        <v>2974</v>
      </c>
      <c r="R585" s="227">
        <v>45992</v>
      </c>
      <c r="S585" s="227">
        <v>45992</v>
      </c>
      <c r="T585" s="221" t="s">
        <v>1703</v>
      </c>
    </row>
    <row r="586" spans="1:20">
      <c r="A586" s="220">
        <v>45992</v>
      </c>
      <c r="B586" s="221" t="s">
        <v>320</v>
      </c>
      <c r="C586" s="221" t="s">
        <v>321</v>
      </c>
      <c r="D586" s="251" t="s">
        <v>1333</v>
      </c>
      <c r="E586" s="227" t="s">
        <v>814</v>
      </c>
      <c r="F586" s="224">
        <v>0.17985611510791366</v>
      </c>
      <c r="G586" s="222">
        <v>280250</v>
      </c>
      <c r="H586" s="221">
        <v>237500</v>
      </c>
      <c r="I586" s="221">
        <v>42750</v>
      </c>
      <c r="J586" s="221">
        <v>0</v>
      </c>
      <c r="K586" s="221">
        <v>0</v>
      </c>
      <c r="L586" s="221">
        <v>42750</v>
      </c>
      <c r="M586" s="221" t="s">
        <v>1334</v>
      </c>
      <c r="N586" s="221">
        <v>998313</v>
      </c>
      <c r="O586" s="235" t="s">
        <v>309</v>
      </c>
      <c r="P586" s="221" t="s">
        <v>211</v>
      </c>
      <c r="Q586" s="340">
        <v>2975</v>
      </c>
      <c r="R586" s="227">
        <v>45992</v>
      </c>
      <c r="S586" s="227">
        <v>45992</v>
      </c>
      <c r="T586" s="221" t="s">
        <v>1703</v>
      </c>
    </row>
    <row r="587" spans="1:20">
      <c r="A587" s="220">
        <v>45992</v>
      </c>
      <c r="B587" s="221" t="s">
        <v>367</v>
      </c>
      <c r="C587" s="221" t="s">
        <v>368</v>
      </c>
      <c r="D587" s="251" t="s">
        <v>1335</v>
      </c>
      <c r="E587" s="227" t="s">
        <v>1279</v>
      </c>
      <c r="F587" s="224">
        <v>0.17985611510791366</v>
      </c>
      <c r="G587" s="222">
        <v>117634.21</v>
      </c>
      <c r="H587" s="221">
        <v>99690.01</v>
      </c>
      <c r="I587" s="221">
        <v>0</v>
      </c>
      <c r="J587" s="221">
        <v>8972.1</v>
      </c>
      <c r="K587" s="221">
        <v>8972.1</v>
      </c>
      <c r="L587" s="221">
        <v>17944.2</v>
      </c>
      <c r="M587" s="221" t="s">
        <v>1336</v>
      </c>
      <c r="N587" s="221">
        <v>997315</v>
      </c>
      <c r="O587" s="235" t="s">
        <v>371</v>
      </c>
      <c r="P587" s="221" t="s">
        <v>211</v>
      </c>
      <c r="Q587" s="340">
        <v>2976</v>
      </c>
      <c r="R587" s="227">
        <v>45992</v>
      </c>
      <c r="S587" s="227">
        <v>45992</v>
      </c>
      <c r="T587" s="221" t="s">
        <v>1703</v>
      </c>
    </row>
    <row r="588" spans="1:20">
      <c r="A588" s="220">
        <v>45992</v>
      </c>
      <c r="B588" s="221" t="s">
        <v>1337</v>
      </c>
      <c r="C588" s="221" t="s">
        <v>1338</v>
      </c>
      <c r="D588" s="251" t="s">
        <v>1339</v>
      </c>
      <c r="E588" s="227" t="s">
        <v>1236</v>
      </c>
      <c r="F588" s="224">
        <v>0.17985611510791366</v>
      </c>
      <c r="G588" s="222">
        <v>590000</v>
      </c>
      <c r="H588" s="221">
        <v>500000</v>
      </c>
      <c r="I588" s="221">
        <v>0</v>
      </c>
      <c r="J588" s="221">
        <v>45000</v>
      </c>
      <c r="K588" s="221">
        <v>45000</v>
      </c>
      <c r="L588" s="221">
        <v>90000</v>
      </c>
      <c r="M588" s="221" t="s">
        <v>1340</v>
      </c>
      <c r="N588" s="221">
        <v>998312</v>
      </c>
      <c r="O588" s="235" t="s">
        <v>309</v>
      </c>
      <c r="P588" s="221" t="s">
        <v>211</v>
      </c>
      <c r="Q588" s="340">
        <v>3007</v>
      </c>
      <c r="R588" s="227">
        <v>45992</v>
      </c>
      <c r="S588" s="227">
        <v>45992</v>
      </c>
      <c r="T588" s="221" t="s">
        <v>1703</v>
      </c>
    </row>
    <row r="589" spans="1:20">
      <c r="A589" s="220">
        <v>45992</v>
      </c>
      <c r="B589" s="221" t="s">
        <v>1337</v>
      </c>
      <c r="C589" s="221" t="s">
        <v>1338</v>
      </c>
      <c r="D589" s="251" t="s">
        <v>1341</v>
      </c>
      <c r="E589" s="227" t="s">
        <v>1214</v>
      </c>
      <c r="F589" s="224">
        <v>0.17985611510791366</v>
      </c>
      <c r="G589" s="222">
        <v>75225</v>
      </c>
      <c r="H589" s="221">
        <v>63750</v>
      </c>
      <c r="I589" s="221">
        <v>0</v>
      </c>
      <c r="J589" s="221">
        <v>5737.5</v>
      </c>
      <c r="K589" s="221">
        <v>5737.5</v>
      </c>
      <c r="L589" s="221">
        <v>11475</v>
      </c>
      <c r="M589" s="221" t="s">
        <v>1342</v>
      </c>
      <c r="N589" s="221">
        <v>998312</v>
      </c>
      <c r="O589" s="235" t="s">
        <v>309</v>
      </c>
      <c r="P589" s="221" t="s">
        <v>211</v>
      </c>
      <c r="Q589" s="340">
        <v>3006</v>
      </c>
      <c r="R589" s="227">
        <v>45992</v>
      </c>
      <c r="S589" s="227">
        <v>45992</v>
      </c>
      <c r="T589" s="221" t="s">
        <v>1703</v>
      </c>
    </row>
    <row r="590" spans="1:20">
      <c r="A590" s="220">
        <v>45992</v>
      </c>
      <c r="B590" s="221" t="s">
        <v>1337</v>
      </c>
      <c r="C590" s="221" t="s">
        <v>1338</v>
      </c>
      <c r="D590" s="251" t="s">
        <v>1343</v>
      </c>
      <c r="E590" s="227" t="s">
        <v>1214</v>
      </c>
      <c r="F590" s="224">
        <v>0.17985611510791366</v>
      </c>
      <c r="G590" s="222">
        <v>91450</v>
      </c>
      <c r="H590" s="221">
        <v>77500</v>
      </c>
      <c r="I590" s="221">
        <v>0</v>
      </c>
      <c r="J590" s="221">
        <v>6975</v>
      </c>
      <c r="K590" s="221">
        <v>6975</v>
      </c>
      <c r="L590" s="221">
        <v>13950</v>
      </c>
      <c r="M590" s="221" t="s">
        <v>1344</v>
      </c>
      <c r="N590" s="221">
        <v>998312</v>
      </c>
      <c r="O590" s="235" t="s">
        <v>309</v>
      </c>
      <c r="P590" s="221" t="s">
        <v>211</v>
      </c>
      <c r="Q590" s="340">
        <v>3005</v>
      </c>
      <c r="R590" s="227">
        <v>45992</v>
      </c>
      <c r="S590" s="227">
        <v>45992</v>
      </c>
      <c r="T590" s="221" t="s">
        <v>1703</v>
      </c>
    </row>
    <row r="591" spans="1:20">
      <c r="A591" s="220">
        <v>45992</v>
      </c>
      <c r="B591" s="221" t="s">
        <v>1337</v>
      </c>
      <c r="C591" s="221" t="s">
        <v>1338</v>
      </c>
      <c r="D591" s="251" t="s">
        <v>1345</v>
      </c>
      <c r="E591" s="227" t="s">
        <v>1214</v>
      </c>
      <c r="F591" s="224">
        <v>0.17985611510791366</v>
      </c>
      <c r="G591" s="222">
        <v>236000</v>
      </c>
      <c r="H591" s="221">
        <v>200000</v>
      </c>
      <c r="I591" s="221">
        <v>0</v>
      </c>
      <c r="J591" s="221">
        <v>18000</v>
      </c>
      <c r="K591" s="221">
        <v>18000</v>
      </c>
      <c r="L591" s="221">
        <v>36000</v>
      </c>
      <c r="M591" s="221" t="s">
        <v>1346</v>
      </c>
      <c r="N591" s="221">
        <v>998312</v>
      </c>
      <c r="O591" s="235" t="s">
        <v>309</v>
      </c>
      <c r="P591" s="221" t="s">
        <v>211</v>
      </c>
      <c r="Q591" s="340">
        <v>3004</v>
      </c>
      <c r="R591" s="227">
        <v>45992</v>
      </c>
      <c r="S591" s="227">
        <v>45992</v>
      </c>
      <c r="T591" s="221" t="s">
        <v>1703</v>
      </c>
    </row>
    <row r="592" spans="1:20">
      <c r="A592" s="220">
        <v>45992</v>
      </c>
      <c r="B592" s="221" t="s">
        <v>1337</v>
      </c>
      <c r="C592" s="221" t="s">
        <v>1338</v>
      </c>
      <c r="D592" s="251" t="s">
        <v>1347</v>
      </c>
      <c r="E592" s="227" t="s">
        <v>821</v>
      </c>
      <c r="F592" s="224">
        <v>0.17985611510791366</v>
      </c>
      <c r="G592" s="222">
        <v>590000</v>
      </c>
      <c r="H592" s="221">
        <v>500000</v>
      </c>
      <c r="I592" s="221">
        <v>0</v>
      </c>
      <c r="J592" s="221">
        <v>45000</v>
      </c>
      <c r="K592" s="221">
        <v>45000</v>
      </c>
      <c r="L592" s="221">
        <v>90000</v>
      </c>
      <c r="M592" s="221" t="s">
        <v>1348</v>
      </c>
      <c r="N592" s="221">
        <v>998312</v>
      </c>
      <c r="O592" s="235" t="s">
        <v>309</v>
      </c>
      <c r="P592" s="221" t="s">
        <v>211</v>
      </c>
      <c r="Q592" s="340">
        <v>3003</v>
      </c>
      <c r="R592" s="227">
        <v>45992</v>
      </c>
      <c r="S592" s="227">
        <v>45992</v>
      </c>
      <c r="T592" s="221" t="s">
        <v>1703</v>
      </c>
    </row>
    <row r="593" spans="1:20">
      <c r="A593" s="220">
        <v>45992</v>
      </c>
      <c r="B593" s="221" t="s">
        <v>1337</v>
      </c>
      <c r="C593" s="221" t="s">
        <v>1338</v>
      </c>
      <c r="D593" s="251" t="s">
        <v>1349</v>
      </c>
      <c r="E593" s="227" t="s">
        <v>765</v>
      </c>
      <c r="F593" s="224">
        <v>0.17985611510791366</v>
      </c>
      <c r="G593" s="222">
        <v>75225</v>
      </c>
      <c r="H593" s="221">
        <v>63750</v>
      </c>
      <c r="I593" s="221">
        <v>0</v>
      </c>
      <c r="J593" s="221">
        <v>5737.5</v>
      </c>
      <c r="K593" s="221">
        <v>5737.5</v>
      </c>
      <c r="L593" s="221">
        <v>11475</v>
      </c>
      <c r="M593" s="221" t="s">
        <v>1350</v>
      </c>
      <c r="N593" s="221">
        <v>998312</v>
      </c>
      <c r="O593" s="235" t="s">
        <v>309</v>
      </c>
      <c r="P593" s="221" t="s">
        <v>211</v>
      </c>
      <c r="Q593" s="340">
        <v>3002</v>
      </c>
      <c r="R593" s="227">
        <v>45992</v>
      </c>
      <c r="S593" s="227">
        <v>45992</v>
      </c>
      <c r="T593" s="221" t="s">
        <v>1703</v>
      </c>
    </row>
    <row r="594" spans="1:20">
      <c r="A594" s="220">
        <v>45992</v>
      </c>
      <c r="B594" s="221" t="s">
        <v>1337</v>
      </c>
      <c r="C594" s="221" t="s">
        <v>1338</v>
      </c>
      <c r="D594" s="251" t="s">
        <v>1351</v>
      </c>
      <c r="E594" s="227" t="s">
        <v>765</v>
      </c>
      <c r="F594" s="224">
        <v>0.17985611510791366</v>
      </c>
      <c r="G594" s="222">
        <v>91450</v>
      </c>
      <c r="H594" s="221">
        <v>77500</v>
      </c>
      <c r="I594" s="221">
        <v>0</v>
      </c>
      <c r="J594" s="221">
        <v>6975</v>
      </c>
      <c r="K594" s="221">
        <v>6975</v>
      </c>
      <c r="L594" s="221">
        <v>13950</v>
      </c>
      <c r="M594" s="221" t="s">
        <v>1352</v>
      </c>
      <c r="N594" s="221">
        <v>998312</v>
      </c>
      <c r="O594" s="235" t="s">
        <v>309</v>
      </c>
      <c r="P594" s="221" t="s">
        <v>211</v>
      </c>
      <c r="Q594" s="340">
        <v>3001</v>
      </c>
      <c r="R594" s="227">
        <v>45992</v>
      </c>
      <c r="S594" s="227">
        <v>45992</v>
      </c>
      <c r="T594" s="221" t="s">
        <v>1703</v>
      </c>
    </row>
    <row r="595" spans="1:20">
      <c r="A595" s="220">
        <v>45992</v>
      </c>
      <c r="B595" s="221" t="s">
        <v>1337</v>
      </c>
      <c r="C595" s="221" t="s">
        <v>1338</v>
      </c>
      <c r="D595" s="251" t="s">
        <v>1353</v>
      </c>
      <c r="E595" s="227" t="s">
        <v>765</v>
      </c>
      <c r="F595" s="224">
        <v>0.17985611510791366</v>
      </c>
      <c r="G595" s="222">
        <v>236000</v>
      </c>
      <c r="H595" s="221">
        <v>200000</v>
      </c>
      <c r="I595" s="221">
        <v>0</v>
      </c>
      <c r="J595" s="221">
        <v>18000</v>
      </c>
      <c r="K595" s="221">
        <v>18000</v>
      </c>
      <c r="L595" s="221">
        <v>36000</v>
      </c>
      <c r="M595" s="221" t="s">
        <v>1354</v>
      </c>
      <c r="N595" s="221">
        <v>998312</v>
      </c>
      <c r="O595" s="235" t="s">
        <v>309</v>
      </c>
      <c r="P595" s="221" t="s">
        <v>211</v>
      </c>
      <c r="Q595" s="340">
        <v>3000</v>
      </c>
      <c r="R595" s="227">
        <v>45992</v>
      </c>
      <c r="S595" s="227">
        <v>45992</v>
      </c>
      <c r="T595" s="221" t="s">
        <v>1703</v>
      </c>
    </row>
    <row r="596" spans="1:20">
      <c r="A596" s="220">
        <v>45992</v>
      </c>
      <c r="B596" s="221" t="s">
        <v>1337</v>
      </c>
      <c r="C596" s="221" t="s">
        <v>1338</v>
      </c>
      <c r="D596" s="251" t="s">
        <v>1355</v>
      </c>
      <c r="E596" s="227" t="s">
        <v>323</v>
      </c>
      <c r="F596" s="224">
        <v>0.17985611510791366</v>
      </c>
      <c r="G596" s="222">
        <v>590000</v>
      </c>
      <c r="H596" s="221">
        <v>500000</v>
      </c>
      <c r="I596" s="221">
        <v>0</v>
      </c>
      <c r="J596" s="221">
        <v>45000</v>
      </c>
      <c r="K596" s="221">
        <v>45000</v>
      </c>
      <c r="L596" s="221">
        <v>90000</v>
      </c>
      <c r="M596" s="221" t="s">
        <v>1356</v>
      </c>
      <c r="N596" s="221">
        <v>998312</v>
      </c>
      <c r="O596" s="235" t="s">
        <v>309</v>
      </c>
      <c r="P596" s="221" t="s">
        <v>211</v>
      </c>
      <c r="Q596" s="340">
        <v>2999</v>
      </c>
      <c r="R596" s="227">
        <v>45992</v>
      </c>
      <c r="S596" s="227">
        <v>45992</v>
      </c>
      <c r="T596" s="221" t="s">
        <v>1703</v>
      </c>
    </row>
    <row r="597" spans="1:20">
      <c r="A597" s="220">
        <v>45992</v>
      </c>
      <c r="B597" s="221" t="s">
        <v>1337</v>
      </c>
      <c r="C597" s="221" t="s">
        <v>1338</v>
      </c>
      <c r="D597" s="251" t="s">
        <v>1357</v>
      </c>
      <c r="E597" s="227" t="s">
        <v>323</v>
      </c>
      <c r="F597" s="224">
        <v>0.17985611510791366</v>
      </c>
      <c r="G597" s="222">
        <v>75225</v>
      </c>
      <c r="H597" s="221">
        <v>63750</v>
      </c>
      <c r="I597" s="221">
        <v>0</v>
      </c>
      <c r="J597" s="221">
        <v>5737.5</v>
      </c>
      <c r="K597" s="221">
        <v>5737.5</v>
      </c>
      <c r="L597" s="221">
        <v>11475</v>
      </c>
      <c r="M597" s="221" t="s">
        <v>1358</v>
      </c>
      <c r="N597" s="221">
        <v>998312</v>
      </c>
      <c r="O597" s="235" t="s">
        <v>309</v>
      </c>
      <c r="P597" s="221" t="s">
        <v>211</v>
      </c>
      <c r="Q597" s="340">
        <v>2998</v>
      </c>
      <c r="R597" s="227">
        <v>45992</v>
      </c>
      <c r="S597" s="227">
        <v>45992</v>
      </c>
      <c r="T597" s="221" t="s">
        <v>1703</v>
      </c>
    </row>
    <row r="598" spans="1:20">
      <c r="A598" s="220">
        <v>45992</v>
      </c>
      <c r="B598" s="221" t="s">
        <v>1337</v>
      </c>
      <c r="C598" s="221" t="s">
        <v>1338</v>
      </c>
      <c r="D598" s="251" t="s">
        <v>1359</v>
      </c>
      <c r="E598" s="227" t="s">
        <v>323</v>
      </c>
      <c r="F598" s="224">
        <v>0.17985611510791366</v>
      </c>
      <c r="G598" s="222">
        <v>91450</v>
      </c>
      <c r="H598" s="221">
        <v>77500</v>
      </c>
      <c r="I598" s="221">
        <v>0</v>
      </c>
      <c r="J598" s="221">
        <v>6975</v>
      </c>
      <c r="K598" s="221">
        <v>6975</v>
      </c>
      <c r="L598" s="221">
        <v>13950</v>
      </c>
      <c r="M598" s="221" t="s">
        <v>1360</v>
      </c>
      <c r="N598" s="221">
        <v>998312</v>
      </c>
      <c r="O598" s="235" t="s">
        <v>309</v>
      </c>
      <c r="P598" s="221" t="s">
        <v>211</v>
      </c>
      <c r="Q598" s="340">
        <v>2997</v>
      </c>
      <c r="R598" s="227">
        <v>45992</v>
      </c>
      <c r="S598" s="227">
        <v>45992</v>
      </c>
      <c r="T598" s="221" t="s">
        <v>1703</v>
      </c>
    </row>
    <row r="599" spans="1:20">
      <c r="A599" s="220">
        <v>45992</v>
      </c>
      <c r="B599" s="221" t="s">
        <v>1337</v>
      </c>
      <c r="C599" s="221" t="s">
        <v>1338</v>
      </c>
      <c r="D599" s="251" t="s">
        <v>1361</v>
      </c>
      <c r="E599" s="227" t="s">
        <v>323</v>
      </c>
      <c r="F599" s="224">
        <v>0.17985611510791366</v>
      </c>
      <c r="G599" s="222">
        <v>236000</v>
      </c>
      <c r="H599" s="221">
        <v>200000</v>
      </c>
      <c r="I599" s="221">
        <v>0</v>
      </c>
      <c r="J599" s="221">
        <v>18000</v>
      </c>
      <c r="K599" s="221">
        <v>18000</v>
      </c>
      <c r="L599" s="221">
        <v>36000</v>
      </c>
      <c r="M599" s="221" t="s">
        <v>1362</v>
      </c>
      <c r="N599" s="221">
        <v>998312</v>
      </c>
      <c r="O599" s="235" t="s">
        <v>309</v>
      </c>
      <c r="P599" s="221" t="s">
        <v>211</v>
      </c>
      <c r="Q599" s="340">
        <v>2996</v>
      </c>
      <c r="R599" s="227">
        <v>45992</v>
      </c>
      <c r="S599" s="227">
        <v>45992</v>
      </c>
      <c r="T599" s="221" t="s">
        <v>1703</v>
      </c>
    </row>
    <row r="600" spans="1:20">
      <c r="A600" s="220">
        <v>45992</v>
      </c>
      <c r="B600" s="221" t="s">
        <v>412</v>
      </c>
      <c r="C600" s="221" t="s">
        <v>413</v>
      </c>
      <c r="D600" s="251">
        <v>135251217099409</v>
      </c>
      <c r="E600" s="227" t="s">
        <v>1363</v>
      </c>
      <c r="F600" s="224">
        <v>0.17985611510791366</v>
      </c>
      <c r="G600" s="222">
        <v>21236.29</v>
      </c>
      <c r="H600" s="221">
        <v>17996.849999999999</v>
      </c>
      <c r="I600" s="221">
        <v>0</v>
      </c>
      <c r="J600" s="221">
        <v>1619.72</v>
      </c>
      <c r="K600" s="221">
        <v>1619.72</v>
      </c>
      <c r="L600" s="221">
        <v>3239.44</v>
      </c>
      <c r="M600" s="221" t="s">
        <v>1364</v>
      </c>
      <c r="N600" s="221">
        <v>997157</v>
      </c>
      <c r="O600" s="235" t="s">
        <v>415</v>
      </c>
      <c r="P600" s="221" t="s">
        <v>211</v>
      </c>
      <c r="Q600" s="340">
        <v>2994</v>
      </c>
      <c r="R600" s="227">
        <v>45992</v>
      </c>
      <c r="S600" s="227">
        <v>45992</v>
      </c>
      <c r="T600" s="221" t="s">
        <v>1703</v>
      </c>
    </row>
    <row r="601" spans="1:20">
      <c r="A601" s="220">
        <v>45992</v>
      </c>
      <c r="B601" s="221" t="s">
        <v>412</v>
      </c>
      <c r="C601" s="221" t="s">
        <v>413</v>
      </c>
      <c r="D601" s="251">
        <v>135251212075189</v>
      </c>
      <c r="E601" s="227" t="s">
        <v>1365</v>
      </c>
      <c r="F601" s="224">
        <v>0.17985611510791366</v>
      </c>
      <c r="G601" s="222">
        <v>21285.84</v>
      </c>
      <c r="H601" s="221">
        <v>18038.84</v>
      </c>
      <c r="I601" s="221">
        <v>0</v>
      </c>
      <c r="J601" s="221">
        <v>1623.5</v>
      </c>
      <c r="K601" s="221">
        <v>1623.5</v>
      </c>
      <c r="L601" s="221">
        <v>3247</v>
      </c>
      <c r="M601" s="221" t="s">
        <v>1366</v>
      </c>
      <c r="N601" s="221">
        <v>997157</v>
      </c>
      <c r="O601" s="235" t="s">
        <v>415</v>
      </c>
      <c r="P601" s="221" t="s">
        <v>211</v>
      </c>
      <c r="Q601" s="340">
        <v>2993</v>
      </c>
      <c r="R601" s="227">
        <v>45992</v>
      </c>
      <c r="S601" s="227">
        <v>45992</v>
      </c>
      <c r="T601" s="221" t="s">
        <v>1703</v>
      </c>
    </row>
    <row r="602" spans="1:20">
      <c r="A602" s="220">
        <v>45992</v>
      </c>
      <c r="B602" s="221" t="s">
        <v>412</v>
      </c>
      <c r="C602" s="221" t="s">
        <v>413</v>
      </c>
      <c r="D602" s="251">
        <v>135251203020023</v>
      </c>
      <c r="E602" s="227" t="s">
        <v>1367</v>
      </c>
      <c r="F602" s="224">
        <v>0.17985611510791366</v>
      </c>
      <c r="G602" s="222">
        <v>21250.449999999997</v>
      </c>
      <c r="H602" s="221">
        <v>18008.849999999999</v>
      </c>
      <c r="I602" s="221">
        <v>0</v>
      </c>
      <c r="J602" s="221">
        <v>1620.8</v>
      </c>
      <c r="K602" s="221">
        <v>1620.8</v>
      </c>
      <c r="L602" s="221">
        <v>3241.6</v>
      </c>
      <c r="M602" s="221" t="s">
        <v>1368</v>
      </c>
      <c r="N602" s="221">
        <v>997157</v>
      </c>
      <c r="O602" s="235" t="s">
        <v>415</v>
      </c>
      <c r="P602" s="221" t="s">
        <v>211</v>
      </c>
      <c r="Q602" s="340">
        <v>2992</v>
      </c>
      <c r="R602" s="227">
        <v>45992</v>
      </c>
      <c r="S602" s="227">
        <v>45992</v>
      </c>
      <c r="T602" s="221" t="s">
        <v>1703</v>
      </c>
    </row>
    <row r="603" spans="1:20">
      <c r="A603" s="220">
        <v>45992</v>
      </c>
      <c r="B603" s="221" t="s">
        <v>1369</v>
      </c>
      <c r="C603" s="221" t="s">
        <v>1370</v>
      </c>
      <c r="D603" s="251" t="s">
        <v>1371</v>
      </c>
      <c r="E603" s="227" t="s">
        <v>1239</v>
      </c>
      <c r="F603" s="224">
        <v>0.17985611510791366</v>
      </c>
      <c r="G603" s="222">
        <v>354000</v>
      </c>
      <c r="H603" s="221">
        <v>300000</v>
      </c>
      <c r="I603" s="221">
        <v>54000</v>
      </c>
      <c r="J603" s="221">
        <v>0</v>
      </c>
      <c r="K603" s="221">
        <v>0</v>
      </c>
      <c r="L603" s="221">
        <v>54000</v>
      </c>
      <c r="M603" s="221" t="s">
        <v>1372</v>
      </c>
      <c r="N603" s="221">
        <v>998513</v>
      </c>
      <c r="O603" s="221" t="s">
        <v>1373</v>
      </c>
      <c r="P603" s="221" t="s">
        <v>211</v>
      </c>
      <c r="Q603" s="340">
        <v>2922</v>
      </c>
      <c r="R603" s="227">
        <v>45992</v>
      </c>
      <c r="S603" s="227">
        <v>45992</v>
      </c>
      <c r="T603" s="221" t="s">
        <v>1703</v>
      </c>
    </row>
    <row r="604" spans="1:20">
      <c r="A604" s="220">
        <v>45992</v>
      </c>
      <c r="B604" s="221" t="s">
        <v>1374</v>
      </c>
      <c r="C604" s="221" t="s">
        <v>1042</v>
      </c>
      <c r="D604" s="251" t="s">
        <v>1375</v>
      </c>
      <c r="E604" s="227" t="s">
        <v>1223</v>
      </c>
      <c r="F604" s="224">
        <v>0.05</v>
      </c>
      <c r="G604" s="222">
        <v>9918</v>
      </c>
      <c r="H604" s="221">
        <v>9446</v>
      </c>
      <c r="I604" s="221">
        <v>472</v>
      </c>
      <c r="J604" s="221">
        <v>0</v>
      </c>
      <c r="K604" s="221">
        <v>0</v>
      </c>
      <c r="L604" s="221">
        <v>472</v>
      </c>
      <c r="M604" s="221" t="s">
        <v>1376</v>
      </c>
      <c r="N604" s="221">
        <v>996425</v>
      </c>
      <c r="O604" s="221" t="s">
        <v>288</v>
      </c>
      <c r="P604" s="221" t="s">
        <v>211</v>
      </c>
      <c r="Q604" s="340">
        <v>2923</v>
      </c>
      <c r="R604" s="227">
        <v>45992</v>
      </c>
      <c r="S604" s="227">
        <v>45992</v>
      </c>
      <c r="T604" s="221" t="s">
        <v>1703</v>
      </c>
    </row>
    <row r="605" spans="1:20">
      <c r="A605" s="220">
        <v>45992</v>
      </c>
      <c r="B605" s="221" t="s">
        <v>1377</v>
      </c>
      <c r="C605" s="221" t="s">
        <v>1378</v>
      </c>
      <c r="D605" s="251" t="s">
        <v>1379</v>
      </c>
      <c r="E605" s="227" t="s">
        <v>1296</v>
      </c>
      <c r="F605" s="224">
        <v>0.17985611510791366</v>
      </c>
      <c r="G605" s="222">
        <v>383500</v>
      </c>
      <c r="H605" s="221">
        <v>325000</v>
      </c>
      <c r="I605" s="221">
        <v>58500</v>
      </c>
      <c r="J605" s="221">
        <v>0</v>
      </c>
      <c r="K605" s="221">
        <v>0</v>
      </c>
      <c r="L605" s="221">
        <v>58500</v>
      </c>
      <c r="M605" s="221" t="s">
        <v>1380</v>
      </c>
      <c r="N605" s="221">
        <v>999293</v>
      </c>
      <c r="O605" s="221" t="s">
        <v>1373</v>
      </c>
      <c r="P605" s="221" t="s">
        <v>211</v>
      </c>
      <c r="Q605" s="340">
        <v>3099</v>
      </c>
      <c r="R605" s="227">
        <v>45992</v>
      </c>
      <c r="S605" s="227">
        <v>45992</v>
      </c>
      <c r="T605" s="221" t="s">
        <v>1703</v>
      </c>
    </row>
    <row r="606" spans="1:20">
      <c r="A606" s="220">
        <v>45992</v>
      </c>
      <c r="B606" s="221" t="s">
        <v>1381</v>
      </c>
      <c r="C606" s="221" t="s">
        <v>1382</v>
      </c>
      <c r="D606" s="251" t="s">
        <v>1383</v>
      </c>
      <c r="E606" s="227" t="s">
        <v>1247</v>
      </c>
      <c r="F606" s="224">
        <v>0.17985611510791366</v>
      </c>
      <c r="G606" s="222">
        <v>799</v>
      </c>
      <c r="H606" s="221">
        <v>677.12</v>
      </c>
      <c r="I606" s="221">
        <v>121.88</v>
      </c>
      <c r="J606" s="221">
        <v>0</v>
      </c>
      <c r="K606" s="221">
        <v>0</v>
      </c>
      <c r="L606" s="221">
        <v>121.88</v>
      </c>
      <c r="M606" s="221" t="s">
        <v>1384</v>
      </c>
      <c r="N606" s="221">
        <v>854411</v>
      </c>
      <c r="O606" s="221" t="s">
        <v>388</v>
      </c>
      <c r="P606" s="221" t="s">
        <v>209</v>
      </c>
      <c r="Q606" s="340">
        <v>3098</v>
      </c>
      <c r="R606" s="227">
        <v>45992</v>
      </c>
      <c r="S606" s="227">
        <v>45992</v>
      </c>
      <c r="T606" s="221" t="s">
        <v>1703</v>
      </c>
    </row>
    <row r="607" spans="1:20">
      <c r="A607" s="220">
        <v>45992</v>
      </c>
      <c r="B607" s="221" t="s">
        <v>383</v>
      </c>
      <c r="C607" s="221" t="s">
        <v>384</v>
      </c>
      <c r="D607" s="251" t="s">
        <v>1385</v>
      </c>
      <c r="E607" s="227" t="s">
        <v>1214</v>
      </c>
      <c r="F607" s="224">
        <v>0.17985611510791366</v>
      </c>
      <c r="G607" s="222">
        <v>33796.25</v>
      </c>
      <c r="H607" s="221">
        <v>28640.73</v>
      </c>
      <c r="I607" s="221">
        <v>0</v>
      </c>
      <c r="J607" s="221">
        <v>2577.7600000000002</v>
      </c>
      <c r="K607" s="221">
        <v>2577.7600000000002</v>
      </c>
      <c r="L607" s="221">
        <v>5155.5200000000004</v>
      </c>
      <c r="M607" s="221" t="s">
        <v>1386</v>
      </c>
      <c r="N607" s="221">
        <v>854390</v>
      </c>
      <c r="O607" s="221" t="s">
        <v>388</v>
      </c>
      <c r="P607" s="221" t="s">
        <v>209</v>
      </c>
      <c r="Q607" s="340">
        <v>3097</v>
      </c>
      <c r="R607" s="227">
        <v>45992</v>
      </c>
      <c r="S607" s="227">
        <v>45992</v>
      </c>
      <c r="T607" s="221" t="s">
        <v>1703</v>
      </c>
    </row>
    <row r="608" spans="1:20">
      <c r="A608" s="220">
        <v>45992</v>
      </c>
      <c r="B608" s="221" t="s">
        <v>383</v>
      </c>
      <c r="C608" s="221" t="s">
        <v>384</v>
      </c>
      <c r="D608" s="251" t="s">
        <v>1387</v>
      </c>
      <c r="E608" s="227" t="s">
        <v>1296</v>
      </c>
      <c r="F608" s="224">
        <v>0.17985611510791366</v>
      </c>
      <c r="G608" s="222">
        <v>10514.03</v>
      </c>
      <c r="H608" s="221">
        <v>8910.17</v>
      </c>
      <c r="I608" s="221">
        <v>0</v>
      </c>
      <c r="J608" s="221">
        <v>801.93</v>
      </c>
      <c r="K608" s="221">
        <v>801.93</v>
      </c>
      <c r="L608" s="221">
        <v>1603.86</v>
      </c>
      <c r="M608" s="221" t="s">
        <v>1388</v>
      </c>
      <c r="N608" s="221">
        <v>84733010</v>
      </c>
      <c r="O608" s="221" t="s">
        <v>388</v>
      </c>
      <c r="P608" s="221" t="s">
        <v>209</v>
      </c>
      <c r="Q608" s="340">
        <v>3096</v>
      </c>
      <c r="R608" s="227">
        <v>45992</v>
      </c>
      <c r="S608" s="227">
        <v>45992</v>
      </c>
      <c r="T608" s="221" t="s">
        <v>1703</v>
      </c>
    </row>
    <row r="609" spans="1:20">
      <c r="A609" s="220">
        <v>45992</v>
      </c>
      <c r="B609" s="221" t="s">
        <v>283</v>
      </c>
      <c r="C609" s="221" t="s">
        <v>284</v>
      </c>
      <c r="D609" s="251" t="s">
        <v>1389</v>
      </c>
      <c r="E609" s="227" t="s">
        <v>1296</v>
      </c>
      <c r="F609" s="224">
        <v>0.17985611510791366</v>
      </c>
      <c r="G609" s="222">
        <v>826</v>
      </c>
      <c r="H609" s="221">
        <v>700</v>
      </c>
      <c r="I609" s="221">
        <v>126</v>
      </c>
      <c r="J609" s="221">
        <v>0</v>
      </c>
      <c r="K609" s="221">
        <v>0</v>
      </c>
      <c r="L609" s="221">
        <v>126</v>
      </c>
      <c r="M609" s="221" t="s">
        <v>1390</v>
      </c>
      <c r="N609" s="221">
        <v>998551</v>
      </c>
      <c r="O609" s="221" t="s">
        <v>288</v>
      </c>
      <c r="P609" s="221" t="s">
        <v>211</v>
      </c>
      <c r="Q609" s="340">
        <v>3094</v>
      </c>
      <c r="R609" s="227">
        <v>45992</v>
      </c>
      <c r="S609" s="227">
        <v>45992</v>
      </c>
      <c r="T609" s="221" t="s">
        <v>1703</v>
      </c>
    </row>
    <row r="610" spans="1:20">
      <c r="A610" s="220">
        <v>45992</v>
      </c>
      <c r="B610" s="221" t="s">
        <v>283</v>
      </c>
      <c r="C610" s="221" t="s">
        <v>284</v>
      </c>
      <c r="D610" s="251" t="s">
        <v>1391</v>
      </c>
      <c r="E610" s="227" t="s">
        <v>1245</v>
      </c>
      <c r="F610" s="224">
        <v>0.17985611510791366</v>
      </c>
      <c r="G610" s="222">
        <v>826</v>
      </c>
      <c r="H610" s="221">
        <v>700</v>
      </c>
      <c r="I610" s="221">
        <v>126</v>
      </c>
      <c r="J610" s="221">
        <v>0</v>
      </c>
      <c r="K610" s="221">
        <v>0</v>
      </c>
      <c r="L610" s="221">
        <v>126</v>
      </c>
      <c r="M610" s="221" t="s">
        <v>1392</v>
      </c>
      <c r="N610" s="221">
        <v>998551</v>
      </c>
      <c r="O610" s="221" t="s">
        <v>288</v>
      </c>
      <c r="P610" s="221" t="s">
        <v>211</v>
      </c>
      <c r="Q610" s="340">
        <v>3093</v>
      </c>
      <c r="R610" s="227">
        <v>45992</v>
      </c>
      <c r="S610" s="227">
        <v>45992</v>
      </c>
      <c r="T610" s="221" t="s">
        <v>1703</v>
      </c>
    </row>
    <row r="611" spans="1:20">
      <c r="A611" s="220">
        <v>45992</v>
      </c>
      <c r="B611" s="221" t="s">
        <v>160</v>
      </c>
      <c r="C611" s="221" t="s">
        <v>689</v>
      </c>
      <c r="D611" s="251" t="s">
        <v>1393</v>
      </c>
      <c r="E611" s="227" t="s">
        <v>1236</v>
      </c>
      <c r="F611" s="224">
        <v>0.17985611510791366</v>
      </c>
      <c r="G611" s="222">
        <v>154279.09999999998</v>
      </c>
      <c r="H611" s="221">
        <v>130745</v>
      </c>
      <c r="I611" s="221">
        <v>0</v>
      </c>
      <c r="J611" s="221">
        <v>11767.05</v>
      </c>
      <c r="K611" s="221">
        <v>11767.05</v>
      </c>
      <c r="L611" s="221">
        <v>23534.1</v>
      </c>
      <c r="M611" s="221" t="s">
        <v>1394</v>
      </c>
      <c r="N611" s="221">
        <v>998312</v>
      </c>
      <c r="O611" s="221" t="s">
        <v>309</v>
      </c>
      <c r="P611" s="221" t="s">
        <v>211</v>
      </c>
      <c r="Q611" s="340">
        <v>2930</v>
      </c>
      <c r="R611" s="227">
        <v>45992</v>
      </c>
      <c r="S611" s="227">
        <v>45992</v>
      </c>
      <c r="T611" s="221" t="s">
        <v>1703</v>
      </c>
    </row>
    <row r="612" spans="1:20">
      <c r="A612" s="220">
        <v>45992</v>
      </c>
      <c r="B612" s="221" t="s">
        <v>160</v>
      </c>
      <c r="C612" s="221" t="s">
        <v>689</v>
      </c>
      <c r="D612" s="251" t="s">
        <v>1395</v>
      </c>
      <c r="E612" s="227" t="s">
        <v>1236</v>
      </c>
      <c r="F612" s="224">
        <v>0.17985611510791366</v>
      </c>
      <c r="G612" s="222">
        <v>1623012.12</v>
      </c>
      <c r="H612" s="221">
        <v>1375434</v>
      </c>
      <c r="I612" s="221">
        <v>0</v>
      </c>
      <c r="J612" s="221">
        <v>123789.06</v>
      </c>
      <c r="K612" s="221">
        <v>123789.06</v>
      </c>
      <c r="L612" s="221">
        <v>247578.12</v>
      </c>
      <c r="M612" s="221" t="s">
        <v>1396</v>
      </c>
      <c r="N612" s="221">
        <v>998312</v>
      </c>
      <c r="O612" s="221" t="s">
        <v>309</v>
      </c>
      <c r="P612" s="221" t="s">
        <v>211</v>
      </c>
      <c r="Q612" s="340">
        <v>2931</v>
      </c>
      <c r="R612" s="227">
        <v>45992</v>
      </c>
      <c r="S612" s="227">
        <v>45992</v>
      </c>
      <c r="T612" s="221" t="s">
        <v>1703</v>
      </c>
    </row>
    <row r="613" spans="1:20">
      <c r="A613" s="220">
        <v>45992</v>
      </c>
      <c r="B613" s="221" t="s">
        <v>160</v>
      </c>
      <c r="C613" s="221" t="s">
        <v>689</v>
      </c>
      <c r="D613" s="251" t="s">
        <v>1397</v>
      </c>
      <c r="E613" s="227" t="s">
        <v>1236</v>
      </c>
      <c r="F613" s="224">
        <v>0.17985611510791366</v>
      </c>
      <c r="G613" s="222">
        <v>354000</v>
      </c>
      <c r="H613" s="221">
        <v>300000</v>
      </c>
      <c r="I613" s="221">
        <v>0</v>
      </c>
      <c r="J613" s="221">
        <v>27000</v>
      </c>
      <c r="K613" s="221">
        <v>27000</v>
      </c>
      <c r="L613" s="221">
        <v>54000</v>
      </c>
      <c r="M613" s="221" t="s">
        <v>1398</v>
      </c>
      <c r="N613" s="221">
        <v>998312</v>
      </c>
      <c r="O613" s="221" t="s">
        <v>309</v>
      </c>
      <c r="P613" s="221" t="s">
        <v>211</v>
      </c>
      <c r="Q613" s="340">
        <v>2932</v>
      </c>
      <c r="R613" s="227">
        <v>45992</v>
      </c>
      <c r="S613" s="227">
        <v>45992</v>
      </c>
      <c r="T613" s="221" t="s">
        <v>1703</v>
      </c>
    </row>
    <row r="614" spans="1:20">
      <c r="A614" s="220">
        <v>45992</v>
      </c>
      <c r="B614" s="221" t="s">
        <v>535</v>
      </c>
      <c r="C614" s="221" t="s">
        <v>536</v>
      </c>
      <c r="D614" s="251" t="s">
        <v>1399</v>
      </c>
      <c r="E614" s="227" t="s">
        <v>1400</v>
      </c>
      <c r="F614" s="224">
        <v>0.17985611510791366</v>
      </c>
      <c r="G614" s="222">
        <v>71302.679999999993</v>
      </c>
      <c r="H614" s="221">
        <v>60426</v>
      </c>
      <c r="I614" s="221">
        <v>0</v>
      </c>
      <c r="J614" s="221">
        <v>5438.34</v>
      </c>
      <c r="K614" s="221">
        <v>5438.34</v>
      </c>
      <c r="L614" s="221">
        <v>10876.68</v>
      </c>
      <c r="M614" s="221" t="s">
        <v>1401</v>
      </c>
      <c r="N614" s="221">
        <v>996812</v>
      </c>
      <c r="O614" s="221" t="s">
        <v>539</v>
      </c>
      <c r="P614" s="221" t="s">
        <v>211</v>
      </c>
      <c r="Q614" s="340">
        <v>2933</v>
      </c>
      <c r="R614" s="227">
        <v>45992</v>
      </c>
      <c r="S614" s="227">
        <v>45992</v>
      </c>
      <c r="T614" s="221" t="s">
        <v>1703</v>
      </c>
    </row>
    <row r="615" spans="1:20">
      <c r="A615" s="220">
        <v>45992</v>
      </c>
      <c r="B615" s="221" t="s">
        <v>535</v>
      </c>
      <c r="C615" s="221" t="s">
        <v>536</v>
      </c>
      <c r="D615" s="251" t="s">
        <v>1402</v>
      </c>
      <c r="E615" s="227" t="s">
        <v>1400</v>
      </c>
      <c r="F615" s="224">
        <v>0.17985611510791366</v>
      </c>
      <c r="G615" s="222">
        <v>558.1400000000001</v>
      </c>
      <c r="H615" s="221">
        <v>473</v>
      </c>
      <c r="I615" s="221">
        <v>0</v>
      </c>
      <c r="J615" s="221">
        <v>42.57</v>
      </c>
      <c r="K615" s="221">
        <v>42.57</v>
      </c>
      <c r="L615" s="221">
        <v>85.14</v>
      </c>
      <c r="M615" s="221" t="s">
        <v>1403</v>
      </c>
      <c r="N615" s="221">
        <v>996812</v>
      </c>
      <c r="O615" s="221" t="s">
        <v>539</v>
      </c>
      <c r="P615" s="221" t="s">
        <v>211</v>
      </c>
      <c r="Q615" s="340">
        <v>2934</v>
      </c>
      <c r="R615" s="227">
        <v>45992</v>
      </c>
      <c r="S615" s="227">
        <v>45992</v>
      </c>
      <c r="T615" s="221" t="s">
        <v>1703</v>
      </c>
    </row>
    <row r="616" spans="1:20">
      <c r="A616" s="220">
        <v>45992</v>
      </c>
      <c r="B616" s="221" t="s">
        <v>535</v>
      </c>
      <c r="C616" s="221" t="s">
        <v>536</v>
      </c>
      <c r="D616" s="251" t="s">
        <v>1404</v>
      </c>
      <c r="E616" s="227" t="s">
        <v>1400</v>
      </c>
      <c r="F616" s="224">
        <v>0.17985611510791366</v>
      </c>
      <c r="G616" s="222">
        <v>430.70000000000005</v>
      </c>
      <c r="H616" s="221">
        <v>365</v>
      </c>
      <c r="I616" s="221">
        <v>0</v>
      </c>
      <c r="J616" s="221">
        <v>32.85</v>
      </c>
      <c r="K616" s="221">
        <v>32.85</v>
      </c>
      <c r="L616" s="221">
        <v>65.7</v>
      </c>
      <c r="M616" s="221" t="s">
        <v>1405</v>
      </c>
      <c r="N616" s="221">
        <v>996812</v>
      </c>
      <c r="O616" s="221" t="s">
        <v>539</v>
      </c>
      <c r="P616" s="221" t="s">
        <v>211</v>
      </c>
      <c r="Q616" s="340">
        <v>2935</v>
      </c>
      <c r="R616" s="227">
        <v>45992</v>
      </c>
      <c r="S616" s="227">
        <v>45992</v>
      </c>
      <c r="T616" s="221" t="s">
        <v>1703</v>
      </c>
    </row>
    <row r="617" spans="1:20">
      <c r="A617" s="220">
        <v>45992</v>
      </c>
      <c r="B617" s="221" t="s">
        <v>283</v>
      </c>
      <c r="C617" s="221" t="s">
        <v>284</v>
      </c>
      <c r="D617" s="251" t="s">
        <v>1406</v>
      </c>
      <c r="E617" s="227" t="s">
        <v>1245</v>
      </c>
      <c r="F617" s="224">
        <v>0.17985611510791366</v>
      </c>
      <c r="G617" s="222">
        <v>826</v>
      </c>
      <c r="H617" s="221">
        <v>700</v>
      </c>
      <c r="I617" s="221">
        <v>126</v>
      </c>
      <c r="J617" s="221">
        <v>0</v>
      </c>
      <c r="K617" s="221">
        <v>0</v>
      </c>
      <c r="L617" s="221">
        <v>126</v>
      </c>
      <c r="M617" s="221" t="s">
        <v>1407</v>
      </c>
      <c r="N617" s="221">
        <v>998551</v>
      </c>
      <c r="O617" s="221" t="s">
        <v>288</v>
      </c>
      <c r="P617" s="221" t="s">
        <v>211</v>
      </c>
      <c r="Q617" s="340">
        <v>3092</v>
      </c>
      <c r="R617" s="227">
        <v>45992</v>
      </c>
      <c r="S617" s="227">
        <v>45992</v>
      </c>
      <c r="T617" s="221" t="s">
        <v>1703</v>
      </c>
    </row>
    <row r="618" spans="1:20">
      <c r="A618" s="220">
        <v>45992</v>
      </c>
      <c r="B618" s="221" t="s">
        <v>1408</v>
      </c>
      <c r="C618" s="221" t="s">
        <v>1409</v>
      </c>
      <c r="D618" s="251" t="s">
        <v>1410</v>
      </c>
      <c r="E618" s="227" t="s">
        <v>1279</v>
      </c>
      <c r="F618" s="224">
        <v>0.17985611510791366</v>
      </c>
      <c r="G618" s="222">
        <v>578.01</v>
      </c>
      <c r="H618" s="221">
        <v>489.84</v>
      </c>
      <c r="I618" s="221">
        <v>88.17</v>
      </c>
      <c r="J618" s="221">
        <v>0</v>
      </c>
      <c r="K618" s="221">
        <v>0</v>
      </c>
      <c r="L618" s="221">
        <v>88.17</v>
      </c>
      <c r="M618" s="221" t="s">
        <v>1411</v>
      </c>
      <c r="N618" s="221">
        <v>8504</v>
      </c>
      <c r="O618" s="221" t="s">
        <v>388</v>
      </c>
      <c r="P618" s="221" t="s">
        <v>209</v>
      </c>
      <c r="Q618" s="340">
        <v>2937</v>
      </c>
      <c r="R618" s="227">
        <v>45992</v>
      </c>
      <c r="S618" s="227">
        <v>45992</v>
      </c>
      <c r="T618" s="221" t="s">
        <v>1703</v>
      </c>
    </row>
    <row r="619" spans="1:20">
      <c r="A619" s="220">
        <v>45992</v>
      </c>
      <c r="B619" s="221" t="s">
        <v>283</v>
      </c>
      <c r="C619" s="221" t="s">
        <v>284</v>
      </c>
      <c r="D619" s="251" t="s">
        <v>1412</v>
      </c>
      <c r="E619" s="227" t="s">
        <v>1245</v>
      </c>
      <c r="F619" s="224">
        <v>0.17985611510791366</v>
      </c>
      <c r="G619" s="222">
        <v>826</v>
      </c>
      <c r="H619" s="221">
        <v>700</v>
      </c>
      <c r="I619" s="221">
        <v>126</v>
      </c>
      <c r="J619" s="221">
        <v>0</v>
      </c>
      <c r="K619" s="221">
        <v>0</v>
      </c>
      <c r="L619" s="221">
        <v>126</v>
      </c>
      <c r="M619" s="221" t="s">
        <v>1413</v>
      </c>
      <c r="N619" s="221">
        <v>998551</v>
      </c>
      <c r="O619" s="221" t="s">
        <v>288</v>
      </c>
      <c r="P619" s="221" t="s">
        <v>211</v>
      </c>
      <c r="Q619" s="340">
        <v>3091</v>
      </c>
      <c r="R619" s="227">
        <v>45992</v>
      </c>
      <c r="S619" s="227">
        <v>45992</v>
      </c>
      <c r="T619" s="221" t="s">
        <v>1703</v>
      </c>
    </row>
    <row r="620" spans="1:20">
      <c r="A620" s="220">
        <v>45992</v>
      </c>
      <c r="B620" s="221" t="s">
        <v>283</v>
      </c>
      <c r="C620" s="221" t="s">
        <v>284</v>
      </c>
      <c r="D620" s="251" t="s">
        <v>1414</v>
      </c>
      <c r="E620" s="227" t="s">
        <v>1263</v>
      </c>
      <c r="F620" s="224">
        <v>0.17985611510791366</v>
      </c>
      <c r="G620" s="222">
        <v>118</v>
      </c>
      <c r="H620" s="221">
        <v>100</v>
      </c>
      <c r="I620" s="221">
        <v>18</v>
      </c>
      <c r="J620" s="221">
        <v>0</v>
      </c>
      <c r="K620" s="221">
        <v>0</v>
      </c>
      <c r="L620" s="221">
        <v>18</v>
      </c>
      <c r="M620" s="221" t="s">
        <v>1415</v>
      </c>
      <c r="N620" s="221">
        <v>998551</v>
      </c>
      <c r="O620" s="221" t="s">
        <v>288</v>
      </c>
      <c r="P620" s="221" t="s">
        <v>211</v>
      </c>
      <c r="Q620" s="340">
        <v>3081</v>
      </c>
      <c r="R620" s="227">
        <v>45992</v>
      </c>
      <c r="S620" s="227">
        <v>45992</v>
      </c>
      <c r="T620" s="221" t="s">
        <v>1703</v>
      </c>
    </row>
    <row r="621" spans="1:20">
      <c r="A621" s="220">
        <v>45992</v>
      </c>
      <c r="B621" s="221" t="s">
        <v>283</v>
      </c>
      <c r="C621" s="221" t="s">
        <v>284</v>
      </c>
      <c r="D621" s="251" t="s">
        <v>1416</v>
      </c>
      <c r="E621" s="227" t="s">
        <v>1417</v>
      </c>
      <c r="F621" s="224">
        <v>0.17985611510791366</v>
      </c>
      <c r="G621" s="222">
        <v>118</v>
      </c>
      <c r="H621" s="221">
        <v>100</v>
      </c>
      <c r="I621" s="221">
        <v>18</v>
      </c>
      <c r="J621" s="221">
        <v>0</v>
      </c>
      <c r="K621" s="221">
        <v>0</v>
      </c>
      <c r="L621" s="221">
        <v>18</v>
      </c>
      <c r="M621" s="221" t="s">
        <v>1418</v>
      </c>
      <c r="N621" s="221">
        <v>998551</v>
      </c>
      <c r="O621" s="221" t="s">
        <v>288</v>
      </c>
      <c r="P621" s="221" t="s">
        <v>211</v>
      </c>
      <c r="Q621" s="340">
        <v>3080</v>
      </c>
      <c r="R621" s="227">
        <v>45992</v>
      </c>
      <c r="S621" s="227">
        <v>45992</v>
      </c>
      <c r="T621" s="221" t="s">
        <v>1703</v>
      </c>
    </row>
    <row r="622" spans="1:20">
      <c r="A622" s="220">
        <v>45992</v>
      </c>
      <c r="B622" s="221" t="s">
        <v>527</v>
      </c>
      <c r="C622" s="221" t="s">
        <v>528</v>
      </c>
      <c r="D622" s="251" t="s">
        <v>1419</v>
      </c>
      <c r="E622" s="227" t="s">
        <v>1367</v>
      </c>
      <c r="F622" s="224">
        <v>0.17985611510791366</v>
      </c>
      <c r="G622" s="222">
        <v>393496.95999999996</v>
      </c>
      <c r="H622" s="221">
        <v>333472</v>
      </c>
      <c r="I622" s="221">
        <v>0</v>
      </c>
      <c r="J622" s="221">
        <v>30012.48</v>
      </c>
      <c r="K622" s="221">
        <v>30012.48</v>
      </c>
      <c r="L622" s="221">
        <v>60024.959999999999</v>
      </c>
      <c r="M622" s="221" t="s">
        <v>1420</v>
      </c>
      <c r="N622" s="221">
        <v>997212</v>
      </c>
      <c r="O622" s="221" t="s">
        <v>304</v>
      </c>
      <c r="P622" s="221" t="s">
        <v>211</v>
      </c>
      <c r="Q622" s="340">
        <v>3077</v>
      </c>
      <c r="R622" s="227">
        <v>45992</v>
      </c>
      <c r="S622" s="227">
        <v>45992</v>
      </c>
      <c r="T622" s="221" t="s">
        <v>1703</v>
      </c>
    </row>
    <row r="623" spans="1:20">
      <c r="A623" s="220">
        <v>45992</v>
      </c>
      <c r="B623" s="221" t="s">
        <v>938</v>
      </c>
      <c r="C623" s="221" t="s">
        <v>1255</v>
      </c>
      <c r="D623" s="251" t="s">
        <v>1421</v>
      </c>
      <c r="E623" s="227" t="s">
        <v>1223</v>
      </c>
      <c r="F623" s="224">
        <v>0.17985611510791366</v>
      </c>
      <c r="G623" s="222">
        <v>697616</v>
      </c>
      <c r="H623" s="221">
        <v>591200</v>
      </c>
      <c r="I623" s="221">
        <v>0</v>
      </c>
      <c r="J623" s="221">
        <v>53208</v>
      </c>
      <c r="K623" s="221">
        <v>53208</v>
      </c>
      <c r="L623" s="221">
        <v>106416</v>
      </c>
      <c r="M623" s="221" t="s">
        <v>1422</v>
      </c>
      <c r="N623" s="221">
        <v>997331</v>
      </c>
      <c r="O623" s="221" t="s">
        <v>239</v>
      </c>
      <c r="P623" s="221" t="s">
        <v>211</v>
      </c>
      <c r="Q623" s="340">
        <v>2942</v>
      </c>
      <c r="R623" s="227">
        <v>45992</v>
      </c>
      <c r="S623" s="227">
        <v>45992</v>
      </c>
      <c r="T623" s="221" t="s">
        <v>1703</v>
      </c>
    </row>
    <row r="624" spans="1:20">
      <c r="A624" s="220">
        <v>45992</v>
      </c>
      <c r="B624" s="221" t="s">
        <v>938</v>
      </c>
      <c r="C624" s="221" t="s">
        <v>1255</v>
      </c>
      <c r="D624" s="251" t="s">
        <v>1423</v>
      </c>
      <c r="E624" s="227" t="s">
        <v>1223</v>
      </c>
      <c r="F624" s="224">
        <v>0.17985611510791366</v>
      </c>
      <c r="G624" s="222">
        <v>254762</v>
      </c>
      <c r="H624" s="221">
        <v>215900</v>
      </c>
      <c r="I624" s="221">
        <v>0</v>
      </c>
      <c r="J624" s="221">
        <v>19431</v>
      </c>
      <c r="K624" s="221">
        <v>19431</v>
      </c>
      <c r="L624" s="221">
        <v>38862</v>
      </c>
      <c r="M624" s="221" t="s">
        <v>1424</v>
      </c>
      <c r="N624" s="221">
        <v>997331</v>
      </c>
      <c r="O624" s="221" t="s">
        <v>239</v>
      </c>
      <c r="P624" s="221" t="s">
        <v>211</v>
      </c>
      <c r="Q624" s="340">
        <v>2943</v>
      </c>
      <c r="R624" s="227">
        <v>45992</v>
      </c>
      <c r="S624" s="227">
        <v>45992</v>
      </c>
      <c r="T624" s="221" t="s">
        <v>1703</v>
      </c>
    </row>
    <row r="625" spans="1:20">
      <c r="A625" s="220">
        <v>45992</v>
      </c>
      <c r="B625" s="221" t="s">
        <v>543</v>
      </c>
      <c r="C625" s="221" t="s">
        <v>544</v>
      </c>
      <c r="D625" s="251" t="s">
        <v>1425</v>
      </c>
      <c r="E625" s="227" t="s">
        <v>1279</v>
      </c>
      <c r="F625" s="224">
        <v>0.17985611510791366</v>
      </c>
      <c r="G625" s="222">
        <v>291078.84000000003</v>
      </c>
      <c r="H625" s="221">
        <v>246676.98</v>
      </c>
      <c r="I625" s="221">
        <v>0</v>
      </c>
      <c r="J625" s="221">
        <v>22200.93</v>
      </c>
      <c r="K625" s="221">
        <v>22200.93</v>
      </c>
      <c r="L625" s="221">
        <v>44401.86</v>
      </c>
      <c r="M625" s="221" t="s">
        <v>1426</v>
      </c>
      <c r="N625" s="221">
        <v>997331</v>
      </c>
      <c r="O625" s="221" t="s">
        <v>239</v>
      </c>
      <c r="P625" s="221" t="s">
        <v>211</v>
      </c>
      <c r="Q625" s="340">
        <v>2944</v>
      </c>
      <c r="R625" s="227">
        <v>45992</v>
      </c>
      <c r="S625" s="227">
        <v>45992</v>
      </c>
      <c r="T625" s="221" t="s">
        <v>1703</v>
      </c>
    </row>
    <row r="626" spans="1:20">
      <c r="A626" s="220">
        <v>45992</v>
      </c>
      <c r="B626" s="221" t="s">
        <v>1041</v>
      </c>
      <c r="C626" s="221" t="s">
        <v>1042</v>
      </c>
      <c r="D626" s="251" t="s">
        <v>1427</v>
      </c>
      <c r="E626" s="227" t="s">
        <v>1417</v>
      </c>
      <c r="F626" s="224">
        <v>0.05</v>
      </c>
      <c r="G626" s="222">
        <v>499</v>
      </c>
      <c r="H626" s="221">
        <v>475</v>
      </c>
      <c r="I626" s="221">
        <v>0</v>
      </c>
      <c r="J626" s="221">
        <v>12</v>
      </c>
      <c r="K626" s="221">
        <v>12</v>
      </c>
      <c r="L626" s="221">
        <v>24</v>
      </c>
      <c r="M626" s="221" t="s">
        <v>1428</v>
      </c>
      <c r="N626" s="221">
        <v>996425</v>
      </c>
      <c r="O626" s="221" t="s">
        <v>288</v>
      </c>
      <c r="P626" s="221" t="s">
        <v>211</v>
      </c>
      <c r="Q626" s="340">
        <v>2945</v>
      </c>
      <c r="R626" s="227">
        <v>45992</v>
      </c>
      <c r="S626" s="227">
        <v>45992</v>
      </c>
      <c r="T626" s="221" t="s">
        <v>1703</v>
      </c>
    </row>
    <row r="627" spans="1:20">
      <c r="A627" s="220">
        <v>45992</v>
      </c>
      <c r="B627" s="221" t="s">
        <v>1041</v>
      </c>
      <c r="C627" s="221" t="s">
        <v>1042</v>
      </c>
      <c r="D627" s="251" t="s">
        <v>1429</v>
      </c>
      <c r="E627" s="227" t="s">
        <v>1291</v>
      </c>
      <c r="F627" s="224">
        <v>0.05</v>
      </c>
      <c r="G627" s="222">
        <v>499</v>
      </c>
      <c r="H627" s="221">
        <v>475</v>
      </c>
      <c r="I627" s="221">
        <v>0</v>
      </c>
      <c r="J627" s="221">
        <v>12</v>
      </c>
      <c r="K627" s="221">
        <v>12</v>
      </c>
      <c r="L627" s="221">
        <v>24</v>
      </c>
      <c r="M627" s="221" t="s">
        <v>1430</v>
      </c>
      <c r="N627" s="221">
        <v>996425</v>
      </c>
      <c r="O627" s="221" t="s">
        <v>288</v>
      </c>
      <c r="P627" s="221" t="s">
        <v>211</v>
      </c>
      <c r="Q627" s="340">
        <v>2946</v>
      </c>
      <c r="R627" s="227">
        <v>45992</v>
      </c>
      <c r="S627" s="227">
        <v>45992</v>
      </c>
      <c r="T627" s="221" t="s">
        <v>1703</v>
      </c>
    </row>
    <row r="628" spans="1:20">
      <c r="A628" s="220">
        <v>45992</v>
      </c>
      <c r="B628" s="221" t="s">
        <v>483</v>
      </c>
      <c r="C628" s="221" t="s">
        <v>484</v>
      </c>
      <c r="D628" s="251" t="s">
        <v>1431</v>
      </c>
      <c r="E628" s="227" t="s">
        <v>1263</v>
      </c>
      <c r="F628" s="224">
        <v>5.8645341088089178E-2</v>
      </c>
      <c r="G628" s="222">
        <v>8737</v>
      </c>
      <c r="H628" s="221">
        <v>8253</v>
      </c>
      <c r="I628" s="221">
        <v>484</v>
      </c>
      <c r="J628" s="221">
        <v>0</v>
      </c>
      <c r="K628" s="221">
        <v>0</v>
      </c>
      <c r="L628" s="221">
        <v>484</v>
      </c>
      <c r="M628" s="221" t="s">
        <v>1432</v>
      </c>
      <c r="N628" s="221">
        <v>996425</v>
      </c>
      <c r="O628" s="221" t="s">
        <v>288</v>
      </c>
      <c r="P628" s="221" t="s">
        <v>211</v>
      </c>
      <c r="Q628" s="340">
        <v>2947</v>
      </c>
      <c r="R628" s="227">
        <v>45992</v>
      </c>
      <c r="S628" s="227">
        <v>45992</v>
      </c>
      <c r="T628" s="221" t="s">
        <v>1703</v>
      </c>
    </row>
    <row r="629" spans="1:20">
      <c r="A629" s="220">
        <v>45992</v>
      </c>
      <c r="B629" s="221" t="s">
        <v>483</v>
      </c>
      <c r="C629" s="221" t="s">
        <v>484</v>
      </c>
      <c r="D629" s="251" t="s">
        <v>1433</v>
      </c>
      <c r="E629" s="227" t="s">
        <v>1291</v>
      </c>
      <c r="F629" s="224">
        <v>0.05</v>
      </c>
      <c r="G629" s="222">
        <v>499</v>
      </c>
      <c r="H629" s="221">
        <v>475</v>
      </c>
      <c r="I629" s="221">
        <v>24</v>
      </c>
      <c r="J629" s="221">
        <v>0</v>
      </c>
      <c r="K629" s="221">
        <v>0</v>
      </c>
      <c r="L629" s="221">
        <v>24</v>
      </c>
      <c r="M629" s="221" t="s">
        <v>1434</v>
      </c>
      <c r="N629" s="221">
        <v>996425</v>
      </c>
      <c r="O629" s="221" t="s">
        <v>288</v>
      </c>
      <c r="P629" s="221" t="s">
        <v>211</v>
      </c>
      <c r="Q629" s="340">
        <v>2948</v>
      </c>
      <c r="R629" s="227">
        <v>45992</v>
      </c>
      <c r="S629" s="227">
        <v>45992</v>
      </c>
      <c r="T629" s="221" t="s">
        <v>1703</v>
      </c>
    </row>
    <row r="630" spans="1:20">
      <c r="A630" s="220">
        <v>45992</v>
      </c>
      <c r="B630" s="221" t="s">
        <v>527</v>
      </c>
      <c r="C630" s="221" t="s">
        <v>528</v>
      </c>
      <c r="D630" s="251" t="s">
        <v>1435</v>
      </c>
      <c r="E630" s="227" t="s">
        <v>1367</v>
      </c>
      <c r="F630" s="224">
        <v>0.17985611510791366</v>
      </c>
      <c r="G630" s="222">
        <v>413877.92000000004</v>
      </c>
      <c r="H630" s="221">
        <v>350744</v>
      </c>
      <c r="I630" s="221">
        <v>0</v>
      </c>
      <c r="J630" s="221">
        <v>31566.959999999999</v>
      </c>
      <c r="K630" s="221">
        <v>31566.959999999999</v>
      </c>
      <c r="L630" s="221">
        <v>63133.919999999998</v>
      </c>
      <c r="M630" s="221" t="s">
        <v>1436</v>
      </c>
      <c r="N630" s="221">
        <v>997212</v>
      </c>
      <c r="O630" s="221" t="s">
        <v>304</v>
      </c>
      <c r="P630" s="221" t="s">
        <v>211</v>
      </c>
      <c r="Q630" s="340">
        <v>3076</v>
      </c>
      <c r="R630" s="227">
        <v>45992</v>
      </c>
      <c r="S630" s="227">
        <v>45992</v>
      </c>
      <c r="T630" s="221" t="s">
        <v>1703</v>
      </c>
    </row>
    <row r="631" spans="1:20">
      <c r="A631" s="220">
        <v>45992</v>
      </c>
      <c r="B631" s="221" t="s">
        <v>1437</v>
      </c>
      <c r="C631" s="221" t="s">
        <v>1438</v>
      </c>
      <c r="D631" s="251" t="s">
        <v>1439</v>
      </c>
      <c r="E631" s="227" t="s">
        <v>1263</v>
      </c>
      <c r="F631" s="224">
        <v>0.17985611510791366</v>
      </c>
      <c r="G631" s="222">
        <v>6633.84</v>
      </c>
      <c r="H631" s="221">
        <v>5621.9</v>
      </c>
      <c r="I631" s="221">
        <v>0</v>
      </c>
      <c r="J631" s="221">
        <v>505.97</v>
      </c>
      <c r="K631" s="221">
        <v>505.97</v>
      </c>
      <c r="L631" s="221">
        <v>1011.94</v>
      </c>
      <c r="M631" s="221" t="s">
        <v>1440</v>
      </c>
      <c r="N631" s="221">
        <v>850440</v>
      </c>
      <c r="O631" s="221" t="s">
        <v>388</v>
      </c>
      <c r="P631" s="221" t="s">
        <v>209</v>
      </c>
      <c r="Q631" s="340">
        <v>3075</v>
      </c>
      <c r="R631" s="227">
        <v>45992</v>
      </c>
      <c r="S631" s="227">
        <v>45992</v>
      </c>
      <c r="T631" s="221" t="s">
        <v>1703</v>
      </c>
    </row>
    <row r="632" spans="1:20">
      <c r="A632" s="220">
        <v>45992</v>
      </c>
      <c r="B632" s="221" t="s">
        <v>1441</v>
      </c>
      <c r="C632" s="221" t="s">
        <v>1382</v>
      </c>
      <c r="D632" s="251" t="s">
        <v>1442</v>
      </c>
      <c r="E632" s="227" t="s">
        <v>1443</v>
      </c>
      <c r="F632" s="224">
        <v>0.17985611510791366</v>
      </c>
      <c r="G632" s="222">
        <v>599</v>
      </c>
      <c r="H632" s="221">
        <v>507.62</v>
      </c>
      <c r="I632" s="221">
        <v>0</v>
      </c>
      <c r="J632" s="221">
        <v>45.69</v>
      </c>
      <c r="K632" s="221">
        <v>45.69</v>
      </c>
      <c r="L632" s="221">
        <v>91.38</v>
      </c>
      <c r="M632" s="221" t="s">
        <v>1444</v>
      </c>
      <c r="N632" s="221">
        <v>853690</v>
      </c>
      <c r="O632" s="221" t="s">
        <v>388</v>
      </c>
      <c r="P632" s="221" t="s">
        <v>209</v>
      </c>
      <c r="Q632" s="340">
        <v>2951</v>
      </c>
      <c r="R632" s="227">
        <v>45992</v>
      </c>
      <c r="S632" s="227">
        <v>45992</v>
      </c>
      <c r="T632" s="221" t="s">
        <v>1703</v>
      </c>
    </row>
    <row r="633" spans="1:20">
      <c r="A633" s="220">
        <v>45992</v>
      </c>
      <c r="B633" s="221" t="s">
        <v>647</v>
      </c>
      <c r="C633" s="221" t="s">
        <v>648</v>
      </c>
      <c r="D633" s="251" t="s">
        <v>1445</v>
      </c>
      <c r="E633" s="227" t="s">
        <v>1417</v>
      </c>
      <c r="F633" s="224">
        <v>0.17985611510791366</v>
      </c>
      <c r="G633" s="222">
        <v>83013</v>
      </c>
      <c r="H633" s="221">
        <v>70350</v>
      </c>
      <c r="I633" s="221">
        <v>0</v>
      </c>
      <c r="J633" s="221">
        <v>6331.5</v>
      </c>
      <c r="K633" s="221">
        <v>6331.5</v>
      </c>
      <c r="L633" s="221">
        <v>12663</v>
      </c>
      <c r="M633" s="221" t="s">
        <v>1446</v>
      </c>
      <c r="N633" s="221">
        <v>997212</v>
      </c>
      <c r="O633" s="235" t="s">
        <v>309</v>
      </c>
      <c r="P633" s="221" t="s">
        <v>211</v>
      </c>
      <c r="Q633" s="340">
        <v>2952</v>
      </c>
      <c r="R633" s="227">
        <v>45992</v>
      </c>
      <c r="S633" s="227">
        <v>45992</v>
      </c>
      <c r="T633" s="221" t="s">
        <v>1703</v>
      </c>
    </row>
    <row r="634" spans="1:20">
      <c r="A634" s="220">
        <v>45992</v>
      </c>
      <c r="B634" s="221" t="s">
        <v>1447</v>
      </c>
      <c r="C634" s="221" t="s">
        <v>1382</v>
      </c>
      <c r="D634" s="251" t="s">
        <v>1448</v>
      </c>
      <c r="E634" s="227" t="s">
        <v>1247</v>
      </c>
      <c r="F634" s="224">
        <v>0.17985611510791366</v>
      </c>
      <c r="G634" s="222">
        <v>2348.0099999999998</v>
      </c>
      <c r="H634" s="221">
        <v>1989.84</v>
      </c>
      <c r="I634" s="221">
        <v>358.17</v>
      </c>
      <c r="J634" s="221">
        <v>0</v>
      </c>
      <c r="K634" s="221">
        <v>0</v>
      </c>
      <c r="L634" s="221">
        <v>358.17</v>
      </c>
      <c r="M634" s="221" t="s">
        <v>1449</v>
      </c>
      <c r="N634" s="221">
        <v>847330</v>
      </c>
      <c r="O634" s="221" t="s">
        <v>388</v>
      </c>
      <c r="P634" s="221" t="s">
        <v>209</v>
      </c>
      <c r="Q634" s="340">
        <v>2953</v>
      </c>
      <c r="R634" s="227">
        <v>45992</v>
      </c>
      <c r="S634" s="227">
        <v>45992</v>
      </c>
      <c r="T634" s="221" t="s">
        <v>1703</v>
      </c>
    </row>
    <row r="635" spans="1:20">
      <c r="A635" s="220">
        <v>45992</v>
      </c>
      <c r="B635" s="221" t="s">
        <v>1450</v>
      </c>
      <c r="C635" s="221" t="s">
        <v>1451</v>
      </c>
      <c r="D635" s="251" t="s">
        <v>1452</v>
      </c>
      <c r="E635" s="227" t="s">
        <v>1453</v>
      </c>
      <c r="F635" s="224">
        <v>0.17985611510791366</v>
      </c>
      <c r="G635" s="222">
        <v>27999</v>
      </c>
      <c r="H635" s="221">
        <v>23727.96</v>
      </c>
      <c r="I635" s="221">
        <v>0</v>
      </c>
      <c r="J635" s="221">
        <v>2135.52</v>
      </c>
      <c r="K635" s="221">
        <v>2135.52</v>
      </c>
      <c r="L635" s="221">
        <v>4271.04</v>
      </c>
      <c r="M635" s="221" t="s">
        <v>1454</v>
      </c>
      <c r="N635" s="221">
        <v>847141</v>
      </c>
      <c r="O635" s="221" t="s">
        <v>388</v>
      </c>
      <c r="P635" s="221" t="s">
        <v>209</v>
      </c>
      <c r="Q635" s="340">
        <v>2954</v>
      </c>
      <c r="R635" s="227">
        <v>45992</v>
      </c>
      <c r="S635" s="227">
        <v>45992</v>
      </c>
      <c r="T635" s="221" t="s">
        <v>1703</v>
      </c>
    </row>
    <row r="636" spans="1:20">
      <c r="A636" s="220">
        <v>45992</v>
      </c>
      <c r="B636" s="221" t="s">
        <v>540</v>
      </c>
      <c r="C636" s="221" t="s">
        <v>541</v>
      </c>
      <c r="D636" s="251">
        <v>2171934474</v>
      </c>
      <c r="E636" s="227" t="s">
        <v>1367</v>
      </c>
      <c r="F636" s="224">
        <v>0.17985611510791366</v>
      </c>
      <c r="G636" s="222">
        <v>13216</v>
      </c>
      <c r="H636" s="221">
        <v>11200</v>
      </c>
      <c r="I636" s="221">
        <v>0</v>
      </c>
      <c r="J636" s="221">
        <v>1008</v>
      </c>
      <c r="K636" s="221">
        <v>1008</v>
      </c>
      <c r="L636" s="221">
        <v>2016</v>
      </c>
      <c r="M636" s="221" t="s">
        <v>1455</v>
      </c>
      <c r="N636" s="221">
        <v>998412</v>
      </c>
      <c r="O636" s="221" t="s">
        <v>319</v>
      </c>
      <c r="P636" s="221" t="s">
        <v>211</v>
      </c>
      <c r="Q636" s="340">
        <v>2955</v>
      </c>
      <c r="R636" s="227">
        <v>45992</v>
      </c>
      <c r="S636" s="227">
        <v>45992</v>
      </c>
      <c r="T636" s="221" t="s">
        <v>1703</v>
      </c>
    </row>
    <row r="637" spans="1:20">
      <c r="A637" s="220">
        <v>45992</v>
      </c>
      <c r="B637" s="221" t="s">
        <v>540</v>
      </c>
      <c r="C637" s="221" t="s">
        <v>541</v>
      </c>
      <c r="D637" s="251">
        <v>2171958375</v>
      </c>
      <c r="E637" s="227" t="s">
        <v>1296</v>
      </c>
      <c r="F637" s="224">
        <v>0.17985611510791366</v>
      </c>
      <c r="G637" s="222">
        <v>6478.2000000000007</v>
      </c>
      <c r="H637" s="221">
        <v>5490</v>
      </c>
      <c r="I637" s="221">
        <v>0</v>
      </c>
      <c r="J637" s="221">
        <v>494.1</v>
      </c>
      <c r="K637" s="221">
        <v>494.1</v>
      </c>
      <c r="L637" s="221">
        <v>988.2</v>
      </c>
      <c r="M637" s="221" t="s">
        <v>1456</v>
      </c>
      <c r="N637" s="221">
        <v>998412</v>
      </c>
      <c r="O637" s="221" t="s">
        <v>319</v>
      </c>
      <c r="P637" s="221" t="s">
        <v>211</v>
      </c>
      <c r="Q637" s="340">
        <v>2956</v>
      </c>
      <c r="R637" s="227">
        <v>45992</v>
      </c>
      <c r="S637" s="227">
        <v>45992</v>
      </c>
      <c r="T637" s="221" t="s">
        <v>1703</v>
      </c>
    </row>
    <row r="638" spans="1:20">
      <c r="A638" s="220">
        <v>45992</v>
      </c>
      <c r="B638" s="221" t="s">
        <v>552</v>
      </c>
      <c r="C638" s="221" t="s">
        <v>553</v>
      </c>
      <c r="D638" s="251" t="s">
        <v>1457</v>
      </c>
      <c r="E638" s="227" t="s">
        <v>1249</v>
      </c>
      <c r="F638" s="224">
        <v>0.17985611510791366</v>
      </c>
      <c r="G638" s="222">
        <v>312098.77999999997</v>
      </c>
      <c r="H638" s="221">
        <v>264490.49</v>
      </c>
      <c r="I638" s="221">
        <v>47608.29</v>
      </c>
      <c r="J638" s="221">
        <v>0</v>
      </c>
      <c r="K638" s="221">
        <v>0</v>
      </c>
      <c r="L638" s="221">
        <v>47608.29</v>
      </c>
      <c r="M638" s="221" t="s">
        <v>1458</v>
      </c>
      <c r="N638" s="221">
        <v>998315</v>
      </c>
      <c r="O638" s="221" t="s">
        <v>239</v>
      </c>
      <c r="P638" s="221" t="s">
        <v>211</v>
      </c>
      <c r="Q638" s="340">
        <v>2957</v>
      </c>
      <c r="R638" s="227">
        <v>45992</v>
      </c>
      <c r="S638" s="227">
        <v>45992</v>
      </c>
      <c r="T638" s="221" t="s">
        <v>1703</v>
      </c>
    </row>
    <row r="639" spans="1:20">
      <c r="A639" s="220">
        <v>45992</v>
      </c>
      <c r="B639" s="221" t="s">
        <v>552</v>
      </c>
      <c r="C639" s="221" t="s">
        <v>553</v>
      </c>
      <c r="D639" s="251" t="s">
        <v>1459</v>
      </c>
      <c r="E639" s="227" t="s">
        <v>1249</v>
      </c>
      <c r="F639" s="224">
        <v>0.17985611510791366</v>
      </c>
      <c r="G639" s="222">
        <v>101434.63</v>
      </c>
      <c r="H639" s="221">
        <v>85961.55</v>
      </c>
      <c r="I639" s="221">
        <v>15473.08</v>
      </c>
      <c r="J639" s="221">
        <v>0</v>
      </c>
      <c r="K639" s="221">
        <v>0</v>
      </c>
      <c r="L639" s="221">
        <v>15473.08</v>
      </c>
      <c r="M639" s="221" t="s">
        <v>1460</v>
      </c>
      <c r="N639" s="221">
        <v>998315</v>
      </c>
      <c r="O639" s="221" t="s">
        <v>239</v>
      </c>
      <c r="P639" s="221" t="s">
        <v>211</v>
      </c>
      <c r="Q639" s="340">
        <v>2958</v>
      </c>
      <c r="R639" s="227">
        <v>45992</v>
      </c>
      <c r="S639" s="227">
        <v>45992</v>
      </c>
      <c r="T639" s="221" t="s">
        <v>1703</v>
      </c>
    </row>
    <row r="640" spans="1:20">
      <c r="A640" s="220">
        <v>45992</v>
      </c>
      <c r="B640" s="221" t="s">
        <v>552</v>
      </c>
      <c r="C640" s="221" t="s">
        <v>553</v>
      </c>
      <c r="D640" s="251" t="s">
        <v>1461</v>
      </c>
      <c r="E640" s="227" t="s">
        <v>1453</v>
      </c>
      <c r="F640" s="224">
        <v>0.17985611510791366</v>
      </c>
      <c r="G640" s="222">
        <v>19802.97</v>
      </c>
      <c r="H640" s="221">
        <v>16782.18</v>
      </c>
      <c r="I640" s="221">
        <v>3020.79</v>
      </c>
      <c r="J640" s="221">
        <v>0</v>
      </c>
      <c r="K640" s="221">
        <v>0</v>
      </c>
      <c r="L640" s="221">
        <v>3020.79</v>
      </c>
      <c r="M640" s="221" t="s">
        <v>1462</v>
      </c>
      <c r="N640" s="221">
        <v>998315</v>
      </c>
      <c r="O640" s="221" t="s">
        <v>239</v>
      </c>
      <c r="P640" s="221" t="s">
        <v>211</v>
      </c>
      <c r="Q640" s="340">
        <v>2959</v>
      </c>
      <c r="R640" s="227">
        <v>45992</v>
      </c>
      <c r="S640" s="227">
        <v>45992</v>
      </c>
      <c r="T640" s="221" t="s">
        <v>1703</v>
      </c>
    </row>
    <row r="641" spans="1:20">
      <c r="A641" s="220">
        <v>45992</v>
      </c>
      <c r="B641" s="221" t="s">
        <v>523</v>
      </c>
      <c r="C641" s="221" t="s">
        <v>524</v>
      </c>
      <c r="D641" s="251" t="s">
        <v>1463</v>
      </c>
      <c r="E641" s="227" t="s">
        <v>1367</v>
      </c>
      <c r="F641" s="224">
        <v>0.17985611510791366</v>
      </c>
      <c r="G641" s="222">
        <v>413877.92000000004</v>
      </c>
      <c r="H641" s="221">
        <v>350744</v>
      </c>
      <c r="I641" s="221">
        <v>0</v>
      </c>
      <c r="J641" s="221">
        <v>31566.959999999999</v>
      </c>
      <c r="K641" s="221">
        <v>31566.959999999999</v>
      </c>
      <c r="L641" s="221">
        <v>63133.919999999998</v>
      </c>
      <c r="M641" s="221" t="s">
        <v>1464</v>
      </c>
      <c r="N641" s="221">
        <v>997212</v>
      </c>
      <c r="O641" s="221" t="s">
        <v>304</v>
      </c>
      <c r="P641" s="221" t="s">
        <v>211</v>
      </c>
      <c r="Q641" s="340">
        <v>3073</v>
      </c>
      <c r="R641" s="227">
        <v>45992</v>
      </c>
      <c r="S641" s="227">
        <v>45992</v>
      </c>
      <c r="T641" s="221" t="s">
        <v>1703</v>
      </c>
    </row>
    <row r="642" spans="1:20">
      <c r="A642" s="220">
        <v>45992</v>
      </c>
      <c r="B642" s="221" t="s">
        <v>523</v>
      </c>
      <c r="C642" s="221" t="s">
        <v>524</v>
      </c>
      <c r="D642" s="251" t="s">
        <v>1465</v>
      </c>
      <c r="E642" s="227" t="s">
        <v>1367</v>
      </c>
      <c r="F642" s="224">
        <v>0.17985611510791366</v>
      </c>
      <c r="G642" s="222">
        <v>393496.95999999996</v>
      </c>
      <c r="H642" s="221">
        <v>333472</v>
      </c>
      <c r="I642" s="221">
        <v>0</v>
      </c>
      <c r="J642" s="221">
        <v>30012.48</v>
      </c>
      <c r="K642" s="221">
        <v>30012.48</v>
      </c>
      <c r="L642" s="221">
        <v>60024.959999999999</v>
      </c>
      <c r="M642" s="221" t="s">
        <v>1466</v>
      </c>
      <c r="N642" s="221">
        <v>997212</v>
      </c>
      <c r="O642" s="221" t="s">
        <v>304</v>
      </c>
      <c r="P642" s="221" t="s">
        <v>211</v>
      </c>
      <c r="Q642" s="340">
        <v>3072</v>
      </c>
      <c r="R642" s="227">
        <v>45992</v>
      </c>
      <c r="S642" s="227">
        <v>45992</v>
      </c>
      <c r="T642" s="221" t="s">
        <v>1703</v>
      </c>
    </row>
    <row r="643" spans="1:20">
      <c r="A643" s="220">
        <v>45992</v>
      </c>
      <c r="B643" s="221" t="s">
        <v>596</v>
      </c>
      <c r="C643" s="221" t="s">
        <v>597</v>
      </c>
      <c r="D643" s="251">
        <v>1025260411024</v>
      </c>
      <c r="E643" s="227" t="s">
        <v>1263</v>
      </c>
      <c r="F643" s="224">
        <v>0.17985611510791366</v>
      </c>
      <c r="G643" s="222">
        <v>25417.200000000001</v>
      </c>
      <c r="H643" s="221">
        <v>21540</v>
      </c>
      <c r="I643" s="221">
        <v>3877.2</v>
      </c>
      <c r="J643" s="221">
        <v>0</v>
      </c>
      <c r="K643" s="221">
        <v>0</v>
      </c>
      <c r="L643" s="221">
        <v>3877.2</v>
      </c>
      <c r="M643" s="221" t="s">
        <v>1467</v>
      </c>
      <c r="N643" s="221">
        <v>997331</v>
      </c>
      <c r="O643" s="221" t="s">
        <v>599</v>
      </c>
      <c r="P643" s="221" t="s">
        <v>211</v>
      </c>
      <c r="Q643" s="340">
        <v>3071</v>
      </c>
      <c r="R643" s="227">
        <v>45992</v>
      </c>
      <c r="S643" s="227">
        <v>45992</v>
      </c>
      <c r="T643" s="221" t="s">
        <v>1703</v>
      </c>
    </row>
    <row r="644" spans="1:20">
      <c r="A644" s="220">
        <v>45992</v>
      </c>
      <c r="B644" s="221" t="s">
        <v>1468</v>
      </c>
      <c r="C644" s="221" t="s">
        <v>1469</v>
      </c>
      <c r="D644" s="251" t="s">
        <v>1470</v>
      </c>
      <c r="E644" s="227" t="s">
        <v>1223</v>
      </c>
      <c r="F644" s="224">
        <v>0.05</v>
      </c>
      <c r="G644" s="222">
        <v>357</v>
      </c>
      <c r="H644" s="221">
        <v>340</v>
      </c>
      <c r="I644" s="221">
        <v>0</v>
      </c>
      <c r="J644" s="221">
        <v>8.5</v>
      </c>
      <c r="K644" s="221">
        <v>8.5</v>
      </c>
      <c r="L644" s="221">
        <v>17</v>
      </c>
      <c r="M644" s="221" t="s">
        <v>1471</v>
      </c>
      <c r="N644" s="221">
        <v>996425</v>
      </c>
      <c r="O644" s="221" t="s">
        <v>288</v>
      </c>
      <c r="P644" s="221" t="s">
        <v>211</v>
      </c>
      <c r="Q644" s="340">
        <v>3070</v>
      </c>
      <c r="R644" s="227">
        <v>45992</v>
      </c>
      <c r="S644" s="227">
        <v>45992</v>
      </c>
      <c r="T644" s="221" t="s">
        <v>1703</v>
      </c>
    </row>
    <row r="645" spans="1:20">
      <c r="A645" s="220">
        <v>45992</v>
      </c>
      <c r="B645" s="221" t="s">
        <v>1468</v>
      </c>
      <c r="C645" s="221" t="s">
        <v>1469</v>
      </c>
      <c r="D645" s="251" t="s">
        <v>1472</v>
      </c>
      <c r="E645" s="227" t="s">
        <v>1223</v>
      </c>
      <c r="F645" s="224">
        <v>0.05</v>
      </c>
      <c r="G645" s="222">
        <v>6433.9999999999991</v>
      </c>
      <c r="H645" s="221">
        <v>6127.62</v>
      </c>
      <c r="I645" s="221">
        <v>0</v>
      </c>
      <c r="J645" s="221">
        <v>153.19</v>
      </c>
      <c r="K645" s="221">
        <v>153.19</v>
      </c>
      <c r="L645" s="221">
        <v>306.38</v>
      </c>
      <c r="M645" s="221" t="s">
        <v>1473</v>
      </c>
      <c r="N645" s="221">
        <v>996425</v>
      </c>
      <c r="O645" s="221" t="s">
        <v>288</v>
      </c>
      <c r="P645" s="221" t="s">
        <v>211</v>
      </c>
      <c r="Q645" s="340">
        <v>3069</v>
      </c>
      <c r="R645" s="227">
        <v>45992</v>
      </c>
      <c r="S645" s="227">
        <v>45992</v>
      </c>
      <c r="T645" s="221" t="s">
        <v>1703</v>
      </c>
    </row>
    <row r="646" spans="1:20">
      <c r="A646" s="220">
        <v>45992</v>
      </c>
      <c r="B646" s="221" t="s">
        <v>1468</v>
      </c>
      <c r="C646" s="221" t="s">
        <v>1469</v>
      </c>
      <c r="D646" s="251" t="s">
        <v>1474</v>
      </c>
      <c r="E646" s="227" t="s">
        <v>1223</v>
      </c>
      <c r="F646" s="224">
        <v>0.05</v>
      </c>
      <c r="G646" s="222">
        <v>714</v>
      </c>
      <c r="H646" s="221">
        <v>680</v>
      </c>
      <c r="I646" s="221">
        <v>0</v>
      </c>
      <c r="J646" s="221">
        <v>17</v>
      </c>
      <c r="K646" s="221">
        <v>17</v>
      </c>
      <c r="L646" s="221">
        <v>34</v>
      </c>
      <c r="M646" s="221" t="s">
        <v>1475</v>
      </c>
      <c r="N646" s="221">
        <v>996425</v>
      </c>
      <c r="O646" s="221" t="s">
        <v>288</v>
      </c>
      <c r="P646" s="221" t="s">
        <v>211</v>
      </c>
      <c r="Q646" s="340">
        <v>3068</v>
      </c>
      <c r="R646" s="227">
        <v>45992</v>
      </c>
      <c r="S646" s="227">
        <v>45992</v>
      </c>
      <c r="T646" s="221" t="s">
        <v>1703</v>
      </c>
    </row>
    <row r="647" spans="1:20">
      <c r="A647" s="220">
        <v>45992</v>
      </c>
      <c r="B647" s="221" t="s">
        <v>1468</v>
      </c>
      <c r="C647" s="221" t="s">
        <v>1469</v>
      </c>
      <c r="D647" s="251" t="s">
        <v>1476</v>
      </c>
      <c r="E647" s="227" t="s">
        <v>1223</v>
      </c>
      <c r="F647" s="224">
        <v>0.05</v>
      </c>
      <c r="G647" s="222">
        <v>12867.999999999998</v>
      </c>
      <c r="H647" s="221">
        <v>12255.24</v>
      </c>
      <c r="I647" s="221">
        <v>0</v>
      </c>
      <c r="J647" s="221">
        <v>306.38</v>
      </c>
      <c r="K647" s="221">
        <v>306.38</v>
      </c>
      <c r="L647" s="221">
        <v>612.76</v>
      </c>
      <c r="M647" s="221" t="s">
        <v>1477</v>
      </c>
      <c r="N647" s="221">
        <v>996425</v>
      </c>
      <c r="O647" s="221" t="s">
        <v>288</v>
      </c>
      <c r="P647" s="221" t="s">
        <v>211</v>
      </c>
      <c r="Q647" s="340">
        <v>3067</v>
      </c>
      <c r="R647" s="227">
        <v>45992</v>
      </c>
      <c r="S647" s="227">
        <v>45992</v>
      </c>
      <c r="T647" s="221" t="s">
        <v>1703</v>
      </c>
    </row>
    <row r="648" spans="1:20">
      <c r="A648" s="220">
        <v>45992</v>
      </c>
      <c r="B648" s="221" t="s">
        <v>1478</v>
      </c>
      <c r="C648" s="221" t="s">
        <v>1479</v>
      </c>
      <c r="D648" s="251" t="s">
        <v>1480</v>
      </c>
      <c r="E648" s="227" t="s">
        <v>1247</v>
      </c>
      <c r="F648" s="224">
        <v>0.17985611510791366</v>
      </c>
      <c r="G648" s="222">
        <v>796</v>
      </c>
      <c r="H648" s="221">
        <v>674.58</v>
      </c>
      <c r="I648" s="221">
        <v>121.42</v>
      </c>
      <c r="J648" s="221">
        <v>0</v>
      </c>
      <c r="K648" s="221">
        <v>0</v>
      </c>
      <c r="L648" s="221">
        <v>121.42</v>
      </c>
      <c r="M648" s="221" t="s">
        <v>1481</v>
      </c>
      <c r="N648" s="221">
        <v>854442</v>
      </c>
      <c r="O648" s="221" t="s">
        <v>388</v>
      </c>
      <c r="P648" s="221" t="s">
        <v>209</v>
      </c>
      <c r="Q648" s="340">
        <v>2967</v>
      </c>
      <c r="R648" s="227">
        <v>45992</v>
      </c>
      <c r="S648" s="227">
        <v>45992</v>
      </c>
      <c r="T648" s="221" t="s">
        <v>1703</v>
      </c>
    </row>
    <row r="649" spans="1:20">
      <c r="A649" s="220">
        <v>45992</v>
      </c>
      <c r="B649" s="221" t="s">
        <v>585</v>
      </c>
      <c r="C649" s="221" t="s">
        <v>586</v>
      </c>
      <c r="D649" s="251">
        <v>78</v>
      </c>
      <c r="E649" s="227" t="s">
        <v>1249</v>
      </c>
      <c r="F649" s="224">
        <v>0.17985611510791366</v>
      </c>
      <c r="G649" s="222">
        <v>19397.18</v>
      </c>
      <c r="H649" s="221">
        <v>16438.28</v>
      </c>
      <c r="I649" s="221">
        <v>0</v>
      </c>
      <c r="J649" s="221">
        <v>1479.45</v>
      </c>
      <c r="K649" s="221">
        <v>1479.45</v>
      </c>
      <c r="L649" s="221">
        <v>2958.9</v>
      </c>
      <c r="M649" s="221" t="s">
        <v>1482</v>
      </c>
      <c r="N649" s="221">
        <v>998519</v>
      </c>
      <c r="O649" s="221" t="s">
        <v>588</v>
      </c>
      <c r="P649" s="221" t="s">
        <v>211</v>
      </c>
      <c r="Q649" s="340">
        <v>2968</v>
      </c>
      <c r="R649" s="227">
        <v>45992</v>
      </c>
      <c r="S649" s="227">
        <v>45992</v>
      </c>
      <c r="T649" s="221" t="s">
        <v>1703</v>
      </c>
    </row>
    <row r="650" spans="1:20">
      <c r="A650" s="220">
        <v>45992</v>
      </c>
      <c r="B650" s="221" t="s">
        <v>585</v>
      </c>
      <c r="C650" s="221" t="s">
        <v>586</v>
      </c>
      <c r="D650" s="251">
        <v>79</v>
      </c>
      <c r="E650" s="227" t="s">
        <v>1249</v>
      </c>
      <c r="F650" s="224">
        <v>0.17985611510791366</v>
      </c>
      <c r="G650" s="222">
        <v>58763.859999999993</v>
      </c>
      <c r="H650" s="221">
        <v>49799.88</v>
      </c>
      <c r="I650" s="221">
        <v>0</v>
      </c>
      <c r="J650" s="221">
        <v>4481.99</v>
      </c>
      <c r="K650" s="221">
        <v>4481.99</v>
      </c>
      <c r="L650" s="221">
        <v>8963.98</v>
      </c>
      <c r="M650" s="221" t="s">
        <v>1483</v>
      </c>
      <c r="N650" s="221">
        <v>998519</v>
      </c>
      <c r="O650" s="221" t="s">
        <v>588</v>
      </c>
      <c r="P650" s="221" t="s">
        <v>211</v>
      </c>
      <c r="Q650" s="340">
        <v>2969</v>
      </c>
      <c r="R650" s="227">
        <v>45992</v>
      </c>
      <c r="S650" s="227">
        <v>45992</v>
      </c>
      <c r="T650" s="221" t="s">
        <v>1703</v>
      </c>
    </row>
    <row r="651" spans="1:20">
      <c r="A651" s="220">
        <v>45992</v>
      </c>
      <c r="B651" s="221" t="s">
        <v>1468</v>
      </c>
      <c r="C651" s="221" t="s">
        <v>1469</v>
      </c>
      <c r="D651" s="251" t="s">
        <v>1484</v>
      </c>
      <c r="E651" s="227" t="s">
        <v>1417</v>
      </c>
      <c r="F651" s="224">
        <v>0.05</v>
      </c>
      <c r="G651" s="222">
        <v>11943.999999999998</v>
      </c>
      <c r="H651" s="221">
        <v>11375.24</v>
      </c>
      <c r="I651" s="221">
        <v>0</v>
      </c>
      <c r="J651" s="221">
        <v>284.38</v>
      </c>
      <c r="K651" s="221">
        <v>284.38</v>
      </c>
      <c r="L651" s="221">
        <v>568.76</v>
      </c>
      <c r="M651" s="221" t="s">
        <v>1485</v>
      </c>
      <c r="N651" s="221">
        <v>996425</v>
      </c>
      <c r="O651" s="221" t="s">
        <v>288</v>
      </c>
      <c r="P651" s="221" t="s">
        <v>211</v>
      </c>
      <c r="Q651" s="340">
        <v>3066</v>
      </c>
      <c r="R651" s="227">
        <v>45992</v>
      </c>
      <c r="S651" s="227">
        <v>45992</v>
      </c>
      <c r="T651" s="221" t="s">
        <v>1703</v>
      </c>
    </row>
    <row r="652" spans="1:20">
      <c r="A652" s="220">
        <v>45992</v>
      </c>
      <c r="B652" s="221" t="s">
        <v>1486</v>
      </c>
      <c r="C652" s="221" t="s">
        <v>1487</v>
      </c>
      <c r="D652" s="251" t="s">
        <v>1488</v>
      </c>
      <c r="E652" s="227" t="s">
        <v>1247</v>
      </c>
      <c r="F652" s="224">
        <v>0.17985611510791366</v>
      </c>
      <c r="G652" s="222">
        <v>754</v>
      </c>
      <c r="H652" s="221">
        <v>638.98</v>
      </c>
      <c r="I652" s="221">
        <v>115.02</v>
      </c>
      <c r="J652" s="221">
        <v>0</v>
      </c>
      <c r="K652" s="221">
        <v>0</v>
      </c>
      <c r="L652" s="221">
        <v>115.02</v>
      </c>
      <c r="M652" s="221" t="s">
        <v>1489</v>
      </c>
      <c r="N652" s="221">
        <v>8504</v>
      </c>
      <c r="O652" s="221" t="s">
        <v>388</v>
      </c>
      <c r="P652" s="221" t="s">
        <v>209</v>
      </c>
      <c r="Q652" s="340">
        <v>3062</v>
      </c>
      <c r="R652" s="227">
        <v>45992</v>
      </c>
      <c r="S652" s="227">
        <v>45992</v>
      </c>
      <c r="T652" s="221" t="s">
        <v>1703</v>
      </c>
    </row>
    <row r="653" spans="1:20">
      <c r="A653" s="220">
        <v>45992</v>
      </c>
      <c r="B653" s="221" t="s">
        <v>717</v>
      </c>
      <c r="C653" s="221" t="s">
        <v>718</v>
      </c>
      <c r="D653" s="251" t="s">
        <v>1490</v>
      </c>
      <c r="E653" s="227" t="s">
        <v>1211</v>
      </c>
      <c r="F653" s="224">
        <v>0.17985611510791366</v>
      </c>
      <c r="G653" s="222">
        <v>1180</v>
      </c>
      <c r="H653" s="221">
        <v>1000</v>
      </c>
      <c r="I653" s="221">
        <v>0</v>
      </c>
      <c r="J653" s="221">
        <v>90</v>
      </c>
      <c r="K653" s="221">
        <v>90</v>
      </c>
      <c r="L653" s="221">
        <v>180</v>
      </c>
      <c r="M653" s="221" t="s">
        <v>1491</v>
      </c>
      <c r="N653" s="221">
        <v>998559</v>
      </c>
      <c r="O653" s="221" t="s">
        <v>288</v>
      </c>
      <c r="P653" s="221" t="s">
        <v>211</v>
      </c>
      <c r="Q653" s="340">
        <v>2972</v>
      </c>
      <c r="R653" s="227">
        <v>45992</v>
      </c>
      <c r="S653" s="227">
        <v>45992</v>
      </c>
      <c r="T653" s="221" t="s">
        <v>1703</v>
      </c>
    </row>
    <row r="654" spans="1:20">
      <c r="A654" s="220">
        <v>45992</v>
      </c>
      <c r="B654" s="221" t="s">
        <v>717</v>
      </c>
      <c r="C654" s="221" t="s">
        <v>718</v>
      </c>
      <c r="D654" s="251" t="s">
        <v>1492</v>
      </c>
      <c r="E654" s="227" t="s">
        <v>1211</v>
      </c>
      <c r="F654" s="224">
        <v>0.17985611510791366</v>
      </c>
      <c r="G654" s="222">
        <v>1180</v>
      </c>
      <c r="H654" s="221">
        <v>1000</v>
      </c>
      <c r="I654" s="221">
        <v>0</v>
      </c>
      <c r="J654" s="221">
        <v>90</v>
      </c>
      <c r="K654" s="221">
        <v>90</v>
      </c>
      <c r="L654" s="221">
        <v>180</v>
      </c>
      <c r="M654" s="221" t="s">
        <v>1493</v>
      </c>
      <c r="N654" s="221">
        <v>998559</v>
      </c>
      <c r="O654" s="221" t="s">
        <v>288</v>
      </c>
      <c r="P654" s="221" t="s">
        <v>211</v>
      </c>
      <c r="Q654" s="340">
        <v>2973</v>
      </c>
      <c r="R654" s="227">
        <v>45992</v>
      </c>
      <c r="S654" s="227">
        <v>45992</v>
      </c>
      <c r="T654" s="221" t="s">
        <v>1703</v>
      </c>
    </row>
    <row r="655" spans="1:20">
      <c r="A655" s="220">
        <v>45992</v>
      </c>
      <c r="B655" s="221" t="s">
        <v>1486</v>
      </c>
      <c r="C655" s="221" t="s">
        <v>1487</v>
      </c>
      <c r="D655" s="251" t="s">
        <v>1494</v>
      </c>
      <c r="E655" s="227" t="s">
        <v>1296</v>
      </c>
      <c r="F655" s="224">
        <v>0.17985611510791366</v>
      </c>
      <c r="G655" s="222">
        <v>3197.38</v>
      </c>
      <c r="H655" s="221">
        <v>2709.64</v>
      </c>
      <c r="I655" s="221">
        <v>487.74</v>
      </c>
      <c r="J655" s="221">
        <v>0</v>
      </c>
      <c r="K655" s="221">
        <v>0</v>
      </c>
      <c r="L655" s="221">
        <v>487.74</v>
      </c>
      <c r="M655" s="221" t="s">
        <v>1495</v>
      </c>
      <c r="N655" s="221">
        <v>8504</v>
      </c>
      <c r="O655" s="221" t="s">
        <v>388</v>
      </c>
      <c r="P655" s="221" t="s">
        <v>209</v>
      </c>
      <c r="Q655" s="340">
        <v>3061</v>
      </c>
      <c r="R655" s="227">
        <v>45992</v>
      </c>
      <c r="S655" s="227">
        <v>45992</v>
      </c>
      <c r="T655" s="221" t="s">
        <v>1703</v>
      </c>
    </row>
    <row r="656" spans="1:20">
      <c r="A656" s="220">
        <v>45992</v>
      </c>
      <c r="B656" s="221" t="s">
        <v>1486</v>
      </c>
      <c r="C656" s="221" t="s">
        <v>1487</v>
      </c>
      <c r="D656" s="251" t="s">
        <v>1496</v>
      </c>
      <c r="E656" s="227" t="s">
        <v>1291</v>
      </c>
      <c r="F656" s="224">
        <v>0.17985611510791366</v>
      </c>
      <c r="G656" s="222">
        <v>753.01</v>
      </c>
      <c r="H656" s="221">
        <v>638.14</v>
      </c>
      <c r="I656" s="221">
        <v>114.87</v>
      </c>
      <c r="J656" s="221">
        <v>0</v>
      </c>
      <c r="K656" s="221">
        <v>0</v>
      </c>
      <c r="L656" s="221">
        <v>114.87</v>
      </c>
      <c r="M656" s="221" t="s">
        <v>1497</v>
      </c>
      <c r="N656" s="221">
        <v>8504</v>
      </c>
      <c r="O656" s="221" t="s">
        <v>388</v>
      </c>
      <c r="P656" s="221" t="s">
        <v>209</v>
      </c>
      <c r="Q656" s="340">
        <v>3060</v>
      </c>
      <c r="R656" s="227">
        <v>45992</v>
      </c>
      <c r="S656" s="227">
        <v>45992</v>
      </c>
      <c r="T656" s="221" t="s">
        <v>1703</v>
      </c>
    </row>
    <row r="657" spans="1:20">
      <c r="A657" s="220">
        <v>45992</v>
      </c>
      <c r="B657" s="221" t="s">
        <v>1265</v>
      </c>
      <c r="C657" s="221" t="s">
        <v>1266</v>
      </c>
      <c r="D657" s="251" t="s">
        <v>1498</v>
      </c>
      <c r="E657" s="227" t="s">
        <v>1223</v>
      </c>
      <c r="F657" s="224">
        <v>0.17985611510791366</v>
      </c>
      <c r="G657" s="222">
        <v>1770000</v>
      </c>
      <c r="H657" s="221">
        <v>1500000</v>
      </c>
      <c r="I657" s="221">
        <v>0</v>
      </c>
      <c r="J657" s="221">
        <v>135000</v>
      </c>
      <c r="K657" s="221">
        <v>135000</v>
      </c>
      <c r="L657" s="221">
        <v>270000</v>
      </c>
      <c r="M657" s="221" t="s">
        <v>1499</v>
      </c>
      <c r="N657" s="221">
        <v>998313</v>
      </c>
      <c r="O657" s="235" t="s">
        <v>309</v>
      </c>
      <c r="P657" s="221" t="s">
        <v>211</v>
      </c>
      <c r="Q657" s="340">
        <v>3057</v>
      </c>
      <c r="R657" s="227">
        <v>45992</v>
      </c>
      <c r="S657" s="227">
        <v>45992</v>
      </c>
      <c r="T657" s="221" t="s">
        <v>1703</v>
      </c>
    </row>
    <row r="658" spans="1:20">
      <c r="A658" s="220">
        <v>45992</v>
      </c>
      <c r="B658" s="221" t="s">
        <v>443</v>
      </c>
      <c r="C658" s="221" t="s">
        <v>444</v>
      </c>
      <c r="D658" s="251" t="s">
        <v>1500</v>
      </c>
      <c r="E658" s="227" t="s">
        <v>1249</v>
      </c>
      <c r="F658" s="224">
        <v>0.17985611510791366</v>
      </c>
      <c r="G658" s="222">
        <v>31306.6</v>
      </c>
      <c r="H658" s="221">
        <v>26530.6</v>
      </c>
      <c r="I658" s="221">
        <v>0</v>
      </c>
      <c r="J658" s="221">
        <v>2388</v>
      </c>
      <c r="K658" s="221">
        <v>2388</v>
      </c>
      <c r="L658" s="221">
        <v>4776</v>
      </c>
      <c r="M658" s="221" t="s">
        <v>1501</v>
      </c>
      <c r="N658" s="221">
        <v>997221</v>
      </c>
      <c r="O658" s="221" t="s">
        <v>448</v>
      </c>
      <c r="P658" s="221" t="s">
        <v>211</v>
      </c>
      <c r="Q658" s="340">
        <v>2977</v>
      </c>
      <c r="R658" s="227">
        <v>45992</v>
      </c>
      <c r="S658" s="227">
        <v>45992</v>
      </c>
      <c r="T658" s="221" t="s">
        <v>1703</v>
      </c>
    </row>
    <row r="659" spans="1:20">
      <c r="A659" s="220">
        <v>45992</v>
      </c>
      <c r="B659" s="221" t="s">
        <v>443</v>
      </c>
      <c r="C659" s="221" t="s">
        <v>444</v>
      </c>
      <c r="D659" s="251" t="s">
        <v>1502</v>
      </c>
      <c r="E659" s="227" t="s">
        <v>1249</v>
      </c>
      <c r="F659" s="224">
        <v>0.17985611510791366</v>
      </c>
      <c r="G659" s="222">
        <v>32926.800000000003</v>
      </c>
      <c r="H659" s="221">
        <v>27904.799999999999</v>
      </c>
      <c r="I659" s="221">
        <v>0</v>
      </c>
      <c r="J659" s="221">
        <v>2511</v>
      </c>
      <c r="K659" s="221">
        <v>2511</v>
      </c>
      <c r="L659" s="221">
        <v>5022</v>
      </c>
      <c r="M659" s="221" t="s">
        <v>1503</v>
      </c>
      <c r="N659" s="221">
        <v>997221</v>
      </c>
      <c r="O659" s="221" t="s">
        <v>448</v>
      </c>
      <c r="P659" s="221" t="s">
        <v>211</v>
      </c>
      <c r="Q659" s="340">
        <v>2978</v>
      </c>
      <c r="R659" s="227">
        <v>45992</v>
      </c>
      <c r="S659" s="227">
        <v>45992</v>
      </c>
      <c r="T659" s="221" t="s">
        <v>1703</v>
      </c>
    </row>
    <row r="660" spans="1:20">
      <c r="A660" s="220">
        <v>45992</v>
      </c>
      <c r="B660" s="221" t="s">
        <v>443</v>
      </c>
      <c r="C660" s="221" t="s">
        <v>444</v>
      </c>
      <c r="D660" s="251" t="s">
        <v>1504</v>
      </c>
      <c r="E660" s="227" t="s">
        <v>1249</v>
      </c>
      <c r="F660" s="224">
        <v>0.17985611510791366</v>
      </c>
      <c r="G660" s="222">
        <v>32926.800000000003</v>
      </c>
      <c r="H660" s="221">
        <v>27904.799999999999</v>
      </c>
      <c r="I660" s="221">
        <v>0</v>
      </c>
      <c r="J660" s="221">
        <v>2511</v>
      </c>
      <c r="K660" s="221">
        <v>2511</v>
      </c>
      <c r="L660" s="221">
        <v>5022</v>
      </c>
      <c r="M660" s="221" t="s">
        <v>1505</v>
      </c>
      <c r="N660" s="221">
        <v>997221</v>
      </c>
      <c r="O660" s="221" t="s">
        <v>448</v>
      </c>
      <c r="P660" s="221" t="s">
        <v>211</v>
      </c>
      <c r="Q660" s="340">
        <v>2979</v>
      </c>
      <c r="R660" s="227">
        <v>45992</v>
      </c>
      <c r="S660" s="227">
        <v>45992</v>
      </c>
      <c r="T660" s="221" t="s">
        <v>1703</v>
      </c>
    </row>
    <row r="661" spans="1:20">
      <c r="A661" s="220">
        <v>45992</v>
      </c>
      <c r="B661" s="221" t="s">
        <v>443</v>
      </c>
      <c r="C661" s="221" t="s">
        <v>444</v>
      </c>
      <c r="D661" s="251" t="s">
        <v>1506</v>
      </c>
      <c r="E661" s="227" t="s">
        <v>1249</v>
      </c>
      <c r="F661" s="224">
        <v>0.17985611510791366</v>
      </c>
      <c r="G661" s="222">
        <v>31306.6</v>
      </c>
      <c r="H661" s="221">
        <v>26530.6</v>
      </c>
      <c r="I661" s="221">
        <v>0</v>
      </c>
      <c r="J661" s="221">
        <v>2388</v>
      </c>
      <c r="K661" s="221">
        <v>2388</v>
      </c>
      <c r="L661" s="221">
        <v>4776</v>
      </c>
      <c r="M661" s="221" t="s">
        <v>1507</v>
      </c>
      <c r="N661" s="221">
        <v>997221</v>
      </c>
      <c r="O661" s="221" t="s">
        <v>448</v>
      </c>
      <c r="P661" s="221" t="s">
        <v>211</v>
      </c>
      <c r="Q661" s="340">
        <v>2980</v>
      </c>
      <c r="R661" s="227">
        <v>45992</v>
      </c>
      <c r="S661" s="227">
        <v>45992</v>
      </c>
      <c r="T661" s="221" t="s">
        <v>1703</v>
      </c>
    </row>
    <row r="662" spans="1:20">
      <c r="A662" s="220">
        <v>45992</v>
      </c>
      <c r="B662" s="221" t="s">
        <v>443</v>
      </c>
      <c r="C662" s="221" t="s">
        <v>444</v>
      </c>
      <c r="D662" s="251" t="s">
        <v>1508</v>
      </c>
      <c r="E662" s="227" t="s">
        <v>1249</v>
      </c>
      <c r="F662" s="224">
        <v>0.17985611510791366</v>
      </c>
      <c r="G662" s="222">
        <v>759.2</v>
      </c>
      <c r="H662" s="221">
        <v>643.20000000000005</v>
      </c>
      <c r="I662" s="221">
        <v>0</v>
      </c>
      <c r="J662" s="221">
        <v>58</v>
      </c>
      <c r="K662" s="221">
        <v>58</v>
      </c>
      <c r="L662" s="221">
        <v>116</v>
      </c>
      <c r="M662" s="221" t="s">
        <v>1509</v>
      </c>
      <c r="N662" s="221">
        <v>997221</v>
      </c>
      <c r="O662" s="221" t="s">
        <v>448</v>
      </c>
      <c r="P662" s="221" t="s">
        <v>211</v>
      </c>
      <c r="Q662" s="340">
        <v>2981</v>
      </c>
      <c r="R662" s="227">
        <v>45992</v>
      </c>
      <c r="S662" s="227">
        <v>45992</v>
      </c>
      <c r="T662" s="221" t="s">
        <v>1703</v>
      </c>
    </row>
    <row r="663" spans="1:20">
      <c r="A663" s="220">
        <v>45992</v>
      </c>
      <c r="B663" s="221" t="s">
        <v>443</v>
      </c>
      <c r="C663" s="221" t="s">
        <v>444</v>
      </c>
      <c r="D663" s="251" t="s">
        <v>1510</v>
      </c>
      <c r="E663" s="227" t="s">
        <v>1249</v>
      </c>
      <c r="F663" s="224">
        <v>0.17985611510791366</v>
      </c>
      <c r="G663" s="222">
        <v>759.2</v>
      </c>
      <c r="H663" s="221">
        <v>643.20000000000005</v>
      </c>
      <c r="I663" s="221">
        <v>0</v>
      </c>
      <c r="J663" s="221">
        <v>58</v>
      </c>
      <c r="K663" s="221">
        <v>58</v>
      </c>
      <c r="L663" s="221">
        <v>116</v>
      </c>
      <c r="M663" s="221" t="s">
        <v>1511</v>
      </c>
      <c r="N663" s="221">
        <v>997221</v>
      </c>
      <c r="O663" s="221" t="s">
        <v>448</v>
      </c>
      <c r="P663" s="221" t="s">
        <v>211</v>
      </c>
      <c r="Q663" s="340">
        <v>2982</v>
      </c>
      <c r="R663" s="227">
        <v>45992</v>
      </c>
      <c r="S663" s="227">
        <v>45992</v>
      </c>
      <c r="T663" s="221" t="s">
        <v>1703</v>
      </c>
    </row>
    <row r="664" spans="1:20">
      <c r="A664" s="220">
        <v>45992</v>
      </c>
      <c r="B664" s="221" t="s">
        <v>443</v>
      </c>
      <c r="C664" s="221" t="s">
        <v>444</v>
      </c>
      <c r="D664" s="251" t="s">
        <v>1512</v>
      </c>
      <c r="E664" s="227" t="s">
        <v>1249</v>
      </c>
      <c r="F664" s="224">
        <v>0.17985611510791366</v>
      </c>
      <c r="G664" s="222">
        <v>759.2</v>
      </c>
      <c r="H664" s="221">
        <v>643.20000000000005</v>
      </c>
      <c r="I664" s="221">
        <v>0</v>
      </c>
      <c r="J664" s="221">
        <v>58</v>
      </c>
      <c r="K664" s="221">
        <v>58</v>
      </c>
      <c r="L664" s="221">
        <v>116</v>
      </c>
      <c r="M664" s="221" t="s">
        <v>1513</v>
      </c>
      <c r="N664" s="221">
        <v>997221</v>
      </c>
      <c r="O664" s="221" t="s">
        <v>448</v>
      </c>
      <c r="P664" s="221" t="s">
        <v>211</v>
      </c>
      <c r="Q664" s="340">
        <v>2983</v>
      </c>
      <c r="R664" s="227">
        <v>45992</v>
      </c>
      <c r="S664" s="227">
        <v>45992</v>
      </c>
      <c r="T664" s="221" t="s">
        <v>1703</v>
      </c>
    </row>
    <row r="665" spans="1:20">
      <c r="A665" s="220">
        <v>45992</v>
      </c>
      <c r="B665" s="221" t="s">
        <v>1514</v>
      </c>
      <c r="C665" s="221" t="s">
        <v>1438</v>
      </c>
      <c r="D665" s="251" t="s">
        <v>1515</v>
      </c>
      <c r="E665" s="227" t="s">
        <v>1263</v>
      </c>
      <c r="F665" s="224">
        <v>0.17985611510791366</v>
      </c>
      <c r="G665" s="222">
        <v>13267.650000000001</v>
      </c>
      <c r="H665" s="221">
        <v>11243.77</v>
      </c>
      <c r="I665" s="221">
        <v>2023.88</v>
      </c>
      <c r="J665" s="221">
        <v>0</v>
      </c>
      <c r="K665" s="221">
        <v>0</v>
      </c>
      <c r="L665" s="221">
        <v>2023.88</v>
      </c>
      <c r="M665" s="221" t="s">
        <v>1516</v>
      </c>
      <c r="N665" s="221">
        <v>850440</v>
      </c>
      <c r="O665" s="221" t="s">
        <v>388</v>
      </c>
      <c r="P665" s="221" t="s">
        <v>209</v>
      </c>
      <c r="Q665" s="340">
        <v>2984</v>
      </c>
      <c r="R665" s="227">
        <v>45992</v>
      </c>
      <c r="S665" s="227">
        <v>45992</v>
      </c>
      <c r="T665" s="221" t="s">
        <v>1703</v>
      </c>
    </row>
    <row r="666" spans="1:20">
      <c r="A666" s="220">
        <v>45992</v>
      </c>
      <c r="B666" s="221" t="s">
        <v>1517</v>
      </c>
      <c r="C666" s="221" t="s">
        <v>1518</v>
      </c>
      <c r="D666" s="251">
        <v>202326536</v>
      </c>
      <c r="E666" s="227" t="s">
        <v>1249</v>
      </c>
      <c r="F666" s="224">
        <v>0.17985611510791366</v>
      </c>
      <c r="G666" s="222">
        <v>324500</v>
      </c>
      <c r="H666" s="221">
        <v>275000</v>
      </c>
      <c r="I666" s="221">
        <v>0</v>
      </c>
      <c r="J666" s="221">
        <v>24750</v>
      </c>
      <c r="K666" s="221">
        <v>24750</v>
      </c>
      <c r="L666" s="221">
        <v>49500</v>
      </c>
      <c r="M666" s="221" t="s">
        <v>1519</v>
      </c>
      <c r="N666" s="221">
        <v>998422</v>
      </c>
      <c r="O666" s="221" t="s">
        <v>319</v>
      </c>
      <c r="P666" s="221" t="s">
        <v>211</v>
      </c>
      <c r="Q666" s="340">
        <v>2985</v>
      </c>
      <c r="R666" s="227">
        <v>45992</v>
      </c>
      <c r="S666" s="227">
        <v>45992</v>
      </c>
      <c r="T666" s="221" t="s">
        <v>1703</v>
      </c>
    </row>
    <row r="667" spans="1:20">
      <c r="A667" s="220">
        <v>45992</v>
      </c>
      <c r="B667" s="221" t="s">
        <v>1517</v>
      </c>
      <c r="C667" s="221" t="s">
        <v>1518</v>
      </c>
      <c r="D667" s="251">
        <v>202326665</v>
      </c>
      <c r="E667" s="227" t="s">
        <v>1249</v>
      </c>
      <c r="F667" s="224">
        <v>0.17985611510791366</v>
      </c>
      <c r="G667" s="222">
        <v>213875</v>
      </c>
      <c r="H667" s="221">
        <v>181250</v>
      </c>
      <c r="I667" s="221">
        <v>0</v>
      </c>
      <c r="J667" s="221">
        <v>16312.5</v>
      </c>
      <c r="K667" s="221">
        <v>16312.5</v>
      </c>
      <c r="L667" s="221">
        <v>32625</v>
      </c>
      <c r="M667" s="221" t="s">
        <v>1520</v>
      </c>
      <c r="N667" s="221">
        <v>998422</v>
      </c>
      <c r="O667" s="221" t="s">
        <v>319</v>
      </c>
      <c r="P667" s="221" t="s">
        <v>211</v>
      </c>
      <c r="Q667" s="340">
        <v>2986</v>
      </c>
      <c r="R667" s="227">
        <v>45992</v>
      </c>
      <c r="S667" s="227">
        <v>45992</v>
      </c>
      <c r="T667" s="221" t="s">
        <v>1703</v>
      </c>
    </row>
    <row r="668" spans="1:20">
      <c r="A668" s="220">
        <v>45992</v>
      </c>
      <c r="B668" s="221" t="s">
        <v>1517</v>
      </c>
      <c r="C668" s="221" t="s">
        <v>1518</v>
      </c>
      <c r="D668" s="251">
        <v>202326669</v>
      </c>
      <c r="E668" s="227" t="s">
        <v>1249</v>
      </c>
      <c r="F668" s="224">
        <v>0.17985611510791366</v>
      </c>
      <c r="G668" s="222">
        <v>88500</v>
      </c>
      <c r="H668" s="221">
        <v>75000</v>
      </c>
      <c r="I668" s="221">
        <v>0</v>
      </c>
      <c r="J668" s="221">
        <v>6750</v>
      </c>
      <c r="K668" s="221">
        <v>6750</v>
      </c>
      <c r="L668" s="221">
        <v>13500</v>
      </c>
      <c r="M668" s="221" t="s">
        <v>1521</v>
      </c>
      <c r="N668" s="221">
        <v>998422</v>
      </c>
      <c r="O668" s="221" t="s">
        <v>319</v>
      </c>
      <c r="P668" s="221" t="s">
        <v>211</v>
      </c>
      <c r="Q668" s="340">
        <v>2987</v>
      </c>
      <c r="R668" s="227">
        <v>45992</v>
      </c>
      <c r="S668" s="227">
        <v>45992</v>
      </c>
      <c r="T668" s="221" t="s">
        <v>1703</v>
      </c>
    </row>
    <row r="669" spans="1:20">
      <c r="A669" s="220">
        <v>45992</v>
      </c>
      <c r="B669" s="221" t="s">
        <v>1517</v>
      </c>
      <c r="C669" s="221" t="s">
        <v>1518</v>
      </c>
      <c r="D669" s="251">
        <v>202326670</v>
      </c>
      <c r="E669" s="227" t="s">
        <v>1249</v>
      </c>
      <c r="F669" s="224">
        <v>0.17985611510791366</v>
      </c>
      <c r="G669" s="222">
        <v>88500</v>
      </c>
      <c r="H669" s="221">
        <v>75000</v>
      </c>
      <c r="I669" s="221">
        <v>0</v>
      </c>
      <c r="J669" s="221">
        <v>6750</v>
      </c>
      <c r="K669" s="221">
        <v>6750</v>
      </c>
      <c r="L669" s="221">
        <v>13500</v>
      </c>
      <c r="M669" s="221" t="s">
        <v>1522</v>
      </c>
      <c r="N669" s="221">
        <v>998422</v>
      </c>
      <c r="O669" s="221" t="s">
        <v>319</v>
      </c>
      <c r="P669" s="221" t="s">
        <v>211</v>
      </c>
      <c r="Q669" s="340">
        <v>2988</v>
      </c>
      <c r="R669" s="227">
        <v>45992</v>
      </c>
      <c r="S669" s="227">
        <v>45992</v>
      </c>
      <c r="T669" s="221" t="s">
        <v>1703</v>
      </c>
    </row>
    <row r="670" spans="1:20">
      <c r="A670" s="220">
        <v>45992</v>
      </c>
      <c r="B670" s="221" t="s">
        <v>1523</v>
      </c>
      <c r="C670" s="221" t="s">
        <v>1524</v>
      </c>
      <c r="D670" s="251" t="s">
        <v>1525</v>
      </c>
      <c r="E670" s="227" t="s">
        <v>1214</v>
      </c>
      <c r="F670" s="224">
        <v>0.17985611510791366</v>
      </c>
      <c r="G670" s="222">
        <v>95580</v>
      </c>
      <c r="H670" s="221">
        <v>81000</v>
      </c>
      <c r="I670" s="221">
        <v>0</v>
      </c>
      <c r="J670" s="221">
        <v>7290</v>
      </c>
      <c r="K670" s="221">
        <v>7290</v>
      </c>
      <c r="L670" s="221">
        <v>14580</v>
      </c>
      <c r="M670" s="221" t="s">
        <v>1526</v>
      </c>
      <c r="N670" s="221">
        <v>997331</v>
      </c>
      <c r="O670" s="221" t="s">
        <v>239</v>
      </c>
      <c r="P670" s="221" t="s">
        <v>211</v>
      </c>
      <c r="Q670" s="340">
        <v>2989</v>
      </c>
      <c r="R670" s="227">
        <v>45992</v>
      </c>
      <c r="S670" s="227">
        <v>45992</v>
      </c>
      <c r="T670" s="221" t="s">
        <v>1703</v>
      </c>
    </row>
    <row r="671" spans="1:20">
      <c r="A671" s="220">
        <v>45992</v>
      </c>
      <c r="B671" s="221" t="s">
        <v>580</v>
      </c>
      <c r="C671" s="221" t="s">
        <v>581</v>
      </c>
      <c r="D671" s="251" t="s">
        <v>1527</v>
      </c>
      <c r="E671" s="227" t="s">
        <v>1367</v>
      </c>
      <c r="F671" s="224">
        <v>0.17985611510791366</v>
      </c>
      <c r="G671" s="222">
        <v>73438.86</v>
      </c>
      <c r="H671" s="221">
        <v>62236.32</v>
      </c>
      <c r="I671" s="221">
        <v>0</v>
      </c>
      <c r="J671" s="221">
        <v>5601.27</v>
      </c>
      <c r="K671" s="221">
        <v>5601.27</v>
      </c>
      <c r="L671" s="221">
        <v>11202.54</v>
      </c>
      <c r="M671" s="221" t="s">
        <v>1528</v>
      </c>
      <c r="N671" s="221">
        <v>998525</v>
      </c>
      <c r="O671" s="221" t="s">
        <v>584</v>
      </c>
      <c r="P671" s="221" t="s">
        <v>211</v>
      </c>
      <c r="Q671" s="340">
        <v>2990</v>
      </c>
      <c r="R671" s="227">
        <v>45992</v>
      </c>
      <c r="S671" s="227">
        <v>45992</v>
      </c>
      <c r="T671" s="221" t="s">
        <v>1703</v>
      </c>
    </row>
    <row r="672" spans="1:20">
      <c r="A672" s="220">
        <v>45992</v>
      </c>
      <c r="B672" s="221" t="s">
        <v>580</v>
      </c>
      <c r="C672" s="221" t="s">
        <v>581</v>
      </c>
      <c r="D672" s="251" t="s">
        <v>1529</v>
      </c>
      <c r="E672" s="227" t="s">
        <v>1367</v>
      </c>
      <c r="F672" s="224">
        <v>0.17985611510791366</v>
      </c>
      <c r="G672" s="222">
        <v>38994.589999999997</v>
      </c>
      <c r="H672" s="221">
        <v>33046.269999999997</v>
      </c>
      <c r="I672" s="221">
        <v>0</v>
      </c>
      <c r="J672" s="221">
        <v>2974.16</v>
      </c>
      <c r="K672" s="221">
        <v>2974.16</v>
      </c>
      <c r="L672" s="221">
        <v>5948.32</v>
      </c>
      <c r="M672" s="221" t="s">
        <v>1530</v>
      </c>
      <c r="N672" s="221">
        <v>998525</v>
      </c>
      <c r="O672" s="221" t="s">
        <v>584</v>
      </c>
      <c r="P672" s="221" t="s">
        <v>211</v>
      </c>
      <c r="Q672" s="340">
        <v>2991</v>
      </c>
      <c r="R672" s="227">
        <v>45992</v>
      </c>
      <c r="S672" s="227">
        <v>45992</v>
      </c>
      <c r="T672" s="221" t="s">
        <v>1703</v>
      </c>
    </row>
    <row r="673" spans="1:20">
      <c r="A673" s="220">
        <v>45992</v>
      </c>
      <c r="B673" s="221" t="s">
        <v>1531</v>
      </c>
      <c r="C673" s="221" t="s">
        <v>1382</v>
      </c>
      <c r="D673" s="251" t="s">
        <v>1532</v>
      </c>
      <c r="E673" s="227" t="s">
        <v>1296</v>
      </c>
      <c r="F673" s="224">
        <v>0.17985611510791366</v>
      </c>
      <c r="G673" s="222">
        <v>1236.03</v>
      </c>
      <c r="H673" s="221">
        <v>1047.48</v>
      </c>
      <c r="I673" s="221">
        <v>188.55</v>
      </c>
      <c r="J673" s="221">
        <v>0</v>
      </c>
      <c r="K673" s="221">
        <v>0</v>
      </c>
      <c r="L673" s="221">
        <v>188.55</v>
      </c>
      <c r="M673" s="221" t="s">
        <v>1533</v>
      </c>
      <c r="N673" s="221">
        <v>8536</v>
      </c>
      <c r="O673" s="221" t="s">
        <v>388</v>
      </c>
      <c r="P673" s="221" t="s">
        <v>209</v>
      </c>
      <c r="Q673" s="340">
        <v>3047</v>
      </c>
      <c r="R673" s="227">
        <v>45992</v>
      </c>
      <c r="S673" s="227">
        <v>45992</v>
      </c>
      <c r="T673" s="221" t="s">
        <v>1703</v>
      </c>
    </row>
    <row r="674" spans="1:20">
      <c r="A674" s="220">
        <v>45992</v>
      </c>
      <c r="B674" s="221" t="s">
        <v>685</v>
      </c>
      <c r="C674" s="221" t="s">
        <v>686</v>
      </c>
      <c r="D674" s="251" t="s">
        <v>1534</v>
      </c>
      <c r="E674" s="227" t="s">
        <v>765</v>
      </c>
      <c r="F674" s="224">
        <v>0.17985611510791366</v>
      </c>
      <c r="G674" s="222">
        <v>104725</v>
      </c>
      <c r="H674" s="221">
        <v>88749</v>
      </c>
      <c r="I674" s="221">
        <v>0</v>
      </c>
      <c r="J674" s="221">
        <v>7988</v>
      </c>
      <c r="K674" s="221">
        <v>7988</v>
      </c>
      <c r="L674" s="221">
        <v>15976</v>
      </c>
      <c r="M674" s="221" t="s">
        <v>1535</v>
      </c>
      <c r="N674" s="221">
        <v>9973</v>
      </c>
      <c r="O674" s="221" t="s">
        <v>371</v>
      </c>
      <c r="P674" s="221" t="s">
        <v>211</v>
      </c>
      <c r="Q674" s="340">
        <v>3040</v>
      </c>
      <c r="R674" s="227">
        <v>45992</v>
      </c>
      <c r="S674" s="227">
        <v>45992</v>
      </c>
      <c r="T674" s="221" t="s">
        <v>1703</v>
      </c>
    </row>
    <row r="675" spans="1:20">
      <c r="A675" s="220">
        <v>45992</v>
      </c>
      <c r="B675" s="221" t="s">
        <v>1536</v>
      </c>
      <c r="C675" s="221" t="s">
        <v>1537</v>
      </c>
      <c r="D675" s="251" t="s">
        <v>1538</v>
      </c>
      <c r="E675" s="227" t="s">
        <v>1249</v>
      </c>
      <c r="F675" s="224">
        <v>0.17985611510791366</v>
      </c>
      <c r="G675" s="222">
        <v>32486.870000000003</v>
      </c>
      <c r="H675" s="221">
        <v>27531.25</v>
      </c>
      <c r="I675" s="221">
        <v>0</v>
      </c>
      <c r="J675" s="221">
        <v>2477.81</v>
      </c>
      <c r="K675" s="221">
        <v>2477.81</v>
      </c>
      <c r="L675" s="221">
        <v>4955.62</v>
      </c>
      <c r="M675" s="221" t="s">
        <v>1539</v>
      </c>
      <c r="N675" s="221">
        <v>998719</v>
      </c>
      <c r="O675" s="235" t="s">
        <v>1540</v>
      </c>
      <c r="P675" s="221" t="s">
        <v>211</v>
      </c>
      <c r="Q675" s="340">
        <v>3038</v>
      </c>
      <c r="R675" s="227">
        <v>45992</v>
      </c>
      <c r="S675" s="227">
        <v>45992</v>
      </c>
      <c r="T675" s="221" t="s">
        <v>1703</v>
      </c>
    </row>
    <row r="676" spans="1:20">
      <c r="A676" s="220">
        <v>45992</v>
      </c>
      <c r="B676" s="221" t="s">
        <v>1541</v>
      </c>
      <c r="C676" s="221" t="s">
        <v>1542</v>
      </c>
      <c r="D676" s="251" t="s">
        <v>1543</v>
      </c>
      <c r="E676" s="227" t="s">
        <v>1296</v>
      </c>
      <c r="F676" s="224">
        <v>0.17985611510791366</v>
      </c>
      <c r="G676" s="222">
        <v>1398</v>
      </c>
      <c r="H676" s="221">
        <v>1184.74</v>
      </c>
      <c r="I676" s="221">
        <v>213.26</v>
      </c>
      <c r="J676" s="221">
        <v>0</v>
      </c>
      <c r="K676" s="221">
        <v>0</v>
      </c>
      <c r="L676" s="221">
        <v>213.26</v>
      </c>
      <c r="M676" s="221" t="s">
        <v>1544</v>
      </c>
      <c r="N676" s="221">
        <v>741310</v>
      </c>
      <c r="O676" s="221" t="s">
        <v>388</v>
      </c>
      <c r="P676" s="221" t="s">
        <v>209</v>
      </c>
      <c r="Q676" s="340">
        <v>2995</v>
      </c>
      <c r="R676" s="227">
        <v>45992</v>
      </c>
      <c r="S676" s="227">
        <v>45992</v>
      </c>
      <c r="T676" s="221" t="s">
        <v>1703</v>
      </c>
    </row>
    <row r="677" spans="1:20">
      <c r="A677" s="220">
        <v>45992</v>
      </c>
      <c r="B677" s="221" t="s">
        <v>487</v>
      </c>
      <c r="C677" s="221" t="s">
        <v>488</v>
      </c>
      <c r="D677" s="251" t="s">
        <v>1545</v>
      </c>
      <c r="E677" s="227" t="s">
        <v>1296</v>
      </c>
      <c r="F677" s="224">
        <v>0.17985611510791366</v>
      </c>
      <c r="G677" s="222">
        <v>9440</v>
      </c>
      <c r="H677" s="221">
        <v>8000</v>
      </c>
      <c r="I677" s="221">
        <v>0</v>
      </c>
      <c r="J677" s="221">
        <v>720</v>
      </c>
      <c r="K677" s="221">
        <v>720</v>
      </c>
      <c r="L677" s="221">
        <v>1440</v>
      </c>
      <c r="M677" s="221" t="s">
        <v>1546</v>
      </c>
      <c r="N677" s="221">
        <v>997315</v>
      </c>
      <c r="O677" s="221" t="s">
        <v>371</v>
      </c>
      <c r="P677" s="221" t="s">
        <v>211</v>
      </c>
      <c r="Q677" s="340">
        <v>3036</v>
      </c>
      <c r="R677" s="227">
        <v>45992</v>
      </c>
      <c r="S677" s="227">
        <v>45992</v>
      </c>
      <c r="T677" s="221" t="s">
        <v>1703</v>
      </c>
    </row>
    <row r="678" spans="1:20">
      <c r="A678" s="220">
        <v>45992</v>
      </c>
      <c r="B678" s="221" t="s">
        <v>487</v>
      </c>
      <c r="C678" s="221" t="s">
        <v>488</v>
      </c>
      <c r="D678" s="251" t="s">
        <v>1547</v>
      </c>
      <c r="E678" s="227" t="s">
        <v>1263</v>
      </c>
      <c r="F678" s="224">
        <v>0.17985611510791366</v>
      </c>
      <c r="G678" s="222">
        <v>2360</v>
      </c>
      <c r="H678" s="221">
        <v>2000</v>
      </c>
      <c r="I678" s="221">
        <v>0</v>
      </c>
      <c r="J678" s="221">
        <v>180</v>
      </c>
      <c r="K678" s="221">
        <v>180</v>
      </c>
      <c r="L678" s="221">
        <v>360</v>
      </c>
      <c r="M678" s="221" t="s">
        <v>1548</v>
      </c>
      <c r="N678" s="221">
        <v>997315</v>
      </c>
      <c r="O678" s="221" t="s">
        <v>371</v>
      </c>
      <c r="P678" s="221" t="s">
        <v>211</v>
      </c>
      <c r="Q678" s="340">
        <v>3035</v>
      </c>
      <c r="R678" s="227">
        <v>45992</v>
      </c>
      <c r="S678" s="227">
        <v>45992</v>
      </c>
      <c r="T678" s="221" t="s">
        <v>1703</v>
      </c>
    </row>
    <row r="679" spans="1:20">
      <c r="A679" s="220">
        <v>45992</v>
      </c>
      <c r="B679" s="221" t="s">
        <v>487</v>
      </c>
      <c r="C679" s="221" t="s">
        <v>488</v>
      </c>
      <c r="D679" s="251" t="s">
        <v>1549</v>
      </c>
      <c r="E679" s="227" t="s">
        <v>1263</v>
      </c>
      <c r="F679" s="224">
        <v>0.17985611510791366</v>
      </c>
      <c r="G679" s="222">
        <v>478241.02</v>
      </c>
      <c r="H679" s="221">
        <v>405289</v>
      </c>
      <c r="I679" s="221">
        <v>0</v>
      </c>
      <c r="J679" s="221">
        <v>36476.01</v>
      </c>
      <c r="K679" s="221">
        <v>36476.01</v>
      </c>
      <c r="L679" s="221">
        <v>72952.02</v>
      </c>
      <c r="M679" s="221" t="s">
        <v>1550</v>
      </c>
      <c r="N679" s="221">
        <v>997315</v>
      </c>
      <c r="O679" s="221" t="s">
        <v>371</v>
      </c>
      <c r="P679" s="221" t="s">
        <v>211</v>
      </c>
      <c r="Q679" s="340">
        <v>3034</v>
      </c>
      <c r="R679" s="227">
        <v>45992</v>
      </c>
      <c r="S679" s="227">
        <v>45992</v>
      </c>
      <c r="T679" s="221" t="s">
        <v>1703</v>
      </c>
    </row>
    <row r="680" spans="1:20">
      <c r="A680" s="220">
        <v>45992</v>
      </c>
      <c r="B680" s="221" t="s">
        <v>487</v>
      </c>
      <c r="C680" s="221" t="s">
        <v>488</v>
      </c>
      <c r="D680" s="251" t="s">
        <v>1551</v>
      </c>
      <c r="E680" s="227" t="s">
        <v>1263</v>
      </c>
      <c r="F680" s="224">
        <v>0.17985611510791366</v>
      </c>
      <c r="G680" s="222">
        <v>4720</v>
      </c>
      <c r="H680" s="221">
        <v>4000</v>
      </c>
      <c r="I680" s="221">
        <v>0</v>
      </c>
      <c r="J680" s="221">
        <v>360</v>
      </c>
      <c r="K680" s="221">
        <v>360</v>
      </c>
      <c r="L680" s="221">
        <v>720</v>
      </c>
      <c r="M680" s="221" t="s">
        <v>1552</v>
      </c>
      <c r="N680" s="221">
        <v>997315</v>
      </c>
      <c r="O680" s="221" t="s">
        <v>371</v>
      </c>
      <c r="P680" s="221" t="s">
        <v>211</v>
      </c>
      <c r="Q680" s="340">
        <v>3033</v>
      </c>
      <c r="R680" s="227">
        <v>45992</v>
      </c>
      <c r="S680" s="227">
        <v>45992</v>
      </c>
      <c r="T680" s="221" t="s">
        <v>1703</v>
      </c>
    </row>
    <row r="681" spans="1:20">
      <c r="A681" s="220">
        <v>45992</v>
      </c>
      <c r="B681" s="221" t="s">
        <v>487</v>
      </c>
      <c r="C681" s="221" t="s">
        <v>488</v>
      </c>
      <c r="D681" s="251" t="s">
        <v>1553</v>
      </c>
      <c r="E681" s="227" t="s">
        <v>1263</v>
      </c>
      <c r="F681" s="224">
        <v>0.17985611510791366</v>
      </c>
      <c r="G681" s="222">
        <v>10266</v>
      </c>
      <c r="H681" s="221">
        <v>8700</v>
      </c>
      <c r="I681" s="221">
        <v>0</v>
      </c>
      <c r="J681" s="221">
        <v>783</v>
      </c>
      <c r="K681" s="221">
        <v>783</v>
      </c>
      <c r="L681" s="221">
        <v>1566</v>
      </c>
      <c r="M681" s="221" t="s">
        <v>1554</v>
      </c>
      <c r="N681" s="221">
        <v>997315</v>
      </c>
      <c r="O681" s="221" t="s">
        <v>371</v>
      </c>
      <c r="P681" s="221" t="s">
        <v>211</v>
      </c>
      <c r="Q681" s="340">
        <v>3032</v>
      </c>
      <c r="R681" s="227">
        <v>45992</v>
      </c>
      <c r="S681" s="227">
        <v>45992</v>
      </c>
      <c r="T681" s="221" t="s">
        <v>1703</v>
      </c>
    </row>
    <row r="682" spans="1:20">
      <c r="A682" s="220">
        <v>45992</v>
      </c>
      <c r="B682" s="221" t="s">
        <v>487</v>
      </c>
      <c r="C682" s="221" t="s">
        <v>488</v>
      </c>
      <c r="D682" s="251" t="s">
        <v>1555</v>
      </c>
      <c r="E682" s="227" t="s">
        <v>1263</v>
      </c>
      <c r="F682" s="224">
        <v>0.17985611510791366</v>
      </c>
      <c r="G682" s="222">
        <v>13452</v>
      </c>
      <c r="H682" s="221">
        <v>11400</v>
      </c>
      <c r="I682" s="221">
        <v>0</v>
      </c>
      <c r="J682" s="221">
        <v>1026</v>
      </c>
      <c r="K682" s="221">
        <v>1026</v>
      </c>
      <c r="L682" s="221">
        <v>2052</v>
      </c>
      <c r="M682" s="221" t="s">
        <v>1556</v>
      </c>
      <c r="N682" s="221">
        <v>997315</v>
      </c>
      <c r="O682" s="221" t="s">
        <v>371</v>
      </c>
      <c r="P682" s="221" t="s">
        <v>211</v>
      </c>
      <c r="Q682" s="340">
        <v>3031</v>
      </c>
      <c r="R682" s="227">
        <v>45992</v>
      </c>
      <c r="S682" s="227">
        <v>45992</v>
      </c>
      <c r="T682" s="221" t="s">
        <v>1703</v>
      </c>
    </row>
    <row r="683" spans="1:20">
      <c r="A683" s="220">
        <v>45992</v>
      </c>
      <c r="B683" s="221" t="s">
        <v>487</v>
      </c>
      <c r="C683" s="221" t="s">
        <v>488</v>
      </c>
      <c r="D683" s="251" t="s">
        <v>1557</v>
      </c>
      <c r="E683" s="227" t="s">
        <v>1263</v>
      </c>
      <c r="F683" s="224">
        <v>0.17985611510791366</v>
      </c>
      <c r="G683" s="222">
        <v>1770</v>
      </c>
      <c r="H683" s="221">
        <v>1500</v>
      </c>
      <c r="I683" s="221">
        <v>0</v>
      </c>
      <c r="J683" s="221">
        <v>135</v>
      </c>
      <c r="K683" s="221">
        <v>135</v>
      </c>
      <c r="L683" s="221">
        <v>270</v>
      </c>
      <c r="M683" s="221" t="s">
        <v>1558</v>
      </c>
      <c r="N683" s="221">
        <v>997315</v>
      </c>
      <c r="O683" s="221" t="s">
        <v>371</v>
      </c>
      <c r="P683" s="221" t="s">
        <v>211</v>
      </c>
      <c r="Q683" s="340">
        <v>3030</v>
      </c>
      <c r="R683" s="227">
        <v>45992</v>
      </c>
      <c r="S683" s="227">
        <v>45992</v>
      </c>
      <c r="T683" s="221" t="s">
        <v>1703</v>
      </c>
    </row>
    <row r="684" spans="1:20">
      <c r="A684" s="220">
        <v>45992</v>
      </c>
      <c r="B684" s="221" t="s">
        <v>487</v>
      </c>
      <c r="C684" s="221" t="s">
        <v>488</v>
      </c>
      <c r="D684" s="251" t="s">
        <v>1559</v>
      </c>
      <c r="E684" s="227" t="s">
        <v>1263</v>
      </c>
      <c r="F684" s="224">
        <v>0.17985611510791366</v>
      </c>
      <c r="G684" s="222">
        <v>10030</v>
      </c>
      <c r="H684" s="221">
        <v>8500</v>
      </c>
      <c r="I684" s="221">
        <v>0</v>
      </c>
      <c r="J684" s="221">
        <v>765</v>
      </c>
      <c r="K684" s="221">
        <v>765</v>
      </c>
      <c r="L684" s="221">
        <v>1530</v>
      </c>
      <c r="M684" s="221" t="s">
        <v>1560</v>
      </c>
      <c r="N684" s="221">
        <v>997315</v>
      </c>
      <c r="O684" s="221" t="s">
        <v>371</v>
      </c>
      <c r="P684" s="221" t="s">
        <v>211</v>
      </c>
      <c r="Q684" s="340">
        <v>3029</v>
      </c>
      <c r="R684" s="227">
        <v>45992</v>
      </c>
      <c r="S684" s="227">
        <v>45992</v>
      </c>
      <c r="T684" s="221" t="s">
        <v>1703</v>
      </c>
    </row>
    <row r="685" spans="1:20">
      <c r="A685" s="220">
        <v>45992</v>
      </c>
      <c r="B685" s="221" t="s">
        <v>487</v>
      </c>
      <c r="C685" s="221" t="s">
        <v>488</v>
      </c>
      <c r="D685" s="251" t="s">
        <v>1561</v>
      </c>
      <c r="E685" s="227" t="s">
        <v>1263</v>
      </c>
      <c r="F685" s="224">
        <v>0.17985611510791366</v>
      </c>
      <c r="G685" s="222">
        <v>354</v>
      </c>
      <c r="H685" s="221">
        <v>300</v>
      </c>
      <c r="I685" s="221">
        <v>0</v>
      </c>
      <c r="J685" s="221">
        <v>27</v>
      </c>
      <c r="K685" s="221">
        <v>27</v>
      </c>
      <c r="L685" s="221">
        <v>54</v>
      </c>
      <c r="M685" s="221" t="s">
        <v>1562</v>
      </c>
      <c r="N685" s="221">
        <v>997315</v>
      </c>
      <c r="O685" s="221" t="s">
        <v>371</v>
      </c>
      <c r="P685" s="221" t="s">
        <v>211</v>
      </c>
      <c r="Q685" s="340">
        <v>3028</v>
      </c>
      <c r="R685" s="227">
        <v>45992</v>
      </c>
      <c r="S685" s="227">
        <v>45992</v>
      </c>
      <c r="T685" s="221" t="s">
        <v>1703</v>
      </c>
    </row>
    <row r="686" spans="1:20">
      <c r="A686" s="220">
        <v>45992</v>
      </c>
      <c r="B686" s="221" t="s">
        <v>487</v>
      </c>
      <c r="C686" s="221" t="s">
        <v>488</v>
      </c>
      <c r="D686" s="251" t="s">
        <v>1563</v>
      </c>
      <c r="E686" s="227" t="s">
        <v>1263</v>
      </c>
      <c r="F686" s="224">
        <v>0.17985611510791366</v>
      </c>
      <c r="G686" s="222">
        <v>354</v>
      </c>
      <c r="H686" s="221">
        <v>300</v>
      </c>
      <c r="I686" s="221">
        <v>0</v>
      </c>
      <c r="J686" s="221">
        <v>27</v>
      </c>
      <c r="K686" s="221">
        <v>27</v>
      </c>
      <c r="L686" s="221">
        <v>54</v>
      </c>
      <c r="M686" s="221" t="s">
        <v>1564</v>
      </c>
      <c r="N686" s="221">
        <v>997315</v>
      </c>
      <c r="O686" s="221" t="s">
        <v>371</v>
      </c>
      <c r="P686" s="221" t="s">
        <v>211</v>
      </c>
      <c r="Q686" s="340">
        <v>3027</v>
      </c>
      <c r="R686" s="227">
        <v>45992</v>
      </c>
      <c r="S686" s="227">
        <v>45992</v>
      </c>
      <c r="T686" s="221" t="s">
        <v>1703</v>
      </c>
    </row>
    <row r="687" spans="1:20">
      <c r="A687" s="220">
        <v>45992</v>
      </c>
      <c r="B687" s="221" t="s">
        <v>487</v>
      </c>
      <c r="C687" s="221" t="s">
        <v>488</v>
      </c>
      <c r="D687" s="251" t="s">
        <v>1565</v>
      </c>
      <c r="E687" s="227" t="s">
        <v>1263</v>
      </c>
      <c r="F687" s="224">
        <v>0.17985611510791366</v>
      </c>
      <c r="G687" s="222">
        <v>10879.599999999999</v>
      </c>
      <c r="H687" s="221">
        <v>9220</v>
      </c>
      <c r="I687" s="221">
        <v>0</v>
      </c>
      <c r="J687" s="221">
        <v>829.8</v>
      </c>
      <c r="K687" s="221">
        <v>829.8</v>
      </c>
      <c r="L687" s="221">
        <v>1659.6</v>
      </c>
      <c r="M687" s="221" t="s">
        <v>1566</v>
      </c>
      <c r="N687" s="221">
        <v>997315</v>
      </c>
      <c r="O687" s="221" t="s">
        <v>371</v>
      </c>
      <c r="P687" s="221" t="s">
        <v>211</v>
      </c>
      <c r="Q687" s="340">
        <v>3026</v>
      </c>
      <c r="R687" s="227">
        <v>45992</v>
      </c>
      <c r="S687" s="227">
        <v>45992</v>
      </c>
      <c r="T687" s="221" t="s">
        <v>1703</v>
      </c>
    </row>
    <row r="688" spans="1:20">
      <c r="A688" s="220">
        <v>45992</v>
      </c>
      <c r="B688" s="221" t="s">
        <v>449</v>
      </c>
      <c r="C688" s="221" t="s">
        <v>450</v>
      </c>
      <c r="D688" s="251" t="s">
        <v>1567</v>
      </c>
      <c r="E688" s="227" t="s">
        <v>1363</v>
      </c>
      <c r="F688" s="224">
        <v>0.17985611510791366</v>
      </c>
      <c r="G688" s="222">
        <v>1210.6599999999999</v>
      </c>
      <c r="H688" s="221">
        <v>1025.98</v>
      </c>
      <c r="I688" s="221">
        <v>0</v>
      </c>
      <c r="J688" s="221">
        <v>92.34</v>
      </c>
      <c r="K688" s="221">
        <v>92.34</v>
      </c>
      <c r="L688" s="221">
        <v>184.68</v>
      </c>
      <c r="M688" s="221" t="s">
        <v>1568</v>
      </c>
      <c r="N688" s="221">
        <v>997157</v>
      </c>
      <c r="O688" s="221" t="s">
        <v>453</v>
      </c>
      <c r="P688" s="221" t="s">
        <v>211</v>
      </c>
      <c r="Q688" s="340">
        <v>3025</v>
      </c>
      <c r="R688" s="227">
        <v>45992</v>
      </c>
      <c r="S688" s="227">
        <v>45992</v>
      </c>
      <c r="T688" s="221" t="s">
        <v>1703</v>
      </c>
    </row>
    <row r="689" spans="1:20">
      <c r="A689" s="220">
        <v>45992</v>
      </c>
      <c r="B689" s="221" t="s">
        <v>970</v>
      </c>
      <c r="C689" s="221" t="s">
        <v>971</v>
      </c>
      <c r="D689" s="251" t="s">
        <v>1569</v>
      </c>
      <c r="E689" s="227" t="s">
        <v>1245</v>
      </c>
      <c r="F689" s="224">
        <v>0.05</v>
      </c>
      <c r="G689" s="222">
        <v>575</v>
      </c>
      <c r="H689" s="221">
        <v>547.62</v>
      </c>
      <c r="I689" s="221">
        <v>27.38</v>
      </c>
      <c r="J689" s="221">
        <v>0</v>
      </c>
      <c r="K689" s="221">
        <v>0</v>
      </c>
      <c r="L689" s="221">
        <v>27.38</v>
      </c>
      <c r="M689" s="221" t="s">
        <v>1570</v>
      </c>
      <c r="N689" s="221">
        <v>996425</v>
      </c>
      <c r="O689" s="221" t="s">
        <v>288</v>
      </c>
      <c r="P689" s="221" t="s">
        <v>211</v>
      </c>
      <c r="Q689" s="340">
        <v>3008</v>
      </c>
      <c r="R689" s="227">
        <v>45992</v>
      </c>
      <c r="S689" s="227">
        <v>45992</v>
      </c>
      <c r="T689" s="221" t="s">
        <v>1703</v>
      </c>
    </row>
    <row r="690" spans="1:20">
      <c r="A690" s="220">
        <v>45992</v>
      </c>
      <c r="B690" s="221" t="s">
        <v>970</v>
      </c>
      <c r="C690" s="221" t="s">
        <v>971</v>
      </c>
      <c r="D690" s="251" t="s">
        <v>1571</v>
      </c>
      <c r="E690" s="227" t="s">
        <v>1223</v>
      </c>
      <c r="F690" s="224">
        <v>0.05</v>
      </c>
      <c r="G690" s="222">
        <v>4256</v>
      </c>
      <c r="H690" s="221">
        <v>4053.33</v>
      </c>
      <c r="I690" s="221">
        <v>202.67</v>
      </c>
      <c r="J690" s="221">
        <v>0</v>
      </c>
      <c r="K690" s="221">
        <v>0</v>
      </c>
      <c r="L690" s="221">
        <v>202.67</v>
      </c>
      <c r="M690" s="221" t="s">
        <v>1572</v>
      </c>
      <c r="N690" s="221">
        <v>996425</v>
      </c>
      <c r="O690" s="221" t="s">
        <v>288</v>
      </c>
      <c r="P690" s="221" t="s">
        <v>211</v>
      </c>
      <c r="Q690" s="340">
        <v>3009</v>
      </c>
      <c r="R690" s="227">
        <v>45992</v>
      </c>
      <c r="S690" s="227">
        <v>45992</v>
      </c>
      <c r="T690" s="221" t="s">
        <v>1703</v>
      </c>
    </row>
    <row r="691" spans="1:20">
      <c r="A691" s="220">
        <v>45992</v>
      </c>
      <c r="B691" s="221" t="s">
        <v>970</v>
      </c>
      <c r="C691" s="221" t="s">
        <v>971</v>
      </c>
      <c r="D691" s="251" t="s">
        <v>1573</v>
      </c>
      <c r="E691" s="227" t="s">
        <v>1223</v>
      </c>
      <c r="F691" s="224">
        <v>0.05</v>
      </c>
      <c r="G691" s="222">
        <v>357</v>
      </c>
      <c r="H691" s="221">
        <v>340</v>
      </c>
      <c r="I691" s="221">
        <v>17</v>
      </c>
      <c r="J691" s="221">
        <v>0</v>
      </c>
      <c r="K691" s="221">
        <v>0</v>
      </c>
      <c r="L691" s="221">
        <v>17</v>
      </c>
      <c r="M691" s="221" t="s">
        <v>1574</v>
      </c>
      <c r="N691" s="221">
        <v>996425</v>
      </c>
      <c r="O691" s="221" t="s">
        <v>288</v>
      </c>
      <c r="P691" s="221" t="s">
        <v>211</v>
      </c>
      <c r="Q691" s="340">
        <v>3010</v>
      </c>
      <c r="R691" s="227">
        <v>45992</v>
      </c>
      <c r="S691" s="227">
        <v>45992</v>
      </c>
      <c r="T691" s="221" t="s">
        <v>1703</v>
      </c>
    </row>
    <row r="692" spans="1:20">
      <c r="A692" s="220">
        <v>45992</v>
      </c>
      <c r="B692" s="221" t="s">
        <v>562</v>
      </c>
      <c r="C692" s="221" t="s">
        <v>563</v>
      </c>
      <c r="D692" s="251" t="s">
        <v>1575</v>
      </c>
      <c r="E692" s="227" t="s">
        <v>1576</v>
      </c>
      <c r="F692" s="224">
        <v>0.17985611510791366</v>
      </c>
      <c r="G692" s="222">
        <v>8850</v>
      </c>
      <c r="H692" s="221">
        <v>7500</v>
      </c>
      <c r="I692" s="221">
        <v>0</v>
      </c>
      <c r="J692" s="221">
        <v>675</v>
      </c>
      <c r="K692" s="221">
        <v>675</v>
      </c>
      <c r="L692" s="221">
        <v>1350</v>
      </c>
      <c r="M692" s="221" t="s">
        <v>1577</v>
      </c>
      <c r="N692" s="221">
        <v>998313</v>
      </c>
      <c r="O692" s="221" t="s">
        <v>309</v>
      </c>
      <c r="P692" s="221" t="s">
        <v>211</v>
      </c>
      <c r="Q692" s="340">
        <v>3011</v>
      </c>
      <c r="R692" s="227">
        <v>45992</v>
      </c>
      <c r="S692" s="227">
        <v>45992</v>
      </c>
      <c r="T692" s="221" t="s">
        <v>1703</v>
      </c>
    </row>
    <row r="693" spans="1:20">
      <c r="A693" s="220">
        <v>45992</v>
      </c>
      <c r="B693" s="221" t="s">
        <v>449</v>
      </c>
      <c r="C693" s="221" t="s">
        <v>450</v>
      </c>
      <c r="D693" s="251" t="s">
        <v>1578</v>
      </c>
      <c r="E693" s="227" t="s">
        <v>1363</v>
      </c>
      <c r="F693" s="224">
        <v>0.17985611510791366</v>
      </c>
      <c r="G693" s="222">
        <v>1930.64</v>
      </c>
      <c r="H693" s="221">
        <v>1636.14</v>
      </c>
      <c r="I693" s="221">
        <v>0</v>
      </c>
      <c r="J693" s="221">
        <v>147.25</v>
      </c>
      <c r="K693" s="221">
        <v>147.25</v>
      </c>
      <c r="L693" s="221">
        <v>294.5</v>
      </c>
      <c r="M693" s="221" t="s">
        <v>1579</v>
      </c>
      <c r="N693" s="221">
        <v>997157</v>
      </c>
      <c r="O693" s="221" t="s">
        <v>453</v>
      </c>
      <c r="P693" s="221" t="s">
        <v>211</v>
      </c>
      <c r="Q693" s="340">
        <v>3024</v>
      </c>
      <c r="R693" s="227">
        <v>45992</v>
      </c>
      <c r="S693" s="227">
        <v>45992</v>
      </c>
      <c r="T693" s="221" t="s">
        <v>1703</v>
      </c>
    </row>
    <row r="694" spans="1:20">
      <c r="A694" s="220">
        <v>45992</v>
      </c>
      <c r="B694" s="221" t="s">
        <v>449</v>
      </c>
      <c r="C694" s="221" t="s">
        <v>450</v>
      </c>
      <c r="D694" s="251" t="s">
        <v>1580</v>
      </c>
      <c r="E694" s="227" t="s">
        <v>1214</v>
      </c>
      <c r="F694" s="224">
        <v>0.17985611510791366</v>
      </c>
      <c r="G694" s="222">
        <v>1061.78</v>
      </c>
      <c r="H694" s="221">
        <v>899.82</v>
      </c>
      <c r="I694" s="221">
        <v>0</v>
      </c>
      <c r="J694" s="221">
        <v>80.98</v>
      </c>
      <c r="K694" s="221">
        <v>80.98</v>
      </c>
      <c r="L694" s="221">
        <v>161.96</v>
      </c>
      <c r="M694" s="221" t="s">
        <v>1581</v>
      </c>
      <c r="N694" s="221">
        <v>997157</v>
      </c>
      <c r="O694" s="221" t="s">
        <v>453</v>
      </c>
      <c r="P694" s="221" t="s">
        <v>211</v>
      </c>
      <c r="Q694" s="340">
        <v>3023</v>
      </c>
      <c r="R694" s="227">
        <v>45992</v>
      </c>
      <c r="S694" s="227">
        <v>45992</v>
      </c>
      <c r="T694" s="221" t="s">
        <v>1703</v>
      </c>
    </row>
    <row r="695" spans="1:20">
      <c r="A695" s="220">
        <v>45992</v>
      </c>
      <c r="B695" s="221" t="s">
        <v>449</v>
      </c>
      <c r="C695" s="221" t="s">
        <v>450</v>
      </c>
      <c r="D695" s="251" t="s">
        <v>1582</v>
      </c>
      <c r="E695" s="227" t="s">
        <v>1214</v>
      </c>
      <c r="F695" s="224">
        <v>0.17985611510791366</v>
      </c>
      <c r="G695" s="222">
        <v>295</v>
      </c>
      <c r="H695" s="221">
        <v>250</v>
      </c>
      <c r="I695" s="221">
        <v>0</v>
      </c>
      <c r="J695" s="221">
        <v>22.5</v>
      </c>
      <c r="K695" s="221">
        <v>22.5</v>
      </c>
      <c r="L695" s="221">
        <v>45</v>
      </c>
      <c r="M695" s="221" t="s">
        <v>1583</v>
      </c>
      <c r="N695" s="221">
        <v>997157</v>
      </c>
      <c r="O695" s="221" t="s">
        <v>453</v>
      </c>
      <c r="P695" s="221" t="s">
        <v>211</v>
      </c>
      <c r="Q695" s="340">
        <v>3022</v>
      </c>
      <c r="R695" s="227">
        <v>45992</v>
      </c>
      <c r="S695" s="227">
        <v>45992</v>
      </c>
      <c r="T695" s="221" t="s">
        <v>1703</v>
      </c>
    </row>
    <row r="696" spans="1:20">
      <c r="A696" s="220">
        <v>45992</v>
      </c>
      <c r="B696" s="221" t="s">
        <v>449</v>
      </c>
      <c r="C696" s="221" t="s">
        <v>450</v>
      </c>
      <c r="D696" s="251" t="s">
        <v>1584</v>
      </c>
      <c r="E696" s="227" t="s">
        <v>1236</v>
      </c>
      <c r="F696" s="224">
        <v>0.17985611510791366</v>
      </c>
      <c r="G696" s="222">
        <v>465.07000000000005</v>
      </c>
      <c r="H696" s="221">
        <v>394.13</v>
      </c>
      <c r="I696" s="221">
        <v>0</v>
      </c>
      <c r="J696" s="221">
        <v>35.47</v>
      </c>
      <c r="K696" s="221">
        <v>35.47</v>
      </c>
      <c r="L696" s="221">
        <v>70.94</v>
      </c>
      <c r="M696" s="221" t="s">
        <v>1585</v>
      </c>
      <c r="N696" s="221">
        <v>997157</v>
      </c>
      <c r="O696" s="221" t="s">
        <v>453</v>
      </c>
      <c r="P696" s="221" t="s">
        <v>211</v>
      </c>
      <c r="Q696" s="340">
        <v>3021</v>
      </c>
      <c r="R696" s="227">
        <v>45992</v>
      </c>
      <c r="S696" s="227">
        <v>45992</v>
      </c>
      <c r="T696" s="221" t="s">
        <v>1703</v>
      </c>
    </row>
    <row r="697" spans="1:20">
      <c r="A697" s="220">
        <v>45992</v>
      </c>
      <c r="B697" s="221" t="s">
        <v>449</v>
      </c>
      <c r="C697" s="221" t="s">
        <v>450</v>
      </c>
      <c r="D697" s="251" t="s">
        <v>1586</v>
      </c>
      <c r="E697" s="227" t="s">
        <v>1365</v>
      </c>
      <c r="F697" s="224">
        <v>0.17985611510791366</v>
      </c>
      <c r="G697" s="222">
        <v>295</v>
      </c>
      <c r="H697" s="221">
        <v>250</v>
      </c>
      <c r="I697" s="221">
        <v>0</v>
      </c>
      <c r="J697" s="221">
        <v>22.5</v>
      </c>
      <c r="K697" s="221">
        <v>22.5</v>
      </c>
      <c r="L697" s="221">
        <v>45</v>
      </c>
      <c r="M697" s="221" t="s">
        <v>1587</v>
      </c>
      <c r="N697" s="221">
        <v>997157</v>
      </c>
      <c r="O697" s="221" t="s">
        <v>453</v>
      </c>
      <c r="P697" s="221" t="s">
        <v>211</v>
      </c>
      <c r="Q697" s="340">
        <v>3020</v>
      </c>
      <c r="R697" s="227">
        <v>45992</v>
      </c>
      <c r="S697" s="227">
        <v>45992</v>
      </c>
      <c r="T697" s="221" t="s">
        <v>1703</v>
      </c>
    </row>
    <row r="698" spans="1:20">
      <c r="A698" s="220">
        <v>45992</v>
      </c>
      <c r="B698" s="221" t="s">
        <v>631</v>
      </c>
      <c r="C698" s="221" t="s">
        <v>1588</v>
      </c>
      <c r="D698" s="251" t="s">
        <v>1589</v>
      </c>
      <c r="E698" s="227">
        <v>46022</v>
      </c>
      <c r="F698" s="224">
        <v>0.17985611510791366</v>
      </c>
      <c r="G698" s="222">
        <v>704.46</v>
      </c>
      <c r="H698" s="221">
        <v>597</v>
      </c>
      <c r="I698" s="221">
        <v>0</v>
      </c>
      <c r="J698" s="221">
        <v>53.73</v>
      </c>
      <c r="K698" s="221">
        <v>53.73</v>
      </c>
      <c r="L698" s="221">
        <v>107.46</v>
      </c>
      <c r="M698" s="221" t="s">
        <v>1590</v>
      </c>
      <c r="N698" s="221">
        <v>998599</v>
      </c>
      <c r="O698" s="221" t="s">
        <v>309</v>
      </c>
      <c r="P698" s="221" t="s">
        <v>211</v>
      </c>
      <c r="Q698" s="340">
        <v>3074</v>
      </c>
      <c r="R698" s="227">
        <v>45992</v>
      </c>
      <c r="S698" s="227">
        <v>45992</v>
      </c>
      <c r="T698" s="221" t="s">
        <v>1703</v>
      </c>
    </row>
    <row r="699" spans="1:20">
      <c r="A699" s="220">
        <v>45992</v>
      </c>
      <c r="B699" s="221" t="s">
        <v>357</v>
      </c>
      <c r="C699" s="221" t="s">
        <v>358</v>
      </c>
      <c r="D699" s="251" t="s">
        <v>1591</v>
      </c>
      <c r="E699" s="227">
        <v>45991</v>
      </c>
      <c r="F699" s="224">
        <v>0.05</v>
      </c>
      <c r="G699" s="222">
        <v>5885.25</v>
      </c>
      <c r="H699" s="221">
        <v>5605</v>
      </c>
      <c r="I699" s="221">
        <v>0</v>
      </c>
      <c r="J699" s="221">
        <v>140.125</v>
      </c>
      <c r="K699" s="221">
        <v>140.125</v>
      </c>
      <c r="L699" s="221">
        <v>280.25</v>
      </c>
      <c r="M699" s="221" t="s">
        <v>1592</v>
      </c>
      <c r="N699" s="221">
        <v>99633</v>
      </c>
      <c r="O699" s="221" t="s">
        <v>361</v>
      </c>
      <c r="P699" s="221" t="s">
        <v>211</v>
      </c>
      <c r="Q699" s="340">
        <v>2962</v>
      </c>
      <c r="R699" s="227">
        <v>45992</v>
      </c>
      <c r="S699" s="227">
        <v>45992</v>
      </c>
      <c r="T699" s="221" t="s">
        <v>1703</v>
      </c>
    </row>
    <row r="700" spans="1:20">
      <c r="A700" s="220">
        <v>45992</v>
      </c>
      <c r="B700" s="221" t="s">
        <v>357</v>
      </c>
      <c r="C700" s="221" t="s">
        <v>358</v>
      </c>
      <c r="D700" s="251" t="s">
        <v>1593</v>
      </c>
      <c r="E700" s="227">
        <v>45991</v>
      </c>
      <c r="F700" s="224">
        <v>0.05</v>
      </c>
      <c r="G700" s="222">
        <v>3843</v>
      </c>
      <c r="H700" s="221">
        <v>3660</v>
      </c>
      <c r="I700" s="221">
        <v>0</v>
      </c>
      <c r="J700" s="221">
        <v>91.5</v>
      </c>
      <c r="K700" s="221">
        <v>91.5</v>
      </c>
      <c r="L700" s="221">
        <v>183</v>
      </c>
      <c r="M700" s="221" t="s">
        <v>1594</v>
      </c>
      <c r="N700" s="221">
        <v>99633</v>
      </c>
      <c r="O700" s="221" t="s">
        <v>361</v>
      </c>
      <c r="P700" s="221" t="s">
        <v>211</v>
      </c>
      <c r="Q700" s="340">
        <v>2961</v>
      </c>
      <c r="R700" s="227">
        <v>45992</v>
      </c>
      <c r="S700" s="227">
        <v>45992</v>
      </c>
      <c r="T700" s="221" t="s">
        <v>1703</v>
      </c>
    </row>
    <row r="701" spans="1:20">
      <c r="A701" s="220">
        <v>45992</v>
      </c>
      <c r="B701" s="221" t="s">
        <v>685</v>
      </c>
      <c r="C701" s="221" t="s">
        <v>686</v>
      </c>
      <c r="D701" s="251" t="s">
        <v>1595</v>
      </c>
      <c r="E701" s="227" t="s">
        <v>286</v>
      </c>
      <c r="F701" s="224">
        <v>0.17985611510791366</v>
      </c>
      <c r="G701" s="222">
        <v>102660</v>
      </c>
      <c r="H701" s="221">
        <v>87000</v>
      </c>
      <c r="I701" s="221">
        <v>0</v>
      </c>
      <c r="J701" s="221">
        <v>7830</v>
      </c>
      <c r="K701" s="221">
        <v>7830</v>
      </c>
      <c r="L701" s="221">
        <v>15660</v>
      </c>
      <c r="M701" s="221" t="s">
        <v>1596</v>
      </c>
      <c r="N701" s="221">
        <v>9973</v>
      </c>
      <c r="O701" s="221" t="s">
        <v>371</v>
      </c>
      <c r="P701" s="221" t="s">
        <v>211</v>
      </c>
      <c r="Q701" s="340">
        <v>3039</v>
      </c>
      <c r="R701" s="227">
        <v>45992</v>
      </c>
      <c r="S701" s="227">
        <v>45992</v>
      </c>
      <c r="T701" s="221" t="s">
        <v>1703</v>
      </c>
    </row>
    <row r="702" spans="1:20">
      <c r="A702" s="220">
        <v>45992</v>
      </c>
      <c r="B702" s="221" t="s">
        <v>1597</v>
      </c>
      <c r="C702" s="221" t="s">
        <v>1598</v>
      </c>
      <c r="D702" s="251" t="s">
        <v>1599</v>
      </c>
      <c r="E702" s="227" t="s">
        <v>1148</v>
      </c>
      <c r="F702" s="224">
        <v>0.17985611510791366</v>
      </c>
      <c r="G702" s="222">
        <v>2499</v>
      </c>
      <c r="H702" s="221">
        <v>2117.8000000000002</v>
      </c>
      <c r="I702" s="221">
        <v>381.2</v>
      </c>
      <c r="J702" s="221">
        <v>0</v>
      </c>
      <c r="K702" s="221">
        <v>0</v>
      </c>
      <c r="L702" s="221">
        <v>381.2</v>
      </c>
      <c r="M702" s="221" t="s">
        <v>1600</v>
      </c>
      <c r="N702" s="221">
        <v>3919</v>
      </c>
      <c r="O702" s="221" t="s">
        <v>388</v>
      </c>
      <c r="P702" s="221" t="s">
        <v>209</v>
      </c>
      <c r="Q702" s="340">
        <v>3037</v>
      </c>
      <c r="R702" s="227">
        <v>45992</v>
      </c>
      <c r="S702" s="227">
        <v>45992</v>
      </c>
      <c r="T702" s="221" t="s">
        <v>1703</v>
      </c>
    </row>
    <row r="703" spans="1:20">
      <c r="A703" s="220">
        <v>45992</v>
      </c>
      <c r="B703" s="221" t="s">
        <v>1601</v>
      </c>
      <c r="C703" s="221" t="s">
        <v>1602</v>
      </c>
      <c r="D703" s="251" t="s">
        <v>1603</v>
      </c>
      <c r="E703" s="227" t="s">
        <v>770</v>
      </c>
      <c r="F703" s="224">
        <v>0.17985611510791366</v>
      </c>
      <c r="G703" s="222">
        <v>1798.27</v>
      </c>
      <c r="H703" s="221">
        <v>1524</v>
      </c>
      <c r="I703" s="221">
        <v>274.27</v>
      </c>
      <c r="J703" s="221">
        <v>0</v>
      </c>
      <c r="K703" s="221">
        <v>0</v>
      </c>
      <c r="L703" s="221">
        <v>274.27</v>
      </c>
      <c r="M703" s="221" t="s">
        <v>1604</v>
      </c>
      <c r="N703" s="221">
        <v>854420</v>
      </c>
      <c r="O703" s="221" t="s">
        <v>388</v>
      </c>
      <c r="P703" s="221" t="s">
        <v>209</v>
      </c>
      <c r="Q703" s="340">
        <v>3018</v>
      </c>
      <c r="R703" s="227">
        <v>45992</v>
      </c>
      <c r="S703" s="227">
        <v>45992</v>
      </c>
      <c r="T703" s="221" t="s">
        <v>1703</v>
      </c>
    </row>
    <row r="704" spans="1:20">
      <c r="A704" s="220">
        <v>45992</v>
      </c>
      <c r="B704" s="221" t="s">
        <v>160</v>
      </c>
      <c r="C704" s="221" t="s">
        <v>689</v>
      </c>
      <c r="D704" s="251" t="s">
        <v>1605</v>
      </c>
      <c r="E704" s="227" t="s">
        <v>323</v>
      </c>
      <c r="F704" s="224">
        <v>0.17985611510791366</v>
      </c>
      <c r="G704" s="222">
        <v>154279.09999999998</v>
      </c>
      <c r="H704" s="221">
        <v>130745</v>
      </c>
      <c r="I704" s="221">
        <v>0</v>
      </c>
      <c r="J704" s="221">
        <v>11767.05</v>
      </c>
      <c r="K704" s="221">
        <v>11767.05</v>
      </c>
      <c r="L704" s="221">
        <v>23534.1</v>
      </c>
      <c r="M704" s="221" t="s">
        <v>1606</v>
      </c>
      <c r="N704" s="221">
        <v>998312</v>
      </c>
      <c r="O704" s="221" t="s">
        <v>309</v>
      </c>
      <c r="P704" s="221" t="s">
        <v>211</v>
      </c>
      <c r="Q704" s="340">
        <v>2925</v>
      </c>
      <c r="R704" s="227">
        <v>45992</v>
      </c>
      <c r="S704" s="227">
        <v>45992</v>
      </c>
      <c r="T704" s="221" t="s">
        <v>1703</v>
      </c>
    </row>
    <row r="705" spans="1:20">
      <c r="A705" s="220">
        <v>45992</v>
      </c>
      <c r="B705" s="221" t="s">
        <v>160</v>
      </c>
      <c r="C705" s="221" t="s">
        <v>689</v>
      </c>
      <c r="D705" s="251" t="s">
        <v>1607</v>
      </c>
      <c r="E705" s="227" t="s">
        <v>323</v>
      </c>
      <c r="F705" s="224">
        <v>0.17985611510791366</v>
      </c>
      <c r="G705" s="222">
        <v>354000</v>
      </c>
      <c r="H705" s="221">
        <v>300000</v>
      </c>
      <c r="I705" s="221">
        <v>0</v>
      </c>
      <c r="J705" s="221">
        <v>27000</v>
      </c>
      <c r="K705" s="221">
        <v>27000</v>
      </c>
      <c r="L705" s="221">
        <v>54000</v>
      </c>
      <c r="M705" s="221" t="s">
        <v>1608</v>
      </c>
      <c r="N705" s="221">
        <v>998312</v>
      </c>
      <c r="O705" s="221" t="s">
        <v>309</v>
      </c>
      <c r="P705" s="221" t="s">
        <v>211</v>
      </c>
      <c r="Q705" s="340">
        <v>2926</v>
      </c>
      <c r="R705" s="227">
        <v>45992</v>
      </c>
      <c r="S705" s="227">
        <v>45992</v>
      </c>
      <c r="T705" s="221" t="s">
        <v>1703</v>
      </c>
    </row>
    <row r="706" spans="1:20">
      <c r="A706" s="220">
        <v>45992</v>
      </c>
      <c r="B706" s="221" t="s">
        <v>160</v>
      </c>
      <c r="C706" s="221" t="s">
        <v>689</v>
      </c>
      <c r="D706" s="251" t="s">
        <v>1609</v>
      </c>
      <c r="E706" s="227" t="s">
        <v>821</v>
      </c>
      <c r="F706" s="224">
        <v>0.17985611510791366</v>
      </c>
      <c r="G706" s="222">
        <v>154279.09999999998</v>
      </c>
      <c r="H706" s="221">
        <v>130745</v>
      </c>
      <c r="I706" s="221">
        <v>0</v>
      </c>
      <c r="J706" s="221">
        <v>11767.05</v>
      </c>
      <c r="K706" s="221">
        <v>11767.05</v>
      </c>
      <c r="L706" s="221">
        <v>23534.1</v>
      </c>
      <c r="M706" s="221" t="s">
        <v>1610</v>
      </c>
      <c r="N706" s="221">
        <v>998312</v>
      </c>
      <c r="O706" s="221" t="s">
        <v>309</v>
      </c>
      <c r="P706" s="221" t="s">
        <v>211</v>
      </c>
      <c r="Q706" s="340">
        <v>2927</v>
      </c>
      <c r="R706" s="227">
        <v>45992</v>
      </c>
      <c r="S706" s="227">
        <v>45992</v>
      </c>
      <c r="T706" s="221" t="s">
        <v>1703</v>
      </c>
    </row>
    <row r="707" spans="1:20">
      <c r="A707" s="220">
        <v>45992</v>
      </c>
      <c r="B707" s="221" t="s">
        <v>160</v>
      </c>
      <c r="C707" s="221" t="s">
        <v>689</v>
      </c>
      <c r="D707" s="251" t="s">
        <v>1611</v>
      </c>
      <c r="E707" s="227" t="s">
        <v>821</v>
      </c>
      <c r="F707" s="224">
        <v>0.17985611510791366</v>
      </c>
      <c r="G707" s="222">
        <v>1656814.4</v>
      </c>
      <c r="H707" s="221">
        <v>1404080</v>
      </c>
      <c r="I707" s="221">
        <v>0</v>
      </c>
      <c r="J707" s="221">
        <v>126367.2</v>
      </c>
      <c r="K707" s="221">
        <v>126367.2</v>
      </c>
      <c r="L707" s="221">
        <v>252734.4</v>
      </c>
      <c r="M707" s="221" t="s">
        <v>1612</v>
      </c>
      <c r="N707" s="221">
        <v>998312</v>
      </c>
      <c r="O707" s="221" t="s">
        <v>309</v>
      </c>
      <c r="P707" s="221" t="s">
        <v>211</v>
      </c>
      <c r="Q707" s="340">
        <v>2928</v>
      </c>
      <c r="R707" s="227">
        <v>45992</v>
      </c>
      <c r="S707" s="227">
        <v>45992</v>
      </c>
      <c r="T707" s="221" t="s">
        <v>1703</v>
      </c>
    </row>
    <row r="708" spans="1:20">
      <c r="A708" s="220">
        <v>45992</v>
      </c>
      <c r="B708" s="221" t="s">
        <v>160</v>
      </c>
      <c r="C708" s="221" t="s">
        <v>689</v>
      </c>
      <c r="D708" s="251" t="s">
        <v>1613</v>
      </c>
      <c r="E708" s="227" t="s">
        <v>821</v>
      </c>
      <c r="F708" s="224">
        <v>0.17985611510791366</v>
      </c>
      <c r="G708" s="222">
        <v>354000</v>
      </c>
      <c r="H708" s="221">
        <v>300000</v>
      </c>
      <c r="I708" s="221">
        <v>0</v>
      </c>
      <c r="J708" s="221">
        <v>27000</v>
      </c>
      <c r="K708" s="221">
        <v>27000</v>
      </c>
      <c r="L708" s="221">
        <v>54000</v>
      </c>
      <c r="M708" s="221" t="s">
        <v>1614</v>
      </c>
      <c r="N708" s="221">
        <v>998312</v>
      </c>
      <c r="O708" s="221" t="s">
        <v>309</v>
      </c>
      <c r="P708" s="221" t="s">
        <v>211</v>
      </c>
      <c r="Q708" s="340">
        <v>2929</v>
      </c>
      <c r="R708" s="227">
        <v>45992</v>
      </c>
      <c r="S708" s="227">
        <v>45992</v>
      </c>
      <c r="T708" s="221" t="s">
        <v>1703</v>
      </c>
    </row>
    <row r="709" spans="1:20">
      <c r="A709" s="220">
        <v>45992</v>
      </c>
      <c r="B709" s="221" t="s">
        <v>357</v>
      </c>
      <c r="C709" s="221" t="s">
        <v>358</v>
      </c>
      <c r="D709" s="251" t="s">
        <v>1615</v>
      </c>
      <c r="E709" s="227">
        <v>45991</v>
      </c>
      <c r="F709" s="224">
        <v>0.05</v>
      </c>
      <c r="G709" s="222">
        <v>2115.75</v>
      </c>
      <c r="H709" s="221">
        <v>2015</v>
      </c>
      <c r="I709" s="221">
        <v>0</v>
      </c>
      <c r="J709" s="221">
        <v>50.375</v>
      </c>
      <c r="K709" s="221">
        <v>50.375</v>
      </c>
      <c r="L709" s="221">
        <v>100.75</v>
      </c>
      <c r="M709" s="221" t="s">
        <v>1616</v>
      </c>
      <c r="N709" s="221">
        <v>99633</v>
      </c>
      <c r="O709" s="221" t="s">
        <v>361</v>
      </c>
      <c r="P709" s="221" t="s">
        <v>211</v>
      </c>
      <c r="Q709" s="340">
        <v>2960</v>
      </c>
      <c r="R709" s="227">
        <v>45992</v>
      </c>
      <c r="S709" s="227">
        <v>45992</v>
      </c>
      <c r="T709" s="221" t="s">
        <v>1703</v>
      </c>
    </row>
    <row r="710" spans="1:20">
      <c r="A710" s="220">
        <v>45992</v>
      </c>
      <c r="B710" s="221" t="s">
        <v>483</v>
      </c>
      <c r="C710" s="221" t="s">
        <v>484</v>
      </c>
      <c r="D710" s="251" t="s">
        <v>1617</v>
      </c>
      <c r="E710" s="227" t="s">
        <v>1618</v>
      </c>
      <c r="F710" s="224">
        <v>0.05</v>
      </c>
      <c r="G710" s="222">
        <v>-499</v>
      </c>
      <c r="H710" s="221">
        <v>-475</v>
      </c>
      <c r="I710" s="221">
        <v>-24</v>
      </c>
      <c r="J710" s="221">
        <v>0</v>
      </c>
      <c r="K710" s="221">
        <v>0</v>
      </c>
      <c r="L710" s="221">
        <v>-24</v>
      </c>
      <c r="M710" s="221" t="s">
        <v>1619</v>
      </c>
      <c r="N710" s="221">
        <v>996425</v>
      </c>
      <c r="O710" s="235" t="s">
        <v>288</v>
      </c>
      <c r="P710" s="221" t="s">
        <v>211</v>
      </c>
      <c r="Q710" s="340">
        <v>3250</v>
      </c>
      <c r="R710" s="227">
        <v>45992</v>
      </c>
      <c r="S710" s="227">
        <v>45992</v>
      </c>
      <c r="T710" s="221" t="s">
        <v>1703</v>
      </c>
    </row>
    <row r="711" spans="1:20">
      <c r="A711" s="220">
        <v>45992</v>
      </c>
      <c r="B711" s="221" t="s">
        <v>483</v>
      </c>
      <c r="C711" s="221" t="s">
        <v>484</v>
      </c>
      <c r="D711" s="251" t="s">
        <v>1620</v>
      </c>
      <c r="E711" s="227" t="s">
        <v>1291</v>
      </c>
      <c r="F711" s="224">
        <v>0.05</v>
      </c>
      <c r="G711" s="222">
        <v>-9995</v>
      </c>
      <c r="H711" s="221">
        <v>-9519</v>
      </c>
      <c r="I711" s="221">
        <v>-476</v>
      </c>
      <c r="J711" s="221">
        <v>0</v>
      </c>
      <c r="K711" s="221">
        <v>0</v>
      </c>
      <c r="L711" s="221">
        <v>-476</v>
      </c>
      <c r="M711" s="221" t="s">
        <v>1621</v>
      </c>
      <c r="N711" s="221">
        <v>996425</v>
      </c>
      <c r="O711" s="235" t="s">
        <v>288</v>
      </c>
      <c r="P711" s="221" t="s">
        <v>211</v>
      </c>
      <c r="Q711" s="340">
        <v>3249</v>
      </c>
      <c r="R711" s="227">
        <v>45992</v>
      </c>
      <c r="S711" s="227">
        <v>45992</v>
      </c>
      <c r="T711" s="221" t="s">
        <v>1703</v>
      </c>
    </row>
    <row r="712" spans="1:20">
      <c r="A712" s="220">
        <v>45992</v>
      </c>
      <c r="B712" s="221" t="s">
        <v>483</v>
      </c>
      <c r="C712" s="221" t="s">
        <v>484</v>
      </c>
      <c r="D712" s="251" t="s">
        <v>1622</v>
      </c>
      <c r="E712" s="227" t="s">
        <v>1263</v>
      </c>
      <c r="F712" s="224">
        <v>5.5092059838895285E-2</v>
      </c>
      <c r="G712" s="222">
        <v>-7335</v>
      </c>
      <c r="H712" s="221">
        <v>-6952</v>
      </c>
      <c r="I712" s="221">
        <v>-383</v>
      </c>
      <c r="J712" s="221">
        <v>0</v>
      </c>
      <c r="K712" s="221">
        <v>0</v>
      </c>
      <c r="L712" s="221">
        <v>-383</v>
      </c>
      <c r="M712" s="221" t="s">
        <v>1623</v>
      </c>
      <c r="N712" s="221">
        <v>996425</v>
      </c>
      <c r="O712" s="235" t="s">
        <v>288</v>
      </c>
      <c r="P712" s="221" t="s">
        <v>211</v>
      </c>
      <c r="Q712" s="340">
        <v>3248</v>
      </c>
      <c r="R712" s="227">
        <v>45992</v>
      </c>
      <c r="S712" s="227">
        <v>45992</v>
      </c>
      <c r="T712" s="221" t="s">
        <v>1703</v>
      </c>
    </row>
    <row r="713" spans="1:20">
      <c r="A713" s="220">
        <v>45992</v>
      </c>
      <c r="B713" s="221" t="s">
        <v>1041</v>
      </c>
      <c r="C713" s="221" t="s">
        <v>1042</v>
      </c>
      <c r="D713" s="251" t="s">
        <v>1624</v>
      </c>
      <c r="E713" s="227" t="s">
        <v>1618</v>
      </c>
      <c r="F713" s="224">
        <v>0.05</v>
      </c>
      <c r="G713" s="222">
        <v>-499</v>
      </c>
      <c r="H713" s="221">
        <v>-475</v>
      </c>
      <c r="I713" s="221">
        <v>0</v>
      </c>
      <c r="J713" s="221">
        <v>-12</v>
      </c>
      <c r="K713" s="221">
        <v>-12</v>
      </c>
      <c r="L713" s="221">
        <v>-24</v>
      </c>
      <c r="M713" s="221" t="s">
        <v>1625</v>
      </c>
      <c r="N713" s="221">
        <v>996425</v>
      </c>
      <c r="O713" s="235" t="s">
        <v>1626</v>
      </c>
      <c r="P713" s="221" t="s">
        <v>211</v>
      </c>
      <c r="Q713" s="340">
        <v>3246</v>
      </c>
      <c r="R713" s="227">
        <v>45992</v>
      </c>
      <c r="S713" s="227">
        <v>45992</v>
      </c>
      <c r="T713" s="221" t="s">
        <v>1703</v>
      </c>
    </row>
    <row r="714" spans="1:20">
      <c r="A714" s="220">
        <v>45992</v>
      </c>
      <c r="B714" s="221" t="s">
        <v>1041</v>
      </c>
      <c r="C714" s="221" t="s">
        <v>1042</v>
      </c>
      <c r="D714" s="251" t="s">
        <v>1627</v>
      </c>
      <c r="E714" s="227" t="s">
        <v>1291</v>
      </c>
      <c r="F714" s="224">
        <v>0.05</v>
      </c>
      <c r="G714" s="222">
        <v>-14667</v>
      </c>
      <c r="H714" s="221">
        <v>-13969</v>
      </c>
      <c r="I714" s="221">
        <v>0</v>
      </c>
      <c r="J714" s="221">
        <v>-349</v>
      </c>
      <c r="K714" s="221">
        <v>-349</v>
      </c>
      <c r="L714" s="221">
        <v>-698</v>
      </c>
      <c r="M714" s="221" t="s">
        <v>1628</v>
      </c>
      <c r="N714" s="221">
        <v>996425</v>
      </c>
      <c r="O714" s="235" t="s">
        <v>1626</v>
      </c>
      <c r="P714" s="221" t="s">
        <v>211</v>
      </c>
      <c r="Q714" s="340">
        <v>3245</v>
      </c>
      <c r="R714" s="227">
        <v>45992</v>
      </c>
      <c r="S714" s="227">
        <v>45992</v>
      </c>
      <c r="T714" s="221" t="s">
        <v>1703</v>
      </c>
    </row>
    <row r="715" spans="1:20">
      <c r="A715" s="220">
        <v>45992</v>
      </c>
      <c r="B715" s="221" t="s">
        <v>1041</v>
      </c>
      <c r="C715" s="221" t="s">
        <v>1042</v>
      </c>
      <c r="D715" s="251" t="s">
        <v>1629</v>
      </c>
      <c r="E715" s="227" t="s">
        <v>1417</v>
      </c>
      <c r="F715" s="224">
        <v>0.05</v>
      </c>
      <c r="G715" s="222">
        <v>-12334</v>
      </c>
      <c r="H715" s="221">
        <v>-11713</v>
      </c>
      <c r="I715" s="221">
        <v>0</v>
      </c>
      <c r="J715" s="221">
        <v>-310.5</v>
      </c>
      <c r="K715" s="221">
        <v>-310.5</v>
      </c>
      <c r="L715" s="221">
        <v>-621</v>
      </c>
      <c r="M715" s="221" t="s">
        <v>1630</v>
      </c>
      <c r="N715" s="221">
        <v>996425</v>
      </c>
      <c r="O715" s="235" t="s">
        <v>1626</v>
      </c>
      <c r="P715" s="221" t="s">
        <v>211</v>
      </c>
      <c r="Q715" s="340">
        <v>3244</v>
      </c>
      <c r="R715" s="227">
        <v>45992</v>
      </c>
      <c r="S715" s="227">
        <v>45992</v>
      </c>
      <c r="T715" s="221" t="s">
        <v>1703</v>
      </c>
    </row>
    <row r="716" spans="1:20">
      <c r="A716" s="220">
        <v>45992</v>
      </c>
      <c r="B716" s="221" t="s">
        <v>552</v>
      </c>
      <c r="C716" s="221" t="s">
        <v>553</v>
      </c>
      <c r="D716" s="251" t="s">
        <v>1631</v>
      </c>
      <c r="E716" s="227" t="s">
        <v>1618</v>
      </c>
      <c r="F716" s="224">
        <v>0.17985611510791366</v>
      </c>
      <c r="G716" s="222">
        <v>-80467.73000000001</v>
      </c>
      <c r="H716" s="221">
        <v>-68192.990000000005</v>
      </c>
      <c r="I716" s="221">
        <v>-12274.74</v>
      </c>
      <c r="J716" s="221">
        <v>0</v>
      </c>
      <c r="K716" s="221">
        <v>0</v>
      </c>
      <c r="L716" s="221">
        <v>-12274.74</v>
      </c>
      <c r="M716" s="221" t="s">
        <v>1632</v>
      </c>
      <c r="N716" s="221">
        <v>998315</v>
      </c>
      <c r="O716" s="235" t="s">
        <v>239</v>
      </c>
      <c r="P716" s="221" t="s">
        <v>211</v>
      </c>
      <c r="Q716" s="340">
        <v>3240</v>
      </c>
      <c r="R716" s="227">
        <v>45992</v>
      </c>
      <c r="S716" s="227">
        <v>45992</v>
      </c>
      <c r="T716" s="221" t="s">
        <v>1703</v>
      </c>
    </row>
    <row r="717" spans="1:20">
      <c r="A717" s="220">
        <v>45992</v>
      </c>
      <c r="B717" s="221" t="s">
        <v>394</v>
      </c>
      <c r="C717" s="221" t="s">
        <v>1633</v>
      </c>
      <c r="D717" s="251">
        <v>6112</v>
      </c>
      <c r="E717" s="227">
        <v>45983</v>
      </c>
      <c r="F717" s="224">
        <v>0.05</v>
      </c>
      <c r="G717" s="222">
        <v>10575.599999999999</v>
      </c>
      <c r="H717" s="221">
        <v>10072</v>
      </c>
      <c r="I717" s="221">
        <v>0</v>
      </c>
      <c r="J717" s="221">
        <v>251.8</v>
      </c>
      <c r="K717" s="221">
        <v>251.8</v>
      </c>
      <c r="L717" s="221">
        <v>503.6</v>
      </c>
      <c r="M717" s="221" t="s">
        <v>833</v>
      </c>
      <c r="N717" s="221">
        <v>9964</v>
      </c>
      <c r="O717" s="221" t="s">
        <v>397</v>
      </c>
      <c r="P717" s="221" t="s">
        <v>211</v>
      </c>
      <c r="Q717" s="340">
        <v>2862</v>
      </c>
      <c r="R717" s="227">
        <v>45992</v>
      </c>
      <c r="S717" s="227">
        <v>45992</v>
      </c>
      <c r="T717" s="221" t="s">
        <v>1657</v>
      </c>
    </row>
    <row r="718" spans="1:20">
      <c r="A718" s="220">
        <v>45992</v>
      </c>
      <c r="B718" s="221" t="s">
        <v>394</v>
      </c>
      <c r="C718" s="221" t="s">
        <v>1633</v>
      </c>
      <c r="D718" s="251">
        <v>6111</v>
      </c>
      <c r="E718" s="227">
        <v>45983</v>
      </c>
      <c r="F718" s="224">
        <v>0.05</v>
      </c>
      <c r="G718" s="222">
        <v>7175.7000000000007</v>
      </c>
      <c r="H718" s="221">
        <v>6834</v>
      </c>
      <c r="I718" s="221">
        <v>0</v>
      </c>
      <c r="J718" s="221">
        <v>170.85000000000002</v>
      </c>
      <c r="K718" s="221">
        <v>170.85000000000002</v>
      </c>
      <c r="L718" s="221">
        <v>341.70000000000005</v>
      </c>
      <c r="M718" s="221" t="s">
        <v>834</v>
      </c>
      <c r="N718" s="221">
        <v>9964</v>
      </c>
      <c r="O718" s="221" t="s">
        <v>397</v>
      </c>
      <c r="P718" s="221" t="s">
        <v>211</v>
      </c>
      <c r="Q718" s="340">
        <v>2861</v>
      </c>
      <c r="R718" s="227">
        <v>45992</v>
      </c>
      <c r="S718" s="227">
        <v>45992</v>
      </c>
      <c r="T718" s="221" t="s">
        <v>1657</v>
      </c>
    </row>
    <row r="719" spans="1:20">
      <c r="A719" s="220">
        <v>45992</v>
      </c>
      <c r="B719" s="221" t="s">
        <v>394</v>
      </c>
      <c r="C719" s="221" t="s">
        <v>1633</v>
      </c>
      <c r="D719" s="251">
        <v>6110</v>
      </c>
      <c r="E719" s="227">
        <v>45952</v>
      </c>
      <c r="F719" s="224">
        <v>0.05</v>
      </c>
      <c r="G719" s="222">
        <v>4750.2000000000007</v>
      </c>
      <c r="H719" s="221">
        <v>4524</v>
      </c>
      <c r="I719" s="221">
        <v>0</v>
      </c>
      <c r="J719" s="221">
        <v>113.10000000000001</v>
      </c>
      <c r="K719" s="221">
        <v>113.10000000000001</v>
      </c>
      <c r="L719" s="221">
        <v>226.20000000000002</v>
      </c>
      <c r="M719" s="221" t="s">
        <v>835</v>
      </c>
      <c r="N719" s="221">
        <v>9964</v>
      </c>
      <c r="O719" s="221" t="s">
        <v>397</v>
      </c>
      <c r="P719" s="221" t="s">
        <v>211</v>
      </c>
      <c r="Q719" s="340">
        <v>2860</v>
      </c>
      <c r="R719" s="227">
        <v>45992</v>
      </c>
      <c r="S719" s="227">
        <v>45992</v>
      </c>
      <c r="T719" s="221" t="s">
        <v>1657</v>
      </c>
    </row>
    <row r="720" spans="1:20">
      <c r="A720" s="220">
        <v>45992</v>
      </c>
      <c r="B720" s="221" t="s">
        <v>394</v>
      </c>
      <c r="C720" s="221" t="s">
        <v>1633</v>
      </c>
      <c r="D720" s="251">
        <v>6109</v>
      </c>
      <c r="E720" s="227">
        <v>45983</v>
      </c>
      <c r="F720" s="224">
        <v>0.05</v>
      </c>
      <c r="G720" s="222">
        <v>4794.2999999999993</v>
      </c>
      <c r="H720" s="221">
        <v>4566</v>
      </c>
      <c r="I720" s="221">
        <v>0</v>
      </c>
      <c r="J720" s="221">
        <v>114.15</v>
      </c>
      <c r="K720" s="221">
        <v>114.15</v>
      </c>
      <c r="L720" s="221">
        <v>228.3</v>
      </c>
      <c r="M720" s="221" t="s">
        <v>841</v>
      </c>
      <c r="N720" s="221">
        <v>9964</v>
      </c>
      <c r="O720" s="221" t="s">
        <v>397</v>
      </c>
      <c r="P720" s="221" t="s">
        <v>211</v>
      </c>
      <c r="Q720" s="340">
        <v>2859</v>
      </c>
      <c r="R720" s="227">
        <v>45992</v>
      </c>
      <c r="S720" s="227">
        <v>45992</v>
      </c>
      <c r="T720" s="221" t="s">
        <v>1657</v>
      </c>
    </row>
    <row r="721" spans="1:20">
      <c r="A721" s="220">
        <v>45992</v>
      </c>
      <c r="B721" s="221" t="s">
        <v>394</v>
      </c>
      <c r="C721" s="221" t="s">
        <v>1633</v>
      </c>
      <c r="D721" s="251">
        <v>6108</v>
      </c>
      <c r="E721" s="227">
        <v>45981</v>
      </c>
      <c r="F721" s="224">
        <v>0.05</v>
      </c>
      <c r="G721" s="222">
        <v>8240.4</v>
      </c>
      <c r="H721" s="221">
        <v>7848</v>
      </c>
      <c r="I721" s="221">
        <v>0</v>
      </c>
      <c r="J721" s="221">
        <v>196.20000000000002</v>
      </c>
      <c r="K721" s="221">
        <v>196.20000000000002</v>
      </c>
      <c r="L721" s="221">
        <v>392.40000000000003</v>
      </c>
      <c r="M721" s="221" t="s">
        <v>842</v>
      </c>
      <c r="N721" s="221">
        <v>9964</v>
      </c>
      <c r="O721" s="221" t="s">
        <v>397</v>
      </c>
      <c r="P721" s="221" t="s">
        <v>211</v>
      </c>
      <c r="Q721" s="340">
        <v>2858</v>
      </c>
      <c r="R721" s="227">
        <v>45992</v>
      </c>
      <c r="S721" s="227">
        <v>45992</v>
      </c>
      <c r="T721" s="221" t="s">
        <v>1657</v>
      </c>
    </row>
    <row r="722" spans="1:20">
      <c r="A722" s="220">
        <v>45992</v>
      </c>
      <c r="B722" s="221" t="s">
        <v>394</v>
      </c>
      <c r="C722" s="221" t="s">
        <v>1633</v>
      </c>
      <c r="D722" s="251">
        <v>6107</v>
      </c>
      <c r="E722" s="227">
        <v>45981</v>
      </c>
      <c r="F722" s="224">
        <v>0.05</v>
      </c>
      <c r="G722" s="222">
        <v>4487.7000000000007</v>
      </c>
      <c r="H722" s="221">
        <v>4274</v>
      </c>
      <c r="I722" s="221">
        <v>0</v>
      </c>
      <c r="J722" s="221">
        <v>106.85000000000001</v>
      </c>
      <c r="K722" s="221">
        <v>106.85000000000001</v>
      </c>
      <c r="L722" s="221">
        <v>213.70000000000002</v>
      </c>
      <c r="M722" s="221" t="s">
        <v>847</v>
      </c>
      <c r="N722" s="221">
        <v>9964</v>
      </c>
      <c r="O722" s="221" t="s">
        <v>397</v>
      </c>
      <c r="P722" s="221" t="s">
        <v>211</v>
      </c>
      <c r="Q722" s="340">
        <v>2857</v>
      </c>
      <c r="R722" s="227">
        <v>45992</v>
      </c>
      <c r="S722" s="227">
        <v>45992</v>
      </c>
      <c r="T722" s="221" t="s">
        <v>1657</v>
      </c>
    </row>
    <row r="723" spans="1:20">
      <c r="A723" s="220">
        <v>45992</v>
      </c>
      <c r="B723" s="221" t="s">
        <v>394</v>
      </c>
      <c r="C723" s="221" t="s">
        <v>1633</v>
      </c>
      <c r="D723" s="251">
        <v>6067</v>
      </c>
      <c r="E723" s="227">
        <v>45962</v>
      </c>
      <c r="F723" s="224">
        <v>0.05</v>
      </c>
      <c r="G723" s="222">
        <v>4970.7000000000007</v>
      </c>
      <c r="H723" s="221">
        <v>4734</v>
      </c>
      <c r="I723" s="221">
        <v>0</v>
      </c>
      <c r="J723" s="221">
        <v>118.35000000000001</v>
      </c>
      <c r="K723" s="221">
        <v>118.35000000000001</v>
      </c>
      <c r="L723" s="221">
        <v>236.70000000000002</v>
      </c>
      <c r="M723" s="221" t="s">
        <v>848</v>
      </c>
      <c r="N723" s="221">
        <v>9964</v>
      </c>
      <c r="O723" s="221" t="s">
        <v>397</v>
      </c>
      <c r="P723" s="221" t="s">
        <v>211</v>
      </c>
      <c r="Q723" s="340">
        <v>2856</v>
      </c>
      <c r="R723" s="227">
        <v>45992</v>
      </c>
      <c r="S723" s="227">
        <v>45992</v>
      </c>
      <c r="T723" s="221" t="s">
        <v>1657</v>
      </c>
    </row>
    <row r="724" spans="1:20">
      <c r="A724" s="220">
        <v>45992</v>
      </c>
      <c r="B724" s="221" t="s">
        <v>394</v>
      </c>
      <c r="C724" s="221" t="s">
        <v>1633</v>
      </c>
      <c r="D724" s="251">
        <v>5967</v>
      </c>
      <c r="E724" s="227">
        <v>45968</v>
      </c>
      <c r="F724" s="224">
        <v>0.05</v>
      </c>
      <c r="G724" s="222">
        <v>4487.7000000000007</v>
      </c>
      <c r="H724" s="221">
        <v>4274</v>
      </c>
      <c r="I724" s="221">
        <v>0</v>
      </c>
      <c r="J724" s="221">
        <v>106.85000000000001</v>
      </c>
      <c r="K724" s="221">
        <v>106.85000000000001</v>
      </c>
      <c r="L724" s="221">
        <v>213.70000000000002</v>
      </c>
      <c r="M724" s="221" t="s">
        <v>849</v>
      </c>
      <c r="N724" s="221">
        <v>9964</v>
      </c>
      <c r="O724" s="221" t="s">
        <v>397</v>
      </c>
      <c r="P724" s="221" t="s">
        <v>211</v>
      </c>
      <c r="Q724" s="340">
        <v>2855</v>
      </c>
      <c r="R724" s="227">
        <v>45992</v>
      </c>
      <c r="S724" s="227">
        <v>45992</v>
      </c>
      <c r="T724" s="221" t="s">
        <v>1657</v>
      </c>
    </row>
    <row r="725" spans="1:20">
      <c r="A725" s="220">
        <v>45992</v>
      </c>
      <c r="B725" s="221" t="s">
        <v>394</v>
      </c>
      <c r="C725" s="221" t="s">
        <v>1633</v>
      </c>
      <c r="D725" s="251">
        <v>5956</v>
      </c>
      <c r="E725" s="227">
        <v>45963</v>
      </c>
      <c r="F725" s="224">
        <v>0.05</v>
      </c>
      <c r="G725" s="222">
        <v>11545.8</v>
      </c>
      <c r="H725" s="221">
        <v>10996</v>
      </c>
      <c r="I725" s="221">
        <v>0</v>
      </c>
      <c r="J725" s="221">
        <v>274.90000000000003</v>
      </c>
      <c r="K725" s="221">
        <v>274.90000000000003</v>
      </c>
      <c r="L725" s="221">
        <v>549.80000000000007</v>
      </c>
      <c r="M725" s="221" t="s">
        <v>854</v>
      </c>
      <c r="N725" s="221">
        <v>9964</v>
      </c>
      <c r="O725" s="221" t="s">
        <v>397</v>
      </c>
      <c r="P725" s="221" t="s">
        <v>211</v>
      </c>
      <c r="Q725" s="340">
        <v>2854</v>
      </c>
      <c r="R725" s="227">
        <v>45992</v>
      </c>
      <c r="S725" s="227">
        <v>45992</v>
      </c>
      <c r="T725" s="221" t="s">
        <v>1657</v>
      </c>
    </row>
    <row r="726" spans="1:20">
      <c r="A726" s="220">
        <v>45992</v>
      </c>
      <c r="B726" s="221" t="s">
        <v>394</v>
      </c>
      <c r="C726" s="221" t="s">
        <v>1633</v>
      </c>
      <c r="D726" s="251">
        <v>5954</v>
      </c>
      <c r="E726" s="227">
        <v>45963</v>
      </c>
      <c r="F726" s="224">
        <v>0.05</v>
      </c>
      <c r="G726" s="222">
        <v>8259.2999999999993</v>
      </c>
      <c r="H726" s="221">
        <v>7866</v>
      </c>
      <c r="I726" s="221">
        <v>0</v>
      </c>
      <c r="J726" s="221">
        <v>196.65</v>
      </c>
      <c r="K726" s="221">
        <v>196.65</v>
      </c>
      <c r="L726" s="221">
        <v>393.3</v>
      </c>
      <c r="M726" s="221" t="s">
        <v>858</v>
      </c>
      <c r="N726" s="221">
        <v>9964</v>
      </c>
      <c r="O726" s="221" t="s">
        <v>397</v>
      </c>
      <c r="P726" s="221" t="s">
        <v>211</v>
      </c>
      <c r="Q726" s="340">
        <v>2853</v>
      </c>
      <c r="R726" s="227">
        <v>45992</v>
      </c>
      <c r="S726" s="227">
        <v>45992</v>
      </c>
      <c r="T726" s="221" t="s">
        <v>1657</v>
      </c>
    </row>
    <row r="727" spans="1:20">
      <c r="A727" s="220">
        <v>45992</v>
      </c>
      <c r="B727" s="221" t="s">
        <v>299</v>
      </c>
      <c r="C727" s="221" t="s">
        <v>1634</v>
      </c>
      <c r="D727" s="251" t="s">
        <v>816</v>
      </c>
      <c r="E727" s="227">
        <v>45981</v>
      </c>
      <c r="F727" s="224">
        <v>0.17985611510791366</v>
      </c>
      <c r="G727" s="222">
        <v>3404409.74</v>
      </c>
      <c r="H727" s="221">
        <v>2885093</v>
      </c>
      <c r="I727" s="221">
        <v>0</v>
      </c>
      <c r="J727" s="221">
        <v>259658.37</v>
      </c>
      <c r="K727" s="221">
        <v>259658.37</v>
      </c>
      <c r="L727" s="221">
        <v>519316.74</v>
      </c>
      <c r="M727" s="221" t="s">
        <v>817</v>
      </c>
      <c r="N727" s="221">
        <v>997212</v>
      </c>
      <c r="O727" s="221" t="s">
        <v>304</v>
      </c>
      <c r="P727" s="221" t="s">
        <v>211</v>
      </c>
      <c r="Q727" s="340">
        <v>2878</v>
      </c>
      <c r="R727" s="227">
        <v>45992</v>
      </c>
      <c r="S727" s="227">
        <v>45992</v>
      </c>
      <c r="T727" s="221" t="s">
        <v>1703</v>
      </c>
    </row>
    <row r="728" spans="1:20">
      <c r="A728" s="220">
        <v>45992</v>
      </c>
      <c r="B728" s="221" t="s">
        <v>305</v>
      </c>
      <c r="C728" s="221" t="s">
        <v>306</v>
      </c>
      <c r="D728" s="251" t="s">
        <v>887</v>
      </c>
      <c r="E728" s="227">
        <v>45988</v>
      </c>
      <c r="F728" s="224">
        <v>0.17985611510791366</v>
      </c>
      <c r="G728" s="222">
        <v>16396.099999999999</v>
      </c>
      <c r="H728" s="221">
        <v>13895</v>
      </c>
      <c r="I728" s="221">
        <v>2501.1</v>
      </c>
      <c r="J728" s="221">
        <v>0</v>
      </c>
      <c r="K728" s="221">
        <v>0</v>
      </c>
      <c r="L728" s="221">
        <v>2501.1</v>
      </c>
      <c r="M728" s="221" t="s">
        <v>888</v>
      </c>
      <c r="N728" s="221">
        <v>998599</v>
      </c>
      <c r="O728" s="221" t="s">
        <v>309</v>
      </c>
      <c r="P728" s="221" t="s">
        <v>211</v>
      </c>
      <c r="Q728" s="340">
        <v>2797</v>
      </c>
      <c r="R728" s="227">
        <v>45992</v>
      </c>
      <c r="S728" s="227">
        <v>45992</v>
      </c>
      <c r="T728" s="221" t="s">
        <v>1703</v>
      </c>
    </row>
    <row r="729" spans="1:20">
      <c r="A729" s="220">
        <v>45992</v>
      </c>
      <c r="B729" s="221" t="s">
        <v>305</v>
      </c>
      <c r="C729" s="221" t="s">
        <v>306</v>
      </c>
      <c r="D729" s="251" t="s">
        <v>307</v>
      </c>
      <c r="E729" s="227">
        <v>45959</v>
      </c>
      <c r="F729" s="224">
        <v>0.17985611510791366</v>
      </c>
      <c r="G729" s="222">
        <v>7278.24</v>
      </c>
      <c r="H729" s="221">
        <v>6168</v>
      </c>
      <c r="I729" s="221">
        <v>1110.24</v>
      </c>
      <c r="J729" s="221">
        <v>0</v>
      </c>
      <c r="K729" s="221">
        <v>0</v>
      </c>
      <c r="L729" s="221">
        <v>1110.24</v>
      </c>
      <c r="M729" s="221" t="s">
        <v>308</v>
      </c>
      <c r="N729" s="221">
        <v>998599</v>
      </c>
      <c r="O729" s="221" t="s">
        <v>309</v>
      </c>
      <c r="P729" s="221" t="s">
        <v>211</v>
      </c>
      <c r="Q729" s="340">
        <v>2695</v>
      </c>
      <c r="R729" s="227">
        <v>45992</v>
      </c>
      <c r="S729" s="227">
        <v>45992</v>
      </c>
      <c r="T729" s="221" t="s">
        <v>1703</v>
      </c>
    </row>
    <row r="730" spans="1:20">
      <c r="A730" s="220">
        <v>45992</v>
      </c>
      <c r="B730" s="221" t="s">
        <v>511</v>
      </c>
      <c r="C730" s="221" t="s">
        <v>1635</v>
      </c>
      <c r="D730" s="251" t="s">
        <v>785</v>
      </c>
      <c r="E730" s="227">
        <v>45983</v>
      </c>
      <c r="F730" s="224">
        <v>0.17985611510791366</v>
      </c>
      <c r="G730" s="222">
        <v>2870.9399999999996</v>
      </c>
      <c r="H730" s="221">
        <v>2433</v>
      </c>
      <c r="I730" s="221">
        <v>0</v>
      </c>
      <c r="J730" s="221">
        <v>218.97</v>
      </c>
      <c r="K730" s="221">
        <v>218.97</v>
      </c>
      <c r="L730" s="221">
        <v>437.94</v>
      </c>
      <c r="M730" s="221" t="s">
        <v>786</v>
      </c>
      <c r="N730" s="221">
        <v>3926</v>
      </c>
      <c r="O730" s="221" t="s">
        <v>516</v>
      </c>
      <c r="P730" s="221" t="s">
        <v>209</v>
      </c>
      <c r="Q730" s="340">
        <v>2917</v>
      </c>
      <c r="R730" s="227">
        <v>45992</v>
      </c>
      <c r="S730" s="227">
        <v>45992</v>
      </c>
      <c r="T730" s="221" t="s">
        <v>1703</v>
      </c>
    </row>
    <row r="731" spans="1:20">
      <c r="A731" s="220">
        <v>45992</v>
      </c>
      <c r="B731" s="221" t="s">
        <v>511</v>
      </c>
      <c r="C731" s="221" t="s">
        <v>1635</v>
      </c>
      <c r="D731" s="251" t="s">
        <v>785</v>
      </c>
      <c r="E731" s="227">
        <v>45983</v>
      </c>
      <c r="F731" s="224">
        <v>0</v>
      </c>
      <c r="G731" s="222">
        <v>283</v>
      </c>
      <c r="H731" s="221">
        <v>283</v>
      </c>
      <c r="I731" s="221">
        <v>0</v>
      </c>
      <c r="J731" s="221">
        <v>0</v>
      </c>
      <c r="K731" s="221">
        <v>0</v>
      </c>
      <c r="L731" s="221">
        <v>0</v>
      </c>
      <c r="M731" s="221" t="s">
        <v>786</v>
      </c>
      <c r="N731" s="221">
        <v>3926</v>
      </c>
      <c r="O731" s="221" t="s">
        <v>516</v>
      </c>
      <c r="P731" s="221" t="s">
        <v>209</v>
      </c>
      <c r="Q731" s="340">
        <v>2917</v>
      </c>
      <c r="R731" s="227">
        <v>45992</v>
      </c>
      <c r="S731" s="227">
        <v>45992</v>
      </c>
      <c r="T731" s="221" t="s">
        <v>1703</v>
      </c>
    </row>
    <row r="732" spans="1:20">
      <c r="A732" s="220">
        <v>45992</v>
      </c>
      <c r="B732" s="221" t="s">
        <v>511</v>
      </c>
      <c r="C732" s="221" t="s">
        <v>1635</v>
      </c>
      <c r="D732" s="251" t="s">
        <v>782</v>
      </c>
      <c r="E732" s="227">
        <v>45983</v>
      </c>
      <c r="F732" s="224">
        <v>0.17985611510791366</v>
      </c>
      <c r="G732" s="222">
        <v>16560.12</v>
      </c>
      <c r="H732" s="221">
        <v>14034</v>
      </c>
      <c r="I732" s="221">
        <v>0</v>
      </c>
      <c r="J732" s="221">
        <v>1263.06</v>
      </c>
      <c r="K732" s="221">
        <v>1263.06</v>
      </c>
      <c r="L732" s="221">
        <v>2526.12</v>
      </c>
      <c r="M732" s="221" t="s">
        <v>784</v>
      </c>
      <c r="N732" s="221">
        <v>3926</v>
      </c>
      <c r="O732" s="221" t="s">
        <v>516</v>
      </c>
      <c r="P732" s="221" t="s">
        <v>209</v>
      </c>
      <c r="Q732" s="340">
        <v>2918</v>
      </c>
      <c r="R732" s="227">
        <v>45992</v>
      </c>
      <c r="S732" s="227">
        <v>45992</v>
      </c>
      <c r="T732" s="221" t="s">
        <v>1703</v>
      </c>
    </row>
    <row r="733" spans="1:20">
      <c r="A733" s="220">
        <v>45992</v>
      </c>
      <c r="B733" s="221" t="s">
        <v>511</v>
      </c>
      <c r="C733" s="221" t="s">
        <v>1635</v>
      </c>
      <c r="D733" s="251" t="s">
        <v>782</v>
      </c>
      <c r="E733" s="227">
        <v>45983</v>
      </c>
      <c r="F733" s="224">
        <v>5.9999999999999991E-2</v>
      </c>
      <c r="G733" s="222">
        <v>31.799999999999997</v>
      </c>
      <c r="H733" s="221">
        <v>30</v>
      </c>
      <c r="I733" s="221">
        <v>0</v>
      </c>
      <c r="J733" s="221">
        <v>0.89999999999999991</v>
      </c>
      <c r="K733" s="221">
        <v>0.89999999999999991</v>
      </c>
      <c r="L733" s="221">
        <v>1.7999999999999998</v>
      </c>
      <c r="M733" s="221" t="s">
        <v>784</v>
      </c>
      <c r="N733" s="221">
        <v>3926</v>
      </c>
      <c r="O733" s="221" t="s">
        <v>516</v>
      </c>
      <c r="P733" s="221" t="s">
        <v>209</v>
      </c>
      <c r="Q733" s="340">
        <v>2918</v>
      </c>
      <c r="R733" s="227">
        <v>45992</v>
      </c>
      <c r="S733" s="227">
        <v>45992</v>
      </c>
      <c r="T733" s="221" t="s">
        <v>1703</v>
      </c>
    </row>
    <row r="734" spans="1:20">
      <c r="A734" s="220">
        <v>45992</v>
      </c>
      <c r="B734" s="221" t="s">
        <v>511</v>
      </c>
      <c r="C734" s="221" t="s">
        <v>1635</v>
      </c>
      <c r="D734" s="251" t="s">
        <v>782</v>
      </c>
      <c r="E734" s="227">
        <v>45983</v>
      </c>
      <c r="F734" s="224">
        <v>0</v>
      </c>
      <c r="G734" s="222">
        <v>287</v>
      </c>
      <c r="H734" s="221">
        <v>287</v>
      </c>
      <c r="I734" s="221">
        <v>0</v>
      </c>
      <c r="J734" s="221">
        <v>0</v>
      </c>
      <c r="K734" s="221">
        <v>0</v>
      </c>
      <c r="L734" s="221">
        <v>0</v>
      </c>
      <c r="M734" s="221" t="s">
        <v>784</v>
      </c>
      <c r="N734" s="221">
        <v>3926</v>
      </c>
      <c r="O734" s="221" t="s">
        <v>516</v>
      </c>
      <c r="P734" s="221" t="s">
        <v>209</v>
      </c>
      <c r="Q734" s="340">
        <v>2918</v>
      </c>
      <c r="R734" s="227">
        <v>45992</v>
      </c>
      <c r="S734" s="227">
        <v>45992</v>
      </c>
      <c r="T734" s="221" t="s">
        <v>1703</v>
      </c>
    </row>
    <row r="735" spans="1:20">
      <c r="A735" s="220">
        <v>45992</v>
      </c>
      <c r="B735" s="221" t="s">
        <v>724</v>
      </c>
      <c r="C735" s="221" t="s">
        <v>1636</v>
      </c>
      <c r="D735" s="251" t="s">
        <v>828</v>
      </c>
      <c r="E735" s="227">
        <v>45974</v>
      </c>
      <c r="F735" s="224">
        <v>0.17985611510791366</v>
      </c>
      <c r="G735" s="222">
        <v>14396</v>
      </c>
      <c r="H735" s="221">
        <v>12200</v>
      </c>
      <c r="I735" s="221">
        <v>0</v>
      </c>
      <c r="J735" s="221">
        <v>1098</v>
      </c>
      <c r="K735" s="221">
        <v>1098</v>
      </c>
      <c r="L735" s="221">
        <v>2196</v>
      </c>
      <c r="M735" s="221" t="s">
        <v>829</v>
      </c>
      <c r="N735" s="221">
        <v>854690</v>
      </c>
      <c r="O735" s="221" t="s">
        <v>388</v>
      </c>
      <c r="P735" s="221" t="s">
        <v>209</v>
      </c>
      <c r="Q735" s="340">
        <v>2866</v>
      </c>
      <c r="R735" s="227">
        <v>45992</v>
      </c>
      <c r="S735" s="227">
        <v>45992</v>
      </c>
      <c r="T735" s="221" t="s">
        <v>1703</v>
      </c>
    </row>
    <row r="736" spans="1:20">
      <c r="A736" s="220">
        <v>45992</v>
      </c>
      <c r="B736" s="221" t="s">
        <v>383</v>
      </c>
      <c r="C736" s="221" t="s">
        <v>1637</v>
      </c>
      <c r="D736" s="251" t="s">
        <v>813</v>
      </c>
      <c r="E736" s="227">
        <v>45989</v>
      </c>
      <c r="F736" s="224">
        <v>0.17985611510791366</v>
      </c>
      <c r="G736" s="222">
        <v>981.76</v>
      </c>
      <c r="H736" s="221">
        <v>832</v>
      </c>
      <c r="I736" s="221">
        <v>0</v>
      </c>
      <c r="J736" s="221">
        <v>74.88</v>
      </c>
      <c r="K736" s="221">
        <v>74.88</v>
      </c>
      <c r="L736" s="221">
        <v>149.76</v>
      </c>
      <c r="M736" s="221" t="s">
        <v>815</v>
      </c>
      <c r="N736" s="221">
        <v>84733010</v>
      </c>
      <c r="O736" s="221" t="s">
        <v>388</v>
      </c>
      <c r="P736" s="221" t="s">
        <v>209</v>
      </c>
      <c r="Q736" s="340">
        <v>2885</v>
      </c>
      <c r="R736" s="227">
        <v>45992</v>
      </c>
      <c r="S736" s="227">
        <v>45992</v>
      </c>
      <c r="T736" s="221" t="s">
        <v>1703</v>
      </c>
    </row>
    <row r="737" spans="1:20">
      <c r="A737" s="220">
        <v>45992</v>
      </c>
      <c r="B737" s="221" t="s">
        <v>543</v>
      </c>
      <c r="C737" s="221" t="s">
        <v>1638</v>
      </c>
      <c r="D737" s="251" t="s">
        <v>767</v>
      </c>
      <c r="E737" s="227">
        <v>45988</v>
      </c>
      <c r="F737" s="224">
        <v>0.17985611510791366</v>
      </c>
      <c r="G737" s="222">
        <v>293994.64</v>
      </c>
      <c r="H737" s="221">
        <v>249148</v>
      </c>
      <c r="I737" s="221">
        <v>0</v>
      </c>
      <c r="J737" s="221">
        <v>22423.32</v>
      </c>
      <c r="K737" s="221">
        <v>22423.32</v>
      </c>
      <c r="L737" s="221">
        <v>44846.64</v>
      </c>
      <c r="M737" s="221" t="s">
        <v>769</v>
      </c>
      <c r="N737" s="221">
        <v>997331</v>
      </c>
      <c r="O737" s="221" t="s">
        <v>239</v>
      </c>
      <c r="P737" s="221" t="s">
        <v>211</v>
      </c>
      <c r="Q737" s="340">
        <v>2741</v>
      </c>
      <c r="R737" s="227">
        <v>45992</v>
      </c>
      <c r="S737" s="227">
        <v>45992</v>
      </c>
      <c r="T737" s="221" t="s">
        <v>1703</v>
      </c>
    </row>
    <row r="738" spans="1:20">
      <c r="A738" s="220">
        <v>45992</v>
      </c>
      <c r="B738" s="221" t="s">
        <v>305</v>
      </c>
      <c r="C738" s="221" t="s">
        <v>306</v>
      </c>
      <c r="D738" s="251" t="s">
        <v>1639</v>
      </c>
      <c r="E738" s="227">
        <v>45929</v>
      </c>
      <c r="F738" s="224">
        <v>0.17985611510791366</v>
      </c>
      <c r="G738" s="222">
        <v>11657.22</v>
      </c>
      <c r="H738" s="221">
        <v>9879</v>
      </c>
      <c r="I738" s="221">
        <v>1778.22</v>
      </c>
      <c r="J738" s="221">
        <v>0</v>
      </c>
      <c r="K738" s="221">
        <v>0</v>
      </c>
      <c r="L738" s="221">
        <v>1778.22</v>
      </c>
      <c r="M738" s="221" t="s">
        <v>1640</v>
      </c>
      <c r="N738" s="221">
        <v>998599</v>
      </c>
      <c r="O738" s="221" t="s">
        <v>309</v>
      </c>
      <c r="P738" s="221" t="s">
        <v>211</v>
      </c>
      <c r="Q738" s="340">
        <v>844</v>
      </c>
      <c r="R738" s="227">
        <v>45992</v>
      </c>
      <c r="S738" s="227">
        <v>45992</v>
      </c>
      <c r="T738" s="221" t="s">
        <v>1703</v>
      </c>
    </row>
    <row r="739" spans="1:20">
      <c r="A739" s="220">
        <v>45992</v>
      </c>
      <c r="B739" s="221" t="s">
        <v>305</v>
      </c>
      <c r="C739" s="221" t="s">
        <v>306</v>
      </c>
      <c r="D739" s="251" t="s">
        <v>1641</v>
      </c>
      <c r="E739" s="227">
        <v>45926</v>
      </c>
      <c r="F739" s="224">
        <v>0.17985611510791366</v>
      </c>
      <c r="G739" s="222">
        <v>5098.78</v>
      </c>
      <c r="H739" s="221">
        <v>4321</v>
      </c>
      <c r="I739" s="221">
        <v>777.78</v>
      </c>
      <c r="J739" s="221">
        <v>0</v>
      </c>
      <c r="K739" s="221">
        <v>0</v>
      </c>
      <c r="L739" s="221">
        <v>777.78</v>
      </c>
      <c r="M739" s="221" t="s">
        <v>1642</v>
      </c>
      <c r="N739" s="221">
        <v>998599</v>
      </c>
      <c r="O739" s="221" t="s">
        <v>309</v>
      </c>
      <c r="P739" s="221" t="s">
        <v>211</v>
      </c>
      <c r="Q739" s="340">
        <v>843</v>
      </c>
      <c r="R739" s="227">
        <v>45992</v>
      </c>
      <c r="S739" s="227">
        <v>45992</v>
      </c>
      <c r="T739" s="221" t="s">
        <v>1703</v>
      </c>
    </row>
    <row r="740" spans="1:20">
      <c r="A740" s="220">
        <v>45992</v>
      </c>
      <c r="B740" s="221" t="s">
        <v>617</v>
      </c>
      <c r="C740" s="221" t="s">
        <v>1643</v>
      </c>
      <c r="D740" s="251" t="s">
        <v>811</v>
      </c>
      <c r="E740" s="227">
        <v>45968</v>
      </c>
      <c r="F740" s="224">
        <v>0.17985611510791366</v>
      </c>
      <c r="G740" s="222">
        <v>30735.46</v>
      </c>
      <c r="H740" s="221">
        <v>26047</v>
      </c>
      <c r="I740" s="221">
        <v>4688.46</v>
      </c>
      <c r="J740" s="221">
        <v>0</v>
      </c>
      <c r="K740" s="221">
        <v>0</v>
      </c>
      <c r="L740" s="221">
        <v>4688.46</v>
      </c>
      <c r="M740" s="221" t="s">
        <v>812</v>
      </c>
      <c r="N740" s="221">
        <v>998311</v>
      </c>
      <c r="O740" s="221" t="s">
        <v>309</v>
      </c>
      <c r="P740" s="221" t="s">
        <v>211</v>
      </c>
      <c r="Q740" s="340">
        <v>2886</v>
      </c>
      <c r="R740" s="227">
        <v>45992</v>
      </c>
      <c r="S740" s="227">
        <v>45992</v>
      </c>
      <c r="T740" s="221" t="s">
        <v>1703</v>
      </c>
    </row>
    <row r="741" spans="1:20">
      <c r="A741" s="220">
        <v>45992</v>
      </c>
      <c r="B741" s="221" t="s">
        <v>283</v>
      </c>
      <c r="C741" s="221" t="s">
        <v>1644</v>
      </c>
      <c r="D741" s="251" t="s">
        <v>859</v>
      </c>
      <c r="E741" s="227">
        <v>45988</v>
      </c>
      <c r="F741" s="224">
        <v>0.17985611510791366</v>
      </c>
      <c r="G741" s="222">
        <v>826</v>
      </c>
      <c r="H741" s="221">
        <v>700</v>
      </c>
      <c r="I741" s="221">
        <v>126</v>
      </c>
      <c r="J741" s="221">
        <v>0</v>
      </c>
      <c r="K741" s="221">
        <v>0</v>
      </c>
      <c r="L741" s="221">
        <v>126</v>
      </c>
      <c r="M741" s="221" t="s">
        <v>860</v>
      </c>
      <c r="N741" s="221">
        <v>998551</v>
      </c>
      <c r="O741" s="221" t="s">
        <v>288</v>
      </c>
      <c r="P741" s="221" t="s">
        <v>211</v>
      </c>
      <c r="Q741" s="340">
        <v>2850</v>
      </c>
      <c r="R741" s="227">
        <v>45992</v>
      </c>
      <c r="S741" s="227">
        <v>45992</v>
      </c>
      <c r="T741" s="221" t="s">
        <v>1703</v>
      </c>
    </row>
    <row r="742" spans="1:20">
      <c r="A742" s="220">
        <v>45992</v>
      </c>
      <c r="B742" s="221" t="s">
        <v>283</v>
      </c>
      <c r="C742" s="221" t="s">
        <v>1644</v>
      </c>
      <c r="D742" s="251" t="s">
        <v>861</v>
      </c>
      <c r="E742" s="227">
        <v>45986</v>
      </c>
      <c r="F742" s="224">
        <v>0.17985611510791366</v>
      </c>
      <c r="G742" s="222">
        <v>826</v>
      </c>
      <c r="H742" s="221">
        <v>700</v>
      </c>
      <c r="I742" s="221">
        <v>126</v>
      </c>
      <c r="J742" s="221">
        <v>0</v>
      </c>
      <c r="K742" s="221">
        <v>0</v>
      </c>
      <c r="L742" s="221">
        <v>126</v>
      </c>
      <c r="M742" s="221" t="s">
        <v>863</v>
      </c>
      <c r="N742" s="221">
        <v>998551</v>
      </c>
      <c r="O742" s="221" t="s">
        <v>288</v>
      </c>
      <c r="P742" s="221" t="s">
        <v>211</v>
      </c>
      <c r="Q742" s="340">
        <v>2849</v>
      </c>
      <c r="R742" s="227">
        <v>45992</v>
      </c>
      <c r="S742" s="227">
        <v>45992</v>
      </c>
      <c r="T742" s="221" t="s">
        <v>1703</v>
      </c>
    </row>
    <row r="743" spans="1:20">
      <c r="A743" s="220">
        <v>45992</v>
      </c>
      <c r="B743" s="221" t="s">
        <v>283</v>
      </c>
      <c r="C743" s="221" t="s">
        <v>1644</v>
      </c>
      <c r="D743" s="251" t="s">
        <v>891</v>
      </c>
      <c r="E743" s="227">
        <v>45986</v>
      </c>
      <c r="F743" s="224">
        <v>0.17985611510791366</v>
      </c>
      <c r="G743" s="222">
        <v>826</v>
      </c>
      <c r="H743" s="221">
        <v>700</v>
      </c>
      <c r="I743" s="221">
        <v>126</v>
      </c>
      <c r="J743" s="221">
        <v>0</v>
      </c>
      <c r="K743" s="221">
        <v>0</v>
      </c>
      <c r="L743" s="221">
        <v>126</v>
      </c>
      <c r="M743" s="221" t="s">
        <v>892</v>
      </c>
      <c r="N743" s="221">
        <v>998551</v>
      </c>
      <c r="O743" s="221" t="s">
        <v>288</v>
      </c>
      <c r="P743" s="221" t="s">
        <v>211</v>
      </c>
      <c r="Q743" s="340">
        <v>2848</v>
      </c>
      <c r="R743" s="227">
        <v>45992</v>
      </c>
      <c r="S743" s="227">
        <v>45992</v>
      </c>
      <c r="T743" s="221" t="s">
        <v>1703</v>
      </c>
    </row>
    <row r="744" spans="1:20">
      <c r="A744" s="220">
        <v>45992</v>
      </c>
      <c r="B744" s="221" t="s">
        <v>283</v>
      </c>
      <c r="C744" s="221" t="s">
        <v>1644</v>
      </c>
      <c r="D744" s="251" t="s">
        <v>905</v>
      </c>
      <c r="E744" s="227">
        <v>45988</v>
      </c>
      <c r="F744" s="224">
        <v>0.17985611510791366</v>
      </c>
      <c r="G744" s="222">
        <v>118</v>
      </c>
      <c r="H744" s="221">
        <v>100</v>
      </c>
      <c r="I744" s="221">
        <v>18</v>
      </c>
      <c r="J744" s="221">
        <v>0</v>
      </c>
      <c r="K744" s="221">
        <v>0</v>
      </c>
      <c r="L744" s="221">
        <v>18</v>
      </c>
      <c r="M744" s="221" t="s">
        <v>906</v>
      </c>
      <c r="N744" s="221">
        <v>998551</v>
      </c>
      <c r="O744" s="221" t="s">
        <v>288</v>
      </c>
      <c r="P744" s="221" t="s">
        <v>211</v>
      </c>
      <c r="Q744" s="340">
        <v>2833</v>
      </c>
      <c r="R744" s="227">
        <v>45992</v>
      </c>
      <c r="S744" s="227">
        <v>45992</v>
      </c>
      <c r="T744" s="221" t="s">
        <v>1703</v>
      </c>
    </row>
    <row r="745" spans="1:20">
      <c r="A745" s="220">
        <v>45992</v>
      </c>
      <c r="B745" s="221" t="s">
        <v>283</v>
      </c>
      <c r="C745" s="221" t="s">
        <v>1644</v>
      </c>
      <c r="D745" s="251" t="s">
        <v>907</v>
      </c>
      <c r="E745" s="227">
        <v>45987</v>
      </c>
      <c r="F745" s="224">
        <v>0.17985611510791366</v>
      </c>
      <c r="G745" s="222">
        <v>118</v>
      </c>
      <c r="H745" s="221">
        <v>100</v>
      </c>
      <c r="I745" s="221">
        <v>18</v>
      </c>
      <c r="J745" s="221">
        <v>0</v>
      </c>
      <c r="K745" s="221">
        <v>0</v>
      </c>
      <c r="L745" s="221">
        <v>18</v>
      </c>
      <c r="M745" s="221" t="s">
        <v>908</v>
      </c>
      <c r="N745" s="221">
        <v>998551</v>
      </c>
      <c r="O745" s="221" t="s">
        <v>288</v>
      </c>
      <c r="P745" s="221" t="s">
        <v>211</v>
      </c>
      <c r="Q745" s="340">
        <v>2832</v>
      </c>
      <c r="R745" s="227">
        <v>45992</v>
      </c>
      <c r="S745" s="227">
        <v>45992</v>
      </c>
      <c r="T745" s="221" t="s">
        <v>1703</v>
      </c>
    </row>
    <row r="746" spans="1:20">
      <c r="A746" s="220">
        <v>45992</v>
      </c>
      <c r="B746" s="221" t="s">
        <v>283</v>
      </c>
      <c r="C746" s="221" t="s">
        <v>1644</v>
      </c>
      <c r="D746" s="251" t="s">
        <v>909</v>
      </c>
      <c r="E746" s="227">
        <v>45987</v>
      </c>
      <c r="F746" s="224">
        <v>0.17985611510791366</v>
      </c>
      <c r="G746" s="222">
        <v>118</v>
      </c>
      <c r="H746" s="221">
        <v>100</v>
      </c>
      <c r="I746" s="221">
        <v>18</v>
      </c>
      <c r="J746" s="221">
        <v>0</v>
      </c>
      <c r="K746" s="221">
        <v>0</v>
      </c>
      <c r="L746" s="221">
        <v>18</v>
      </c>
      <c r="M746" s="221" t="s">
        <v>910</v>
      </c>
      <c r="N746" s="221">
        <v>998551</v>
      </c>
      <c r="O746" s="221" t="s">
        <v>288</v>
      </c>
      <c r="P746" s="221" t="s">
        <v>211</v>
      </c>
      <c r="Q746" s="340">
        <v>2831</v>
      </c>
      <c r="R746" s="227">
        <v>45992</v>
      </c>
      <c r="S746" s="227">
        <v>45992</v>
      </c>
      <c r="T746" s="221" t="s">
        <v>1703</v>
      </c>
    </row>
    <row r="747" spans="1:20">
      <c r="A747" s="220">
        <v>45992</v>
      </c>
      <c r="B747" s="221" t="s">
        <v>283</v>
      </c>
      <c r="C747" s="221" t="s">
        <v>1644</v>
      </c>
      <c r="D747" s="251" t="s">
        <v>911</v>
      </c>
      <c r="E747" s="227">
        <v>45987</v>
      </c>
      <c r="F747" s="224">
        <v>0.17985611510791366</v>
      </c>
      <c r="G747" s="222">
        <v>118</v>
      </c>
      <c r="H747" s="221">
        <v>100</v>
      </c>
      <c r="I747" s="221">
        <v>18</v>
      </c>
      <c r="J747" s="221">
        <v>0</v>
      </c>
      <c r="K747" s="221">
        <v>0</v>
      </c>
      <c r="L747" s="221">
        <v>18</v>
      </c>
      <c r="M747" s="221" t="s">
        <v>912</v>
      </c>
      <c r="N747" s="221">
        <v>998551</v>
      </c>
      <c r="O747" s="221" t="s">
        <v>288</v>
      </c>
      <c r="P747" s="221" t="s">
        <v>211</v>
      </c>
      <c r="Q747" s="340">
        <v>2830</v>
      </c>
      <c r="R747" s="227">
        <v>45992</v>
      </c>
      <c r="S747" s="227">
        <v>45992</v>
      </c>
      <c r="T747" s="221" t="s">
        <v>1703</v>
      </c>
    </row>
    <row r="748" spans="1:20">
      <c r="A748" s="220">
        <v>45992</v>
      </c>
      <c r="B748" s="221" t="s">
        <v>850</v>
      </c>
      <c r="C748" s="221" t="s">
        <v>1645</v>
      </c>
      <c r="D748" s="251" t="s">
        <v>852</v>
      </c>
      <c r="E748" s="227">
        <v>45991</v>
      </c>
      <c r="F748" s="224">
        <v>0.05</v>
      </c>
      <c r="G748" s="222">
        <v>110208</v>
      </c>
      <c r="H748" s="221">
        <v>104960</v>
      </c>
      <c r="I748" s="221">
        <v>0</v>
      </c>
      <c r="J748" s="221">
        <v>2624</v>
      </c>
      <c r="K748" s="221">
        <v>2624</v>
      </c>
      <c r="L748" s="221">
        <v>5248</v>
      </c>
      <c r="M748" s="221" t="s">
        <v>853</v>
      </c>
      <c r="N748" s="221">
        <v>996425</v>
      </c>
      <c r="O748" s="221" t="s">
        <v>288</v>
      </c>
      <c r="P748" s="221" t="s">
        <v>211</v>
      </c>
      <c r="Q748" s="340">
        <v>2782</v>
      </c>
      <c r="R748" s="227">
        <v>45992</v>
      </c>
      <c r="S748" s="227">
        <v>45992</v>
      </c>
      <c r="T748" s="221" t="s">
        <v>1703</v>
      </c>
    </row>
    <row r="749" spans="1:20">
      <c r="A749" s="220">
        <v>45992</v>
      </c>
      <c r="B749" s="221" t="s">
        <v>283</v>
      </c>
      <c r="C749" s="221" t="s">
        <v>1644</v>
      </c>
      <c r="D749" s="251" t="s">
        <v>913</v>
      </c>
      <c r="E749" s="227">
        <v>45987</v>
      </c>
      <c r="F749" s="224">
        <v>0.17985611510791366</v>
      </c>
      <c r="G749" s="222">
        <v>118</v>
      </c>
      <c r="H749" s="221">
        <v>100</v>
      </c>
      <c r="I749" s="221">
        <v>18</v>
      </c>
      <c r="J749" s="221">
        <v>0</v>
      </c>
      <c r="K749" s="221">
        <v>0</v>
      </c>
      <c r="L749" s="221">
        <v>18</v>
      </c>
      <c r="M749" s="221" t="s">
        <v>914</v>
      </c>
      <c r="N749" s="221">
        <v>998551</v>
      </c>
      <c r="O749" s="221" t="s">
        <v>288</v>
      </c>
      <c r="P749" s="221" t="s">
        <v>211</v>
      </c>
      <c r="Q749" s="340">
        <v>2829</v>
      </c>
      <c r="R749" s="227">
        <v>45992</v>
      </c>
      <c r="S749" s="227">
        <v>45992</v>
      </c>
      <c r="T749" s="221" t="s">
        <v>1703</v>
      </c>
    </row>
    <row r="750" spans="1:20">
      <c r="A750" s="220">
        <v>45992</v>
      </c>
      <c r="B750" s="221" t="s">
        <v>283</v>
      </c>
      <c r="C750" s="221" t="s">
        <v>1644</v>
      </c>
      <c r="D750" s="251" t="s">
        <v>915</v>
      </c>
      <c r="E750" s="227">
        <v>45987</v>
      </c>
      <c r="F750" s="224">
        <v>0.17985611510791366</v>
      </c>
      <c r="G750" s="222">
        <v>118</v>
      </c>
      <c r="H750" s="221">
        <v>100</v>
      </c>
      <c r="I750" s="221">
        <v>18</v>
      </c>
      <c r="J750" s="221">
        <v>0</v>
      </c>
      <c r="K750" s="221">
        <v>0</v>
      </c>
      <c r="L750" s="221">
        <v>18</v>
      </c>
      <c r="M750" s="221" t="s">
        <v>916</v>
      </c>
      <c r="N750" s="221">
        <v>998551</v>
      </c>
      <c r="O750" s="221" t="s">
        <v>288</v>
      </c>
      <c r="P750" s="221" t="s">
        <v>211</v>
      </c>
      <c r="Q750" s="340">
        <v>2828</v>
      </c>
      <c r="R750" s="227">
        <v>45992</v>
      </c>
      <c r="S750" s="227">
        <v>45992</v>
      </c>
      <c r="T750" s="221" t="s">
        <v>1703</v>
      </c>
    </row>
    <row r="751" spans="1:20">
      <c r="A751" s="220">
        <v>45992</v>
      </c>
      <c r="B751" s="221" t="s">
        <v>1646</v>
      </c>
      <c r="C751" s="221" t="s">
        <v>1647</v>
      </c>
      <c r="D751" s="251" t="s">
        <v>836</v>
      </c>
      <c r="E751" s="227">
        <v>45981</v>
      </c>
      <c r="F751" s="224">
        <v>0.17985611510791366</v>
      </c>
      <c r="G751" s="222">
        <v>106790</v>
      </c>
      <c r="H751" s="221">
        <v>90500</v>
      </c>
      <c r="I751" s="221">
        <v>0</v>
      </c>
      <c r="J751" s="221">
        <v>8145</v>
      </c>
      <c r="K751" s="221">
        <v>8145</v>
      </c>
      <c r="L751" s="221">
        <v>16290</v>
      </c>
      <c r="M751" s="221" t="s">
        <v>1648</v>
      </c>
      <c r="N751" s="221">
        <v>998216</v>
      </c>
      <c r="O751" s="221" t="s">
        <v>1649</v>
      </c>
      <c r="P751" s="221" t="s">
        <v>211</v>
      </c>
      <c r="Q751" s="342">
        <v>2773</v>
      </c>
      <c r="R751" s="227">
        <v>45992</v>
      </c>
      <c r="S751" s="227">
        <v>45992</v>
      </c>
      <c r="T751" s="221" t="s">
        <v>1703</v>
      </c>
    </row>
    <row r="752" spans="1:20">
      <c r="A752" s="220">
        <v>45992</v>
      </c>
      <c r="B752" s="221" t="s">
        <v>283</v>
      </c>
      <c r="C752" s="221" t="s">
        <v>1644</v>
      </c>
      <c r="D752" s="251" t="s">
        <v>917</v>
      </c>
      <c r="E752" s="227">
        <v>45987</v>
      </c>
      <c r="F752" s="224">
        <v>0.17985611510791366</v>
      </c>
      <c r="G752" s="222">
        <v>118</v>
      </c>
      <c r="H752" s="221">
        <v>100</v>
      </c>
      <c r="I752" s="221">
        <v>18</v>
      </c>
      <c r="J752" s="221">
        <v>0</v>
      </c>
      <c r="K752" s="221">
        <v>0</v>
      </c>
      <c r="L752" s="221">
        <v>18</v>
      </c>
      <c r="M752" s="221" t="s">
        <v>918</v>
      </c>
      <c r="N752" s="221">
        <v>998551</v>
      </c>
      <c r="O752" s="221" t="s">
        <v>288</v>
      </c>
      <c r="P752" s="221" t="s">
        <v>211</v>
      </c>
      <c r="Q752" s="340">
        <v>2827</v>
      </c>
      <c r="R752" s="227">
        <v>45992</v>
      </c>
      <c r="S752" s="227">
        <v>45992</v>
      </c>
      <c r="T752" s="221" t="s">
        <v>1703</v>
      </c>
    </row>
    <row r="753" spans="1:20">
      <c r="A753" s="220">
        <v>45992</v>
      </c>
      <c r="B753" s="221" t="s">
        <v>283</v>
      </c>
      <c r="C753" s="221" t="s">
        <v>1644</v>
      </c>
      <c r="D753" s="251" t="s">
        <v>893</v>
      </c>
      <c r="E753" s="227">
        <v>45990</v>
      </c>
      <c r="F753" s="224">
        <v>0.17985611510791366</v>
      </c>
      <c r="G753" s="222">
        <v>14160</v>
      </c>
      <c r="H753" s="221">
        <v>12000</v>
      </c>
      <c r="I753" s="221">
        <v>2160</v>
      </c>
      <c r="J753" s="221">
        <v>0</v>
      </c>
      <c r="K753" s="221">
        <v>0</v>
      </c>
      <c r="L753" s="221">
        <v>2160</v>
      </c>
      <c r="M753" s="221" t="s">
        <v>894</v>
      </c>
      <c r="N753" s="221">
        <v>998552</v>
      </c>
      <c r="O753" s="221" t="s">
        <v>404</v>
      </c>
      <c r="P753" s="221" t="s">
        <v>211</v>
      </c>
      <c r="Q753" s="340">
        <v>2842</v>
      </c>
      <c r="R753" s="227">
        <v>45992</v>
      </c>
      <c r="S753" s="227">
        <v>45992</v>
      </c>
      <c r="T753" s="221" t="s">
        <v>1703</v>
      </c>
    </row>
    <row r="754" spans="1:20">
      <c r="A754" s="220">
        <v>45992</v>
      </c>
      <c r="B754" s="221" t="s">
        <v>283</v>
      </c>
      <c r="C754" s="221" t="s">
        <v>1644</v>
      </c>
      <c r="D754" s="251" t="s">
        <v>895</v>
      </c>
      <c r="E754" s="227">
        <v>45990</v>
      </c>
      <c r="F754" s="224">
        <v>0.17985611510791366</v>
      </c>
      <c r="G754" s="222">
        <v>12508</v>
      </c>
      <c r="H754" s="221">
        <v>10600</v>
      </c>
      <c r="I754" s="221">
        <v>1908</v>
      </c>
      <c r="J754" s="221">
        <v>0</v>
      </c>
      <c r="K754" s="221">
        <v>0</v>
      </c>
      <c r="L754" s="221">
        <v>1908</v>
      </c>
      <c r="M754" s="221" t="s">
        <v>896</v>
      </c>
      <c r="N754" s="221">
        <v>998552</v>
      </c>
      <c r="O754" s="221" t="s">
        <v>404</v>
      </c>
      <c r="P754" s="221" t="s">
        <v>211</v>
      </c>
      <c r="Q754" s="340">
        <v>2841</v>
      </c>
      <c r="R754" s="227">
        <v>45992</v>
      </c>
      <c r="S754" s="227">
        <v>45992</v>
      </c>
      <c r="T754" s="221" t="s">
        <v>1703</v>
      </c>
    </row>
    <row r="755" spans="1:20">
      <c r="A755" s="220">
        <v>45992</v>
      </c>
      <c r="B755" s="221" t="s">
        <v>283</v>
      </c>
      <c r="C755" s="221" t="s">
        <v>1644</v>
      </c>
      <c r="D755" s="251" t="s">
        <v>897</v>
      </c>
      <c r="E755" s="227">
        <v>45990</v>
      </c>
      <c r="F755" s="224">
        <v>0.17985611510791366</v>
      </c>
      <c r="G755" s="222">
        <v>11210</v>
      </c>
      <c r="H755" s="221">
        <v>9500</v>
      </c>
      <c r="I755" s="221">
        <v>1710</v>
      </c>
      <c r="J755" s="221">
        <v>0</v>
      </c>
      <c r="K755" s="221">
        <v>0</v>
      </c>
      <c r="L755" s="221">
        <v>1710</v>
      </c>
      <c r="M755" s="221" t="s">
        <v>898</v>
      </c>
      <c r="N755" s="221">
        <v>998552</v>
      </c>
      <c r="O755" s="221" t="s">
        <v>404</v>
      </c>
      <c r="P755" s="221" t="s">
        <v>211</v>
      </c>
      <c r="Q755" s="340">
        <v>2840</v>
      </c>
      <c r="R755" s="227">
        <v>45992</v>
      </c>
      <c r="S755" s="227">
        <v>45992</v>
      </c>
      <c r="T755" s="221" t="s">
        <v>1703</v>
      </c>
    </row>
    <row r="756" spans="1:20">
      <c r="A756" s="220">
        <v>45992</v>
      </c>
      <c r="B756" s="221" t="s">
        <v>248</v>
      </c>
      <c r="C756" s="221" t="s">
        <v>1650</v>
      </c>
      <c r="D756" s="251">
        <v>2526399</v>
      </c>
      <c r="E756" s="227">
        <v>45974</v>
      </c>
      <c r="F756" s="224">
        <v>0.17985611510791366</v>
      </c>
      <c r="G756" s="222">
        <v>89444</v>
      </c>
      <c r="H756" s="221">
        <v>75800</v>
      </c>
      <c r="I756" s="221">
        <v>0</v>
      </c>
      <c r="J756" s="221">
        <v>6822</v>
      </c>
      <c r="K756" s="221">
        <v>6822</v>
      </c>
      <c r="L756" s="221">
        <v>13644</v>
      </c>
      <c r="M756" s="221" t="s">
        <v>832</v>
      </c>
      <c r="N756" s="221">
        <v>998332</v>
      </c>
      <c r="O756" s="221" t="s">
        <v>1649</v>
      </c>
      <c r="P756" s="221" t="s">
        <v>211</v>
      </c>
      <c r="Q756" s="340">
        <v>2769</v>
      </c>
      <c r="R756" s="227">
        <v>45992</v>
      </c>
      <c r="S756" s="227">
        <v>45992</v>
      </c>
      <c r="T756" s="221" t="s">
        <v>1703</v>
      </c>
    </row>
    <row r="757" spans="1:20">
      <c r="A757" s="220">
        <v>45992</v>
      </c>
      <c r="B757" s="221" t="s">
        <v>283</v>
      </c>
      <c r="C757" s="221" t="s">
        <v>1644</v>
      </c>
      <c r="D757" s="251" t="s">
        <v>899</v>
      </c>
      <c r="E757" s="227">
        <v>45988</v>
      </c>
      <c r="F757" s="224">
        <v>0.17985611510791366</v>
      </c>
      <c r="G757" s="222">
        <v>17700</v>
      </c>
      <c r="H757" s="221">
        <v>15000</v>
      </c>
      <c r="I757" s="221">
        <v>2700</v>
      </c>
      <c r="J757" s="221">
        <v>0</v>
      </c>
      <c r="K757" s="221">
        <v>0</v>
      </c>
      <c r="L757" s="221">
        <v>2700</v>
      </c>
      <c r="M757" s="221" t="s">
        <v>900</v>
      </c>
      <c r="N757" s="221">
        <v>998552</v>
      </c>
      <c r="O757" s="221" t="s">
        <v>404</v>
      </c>
      <c r="P757" s="221" t="s">
        <v>211</v>
      </c>
      <c r="Q757" s="340">
        <v>2839</v>
      </c>
      <c r="R757" s="227">
        <v>45992</v>
      </c>
      <c r="S757" s="227">
        <v>45992</v>
      </c>
      <c r="T757" s="221" t="s">
        <v>1703</v>
      </c>
    </row>
    <row r="758" spans="1:20">
      <c r="A758" s="220">
        <v>45992</v>
      </c>
      <c r="B758" s="221" t="s">
        <v>283</v>
      </c>
      <c r="C758" s="221" t="s">
        <v>1644</v>
      </c>
      <c r="D758" s="251" t="s">
        <v>901</v>
      </c>
      <c r="E758" s="227">
        <v>45985</v>
      </c>
      <c r="F758" s="224">
        <v>0.17985611510791366</v>
      </c>
      <c r="G758" s="222">
        <v>17700</v>
      </c>
      <c r="H758" s="221">
        <v>15000</v>
      </c>
      <c r="I758" s="221">
        <v>2700</v>
      </c>
      <c r="J758" s="221">
        <v>0</v>
      </c>
      <c r="K758" s="221">
        <v>0</v>
      </c>
      <c r="L758" s="221">
        <v>2700</v>
      </c>
      <c r="M758" s="221" t="s">
        <v>902</v>
      </c>
      <c r="N758" s="221">
        <v>998552</v>
      </c>
      <c r="O758" s="221" t="s">
        <v>404</v>
      </c>
      <c r="P758" s="221" t="s">
        <v>211</v>
      </c>
      <c r="Q758" s="340">
        <v>2838</v>
      </c>
      <c r="R758" s="227">
        <v>45992</v>
      </c>
      <c r="S758" s="227">
        <v>45992</v>
      </c>
      <c r="T758" s="221" t="s">
        <v>1703</v>
      </c>
    </row>
    <row r="759" spans="1:20">
      <c r="A759" s="220">
        <v>45992</v>
      </c>
      <c r="B759" s="221" t="s">
        <v>283</v>
      </c>
      <c r="C759" s="221" t="s">
        <v>1644</v>
      </c>
      <c r="D759" s="251" t="s">
        <v>903</v>
      </c>
      <c r="E759" s="227">
        <v>45981</v>
      </c>
      <c r="F759" s="224">
        <v>0.05</v>
      </c>
      <c r="G759" s="222">
        <v>113400</v>
      </c>
      <c r="H759" s="221">
        <v>108000</v>
      </c>
      <c r="I759" s="221">
        <v>5400</v>
      </c>
      <c r="J759" s="221">
        <v>0</v>
      </c>
      <c r="K759" s="221">
        <v>0</v>
      </c>
      <c r="L759" s="221">
        <v>5400</v>
      </c>
      <c r="M759" s="221" t="s">
        <v>904</v>
      </c>
      <c r="N759" s="221">
        <v>998552</v>
      </c>
      <c r="O759" s="221" t="s">
        <v>404</v>
      </c>
      <c r="P759" s="221" t="s">
        <v>211</v>
      </c>
      <c r="Q759" s="340">
        <v>2837</v>
      </c>
      <c r="R759" s="227">
        <v>45992</v>
      </c>
      <c r="S759" s="227">
        <v>45992</v>
      </c>
      <c r="T759" s="221" t="s">
        <v>1703</v>
      </c>
    </row>
    <row r="760" spans="1:20">
      <c r="A760" s="220">
        <v>45992</v>
      </c>
      <c r="B760" s="221" t="s">
        <v>432</v>
      </c>
      <c r="C760" s="221" t="s">
        <v>1651</v>
      </c>
      <c r="D760" s="251" t="s">
        <v>825</v>
      </c>
      <c r="E760" s="227">
        <v>45990</v>
      </c>
      <c r="F760" s="224">
        <v>0.17985611510791366</v>
      </c>
      <c r="G760" s="222">
        <v>245817.60000000001</v>
      </c>
      <c r="H760" s="221">
        <v>208320</v>
      </c>
      <c r="I760" s="221">
        <v>37497.599999999999</v>
      </c>
      <c r="J760" s="221">
        <v>0</v>
      </c>
      <c r="K760" s="221">
        <v>0</v>
      </c>
      <c r="L760" s="221">
        <v>37497.599999999999</v>
      </c>
      <c r="M760" s="221" t="s">
        <v>827</v>
      </c>
      <c r="N760" s="221">
        <v>998112</v>
      </c>
      <c r="O760" s="221" t="s">
        <v>1652</v>
      </c>
      <c r="P760" s="221" t="s">
        <v>211</v>
      </c>
      <c r="Q760" s="340">
        <v>2867</v>
      </c>
      <c r="R760" s="227">
        <v>45992</v>
      </c>
      <c r="S760" s="227">
        <v>45992</v>
      </c>
      <c r="T760" s="221" t="s">
        <v>1703</v>
      </c>
    </row>
    <row r="761" spans="1:20">
      <c r="A761" s="220">
        <v>45992</v>
      </c>
      <c r="B761" s="221" t="s">
        <v>344</v>
      </c>
      <c r="C761" s="221" t="s">
        <v>1653</v>
      </c>
      <c r="D761" s="251" t="s">
        <v>864</v>
      </c>
      <c r="E761" s="227">
        <v>45965</v>
      </c>
      <c r="F761" s="224">
        <v>0.17985611510791366</v>
      </c>
      <c r="G761" s="222">
        <v>1829</v>
      </c>
      <c r="H761" s="221">
        <v>1550</v>
      </c>
      <c r="I761" s="221">
        <v>0</v>
      </c>
      <c r="J761" s="221">
        <v>139.5</v>
      </c>
      <c r="K761" s="221">
        <v>139.5</v>
      </c>
      <c r="L761" s="221">
        <v>279</v>
      </c>
      <c r="M761" s="221" t="s">
        <v>866</v>
      </c>
      <c r="N761" s="221">
        <v>482090</v>
      </c>
      <c r="O761" s="221" t="s">
        <v>348</v>
      </c>
      <c r="P761" s="221" t="s">
        <v>209</v>
      </c>
      <c r="Q761" s="340">
        <v>2788</v>
      </c>
      <c r="R761" s="227">
        <v>45992</v>
      </c>
      <c r="S761" s="227">
        <v>45992</v>
      </c>
      <c r="T761" s="221" t="s">
        <v>1703</v>
      </c>
    </row>
    <row r="762" spans="1:20">
      <c r="A762" s="220">
        <v>45992</v>
      </c>
      <c r="B762" s="221" t="s">
        <v>344</v>
      </c>
      <c r="C762" s="221" t="s">
        <v>1653</v>
      </c>
      <c r="D762" s="251" t="s">
        <v>874</v>
      </c>
      <c r="E762" s="227">
        <v>45971</v>
      </c>
      <c r="F762" s="224">
        <v>0.17985611510791366</v>
      </c>
      <c r="G762" s="222">
        <v>502.67999999999995</v>
      </c>
      <c r="H762" s="221">
        <v>426</v>
      </c>
      <c r="I762" s="221">
        <v>0</v>
      </c>
      <c r="J762" s="221">
        <v>38.339999999999996</v>
      </c>
      <c r="K762" s="221">
        <v>38.339999999999996</v>
      </c>
      <c r="L762" s="221">
        <v>76.679999999999993</v>
      </c>
      <c r="M762" s="221" t="s">
        <v>876</v>
      </c>
      <c r="N762" s="221">
        <v>482090</v>
      </c>
      <c r="O762" s="221" t="s">
        <v>348</v>
      </c>
      <c r="P762" s="221" t="s">
        <v>209</v>
      </c>
      <c r="Q762" s="340">
        <v>2792</v>
      </c>
      <c r="R762" s="227">
        <v>45992</v>
      </c>
      <c r="S762" s="227">
        <v>45992</v>
      </c>
      <c r="T762" s="221" t="s">
        <v>1703</v>
      </c>
    </row>
    <row r="763" spans="1:20">
      <c r="A763" s="220">
        <v>45992</v>
      </c>
      <c r="B763" s="221" t="s">
        <v>344</v>
      </c>
      <c r="C763" s="221" t="s">
        <v>1653</v>
      </c>
      <c r="D763" s="251" t="s">
        <v>877</v>
      </c>
      <c r="E763" s="227">
        <v>45976</v>
      </c>
      <c r="F763" s="224">
        <v>0.17985611510791366</v>
      </c>
      <c r="G763" s="222">
        <v>125.07999999999998</v>
      </c>
      <c r="H763" s="221">
        <v>106</v>
      </c>
      <c r="I763" s="221">
        <v>0</v>
      </c>
      <c r="J763" s="221">
        <v>9.5399999999999991</v>
      </c>
      <c r="K763" s="221">
        <v>9.5399999999999991</v>
      </c>
      <c r="L763" s="221">
        <v>19.079999999999998</v>
      </c>
      <c r="M763" s="221" t="s">
        <v>879</v>
      </c>
      <c r="N763" s="221">
        <v>482090</v>
      </c>
      <c r="O763" s="221" t="s">
        <v>348</v>
      </c>
      <c r="P763" s="221" t="s">
        <v>209</v>
      </c>
      <c r="Q763" s="340">
        <v>2793</v>
      </c>
      <c r="R763" s="227">
        <v>45992</v>
      </c>
      <c r="S763" s="227">
        <v>45992</v>
      </c>
      <c r="T763" s="221" t="s">
        <v>1703</v>
      </c>
    </row>
    <row r="764" spans="1:20">
      <c r="A764" s="220">
        <v>45992</v>
      </c>
      <c r="B764" s="221" t="s">
        <v>344</v>
      </c>
      <c r="C764" s="221" t="s">
        <v>1653</v>
      </c>
      <c r="D764" s="251" t="s">
        <v>869</v>
      </c>
      <c r="E764" s="227">
        <v>45966</v>
      </c>
      <c r="F764" s="224">
        <v>0.17985611510791366</v>
      </c>
      <c r="G764" s="222">
        <v>756.38000000000011</v>
      </c>
      <c r="H764" s="221">
        <v>641</v>
      </c>
      <c r="I764" s="221">
        <v>0</v>
      </c>
      <c r="J764" s="221">
        <v>57.69</v>
      </c>
      <c r="K764" s="221">
        <v>57.69</v>
      </c>
      <c r="L764" s="221">
        <v>115.38</v>
      </c>
      <c r="M764" s="221" t="s">
        <v>871</v>
      </c>
      <c r="N764" s="221">
        <v>482090</v>
      </c>
      <c r="O764" s="221" t="s">
        <v>348</v>
      </c>
      <c r="P764" s="221" t="s">
        <v>209</v>
      </c>
      <c r="Q764" s="340">
        <v>2790</v>
      </c>
      <c r="R764" s="227">
        <v>45992</v>
      </c>
      <c r="S764" s="227">
        <v>45992</v>
      </c>
      <c r="T764" s="221" t="s">
        <v>1703</v>
      </c>
    </row>
    <row r="765" spans="1:20">
      <c r="A765" s="220">
        <v>45992</v>
      </c>
      <c r="B765" s="221" t="s">
        <v>344</v>
      </c>
      <c r="C765" s="221" t="s">
        <v>1653</v>
      </c>
      <c r="D765" s="251" t="s">
        <v>882</v>
      </c>
      <c r="E765" s="227">
        <v>45980</v>
      </c>
      <c r="F765" s="224">
        <v>0.17985611510791366</v>
      </c>
      <c r="G765" s="222">
        <v>1712.1799999999998</v>
      </c>
      <c r="H765" s="221">
        <v>1451</v>
      </c>
      <c r="I765" s="221">
        <v>0</v>
      </c>
      <c r="J765" s="221">
        <v>130.59</v>
      </c>
      <c r="K765" s="221">
        <v>130.59</v>
      </c>
      <c r="L765" s="221">
        <v>261.18</v>
      </c>
      <c r="M765" s="221" t="s">
        <v>884</v>
      </c>
      <c r="N765" s="221">
        <v>482090</v>
      </c>
      <c r="O765" s="221" t="s">
        <v>348</v>
      </c>
      <c r="P765" s="221" t="s">
        <v>209</v>
      </c>
      <c r="Q765" s="340">
        <v>2795</v>
      </c>
      <c r="R765" s="227">
        <v>45992</v>
      </c>
      <c r="S765" s="227">
        <v>45992</v>
      </c>
      <c r="T765" s="221" t="s">
        <v>1703</v>
      </c>
    </row>
    <row r="766" spans="1:20">
      <c r="A766" s="220">
        <v>45992</v>
      </c>
      <c r="B766" s="221" t="s">
        <v>412</v>
      </c>
      <c r="C766" s="221" t="s">
        <v>1654</v>
      </c>
      <c r="D766" s="251" t="s">
        <v>422</v>
      </c>
      <c r="E766" s="227">
        <v>45961</v>
      </c>
      <c r="F766" s="224">
        <v>0.17985611510791366</v>
      </c>
      <c r="G766" s="222">
        <v>590</v>
      </c>
      <c r="H766" s="221">
        <v>500</v>
      </c>
      <c r="I766" s="221">
        <v>0</v>
      </c>
      <c r="J766" s="221">
        <v>45</v>
      </c>
      <c r="K766" s="221">
        <v>45</v>
      </c>
      <c r="L766" s="221">
        <v>90</v>
      </c>
      <c r="M766" s="221" t="s">
        <v>423</v>
      </c>
      <c r="N766" s="221">
        <v>997157</v>
      </c>
      <c r="O766" s="221" t="s">
        <v>415</v>
      </c>
      <c r="P766" s="221" t="s">
        <v>211</v>
      </c>
      <c r="Q766" s="340">
        <v>2647</v>
      </c>
      <c r="R766" s="227">
        <v>45992</v>
      </c>
      <c r="S766" s="227">
        <v>45992</v>
      </c>
      <c r="T766" s="221" t="s">
        <v>1703</v>
      </c>
    </row>
    <row r="767" spans="1:20">
      <c r="A767" s="220">
        <v>45992</v>
      </c>
      <c r="B767" s="221" t="s">
        <v>412</v>
      </c>
      <c r="C767" s="221" t="s">
        <v>1654</v>
      </c>
      <c r="D767" s="251" t="s">
        <v>424</v>
      </c>
      <c r="E767" s="227">
        <v>45961</v>
      </c>
      <c r="F767" s="224">
        <v>0.17985611510791366</v>
      </c>
      <c r="G767" s="222">
        <v>2360</v>
      </c>
      <c r="H767" s="221">
        <v>2000</v>
      </c>
      <c r="I767" s="221">
        <v>0</v>
      </c>
      <c r="J767" s="221">
        <v>180</v>
      </c>
      <c r="K767" s="221">
        <v>180</v>
      </c>
      <c r="L767" s="221">
        <v>360</v>
      </c>
      <c r="M767" s="221" t="s">
        <v>425</v>
      </c>
      <c r="N767" s="221">
        <v>997157</v>
      </c>
      <c r="O767" s="221" t="s">
        <v>415</v>
      </c>
      <c r="P767" s="221" t="s">
        <v>211</v>
      </c>
      <c r="Q767" s="340">
        <v>2648</v>
      </c>
      <c r="R767" s="227">
        <v>45992</v>
      </c>
      <c r="S767" s="227">
        <v>45992</v>
      </c>
      <c r="T767" s="221" t="s">
        <v>1703</v>
      </c>
    </row>
    <row r="768" spans="1:20">
      <c r="A768" s="220">
        <v>45992</v>
      </c>
      <c r="B768" s="221" t="s">
        <v>412</v>
      </c>
      <c r="C768" s="221" t="s">
        <v>1654</v>
      </c>
      <c r="D768" s="251" t="s">
        <v>426</v>
      </c>
      <c r="E768" s="227">
        <v>45961</v>
      </c>
      <c r="F768" s="224">
        <v>0.17985611510791366</v>
      </c>
      <c r="G768" s="222">
        <v>4720</v>
      </c>
      <c r="H768" s="221">
        <v>4000</v>
      </c>
      <c r="I768" s="221">
        <v>0</v>
      </c>
      <c r="J768" s="221">
        <v>360</v>
      </c>
      <c r="K768" s="221">
        <v>360</v>
      </c>
      <c r="L768" s="221">
        <v>720</v>
      </c>
      <c r="M768" s="221" t="s">
        <v>427</v>
      </c>
      <c r="N768" s="221">
        <v>997157</v>
      </c>
      <c r="O768" s="221" t="s">
        <v>415</v>
      </c>
      <c r="P768" s="221" t="s">
        <v>211</v>
      </c>
      <c r="Q768" s="340">
        <v>2649</v>
      </c>
      <c r="R768" s="227">
        <v>45992</v>
      </c>
      <c r="S768" s="227">
        <v>45992</v>
      </c>
      <c r="T768" s="221" t="s">
        <v>1703</v>
      </c>
    </row>
    <row r="769" spans="1:20">
      <c r="A769" s="220">
        <v>45992</v>
      </c>
      <c r="B769" s="221" t="s">
        <v>412</v>
      </c>
      <c r="C769" s="221" t="s">
        <v>1654</v>
      </c>
      <c r="D769" s="251">
        <v>135251106028031</v>
      </c>
      <c r="E769" s="227">
        <v>45967</v>
      </c>
      <c r="F769" s="224">
        <v>0.17985611510791366</v>
      </c>
      <c r="G769" s="222">
        <v>13310.400000000001</v>
      </c>
      <c r="H769" s="221">
        <v>11280</v>
      </c>
      <c r="I769" s="221">
        <v>0</v>
      </c>
      <c r="J769" s="221">
        <v>1015.1999999999999</v>
      </c>
      <c r="K769" s="221">
        <v>1015.1999999999999</v>
      </c>
      <c r="L769" s="221">
        <v>2030.3999999999999</v>
      </c>
      <c r="M769" s="221" t="s">
        <v>771</v>
      </c>
      <c r="N769" s="221">
        <v>997157</v>
      </c>
      <c r="O769" s="221" t="s">
        <v>415</v>
      </c>
      <c r="P769" s="221" t="s">
        <v>211</v>
      </c>
      <c r="Q769" s="340">
        <v>2742</v>
      </c>
      <c r="R769" s="227">
        <v>45992</v>
      </c>
      <c r="S769" s="227">
        <v>45992</v>
      </c>
      <c r="T769" s="221" t="s">
        <v>1703</v>
      </c>
    </row>
    <row r="770" spans="1:20">
      <c r="A770" s="220">
        <v>45992</v>
      </c>
      <c r="B770" s="221" t="s">
        <v>412</v>
      </c>
      <c r="C770" s="221" t="s">
        <v>1654</v>
      </c>
      <c r="D770" s="251">
        <v>135251107036271</v>
      </c>
      <c r="E770" s="227">
        <v>45968</v>
      </c>
      <c r="F770" s="224">
        <v>0.17985611510791366</v>
      </c>
      <c r="G770" s="222">
        <v>17852.22</v>
      </c>
      <c r="H770" s="221">
        <v>15129</v>
      </c>
      <c r="I770" s="221">
        <v>0</v>
      </c>
      <c r="J770" s="221">
        <v>1361.61</v>
      </c>
      <c r="K770" s="221">
        <v>1361.61</v>
      </c>
      <c r="L770" s="221">
        <v>2723.22</v>
      </c>
      <c r="M770" s="221" t="s">
        <v>773</v>
      </c>
      <c r="N770" s="221">
        <v>997157</v>
      </c>
      <c r="O770" s="221" t="s">
        <v>415</v>
      </c>
      <c r="P770" s="221" t="s">
        <v>211</v>
      </c>
      <c r="Q770" s="340">
        <v>2743</v>
      </c>
      <c r="R770" s="227">
        <v>45992</v>
      </c>
      <c r="S770" s="227">
        <v>45992</v>
      </c>
      <c r="T770" s="221" t="s">
        <v>1703</v>
      </c>
    </row>
    <row r="771" spans="1:20">
      <c r="A771" s="220">
        <v>45992</v>
      </c>
      <c r="B771" s="221" t="s">
        <v>412</v>
      </c>
      <c r="C771" s="221" t="s">
        <v>1654</v>
      </c>
      <c r="D771" s="251">
        <v>135251107036359</v>
      </c>
      <c r="E771" s="227">
        <v>45968</v>
      </c>
      <c r="F771" s="224">
        <v>0.17985611510791366</v>
      </c>
      <c r="G771" s="222">
        <v>16806.739999999998</v>
      </c>
      <c r="H771" s="221">
        <v>14243</v>
      </c>
      <c r="I771" s="221">
        <v>0</v>
      </c>
      <c r="J771" s="221">
        <v>1281.8699999999999</v>
      </c>
      <c r="K771" s="221">
        <v>1281.8699999999999</v>
      </c>
      <c r="L771" s="221">
        <v>2563.7399999999998</v>
      </c>
      <c r="M771" s="221" t="s">
        <v>774</v>
      </c>
      <c r="N771" s="221">
        <v>997157</v>
      </c>
      <c r="O771" s="221" t="s">
        <v>415</v>
      </c>
      <c r="P771" s="221" t="s">
        <v>211</v>
      </c>
      <c r="Q771" s="340">
        <v>2744</v>
      </c>
      <c r="R771" s="227">
        <v>45992</v>
      </c>
      <c r="S771" s="227">
        <v>45992</v>
      </c>
      <c r="T771" s="221" t="s">
        <v>1703</v>
      </c>
    </row>
    <row r="772" spans="1:20">
      <c r="A772" s="220">
        <v>45992</v>
      </c>
      <c r="B772" s="221" t="s">
        <v>412</v>
      </c>
      <c r="C772" s="221" t="s">
        <v>1654</v>
      </c>
      <c r="D772" s="251">
        <v>135251113065659</v>
      </c>
      <c r="E772" s="227">
        <v>45974</v>
      </c>
      <c r="F772" s="224">
        <v>0.17985611510791366</v>
      </c>
      <c r="G772" s="222">
        <v>11906.2</v>
      </c>
      <c r="H772" s="221">
        <v>10090</v>
      </c>
      <c r="I772" s="221">
        <v>0</v>
      </c>
      <c r="J772" s="221">
        <v>908.1</v>
      </c>
      <c r="K772" s="221">
        <v>908.1</v>
      </c>
      <c r="L772" s="221">
        <v>1816.2</v>
      </c>
      <c r="M772" s="221" t="s">
        <v>776</v>
      </c>
      <c r="N772" s="221">
        <v>997157</v>
      </c>
      <c r="O772" s="221" t="s">
        <v>415</v>
      </c>
      <c r="P772" s="221" t="s">
        <v>211</v>
      </c>
      <c r="Q772" s="340">
        <v>2745</v>
      </c>
      <c r="R772" s="227">
        <v>45992</v>
      </c>
      <c r="S772" s="227">
        <v>45992</v>
      </c>
      <c r="T772" s="221" t="s">
        <v>1703</v>
      </c>
    </row>
    <row r="773" spans="1:20">
      <c r="A773" s="220">
        <v>45992</v>
      </c>
      <c r="B773" s="221" t="s">
        <v>412</v>
      </c>
      <c r="C773" s="221" t="s">
        <v>1654</v>
      </c>
      <c r="D773" s="251">
        <v>135251117085868</v>
      </c>
      <c r="E773" s="227">
        <v>45978</v>
      </c>
      <c r="F773" s="224">
        <v>0.17985611510791366</v>
      </c>
      <c r="G773" s="222">
        <v>15750.64</v>
      </c>
      <c r="H773" s="221">
        <v>13348</v>
      </c>
      <c r="I773" s="221">
        <v>0</v>
      </c>
      <c r="J773" s="221">
        <v>1201.32</v>
      </c>
      <c r="K773" s="221">
        <v>1201.32</v>
      </c>
      <c r="L773" s="221">
        <v>2402.64</v>
      </c>
      <c r="M773" s="221" t="s">
        <v>778</v>
      </c>
      <c r="N773" s="221">
        <v>997157</v>
      </c>
      <c r="O773" s="221" t="s">
        <v>415</v>
      </c>
      <c r="P773" s="221" t="s">
        <v>211</v>
      </c>
      <c r="Q773" s="340">
        <v>2746</v>
      </c>
      <c r="R773" s="227">
        <v>45992</v>
      </c>
      <c r="S773" s="227">
        <v>45992</v>
      </c>
      <c r="T773" s="221" t="s">
        <v>1703</v>
      </c>
    </row>
    <row r="774" spans="1:20">
      <c r="A774" s="220">
        <v>45992</v>
      </c>
      <c r="B774" s="221" t="s">
        <v>412</v>
      </c>
      <c r="C774" s="221" t="s">
        <v>1654</v>
      </c>
      <c r="D774" s="251">
        <v>135251117085896</v>
      </c>
      <c r="E774" s="227">
        <v>45978</v>
      </c>
      <c r="F774" s="224">
        <v>0.17985611510791366</v>
      </c>
      <c r="G774" s="222">
        <v>17839.239999999998</v>
      </c>
      <c r="H774" s="221">
        <v>15118</v>
      </c>
      <c r="I774" s="221">
        <v>0</v>
      </c>
      <c r="J774" s="221">
        <v>1360.62</v>
      </c>
      <c r="K774" s="221">
        <v>1360.62</v>
      </c>
      <c r="L774" s="221">
        <v>2721.24</v>
      </c>
      <c r="M774" s="221" t="s">
        <v>779</v>
      </c>
      <c r="N774" s="221">
        <v>997157</v>
      </c>
      <c r="O774" s="221" t="s">
        <v>415</v>
      </c>
      <c r="P774" s="221" t="s">
        <v>211</v>
      </c>
      <c r="Q774" s="340">
        <v>2747</v>
      </c>
      <c r="R774" s="227">
        <v>45992</v>
      </c>
      <c r="S774" s="227">
        <v>45992</v>
      </c>
      <c r="T774" s="221" t="s">
        <v>1703</v>
      </c>
    </row>
    <row r="775" spans="1:20">
      <c r="A775" s="220">
        <v>45992</v>
      </c>
      <c r="B775" s="221" t="s">
        <v>412</v>
      </c>
      <c r="C775" s="221" t="s">
        <v>1654</v>
      </c>
      <c r="D775" s="251">
        <v>135251120106864</v>
      </c>
      <c r="E775" s="227">
        <v>45981</v>
      </c>
      <c r="F775" s="224">
        <v>0.17985611510791366</v>
      </c>
      <c r="G775" s="222">
        <v>13676.2</v>
      </c>
      <c r="H775" s="221">
        <v>11590</v>
      </c>
      <c r="I775" s="221">
        <v>0</v>
      </c>
      <c r="J775" s="221">
        <v>1043.0999999999999</v>
      </c>
      <c r="K775" s="221">
        <v>1043.0999999999999</v>
      </c>
      <c r="L775" s="221">
        <v>2086.1999999999998</v>
      </c>
      <c r="M775" s="221" t="s">
        <v>781</v>
      </c>
      <c r="N775" s="221">
        <v>997157</v>
      </c>
      <c r="O775" s="221" t="s">
        <v>415</v>
      </c>
      <c r="P775" s="221" t="s">
        <v>211</v>
      </c>
      <c r="Q775" s="340">
        <v>2748</v>
      </c>
      <c r="R775" s="227">
        <v>45992</v>
      </c>
      <c r="S775" s="227">
        <v>45992</v>
      </c>
      <c r="T775" s="221" t="s">
        <v>1703</v>
      </c>
    </row>
    <row r="776" spans="1:20">
      <c r="A776" s="220">
        <v>45992</v>
      </c>
      <c r="B776" s="221" t="s">
        <v>344</v>
      </c>
      <c r="C776" s="221" t="s">
        <v>1653</v>
      </c>
      <c r="D776" s="251" t="s">
        <v>872</v>
      </c>
      <c r="E776" s="227">
        <v>45968</v>
      </c>
      <c r="F776" s="224">
        <v>0.17985611510791366</v>
      </c>
      <c r="G776" s="222">
        <v>20744.400000000001</v>
      </c>
      <c r="H776" s="221">
        <v>17580</v>
      </c>
      <c r="I776" s="221">
        <v>0</v>
      </c>
      <c r="J776" s="221">
        <v>1582.2</v>
      </c>
      <c r="K776" s="221">
        <v>1582.2</v>
      </c>
      <c r="L776" s="221">
        <v>3164.4</v>
      </c>
      <c r="M776" s="221" t="s">
        <v>873</v>
      </c>
      <c r="N776" s="221">
        <v>482090</v>
      </c>
      <c r="O776" s="221" t="s">
        <v>348</v>
      </c>
      <c r="P776" s="221" t="s">
        <v>209</v>
      </c>
      <c r="Q776" s="340">
        <v>2791</v>
      </c>
      <c r="R776" s="227">
        <v>45992</v>
      </c>
      <c r="S776" s="227">
        <v>45992</v>
      </c>
      <c r="T776" s="221" t="s">
        <v>1703</v>
      </c>
    </row>
    <row r="777" spans="1:20">
      <c r="A777" s="220">
        <v>45992</v>
      </c>
      <c r="B777" s="221" t="s">
        <v>344</v>
      </c>
      <c r="C777" s="221" t="s">
        <v>1653</v>
      </c>
      <c r="D777" s="251" t="s">
        <v>880</v>
      </c>
      <c r="E777" s="227">
        <v>45978</v>
      </c>
      <c r="F777" s="224">
        <v>0.17985611510791366</v>
      </c>
      <c r="G777" s="222">
        <v>1948.1799999999998</v>
      </c>
      <c r="H777" s="221">
        <v>1651</v>
      </c>
      <c r="I777" s="221">
        <v>0</v>
      </c>
      <c r="J777" s="221">
        <v>148.59</v>
      </c>
      <c r="K777" s="221">
        <v>148.59</v>
      </c>
      <c r="L777" s="221">
        <v>297.18</v>
      </c>
      <c r="M777" s="221" t="s">
        <v>881</v>
      </c>
      <c r="N777" s="221">
        <v>482090</v>
      </c>
      <c r="O777" s="221" t="s">
        <v>348</v>
      </c>
      <c r="P777" s="221" t="s">
        <v>209</v>
      </c>
      <c r="Q777" s="340">
        <v>2794</v>
      </c>
      <c r="R777" s="227">
        <v>45992</v>
      </c>
      <c r="S777" s="227">
        <v>45992</v>
      </c>
      <c r="T777" s="221" t="s">
        <v>1703</v>
      </c>
    </row>
    <row r="778" spans="1:20">
      <c r="A778" s="220">
        <v>45992</v>
      </c>
      <c r="B778" s="221" t="s">
        <v>344</v>
      </c>
      <c r="C778" s="221" t="s">
        <v>1653</v>
      </c>
      <c r="D778" s="251" t="s">
        <v>867</v>
      </c>
      <c r="E778" s="227">
        <v>45965</v>
      </c>
      <c r="F778" s="224">
        <v>0.17985611510791366</v>
      </c>
      <c r="G778" s="222">
        <v>206.5</v>
      </c>
      <c r="H778" s="221">
        <v>175</v>
      </c>
      <c r="I778" s="221">
        <v>0</v>
      </c>
      <c r="J778" s="221">
        <v>15.75</v>
      </c>
      <c r="K778" s="221">
        <v>15.75</v>
      </c>
      <c r="L778" s="221">
        <v>31.5</v>
      </c>
      <c r="M778" s="221" t="s">
        <v>868</v>
      </c>
      <c r="N778" s="221">
        <v>482090</v>
      </c>
      <c r="O778" s="221" t="s">
        <v>348</v>
      </c>
      <c r="P778" s="221" t="s">
        <v>209</v>
      </c>
      <c r="Q778" s="340">
        <v>2789</v>
      </c>
      <c r="R778" s="227">
        <v>45992</v>
      </c>
      <c r="S778" s="227">
        <v>45992</v>
      </c>
      <c r="T778" s="221" t="s">
        <v>1703</v>
      </c>
    </row>
    <row r="779" spans="1:20">
      <c r="A779" s="220">
        <v>45992</v>
      </c>
      <c r="B779" s="221" t="s">
        <v>344</v>
      </c>
      <c r="C779" s="221" t="s">
        <v>1653</v>
      </c>
      <c r="D779" s="251" t="s">
        <v>885</v>
      </c>
      <c r="E779" s="227">
        <v>45987</v>
      </c>
      <c r="F779" s="224">
        <v>0.17985611510791366</v>
      </c>
      <c r="G779" s="222">
        <v>217.12</v>
      </c>
      <c r="H779" s="221">
        <v>184</v>
      </c>
      <c r="I779" s="221">
        <v>0</v>
      </c>
      <c r="J779" s="221">
        <v>16.559999999999999</v>
      </c>
      <c r="K779" s="221">
        <v>16.559999999999999</v>
      </c>
      <c r="L779" s="221">
        <v>33.119999999999997</v>
      </c>
      <c r="M779" s="221" t="s">
        <v>886</v>
      </c>
      <c r="N779" s="221">
        <v>482090</v>
      </c>
      <c r="O779" s="221" t="s">
        <v>348</v>
      </c>
      <c r="P779" s="221" t="s">
        <v>209</v>
      </c>
      <c r="Q779" s="340">
        <v>2796</v>
      </c>
      <c r="R779" s="227">
        <v>45992</v>
      </c>
      <c r="S779" s="227">
        <v>45992</v>
      </c>
      <c r="T779" s="221" t="s">
        <v>1703</v>
      </c>
    </row>
    <row r="780" spans="1:20">
      <c r="A780" s="220">
        <v>45992</v>
      </c>
      <c r="B780" s="221" t="s">
        <v>762</v>
      </c>
      <c r="C780" s="221" t="s">
        <v>1655</v>
      </c>
      <c r="D780" s="251" t="s">
        <v>764</v>
      </c>
      <c r="E780" s="227">
        <v>45991</v>
      </c>
      <c r="F780" s="224">
        <v>0.17985611510791366</v>
      </c>
      <c r="G780" s="222">
        <v>114665.32</v>
      </c>
      <c r="H780" s="221">
        <v>97174</v>
      </c>
      <c r="I780" s="221">
        <v>0</v>
      </c>
      <c r="J780" s="221">
        <v>8745.66</v>
      </c>
      <c r="K780" s="221">
        <v>8745.66</v>
      </c>
      <c r="L780" s="221">
        <v>17491.32</v>
      </c>
      <c r="M780" s="221" t="s">
        <v>766</v>
      </c>
      <c r="N780" s="221">
        <v>996425</v>
      </c>
      <c r="O780" s="221" t="s">
        <v>288</v>
      </c>
      <c r="P780" s="221" t="s">
        <v>211</v>
      </c>
      <c r="Q780" s="340">
        <v>2740</v>
      </c>
      <c r="R780" s="227">
        <v>45992</v>
      </c>
      <c r="S780" s="227">
        <v>45992</v>
      </c>
      <c r="T780" s="221" t="s">
        <v>1703</v>
      </c>
    </row>
    <row r="781" spans="1:20">
      <c r="A781" s="220">
        <v>45992</v>
      </c>
      <c r="B781" s="221" t="s">
        <v>367</v>
      </c>
      <c r="C781" s="221" t="s">
        <v>1656</v>
      </c>
      <c r="D781" s="251" t="s">
        <v>889</v>
      </c>
      <c r="E781" s="227">
        <v>45989</v>
      </c>
      <c r="F781" s="224">
        <v>0.17985611510791366</v>
      </c>
      <c r="G781" s="222">
        <v>115988.1</v>
      </c>
      <c r="H781" s="221">
        <v>98295</v>
      </c>
      <c r="I781" s="221">
        <v>0</v>
      </c>
      <c r="J781" s="221">
        <v>8846.5499999999993</v>
      </c>
      <c r="K781" s="221">
        <v>8846.5499999999993</v>
      </c>
      <c r="L781" s="221">
        <v>17693.099999999999</v>
      </c>
      <c r="M781" s="221" t="s">
        <v>890</v>
      </c>
      <c r="N781" s="221">
        <v>997315</v>
      </c>
      <c r="O781" s="221" t="s">
        <v>371</v>
      </c>
      <c r="P781" s="221" t="s">
        <v>211</v>
      </c>
      <c r="Q781" s="340">
        <v>2798</v>
      </c>
      <c r="R781" s="227">
        <v>45992</v>
      </c>
      <c r="S781" s="227">
        <v>45992</v>
      </c>
      <c r="T781" s="221" t="s">
        <v>1703</v>
      </c>
    </row>
    <row r="782" spans="1:20">
      <c r="A782" s="220">
        <v>45992</v>
      </c>
      <c r="B782" s="221" t="s">
        <v>631</v>
      </c>
      <c r="C782" s="221" t="s">
        <v>1588</v>
      </c>
      <c r="D782" s="251" t="s">
        <v>1589</v>
      </c>
      <c r="E782" s="227">
        <v>46022</v>
      </c>
      <c r="F782" s="224">
        <v>0.17985611510791366</v>
      </c>
      <c r="G782" s="222">
        <v>489.53999999999996</v>
      </c>
      <c r="H782" s="221">
        <v>597</v>
      </c>
      <c r="I782" s="221">
        <v>0</v>
      </c>
      <c r="J782" s="221">
        <v>-53.73</v>
      </c>
      <c r="K782" s="221">
        <v>-53.73</v>
      </c>
      <c r="L782" s="221">
        <v>-107.46</v>
      </c>
      <c r="M782" s="221" t="s">
        <v>1590</v>
      </c>
      <c r="N782" s="221">
        <v>998599</v>
      </c>
      <c r="O782" s="221" t="s">
        <v>309</v>
      </c>
      <c r="P782" s="221" t="s">
        <v>211</v>
      </c>
      <c r="Q782" s="340">
        <v>3074</v>
      </c>
      <c r="R782" s="227">
        <v>45992</v>
      </c>
      <c r="S782" s="227">
        <v>45992</v>
      </c>
      <c r="T782" s="251" t="s">
        <v>1657</v>
      </c>
    </row>
    <row r="783" spans="1:20">
      <c r="A783" s="220">
        <v>45992</v>
      </c>
      <c r="B783" s="221" t="s">
        <v>357</v>
      </c>
      <c r="C783" s="221" t="s">
        <v>358</v>
      </c>
      <c r="D783" s="251" t="s">
        <v>1591</v>
      </c>
      <c r="E783" s="227">
        <v>45991</v>
      </c>
      <c r="F783" s="224">
        <v>0.05</v>
      </c>
      <c r="G783" s="222">
        <v>5324.75</v>
      </c>
      <c r="H783" s="221">
        <v>5605</v>
      </c>
      <c r="I783" s="221">
        <v>0</v>
      </c>
      <c r="J783" s="221">
        <v>-140.125</v>
      </c>
      <c r="K783" s="221">
        <v>-140.125</v>
      </c>
      <c r="L783" s="221">
        <v>-280.25</v>
      </c>
      <c r="M783" s="221" t="s">
        <v>1592</v>
      </c>
      <c r="N783" s="221">
        <v>99633</v>
      </c>
      <c r="O783" s="221" t="s">
        <v>361</v>
      </c>
      <c r="P783" s="221" t="s">
        <v>211</v>
      </c>
      <c r="Q783" s="340">
        <v>2962</v>
      </c>
      <c r="R783" s="227">
        <v>45992</v>
      </c>
      <c r="S783" s="227">
        <v>45992</v>
      </c>
      <c r="T783" s="251" t="s">
        <v>1657</v>
      </c>
    </row>
    <row r="784" spans="1:20">
      <c r="A784" s="220">
        <v>45992</v>
      </c>
      <c r="B784" s="221" t="s">
        <v>357</v>
      </c>
      <c r="C784" s="221" t="s">
        <v>358</v>
      </c>
      <c r="D784" s="251" t="s">
        <v>1593</v>
      </c>
      <c r="E784" s="227">
        <v>45991</v>
      </c>
      <c r="F784" s="224">
        <v>0.05</v>
      </c>
      <c r="G784" s="222">
        <v>3477</v>
      </c>
      <c r="H784" s="221">
        <v>3660</v>
      </c>
      <c r="I784" s="221">
        <v>0</v>
      </c>
      <c r="J784" s="221">
        <v>-91.5</v>
      </c>
      <c r="K784" s="221">
        <v>-91.5</v>
      </c>
      <c r="L784" s="221">
        <v>-183</v>
      </c>
      <c r="M784" s="221" t="s">
        <v>1594</v>
      </c>
      <c r="N784" s="221">
        <v>99633</v>
      </c>
      <c r="O784" s="221" t="s">
        <v>361</v>
      </c>
      <c r="P784" s="221" t="s">
        <v>211</v>
      </c>
      <c r="Q784" s="340">
        <v>2961</v>
      </c>
      <c r="R784" s="227">
        <v>45992</v>
      </c>
      <c r="S784" s="227">
        <v>45992</v>
      </c>
      <c r="T784" s="251" t="s">
        <v>1657</v>
      </c>
    </row>
    <row r="785" spans="1:20">
      <c r="A785" s="220">
        <v>45992</v>
      </c>
      <c r="B785" s="221" t="s">
        <v>357</v>
      </c>
      <c r="C785" s="221" t="s">
        <v>358</v>
      </c>
      <c r="D785" s="251" t="s">
        <v>1615</v>
      </c>
      <c r="E785" s="227">
        <v>45991</v>
      </c>
      <c r="F785" s="224">
        <v>0.05</v>
      </c>
      <c r="G785" s="222">
        <v>1914.25</v>
      </c>
      <c r="H785" s="221">
        <v>2015</v>
      </c>
      <c r="I785" s="221">
        <v>0</v>
      </c>
      <c r="J785" s="221">
        <v>-50.375</v>
      </c>
      <c r="K785" s="221">
        <v>-50.375</v>
      </c>
      <c r="L785" s="221">
        <v>-100.75</v>
      </c>
      <c r="M785" s="221" t="s">
        <v>1616</v>
      </c>
      <c r="N785" s="221">
        <v>99633</v>
      </c>
      <c r="O785" s="221" t="s">
        <v>361</v>
      </c>
      <c r="P785" s="221" t="s">
        <v>211</v>
      </c>
      <c r="Q785" s="340">
        <v>2960</v>
      </c>
      <c r="R785" s="227">
        <v>45992</v>
      </c>
      <c r="S785" s="227">
        <v>45992</v>
      </c>
      <c r="T785" s="251" t="s">
        <v>1657</v>
      </c>
    </row>
    <row r="786" spans="1:20">
      <c r="A786" s="220">
        <v>45992</v>
      </c>
      <c r="B786" s="221" t="s">
        <v>394</v>
      </c>
      <c r="C786" s="221" t="s">
        <v>1633</v>
      </c>
      <c r="D786" s="251">
        <v>6112</v>
      </c>
      <c r="E786" s="227">
        <v>45983</v>
      </c>
      <c r="F786" s="224">
        <v>0.05</v>
      </c>
      <c r="G786" s="222">
        <v>9568.4000000000015</v>
      </c>
      <c r="H786" s="221">
        <v>10072</v>
      </c>
      <c r="I786" s="221">
        <v>0</v>
      </c>
      <c r="J786" s="221">
        <v>-251.8</v>
      </c>
      <c r="K786" s="221">
        <v>-251.8</v>
      </c>
      <c r="L786" s="221">
        <v>-503.6</v>
      </c>
      <c r="M786" s="221" t="s">
        <v>833</v>
      </c>
      <c r="N786" s="221">
        <v>9964</v>
      </c>
      <c r="O786" s="221" t="s">
        <v>397</v>
      </c>
      <c r="P786" s="221" t="s">
        <v>211</v>
      </c>
      <c r="Q786" s="340">
        <v>2862</v>
      </c>
      <c r="R786" s="227">
        <v>45992</v>
      </c>
      <c r="S786" s="227">
        <v>45992</v>
      </c>
      <c r="T786" s="221" t="s">
        <v>1657</v>
      </c>
    </row>
    <row r="787" spans="1:20">
      <c r="A787" s="220">
        <v>45992</v>
      </c>
      <c r="B787" s="221" t="s">
        <v>394</v>
      </c>
      <c r="C787" s="221" t="s">
        <v>1633</v>
      </c>
      <c r="D787" s="251">
        <v>6111</v>
      </c>
      <c r="E787" s="227">
        <v>45983</v>
      </c>
      <c r="F787" s="224">
        <v>0.05</v>
      </c>
      <c r="G787" s="222">
        <v>6492.2999999999993</v>
      </c>
      <c r="H787" s="221">
        <v>6834</v>
      </c>
      <c r="I787" s="221">
        <v>0</v>
      </c>
      <c r="J787" s="221">
        <v>-170.85000000000002</v>
      </c>
      <c r="K787" s="221">
        <v>-170.85000000000002</v>
      </c>
      <c r="L787" s="221">
        <v>-341.70000000000005</v>
      </c>
      <c r="M787" s="221" t="s">
        <v>834</v>
      </c>
      <c r="N787" s="221">
        <v>9964</v>
      </c>
      <c r="O787" s="221" t="s">
        <v>397</v>
      </c>
      <c r="P787" s="221" t="s">
        <v>211</v>
      </c>
      <c r="Q787" s="340">
        <v>2861</v>
      </c>
      <c r="R787" s="227">
        <v>45992</v>
      </c>
      <c r="S787" s="227">
        <v>45992</v>
      </c>
      <c r="T787" s="221" t="s">
        <v>1657</v>
      </c>
    </row>
    <row r="788" spans="1:20">
      <c r="A788" s="220">
        <v>45992</v>
      </c>
      <c r="B788" s="221" t="s">
        <v>394</v>
      </c>
      <c r="C788" s="221" t="s">
        <v>1633</v>
      </c>
      <c r="D788" s="251">
        <v>6110</v>
      </c>
      <c r="E788" s="227">
        <v>45952</v>
      </c>
      <c r="F788" s="224">
        <v>0.05</v>
      </c>
      <c r="G788" s="222">
        <v>4297.7999999999993</v>
      </c>
      <c r="H788" s="221">
        <v>4524</v>
      </c>
      <c r="I788" s="221">
        <v>0</v>
      </c>
      <c r="J788" s="221">
        <v>-113.10000000000001</v>
      </c>
      <c r="K788" s="221">
        <v>-113.10000000000001</v>
      </c>
      <c r="L788" s="221">
        <v>-226.20000000000002</v>
      </c>
      <c r="M788" s="221" t="s">
        <v>835</v>
      </c>
      <c r="N788" s="221">
        <v>9964</v>
      </c>
      <c r="O788" s="221" t="s">
        <v>397</v>
      </c>
      <c r="P788" s="221" t="s">
        <v>211</v>
      </c>
      <c r="Q788" s="340">
        <v>2860</v>
      </c>
      <c r="R788" s="227">
        <v>45992</v>
      </c>
      <c r="S788" s="227">
        <v>45992</v>
      </c>
      <c r="T788" s="221" t="s">
        <v>1657</v>
      </c>
    </row>
    <row r="789" spans="1:20">
      <c r="A789" s="220">
        <v>45992</v>
      </c>
      <c r="B789" s="221" t="s">
        <v>394</v>
      </c>
      <c r="C789" s="221" t="s">
        <v>1633</v>
      </c>
      <c r="D789" s="251">
        <v>6109</v>
      </c>
      <c r="E789" s="227">
        <v>45983</v>
      </c>
      <c r="F789" s="224">
        <v>0.05</v>
      </c>
      <c r="G789" s="222">
        <v>4337.7000000000007</v>
      </c>
      <c r="H789" s="221">
        <v>4566</v>
      </c>
      <c r="I789" s="221">
        <v>0</v>
      </c>
      <c r="J789" s="221">
        <v>-114.15</v>
      </c>
      <c r="K789" s="221">
        <v>-114.15</v>
      </c>
      <c r="L789" s="221">
        <v>-228.3</v>
      </c>
      <c r="M789" s="221" t="s">
        <v>841</v>
      </c>
      <c r="N789" s="221">
        <v>9964</v>
      </c>
      <c r="O789" s="221" t="s">
        <v>397</v>
      </c>
      <c r="P789" s="221" t="s">
        <v>211</v>
      </c>
      <c r="Q789" s="340">
        <v>2859</v>
      </c>
      <c r="R789" s="227">
        <v>45992</v>
      </c>
      <c r="S789" s="227">
        <v>45992</v>
      </c>
      <c r="T789" s="221" t="s">
        <v>1657</v>
      </c>
    </row>
    <row r="790" spans="1:20">
      <c r="A790" s="220">
        <v>45992</v>
      </c>
      <c r="B790" s="221" t="s">
        <v>394</v>
      </c>
      <c r="C790" s="221" t="s">
        <v>1633</v>
      </c>
      <c r="D790" s="251">
        <v>6108</v>
      </c>
      <c r="E790" s="227">
        <v>45981</v>
      </c>
      <c r="F790" s="224">
        <v>0.05</v>
      </c>
      <c r="G790" s="222">
        <v>7455.6</v>
      </c>
      <c r="H790" s="221">
        <v>7848</v>
      </c>
      <c r="I790" s="221">
        <v>0</v>
      </c>
      <c r="J790" s="221">
        <v>-196.20000000000002</v>
      </c>
      <c r="K790" s="221">
        <v>-196.20000000000002</v>
      </c>
      <c r="L790" s="221">
        <v>-392.40000000000003</v>
      </c>
      <c r="M790" s="221" t="s">
        <v>842</v>
      </c>
      <c r="N790" s="221">
        <v>9964</v>
      </c>
      <c r="O790" s="221" t="s">
        <v>397</v>
      </c>
      <c r="P790" s="221" t="s">
        <v>211</v>
      </c>
      <c r="Q790" s="340">
        <v>2858</v>
      </c>
      <c r="R790" s="227">
        <v>45992</v>
      </c>
      <c r="S790" s="227">
        <v>45992</v>
      </c>
      <c r="T790" s="221" t="s">
        <v>1657</v>
      </c>
    </row>
    <row r="791" spans="1:20">
      <c r="A791" s="220">
        <v>45992</v>
      </c>
      <c r="B791" s="221" t="s">
        <v>394</v>
      </c>
      <c r="C791" s="221" t="s">
        <v>1633</v>
      </c>
      <c r="D791" s="251">
        <v>6107</v>
      </c>
      <c r="E791" s="227">
        <v>45981</v>
      </c>
      <c r="F791" s="224">
        <v>0.05</v>
      </c>
      <c r="G791" s="222">
        <v>4060.2999999999997</v>
      </c>
      <c r="H791" s="221">
        <v>4274</v>
      </c>
      <c r="I791" s="221">
        <v>0</v>
      </c>
      <c r="J791" s="221">
        <v>-106.85000000000001</v>
      </c>
      <c r="K791" s="221">
        <v>-106.85000000000001</v>
      </c>
      <c r="L791" s="221">
        <v>-213.70000000000002</v>
      </c>
      <c r="M791" s="221" t="s">
        <v>847</v>
      </c>
      <c r="N791" s="221">
        <v>9964</v>
      </c>
      <c r="O791" s="221" t="s">
        <v>397</v>
      </c>
      <c r="P791" s="221" t="s">
        <v>211</v>
      </c>
      <c r="Q791" s="340">
        <v>2857</v>
      </c>
      <c r="R791" s="227">
        <v>45992</v>
      </c>
      <c r="S791" s="227">
        <v>45992</v>
      </c>
      <c r="T791" s="221" t="s">
        <v>1657</v>
      </c>
    </row>
    <row r="792" spans="1:20">
      <c r="A792" s="220">
        <v>45992</v>
      </c>
      <c r="B792" s="221" t="s">
        <v>394</v>
      </c>
      <c r="C792" s="221" t="s">
        <v>1633</v>
      </c>
      <c r="D792" s="251">
        <v>6067</v>
      </c>
      <c r="E792" s="227">
        <v>45962</v>
      </c>
      <c r="F792" s="224">
        <v>0.05</v>
      </c>
      <c r="G792" s="222">
        <v>4497.2999999999993</v>
      </c>
      <c r="H792" s="221">
        <v>4734</v>
      </c>
      <c r="I792" s="221">
        <v>0</v>
      </c>
      <c r="J792" s="221">
        <v>-118.35000000000001</v>
      </c>
      <c r="K792" s="221">
        <v>-118.35000000000001</v>
      </c>
      <c r="L792" s="221">
        <v>-236.70000000000002</v>
      </c>
      <c r="M792" s="221" t="s">
        <v>848</v>
      </c>
      <c r="N792" s="221">
        <v>9964</v>
      </c>
      <c r="O792" s="221" t="s">
        <v>397</v>
      </c>
      <c r="P792" s="221" t="s">
        <v>211</v>
      </c>
      <c r="Q792" s="340">
        <v>2856</v>
      </c>
      <c r="R792" s="227">
        <v>45992</v>
      </c>
      <c r="S792" s="227">
        <v>45992</v>
      </c>
      <c r="T792" s="221" t="s">
        <v>1657</v>
      </c>
    </row>
    <row r="793" spans="1:20">
      <c r="A793" s="220">
        <v>45992</v>
      </c>
      <c r="B793" s="221" t="s">
        <v>394</v>
      </c>
      <c r="C793" s="221" t="s">
        <v>1633</v>
      </c>
      <c r="D793" s="251">
        <v>5967</v>
      </c>
      <c r="E793" s="227">
        <v>45968</v>
      </c>
      <c r="F793" s="224">
        <v>0.05</v>
      </c>
      <c r="G793" s="222">
        <v>4060.2999999999997</v>
      </c>
      <c r="H793" s="221">
        <v>4274</v>
      </c>
      <c r="I793" s="221">
        <v>0</v>
      </c>
      <c r="J793" s="221">
        <v>-106.85000000000001</v>
      </c>
      <c r="K793" s="221">
        <v>-106.85000000000001</v>
      </c>
      <c r="L793" s="221">
        <v>-213.70000000000002</v>
      </c>
      <c r="M793" s="221" t="s">
        <v>849</v>
      </c>
      <c r="N793" s="221">
        <v>9964</v>
      </c>
      <c r="O793" s="221" t="s">
        <v>397</v>
      </c>
      <c r="P793" s="221" t="s">
        <v>211</v>
      </c>
      <c r="Q793" s="340">
        <v>2855</v>
      </c>
      <c r="R793" s="227">
        <v>45992</v>
      </c>
      <c r="S793" s="227">
        <v>45992</v>
      </c>
      <c r="T793" s="221" t="s">
        <v>1657</v>
      </c>
    </row>
    <row r="794" spans="1:20">
      <c r="A794" s="220">
        <v>45992</v>
      </c>
      <c r="B794" s="221" t="s">
        <v>394</v>
      </c>
      <c r="C794" s="221" t="s">
        <v>1633</v>
      </c>
      <c r="D794" s="251">
        <v>5956</v>
      </c>
      <c r="E794" s="227">
        <v>45963</v>
      </c>
      <c r="F794" s="224">
        <v>0.05</v>
      </c>
      <c r="G794" s="222">
        <v>10446.200000000001</v>
      </c>
      <c r="H794" s="221">
        <v>10996</v>
      </c>
      <c r="I794" s="221">
        <v>0</v>
      </c>
      <c r="J794" s="221">
        <v>-274.90000000000003</v>
      </c>
      <c r="K794" s="221">
        <v>-274.90000000000003</v>
      </c>
      <c r="L794" s="221">
        <v>-549.80000000000007</v>
      </c>
      <c r="M794" s="221" t="s">
        <v>854</v>
      </c>
      <c r="N794" s="221">
        <v>9964</v>
      </c>
      <c r="O794" s="221" t="s">
        <v>397</v>
      </c>
      <c r="P794" s="221" t="s">
        <v>211</v>
      </c>
      <c r="Q794" s="340">
        <v>2854</v>
      </c>
      <c r="R794" s="227">
        <v>45992</v>
      </c>
      <c r="S794" s="227">
        <v>45992</v>
      </c>
      <c r="T794" s="221" t="s">
        <v>1657</v>
      </c>
    </row>
    <row r="795" spans="1:20">
      <c r="A795" s="220">
        <v>45992</v>
      </c>
      <c r="B795" s="221" t="s">
        <v>394</v>
      </c>
      <c r="C795" s="221" t="s">
        <v>1633</v>
      </c>
      <c r="D795" s="251">
        <v>5954</v>
      </c>
      <c r="E795" s="227">
        <v>45963</v>
      </c>
      <c r="F795" s="224">
        <v>0.05</v>
      </c>
      <c r="G795" s="222">
        <v>7472.7000000000007</v>
      </c>
      <c r="H795" s="221">
        <v>7866</v>
      </c>
      <c r="I795" s="221">
        <v>0</v>
      </c>
      <c r="J795" s="221">
        <v>-196.65</v>
      </c>
      <c r="K795" s="221">
        <v>-196.65</v>
      </c>
      <c r="L795" s="221">
        <v>-393.3</v>
      </c>
      <c r="M795" s="221" t="s">
        <v>858</v>
      </c>
      <c r="N795" s="221">
        <v>9964</v>
      </c>
      <c r="O795" s="221" t="s">
        <v>397</v>
      </c>
      <c r="P795" s="221" t="s">
        <v>211</v>
      </c>
      <c r="Q795" s="340">
        <v>2853</v>
      </c>
      <c r="R795" s="227">
        <v>45992</v>
      </c>
      <c r="S795" s="227">
        <v>45992</v>
      </c>
      <c r="T795" s="221" t="s">
        <v>1657</v>
      </c>
    </row>
    <row r="796" spans="1:20">
      <c r="A796" s="220">
        <v>45992</v>
      </c>
      <c r="B796" s="221" t="s">
        <v>383</v>
      </c>
      <c r="C796" s="221" t="s">
        <v>384</v>
      </c>
      <c r="D796" s="251" t="s">
        <v>1210</v>
      </c>
      <c r="E796" s="227" t="s">
        <v>1211</v>
      </c>
      <c r="F796" s="224">
        <v>0.17985611510791366</v>
      </c>
      <c r="G796" s="222">
        <v>-515.55999999999995</v>
      </c>
      <c r="H796" s="221">
        <v>-628.79999999999995</v>
      </c>
      <c r="I796" s="221">
        <v>0</v>
      </c>
      <c r="J796" s="221">
        <v>-56.62</v>
      </c>
      <c r="K796" s="221">
        <v>-56.62</v>
      </c>
      <c r="L796" s="221">
        <v>-113.24</v>
      </c>
      <c r="M796" s="221" t="s">
        <v>1212</v>
      </c>
      <c r="N796" s="221">
        <v>854390</v>
      </c>
      <c r="O796" s="235" t="s">
        <v>388</v>
      </c>
      <c r="P796" s="221" t="s">
        <v>209</v>
      </c>
      <c r="Q796" s="340">
        <v>3095</v>
      </c>
      <c r="R796" s="227">
        <v>45992</v>
      </c>
      <c r="S796" s="227">
        <v>45992</v>
      </c>
      <c r="T796" s="221" t="s">
        <v>1703</v>
      </c>
    </row>
    <row r="797" spans="1:20">
      <c r="A797" s="220">
        <v>45992</v>
      </c>
      <c r="B797" s="221" t="s">
        <v>283</v>
      </c>
      <c r="C797" s="221" t="s">
        <v>284</v>
      </c>
      <c r="D797" s="251" t="s">
        <v>1213</v>
      </c>
      <c r="E797" s="227" t="s">
        <v>1214</v>
      </c>
      <c r="F797" s="224">
        <v>0.17985611510791366</v>
      </c>
      <c r="G797" s="222">
        <v>-8856</v>
      </c>
      <c r="H797" s="221">
        <v>-10800</v>
      </c>
      <c r="I797" s="221">
        <v>-1944</v>
      </c>
      <c r="J797" s="221">
        <v>0</v>
      </c>
      <c r="K797" s="221">
        <v>0</v>
      </c>
      <c r="L797" s="221">
        <v>-1944</v>
      </c>
      <c r="M797" s="221" t="s">
        <v>1215</v>
      </c>
      <c r="N797" s="221">
        <v>998551</v>
      </c>
      <c r="O797" s="235" t="s">
        <v>288</v>
      </c>
      <c r="P797" s="221" t="s">
        <v>211</v>
      </c>
      <c r="Q797" s="340">
        <v>3090</v>
      </c>
      <c r="R797" s="227">
        <v>45992</v>
      </c>
      <c r="S797" s="227">
        <v>45992</v>
      </c>
      <c r="T797" s="221" t="s">
        <v>1703</v>
      </c>
    </row>
    <row r="798" spans="1:20">
      <c r="A798" s="220">
        <v>45992</v>
      </c>
      <c r="B798" s="221" t="s">
        <v>160</v>
      </c>
      <c r="C798" s="221" t="s">
        <v>689</v>
      </c>
      <c r="D798" s="251" t="s">
        <v>1216</v>
      </c>
      <c r="E798" s="227" t="s">
        <v>302</v>
      </c>
      <c r="F798" s="224">
        <v>0.17985611510791366</v>
      </c>
      <c r="G798" s="222">
        <v>-1619922.2999999998</v>
      </c>
      <c r="H798" s="221">
        <v>-1975515</v>
      </c>
      <c r="I798" s="221">
        <v>0</v>
      </c>
      <c r="J798" s="221">
        <v>-177796.35</v>
      </c>
      <c r="K798" s="221">
        <v>-177796.35</v>
      </c>
      <c r="L798" s="221">
        <v>-355592.7</v>
      </c>
      <c r="M798" s="221" t="s">
        <v>1217</v>
      </c>
      <c r="N798" s="221">
        <v>998312</v>
      </c>
      <c r="O798" s="235" t="s">
        <v>309</v>
      </c>
      <c r="P798" s="221" t="s">
        <v>211</v>
      </c>
      <c r="Q798" s="340">
        <v>2924</v>
      </c>
      <c r="R798" s="227">
        <v>45992</v>
      </c>
      <c r="S798" s="227">
        <v>45992</v>
      </c>
      <c r="T798" s="221" t="s">
        <v>1703</v>
      </c>
    </row>
    <row r="799" spans="1:20">
      <c r="A799" s="220">
        <v>45992</v>
      </c>
      <c r="B799" s="221" t="s">
        <v>283</v>
      </c>
      <c r="C799" s="221" t="s">
        <v>284</v>
      </c>
      <c r="D799" s="251" t="s">
        <v>1218</v>
      </c>
      <c r="E799" s="227" t="s">
        <v>1214</v>
      </c>
      <c r="F799" s="224">
        <v>0.17985611510791366</v>
      </c>
      <c r="G799" s="222">
        <v>-8856</v>
      </c>
      <c r="H799" s="221">
        <v>-10800</v>
      </c>
      <c r="I799" s="221">
        <v>-1944</v>
      </c>
      <c r="J799" s="221">
        <v>0</v>
      </c>
      <c r="K799" s="221">
        <v>0</v>
      </c>
      <c r="L799" s="221">
        <v>-1944</v>
      </c>
      <c r="M799" s="221" t="s">
        <v>1219</v>
      </c>
      <c r="N799" s="221">
        <v>998551</v>
      </c>
      <c r="O799" s="235" t="s">
        <v>288</v>
      </c>
      <c r="P799" s="221" t="s">
        <v>211</v>
      </c>
      <c r="Q799" s="340">
        <v>3089</v>
      </c>
      <c r="R799" s="227">
        <v>45992</v>
      </c>
      <c r="S799" s="227">
        <v>45992</v>
      </c>
      <c r="T799" s="221" t="s">
        <v>1703</v>
      </c>
    </row>
    <row r="800" spans="1:20">
      <c r="A800" s="220">
        <v>45992</v>
      </c>
      <c r="B800" s="221" t="s">
        <v>283</v>
      </c>
      <c r="C800" s="221" t="s">
        <v>284</v>
      </c>
      <c r="D800" s="251" t="s">
        <v>1220</v>
      </c>
      <c r="E800" s="227" t="s">
        <v>1214</v>
      </c>
      <c r="F800" s="224">
        <v>0.17985611510791366</v>
      </c>
      <c r="G800" s="222">
        <v>-5904</v>
      </c>
      <c r="H800" s="221">
        <v>-7200</v>
      </c>
      <c r="I800" s="221">
        <v>-1296</v>
      </c>
      <c r="J800" s="221">
        <v>0</v>
      </c>
      <c r="K800" s="221">
        <v>0</v>
      </c>
      <c r="L800" s="221">
        <v>-1296</v>
      </c>
      <c r="M800" s="221" t="s">
        <v>1221</v>
      </c>
      <c r="N800" s="221">
        <v>998551</v>
      </c>
      <c r="O800" s="235" t="s">
        <v>288</v>
      </c>
      <c r="P800" s="221" t="s">
        <v>211</v>
      </c>
      <c r="Q800" s="340">
        <v>3088</v>
      </c>
      <c r="R800" s="227">
        <v>45992</v>
      </c>
      <c r="S800" s="227">
        <v>45992</v>
      </c>
      <c r="T800" s="221" t="s">
        <v>1703</v>
      </c>
    </row>
    <row r="801" spans="1:20">
      <c r="A801" s="220">
        <v>45992</v>
      </c>
      <c r="B801" s="221" t="s">
        <v>283</v>
      </c>
      <c r="C801" s="221" t="s">
        <v>284</v>
      </c>
      <c r="D801" s="251" t="s">
        <v>1222</v>
      </c>
      <c r="E801" s="227" t="s">
        <v>1223</v>
      </c>
      <c r="F801" s="224">
        <v>0.17985611510791366</v>
      </c>
      <c r="G801" s="222">
        <v>-82</v>
      </c>
      <c r="H801" s="221">
        <v>-100</v>
      </c>
      <c r="I801" s="221">
        <v>-18</v>
      </c>
      <c r="J801" s="221">
        <v>0</v>
      </c>
      <c r="K801" s="221">
        <v>0</v>
      </c>
      <c r="L801" s="221">
        <v>-18</v>
      </c>
      <c r="M801" s="221" t="s">
        <v>1224</v>
      </c>
      <c r="N801" s="221">
        <v>998551</v>
      </c>
      <c r="O801" s="235" t="s">
        <v>288</v>
      </c>
      <c r="P801" s="221" t="s">
        <v>211</v>
      </c>
      <c r="Q801" s="340">
        <v>3087</v>
      </c>
      <c r="R801" s="227">
        <v>45992</v>
      </c>
      <c r="S801" s="227">
        <v>45992</v>
      </c>
      <c r="T801" s="221" t="s">
        <v>1703</v>
      </c>
    </row>
    <row r="802" spans="1:20">
      <c r="A802" s="220">
        <v>45992</v>
      </c>
      <c r="B802" s="221" t="s">
        <v>283</v>
      </c>
      <c r="C802" s="221" t="s">
        <v>284</v>
      </c>
      <c r="D802" s="251" t="s">
        <v>1225</v>
      </c>
      <c r="E802" s="227" t="s">
        <v>1223</v>
      </c>
      <c r="F802" s="224">
        <v>0.17985611510791366</v>
      </c>
      <c r="G802" s="222">
        <v>-82</v>
      </c>
      <c r="H802" s="221">
        <v>-100</v>
      </c>
      <c r="I802" s="221">
        <v>-18</v>
      </c>
      <c r="J802" s="221">
        <v>0</v>
      </c>
      <c r="K802" s="221">
        <v>0</v>
      </c>
      <c r="L802" s="221">
        <v>-18</v>
      </c>
      <c r="M802" s="221" t="s">
        <v>1226</v>
      </c>
      <c r="N802" s="221">
        <v>998551</v>
      </c>
      <c r="O802" s="235" t="s">
        <v>288</v>
      </c>
      <c r="P802" s="221" t="s">
        <v>211</v>
      </c>
      <c r="Q802" s="340">
        <v>3086</v>
      </c>
      <c r="R802" s="227">
        <v>45992</v>
      </c>
      <c r="S802" s="227">
        <v>45992</v>
      </c>
      <c r="T802" s="221" t="s">
        <v>1703</v>
      </c>
    </row>
    <row r="803" spans="1:20">
      <c r="A803" s="220">
        <v>45992</v>
      </c>
      <c r="B803" s="221" t="s">
        <v>283</v>
      </c>
      <c r="C803" s="221" t="s">
        <v>284</v>
      </c>
      <c r="D803" s="251" t="s">
        <v>1227</v>
      </c>
      <c r="E803" s="227" t="s">
        <v>1223</v>
      </c>
      <c r="F803" s="224">
        <v>0.17985611510791366</v>
      </c>
      <c r="G803" s="222">
        <v>-82</v>
      </c>
      <c r="H803" s="221">
        <v>-100</v>
      </c>
      <c r="I803" s="221">
        <v>-18</v>
      </c>
      <c r="J803" s="221">
        <v>0</v>
      </c>
      <c r="K803" s="221">
        <v>0</v>
      </c>
      <c r="L803" s="221">
        <v>-18</v>
      </c>
      <c r="M803" s="221" t="s">
        <v>1228</v>
      </c>
      <c r="N803" s="221">
        <v>998551</v>
      </c>
      <c r="O803" s="235" t="s">
        <v>288</v>
      </c>
      <c r="P803" s="221" t="s">
        <v>211</v>
      </c>
      <c r="Q803" s="340">
        <v>3085</v>
      </c>
      <c r="R803" s="227">
        <v>45992</v>
      </c>
      <c r="S803" s="227">
        <v>45992</v>
      </c>
      <c r="T803" s="221" t="s">
        <v>1703</v>
      </c>
    </row>
    <row r="804" spans="1:20">
      <c r="A804" s="220">
        <v>45992</v>
      </c>
      <c r="B804" s="221" t="s">
        <v>283</v>
      </c>
      <c r="C804" s="221" t="s">
        <v>284</v>
      </c>
      <c r="D804" s="251" t="s">
        <v>1229</v>
      </c>
      <c r="E804" s="227" t="s">
        <v>1223</v>
      </c>
      <c r="F804" s="224">
        <v>0.17985611510791366</v>
      </c>
      <c r="G804" s="222">
        <v>-82</v>
      </c>
      <c r="H804" s="221">
        <v>-100</v>
      </c>
      <c r="I804" s="221">
        <v>-18</v>
      </c>
      <c r="J804" s="221">
        <v>0</v>
      </c>
      <c r="K804" s="221">
        <v>0</v>
      </c>
      <c r="L804" s="221">
        <v>-18</v>
      </c>
      <c r="M804" s="221" t="s">
        <v>1230</v>
      </c>
      <c r="N804" s="221">
        <v>998551</v>
      </c>
      <c r="O804" s="235" t="s">
        <v>288</v>
      </c>
      <c r="P804" s="221" t="s">
        <v>211</v>
      </c>
      <c r="Q804" s="340">
        <v>3084</v>
      </c>
      <c r="R804" s="227">
        <v>45992</v>
      </c>
      <c r="S804" s="227">
        <v>45992</v>
      </c>
      <c r="T804" s="221" t="s">
        <v>1703</v>
      </c>
    </row>
    <row r="805" spans="1:20">
      <c r="A805" s="220">
        <v>45992</v>
      </c>
      <c r="B805" s="221" t="s">
        <v>283</v>
      </c>
      <c r="C805" s="221" t="s">
        <v>284</v>
      </c>
      <c r="D805" s="251" t="s">
        <v>1231</v>
      </c>
      <c r="E805" s="227" t="s">
        <v>1223</v>
      </c>
      <c r="F805" s="224">
        <v>0.17985611510791366</v>
      </c>
      <c r="G805" s="222">
        <v>-82</v>
      </c>
      <c r="H805" s="221">
        <v>-100</v>
      </c>
      <c r="I805" s="221">
        <v>-18</v>
      </c>
      <c r="J805" s="221">
        <v>0</v>
      </c>
      <c r="K805" s="221">
        <v>0</v>
      </c>
      <c r="L805" s="221">
        <v>-18</v>
      </c>
      <c r="M805" s="221" t="s">
        <v>1232</v>
      </c>
      <c r="N805" s="221">
        <v>998551</v>
      </c>
      <c r="O805" s="235" t="s">
        <v>288</v>
      </c>
      <c r="P805" s="221" t="s">
        <v>211</v>
      </c>
      <c r="Q805" s="340">
        <v>3083</v>
      </c>
      <c r="R805" s="227">
        <v>45992</v>
      </c>
      <c r="S805" s="227">
        <v>45992</v>
      </c>
      <c r="T805" s="221" t="s">
        <v>1703</v>
      </c>
    </row>
    <row r="806" spans="1:20">
      <c r="A806" s="220">
        <v>45992</v>
      </c>
      <c r="B806" s="221" t="s">
        <v>283</v>
      </c>
      <c r="C806" s="221" t="s">
        <v>284</v>
      </c>
      <c r="D806" s="251" t="s">
        <v>1233</v>
      </c>
      <c r="E806" s="227" t="s">
        <v>1223</v>
      </c>
      <c r="F806" s="224">
        <v>0.17985611510791366</v>
      </c>
      <c r="G806" s="222">
        <v>-82</v>
      </c>
      <c r="H806" s="221">
        <v>-100</v>
      </c>
      <c r="I806" s="221">
        <v>-18</v>
      </c>
      <c r="J806" s="221">
        <v>0</v>
      </c>
      <c r="K806" s="221">
        <v>0</v>
      </c>
      <c r="L806" s="221">
        <v>-18</v>
      </c>
      <c r="M806" s="221" t="s">
        <v>1234</v>
      </c>
      <c r="N806" s="221">
        <v>998551</v>
      </c>
      <c r="O806" s="235" t="s">
        <v>288</v>
      </c>
      <c r="P806" s="221" t="s">
        <v>211</v>
      </c>
      <c r="Q806" s="340">
        <v>3082</v>
      </c>
      <c r="R806" s="227">
        <v>45992</v>
      </c>
      <c r="S806" s="227">
        <v>45992</v>
      </c>
      <c r="T806" s="221" t="s">
        <v>1703</v>
      </c>
    </row>
    <row r="807" spans="1:20">
      <c r="A807" s="220">
        <v>45992</v>
      </c>
      <c r="B807" s="221" t="s">
        <v>389</v>
      </c>
      <c r="C807" s="221" t="s">
        <v>390</v>
      </c>
      <c r="D807" s="251" t="s">
        <v>1235</v>
      </c>
      <c r="E807" s="227" t="s">
        <v>1236</v>
      </c>
      <c r="F807" s="224">
        <v>0.05</v>
      </c>
      <c r="G807" s="222">
        <v>-1858.1599999999999</v>
      </c>
      <c r="H807" s="221">
        <v>-1964.08</v>
      </c>
      <c r="I807" s="221">
        <v>0</v>
      </c>
      <c r="J807" s="221">
        <v>-52.96</v>
      </c>
      <c r="K807" s="221">
        <v>-52.96</v>
      </c>
      <c r="L807" s="221">
        <v>-105.92</v>
      </c>
      <c r="M807" s="221" t="s">
        <v>1237</v>
      </c>
      <c r="N807" s="221">
        <v>29152100</v>
      </c>
      <c r="O807" s="235" t="s">
        <v>393</v>
      </c>
      <c r="P807" s="221" t="s">
        <v>209</v>
      </c>
      <c r="Q807" s="340">
        <v>3079</v>
      </c>
      <c r="R807" s="227">
        <v>45992</v>
      </c>
      <c r="S807" s="227">
        <v>45992</v>
      </c>
      <c r="T807" s="221" t="s">
        <v>1703</v>
      </c>
    </row>
    <row r="808" spans="1:20">
      <c r="A808" s="220">
        <v>45992</v>
      </c>
      <c r="B808" s="221" t="s">
        <v>299</v>
      </c>
      <c r="C808" s="221" t="s">
        <v>300</v>
      </c>
      <c r="D808" s="251" t="s">
        <v>1238</v>
      </c>
      <c r="E808" s="227" t="s">
        <v>1239</v>
      </c>
      <c r="F808" s="224">
        <v>0.17985611510791366</v>
      </c>
      <c r="G808" s="222">
        <v>-2365776.2599999998</v>
      </c>
      <c r="H808" s="221">
        <v>-2885093</v>
      </c>
      <c r="I808" s="221">
        <v>0</v>
      </c>
      <c r="J808" s="221">
        <v>-259658.37</v>
      </c>
      <c r="K808" s="221">
        <v>-259658.37</v>
      </c>
      <c r="L808" s="221">
        <v>-519316.74</v>
      </c>
      <c r="M808" s="221" t="s">
        <v>1240</v>
      </c>
      <c r="N808" s="221">
        <v>997212</v>
      </c>
      <c r="O808" s="235" t="s">
        <v>304</v>
      </c>
      <c r="P808" s="221" t="s">
        <v>211</v>
      </c>
      <c r="Q808" s="340">
        <v>3078</v>
      </c>
      <c r="R808" s="227">
        <v>45992</v>
      </c>
      <c r="S808" s="227">
        <v>45992</v>
      </c>
      <c r="T808" s="221" t="s">
        <v>1703</v>
      </c>
    </row>
    <row r="809" spans="1:20">
      <c r="A809" s="220">
        <v>45992</v>
      </c>
      <c r="B809" s="221" t="s">
        <v>787</v>
      </c>
      <c r="C809" s="221" t="s">
        <v>788</v>
      </c>
      <c r="D809" s="251" t="s">
        <v>1241</v>
      </c>
      <c r="E809" s="227" t="s">
        <v>1242</v>
      </c>
      <c r="F809" s="224">
        <v>0.17985611510791366</v>
      </c>
      <c r="G809" s="222">
        <v>-4250.53</v>
      </c>
      <c r="H809" s="221">
        <v>-5183.55</v>
      </c>
      <c r="I809" s="221">
        <v>0</v>
      </c>
      <c r="J809" s="221">
        <v>-466.51</v>
      </c>
      <c r="K809" s="221">
        <v>-466.51</v>
      </c>
      <c r="L809" s="221">
        <v>-933.02</v>
      </c>
      <c r="M809" s="221" t="s">
        <v>1243</v>
      </c>
      <c r="N809" s="221">
        <v>997133</v>
      </c>
      <c r="O809" s="235" t="s">
        <v>791</v>
      </c>
      <c r="P809" s="221" t="s">
        <v>211</v>
      </c>
      <c r="Q809" s="340">
        <v>3065</v>
      </c>
      <c r="R809" s="227">
        <v>45992</v>
      </c>
      <c r="S809" s="227">
        <v>45992</v>
      </c>
      <c r="T809" s="221" t="s">
        <v>1657</v>
      </c>
    </row>
    <row r="810" spans="1:20">
      <c r="A810" s="220">
        <v>45992</v>
      </c>
      <c r="B810" s="221" t="s">
        <v>787</v>
      </c>
      <c r="C810" s="221" t="s">
        <v>788</v>
      </c>
      <c r="D810" s="251" t="s">
        <v>1244</v>
      </c>
      <c r="E810" s="227" t="s">
        <v>1245</v>
      </c>
      <c r="F810" s="224">
        <v>0.17985611510791366</v>
      </c>
      <c r="G810" s="222">
        <v>-23960.400000000001</v>
      </c>
      <c r="H810" s="221">
        <v>-29220</v>
      </c>
      <c r="I810" s="221">
        <v>0</v>
      </c>
      <c r="J810" s="221">
        <v>-2629.8</v>
      </c>
      <c r="K810" s="221">
        <v>-2629.8</v>
      </c>
      <c r="L810" s="221">
        <v>-5259.6</v>
      </c>
      <c r="M810" s="221" t="s">
        <v>1246</v>
      </c>
      <c r="N810" s="221">
        <v>997133</v>
      </c>
      <c r="O810" s="235" t="s">
        <v>791</v>
      </c>
      <c r="P810" s="221" t="s">
        <v>211</v>
      </c>
      <c r="Q810" s="340">
        <v>3064</v>
      </c>
      <c r="R810" s="227">
        <v>45992</v>
      </c>
      <c r="S810" s="227">
        <v>45992</v>
      </c>
      <c r="T810" s="221" t="s">
        <v>1657</v>
      </c>
    </row>
    <row r="811" spans="1:20">
      <c r="A811" s="220">
        <v>45992</v>
      </c>
      <c r="B811" s="221" t="s">
        <v>787</v>
      </c>
      <c r="C811" s="221" t="s">
        <v>788</v>
      </c>
      <c r="D811" s="251">
        <v>2522500002462</v>
      </c>
      <c r="E811" s="227" t="s">
        <v>1247</v>
      </c>
      <c r="F811" s="224">
        <v>0.17985611510791366</v>
      </c>
      <c r="G811" s="222">
        <v>-102821.9</v>
      </c>
      <c r="H811" s="221">
        <v>-125392.56</v>
      </c>
      <c r="I811" s="221">
        <v>0</v>
      </c>
      <c r="J811" s="221">
        <v>-11285.33</v>
      </c>
      <c r="K811" s="221">
        <v>-11285.33</v>
      </c>
      <c r="L811" s="221">
        <v>-22570.66</v>
      </c>
      <c r="M811" s="221" t="s">
        <v>1248</v>
      </c>
      <c r="N811" s="221">
        <v>997133</v>
      </c>
      <c r="O811" s="235" t="s">
        <v>791</v>
      </c>
      <c r="P811" s="221" t="s">
        <v>211</v>
      </c>
      <c r="Q811" s="340">
        <v>3063</v>
      </c>
      <c r="R811" s="227">
        <v>45992</v>
      </c>
      <c r="S811" s="227">
        <v>45992</v>
      </c>
      <c r="T811" s="221" t="s">
        <v>1657</v>
      </c>
    </row>
    <row r="812" spans="1:20">
      <c r="A812" s="220">
        <v>45992</v>
      </c>
      <c r="B812" s="221" t="s">
        <v>277</v>
      </c>
      <c r="C812" s="221" t="s">
        <v>278</v>
      </c>
      <c r="D812" s="251">
        <v>427100367620</v>
      </c>
      <c r="E812" s="227" t="s">
        <v>1249</v>
      </c>
      <c r="F812" s="224">
        <v>0.17985611510791366</v>
      </c>
      <c r="G812" s="222">
        <v>-646.16000000000008</v>
      </c>
      <c r="H812" s="221">
        <v>-788</v>
      </c>
      <c r="I812" s="221">
        <v>0</v>
      </c>
      <c r="J812" s="221">
        <v>-70.92</v>
      </c>
      <c r="K812" s="221">
        <v>-70.92</v>
      </c>
      <c r="L812" s="221">
        <v>-141.84</v>
      </c>
      <c r="M812" s="221" t="s">
        <v>1250</v>
      </c>
      <c r="N812" s="221">
        <v>996813</v>
      </c>
      <c r="O812" s="235" t="s">
        <v>263</v>
      </c>
      <c r="P812" s="221" t="s">
        <v>211</v>
      </c>
      <c r="Q812" s="340">
        <v>2938</v>
      </c>
      <c r="R812" s="227">
        <v>45992</v>
      </c>
      <c r="S812" s="227">
        <v>45992</v>
      </c>
      <c r="T812" s="221" t="s">
        <v>1703</v>
      </c>
    </row>
    <row r="813" spans="1:20">
      <c r="A813" s="220">
        <v>45992</v>
      </c>
      <c r="B813" s="221" t="s">
        <v>344</v>
      </c>
      <c r="C813" s="221" t="s">
        <v>345</v>
      </c>
      <c r="D813" s="251" t="s">
        <v>1251</v>
      </c>
      <c r="E813" s="227" t="s">
        <v>1247</v>
      </c>
      <c r="F813" s="224">
        <v>0.17985611510791366</v>
      </c>
      <c r="G813" s="222">
        <v>-151.69999999999999</v>
      </c>
      <c r="H813" s="221">
        <v>-185</v>
      </c>
      <c r="I813" s="221">
        <v>0</v>
      </c>
      <c r="J813" s="221">
        <v>-16.649999999999999</v>
      </c>
      <c r="K813" s="221">
        <v>-16.649999999999999</v>
      </c>
      <c r="L813" s="221">
        <v>-33.299999999999997</v>
      </c>
      <c r="M813" s="221" t="s">
        <v>1252</v>
      </c>
      <c r="N813" s="221">
        <v>482090</v>
      </c>
      <c r="O813" s="235" t="s">
        <v>348</v>
      </c>
      <c r="P813" s="221" t="s">
        <v>209</v>
      </c>
      <c r="Q813" s="340">
        <v>2939</v>
      </c>
      <c r="R813" s="227">
        <v>45992</v>
      </c>
      <c r="S813" s="227">
        <v>45992</v>
      </c>
      <c r="T813" s="221" t="s">
        <v>1703</v>
      </c>
    </row>
    <row r="814" spans="1:20">
      <c r="A814" s="220">
        <v>45992</v>
      </c>
      <c r="B814" s="221" t="s">
        <v>344</v>
      </c>
      <c r="C814" s="221" t="s">
        <v>345</v>
      </c>
      <c r="D814" s="251" t="s">
        <v>1253</v>
      </c>
      <c r="E814" s="227" t="s">
        <v>1236</v>
      </c>
      <c r="F814" s="224">
        <v>0.17985611510791366</v>
      </c>
      <c r="G814" s="222">
        <v>-344.4</v>
      </c>
      <c r="H814" s="221">
        <v>-420</v>
      </c>
      <c r="I814" s="221">
        <v>0</v>
      </c>
      <c r="J814" s="221">
        <v>-37.799999999999997</v>
      </c>
      <c r="K814" s="221">
        <v>-37.799999999999997</v>
      </c>
      <c r="L814" s="221">
        <v>-75.599999999999994</v>
      </c>
      <c r="M814" s="221" t="s">
        <v>1254</v>
      </c>
      <c r="N814" s="221">
        <v>482090</v>
      </c>
      <c r="O814" s="235" t="s">
        <v>348</v>
      </c>
      <c r="P814" s="221" t="s">
        <v>209</v>
      </c>
      <c r="Q814" s="340">
        <v>2940</v>
      </c>
      <c r="R814" s="227">
        <v>45992</v>
      </c>
      <c r="S814" s="227">
        <v>45992</v>
      </c>
      <c r="T814" s="221" t="s">
        <v>1703</v>
      </c>
    </row>
    <row r="815" spans="1:20">
      <c r="A815" s="220">
        <v>45992</v>
      </c>
      <c r="B815" s="221" t="s">
        <v>938</v>
      </c>
      <c r="C815" s="221" t="s">
        <v>1255</v>
      </c>
      <c r="D815" s="251" t="s">
        <v>1256</v>
      </c>
      <c r="E815" s="227" t="s">
        <v>1223</v>
      </c>
      <c r="F815" s="224">
        <v>0.17985611510791366</v>
      </c>
      <c r="G815" s="222">
        <v>-484784</v>
      </c>
      <c r="H815" s="221">
        <v>-591200</v>
      </c>
      <c r="I815" s="221">
        <v>0</v>
      </c>
      <c r="J815" s="221">
        <v>-53208</v>
      </c>
      <c r="K815" s="221">
        <v>-53208</v>
      </c>
      <c r="L815" s="221">
        <v>-106416</v>
      </c>
      <c r="M815" s="221" t="s">
        <v>1257</v>
      </c>
      <c r="N815" s="221">
        <v>997331</v>
      </c>
      <c r="O815" s="235" t="s">
        <v>209</v>
      </c>
      <c r="P815" s="221" t="s">
        <v>211</v>
      </c>
      <c r="Q815" s="340">
        <v>2941</v>
      </c>
      <c r="R815" s="227">
        <v>45992</v>
      </c>
      <c r="S815" s="227">
        <v>45992</v>
      </c>
      <c r="T815" s="221" t="s">
        <v>1703</v>
      </c>
    </row>
    <row r="816" spans="1:20">
      <c r="A816" s="220">
        <v>45992</v>
      </c>
      <c r="B816" s="221" t="s">
        <v>1258</v>
      </c>
      <c r="C816" s="221" t="s">
        <v>1259</v>
      </c>
      <c r="D816" s="251" t="s">
        <v>1260</v>
      </c>
      <c r="E816" s="227" t="s">
        <v>1223</v>
      </c>
      <c r="F816" s="224">
        <v>0.17985611510791366</v>
      </c>
      <c r="G816" s="222">
        <v>-19516</v>
      </c>
      <c r="H816" s="221">
        <v>-23800</v>
      </c>
      <c r="I816" s="221">
        <v>0</v>
      </c>
      <c r="J816" s="221">
        <v>-2142</v>
      </c>
      <c r="K816" s="221">
        <v>-2142</v>
      </c>
      <c r="L816" s="221">
        <v>-4284</v>
      </c>
      <c r="M816" s="221" t="s">
        <v>1261</v>
      </c>
      <c r="N816" s="221">
        <v>997331</v>
      </c>
      <c r="O816" s="235" t="s">
        <v>239</v>
      </c>
      <c r="P816" s="221" t="s">
        <v>211</v>
      </c>
      <c r="Q816" s="340">
        <v>3059</v>
      </c>
      <c r="R816" s="227">
        <v>45992</v>
      </c>
      <c r="S816" s="227">
        <v>45992</v>
      </c>
      <c r="T816" s="221" t="s">
        <v>1703</v>
      </c>
    </row>
    <row r="817" spans="1:20">
      <c r="A817" s="220">
        <v>45992</v>
      </c>
      <c r="B817" s="221" t="s">
        <v>314</v>
      </c>
      <c r="C817" s="221" t="s">
        <v>315</v>
      </c>
      <c r="D817" s="251" t="s">
        <v>1262</v>
      </c>
      <c r="E817" s="227" t="s">
        <v>1263</v>
      </c>
      <c r="F817" s="224">
        <v>0.17985611510791366</v>
      </c>
      <c r="G817" s="222">
        <v>-286.17999999999995</v>
      </c>
      <c r="H817" s="221">
        <v>-349</v>
      </c>
      <c r="I817" s="221">
        <v>0</v>
      </c>
      <c r="J817" s="221">
        <v>-31.41</v>
      </c>
      <c r="K817" s="221">
        <v>-31.41</v>
      </c>
      <c r="L817" s="221">
        <v>-62.82</v>
      </c>
      <c r="M817" s="221" t="s">
        <v>1264</v>
      </c>
      <c r="N817" s="221">
        <v>998413</v>
      </c>
      <c r="O817" s="235" t="s">
        <v>319</v>
      </c>
      <c r="P817" s="221" t="s">
        <v>211</v>
      </c>
      <c r="Q817" s="340">
        <v>3058</v>
      </c>
      <c r="R817" s="227">
        <v>45992</v>
      </c>
      <c r="S817" s="227">
        <v>45992</v>
      </c>
      <c r="T817" s="221" t="s">
        <v>1703</v>
      </c>
    </row>
    <row r="818" spans="1:20">
      <c r="A818" s="220">
        <v>45992</v>
      </c>
      <c r="B818" s="221" t="s">
        <v>1265</v>
      </c>
      <c r="C818" s="221" t="s">
        <v>1266</v>
      </c>
      <c r="D818" s="251" t="s">
        <v>1267</v>
      </c>
      <c r="E818" s="227" t="s">
        <v>1223</v>
      </c>
      <c r="F818" s="224">
        <v>0.17985611510791366</v>
      </c>
      <c r="G818" s="222">
        <v>-205000</v>
      </c>
      <c r="H818" s="221">
        <v>-250000</v>
      </c>
      <c r="I818" s="221">
        <v>0</v>
      </c>
      <c r="J818" s="221">
        <v>-22500</v>
      </c>
      <c r="K818" s="221">
        <v>-22500</v>
      </c>
      <c r="L818" s="221">
        <v>-45000</v>
      </c>
      <c r="M818" s="221" t="s">
        <v>1268</v>
      </c>
      <c r="N818" s="221">
        <v>998313</v>
      </c>
      <c r="O818" s="235" t="s">
        <v>309</v>
      </c>
      <c r="P818" s="221" t="s">
        <v>211</v>
      </c>
      <c r="Q818" s="340">
        <v>3056</v>
      </c>
      <c r="R818" s="227">
        <v>45992</v>
      </c>
      <c r="S818" s="227">
        <v>45992</v>
      </c>
      <c r="T818" s="221" t="s">
        <v>1703</v>
      </c>
    </row>
    <row r="819" spans="1:20">
      <c r="A819" s="220">
        <v>45992</v>
      </c>
      <c r="B819" s="221" t="s">
        <v>1265</v>
      </c>
      <c r="C819" s="221" t="s">
        <v>1266</v>
      </c>
      <c r="D819" s="251" t="s">
        <v>1269</v>
      </c>
      <c r="E819" s="227" t="s">
        <v>1223</v>
      </c>
      <c r="F819" s="224">
        <v>0.17985611510791366</v>
      </c>
      <c r="G819" s="222">
        <v>-205000</v>
      </c>
      <c r="H819" s="221">
        <v>-250000</v>
      </c>
      <c r="I819" s="221">
        <v>0</v>
      </c>
      <c r="J819" s="221">
        <v>-22500</v>
      </c>
      <c r="K819" s="221">
        <v>-22500</v>
      </c>
      <c r="L819" s="221">
        <v>-45000</v>
      </c>
      <c r="M819" s="221" t="s">
        <v>1270</v>
      </c>
      <c r="N819" s="221">
        <v>998313</v>
      </c>
      <c r="O819" s="235" t="s">
        <v>309</v>
      </c>
      <c r="P819" s="221" t="s">
        <v>211</v>
      </c>
      <c r="Q819" s="340">
        <v>3055</v>
      </c>
      <c r="R819" s="227">
        <v>45992</v>
      </c>
      <c r="S819" s="227">
        <v>45992</v>
      </c>
      <c r="T819" s="221" t="s">
        <v>1703</v>
      </c>
    </row>
    <row r="820" spans="1:20">
      <c r="A820" s="220">
        <v>45992</v>
      </c>
      <c r="B820" s="221" t="s">
        <v>1265</v>
      </c>
      <c r="C820" s="221" t="s">
        <v>1266</v>
      </c>
      <c r="D820" s="251" t="s">
        <v>1271</v>
      </c>
      <c r="E820" s="227" t="s">
        <v>839</v>
      </c>
      <c r="F820" s="224">
        <v>0.17985611510791366</v>
      </c>
      <c r="G820" s="222">
        <v>-205000</v>
      </c>
      <c r="H820" s="221">
        <v>-250000</v>
      </c>
      <c r="I820" s="221">
        <v>0</v>
      </c>
      <c r="J820" s="221">
        <v>-22500</v>
      </c>
      <c r="K820" s="221">
        <v>-22500</v>
      </c>
      <c r="L820" s="221">
        <v>-45000</v>
      </c>
      <c r="M820" s="221" t="s">
        <v>1272</v>
      </c>
      <c r="N820" s="221">
        <v>998313</v>
      </c>
      <c r="O820" s="235" t="s">
        <v>309</v>
      </c>
      <c r="P820" s="221" t="s">
        <v>211</v>
      </c>
      <c r="Q820" s="340">
        <v>3054</v>
      </c>
      <c r="R820" s="227">
        <v>45992</v>
      </c>
      <c r="S820" s="227">
        <v>45992</v>
      </c>
      <c r="T820" s="221" t="s">
        <v>1703</v>
      </c>
    </row>
    <row r="821" spans="1:20">
      <c r="A821" s="220">
        <v>45992</v>
      </c>
      <c r="B821" s="221" t="s">
        <v>1265</v>
      </c>
      <c r="C821" s="221" t="s">
        <v>1266</v>
      </c>
      <c r="D821" s="251" t="s">
        <v>1273</v>
      </c>
      <c r="E821" s="227" t="s">
        <v>1274</v>
      </c>
      <c r="F821" s="224">
        <v>0.17985611510791366</v>
      </c>
      <c r="G821" s="222">
        <v>-205000</v>
      </c>
      <c r="H821" s="221">
        <v>-250000</v>
      </c>
      <c r="I821" s="221">
        <v>0</v>
      </c>
      <c r="J821" s="221">
        <v>-22500</v>
      </c>
      <c r="K821" s="221">
        <v>-22500</v>
      </c>
      <c r="L821" s="221">
        <v>-45000</v>
      </c>
      <c r="M821" s="221" t="s">
        <v>1275</v>
      </c>
      <c r="N821" s="221">
        <v>998313</v>
      </c>
      <c r="O821" s="235" t="s">
        <v>309</v>
      </c>
      <c r="P821" s="221" t="s">
        <v>211</v>
      </c>
      <c r="Q821" s="340">
        <v>3053</v>
      </c>
      <c r="R821" s="227">
        <v>45992</v>
      </c>
      <c r="S821" s="227">
        <v>45992</v>
      </c>
      <c r="T821" s="221" t="s">
        <v>1703</v>
      </c>
    </row>
    <row r="822" spans="1:20">
      <c r="A822" s="220">
        <v>45992</v>
      </c>
      <c r="B822" s="221" t="s">
        <v>1265</v>
      </c>
      <c r="C822" s="221" t="s">
        <v>1266</v>
      </c>
      <c r="D822" s="251" t="s">
        <v>1276</v>
      </c>
      <c r="E822" s="227" t="s">
        <v>875</v>
      </c>
      <c r="F822" s="224">
        <v>0.17985611510791366</v>
      </c>
      <c r="G822" s="222">
        <v>-1394000</v>
      </c>
      <c r="H822" s="221">
        <v>-1700000</v>
      </c>
      <c r="I822" s="221">
        <v>0</v>
      </c>
      <c r="J822" s="221">
        <v>-153000</v>
      </c>
      <c r="K822" s="221">
        <v>-153000</v>
      </c>
      <c r="L822" s="221">
        <v>-306000</v>
      </c>
      <c r="M822" s="221" t="s">
        <v>1277</v>
      </c>
      <c r="N822" s="221">
        <v>998313</v>
      </c>
      <c r="O822" s="235" t="s">
        <v>309</v>
      </c>
      <c r="P822" s="221" t="s">
        <v>211</v>
      </c>
      <c r="Q822" s="340">
        <v>3052</v>
      </c>
      <c r="R822" s="227">
        <v>45992</v>
      </c>
      <c r="S822" s="227">
        <v>45992</v>
      </c>
      <c r="T822" s="221" t="s">
        <v>1703</v>
      </c>
    </row>
    <row r="823" spans="1:20">
      <c r="A823" s="220">
        <v>45992</v>
      </c>
      <c r="B823" s="221" t="s">
        <v>320</v>
      </c>
      <c r="C823" s="221" t="s">
        <v>321</v>
      </c>
      <c r="D823" s="251" t="s">
        <v>1278</v>
      </c>
      <c r="E823" s="227" t="s">
        <v>1279</v>
      </c>
      <c r="F823" s="224">
        <v>0.17985611510791366</v>
      </c>
      <c r="G823" s="222">
        <v>-225500</v>
      </c>
      <c r="H823" s="221">
        <v>-275000</v>
      </c>
      <c r="I823" s="221">
        <v>-49500</v>
      </c>
      <c r="J823" s="221">
        <v>0</v>
      </c>
      <c r="K823" s="221">
        <v>0</v>
      </c>
      <c r="L823" s="221">
        <v>-49500</v>
      </c>
      <c r="M823" s="221" t="s">
        <v>1280</v>
      </c>
      <c r="N823" s="221">
        <v>998313</v>
      </c>
      <c r="O823" s="235" t="s">
        <v>309</v>
      </c>
      <c r="P823" s="221" t="s">
        <v>211</v>
      </c>
      <c r="Q823" s="340">
        <v>2949</v>
      </c>
      <c r="R823" s="227">
        <v>45992</v>
      </c>
      <c r="S823" s="227">
        <v>45992</v>
      </c>
      <c r="T823" s="221" t="s">
        <v>1703</v>
      </c>
    </row>
    <row r="824" spans="1:20">
      <c r="A824" s="220">
        <v>45992</v>
      </c>
      <c r="B824" s="221" t="s">
        <v>339</v>
      </c>
      <c r="C824" s="221" t="s">
        <v>340</v>
      </c>
      <c r="D824" s="251" t="s">
        <v>1281</v>
      </c>
      <c r="E824" s="227" t="s">
        <v>1282</v>
      </c>
      <c r="F824" s="224">
        <v>0.17985611510791366</v>
      </c>
      <c r="G824" s="222">
        <v>-4755.1000000000004</v>
      </c>
      <c r="H824" s="221">
        <v>-5798.9</v>
      </c>
      <c r="I824" s="221">
        <v>0</v>
      </c>
      <c r="J824" s="221">
        <v>-521.9</v>
      </c>
      <c r="K824" s="221">
        <v>-521.9</v>
      </c>
      <c r="L824" s="221">
        <v>-1043.8</v>
      </c>
      <c r="M824" s="221" t="s">
        <v>1283</v>
      </c>
      <c r="N824" s="221">
        <v>996812</v>
      </c>
      <c r="O824" s="235" t="s">
        <v>263</v>
      </c>
      <c r="P824" s="221" t="s">
        <v>211</v>
      </c>
      <c r="Q824" s="340">
        <v>2950</v>
      </c>
      <c r="R824" s="227">
        <v>45992</v>
      </c>
      <c r="S824" s="227">
        <v>45992</v>
      </c>
      <c r="T824" s="221" t="s">
        <v>1703</v>
      </c>
    </row>
    <row r="825" spans="1:20">
      <c r="A825" s="220">
        <v>45992</v>
      </c>
      <c r="B825" s="221" t="s">
        <v>1265</v>
      </c>
      <c r="C825" s="221" t="s">
        <v>1266</v>
      </c>
      <c r="D825" s="251" t="s">
        <v>1284</v>
      </c>
      <c r="E825" s="227" t="s">
        <v>1050</v>
      </c>
      <c r="F825" s="224">
        <v>0.17985611510791366</v>
      </c>
      <c r="G825" s="222">
        <v>-205000</v>
      </c>
      <c r="H825" s="221">
        <v>-250000</v>
      </c>
      <c r="I825" s="221">
        <v>0</v>
      </c>
      <c r="J825" s="221">
        <v>-22500</v>
      </c>
      <c r="K825" s="221">
        <v>-22500</v>
      </c>
      <c r="L825" s="221">
        <v>-45000</v>
      </c>
      <c r="M825" s="221" t="s">
        <v>1285</v>
      </c>
      <c r="N825" s="221">
        <v>998313</v>
      </c>
      <c r="O825" s="235" t="s">
        <v>309</v>
      </c>
      <c r="P825" s="221" t="s">
        <v>211</v>
      </c>
      <c r="Q825" s="340">
        <v>3051</v>
      </c>
      <c r="R825" s="227">
        <v>45992</v>
      </c>
      <c r="S825" s="227">
        <v>45992</v>
      </c>
      <c r="T825" s="221" t="s">
        <v>1703</v>
      </c>
    </row>
    <row r="826" spans="1:20">
      <c r="A826" s="220">
        <v>45992</v>
      </c>
      <c r="B826" s="221" t="s">
        <v>1265</v>
      </c>
      <c r="C826" s="221" t="s">
        <v>1266</v>
      </c>
      <c r="D826" s="251" t="s">
        <v>1286</v>
      </c>
      <c r="E826" s="227" t="s">
        <v>373</v>
      </c>
      <c r="F826" s="224">
        <v>0.17985611510791366</v>
      </c>
      <c r="G826" s="222">
        <v>-205000</v>
      </c>
      <c r="H826" s="221">
        <v>-250000</v>
      </c>
      <c r="I826" s="221">
        <v>0</v>
      </c>
      <c r="J826" s="221">
        <v>-22500</v>
      </c>
      <c r="K826" s="221">
        <v>-22500</v>
      </c>
      <c r="L826" s="221">
        <v>-45000</v>
      </c>
      <c r="M826" s="221" t="s">
        <v>1287</v>
      </c>
      <c r="N826" s="221">
        <v>998313</v>
      </c>
      <c r="O826" s="235" t="s">
        <v>309</v>
      </c>
      <c r="P826" s="221" t="s">
        <v>211</v>
      </c>
      <c r="Q826" s="340">
        <v>3050</v>
      </c>
      <c r="R826" s="227">
        <v>45992</v>
      </c>
      <c r="S826" s="227">
        <v>45992</v>
      </c>
      <c r="T826" s="221" t="s">
        <v>1703</v>
      </c>
    </row>
    <row r="827" spans="1:20">
      <c r="A827" s="220">
        <v>45992</v>
      </c>
      <c r="B827" s="221" t="s">
        <v>334</v>
      </c>
      <c r="C827" s="221" t="s">
        <v>335</v>
      </c>
      <c r="D827" s="251" t="s">
        <v>1288</v>
      </c>
      <c r="E827" s="227" t="s">
        <v>1242</v>
      </c>
      <c r="F827" s="224">
        <v>0.17985611510791366</v>
      </c>
      <c r="G827" s="222">
        <v>-870.84</v>
      </c>
      <c r="H827" s="221">
        <v>-1062</v>
      </c>
      <c r="I827" s="221">
        <v>-191.16</v>
      </c>
      <c r="J827" s="221">
        <v>0</v>
      </c>
      <c r="K827" s="221">
        <v>0</v>
      </c>
      <c r="L827" s="221">
        <v>-191.16</v>
      </c>
      <c r="M827" s="221" t="s">
        <v>1289</v>
      </c>
      <c r="N827" s="221">
        <v>998313</v>
      </c>
      <c r="O827" s="235" t="s">
        <v>338</v>
      </c>
      <c r="P827" s="221" t="s">
        <v>211</v>
      </c>
      <c r="Q827" s="340">
        <v>3049</v>
      </c>
      <c r="R827" s="227">
        <v>45992</v>
      </c>
      <c r="S827" s="227">
        <v>45992</v>
      </c>
      <c r="T827" s="221" t="s">
        <v>1703</v>
      </c>
    </row>
    <row r="828" spans="1:20">
      <c r="A828" s="220">
        <v>45992</v>
      </c>
      <c r="B828" s="221" t="s">
        <v>617</v>
      </c>
      <c r="C828" s="221" t="s">
        <v>618</v>
      </c>
      <c r="D828" s="251" t="s">
        <v>1290</v>
      </c>
      <c r="E828" s="227" t="s">
        <v>1291</v>
      </c>
      <c r="F828" s="224">
        <v>0.17985611510791366</v>
      </c>
      <c r="G828" s="222">
        <v>-21598.59</v>
      </c>
      <c r="H828" s="221">
        <v>-26339.75</v>
      </c>
      <c r="I828" s="221">
        <v>-4741.16</v>
      </c>
      <c r="J828" s="221">
        <v>0</v>
      </c>
      <c r="K828" s="221">
        <v>0</v>
      </c>
      <c r="L828" s="221">
        <v>-4741.16</v>
      </c>
      <c r="M828" s="221" t="s">
        <v>1292</v>
      </c>
      <c r="N828" s="221">
        <v>998311</v>
      </c>
      <c r="O828" s="235" t="s">
        <v>309</v>
      </c>
      <c r="P828" s="221" t="s">
        <v>211</v>
      </c>
      <c r="Q828" s="340">
        <v>3048</v>
      </c>
      <c r="R828" s="227">
        <v>45992</v>
      </c>
      <c r="S828" s="227">
        <v>45992</v>
      </c>
      <c r="T828" s="221" t="s">
        <v>1703</v>
      </c>
    </row>
    <row r="829" spans="1:20">
      <c r="A829" s="220">
        <v>45992</v>
      </c>
      <c r="B829" s="221" t="s">
        <v>1293</v>
      </c>
      <c r="C829" s="221" t="s">
        <v>1294</v>
      </c>
      <c r="D829" s="251" t="s">
        <v>1295</v>
      </c>
      <c r="E829" s="227" t="s">
        <v>1296</v>
      </c>
      <c r="F829" s="224">
        <v>0.05</v>
      </c>
      <c r="G829" s="222">
        <v>-1140.9000000000001</v>
      </c>
      <c r="H829" s="221">
        <v>-1200.95</v>
      </c>
      <c r="I829" s="221">
        <v>-60.05</v>
      </c>
      <c r="J829" s="221">
        <v>0</v>
      </c>
      <c r="K829" s="221">
        <v>0</v>
      </c>
      <c r="L829" s="221">
        <v>-60.05</v>
      </c>
      <c r="M829" s="221" t="s">
        <v>1297</v>
      </c>
      <c r="N829" s="221">
        <v>0</v>
      </c>
      <c r="O829" s="235">
        <v>0</v>
      </c>
      <c r="P829" s="221"/>
      <c r="Q829" s="340">
        <v>3046</v>
      </c>
      <c r="R829" s="227">
        <v>45992</v>
      </c>
      <c r="S829" s="227">
        <v>45992</v>
      </c>
      <c r="T829" s="221" t="s">
        <v>1703</v>
      </c>
    </row>
    <row r="830" spans="1:20">
      <c r="A830" s="220">
        <v>45992</v>
      </c>
      <c r="B830" s="221" t="s">
        <v>499</v>
      </c>
      <c r="C830" s="221" t="s">
        <v>500</v>
      </c>
      <c r="D830" s="251" t="s">
        <v>1298</v>
      </c>
      <c r="E830" s="227" t="s">
        <v>1211</v>
      </c>
      <c r="F830" s="224">
        <v>0.17985611510791366</v>
      </c>
      <c r="G830" s="222">
        <v>-108714</v>
      </c>
      <c r="H830" s="221">
        <v>-132579</v>
      </c>
      <c r="I830" s="221">
        <v>0</v>
      </c>
      <c r="J830" s="221">
        <v>-11932.5</v>
      </c>
      <c r="K830" s="221">
        <v>-11932.5</v>
      </c>
      <c r="L830" s="221">
        <v>-23865</v>
      </c>
      <c r="M830" s="221" t="s">
        <v>1299</v>
      </c>
      <c r="N830" s="221">
        <v>996425</v>
      </c>
      <c r="O830" s="235" t="s">
        <v>288</v>
      </c>
      <c r="P830" s="221" t="s">
        <v>211</v>
      </c>
      <c r="Q830" s="340">
        <v>3045</v>
      </c>
      <c r="R830" s="227">
        <v>45992</v>
      </c>
      <c r="S830" s="227">
        <v>45992</v>
      </c>
      <c r="T830" s="221" t="s">
        <v>1703</v>
      </c>
    </row>
    <row r="831" spans="1:20">
      <c r="A831" s="220">
        <v>45992</v>
      </c>
      <c r="B831" s="221" t="s">
        <v>499</v>
      </c>
      <c r="C831" s="221" t="s">
        <v>500</v>
      </c>
      <c r="D831" s="251" t="s">
        <v>1300</v>
      </c>
      <c r="E831" s="227" t="s">
        <v>1211</v>
      </c>
      <c r="F831" s="224">
        <v>0.17985611510791366</v>
      </c>
      <c r="G831" s="222">
        <v>-108714</v>
      </c>
      <c r="H831" s="221">
        <v>-132579</v>
      </c>
      <c r="I831" s="221">
        <v>0</v>
      </c>
      <c r="J831" s="221">
        <v>-11932.5</v>
      </c>
      <c r="K831" s="221">
        <v>-11932.5</v>
      </c>
      <c r="L831" s="221">
        <v>-23865</v>
      </c>
      <c r="M831" s="221" t="s">
        <v>1301</v>
      </c>
      <c r="N831" s="221">
        <v>996425</v>
      </c>
      <c r="O831" s="235" t="s">
        <v>288</v>
      </c>
      <c r="P831" s="221" t="s">
        <v>211</v>
      </c>
      <c r="Q831" s="340">
        <v>3044</v>
      </c>
      <c r="R831" s="227">
        <v>45992</v>
      </c>
      <c r="S831" s="227">
        <v>45992</v>
      </c>
      <c r="T831" s="221" t="s">
        <v>1703</v>
      </c>
    </row>
    <row r="832" spans="1:20">
      <c r="A832" s="220">
        <v>45992</v>
      </c>
      <c r="B832" s="221" t="s">
        <v>499</v>
      </c>
      <c r="C832" s="221" t="s">
        <v>500</v>
      </c>
      <c r="D832" s="251" t="s">
        <v>1302</v>
      </c>
      <c r="E832" s="227" t="s">
        <v>1211</v>
      </c>
      <c r="F832" s="224">
        <v>0.17985611510791366</v>
      </c>
      <c r="G832" s="222">
        <v>-108714</v>
      </c>
      <c r="H832" s="221">
        <v>-132579</v>
      </c>
      <c r="I832" s="221">
        <v>0</v>
      </c>
      <c r="J832" s="221">
        <v>-11932.5</v>
      </c>
      <c r="K832" s="221">
        <v>-11932.5</v>
      </c>
      <c r="L832" s="221">
        <v>-23865</v>
      </c>
      <c r="M832" s="221" t="s">
        <v>1303</v>
      </c>
      <c r="N832" s="221">
        <v>996425</v>
      </c>
      <c r="O832" s="235" t="s">
        <v>288</v>
      </c>
      <c r="P832" s="221" t="s">
        <v>211</v>
      </c>
      <c r="Q832" s="340">
        <v>3043</v>
      </c>
      <c r="R832" s="227">
        <v>45992</v>
      </c>
      <c r="S832" s="227">
        <v>45992</v>
      </c>
      <c r="T832" s="221" t="s">
        <v>1703</v>
      </c>
    </row>
    <row r="833" spans="1:20">
      <c r="A833" s="220">
        <v>45992</v>
      </c>
      <c r="B833" s="221" t="s">
        <v>499</v>
      </c>
      <c r="C833" s="221" t="s">
        <v>500</v>
      </c>
      <c r="D833" s="251" t="s">
        <v>1304</v>
      </c>
      <c r="E833" s="227" t="s">
        <v>1211</v>
      </c>
      <c r="F833" s="224">
        <v>0.17985611510791366</v>
      </c>
      <c r="G833" s="222">
        <v>-108714</v>
      </c>
      <c r="H833" s="221">
        <v>-132579</v>
      </c>
      <c r="I833" s="221">
        <v>0</v>
      </c>
      <c r="J833" s="221">
        <v>-11932.5</v>
      </c>
      <c r="K833" s="221">
        <v>-11932.5</v>
      </c>
      <c r="L833" s="221">
        <v>-23865</v>
      </c>
      <c r="M833" s="221" t="s">
        <v>1305</v>
      </c>
      <c r="N833" s="221">
        <v>996425</v>
      </c>
      <c r="O833" s="235" t="s">
        <v>288</v>
      </c>
      <c r="P833" s="221" t="s">
        <v>211</v>
      </c>
      <c r="Q833" s="340">
        <v>3042</v>
      </c>
      <c r="R833" s="227">
        <v>45992</v>
      </c>
      <c r="S833" s="227">
        <v>45992</v>
      </c>
      <c r="T833" s="221" t="s">
        <v>1703</v>
      </c>
    </row>
    <row r="834" spans="1:20">
      <c r="A834" s="220">
        <v>45992</v>
      </c>
      <c r="B834" s="221" t="s">
        <v>685</v>
      </c>
      <c r="C834" s="221" t="s">
        <v>686</v>
      </c>
      <c r="D834" s="251" t="s">
        <v>1306</v>
      </c>
      <c r="E834" s="227" t="s">
        <v>1214</v>
      </c>
      <c r="F834" s="224">
        <v>0.17985611510791366</v>
      </c>
      <c r="G834" s="222">
        <v>-68962</v>
      </c>
      <c r="H834" s="221">
        <v>-84100</v>
      </c>
      <c r="I834" s="221">
        <v>0</v>
      </c>
      <c r="J834" s="221">
        <v>-7569</v>
      </c>
      <c r="K834" s="221">
        <v>-7569</v>
      </c>
      <c r="L834" s="221">
        <v>-15138</v>
      </c>
      <c r="M834" s="221" t="s">
        <v>1307</v>
      </c>
      <c r="N834" s="221">
        <v>9973</v>
      </c>
      <c r="O834" s="235" t="s">
        <v>371</v>
      </c>
      <c r="P834" s="221" t="s">
        <v>211</v>
      </c>
      <c r="Q834" s="340">
        <v>3041</v>
      </c>
      <c r="R834" s="227">
        <v>45992</v>
      </c>
      <c r="S834" s="227">
        <v>45992</v>
      </c>
      <c r="T834" s="221" t="s">
        <v>1703</v>
      </c>
    </row>
    <row r="835" spans="1:20">
      <c r="A835" s="220">
        <v>45992</v>
      </c>
      <c r="B835" s="221" t="s">
        <v>432</v>
      </c>
      <c r="C835" s="221" t="s">
        <v>433</v>
      </c>
      <c r="D835" s="251" t="s">
        <v>1308</v>
      </c>
      <c r="E835" s="227" t="s">
        <v>1279</v>
      </c>
      <c r="F835" s="224">
        <v>0.17985611510791366</v>
      </c>
      <c r="G835" s="222">
        <v>-162556.79999999999</v>
      </c>
      <c r="H835" s="221">
        <v>-198240</v>
      </c>
      <c r="I835" s="221">
        <v>-35683.199999999997</v>
      </c>
      <c r="J835" s="221">
        <v>0</v>
      </c>
      <c r="K835" s="221">
        <v>0</v>
      </c>
      <c r="L835" s="221">
        <v>-35683.199999999997</v>
      </c>
      <c r="M835" s="221" t="s">
        <v>1309</v>
      </c>
      <c r="N835" s="221">
        <v>998112</v>
      </c>
      <c r="O835" s="235" t="s">
        <v>309</v>
      </c>
      <c r="P835" s="221" t="s">
        <v>211</v>
      </c>
      <c r="Q835" s="340">
        <v>3019</v>
      </c>
      <c r="R835" s="227">
        <v>45992</v>
      </c>
      <c r="S835" s="227">
        <v>45992</v>
      </c>
      <c r="T835" s="221" t="s">
        <v>1703</v>
      </c>
    </row>
    <row r="836" spans="1:20">
      <c r="A836" s="220">
        <v>45992</v>
      </c>
      <c r="B836" s="221" t="s">
        <v>394</v>
      </c>
      <c r="C836" s="221" t="s">
        <v>395</v>
      </c>
      <c r="D836" s="251">
        <v>6366</v>
      </c>
      <c r="E836" s="227" t="s">
        <v>1214</v>
      </c>
      <c r="F836" s="224">
        <v>0.17985611510791366</v>
      </c>
      <c r="G836" s="222">
        <v>-8345.14</v>
      </c>
      <c r="H836" s="221">
        <v>-10177</v>
      </c>
      <c r="I836" s="221">
        <v>0</v>
      </c>
      <c r="J836" s="221">
        <v>-915.93</v>
      </c>
      <c r="K836" s="221">
        <v>-915.93</v>
      </c>
      <c r="L836" s="221">
        <v>-1831.86</v>
      </c>
      <c r="M836" s="221" t="s">
        <v>1310</v>
      </c>
      <c r="N836" s="221">
        <v>996813</v>
      </c>
      <c r="O836" s="235" t="s">
        <v>397</v>
      </c>
      <c r="P836" s="221" t="s">
        <v>211</v>
      </c>
      <c r="Q836" s="340">
        <v>3017</v>
      </c>
      <c r="R836" s="227">
        <v>45992</v>
      </c>
      <c r="S836" s="227">
        <v>45992</v>
      </c>
      <c r="T836" s="221" t="s">
        <v>1703</v>
      </c>
    </row>
    <row r="837" spans="1:20">
      <c r="A837" s="220">
        <v>45992</v>
      </c>
      <c r="B837" s="221" t="s">
        <v>357</v>
      </c>
      <c r="C837" s="221" t="s">
        <v>358</v>
      </c>
      <c r="D837" s="251" t="s">
        <v>1311</v>
      </c>
      <c r="E837" s="227" t="s">
        <v>1312</v>
      </c>
      <c r="F837" s="224">
        <v>0.05</v>
      </c>
      <c r="G837" s="222">
        <v>-8977.5</v>
      </c>
      <c r="H837" s="221">
        <v>-9450</v>
      </c>
      <c r="I837" s="221">
        <v>0</v>
      </c>
      <c r="J837" s="221">
        <v>-236.25</v>
      </c>
      <c r="K837" s="221">
        <v>-236.25</v>
      </c>
      <c r="L837" s="221">
        <v>-472.5</v>
      </c>
      <c r="M837" s="221" t="s">
        <v>1313</v>
      </c>
      <c r="N837" s="221">
        <v>99633</v>
      </c>
      <c r="O837" s="235" t="s">
        <v>361</v>
      </c>
      <c r="P837" s="221" t="s">
        <v>211</v>
      </c>
      <c r="Q837" s="340">
        <v>2963</v>
      </c>
      <c r="R837" s="227">
        <v>45992</v>
      </c>
      <c r="S837" s="227">
        <v>45992</v>
      </c>
      <c r="T837" s="221" t="s">
        <v>1703</v>
      </c>
    </row>
    <row r="838" spans="1:20">
      <c r="A838" s="220">
        <v>45992</v>
      </c>
      <c r="B838" s="221" t="s">
        <v>357</v>
      </c>
      <c r="C838" s="221" t="s">
        <v>358</v>
      </c>
      <c r="D838" s="251" t="s">
        <v>1314</v>
      </c>
      <c r="E838" s="227" t="s">
        <v>1214</v>
      </c>
      <c r="F838" s="224">
        <v>0.05</v>
      </c>
      <c r="G838" s="222">
        <v>-731.5</v>
      </c>
      <c r="H838" s="221">
        <v>-770</v>
      </c>
      <c r="I838" s="221">
        <v>0</v>
      </c>
      <c r="J838" s="221">
        <v>-19.25</v>
      </c>
      <c r="K838" s="221">
        <v>-19.25</v>
      </c>
      <c r="L838" s="221">
        <v>-38.5</v>
      </c>
      <c r="M838" s="221" t="s">
        <v>1315</v>
      </c>
      <c r="N838" s="221">
        <v>99633</v>
      </c>
      <c r="O838" s="235" t="s">
        <v>361</v>
      </c>
      <c r="P838" s="221" t="s">
        <v>211</v>
      </c>
      <c r="Q838" s="340">
        <v>2964</v>
      </c>
      <c r="R838" s="227">
        <v>45992</v>
      </c>
      <c r="S838" s="227">
        <v>45992</v>
      </c>
      <c r="T838" s="221" t="s">
        <v>1703</v>
      </c>
    </row>
    <row r="839" spans="1:20">
      <c r="A839" s="220">
        <v>45992</v>
      </c>
      <c r="B839" s="221" t="s">
        <v>357</v>
      </c>
      <c r="C839" s="221" t="s">
        <v>358</v>
      </c>
      <c r="D839" s="251" t="s">
        <v>1316</v>
      </c>
      <c r="E839" s="227" t="s">
        <v>1214</v>
      </c>
      <c r="F839" s="224">
        <v>0.05</v>
      </c>
      <c r="G839" s="222">
        <v>-3315.5</v>
      </c>
      <c r="H839" s="221">
        <v>-3490</v>
      </c>
      <c r="I839" s="221">
        <v>0</v>
      </c>
      <c r="J839" s="221">
        <v>-87.25</v>
      </c>
      <c r="K839" s="221">
        <v>-87.25</v>
      </c>
      <c r="L839" s="221">
        <v>-174.5</v>
      </c>
      <c r="M839" s="221" t="s">
        <v>1317</v>
      </c>
      <c r="N839" s="221">
        <v>99633</v>
      </c>
      <c r="O839" s="235" t="s">
        <v>361</v>
      </c>
      <c r="P839" s="221" t="s">
        <v>211</v>
      </c>
      <c r="Q839" s="340">
        <v>2965</v>
      </c>
      <c r="R839" s="227">
        <v>45992</v>
      </c>
      <c r="S839" s="227">
        <v>45992</v>
      </c>
      <c r="T839" s="221" t="s">
        <v>1703</v>
      </c>
    </row>
    <row r="840" spans="1:20">
      <c r="A840" s="220">
        <v>45992</v>
      </c>
      <c r="B840" s="221" t="s">
        <v>362</v>
      </c>
      <c r="C840" s="221" t="s">
        <v>363</v>
      </c>
      <c r="D840" s="251" t="s">
        <v>1318</v>
      </c>
      <c r="E840" s="227" t="s">
        <v>1214</v>
      </c>
      <c r="F840" s="224">
        <v>0.17985611510791366</v>
      </c>
      <c r="G840" s="222">
        <v>-82</v>
      </c>
      <c r="H840" s="221">
        <v>-100</v>
      </c>
      <c r="I840" s="221">
        <v>0</v>
      </c>
      <c r="J840" s="221">
        <v>-9</v>
      </c>
      <c r="K840" s="221">
        <v>-9</v>
      </c>
      <c r="L840" s="221">
        <v>-18</v>
      </c>
      <c r="M840" s="221" t="s">
        <v>1319</v>
      </c>
      <c r="N840" s="221">
        <v>440173</v>
      </c>
      <c r="O840" s="235" t="s">
        <v>366</v>
      </c>
      <c r="P840" s="221" t="s">
        <v>209</v>
      </c>
      <c r="Q840" s="340">
        <v>2966</v>
      </c>
      <c r="R840" s="227">
        <v>45992</v>
      </c>
      <c r="S840" s="227">
        <v>45992</v>
      </c>
      <c r="T840" s="221" t="s">
        <v>1703</v>
      </c>
    </row>
    <row r="841" spans="1:20">
      <c r="A841" s="220">
        <v>45992</v>
      </c>
      <c r="B841" s="221" t="s">
        <v>394</v>
      </c>
      <c r="C841" s="221" t="s">
        <v>395</v>
      </c>
      <c r="D841" s="251">
        <v>6319</v>
      </c>
      <c r="E841" s="227" t="s">
        <v>1214</v>
      </c>
      <c r="F841" s="224">
        <v>0.17985611510791366</v>
      </c>
      <c r="G841" s="222">
        <v>-1640</v>
      </c>
      <c r="H841" s="221">
        <v>-2000</v>
      </c>
      <c r="I841" s="221">
        <v>0</v>
      </c>
      <c r="J841" s="221">
        <v>-180</v>
      </c>
      <c r="K841" s="221">
        <v>-180</v>
      </c>
      <c r="L841" s="221">
        <v>-360</v>
      </c>
      <c r="M841" s="221" t="s">
        <v>1320</v>
      </c>
      <c r="N841" s="221">
        <v>996813</v>
      </c>
      <c r="O841" s="235" t="s">
        <v>397</v>
      </c>
      <c r="P841" s="221" t="s">
        <v>211</v>
      </c>
      <c r="Q841" s="340">
        <v>3016</v>
      </c>
      <c r="R841" s="227">
        <v>45992</v>
      </c>
      <c r="S841" s="227">
        <v>45992</v>
      </c>
      <c r="T841" s="221" t="s">
        <v>1703</v>
      </c>
    </row>
    <row r="842" spans="1:20">
      <c r="A842" s="220">
        <v>45992</v>
      </c>
      <c r="B842" s="221" t="s">
        <v>394</v>
      </c>
      <c r="C842" s="221" t="s">
        <v>395</v>
      </c>
      <c r="D842" s="251">
        <v>6309</v>
      </c>
      <c r="E842" s="227" t="s">
        <v>1214</v>
      </c>
      <c r="F842" s="224">
        <v>0.17985611510791366</v>
      </c>
      <c r="G842" s="222">
        <v>-3824.4799999999996</v>
      </c>
      <c r="H842" s="221">
        <v>-4664</v>
      </c>
      <c r="I842" s="221">
        <v>0</v>
      </c>
      <c r="J842" s="221">
        <v>-419.76</v>
      </c>
      <c r="K842" s="221">
        <v>-419.76</v>
      </c>
      <c r="L842" s="221">
        <v>-839.52</v>
      </c>
      <c r="M842" s="221" t="s">
        <v>1321</v>
      </c>
      <c r="N842" s="221">
        <v>996813</v>
      </c>
      <c r="O842" s="235" t="s">
        <v>397</v>
      </c>
      <c r="P842" s="221" t="s">
        <v>211</v>
      </c>
      <c r="Q842" s="340">
        <v>3015</v>
      </c>
      <c r="R842" s="227">
        <v>45992</v>
      </c>
      <c r="S842" s="227">
        <v>45992</v>
      </c>
      <c r="T842" s="221" t="s">
        <v>1703</v>
      </c>
    </row>
    <row r="843" spans="1:20">
      <c r="A843" s="220">
        <v>45992</v>
      </c>
      <c r="B843" s="221" t="s">
        <v>394</v>
      </c>
      <c r="C843" s="221" t="s">
        <v>395</v>
      </c>
      <c r="D843" s="251">
        <v>6282</v>
      </c>
      <c r="E843" s="227" t="s">
        <v>1214</v>
      </c>
      <c r="F843" s="224">
        <v>0.17985611510791366</v>
      </c>
      <c r="G843" s="222">
        <v>-8744.48</v>
      </c>
      <c r="H843" s="221">
        <v>-10664</v>
      </c>
      <c r="I843" s="221">
        <v>0</v>
      </c>
      <c r="J843" s="221">
        <v>-959.76</v>
      </c>
      <c r="K843" s="221">
        <v>-959.76</v>
      </c>
      <c r="L843" s="221">
        <v>-1919.52</v>
      </c>
      <c r="M843" s="221" t="s">
        <v>1322</v>
      </c>
      <c r="N843" s="221">
        <v>996813</v>
      </c>
      <c r="O843" s="235" t="s">
        <v>397</v>
      </c>
      <c r="P843" s="221" t="s">
        <v>211</v>
      </c>
      <c r="Q843" s="340">
        <v>3014</v>
      </c>
      <c r="R843" s="227">
        <v>45992</v>
      </c>
      <c r="S843" s="227">
        <v>45992</v>
      </c>
      <c r="T843" s="221" t="s">
        <v>1703</v>
      </c>
    </row>
    <row r="844" spans="1:20">
      <c r="A844" s="220">
        <v>45992</v>
      </c>
      <c r="B844" s="221" t="s">
        <v>1323</v>
      </c>
      <c r="C844" s="221" t="s">
        <v>1324</v>
      </c>
      <c r="D844" s="251" t="s">
        <v>1325</v>
      </c>
      <c r="E844" s="227" t="s">
        <v>1296</v>
      </c>
      <c r="F844" s="224">
        <v>0.17985611510791366</v>
      </c>
      <c r="G844" s="222">
        <v>-722.71</v>
      </c>
      <c r="H844" s="221">
        <v>-881.36</v>
      </c>
      <c r="I844" s="221">
        <v>-158.65</v>
      </c>
      <c r="J844" s="221">
        <v>0</v>
      </c>
      <c r="K844" s="221">
        <v>0</v>
      </c>
      <c r="L844" s="221">
        <v>-158.65</v>
      </c>
      <c r="M844" s="221" t="s">
        <v>1326</v>
      </c>
      <c r="N844" s="221">
        <v>0</v>
      </c>
      <c r="O844" s="235">
        <v>0</v>
      </c>
      <c r="P844" s="221"/>
      <c r="Q844" s="340">
        <v>2970</v>
      </c>
      <c r="R844" s="227">
        <v>45992</v>
      </c>
      <c r="S844" s="227">
        <v>45992</v>
      </c>
      <c r="T844" s="221" t="s">
        <v>1703</v>
      </c>
    </row>
    <row r="845" spans="1:20">
      <c r="A845" s="220">
        <v>45992</v>
      </c>
      <c r="B845" s="221" t="s">
        <v>717</v>
      </c>
      <c r="C845" s="221" t="s">
        <v>718</v>
      </c>
      <c r="D845" s="251" t="s">
        <v>1327</v>
      </c>
      <c r="E845" s="227" t="s">
        <v>1211</v>
      </c>
      <c r="F845" s="224">
        <v>0.17985611510791366</v>
      </c>
      <c r="G845" s="222">
        <v>-820</v>
      </c>
      <c r="H845" s="221">
        <v>-1000</v>
      </c>
      <c r="I845" s="221">
        <v>0</v>
      </c>
      <c r="J845" s="221">
        <v>-90</v>
      </c>
      <c r="K845" s="221">
        <v>-90</v>
      </c>
      <c r="L845" s="221">
        <v>-180</v>
      </c>
      <c r="M845" s="221" t="s">
        <v>1328</v>
      </c>
      <c r="N845" s="221">
        <v>998559</v>
      </c>
      <c r="O845" s="235" t="s">
        <v>288</v>
      </c>
      <c r="P845" s="221" t="s">
        <v>211</v>
      </c>
      <c r="Q845" s="340">
        <v>2971</v>
      </c>
      <c r="R845" s="227">
        <v>45992</v>
      </c>
      <c r="S845" s="227">
        <v>45992</v>
      </c>
      <c r="T845" s="221" t="s">
        <v>1703</v>
      </c>
    </row>
    <row r="846" spans="1:20">
      <c r="A846" s="220">
        <v>45992</v>
      </c>
      <c r="B846" s="221" t="s">
        <v>394</v>
      </c>
      <c r="C846" s="221" t="s">
        <v>395</v>
      </c>
      <c r="D846" s="251">
        <v>6266</v>
      </c>
      <c r="E846" s="227" t="s">
        <v>1214</v>
      </c>
      <c r="F846" s="224">
        <v>0.17985611510791366</v>
      </c>
      <c r="G846" s="222">
        <v>-3762.16</v>
      </c>
      <c r="H846" s="221">
        <v>-4588</v>
      </c>
      <c r="I846" s="221">
        <v>0</v>
      </c>
      <c r="J846" s="221">
        <v>-412.92</v>
      </c>
      <c r="K846" s="221">
        <v>-412.92</v>
      </c>
      <c r="L846" s="221">
        <v>-825.84</v>
      </c>
      <c r="M846" s="221" t="s">
        <v>1329</v>
      </c>
      <c r="N846" s="221">
        <v>996813</v>
      </c>
      <c r="O846" s="235" t="s">
        <v>397</v>
      </c>
      <c r="P846" s="221" t="s">
        <v>211</v>
      </c>
      <c r="Q846" s="340">
        <v>3013</v>
      </c>
      <c r="R846" s="227">
        <v>45992</v>
      </c>
      <c r="S846" s="227">
        <v>45992</v>
      </c>
      <c r="T846" s="221" t="s">
        <v>1703</v>
      </c>
    </row>
    <row r="847" spans="1:20">
      <c r="A847" s="220">
        <v>45992</v>
      </c>
      <c r="B847" s="221" t="s">
        <v>394</v>
      </c>
      <c r="C847" s="221" t="s">
        <v>395</v>
      </c>
      <c r="D847" s="251">
        <v>6265</v>
      </c>
      <c r="E847" s="227" t="s">
        <v>1214</v>
      </c>
      <c r="F847" s="224">
        <v>0.17985611510791366</v>
      </c>
      <c r="G847" s="222">
        <v>-5580.92</v>
      </c>
      <c r="H847" s="221">
        <v>-6806</v>
      </c>
      <c r="I847" s="221">
        <v>0</v>
      </c>
      <c r="J847" s="221">
        <v>-612.54</v>
      </c>
      <c r="K847" s="221">
        <v>-612.54</v>
      </c>
      <c r="L847" s="221">
        <v>-1225.08</v>
      </c>
      <c r="M847" s="221" t="s">
        <v>1330</v>
      </c>
      <c r="N847" s="221">
        <v>996813</v>
      </c>
      <c r="O847" s="235" t="s">
        <v>397</v>
      </c>
      <c r="P847" s="221" t="s">
        <v>211</v>
      </c>
      <c r="Q847" s="340">
        <v>3012</v>
      </c>
      <c r="R847" s="227">
        <v>45992</v>
      </c>
      <c r="S847" s="227">
        <v>45992</v>
      </c>
      <c r="T847" s="221" t="s">
        <v>1703</v>
      </c>
    </row>
    <row r="848" spans="1:20">
      <c r="A848" s="220">
        <v>45992</v>
      </c>
      <c r="B848" s="221" t="s">
        <v>305</v>
      </c>
      <c r="C848" s="221" t="s">
        <v>306</v>
      </c>
      <c r="D848" s="251" t="s">
        <v>1331</v>
      </c>
      <c r="E848" s="227" t="s">
        <v>1279</v>
      </c>
      <c r="F848" s="224">
        <v>0.17985611510791366</v>
      </c>
      <c r="G848" s="222">
        <v>-10049.1</v>
      </c>
      <c r="H848" s="221">
        <v>-12255</v>
      </c>
      <c r="I848" s="221">
        <v>-2205.9</v>
      </c>
      <c r="J848" s="221">
        <v>0</v>
      </c>
      <c r="K848" s="221">
        <v>0</v>
      </c>
      <c r="L848" s="221">
        <v>-2205.9</v>
      </c>
      <c r="M848" s="221" t="s">
        <v>1332</v>
      </c>
      <c r="N848" s="221">
        <v>853669</v>
      </c>
      <c r="O848" s="235" t="s">
        <v>309</v>
      </c>
      <c r="P848" s="221" t="s">
        <v>209</v>
      </c>
      <c r="Q848" s="340">
        <v>2974</v>
      </c>
      <c r="R848" s="227">
        <v>45992</v>
      </c>
      <c r="S848" s="227">
        <v>45992</v>
      </c>
      <c r="T848" s="221" t="s">
        <v>1703</v>
      </c>
    </row>
    <row r="849" spans="1:20">
      <c r="A849" s="220">
        <v>45992</v>
      </c>
      <c r="B849" s="221" t="s">
        <v>320</v>
      </c>
      <c r="C849" s="221" t="s">
        <v>321</v>
      </c>
      <c r="D849" s="251" t="s">
        <v>1333</v>
      </c>
      <c r="E849" s="227" t="s">
        <v>814</v>
      </c>
      <c r="F849" s="224">
        <v>0.17985611510791366</v>
      </c>
      <c r="G849" s="222">
        <v>-194750</v>
      </c>
      <c r="H849" s="221">
        <v>-237500</v>
      </c>
      <c r="I849" s="221">
        <v>-42750</v>
      </c>
      <c r="J849" s="221">
        <v>0</v>
      </c>
      <c r="K849" s="221">
        <v>0</v>
      </c>
      <c r="L849" s="221">
        <v>-42750</v>
      </c>
      <c r="M849" s="221" t="s">
        <v>1334</v>
      </c>
      <c r="N849" s="221">
        <v>998313</v>
      </c>
      <c r="O849" s="235" t="s">
        <v>309</v>
      </c>
      <c r="P849" s="221" t="s">
        <v>211</v>
      </c>
      <c r="Q849" s="340">
        <v>2975</v>
      </c>
      <c r="R849" s="227">
        <v>45992</v>
      </c>
      <c r="S849" s="227">
        <v>45992</v>
      </c>
      <c r="T849" s="221" t="s">
        <v>1703</v>
      </c>
    </row>
    <row r="850" spans="1:20">
      <c r="A850" s="220">
        <v>45992</v>
      </c>
      <c r="B850" s="221" t="s">
        <v>367</v>
      </c>
      <c r="C850" s="221" t="s">
        <v>368</v>
      </c>
      <c r="D850" s="251" t="s">
        <v>1335</v>
      </c>
      <c r="E850" s="227" t="s">
        <v>1279</v>
      </c>
      <c r="F850" s="224">
        <v>0.17985611510791366</v>
      </c>
      <c r="G850" s="222">
        <v>-81745.809999999983</v>
      </c>
      <c r="H850" s="221">
        <v>-99690.01</v>
      </c>
      <c r="I850" s="221">
        <v>0</v>
      </c>
      <c r="J850" s="221">
        <v>-8972.1</v>
      </c>
      <c r="K850" s="221">
        <v>-8972.1</v>
      </c>
      <c r="L850" s="221">
        <v>-17944.2</v>
      </c>
      <c r="M850" s="221" t="s">
        <v>1336</v>
      </c>
      <c r="N850" s="221">
        <v>997315</v>
      </c>
      <c r="O850" s="235" t="s">
        <v>371</v>
      </c>
      <c r="P850" s="221" t="s">
        <v>211</v>
      </c>
      <c r="Q850" s="340">
        <v>2976</v>
      </c>
      <c r="R850" s="227">
        <v>45992</v>
      </c>
      <c r="S850" s="227">
        <v>45992</v>
      </c>
      <c r="T850" s="221" t="s">
        <v>1703</v>
      </c>
    </row>
    <row r="851" spans="1:20">
      <c r="A851" s="220">
        <v>45992</v>
      </c>
      <c r="B851" s="221" t="s">
        <v>1337</v>
      </c>
      <c r="C851" s="221" t="s">
        <v>1338</v>
      </c>
      <c r="D851" s="251" t="s">
        <v>1339</v>
      </c>
      <c r="E851" s="227" t="s">
        <v>1236</v>
      </c>
      <c r="F851" s="224">
        <v>0.17985611510791366</v>
      </c>
      <c r="G851" s="222">
        <v>-410000</v>
      </c>
      <c r="H851" s="221">
        <v>-500000</v>
      </c>
      <c r="I851" s="221">
        <v>0</v>
      </c>
      <c r="J851" s="221">
        <v>-45000</v>
      </c>
      <c r="K851" s="221">
        <v>-45000</v>
      </c>
      <c r="L851" s="221">
        <v>-90000</v>
      </c>
      <c r="M851" s="221" t="s">
        <v>1340</v>
      </c>
      <c r="N851" s="221">
        <v>998312</v>
      </c>
      <c r="O851" s="235" t="s">
        <v>309</v>
      </c>
      <c r="P851" s="221" t="s">
        <v>211</v>
      </c>
      <c r="Q851" s="340">
        <v>3007</v>
      </c>
      <c r="R851" s="227">
        <v>45992</v>
      </c>
      <c r="S851" s="227">
        <v>45992</v>
      </c>
      <c r="T851" s="221" t="s">
        <v>1703</v>
      </c>
    </row>
    <row r="852" spans="1:20">
      <c r="A852" s="220">
        <v>45992</v>
      </c>
      <c r="B852" s="221" t="s">
        <v>1337</v>
      </c>
      <c r="C852" s="221" t="s">
        <v>1338</v>
      </c>
      <c r="D852" s="251" t="s">
        <v>1341</v>
      </c>
      <c r="E852" s="227" t="s">
        <v>1214</v>
      </c>
      <c r="F852" s="224">
        <v>0.17985611510791366</v>
      </c>
      <c r="G852" s="222">
        <v>-52275</v>
      </c>
      <c r="H852" s="221">
        <v>-63750</v>
      </c>
      <c r="I852" s="221">
        <v>0</v>
      </c>
      <c r="J852" s="221">
        <v>-5737.5</v>
      </c>
      <c r="K852" s="221">
        <v>-5737.5</v>
      </c>
      <c r="L852" s="221">
        <v>-11475</v>
      </c>
      <c r="M852" s="221" t="s">
        <v>1342</v>
      </c>
      <c r="N852" s="221">
        <v>998312</v>
      </c>
      <c r="O852" s="235" t="s">
        <v>309</v>
      </c>
      <c r="P852" s="221" t="s">
        <v>211</v>
      </c>
      <c r="Q852" s="340">
        <v>3006</v>
      </c>
      <c r="R852" s="227">
        <v>45992</v>
      </c>
      <c r="S852" s="227">
        <v>45992</v>
      </c>
      <c r="T852" s="221" t="s">
        <v>1703</v>
      </c>
    </row>
    <row r="853" spans="1:20">
      <c r="A853" s="220">
        <v>45992</v>
      </c>
      <c r="B853" s="221" t="s">
        <v>1337</v>
      </c>
      <c r="C853" s="221" t="s">
        <v>1338</v>
      </c>
      <c r="D853" s="251" t="s">
        <v>1343</v>
      </c>
      <c r="E853" s="227" t="s">
        <v>1214</v>
      </c>
      <c r="F853" s="224">
        <v>0.17985611510791366</v>
      </c>
      <c r="G853" s="222">
        <v>-63550</v>
      </c>
      <c r="H853" s="221">
        <v>-77500</v>
      </c>
      <c r="I853" s="221">
        <v>0</v>
      </c>
      <c r="J853" s="221">
        <v>-6975</v>
      </c>
      <c r="K853" s="221">
        <v>-6975</v>
      </c>
      <c r="L853" s="221">
        <v>-13950</v>
      </c>
      <c r="M853" s="221" t="s">
        <v>1344</v>
      </c>
      <c r="N853" s="221">
        <v>998312</v>
      </c>
      <c r="O853" s="235" t="s">
        <v>309</v>
      </c>
      <c r="P853" s="221" t="s">
        <v>211</v>
      </c>
      <c r="Q853" s="340">
        <v>3005</v>
      </c>
      <c r="R853" s="227">
        <v>45992</v>
      </c>
      <c r="S853" s="227">
        <v>45992</v>
      </c>
      <c r="T853" s="221" t="s">
        <v>1703</v>
      </c>
    </row>
    <row r="854" spans="1:20">
      <c r="A854" s="220">
        <v>45992</v>
      </c>
      <c r="B854" s="221" t="s">
        <v>1337</v>
      </c>
      <c r="C854" s="221" t="s">
        <v>1338</v>
      </c>
      <c r="D854" s="251" t="s">
        <v>1345</v>
      </c>
      <c r="E854" s="227" t="s">
        <v>1214</v>
      </c>
      <c r="F854" s="224">
        <v>0.17985611510791366</v>
      </c>
      <c r="G854" s="222">
        <v>-164000</v>
      </c>
      <c r="H854" s="221">
        <v>-200000</v>
      </c>
      <c r="I854" s="221">
        <v>0</v>
      </c>
      <c r="J854" s="221">
        <v>-18000</v>
      </c>
      <c r="K854" s="221">
        <v>-18000</v>
      </c>
      <c r="L854" s="221">
        <v>-36000</v>
      </c>
      <c r="M854" s="221" t="s">
        <v>1346</v>
      </c>
      <c r="N854" s="221">
        <v>998312</v>
      </c>
      <c r="O854" s="235" t="s">
        <v>309</v>
      </c>
      <c r="P854" s="221" t="s">
        <v>211</v>
      </c>
      <c r="Q854" s="340">
        <v>3004</v>
      </c>
      <c r="R854" s="227">
        <v>45992</v>
      </c>
      <c r="S854" s="227">
        <v>45992</v>
      </c>
      <c r="T854" s="221" t="s">
        <v>1703</v>
      </c>
    </row>
    <row r="855" spans="1:20">
      <c r="A855" s="220">
        <v>45992</v>
      </c>
      <c r="B855" s="221" t="s">
        <v>1337</v>
      </c>
      <c r="C855" s="221" t="s">
        <v>1338</v>
      </c>
      <c r="D855" s="251" t="s">
        <v>1347</v>
      </c>
      <c r="E855" s="227" t="s">
        <v>821</v>
      </c>
      <c r="F855" s="224">
        <v>0.17985611510791366</v>
      </c>
      <c r="G855" s="222">
        <v>-410000</v>
      </c>
      <c r="H855" s="221">
        <v>-500000</v>
      </c>
      <c r="I855" s="221">
        <v>0</v>
      </c>
      <c r="J855" s="221">
        <v>-45000</v>
      </c>
      <c r="K855" s="221">
        <v>-45000</v>
      </c>
      <c r="L855" s="221">
        <v>-90000</v>
      </c>
      <c r="M855" s="221" t="s">
        <v>1348</v>
      </c>
      <c r="N855" s="221">
        <v>998312</v>
      </c>
      <c r="O855" s="235" t="s">
        <v>309</v>
      </c>
      <c r="P855" s="221" t="s">
        <v>211</v>
      </c>
      <c r="Q855" s="340">
        <v>3003</v>
      </c>
      <c r="R855" s="227">
        <v>45992</v>
      </c>
      <c r="S855" s="227">
        <v>45992</v>
      </c>
      <c r="T855" s="221" t="s">
        <v>1703</v>
      </c>
    </row>
    <row r="856" spans="1:20">
      <c r="A856" s="220">
        <v>45992</v>
      </c>
      <c r="B856" s="221" t="s">
        <v>1337</v>
      </c>
      <c r="C856" s="221" t="s">
        <v>1338</v>
      </c>
      <c r="D856" s="251" t="s">
        <v>1349</v>
      </c>
      <c r="E856" s="227" t="s">
        <v>765</v>
      </c>
      <c r="F856" s="224">
        <v>0.17985611510791366</v>
      </c>
      <c r="G856" s="222">
        <v>-52275</v>
      </c>
      <c r="H856" s="221">
        <v>-63750</v>
      </c>
      <c r="I856" s="221">
        <v>0</v>
      </c>
      <c r="J856" s="221">
        <v>-5737.5</v>
      </c>
      <c r="K856" s="221">
        <v>-5737.5</v>
      </c>
      <c r="L856" s="221">
        <v>-11475</v>
      </c>
      <c r="M856" s="221" t="s">
        <v>1350</v>
      </c>
      <c r="N856" s="221">
        <v>998312</v>
      </c>
      <c r="O856" s="235" t="s">
        <v>309</v>
      </c>
      <c r="P856" s="221" t="s">
        <v>211</v>
      </c>
      <c r="Q856" s="340">
        <v>3002</v>
      </c>
      <c r="R856" s="227">
        <v>45992</v>
      </c>
      <c r="S856" s="227">
        <v>45992</v>
      </c>
      <c r="T856" s="221" t="s">
        <v>1703</v>
      </c>
    </row>
    <row r="857" spans="1:20">
      <c r="A857" s="220">
        <v>45992</v>
      </c>
      <c r="B857" s="221" t="s">
        <v>1337</v>
      </c>
      <c r="C857" s="221" t="s">
        <v>1338</v>
      </c>
      <c r="D857" s="251" t="s">
        <v>1351</v>
      </c>
      <c r="E857" s="227" t="s">
        <v>765</v>
      </c>
      <c r="F857" s="224">
        <v>0.17985611510791366</v>
      </c>
      <c r="G857" s="222">
        <v>-63550</v>
      </c>
      <c r="H857" s="221">
        <v>-77500</v>
      </c>
      <c r="I857" s="221">
        <v>0</v>
      </c>
      <c r="J857" s="221">
        <v>-6975</v>
      </c>
      <c r="K857" s="221">
        <v>-6975</v>
      </c>
      <c r="L857" s="221">
        <v>-13950</v>
      </c>
      <c r="M857" s="221" t="s">
        <v>1352</v>
      </c>
      <c r="N857" s="221">
        <v>998312</v>
      </c>
      <c r="O857" s="235" t="s">
        <v>309</v>
      </c>
      <c r="P857" s="221" t="s">
        <v>211</v>
      </c>
      <c r="Q857" s="340">
        <v>3001</v>
      </c>
      <c r="R857" s="227">
        <v>45992</v>
      </c>
      <c r="S857" s="227">
        <v>45992</v>
      </c>
      <c r="T857" s="221" t="s">
        <v>1703</v>
      </c>
    </row>
    <row r="858" spans="1:20">
      <c r="A858" s="220">
        <v>45992</v>
      </c>
      <c r="B858" s="221" t="s">
        <v>1337</v>
      </c>
      <c r="C858" s="221" t="s">
        <v>1338</v>
      </c>
      <c r="D858" s="251" t="s">
        <v>1353</v>
      </c>
      <c r="E858" s="227" t="s">
        <v>765</v>
      </c>
      <c r="F858" s="224">
        <v>0.17985611510791366</v>
      </c>
      <c r="G858" s="222">
        <v>-164000</v>
      </c>
      <c r="H858" s="221">
        <v>-200000</v>
      </c>
      <c r="I858" s="221">
        <v>0</v>
      </c>
      <c r="J858" s="221">
        <v>-18000</v>
      </c>
      <c r="K858" s="221">
        <v>-18000</v>
      </c>
      <c r="L858" s="221">
        <v>-36000</v>
      </c>
      <c r="M858" s="221" t="s">
        <v>1354</v>
      </c>
      <c r="N858" s="221">
        <v>998312</v>
      </c>
      <c r="O858" s="235" t="s">
        <v>309</v>
      </c>
      <c r="P858" s="221" t="s">
        <v>211</v>
      </c>
      <c r="Q858" s="340">
        <v>3000</v>
      </c>
      <c r="R858" s="227">
        <v>45992</v>
      </c>
      <c r="S858" s="227">
        <v>45992</v>
      </c>
      <c r="T858" s="221" t="s">
        <v>1703</v>
      </c>
    </row>
    <row r="859" spans="1:20">
      <c r="A859" s="220">
        <v>45992</v>
      </c>
      <c r="B859" s="221" t="s">
        <v>1337</v>
      </c>
      <c r="C859" s="221" t="s">
        <v>1338</v>
      </c>
      <c r="D859" s="251" t="s">
        <v>1355</v>
      </c>
      <c r="E859" s="227" t="s">
        <v>323</v>
      </c>
      <c r="F859" s="224">
        <v>0.17985611510791366</v>
      </c>
      <c r="G859" s="222">
        <v>-410000</v>
      </c>
      <c r="H859" s="221">
        <v>-500000</v>
      </c>
      <c r="I859" s="221">
        <v>0</v>
      </c>
      <c r="J859" s="221">
        <v>-45000</v>
      </c>
      <c r="K859" s="221">
        <v>-45000</v>
      </c>
      <c r="L859" s="221">
        <v>-90000</v>
      </c>
      <c r="M859" s="221" t="s">
        <v>1356</v>
      </c>
      <c r="N859" s="221">
        <v>998312</v>
      </c>
      <c r="O859" s="235" t="s">
        <v>309</v>
      </c>
      <c r="P859" s="221" t="s">
        <v>211</v>
      </c>
      <c r="Q859" s="340">
        <v>2999</v>
      </c>
      <c r="R859" s="227">
        <v>45992</v>
      </c>
      <c r="S859" s="227">
        <v>45992</v>
      </c>
      <c r="T859" s="221" t="s">
        <v>1703</v>
      </c>
    </row>
    <row r="860" spans="1:20">
      <c r="A860" s="220">
        <v>45992</v>
      </c>
      <c r="B860" s="221" t="s">
        <v>1337</v>
      </c>
      <c r="C860" s="221" t="s">
        <v>1338</v>
      </c>
      <c r="D860" s="251" t="s">
        <v>1357</v>
      </c>
      <c r="E860" s="227" t="s">
        <v>323</v>
      </c>
      <c r="F860" s="224">
        <v>0.17985611510791366</v>
      </c>
      <c r="G860" s="222">
        <v>-52275</v>
      </c>
      <c r="H860" s="221">
        <v>-63750</v>
      </c>
      <c r="I860" s="221">
        <v>0</v>
      </c>
      <c r="J860" s="221">
        <v>-5737.5</v>
      </c>
      <c r="K860" s="221">
        <v>-5737.5</v>
      </c>
      <c r="L860" s="221">
        <v>-11475</v>
      </c>
      <c r="M860" s="221" t="s">
        <v>1358</v>
      </c>
      <c r="N860" s="221">
        <v>998312</v>
      </c>
      <c r="O860" s="235" t="s">
        <v>309</v>
      </c>
      <c r="P860" s="221" t="s">
        <v>211</v>
      </c>
      <c r="Q860" s="340">
        <v>2998</v>
      </c>
      <c r="R860" s="227">
        <v>45992</v>
      </c>
      <c r="S860" s="227">
        <v>45992</v>
      </c>
      <c r="T860" s="221" t="s">
        <v>1703</v>
      </c>
    </row>
    <row r="861" spans="1:20">
      <c r="A861" s="220">
        <v>45992</v>
      </c>
      <c r="B861" s="221" t="s">
        <v>1337</v>
      </c>
      <c r="C861" s="221" t="s">
        <v>1338</v>
      </c>
      <c r="D861" s="251" t="s">
        <v>1359</v>
      </c>
      <c r="E861" s="227" t="s">
        <v>323</v>
      </c>
      <c r="F861" s="224">
        <v>0.17985611510791366</v>
      </c>
      <c r="G861" s="222">
        <v>-63550</v>
      </c>
      <c r="H861" s="221">
        <v>-77500</v>
      </c>
      <c r="I861" s="221">
        <v>0</v>
      </c>
      <c r="J861" s="221">
        <v>-6975</v>
      </c>
      <c r="K861" s="221">
        <v>-6975</v>
      </c>
      <c r="L861" s="221">
        <v>-13950</v>
      </c>
      <c r="M861" s="221" t="s">
        <v>1360</v>
      </c>
      <c r="N861" s="221">
        <v>998312</v>
      </c>
      <c r="O861" s="235" t="s">
        <v>309</v>
      </c>
      <c r="P861" s="221" t="s">
        <v>211</v>
      </c>
      <c r="Q861" s="340">
        <v>2997</v>
      </c>
      <c r="R861" s="227">
        <v>45992</v>
      </c>
      <c r="S861" s="227">
        <v>45992</v>
      </c>
      <c r="T861" s="221" t="s">
        <v>1703</v>
      </c>
    </row>
    <row r="862" spans="1:20">
      <c r="A862" s="220">
        <v>45992</v>
      </c>
      <c r="B862" s="221" t="s">
        <v>1337</v>
      </c>
      <c r="C862" s="221" t="s">
        <v>1338</v>
      </c>
      <c r="D862" s="251" t="s">
        <v>1361</v>
      </c>
      <c r="E862" s="227" t="s">
        <v>323</v>
      </c>
      <c r="F862" s="224">
        <v>0.17985611510791366</v>
      </c>
      <c r="G862" s="222">
        <v>-164000</v>
      </c>
      <c r="H862" s="221">
        <v>-200000</v>
      </c>
      <c r="I862" s="221">
        <v>0</v>
      </c>
      <c r="J862" s="221">
        <v>-18000</v>
      </c>
      <c r="K862" s="221">
        <v>-18000</v>
      </c>
      <c r="L862" s="221">
        <v>-36000</v>
      </c>
      <c r="M862" s="221" t="s">
        <v>1362</v>
      </c>
      <c r="N862" s="221">
        <v>998312</v>
      </c>
      <c r="O862" s="235" t="s">
        <v>309</v>
      </c>
      <c r="P862" s="221" t="s">
        <v>211</v>
      </c>
      <c r="Q862" s="340">
        <v>2996</v>
      </c>
      <c r="R862" s="227">
        <v>45992</v>
      </c>
      <c r="S862" s="227">
        <v>45992</v>
      </c>
      <c r="T862" s="221" t="s">
        <v>1703</v>
      </c>
    </row>
    <row r="863" spans="1:20">
      <c r="A863" s="220">
        <v>45992</v>
      </c>
      <c r="B863" s="221" t="s">
        <v>412</v>
      </c>
      <c r="C863" s="221" t="s">
        <v>413</v>
      </c>
      <c r="D863" s="251">
        <v>135251217099409</v>
      </c>
      <c r="E863" s="227" t="s">
        <v>1363</v>
      </c>
      <c r="F863" s="224">
        <v>0.17985611510791366</v>
      </c>
      <c r="G863" s="222">
        <v>-14757.41</v>
      </c>
      <c r="H863" s="221">
        <v>-17996.849999999999</v>
      </c>
      <c r="I863" s="221">
        <v>0</v>
      </c>
      <c r="J863" s="221">
        <v>-1619.72</v>
      </c>
      <c r="K863" s="221">
        <v>-1619.72</v>
      </c>
      <c r="L863" s="221">
        <v>-3239.44</v>
      </c>
      <c r="M863" s="221" t="s">
        <v>1364</v>
      </c>
      <c r="N863" s="221">
        <v>997157</v>
      </c>
      <c r="O863" s="235" t="s">
        <v>415</v>
      </c>
      <c r="P863" s="221" t="s">
        <v>211</v>
      </c>
      <c r="Q863" s="340">
        <v>2994</v>
      </c>
      <c r="R863" s="227">
        <v>45992</v>
      </c>
      <c r="S863" s="227">
        <v>45992</v>
      </c>
      <c r="T863" s="221" t="s">
        <v>1703</v>
      </c>
    </row>
    <row r="864" spans="1:20">
      <c r="A864" s="220">
        <v>45992</v>
      </c>
      <c r="B864" s="221" t="s">
        <v>412</v>
      </c>
      <c r="C864" s="221" t="s">
        <v>413</v>
      </c>
      <c r="D864" s="251">
        <v>135251212075189</v>
      </c>
      <c r="E864" s="227" t="s">
        <v>1365</v>
      </c>
      <c r="F864" s="224">
        <v>0.17985611510791366</v>
      </c>
      <c r="G864" s="222">
        <v>-14791.84</v>
      </c>
      <c r="H864" s="221">
        <v>-18038.84</v>
      </c>
      <c r="I864" s="221">
        <v>0</v>
      </c>
      <c r="J864" s="221">
        <v>-1623.5</v>
      </c>
      <c r="K864" s="221">
        <v>-1623.5</v>
      </c>
      <c r="L864" s="221">
        <v>-3247</v>
      </c>
      <c r="M864" s="221" t="s">
        <v>1366</v>
      </c>
      <c r="N864" s="221">
        <v>997157</v>
      </c>
      <c r="O864" s="235" t="s">
        <v>415</v>
      </c>
      <c r="P864" s="221" t="s">
        <v>211</v>
      </c>
      <c r="Q864" s="340">
        <v>2993</v>
      </c>
      <c r="R864" s="227">
        <v>45992</v>
      </c>
      <c r="S864" s="227">
        <v>45992</v>
      </c>
      <c r="T864" s="221" t="s">
        <v>1703</v>
      </c>
    </row>
    <row r="865" spans="1:20">
      <c r="A865" s="220">
        <v>45992</v>
      </c>
      <c r="B865" s="221" t="s">
        <v>412</v>
      </c>
      <c r="C865" s="221" t="s">
        <v>413</v>
      </c>
      <c r="D865" s="251">
        <v>135251203020023</v>
      </c>
      <c r="E865" s="227" t="s">
        <v>1367</v>
      </c>
      <c r="F865" s="224">
        <v>0.17985611510791366</v>
      </c>
      <c r="G865" s="222">
        <v>-14767.25</v>
      </c>
      <c r="H865" s="221">
        <v>-18008.849999999999</v>
      </c>
      <c r="I865" s="221">
        <v>0</v>
      </c>
      <c r="J865" s="221">
        <v>-1620.8</v>
      </c>
      <c r="K865" s="221">
        <v>-1620.8</v>
      </c>
      <c r="L865" s="221">
        <v>-3241.6</v>
      </c>
      <c r="M865" s="221" t="s">
        <v>1368</v>
      </c>
      <c r="N865" s="221">
        <v>997157</v>
      </c>
      <c r="O865" s="235" t="s">
        <v>415</v>
      </c>
      <c r="P865" s="221" t="s">
        <v>211</v>
      </c>
      <c r="Q865" s="340">
        <v>2992</v>
      </c>
      <c r="R865" s="227">
        <v>45992</v>
      </c>
      <c r="S865" s="227">
        <v>45992</v>
      </c>
      <c r="T865" s="221" t="s">
        <v>1703</v>
      </c>
    </row>
  </sheetData>
  <autoFilter ref="A5:T865" xr:uid="{D1C15C1E-3C85-4F23-A30B-F3C909E16482}"/>
  <conditionalFormatting sqref="D6:D17">
    <cfRule type="duplicateValues" dxfId="21" priority="16"/>
  </conditionalFormatting>
  <conditionalFormatting sqref="D6:D67">
    <cfRule type="duplicateValues" dxfId="20" priority="17"/>
  </conditionalFormatting>
  <conditionalFormatting sqref="D44">
    <cfRule type="duplicateValues" dxfId="19" priority="14"/>
  </conditionalFormatting>
  <conditionalFormatting sqref="D46:D47">
    <cfRule type="duplicateValues" dxfId="18" priority="13"/>
  </conditionalFormatting>
  <conditionalFormatting sqref="D48:D67 D45 D42:D43">
    <cfRule type="duplicateValues" dxfId="17" priority="15"/>
  </conditionalFormatting>
  <conditionalFormatting sqref="D48:D67">
    <cfRule type="duplicateValues" dxfId="16" priority="12"/>
  </conditionalFormatting>
  <conditionalFormatting sqref="D68:D73">
    <cfRule type="duplicateValues" dxfId="15" priority="11"/>
  </conditionalFormatting>
  <conditionalFormatting sqref="D134">
    <cfRule type="duplicateValues" dxfId="14" priority="8"/>
    <cfRule type="duplicateValues" dxfId="13" priority="9"/>
    <cfRule type="duplicateValues" dxfId="12" priority="10"/>
  </conditionalFormatting>
  <conditionalFormatting sqref="D136:D141">
    <cfRule type="duplicateValues" dxfId="11" priority="6"/>
  </conditionalFormatting>
  <conditionalFormatting sqref="D136:D169">
    <cfRule type="duplicateValues" dxfId="10" priority="7"/>
  </conditionalFormatting>
  <conditionalFormatting sqref="D154:D156">
    <cfRule type="duplicateValues" dxfId="9" priority="4"/>
  </conditionalFormatting>
  <conditionalFormatting sqref="D160">
    <cfRule type="duplicateValues" dxfId="8" priority="2"/>
  </conditionalFormatting>
  <conditionalFormatting sqref="D161:D169 D152:D153">
    <cfRule type="duplicateValues" dxfId="7" priority="5"/>
  </conditionalFormatting>
  <conditionalFormatting sqref="D161:D169">
    <cfRule type="duplicateValues" dxfId="6" priority="3"/>
  </conditionalFormatting>
  <conditionalFormatting sqref="D170:D171">
    <cfRule type="duplicateValues" dxfId="5" priority="1"/>
  </conditionalFormatting>
  <conditionalFormatting sqref="D172:D865 D135 D5">
    <cfRule type="duplicateValues" dxfId="4" priority="19"/>
  </conditionalFormatting>
  <conditionalFormatting sqref="M5:M865">
    <cfRule type="duplicateValues" dxfId="3" priority="18"/>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2E0B8-F43F-48DD-B170-207890C2AA23}">
  <sheetPr>
    <tabColor rgb="FF00B0F0"/>
  </sheetPr>
  <dimension ref="A2:M34"/>
  <sheetViews>
    <sheetView workbookViewId="0"/>
  </sheetViews>
  <sheetFormatPr defaultRowHeight="14.4"/>
  <cols>
    <col min="1" max="1" width="11.33203125" bestFit="1" customWidth="1"/>
    <col min="2" max="2" width="20.77734375" bestFit="1" customWidth="1"/>
    <col min="3" max="3" width="21.77734375" bestFit="1" customWidth="1"/>
    <col min="4" max="4" width="19.44140625" bestFit="1" customWidth="1"/>
    <col min="5" max="5" width="16.6640625" bestFit="1" customWidth="1"/>
    <col min="6" max="6" width="13.5546875" bestFit="1" customWidth="1"/>
    <col min="7" max="7" width="21" bestFit="1" customWidth="1"/>
    <col min="8" max="9" width="22.109375" bestFit="1" customWidth="1"/>
    <col min="10" max="10" width="19.21875" bestFit="1" customWidth="1"/>
    <col min="11" max="11" width="20.6640625" bestFit="1" customWidth="1"/>
    <col min="12" max="12" width="14.77734375" bestFit="1" customWidth="1"/>
    <col min="13" max="13" width="20.88671875" bestFit="1" customWidth="1"/>
  </cols>
  <sheetData>
    <row r="2" spans="1:13">
      <c r="G2" s="53">
        <f>SUBTOTAL(9,G4:G34)</f>
        <v>879479.13</v>
      </c>
      <c r="H2" s="53">
        <f>SUBTOTAL(9,H4:H34)</f>
        <v>745321.13</v>
      </c>
      <c r="I2" s="53">
        <f>SUBTOTAL(9,I4:I34)</f>
        <v>134158</v>
      </c>
      <c r="J2" s="53">
        <f>SUBTOTAL(9,J4:J34)</f>
        <v>0</v>
      </c>
      <c r="K2" s="53">
        <f>SUBTOTAL(9,K4:K34)</f>
        <v>0</v>
      </c>
    </row>
    <row r="3" spans="1:13">
      <c r="A3" s="258" t="s">
        <v>21</v>
      </c>
      <c r="B3" s="259" t="s">
        <v>212</v>
      </c>
      <c r="C3" s="258" t="s">
        <v>213</v>
      </c>
      <c r="D3" s="258" t="s">
        <v>214</v>
      </c>
      <c r="E3" s="260" t="s">
        <v>18</v>
      </c>
      <c r="F3" s="261" t="s">
        <v>215</v>
      </c>
      <c r="G3" s="261" t="s">
        <v>216</v>
      </c>
      <c r="H3" s="261" t="s">
        <v>217</v>
      </c>
      <c r="I3" s="261" t="s">
        <v>218</v>
      </c>
      <c r="J3" s="261" t="s">
        <v>219</v>
      </c>
      <c r="K3" s="261" t="s">
        <v>220</v>
      </c>
      <c r="L3" s="261" t="s">
        <v>221</v>
      </c>
      <c r="M3" s="258" t="s">
        <v>232</v>
      </c>
    </row>
    <row r="4" spans="1:13">
      <c r="A4" s="220">
        <v>45931</v>
      </c>
      <c r="B4" s="221"/>
      <c r="C4" s="222" t="s">
        <v>237</v>
      </c>
      <c r="D4" s="222" t="s">
        <v>238</v>
      </c>
      <c r="E4" s="223">
        <v>45944</v>
      </c>
      <c r="F4" s="224">
        <v>0.17985611510791366</v>
      </c>
      <c r="G4" s="222">
        <v>984</v>
      </c>
      <c r="H4" s="222">
        <v>834</v>
      </c>
      <c r="I4" s="222">
        <v>150</v>
      </c>
      <c r="J4" s="222">
        <v>0</v>
      </c>
      <c r="K4" s="222">
        <v>0</v>
      </c>
      <c r="L4" s="221">
        <v>150</v>
      </c>
      <c r="M4" s="221" t="s">
        <v>240</v>
      </c>
    </row>
    <row r="5" spans="1:13">
      <c r="A5" s="220">
        <v>45931</v>
      </c>
      <c r="B5" s="221"/>
      <c r="C5" s="228" t="s">
        <v>241</v>
      </c>
      <c r="D5" s="228" t="s">
        <v>242</v>
      </c>
      <c r="E5" s="229">
        <v>45931</v>
      </c>
      <c r="F5" s="224">
        <v>0.17985611510791366</v>
      </c>
      <c r="G5" s="222">
        <v>88626</v>
      </c>
      <c r="H5" s="228">
        <v>75107</v>
      </c>
      <c r="I5" s="228">
        <v>13519</v>
      </c>
      <c r="J5" s="228">
        <v>0</v>
      </c>
      <c r="K5" s="228">
        <v>0</v>
      </c>
      <c r="L5" s="221">
        <v>13519</v>
      </c>
      <c r="M5" s="221" t="s">
        <v>240</v>
      </c>
    </row>
    <row r="6" spans="1:13">
      <c r="A6" s="220">
        <v>45931</v>
      </c>
      <c r="B6" s="221"/>
      <c r="C6" s="222" t="s">
        <v>241</v>
      </c>
      <c r="D6" s="222" t="s">
        <v>243</v>
      </c>
      <c r="E6" s="223">
        <v>45928</v>
      </c>
      <c r="F6" s="224">
        <v>0.17985611510791366</v>
      </c>
      <c r="G6" s="222">
        <v>4774</v>
      </c>
      <c r="H6" s="222">
        <v>4046</v>
      </c>
      <c r="I6" s="222">
        <v>728</v>
      </c>
      <c r="J6" s="222">
        <v>0</v>
      </c>
      <c r="K6" s="222">
        <v>0</v>
      </c>
      <c r="L6" s="221">
        <v>728</v>
      </c>
      <c r="M6" s="221" t="s">
        <v>240</v>
      </c>
    </row>
    <row r="7" spans="1:13">
      <c r="A7" s="220">
        <v>45931</v>
      </c>
      <c r="B7" s="221"/>
      <c r="C7" s="228" t="s">
        <v>241</v>
      </c>
      <c r="D7" s="228" t="s">
        <v>244</v>
      </c>
      <c r="E7" s="229">
        <v>45928</v>
      </c>
      <c r="F7" s="224">
        <v>0.17985611510791366</v>
      </c>
      <c r="G7" s="222">
        <v>11719</v>
      </c>
      <c r="H7" s="228">
        <v>9931</v>
      </c>
      <c r="I7" s="228">
        <v>1788</v>
      </c>
      <c r="J7" s="228">
        <v>0</v>
      </c>
      <c r="K7" s="228">
        <v>0</v>
      </c>
      <c r="L7" s="221">
        <v>1788</v>
      </c>
      <c r="M7" s="221" t="s">
        <v>240</v>
      </c>
    </row>
    <row r="8" spans="1:13">
      <c r="A8" s="220">
        <v>45931</v>
      </c>
      <c r="B8" s="221"/>
      <c r="C8" s="222" t="s">
        <v>241</v>
      </c>
      <c r="D8" s="222" t="s">
        <v>245</v>
      </c>
      <c r="E8" s="223">
        <v>45938</v>
      </c>
      <c r="F8" s="224">
        <v>0.17985611510791366</v>
      </c>
      <c r="G8" s="222">
        <v>11340</v>
      </c>
      <c r="H8" s="222">
        <v>9610</v>
      </c>
      <c r="I8" s="222">
        <v>1730</v>
      </c>
      <c r="J8" s="222">
        <v>0</v>
      </c>
      <c r="K8" s="222">
        <v>0</v>
      </c>
      <c r="L8" s="221">
        <v>1730</v>
      </c>
      <c r="M8" s="221" t="s">
        <v>240</v>
      </c>
    </row>
    <row r="9" spans="1:13">
      <c r="A9" s="220">
        <v>45931</v>
      </c>
      <c r="B9" s="221"/>
      <c r="C9" s="228" t="s">
        <v>241</v>
      </c>
      <c r="D9" s="228" t="s">
        <v>246</v>
      </c>
      <c r="E9" s="229">
        <v>45943</v>
      </c>
      <c r="F9" s="224">
        <v>0.17985611510791366</v>
      </c>
      <c r="G9" s="222">
        <v>216</v>
      </c>
      <c r="H9" s="228">
        <v>183</v>
      </c>
      <c r="I9" s="228">
        <v>33</v>
      </c>
      <c r="J9" s="228">
        <v>0</v>
      </c>
      <c r="K9" s="228">
        <v>0</v>
      </c>
      <c r="L9" s="221">
        <v>33</v>
      </c>
      <c r="M9" s="221" t="s">
        <v>240</v>
      </c>
    </row>
    <row r="10" spans="1:13">
      <c r="A10" s="220">
        <v>45931</v>
      </c>
      <c r="B10" s="221"/>
      <c r="C10" s="222" t="s">
        <v>237</v>
      </c>
      <c r="D10" s="222" t="s">
        <v>247</v>
      </c>
      <c r="E10" s="223">
        <v>45940</v>
      </c>
      <c r="F10" s="224">
        <v>0.17985611510791366</v>
      </c>
      <c r="G10" s="222">
        <v>18301</v>
      </c>
      <c r="H10" s="222">
        <v>15509</v>
      </c>
      <c r="I10" s="222">
        <v>2792</v>
      </c>
      <c r="J10" s="222">
        <v>0</v>
      </c>
      <c r="K10" s="222">
        <v>0</v>
      </c>
      <c r="L10" s="221">
        <v>2792</v>
      </c>
      <c r="M10" s="221" t="s">
        <v>240</v>
      </c>
    </row>
    <row r="11" spans="1:13">
      <c r="A11" s="220">
        <v>45962</v>
      </c>
      <c r="B11" s="221"/>
      <c r="C11" s="221" t="s">
        <v>241</v>
      </c>
      <c r="D11" s="251" t="s">
        <v>743</v>
      </c>
      <c r="E11" s="227">
        <v>45991</v>
      </c>
      <c r="F11" s="224">
        <v>0.17985611510791366</v>
      </c>
      <c r="G11" s="222">
        <v>780</v>
      </c>
      <c r="H11" s="221">
        <v>661</v>
      </c>
      <c r="I11" s="221">
        <v>119</v>
      </c>
      <c r="J11" s="221">
        <v>0</v>
      </c>
      <c r="K11" s="221">
        <v>0</v>
      </c>
      <c r="L11" s="221">
        <v>119</v>
      </c>
      <c r="M11" s="221" t="s">
        <v>240</v>
      </c>
    </row>
    <row r="12" spans="1:13">
      <c r="A12" s="220">
        <v>45962</v>
      </c>
      <c r="B12" s="221"/>
      <c r="C12" s="221" t="s">
        <v>744</v>
      </c>
      <c r="D12" s="251" t="s">
        <v>745</v>
      </c>
      <c r="E12" s="227">
        <v>45973</v>
      </c>
      <c r="F12" s="224">
        <v>0.17985611510791366</v>
      </c>
      <c r="G12" s="222">
        <v>170176.13</v>
      </c>
      <c r="H12" s="221">
        <v>144217.13</v>
      </c>
      <c r="I12" s="221">
        <v>25959</v>
      </c>
      <c r="J12" s="221">
        <v>0</v>
      </c>
      <c r="K12" s="221">
        <v>0</v>
      </c>
      <c r="L12" s="221">
        <v>25959</v>
      </c>
      <c r="M12" s="221" t="s">
        <v>240</v>
      </c>
    </row>
    <row r="13" spans="1:13">
      <c r="A13" s="220">
        <v>45962</v>
      </c>
      <c r="B13" s="221"/>
      <c r="C13" s="221" t="s">
        <v>746</v>
      </c>
      <c r="D13" s="251" t="s">
        <v>747</v>
      </c>
      <c r="E13" s="227">
        <v>45985</v>
      </c>
      <c r="F13" s="224">
        <v>0.17985611510791366</v>
      </c>
      <c r="G13" s="222">
        <v>2115</v>
      </c>
      <c r="H13" s="221">
        <v>1792</v>
      </c>
      <c r="I13" s="221">
        <v>323</v>
      </c>
      <c r="J13" s="221">
        <v>0</v>
      </c>
      <c r="K13" s="221">
        <v>0</v>
      </c>
      <c r="L13" s="221">
        <v>323</v>
      </c>
      <c r="M13" s="221" t="s">
        <v>240</v>
      </c>
    </row>
    <row r="14" spans="1:13">
      <c r="A14" s="220">
        <v>45962</v>
      </c>
      <c r="B14" s="221"/>
      <c r="C14" s="221" t="s">
        <v>237</v>
      </c>
      <c r="D14" s="251" t="s">
        <v>748</v>
      </c>
      <c r="E14" s="227">
        <v>45975</v>
      </c>
      <c r="F14" s="224">
        <v>0.17985611510791366</v>
      </c>
      <c r="G14" s="222">
        <v>989</v>
      </c>
      <c r="H14" s="221">
        <v>838</v>
      </c>
      <c r="I14" s="221">
        <v>151</v>
      </c>
      <c r="J14" s="221">
        <v>0</v>
      </c>
      <c r="K14" s="221">
        <v>0</v>
      </c>
      <c r="L14" s="221">
        <v>151</v>
      </c>
      <c r="M14" s="221" t="s">
        <v>240</v>
      </c>
    </row>
    <row r="15" spans="1:13">
      <c r="A15" s="220">
        <v>45962</v>
      </c>
      <c r="B15" s="221"/>
      <c r="C15" s="221" t="s">
        <v>241</v>
      </c>
      <c r="D15" s="251" t="s">
        <v>749</v>
      </c>
      <c r="E15" s="227">
        <v>45964</v>
      </c>
      <c r="F15" s="224">
        <v>0.17985611510791366</v>
      </c>
      <c r="G15" s="222">
        <v>91723</v>
      </c>
      <c r="H15" s="221">
        <v>77731</v>
      </c>
      <c r="I15" s="221">
        <v>13992</v>
      </c>
      <c r="J15" s="221">
        <v>0</v>
      </c>
      <c r="K15" s="221">
        <v>0</v>
      </c>
      <c r="L15" s="221">
        <v>13992</v>
      </c>
      <c r="M15" s="221" t="s">
        <v>240</v>
      </c>
    </row>
    <row r="16" spans="1:13">
      <c r="A16" s="220">
        <v>45962</v>
      </c>
      <c r="B16" s="221"/>
      <c r="C16" s="221" t="s">
        <v>241</v>
      </c>
      <c r="D16" s="251" t="s">
        <v>743</v>
      </c>
      <c r="E16" s="227">
        <v>45964</v>
      </c>
      <c r="F16" s="224">
        <v>0.17985611510791366</v>
      </c>
      <c r="G16" s="222">
        <v>4773</v>
      </c>
      <c r="H16" s="221">
        <v>4045</v>
      </c>
      <c r="I16" s="221">
        <v>728</v>
      </c>
      <c r="J16" s="221">
        <v>0</v>
      </c>
      <c r="K16" s="221">
        <v>0</v>
      </c>
      <c r="L16" s="221">
        <v>728</v>
      </c>
      <c r="M16" s="221" t="s">
        <v>240</v>
      </c>
    </row>
    <row r="17" spans="1:13">
      <c r="A17" s="220">
        <v>45962</v>
      </c>
      <c r="B17" s="221"/>
      <c r="C17" s="221" t="s">
        <v>241</v>
      </c>
      <c r="D17" s="251" t="s">
        <v>743</v>
      </c>
      <c r="E17" s="227">
        <v>45964</v>
      </c>
      <c r="F17" s="224">
        <v>0.17985611510791366</v>
      </c>
      <c r="G17" s="222">
        <v>13453</v>
      </c>
      <c r="H17" s="221">
        <v>11401</v>
      </c>
      <c r="I17" s="221">
        <v>2052</v>
      </c>
      <c r="J17" s="221">
        <v>0</v>
      </c>
      <c r="K17" s="221">
        <v>0</v>
      </c>
      <c r="L17" s="221">
        <v>2052</v>
      </c>
      <c r="M17" s="221" t="s">
        <v>240</v>
      </c>
    </row>
    <row r="18" spans="1:13">
      <c r="A18" s="220">
        <v>45962</v>
      </c>
      <c r="B18" s="221"/>
      <c r="C18" s="221" t="s">
        <v>750</v>
      </c>
      <c r="D18" s="251" t="s">
        <v>751</v>
      </c>
      <c r="E18" s="227">
        <v>45964</v>
      </c>
      <c r="F18" s="224">
        <v>0.17985611510791366</v>
      </c>
      <c r="G18" s="222">
        <v>22721</v>
      </c>
      <c r="H18" s="221">
        <v>19255</v>
      </c>
      <c r="I18" s="221">
        <v>3466</v>
      </c>
      <c r="J18" s="221">
        <v>0</v>
      </c>
      <c r="K18" s="221">
        <v>0</v>
      </c>
      <c r="L18" s="221">
        <v>3466</v>
      </c>
      <c r="M18" s="221" t="s">
        <v>240</v>
      </c>
    </row>
    <row r="19" spans="1:13">
      <c r="A19" s="220">
        <v>45962</v>
      </c>
      <c r="B19" s="221"/>
      <c r="C19" s="221" t="s">
        <v>750</v>
      </c>
      <c r="D19" s="251" t="s">
        <v>752</v>
      </c>
      <c r="E19" s="227">
        <v>45979</v>
      </c>
      <c r="F19" s="224">
        <v>0.17985611510791366</v>
      </c>
      <c r="G19" s="222">
        <v>24690</v>
      </c>
      <c r="H19" s="221">
        <v>20924</v>
      </c>
      <c r="I19" s="221">
        <v>3766</v>
      </c>
      <c r="J19" s="221">
        <v>0</v>
      </c>
      <c r="K19" s="221">
        <v>0</v>
      </c>
      <c r="L19" s="221">
        <v>3766</v>
      </c>
      <c r="M19" s="221" t="s">
        <v>240</v>
      </c>
    </row>
    <row r="20" spans="1:13">
      <c r="A20" s="220">
        <v>45962</v>
      </c>
      <c r="B20" s="221"/>
      <c r="C20" s="221" t="s">
        <v>237</v>
      </c>
      <c r="D20" s="251" t="s">
        <v>753</v>
      </c>
      <c r="E20" s="227">
        <v>45971</v>
      </c>
      <c r="F20" s="224">
        <v>0.17985611510791366</v>
      </c>
      <c r="G20" s="222">
        <v>18285</v>
      </c>
      <c r="H20" s="221">
        <v>15496</v>
      </c>
      <c r="I20" s="221">
        <v>2789</v>
      </c>
      <c r="J20" s="221">
        <v>0</v>
      </c>
      <c r="K20" s="221">
        <v>0</v>
      </c>
      <c r="L20" s="221">
        <v>2789</v>
      </c>
      <c r="M20" s="221" t="s">
        <v>240</v>
      </c>
    </row>
    <row r="21" spans="1:13">
      <c r="A21" s="220">
        <v>45962</v>
      </c>
      <c r="B21" s="221"/>
      <c r="C21" s="221" t="s">
        <v>754</v>
      </c>
      <c r="D21" s="251" t="s">
        <v>755</v>
      </c>
      <c r="E21" s="227">
        <v>45970</v>
      </c>
      <c r="F21" s="224">
        <v>0.17985611510791366</v>
      </c>
      <c r="G21" s="222">
        <v>195013</v>
      </c>
      <c r="H21" s="221">
        <v>165265</v>
      </c>
      <c r="I21" s="221">
        <v>29748</v>
      </c>
      <c r="J21" s="221">
        <v>0</v>
      </c>
      <c r="K21" s="221">
        <v>0</v>
      </c>
      <c r="L21" s="221">
        <v>29748</v>
      </c>
      <c r="M21" s="221" t="s">
        <v>240</v>
      </c>
    </row>
    <row r="22" spans="1:13">
      <c r="A22" s="220">
        <v>45962</v>
      </c>
      <c r="B22" s="221"/>
      <c r="C22" s="221" t="s">
        <v>756</v>
      </c>
      <c r="D22" s="251" t="s">
        <v>757</v>
      </c>
      <c r="E22" s="227">
        <v>45985</v>
      </c>
      <c r="F22" s="224">
        <v>0.17985611510791366</v>
      </c>
      <c r="G22" s="222">
        <v>5534</v>
      </c>
      <c r="H22" s="221">
        <v>4690</v>
      </c>
      <c r="I22" s="221">
        <v>844</v>
      </c>
      <c r="J22" s="221">
        <v>0</v>
      </c>
      <c r="K22" s="221">
        <v>0</v>
      </c>
      <c r="L22" s="221">
        <v>844</v>
      </c>
      <c r="M22" s="221" t="s">
        <v>240</v>
      </c>
    </row>
    <row r="23" spans="1:13">
      <c r="A23" s="220">
        <v>45992</v>
      </c>
      <c r="B23" s="221"/>
      <c r="C23" s="221" t="s">
        <v>1196</v>
      </c>
      <c r="D23" s="251" t="s">
        <v>1197</v>
      </c>
      <c r="E23" s="227">
        <v>45984</v>
      </c>
      <c r="F23" s="224">
        <v>0.17985611510791366</v>
      </c>
      <c r="G23" s="222">
        <v>5140</v>
      </c>
      <c r="H23" s="221">
        <v>4356</v>
      </c>
      <c r="I23" s="221">
        <v>784</v>
      </c>
      <c r="J23" s="221">
        <v>0</v>
      </c>
      <c r="K23" s="221">
        <v>0</v>
      </c>
      <c r="L23" s="221">
        <v>784</v>
      </c>
      <c r="M23" s="221" t="s">
        <v>240</v>
      </c>
    </row>
    <row r="24" spans="1:13">
      <c r="A24" s="220">
        <v>45992</v>
      </c>
      <c r="B24" s="221"/>
      <c r="C24" s="221" t="s">
        <v>237</v>
      </c>
      <c r="D24" s="251" t="s">
        <v>1198</v>
      </c>
      <c r="E24" s="227">
        <v>46005</v>
      </c>
      <c r="F24" s="224">
        <v>0.17985611510791366</v>
      </c>
      <c r="G24" s="222">
        <v>989</v>
      </c>
      <c r="H24" s="221">
        <v>838</v>
      </c>
      <c r="I24" s="221">
        <v>151</v>
      </c>
      <c r="J24" s="221">
        <v>0</v>
      </c>
      <c r="K24" s="221">
        <v>0</v>
      </c>
      <c r="L24" s="221">
        <v>151</v>
      </c>
      <c r="M24" s="221" t="s">
        <v>240</v>
      </c>
    </row>
    <row r="25" spans="1:13">
      <c r="A25" s="220">
        <v>45992</v>
      </c>
      <c r="B25" s="221"/>
      <c r="C25" s="221" t="s">
        <v>241</v>
      </c>
      <c r="D25" s="251" t="s">
        <v>1199</v>
      </c>
      <c r="E25" s="227">
        <v>45989</v>
      </c>
      <c r="F25" s="224">
        <v>0.17985611510791366</v>
      </c>
      <c r="G25" s="222">
        <v>22145</v>
      </c>
      <c r="H25" s="221">
        <v>18767</v>
      </c>
      <c r="I25" s="221">
        <v>3378</v>
      </c>
      <c r="J25" s="221">
        <v>0</v>
      </c>
      <c r="K25" s="221">
        <v>0</v>
      </c>
      <c r="L25" s="221">
        <v>3378</v>
      </c>
      <c r="M25" s="221" t="s">
        <v>240</v>
      </c>
    </row>
    <row r="26" spans="1:13">
      <c r="A26" s="220">
        <v>45992</v>
      </c>
      <c r="B26" s="221"/>
      <c r="C26" s="221" t="s">
        <v>1196</v>
      </c>
      <c r="D26" s="251" t="s">
        <v>1200</v>
      </c>
      <c r="E26" s="227">
        <v>46014</v>
      </c>
      <c r="F26" s="224">
        <v>0.17985611510791366</v>
      </c>
      <c r="G26" s="222">
        <v>1594</v>
      </c>
      <c r="H26" s="221">
        <v>1351</v>
      </c>
      <c r="I26" s="221">
        <v>243</v>
      </c>
      <c r="J26" s="221">
        <v>0</v>
      </c>
      <c r="K26" s="221">
        <v>0</v>
      </c>
      <c r="L26" s="221">
        <v>243</v>
      </c>
      <c r="M26" s="221" t="s">
        <v>240</v>
      </c>
    </row>
    <row r="27" spans="1:13">
      <c r="A27" s="220">
        <v>45992</v>
      </c>
      <c r="B27" s="221"/>
      <c r="C27" s="221" t="s">
        <v>237</v>
      </c>
      <c r="D27" s="251" t="s">
        <v>1201</v>
      </c>
      <c r="E27" s="227">
        <v>46001</v>
      </c>
      <c r="F27" s="224">
        <v>0.17985611510791366</v>
      </c>
      <c r="G27" s="222">
        <v>18560</v>
      </c>
      <c r="H27" s="221">
        <v>15729</v>
      </c>
      <c r="I27" s="221">
        <v>2831</v>
      </c>
      <c r="J27" s="221">
        <v>0</v>
      </c>
      <c r="K27" s="221">
        <v>0</v>
      </c>
      <c r="L27" s="221">
        <v>2831</v>
      </c>
      <c r="M27" s="221" t="s">
        <v>240</v>
      </c>
    </row>
    <row r="28" spans="1:13">
      <c r="A28" s="220">
        <v>45992</v>
      </c>
      <c r="B28" s="221"/>
      <c r="C28" s="221" t="s">
        <v>241</v>
      </c>
      <c r="D28" s="251" t="s">
        <v>1202</v>
      </c>
      <c r="E28" s="227">
        <v>45989</v>
      </c>
      <c r="F28" s="224">
        <v>0.17985611510791366</v>
      </c>
      <c r="G28" s="222">
        <v>4862</v>
      </c>
      <c r="H28" s="221">
        <v>4120</v>
      </c>
      <c r="I28" s="221">
        <v>742</v>
      </c>
      <c r="J28" s="221">
        <v>0</v>
      </c>
      <c r="K28" s="221">
        <v>0</v>
      </c>
      <c r="L28" s="221">
        <v>742</v>
      </c>
      <c r="M28" s="221" t="s">
        <v>240</v>
      </c>
    </row>
    <row r="29" spans="1:13">
      <c r="A29" s="220">
        <v>45992</v>
      </c>
      <c r="B29" s="221"/>
      <c r="C29" s="221" t="s">
        <v>241</v>
      </c>
      <c r="D29" s="251" t="s">
        <v>1203</v>
      </c>
      <c r="E29" s="227">
        <v>45980</v>
      </c>
      <c r="F29" s="224">
        <v>0.17985611510791366</v>
      </c>
      <c r="G29" s="222">
        <v>1759</v>
      </c>
      <c r="H29" s="221">
        <v>1491</v>
      </c>
      <c r="I29" s="221">
        <v>268</v>
      </c>
      <c r="J29" s="221">
        <v>0</v>
      </c>
      <c r="K29" s="221">
        <v>0</v>
      </c>
      <c r="L29" s="221">
        <v>268</v>
      </c>
      <c r="M29" s="221" t="s">
        <v>240</v>
      </c>
    </row>
    <row r="30" spans="1:13">
      <c r="A30" s="220">
        <v>45992</v>
      </c>
      <c r="B30" s="221"/>
      <c r="C30" s="221" t="s">
        <v>241</v>
      </c>
      <c r="D30" s="251" t="s">
        <v>1204</v>
      </c>
      <c r="E30" s="227">
        <v>45992</v>
      </c>
      <c r="F30" s="224">
        <v>0.17985611510791366</v>
      </c>
      <c r="G30" s="222">
        <v>104430</v>
      </c>
      <c r="H30" s="221">
        <v>88500</v>
      </c>
      <c r="I30" s="221">
        <v>15930</v>
      </c>
      <c r="J30" s="221">
        <v>0</v>
      </c>
      <c r="K30" s="221">
        <v>0</v>
      </c>
      <c r="L30" s="221">
        <v>15930</v>
      </c>
      <c r="M30" s="221" t="s">
        <v>240</v>
      </c>
    </row>
    <row r="31" spans="1:13">
      <c r="A31" s="220">
        <v>45992</v>
      </c>
      <c r="B31" s="221"/>
      <c r="C31" s="221" t="s">
        <v>241</v>
      </c>
      <c r="D31" s="251" t="s">
        <v>1205</v>
      </c>
      <c r="E31" s="227">
        <v>46019</v>
      </c>
      <c r="F31" s="224">
        <v>0.17985611510791366</v>
      </c>
      <c r="G31" s="222">
        <v>22040</v>
      </c>
      <c r="H31" s="221">
        <v>18678</v>
      </c>
      <c r="I31" s="221">
        <v>3362</v>
      </c>
      <c r="J31" s="221">
        <v>0</v>
      </c>
      <c r="K31" s="221">
        <v>0</v>
      </c>
      <c r="L31" s="221">
        <v>3362</v>
      </c>
      <c r="M31" s="221" t="s">
        <v>240</v>
      </c>
    </row>
    <row r="32" spans="1:13">
      <c r="A32" s="220">
        <v>45992</v>
      </c>
      <c r="B32" s="221"/>
      <c r="C32" s="221" t="s">
        <v>241</v>
      </c>
      <c r="D32" s="251" t="s">
        <v>1206</v>
      </c>
      <c r="E32" s="227">
        <v>46016</v>
      </c>
      <c r="F32" s="224">
        <v>0.17985611510791366</v>
      </c>
      <c r="G32" s="222">
        <v>99</v>
      </c>
      <c r="H32" s="221">
        <v>84</v>
      </c>
      <c r="I32" s="221">
        <v>15</v>
      </c>
      <c r="J32" s="221">
        <v>0</v>
      </c>
      <c r="K32" s="221">
        <v>0</v>
      </c>
      <c r="L32" s="221">
        <v>15</v>
      </c>
      <c r="M32" s="221" t="s">
        <v>240</v>
      </c>
    </row>
    <row r="33" spans="1:13">
      <c r="A33" s="220">
        <v>45992</v>
      </c>
      <c r="B33" s="221"/>
      <c r="C33" s="221" t="s">
        <v>241</v>
      </c>
      <c r="D33" s="251" t="s">
        <v>1207</v>
      </c>
      <c r="E33" s="227">
        <v>46019</v>
      </c>
      <c r="F33" s="224">
        <v>0.17985611510791366</v>
      </c>
      <c r="G33" s="222">
        <v>4836</v>
      </c>
      <c r="H33" s="221">
        <v>4098</v>
      </c>
      <c r="I33" s="221">
        <v>738</v>
      </c>
      <c r="J33" s="221">
        <v>0</v>
      </c>
      <c r="K33" s="221">
        <v>0</v>
      </c>
      <c r="L33" s="221">
        <v>738</v>
      </c>
      <c r="M33" s="221" t="s">
        <v>240</v>
      </c>
    </row>
    <row r="34" spans="1:13">
      <c r="A34" s="220">
        <v>45992</v>
      </c>
      <c r="B34" s="221"/>
      <c r="C34" s="221" t="s">
        <v>1208</v>
      </c>
      <c r="D34" s="251" t="s">
        <v>1209</v>
      </c>
      <c r="E34" s="227">
        <v>46020</v>
      </c>
      <c r="F34" s="224">
        <v>0.17985611510791366</v>
      </c>
      <c r="G34" s="222">
        <v>6813</v>
      </c>
      <c r="H34" s="221">
        <v>5774</v>
      </c>
      <c r="I34" s="221">
        <v>1039</v>
      </c>
      <c r="J34" s="221">
        <v>0</v>
      </c>
      <c r="K34" s="221">
        <v>0</v>
      </c>
      <c r="L34" s="221">
        <v>1039</v>
      </c>
      <c r="M34" s="221" t="s">
        <v>240</v>
      </c>
    </row>
  </sheetData>
  <autoFilter ref="A3:M34" xr:uid="{7042E0B8-F43F-48DD-B170-207890C2AA23}"/>
  <conditionalFormatting sqref="D3:D34">
    <cfRule type="duplicateValues" dxfId="2"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0C1A0-0B92-42A9-A548-3DC0B6E80D70}">
  <sheetPr>
    <tabColor rgb="FF00B0F0"/>
  </sheetPr>
  <dimension ref="A5:W6"/>
  <sheetViews>
    <sheetView topLeftCell="B1" workbookViewId="0">
      <selection activeCell="K5" sqref="K5"/>
    </sheetView>
  </sheetViews>
  <sheetFormatPr defaultRowHeight="14.4"/>
  <cols>
    <col min="1" max="1" width="11.33203125" bestFit="1" customWidth="1"/>
    <col min="2" max="2" width="20.77734375" bestFit="1" customWidth="1"/>
    <col min="3" max="3" width="27.33203125" bestFit="1" customWidth="1"/>
    <col min="4" max="4" width="19.44140625" bestFit="1" customWidth="1"/>
    <col min="5" max="5" width="16.6640625" bestFit="1" customWidth="1"/>
    <col min="6" max="6" width="13.5546875" bestFit="1" customWidth="1"/>
    <col min="7" max="7" width="21" bestFit="1" customWidth="1"/>
    <col min="8" max="9" width="22.109375" bestFit="1" customWidth="1"/>
    <col min="10" max="10" width="19.21875" bestFit="1" customWidth="1"/>
    <col min="11" max="11" width="20.6640625" bestFit="1" customWidth="1"/>
    <col min="12" max="12" width="14.77734375" bestFit="1" customWidth="1"/>
    <col min="13" max="13" width="30" bestFit="1" customWidth="1"/>
    <col min="14" max="14" width="15.33203125" bestFit="1" customWidth="1"/>
    <col min="15" max="15" width="26.5546875" bestFit="1" customWidth="1"/>
    <col min="16" max="16" width="23.88671875" bestFit="1" customWidth="1"/>
    <col min="17" max="17" width="24.77734375" bestFit="1" customWidth="1"/>
    <col min="18" max="18" width="45.5546875" bestFit="1" customWidth="1"/>
    <col min="19" max="19" width="19.6640625" bestFit="1" customWidth="1"/>
    <col min="20" max="20" width="14.88671875" bestFit="1" customWidth="1"/>
    <col min="21" max="21" width="19" bestFit="1" customWidth="1"/>
    <col min="22" max="23" width="20.88671875" bestFit="1" customWidth="1"/>
  </cols>
  <sheetData>
    <row r="5" spans="1:23">
      <c r="A5" s="258" t="s">
        <v>21</v>
      </c>
      <c r="B5" s="259" t="s">
        <v>212</v>
      </c>
      <c r="C5" s="258" t="s">
        <v>213</v>
      </c>
      <c r="D5" s="258" t="s">
        <v>214</v>
      </c>
      <c r="E5" s="260" t="s">
        <v>18</v>
      </c>
      <c r="F5" s="261" t="s">
        <v>215</v>
      </c>
      <c r="G5" s="261" t="s">
        <v>216</v>
      </c>
      <c r="H5" s="261" t="s">
        <v>217</v>
      </c>
      <c r="I5" s="261" t="s">
        <v>218</v>
      </c>
      <c r="J5" s="261" t="s">
        <v>219</v>
      </c>
      <c r="K5" s="261" t="s">
        <v>220</v>
      </c>
      <c r="L5" s="261" t="s">
        <v>221</v>
      </c>
      <c r="M5" s="261" t="s">
        <v>222</v>
      </c>
      <c r="N5" s="261" t="s">
        <v>223</v>
      </c>
      <c r="O5" s="261" t="s">
        <v>224</v>
      </c>
      <c r="P5" s="261" t="s">
        <v>225</v>
      </c>
      <c r="Q5" s="258" t="s">
        <v>226</v>
      </c>
      <c r="R5" s="258" t="s">
        <v>227</v>
      </c>
      <c r="S5" s="258" t="s">
        <v>228</v>
      </c>
      <c r="T5" s="261" t="s">
        <v>229</v>
      </c>
      <c r="U5" s="258" t="s">
        <v>230</v>
      </c>
      <c r="V5" s="258" t="s">
        <v>231</v>
      </c>
      <c r="W5" s="258" t="s">
        <v>232</v>
      </c>
    </row>
    <row r="6" spans="1:23">
      <c r="A6" s="220">
        <v>45962</v>
      </c>
      <c r="B6" s="221"/>
      <c r="C6" s="221" t="s">
        <v>758</v>
      </c>
      <c r="D6" s="251" t="s">
        <v>759</v>
      </c>
      <c r="E6" s="227">
        <v>45947</v>
      </c>
      <c r="F6" s="224">
        <v>0.17985611510791366</v>
      </c>
      <c r="G6" s="222">
        <v>17110</v>
      </c>
      <c r="H6" s="221">
        <v>14500</v>
      </c>
      <c r="I6" s="221">
        <v>0</v>
      </c>
      <c r="J6" s="221">
        <v>1305</v>
      </c>
      <c r="K6" s="221">
        <v>1305</v>
      </c>
      <c r="L6" s="221">
        <v>2610</v>
      </c>
      <c r="M6" s="221" t="s">
        <v>759</v>
      </c>
      <c r="N6" s="221">
        <v>0</v>
      </c>
      <c r="O6" s="221" t="s">
        <v>760</v>
      </c>
      <c r="P6" s="221" t="s">
        <v>211</v>
      </c>
      <c r="Q6" s="226" t="e">
        <v>#N/A</v>
      </c>
      <c r="R6" s="227">
        <v>45962</v>
      </c>
      <c r="S6" s="227">
        <v>45962</v>
      </c>
      <c r="T6" s="221"/>
      <c r="U6" s="221"/>
      <c r="V6" s="221"/>
      <c r="W6" s="221" t="s">
        <v>761</v>
      </c>
    </row>
  </sheetData>
  <autoFilter ref="A5:W6" xr:uid="{0B10C1A0-0B92-42A9-A548-3DC0B6E80D70}"/>
  <conditionalFormatting sqref="D5:D6">
    <cfRule type="duplicateValues" dxfId="1" priority="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BE2C-096A-4543-8B2E-2D5E25D60E38}">
  <sheetPr>
    <tabColor rgb="FF00B0F0"/>
  </sheetPr>
  <dimension ref="A3:M6"/>
  <sheetViews>
    <sheetView workbookViewId="0">
      <selection activeCell="L3" sqref="L3"/>
    </sheetView>
  </sheetViews>
  <sheetFormatPr defaultRowHeight="14.4"/>
  <sheetData>
    <row r="3" spans="1:13">
      <c r="L3">
        <f>SUM(L5:L6)</f>
        <v>-897116.82387626043</v>
      </c>
    </row>
    <row r="4" spans="1:13" ht="57.6">
      <c r="A4" s="216" t="s">
        <v>21</v>
      </c>
      <c r="B4" s="217" t="s">
        <v>212</v>
      </c>
      <c r="C4" s="216" t="s">
        <v>213</v>
      </c>
      <c r="D4" s="216" t="s">
        <v>214</v>
      </c>
      <c r="E4" s="218" t="s">
        <v>18</v>
      </c>
      <c r="F4" s="219" t="s">
        <v>215</v>
      </c>
      <c r="G4" s="219" t="s">
        <v>216</v>
      </c>
      <c r="H4" s="219" t="s">
        <v>217</v>
      </c>
      <c r="I4" s="219" t="s">
        <v>218</v>
      </c>
      <c r="J4" s="219" t="s">
        <v>219</v>
      </c>
      <c r="K4" s="219" t="s">
        <v>220</v>
      </c>
      <c r="L4" s="219" t="s">
        <v>221</v>
      </c>
      <c r="M4" s="216" t="s">
        <v>1660</v>
      </c>
    </row>
    <row r="5" spans="1:13">
      <c r="A5" s="220">
        <v>45931</v>
      </c>
      <c r="B5" s="221" t="s">
        <v>740</v>
      </c>
      <c r="C5" s="221" t="s">
        <v>740</v>
      </c>
      <c r="D5" s="251"/>
      <c r="E5" s="227"/>
      <c r="F5" s="224" t="e">
        <v>#DIV/0!</v>
      </c>
      <c r="G5" s="222">
        <v>-412255.60560993105</v>
      </c>
      <c r="H5" s="221"/>
      <c r="I5" s="221">
        <v>-114863.256765931</v>
      </c>
      <c r="J5" s="221">
        <v>-148696.17442200004</v>
      </c>
      <c r="K5" s="221">
        <v>-148696.17442200004</v>
      </c>
      <c r="L5" s="221">
        <v>-412255.60560993105</v>
      </c>
      <c r="M5" s="220">
        <v>45931</v>
      </c>
    </row>
    <row r="6" spans="1:13">
      <c r="A6" s="220">
        <v>45992</v>
      </c>
      <c r="B6" s="221" t="s">
        <v>740</v>
      </c>
      <c r="C6" s="221" t="s">
        <v>740</v>
      </c>
      <c r="D6" s="251"/>
      <c r="E6" s="227"/>
      <c r="F6" s="224" t="e">
        <v>#DIV/0!</v>
      </c>
      <c r="G6" s="222">
        <v>-484861.21826632938</v>
      </c>
      <c r="H6" s="221"/>
      <c r="I6" s="221">
        <v>-48492.212991370798</v>
      </c>
      <c r="J6" s="221">
        <v>-218184.50263747931</v>
      </c>
      <c r="K6" s="221">
        <v>-218184.50263747931</v>
      </c>
      <c r="L6" s="221">
        <v>-484861.21826632938</v>
      </c>
      <c r="M6" s="220">
        <v>45992</v>
      </c>
    </row>
  </sheetData>
  <autoFilter ref="A4:M6" xr:uid="{2555BE2C-096A-4543-8B2E-2D5E25D60E38}"/>
  <conditionalFormatting sqref="D6 D4">
    <cfRule type="duplicateValues" dxfId="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0576-E6C2-4612-992D-FC191557B1EB}">
  <sheetPr>
    <tabColor rgb="FFFFC000"/>
  </sheetPr>
  <dimension ref="A2:C35"/>
  <sheetViews>
    <sheetView topLeftCell="A12" workbookViewId="0">
      <selection activeCell="C33" sqref="C1:C1048576"/>
    </sheetView>
  </sheetViews>
  <sheetFormatPr defaultRowHeight="14.4"/>
  <cols>
    <col min="1" max="1" width="5.44140625" bestFit="1" customWidth="1"/>
    <col min="2" max="2" width="64.21875" bestFit="1" customWidth="1"/>
    <col min="3" max="3" width="15" style="7" bestFit="1" customWidth="1"/>
  </cols>
  <sheetData>
    <row r="2" spans="1:3" ht="15" thickBot="1"/>
    <row r="3" spans="1:3" ht="15" thickBot="1">
      <c r="A3" s="262" t="s">
        <v>169</v>
      </c>
      <c r="B3" s="262" t="s">
        <v>1661</v>
      </c>
      <c r="C3" s="415" t="s">
        <v>1662</v>
      </c>
    </row>
    <row r="4" spans="1:3" ht="15" thickTop="1">
      <c r="A4" s="263"/>
      <c r="B4" s="263"/>
      <c r="C4" s="416"/>
    </row>
    <row r="5" spans="1:3">
      <c r="A5" s="264">
        <v>1</v>
      </c>
      <c r="B5" s="265" t="s">
        <v>1663</v>
      </c>
      <c r="C5" s="266"/>
    </row>
    <row r="6" spans="1:3">
      <c r="A6" s="264"/>
      <c r="B6" s="265" t="s">
        <v>1664</v>
      </c>
      <c r="C6" s="266">
        <f>'Monthly Return Summary'!R10-'Monthly Return Summary'!R6</f>
        <v>156915977</v>
      </c>
    </row>
    <row r="7" spans="1:3">
      <c r="A7" s="264"/>
      <c r="B7" s="265" t="s">
        <v>1665</v>
      </c>
      <c r="C7" s="266">
        <f>'Monthly Return Summary'!R6</f>
        <v>26000000</v>
      </c>
    </row>
    <row r="8" spans="1:3">
      <c r="A8" s="264">
        <v>2</v>
      </c>
      <c r="B8" s="265" t="s">
        <v>1666</v>
      </c>
      <c r="C8" s="266">
        <f>C6+C7</f>
        <v>182915977</v>
      </c>
    </row>
    <row r="9" spans="1:3">
      <c r="A9" s="264"/>
      <c r="B9" s="265"/>
      <c r="C9" s="266"/>
    </row>
    <row r="10" spans="1:3">
      <c r="A10" s="264">
        <v>3</v>
      </c>
      <c r="B10" s="265" t="s">
        <v>1667</v>
      </c>
      <c r="C10" s="266"/>
    </row>
    <row r="11" spans="1:3">
      <c r="A11" s="264"/>
      <c r="B11" s="265"/>
      <c r="C11" s="266"/>
    </row>
    <row r="12" spans="1:3">
      <c r="A12" s="264"/>
      <c r="B12" s="265" t="s">
        <v>1668</v>
      </c>
      <c r="C12" s="266">
        <f>C7</f>
        <v>26000000</v>
      </c>
    </row>
    <row r="13" spans="1:3">
      <c r="A13" s="264"/>
      <c r="B13" s="265"/>
      <c r="C13" s="266"/>
    </row>
    <row r="14" spans="1:3">
      <c r="A14" s="264">
        <v>4</v>
      </c>
      <c r="B14" s="265" t="s">
        <v>1665</v>
      </c>
      <c r="C14" s="266">
        <f>+C12</f>
        <v>26000000</v>
      </c>
    </row>
    <row r="15" spans="1:3">
      <c r="A15" s="264"/>
      <c r="B15" s="265"/>
      <c r="C15" s="266"/>
    </row>
    <row r="16" spans="1:3">
      <c r="A16" s="264"/>
      <c r="B16" s="265" t="s">
        <v>1669</v>
      </c>
      <c r="C16" s="266">
        <f>C14+C6</f>
        <v>182915977</v>
      </c>
    </row>
    <row r="17" spans="1:3">
      <c r="B17" s="265"/>
      <c r="C17" s="266"/>
    </row>
    <row r="18" spans="1:3">
      <c r="A18" s="264">
        <v>5</v>
      </c>
      <c r="B18" s="265" t="s">
        <v>1670</v>
      </c>
      <c r="C18" s="266"/>
    </row>
    <row r="19" spans="1:3">
      <c r="A19" s="264"/>
      <c r="B19" s="265" t="s">
        <v>9</v>
      </c>
      <c r="C19" s="417">
        <f>'Monthly Return Summary'!S27</f>
        <v>1073610</v>
      </c>
    </row>
    <row r="20" spans="1:3">
      <c r="A20" s="264"/>
      <c r="B20" s="265" t="s">
        <v>10</v>
      </c>
      <c r="C20" s="417">
        <f>'Monthly Return Summary'!T27</f>
        <v>2441314</v>
      </c>
    </row>
    <row r="21" spans="1:3">
      <c r="A21" s="264"/>
      <c r="B21" s="265" t="s">
        <v>11</v>
      </c>
      <c r="C21" s="417">
        <f>'Monthly Return Summary'!U27</f>
        <v>2441314</v>
      </c>
    </row>
    <row r="22" spans="1:3">
      <c r="A22" s="264"/>
      <c r="B22" s="265"/>
      <c r="C22" s="266"/>
    </row>
    <row r="23" spans="1:3">
      <c r="A23" s="264">
        <f>A18+1</f>
        <v>6</v>
      </c>
      <c r="B23" s="265" t="s">
        <v>1671</v>
      </c>
      <c r="C23" s="418">
        <f>C14/C16</f>
        <v>0.14214176599783845</v>
      </c>
    </row>
    <row r="24" spans="1:3">
      <c r="A24" s="264"/>
      <c r="B24" s="265"/>
      <c r="C24" s="266"/>
    </row>
    <row r="25" spans="1:3">
      <c r="A25" s="264"/>
      <c r="B25" s="265"/>
      <c r="C25" s="266"/>
    </row>
    <row r="26" spans="1:3">
      <c r="A26" s="264">
        <v>7</v>
      </c>
      <c r="B26" s="265" t="s">
        <v>1672</v>
      </c>
      <c r="C26" s="266"/>
    </row>
    <row r="27" spans="1:3">
      <c r="A27" s="264"/>
      <c r="B27" s="265" t="s">
        <v>9</v>
      </c>
      <c r="C27" s="417">
        <f>C19*$C$23</f>
        <v>152604.82139293934</v>
      </c>
    </row>
    <row r="28" spans="1:3">
      <c r="A28" s="264"/>
      <c r="B28" s="265" t="s">
        <v>10</v>
      </c>
      <c r="C28" s="417">
        <f>C20*$C$23</f>
        <v>347012.68331524701</v>
      </c>
    </row>
    <row r="29" spans="1:3">
      <c r="A29" s="264"/>
      <c r="B29" s="265" t="s">
        <v>11</v>
      </c>
      <c r="C29" s="417">
        <f>C21*$C$23</f>
        <v>347012.68331524701</v>
      </c>
    </row>
    <row r="30" spans="1:3" ht="15" thickBot="1">
      <c r="A30" s="264"/>
      <c r="B30" s="265"/>
      <c r="C30" s="417"/>
    </row>
    <row r="31" spans="1:3" ht="15" thickBot="1">
      <c r="A31" s="267">
        <v>8</v>
      </c>
      <c r="B31" s="268" t="s">
        <v>1673</v>
      </c>
      <c r="C31" s="419">
        <f>SUM(C27:C30)</f>
        <v>846630.18802343332</v>
      </c>
    </row>
    <row r="33" spans="1:3" ht="15" thickBot="1">
      <c r="A33" s="267">
        <v>9</v>
      </c>
      <c r="B33" s="268" t="s">
        <v>1674</v>
      </c>
      <c r="C33" s="419">
        <f>-'Rule-42 Reversal'!L3</f>
        <v>897116.82387626043</v>
      </c>
    </row>
    <row r="34" spans="1:3" ht="15" thickBot="1">
      <c r="A34" s="269"/>
      <c r="B34" s="269"/>
      <c r="C34" s="420"/>
    </row>
    <row r="35" spans="1:3" ht="15" thickBot="1">
      <c r="A35" s="270">
        <v>10</v>
      </c>
      <c r="B35" s="271" t="s">
        <v>1675</v>
      </c>
      <c r="C35" s="421">
        <f>C31-C33</f>
        <v>-50486.635852827108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9F74208054F74BA2D5D615F15F5830" ma:contentTypeVersion="13" ma:contentTypeDescription="Create a new document." ma:contentTypeScope="" ma:versionID="7f7448a32dcefd463299ebb869fb19bc">
  <xsd:schema xmlns:xsd="http://www.w3.org/2001/XMLSchema" xmlns:xs="http://www.w3.org/2001/XMLSchema" xmlns:p="http://schemas.microsoft.com/office/2006/metadata/properties" xmlns:ns2="4e9b61fd-1db9-4944-a6d9-f8bb819d05bc" xmlns:ns3="154298b5-dde0-4dad-b0c5-d88e59d6d54b" targetNamespace="http://schemas.microsoft.com/office/2006/metadata/properties" ma:root="true" ma:fieldsID="8847b5e1ec1e5cde5a38e2c577522628" ns2:_="" ns3:_="">
    <xsd:import namespace="4e9b61fd-1db9-4944-a6d9-f8bb819d05bc"/>
    <xsd:import namespace="154298b5-dde0-4dad-b0c5-d88e59d6d5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9b61fd-1db9-4944-a6d9-f8bb819d05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f986406-3419-4706-8d97-9506bde5303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4298b5-dde0-4dad-b0c5-d88e59d6d5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fdb1b6-4f23-40f6-8b23-3320295ea394}" ma:internalName="TaxCatchAll" ma:showField="CatchAllData" ma:web="154298b5-dde0-4dad-b0c5-d88e59d6d5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4298b5-dde0-4dad-b0c5-d88e59d6d54b" xsi:nil="true"/>
    <lcf76f155ced4ddcb4097134ff3c332f xmlns="4e9b61fd-1db9-4944-a6d9-f8bb819d05b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BF1FC5-2E62-4420-9D99-57961B49A8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9b61fd-1db9-4944-a6d9-f8bb819d05bc"/>
    <ds:schemaRef ds:uri="154298b5-dde0-4dad-b0c5-d88e59d6d5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DB8875-5C1F-49B5-8158-7187CB7C9212}">
  <ds:schemaRefs>
    <ds:schemaRef ds:uri="http://schemas.microsoft.com/office/2006/metadata/properties"/>
    <ds:schemaRef ds:uri="http://schemas.microsoft.com/office/infopath/2007/PartnerControls"/>
    <ds:schemaRef ds:uri="154298b5-dde0-4dad-b0c5-d88e59d6d54b"/>
    <ds:schemaRef ds:uri="4e9b61fd-1db9-4944-a6d9-f8bb819d05bc"/>
  </ds:schemaRefs>
</ds:datastoreItem>
</file>

<file path=customXml/itemProps3.xml><?xml version="1.0" encoding="utf-8"?>
<ds:datastoreItem xmlns:ds="http://schemas.openxmlformats.org/officeDocument/2006/customXml" ds:itemID="{FAD1DD55-40BD-4B09-A489-4B082A5F31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FuzzyLookup_AddIn_Undo_Sheet</vt:lpstr>
      <vt:lpstr>Working</vt:lpstr>
      <vt:lpstr>Max Refund can be claimed</vt:lpstr>
      <vt:lpstr>SR Oct-25 to Dec-25</vt:lpstr>
      <vt:lpstr>Sales Summary</vt:lpstr>
      <vt:lpstr>Adjusted Total Turnover</vt:lpstr>
      <vt:lpstr>Export Turnover</vt:lpstr>
      <vt:lpstr>Export sales</vt:lpstr>
      <vt:lpstr>Exp invoics Apr to Sep 25</vt:lpstr>
      <vt:lpstr>Sales Vs FIRC </vt:lpstr>
      <vt:lpstr>FIRC Register</vt:lpstr>
      <vt:lpstr>statement 3</vt:lpstr>
      <vt:lpstr>Monthly Return Summary</vt:lpstr>
      <vt:lpstr>Annexure-B</vt:lpstr>
      <vt:lpstr>PR Conso (Oct 25-dec 2025)</vt:lpstr>
      <vt:lpstr>2B Listing </vt:lpstr>
      <vt:lpstr>ITC summery</vt:lpstr>
      <vt:lpstr>Domestic ITC Availed</vt:lpstr>
      <vt:lpstr>IMPS</vt:lpstr>
      <vt:lpstr>RCM-Domestic</vt:lpstr>
      <vt:lpstr>Rule-42 Reversal</vt:lpstr>
      <vt:lpstr>Rule-42 (reversal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Kadam</dc:creator>
  <cp:lastModifiedBy>Devendra Agrawal</cp:lastModifiedBy>
  <cp:lastPrinted>2026-04-29T08:12:59Z</cp:lastPrinted>
  <dcterms:created xsi:type="dcterms:W3CDTF">2025-09-23T13:44:09Z</dcterms:created>
  <dcterms:modified xsi:type="dcterms:W3CDTF">2026-06-17T09:49:42Z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0x010100049F74208054F74BA2D5D615F15F5830</vt:lpwstr>
  </property>
  <property fmtid="{D5CDD505-2E9C-101B-9397-08002B2CF9AE}" pid="3" name="MediaServiceImageTags">
    <vt:lpwstr/>
  </property>
</Properties>
</file>